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ygermany-my.sharepoint.com/personal/deveena_jain_de_ey_com/Documents/Desktop/Personal/Master_Thesis/Thesis_Writing/External_Tools/Cell_Tower_Conversions/"/>
    </mc:Choice>
  </mc:AlternateContent>
  <xr:revisionPtr revIDLastSave="12" documentId="13_ncr:1_{2FFA8CFA-FD7D-4CE5-A01C-C47A40C029DA}" xr6:coauthVersionLast="45" xr6:coauthVersionMax="45" xr10:uidLastSave="{265EEF88-908C-44F4-A510-ADB93663CBB1}"/>
  <bookViews>
    <workbookView xWindow="-120" yWindow="-120" windowWidth="29040" windowHeight="15840" activeTab="1" xr2:uid="{00000000-000D-0000-FFFF-FFFF00000000}"/>
  </bookViews>
  <sheets>
    <sheet name="UTM to Decimal Degrees" sheetId="4" r:id="rId1"/>
    <sheet name="Decimal Degrees to UTM" sheetId="5" r:id="rId2"/>
    <sheet name="G-M-S to Decimal Degrees" sheetId="1" r:id="rId3"/>
    <sheet name="Decimal Degrees to G-M-S" sheetId="6" r:id="rId4"/>
    <sheet name="ESRI_MAPINFO_SHEET" sheetId="7" state="veryHidden" r:id="rId5"/>
  </sheets>
  <definedNames>
    <definedName name="_xlnm._FilterDatabase" localSheetId="1" hidden="1">'Decimal Degrees to UTM'!$E$5:$AO$2006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2004" i="5" l="1"/>
  <c r="AG2004" i="5"/>
  <c r="AB2004" i="5"/>
  <c r="AA2004" i="5"/>
  <c r="Z2004" i="5" s="1"/>
  <c r="I2004" i="5"/>
  <c r="AE2004" i="5" s="1"/>
  <c r="H2004" i="5"/>
  <c r="G2004" i="5"/>
  <c r="AJ2003" i="5"/>
  <c r="AG2003" i="5"/>
  <c r="AB2003" i="5"/>
  <c r="AA2003" i="5"/>
  <c r="Z2003" i="5" s="1"/>
  <c r="I2003" i="5"/>
  <c r="H2003" i="5"/>
  <c r="G2003" i="5"/>
  <c r="AJ2002" i="5"/>
  <c r="AK2002" i="5" s="1"/>
  <c r="AL2002" i="5" s="1"/>
  <c r="AM2002" i="5" s="1"/>
  <c r="AG2002" i="5"/>
  <c r="AH2002" i="5" s="1"/>
  <c r="AI2002" i="5" s="1"/>
  <c r="AB2002" i="5"/>
  <c r="AA2002" i="5"/>
  <c r="AF2002" i="5" s="1"/>
  <c r="I2002" i="5"/>
  <c r="H2002" i="5"/>
  <c r="G2002" i="5"/>
  <c r="AJ2001" i="5"/>
  <c r="AK2001" i="5" s="1"/>
  <c r="AL2001" i="5" s="1"/>
  <c r="AG2001" i="5"/>
  <c r="AB2001" i="5"/>
  <c r="AA2001" i="5"/>
  <c r="I2001" i="5"/>
  <c r="AE2001" i="5" s="1"/>
  <c r="H2001" i="5"/>
  <c r="Q2001" i="5" s="1"/>
  <c r="R2001" i="5" s="1"/>
  <c r="G2001" i="5"/>
  <c r="AJ2000" i="5"/>
  <c r="AG2000" i="5"/>
  <c r="AB2000" i="5"/>
  <c r="AA2000" i="5"/>
  <c r="Z2000" i="5" s="1"/>
  <c r="I2000" i="5"/>
  <c r="AE2000" i="5" s="1"/>
  <c r="H2000" i="5"/>
  <c r="G2000" i="5"/>
  <c r="AJ1999" i="5"/>
  <c r="AG1999" i="5"/>
  <c r="AB1999" i="5"/>
  <c r="AA1999" i="5"/>
  <c r="Z1999" i="5" s="1"/>
  <c r="J1999" i="5"/>
  <c r="I1999" i="5"/>
  <c r="AE1999" i="5" s="1"/>
  <c r="H1999" i="5"/>
  <c r="G1999" i="5"/>
  <c r="AJ1998" i="5"/>
  <c r="AG1998" i="5"/>
  <c r="AH1998" i="5" s="1"/>
  <c r="AI1998" i="5" s="1"/>
  <c r="AB1998" i="5"/>
  <c r="AA1998" i="5"/>
  <c r="I1998" i="5"/>
  <c r="J1998" i="5" s="1"/>
  <c r="H1998" i="5"/>
  <c r="G1998" i="5"/>
  <c r="AJ1997" i="5"/>
  <c r="AK1997" i="5" s="1"/>
  <c r="AL1997" i="5" s="1"/>
  <c r="AG1997" i="5"/>
  <c r="AB1997" i="5"/>
  <c r="AA1997" i="5"/>
  <c r="AF1997" i="5" s="1"/>
  <c r="I1997" i="5"/>
  <c r="AE1997" i="5" s="1"/>
  <c r="H1997" i="5"/>
  <c r="Q1997" i="5" s="1"/>
  <c r="R1997" i="5" s="1"/>
  <c r="G1997" i="5"/>
  <c r="AJ1996" i="5"/>
  <c r="AG1996" i="5"/>
  <c r="AB1996" i="5"/>
  <c r="AA1996" i="5"/>
  <c r="I1996" i="5"/>
  <c r="AE1996" i="5" s="1"/>
  <c r="H1996" i="5"/>
  <c r="G1996" i="5"/>
  <c r="AJ1995" i="5"/>
  <c r="AG1995" i="5"/>
  <c r="AB1995" i="5"/>
  <c r="AA1995" i="5"/>
  <c r="Z1995" i="5" s="1"/>
  <c r="I1995" i="5"/>
  <c r="AE1995" i="5" s="1"/>
  <c r="H1995" i="5"/>
  <c r="G1995" i="5"/>
  <c r="AJ1994" i="5"/>
  <c r="AG1994" i="5"/>
  <c r="AH1994" i="5" s="1"/>
  <c r="AI1994" i="5" s="1"/>
  <c r="AB1994" i="5"/>
  <c r="AA1994" i="5"/>
  <c r="I1994" i="5"/>
  <c r="AE1994" i="5" s="1"/>
  <c r="H1994" i="5"/>
  <c r="G1994" i="5"/>
  <c r="AJ1993" i="5"/>
  <c r="AK1993" i="5" s="1"/>
  <c r="AL1993" i="5" s="1"/>
  <c r="AG1993" i="5"/>
  <c r="AB1993" i="5"/>
  <c r="AA1993" i="5"/>
  <c r="Z1993" i="5" s="1"/>
  <c r="I1993" i="5"/>
  <c r="AE1993" i="5" s="1"/>
  <c r="H1993" i="5"/>
  <c r="Q1993" i="5" s="1"/>
  <c r="R1993" i="5" s="1"/>
  <c r="G1993" i="5"/>
  <c r="AJ1992" i="5"/>
  <c r="AG1992" i="5"/>
  <c r="AB1992" i="5"/>
  <c r="AA1992" i="5"/>
  <c r="Z1992" i="5" s="1"/>
  <c r="I1992" i="5"/>
  <c r="AE1992" i="5" s="1"/>
  <c r="H1992" i="5"/>
  <c r="G1992" i="5"/>
  <c r="AJ1991" i="5"/>
  <c r="AG1991" i="5"/>
  <c r="AB1991" i="5"/>
  <c r="AA1991" i="5"/>
  <c r="Z1991" i="5" s="1"/>
  <c r="I1991" i="5"/>
  <c r="H1991" i="5"/>
  <c r="G1991" i="5"/>
  <c r="AK1990" i="5"/>
  <c r="AJ1990" i="5"/>
  <c r="AG1990" i="5"/>
  <c r="AH1990" i="5" s="1"/>
  <c r="AI1990" i="5" s="1"/>
  <c r="AB1990" i="5"/>
  <c r="AA1990" i="5"/>
  <c r="AF1990" i="5" s="1"/>
  <c r="I1990" i="5"/>
  <c r="H1990" i="5"/>
  <c r="Q1990" i="5" s="1"/>
  <c r="R1990" i="5" s="1"/>
  <c r="G1990" i="5"/>
  <c r="AJ1989" i="5"/>
  <c r="AK1989" i="5" s="1"/>
  <c r="AL1989" i="5" s="1"/>
  <c r="AG1989" i="5"/>
  <c r="AB1989" i="5"/>
  <c r="AA1989" i="5"/>
  <c r="I1989" i="5"/>
  <c r="AE1989" i="5" s="1"/>
  <c r="H1989" i="5"/>
  <c r="Q1989" i="5" s="1"/>
  <c r="R1989" i="5" s="1"/>
  <c r="G1989" i="5"/>
  <c r="AJ1988" i="5"/>
  <c r="AG1988" i="5"/>
  <c r="AB1988" i="5"/>
  <c r="AA1988" i="5"/>
  <c r="Z1988" i="5" s="1"/>
  <c r="I1988" i="5"/>
  <c r="AE1988" i="5" s="1"/>
  <c r="H1988" i="5"/>
  <c r="G1988" i="5"/>
  <c r="AJ1987" i="5"/>
  <c r="AG1987" i="5"/>
  <c r="AB1987" i="5"/>
  <c r="AA1987" i="5"/>
  <c r="Z1987" i="5" s="1"/>
  <c r="I1987" i="5"/>
  <c r="H1987" i="5"/>
  <c r="G1987" i="5"/>
  <c r="AJ1986" i="5"/>
  <c r="AK1986" i="5" s="1"/>
  <c r="AL1986" i="5" s="1"/>
  <c r="AM1986" i="5" s="1"/>
  <c r="AG1986" i="5"/>
  <c r="AH1986" i="5" s="1"/>
  <c r="AI1986" i="5" s="1"/>
  <c r="AB1986" i="5"/>
  <c r="AA1986" i="5"/>
  <c r="AF1986" i="5" s="1"/>
  <c r="I1986" i="5"/>
  <c r="H1986" i="5"/>
  <c r="G1986" i="5"/>
  <c r="AJ1985" i="5"/>
  <c r="AK1985" i="5" s="1"/>
  <c r="AL1985" i="5" s="1"/>
  <c r="AG1985" i="5"/>
  <c r="AB1985" i="5"/>
  <c r="AA1985" i="5"/>
  <c r="I1985" i="5"/>
  <c r="AE1985" i="5" s="1"/>
  <c r="H1985" i="5"/>
  <c r="Q1985" i="5" s="1"/>
  <c r="R1985" i="5" s="1"/>
  <c r="G1985" i="5"/>
  <c r="AJ1984" i="5"/>
  <c r="AG1984" i="5"/>
  <c r="AB1984" i="5"/>
  <c r="AA1984" i="5"/>
  <c r="Z1984" i="5" s="1"/>
  <c r="I1984" i="5"/>
  <c r="AE1984" i="5" s="1"/>
  <c r="H1984" i="5"/>
  <c r="G1984" i="5"/>
  <c r="AJ1983" i="5"/>
  <c r="AG1983" i="5"/>
  <c r="AB1983" i="5"/>
  <c r="AA1983" i="5"/>
  <c r="Z1983" i="5" s="1"/>
  <c r="I1983" i="5"/>
  <c r="H1983" i="5"/>
  <c r="G1983" i="5"/>
  <c r="AJ1982" i="5"/>
  <c r="AG1982" i="5"/>
  <c r="AH1982" i="5" s="1"/>
  <c r="AI1982" i="5" s="1"/>
  <c r="AB1982" i="5"/>
  <c r="AA1982" i="5"/>
  <c r="I1982" i="5"/>
  <c r="AE1982" i="5" s="1"/>
  <c r="H1982" i="5"/>
  <c r="G1982" i="5"/>
  <c r="AJ1981" i="5"/>
  <c r="AK1981" i="5" s="1"/>
  <c r="AL1981" i="5" s="1"/>
  <c r="AG1981" i="5"/>
  <c r="AB1981" i="5"/>
  <c r="AA1981" i="5"/>
  <c r="Z1981" i="5" s="1"/>
  <c r="I1981" i="5"/>
  <c r="AE1981" i="5" s="1"/>
  <c r="H1981" i="5"/>
  <c r="Q1981" i="5" s="1"/>
  <c r="R1981" i="5" s="1"/>
  <c r="G1981" i="5"/>
  <c r="AJ1980" i="5"/>
  <c r="AG1980" i="5"/>
  <c r="AB1980" i="5"/>
  <c r="AA1980" i="5"/>
  <c r="I1980" i="5"/>
  <c r="AE1980" i="5" s="1"/>
  <c r="H1980" i="5"/>
  <c r="G1980" i="5"/>
  <c r="AJ1979" i="5"/>
  <c r="AG1979" i="5"/>
  <c r="AB1979" i="5"/>
  <c r="AA1979" i="5"/>
  <c r="Z1979" i="5" s="1"/>
  <c r="I1979" i="5"/>
  <c r="AE1979" i="5" s="1"/>
  <c r="H1979" i="5"/>
  <c r="G1979" i="5"/>
  <c r="AJ1978" i="5"/>
  <c r="AG1978" i="5"/>
  <c r="AH1978" i="5" s="1"/>
  <c r="AI1978" i="5" s="1"/>
  <c r="AB1978" i="5"/>
  <c r="AA1978" i="5"/>
  <c r="AF1978" i="5" s="1"/>
  <c r="I1978" i="5"/>
  <c r="AE1978" i="5" s="1"/>
  <c r="H1978" i="5"/>
  <c r="G1978" i="5"/>
  <c r="AJ1977" i="5"/>
  <c r="AK1977" i="5" s="1"/>
  <c r="AL1977" i="5" s="1"/>
  <c r="AG1977" i="5"/>
  <c r="AB1977" i="5"/>
  <c r="AA1977" i="5"/>
  <c r="Z1977" i="5" s="1"/>
  <c r="I1977" i="5"/>
  <c r="AE1977" i="5" s="1"/>
  <c r="H1977" i="5"/>
  <c r="Q1977" i="5" s="1"/>
  <c r="R1977" i="5" s="1"/>
  <c r="G1977" i="5"/>
  <c r="AJ1976" i="5"/>
  <c r="AG1976" i="5"/>
  <c r="AB1976" i="5"/>
  <c r="AA1976" i="5"/>
  <c r="Z1976" i="5" s="1"/>
  <c r="I1976" i="5"/>
  <c r="AE1976" i="5" s="1"/>
  <c r="H1976" i="5"/>
  <c r="G1976" i="5"/>
  <c r="AJ1975" i="5"/>
  <c r="AG1975" i="5"/>
  <c r="AB1975" i="5"/>
  <c r="AA1975" i="5"/>
  <c r="Z1975" i="5" s="1"/>
  <c r="I1975" i="5"/>
  <c r="H1975" i="5"/>
  <c r="G1975" i="5"/>
  <c r="AJ1974" i="5"/>
  <c r="AK1974" i="5" s="1"/>
  <c r="AG1974" i="5"/>
  <c r="AH1974" i="5" s="1"/>
  <c r="AI1974" i="5" s="1"/>
  <c r="AB1974" i="5"/>
  <c r="AA1974" i="5"/>
  <c r="AF1974" i="5" s="1"/>
  <c r="I1974" i="5"/>
  <c r="H1974" i="5"/>
  <c r="Q1974" i="5" s="1"/>
  <c r="R1974" i="5" s="1"/>
  <c r="G1974" i="5"/>
  <c r="AJ1973" i="5"/>
  <c r="AK1973" i="5" s="1"/>
  <c r="AL1973" i="5" s="1"/>
  <c r="AG1973" i="5"/>
  <c r="AB1973" i="5"/>
  <c r="AA1973" i="5"/>
  <c r="I1973" i="5"/>
  <c r="AE1973" i="5" s="1"/>
  <c r="H1973" i="5"/>
  <c r="Q1973" i="5" s="1"/>
  <c r="R1973" i="5" s="1"/>
  <c r="G1973" i="5"/>
  <c r="AJ1972" i="5"/>
  <c r="AG1972" i="5"/>
  <c r="AB1972" i="5"/>
  <c r="AA1972" i="5"/>
  <c r="Z1972" i="5" s="1"/>
  <c r="I1972" i="5"/>
  <c r="AE1972" i="5" s="1"/>
  <c r="H1972" i="5"/>
  <c r="G1972" i="5"/>
  <c r="AJ1971" i="5"/>
  <c r="AG1971" i="5"/>
  <c r="AB1971" i="5"/>
  <c r="AA1971" i="5"/>
  <c r="Z1971" i="5" s="1"/>
  <c r="I1971" i="5"/>
  <c r="H1971" i="5"/>
  <c r="G1971" i="5"/>
  <c r="AJ1970" i="5"/>
  <c r="AK1970" i="5" s="1"/>
  <c r="AL1970" i="5" s="1"/>
  <c r="AM1970" i="5" s="1"/>
  <c r="AG1970" i="5"/>
  <c r="AH1970" i="5" s="1"/>
  <c r="AI1970" i="5" s="1"/>
  <c r="AB1970" i="5"/>
  <c r="AA1970" i="5"/>
  <c r="AF1970" i="5" s="1"/>
  <c r="I1970" i="5"/>
  <c r="H1970" i="5"/>
  <c r="G1970" i="5"/>
  <c r="AJ1969" i="5"/>
  <c r="AK1969" i="5" s="1"/>
  <c r="AL1969" i="5" s="1"/>
  <c r="AG1969" i="5"/>
  <c r="AB1969" i="5"/>
  <c r="AA1969" i="5"/>
  <c r="I1969" i="5"/>
  <c r="AE1969" i="5" s="1"/>
  <c r="H1969" i="5"/>
  <c r="Q1969" i="5" s="1"/>
  <c r="R1969" i="5" s="1"/>
  <c r="G1969" i="5"/>
  <c r="AJ1968" i="5"/>
  <c r="AG1968" i="5"/>
  <c r="AB1968" i="5"/>
  <c r="AA1968" i="5"/>
  <c r="Z1968" i="5" s="1"/>
  <c r="I1968" i="5"/>
  <c r="AE1968" i="5" s="1"/>
  <c r="H1968" i="5"/>
  <c r="G1968" i="5"/>
  <c r="AJ1967" i="5"/>
  <c r="AG1967" i="5"/>
  <c r="AB1967" i="5"/>
  <c r="AA1967" i="5"/>
  <c r="Z1967" i="5" s="1"/>
  <c r="I1967" i="5"/>
  <c r="H1967" i="5"/>
  <c r="G1967" i="5"/>
  <c r="AJ1966" i="5"/>
  <c r="AG1966" i="5"/>
  <c r="AH1966" i="5" s="1"/>
  <c r="AI1966" i="5" s="1"/>
  <c r="AB1966" i="5"/>
  <c r="AA1966" i="5"/>
  <c r="I1966" i="5"/>
  <c r="H1966" i="5"/>
  <c r="G1966" i="5"/>
  <c r="AJ1965" i="5"/>
  <c r="AK1965" i="5" s="1"/>
  <c r="AL1965" i="5" s="1"/>
  <c r="AG1965" i="5"/>
  <c r="AB1965" i="5"/>
  <c r="AA1965" i="5"/>
  <c r="I1965" i="5"/>
  <c r="AE1965" i="5" s="1"/>
  <c r="H1965" i="5"/>
  <c r="Q1965" i="5" s="1"/>
  <c r="R1965" i="5" s="1"/>
  <c r="G1965" i="5"/>
  <c r="AJ1964" i="5"/>
  <c r="AG1964" i="5"/>
  <c r="AB1964" i="5"/>
  <c r="AA1964" i="5"/>
  <c r="I1964" i="5"/>
  <c r="AE1964" i="5" s="1"/>
  <c r="H1964" i="5"/>
  <c r="G1964" i="5"/>
  <c r="AJ1963" i="5"/>
  <c r="AG1963" i="5"/>
  <c r="AB1963" i="5"/>
  <c r="AA1963" i="5"/>
  <c r="Z1963" i="5" s="1"/>
  <c r="I1963" i="5"/>
  <c r="AE1963" i="5" s="1"/>
  <c r="H1963" i="5"/>
  <c r="G1963" i="5"/>
  <c r="AJ1962" i="5"/>
  <c r="AG1962" i="5"/>
  <c r="AH1962" i="5" s="1"/>
  <c r="AI1962" i="5" s="1"/>
  <c r="AB1962" i="5"/>
  <c r="AA1962" i="5"/>
  <c r="I1962" i="5"/>
  <c r="AE1962" i="5" s="1"/>
  <c r="H1962" i="5"/>
  <c r="G1962" i="5"/>
  <c r="AJ1961" i="5"/>
  <c r="AK1961" i="5" s="1"/>
  <c r="AL1961" i="5" s="1"/>
  <c r="AG1961" i="5"/>
  <c r="AB1961" i="5"/>
  <c r="AA1961" i="5"/>
  <c r="Z1961" i="5" s="1"/>
  <c r="I1961" i="5"/>
  <c r="AE1961" i="5" s="1"/>
  <c r="H1961" i="5"/>
  <c r="Q1961" i="5" s="1"/>
  <c r="R1961" i="5" s="1"/>
  <c r="G1961" i="5"/>
  <c r="AJ1960" i="5"/>
  <c r="AG1960" i="5"/>
  <c r="AB1960" i="5"/>
  <c r="AA1960" i="5"/>
  <c r="I1960" i="5"/>
  <c r="AE1960" i="5" s="1"/>
  <c r="H1960" i="5"/>
  <c r="G1960" i="5"/>
  <c r="AJ1959" i="5"/>
  <c r="AG1959" i="5"/>
  <c r="AB1959" i="5"/>
  <c r="AA1959" i="5"/>
  <c r="Z1959" i="5" s="1"/>
  <c r="I1959" i="5"/>
  <c r="J1959" i="5" s="1"/>
  <c r="H1959" i="5"/>
  <c r="G1959" i="5"/>
  <c r="AJ1958" i="5"/>
  <c r="AG1958" i="5"/>
  <c r="AH1958" i="5" s="1"/>
  <c r="AI1958" i="5" s="1"/>
  <c r="AB1958" i="5"/>
  <c r="AA1958" i="5"/>
  <c r="AF1958" i="5" s="1"/>
  <c r="I1958" i="5"/>
  <c r="J1958" i="5" s="1"/>
  <c r="H1958" i="5"/>
  <c r="G1958" i="5"/>
  <c r="AJ1957" i="5"/>
  <c r="AK1957" i="5" s="1"/>
  <c r="AL1957" i="5" s="1"/>
  <c r="AG1957" i="5"/>
  <c r="AB1957" i="5"/>
  <c r="AA1957" i="5"/>
  <c r="Z1957" i="5" s="1"/>
  <c r="I1957" i="5"/>
  <c r="AE1957" i="5" s="1"/>
  <c r="H1957" i="5"/>
  <c r="Q1957" i="5" s="1"/>
  <c r="R1957" i="5" s="1"/>
  <c r="G1957" i="5"/>
  <c r="AJ1956" i="5"/>
  <c r="AG1956" i="5"/>
  <c r="AB1956" i="5"/>
  <c r="AA1956" i="5"/>
  <c r="I1956" i="5"/>
  <c r="AE1956" i="5" s="1"/>
  <c r="H1956" i="5"/>
  <c r="G1956" i="5"/>
  <c r="AJ1955" i="5"/>
  <c r="AG1955" i="5"/>
  <c r="AB1955" i="5"/>
  <c r="AA1955" i="5"/>
  <c r="Z1955" i="5" s="1"/>
  <c r="I1955" i="5"/>
  <c r="H1955" i="5"/>
  <c r="G1955" i="5"/>
  <c r="AJ1954" i="5"/>
  <c r="AG1954" i="5"/>
  <c r="AH1954" i="5" s="1"/>
  <c r="AI1954" i="5" s="1"/>
  <c r="AB1954" i="5"/>
  <c r="AA1954" i="5"/>
  <c r="I1954" i="5"/>
  <c r="AE1954" i="5" s="1"/>
  <c r="H1954" i="5"/>
  <c r="G1954" i="5"/>
  <c r="AJ1953" i="5"/>
  <c r="AK1953" i="5" s="1"/>
  <c r="AL1953" i="5" s="1"/>
  <c r="AG1953" i="5"/>
  <c r="AB1953" i="5"/>
  <c r="AA1953" i="5"/>
  <c r="AF1953" i="5" s="1"/>
  <c r="I1953" i="5"/>
  <c r="AE1953" i="5" s="1"/>
  <c r="H1953" i="5"/>
  <c r="Q1953" i="5" s="1"/>
  <c r="R1953" i="5" s="1"/>
  <c r="G1953" i="5"/>
  <c r="AJ1952" i="5"/>
  <c r="AG1952" i="5"/>
  <c r="AB1952" i="5"/>
  <c r="AA1952" i="5"/>
  <c r="I1952" i="5"/>
  <c r="AE1952" i="5" s="1"/>
  <c r="H1952" i="5"/>
  <c r="G1952" i="5"/>
  <c r="AJ1951" i="5"/>
  <c r="AG1951" i="5"/>
  <c r="AH1951" i="5" s="1"/>
  <c r="AB1951" i="5"/>
  <c r="AA1951" i="5"/>
  <c r="Z1951" i="5" s="1"/>
  <c r="I1951" i="5"/>
  <c r="AE1951" i="5" s="1"/>
  <c r="H1951" i="5"/>
  <c r="G1951" i="5"/>
  <c r="AJ1950" i="5"/>
  <c r="AK1950" i="5" s="1"/>
  <c r="AL1950" i="5" s="1"/>
  <c r="AM1950" i="5" s="1"/>
  <c r="AG1950" i="5"/>
  <c r="AH1950" i="5" s="1"/>
  <c r="AI1950" i="5" s="1"/>
  <c r="AB1950" i="5"/>
  <c r="AA1950" i="5"/>
  <c r="I1950" i="5"/>
  <c r="H1950" i="5"/>
  <c r="Q1950" i="5" s="1"/>
  <c r="G1950" i="5"/>
  <c r="AJ1949" i="5"/>
  <c r="AK1949" i="5" s="1"/>
  <c r="AL1949" i="5" s="1"/>
  <c r="AG1949" i="5"/>
  <c r="AB1949" i="5"/>
  <c r="AA1949" i="5"/>
  <c r="I1949" i="5"/>
  <c r="AE1949" i="5" s="1"/>
  <c r="H1949" i="5"/>
  <c r="Q1949" i="5" s="1"/>
  <c r="R1949" i="5" s="1"/>
  <c r="G1949" i="5"/>
  <c r="AJ1948" i="5"/>
  <c r="AG1948" i="5"/>
  <c r="AB1948" i="5"/>
  <c r="AA1948" i="5"/>
  <c r="I1948" i="5"/>
  <c r="AE1948" i="5" s="1"/>
  <c r="H1948" i="5"/>
  <c r="G1948" i="5"/>
  <c r="AJ1947" i="5"/>
  <c r="AG1947" i="5"/>
  <c r="AH1947" i="5" s="1"/>
  <c r="AI1947" i="5" s="1"/>
  <c r="AN1947" i="5" s="1"/>
  <c r="AB1947" i="5"/>
  <c r="AA1947" i="5"/>
  <c r="I1947" i="5"/>
  <c r="AE1947" i="5" s="1"/>
  <c r="H1947" i="5"/>
  <c r="G1947" i="5"/>
  <c r="AJ1946" i="5"/>
  <c r="AG1946" i="5"/>
  <c r="AH1946" i="5" s="1"/>
  <c r="AI1946" i="5" s="1"/>
  <c r="AB1946" i="5"/>
  <c r="AA1946" i="5"/>
  <c r="I1946" i="5"/>
  <c r="AE1946" i="5" s="1"/>
  <c r="H1946" i="5"/>
  <c r="Q1946" i="5" s="1"/>
  <c r="G1946" i="5"/>
  <c r="AJ1945" i="5"/>
  <c r="AK1945" i="5" s="1"/>
  <c r="AL1945" i="5" s="1"/>
  <c r="AG1945" i="5"/>
  <c r="AB1945" i="5"/>
  <c r="AA1945" i="5"/>
  <c r="I1945" i="5"/>
  <c r="H1945" i="5"/>
  <c r="Q1945" i="5" s="1"/>
  <c r="R1945" i="5" s="1"/>
  <c r="G1945" i="5"/>
  <c r="AJ1944" i="5"/>
  <c r="AG1944" i="5"/>
  <c r="AB1944" i="5"/>
  <c r="AA1944" i="5"/>
  <c r="I1944" i="5"/>
  <c r="AE1944" i="5" s="1"/>
  <c r="H1944" i="5"/>
  <c r="G1944" i="5"/>
  <c r="AJ1943" i="5"/>
  <c r="AG1943" i="5"/>
  <c r="AH1943" i="5" s="1"/>
  <c r="AB1943" i="5"/>
  <c r="AA1943" i="5"/>
  <c r="I1943" i="5"/>
  <c r="AE1943" i="5" s="1"/>
  <c r="H1943" i="5"/>
  <c r="G1943" i="5"/>
  <c r="AJ1942" i="5"/>
  <c r="AG1942" i="5"/>
  <c r="AH1942" i="5" s="1"/>
  <c r="AI1942" i="5" s="1"/>
  <c r="AB1942" i="5"/>
  <c r="AA1942" i="5"/>
  <c r="I1942" i="5"/>
  <c r="H1942" i="5"/>
  <c r="G1942" i="5"/>
  <c r="AJ1941" i="5"/>
  <c r="AK1941" i="5" s="1"/>
  <c r="AL1941" i="5" s="1"/>
  <c r="AG1941" i="5"/>
  <c r="AB1941" i="5"/>
  <c r="AA1941" i="5"/>
  <c r="I1941" i="5"/>
  <c r="H1941" i="5"/>
  <c r="Q1941" i="5" s="1"/>
  <c r="R1941" i="5" s="1"/>
  <c r="G1941" i="5"/>
  <c r="AJ1940" i="5"/>
  <c r="AG1940" i="5"/>
  <c r="AB1940" i="5"/>
  <c r="AA1940" i="5"/>
  <c r="I1940" i="5"/>
  <c r="AE1940" i="5" s="1"/>
  <c r="H1940" i="5"/>
  <c r="G1940" i="5"/>
  <c r="AJ1939" i="5"/>
  <c r="AG1939" i="5"/>
  <c r="AB1939" i="5"/>
  <c r="AA1939" i="5"/>
  <c r="I1939" i="5"/>
  <c r="H1939" i="5"/>
  <c r="G1939" i="5"/>
  <c r="AJ1938" i="5"/>
  <c r="AG1938" i="5"/>
  <c r="AH1938" i="5" s="1"/>
  <c r="AI1938" i="5" s="1"/>
  <c r="AB1938" i="5"/>
  <c r="AA1938" i="5"/>
  <c r="I1938" i="5"/>
  <c r="H1938" i="5"/>
  <c r="Q1938" i="5" s="1"/>
  <c r="S1938" i="5" s="1"/>
  <c r="G1938" i="5"/>
  <c r="AJ1937" i="5"/>
  <c r="AK1937" i="5" s="1"/>
  <c r="AL1937" i="5" s="1"/>
  <c r="AG1937" i="5"/>
  <c r="AB1937" i="5"/>
  <c r="AA1937" i="5"/>
  <c r="I1937" i="5"/>
  <c r="H1937" i="5"/>
  <c r="Q1937" i="5" s="1"/>
  <c r="R1937" i="5" s="1"/>
  <c r="G1937" i="5"/>
  <c r="AJ1936" i="5"/>
  <c r="AG1936" i="5"/>
  <c r="AB1936" i="5"/>
  <c r="AA1936" i="5"/>
  <c r="I1936" i="5"/>
  <c r="AE1936" i="5" s="1"/>
  <c r="H1936" i="5"/>
  <c r="G1936" i="5"/>
  <c r="AJ1935" i="5"/>
  <c r="AG1935" i="5"/>
  <c r="AB1935" i="5"/>
  <c r="AA1935" i="5"/>
  <c r="I1935" i="5"/>
  <c r="H1935" i="5"/>
  <c r="G1935" i="5"/>
  <c r="AJ1934" i="5"/>
  <c r="AG1934" i="5"/>
  <c r="AH1934" i="5" s="1"/>
  <c r="AI1934" i="5" s="1"/>
  <c r="AB1934" i="5"/>
  <c r="AA1934" i="5"/>
  <c r="I1934" i="5"/>
  <c r="AE1934" i="5" s="1"/>
  <c r="H1934" i="5"/>
  <c r="G1934" i="5"/>
  <c r="AJ1933" i="5"/>
  <c r="AK1933" i="5" s="1"/>
  <c r="AL1933" i="5" s="1"/>
  <c r="AG1933" i="5"/>
  <c r="AB1933" i="5"/>
  <c r="AA1933" i="5"/>
  <c r="I1933" i="5"/>
  <c r="H1933" i="5"/>
  <c r="Q1933" i="5" s="1"/>
  <c r="R1933" i="5" s="1"/>
  <c r="G1933" i="5"/>
  <c r="AJ1932" i="5"/>
  <c r="AG1932" i="5"/>
  <c r="AB1932" i="5"/>
  <c r="AA1932" i="5"/>
  <c r="I1932" i="5"/>
  <c r="AE1932" i="5" s="1"/>
  <c r="H1932" i="5"/>
  <c r="G1932" i="5"/>
  <c r="AJ1931" i="5"/>
  <c r="AG1931" i="5"/>
  <c r="AH1931" i="5" s="1"/>
  <c r="AI1931" i="5" s="1"/>
  <c r="AN1931" i="5" s="1"/>
  <c r="AB1931" i="5"/>
  <c r="AA1931" i="5"/>
  <c r="I1931" i="5"/>
  <c r="AE1931" i="5" s="1"/>
  <c r="H1931" i="5"/>
  <c r="G1931" i="5"/>
  <c r="AJ1930" i="5"/>
  <c r="AG1930" i="5"/>
  <c r="AH1930" i="5" s="1"/>
  <c r="AI1930" i="5" s="1"/>
  <c r="AB1930" i="5"/>
  <c r="AA1930" i="5"/>
  <c r="I1930" i="5"/>
  <c r="AE1930" i="5" s="1"/>
  <c r="H1930" i="5"/>
  <c r="Q1930" i="5" s="1"/>
  <c r="S1930" i="5" s="1"/>
  <c r="G1930" i="5"/>
  <c r="AJ1929" i="5"/>
  <c r="AK1929" i="5" s="1"/>
  <c r="AL1929" i="5" s="1"/>
  <c r="AG1929" i="5"/>
  <c r="AB1929" i="5"/>
  <c r="AA1929" i="5"/>
  <c r="I1929" i="5"/>
  <c r="H1929" i="5"/>
  <c r="Q1929" i="5" s="1"/>
  <c r="R1929" i="5" s="1"/>
  <c r="G1929" i="5"/>
  <c r="AJ1928" i="5"/>
  <c r="AG1928" i="5"/>
  <c r="AB1928" i="5"/>
  <c r="AA1928" i="5"/>
  <c r="I1928" i="5"/>
  <c r="AE1928" i="5" s="1"/>
  <c r="H1928" i="5"/>
  <c r="G1928" i="5"/>
  <c r="AJ1927" i="5"/>
  <c r="AG1927" i="5"/>
  <c r="AH1927" i="5" s="1"/>
  <c r="AI1927" i="5" s="1"/>
  <c r="AN1927" i="5" s="1"/>
  <c r="AB1927" i="5"/>
  <c r="AA1927" i="5"/>
  <c r="I1927" i="5"/>
  <c r="AE1927" i="5" s="1"/>
  <c r="H1927" i="5"/>
  <c r="G1927" i="5"/>
  <c r="AJ1926" i="5"/>
  <c r="AG1926" i="5"/>
  <c r="AH1926" i="5" s="1"/>
  <c r="AI1926" i="5" s="1"/>
  <c r="AB1926" i="5"/>
  <c r="AA1926" i="5"/>
  <c r="I1926" i="5"/>
  <c r="H1926" i="5"/>
  <c r="G1926" i="5"/>
  <c r="AJ1925" i="5"/>
  <c r="AG1925" i="5"/>
  <c r="AB1925" i="5"/>
  <c r="AA1925" i="5"/>
  <c r="AF1925" i="5" s="1"/>
  <c r="I1925" i="5"/>
  <c r="H1925" i="5"/>
  <c r="Q1925" i="5" s="1"/>
  <c r="R1925" i="5" s="1"/>
  <c r="G1925" i="5"/>
  <c r="AJ1924" i="5"/>
  <c r="AG1924" i="5"/>
  <c r="AB1924" i="5"/>
  <c r="AA1924" i="5"/>
  <c r="I1924" i="5"/>
  <c r="AE1924" i="5" s="1"/>
  <c r="H1924" i="5"/>
  <c r="G1924" i="5"/>
  <c r="AJ1923" i="5"/>
  <c r="AG1923" i="5"/>
  <c r="AH1923" i="5" s="1"/>
  <c r="AI1923" i="5" s="1"/>
  <c r="AN1923" i="5" s="1"/>
  <c r="AB1923" i="5"/>
  <c r="AA1923" i="5"/>
  <c r="I1923" i="5"/>
  <c r="H1923" i="5"/>
  <c r="G1923" i="5"/>
  <c r="AJ1922" i="5"/>
  <c r="AK1922" i="5" s="1"/>
  <c r="AG1922" i="5"/>
  <c r="AH1922" i="5" s="1"/>
  <c r="AI1922" i="5" s="1"/>
  <c r="AB1922" i="5"/>
  <c r="AA1922" i="5"/>
  <c r="I1922" i="5"/>
  <c r="H1922" i="5"/>
  <c r="Q1922" i="5" s="1"/>
  <c r="R1922" i="5" s="1"/>
  <c r="G1922" i="5"/>
  <c r="AJ1921" i="5"/>
  <c r="AK1921" i="5" s="1"/>
  <c r="AL1921" i="5" s="1"/>
  <c r="AG1921" i="5"/>
  <c r="AB1921" i="5"/>
  <c r="AA1921" i="5"/>
  <c r="AF1921" i="5" s="1"/>
  <c r="I1921" i="5"/>
  <c r="H1921" i="5"/>
  <c r="Q1921" i="5" s="1"/>
  <c r="R1921" i="5" s="1"/>
  <c r="G1921" i="5"/>
  <c r="AJ1920" i="5"/>
  <c r="AG1920" i="5"/>
  <c r="AB1920" i="5"/>
  <c r="AA1920" i="5"/>
  <c r="I1920" i="5"/>
  <c r="AE1920" i="5" s="1"/>
  <c r="H1920" i="5"/>
  <c r="G1920" i="5"/>
  <c r="AJ1919" i="5"/>
  <c r="AG1919" i="5"/>
  <c r="AB1919" i="5"/>
  <c r="AA1919" i="5"/>
  <c r="I1919" i="5"/>
  <c r="AE1919" i="5" s="1"/>
  <c r="H1919" i="5"/>
  <c r="G1919" i="5"/>
  <c r="AJ1918" i="5"/>
  <c r="AG1918" i="5"/>
  <c r="AH1918" i="5" s="1"/>
  <c r="AI1918" i="5" s="1"/>
  <c r="AB1918" i="5"/>
  <c r="AA1918" i="5"/>
  <c r="AF1918" i="5" s="1"/>
  <c r="I1918" i="5"/>
  <c r="AE1918" i="5" s="1"/>
  <c r="H1918" i="5"/>
  <c r="Q1918" i="5" s="1"/>
  <c r="G1918" i="5"/>
  <c r="AJ1917" i="5"/>
  <c r="AK1917" i="5" s="1"/>
  <c r="AL1917" i="5" s="1"/>
  <c r="AG1917" i="5"/>
  <c r="AB1917" i="5"/>
  <c r="AA1917" i="5"/>
  <c r="I1917" i="5"/>
  <c r="H1917" i="5"/>
  <c r="Q1917" i="5" s="1"/>
  <c r="R1917" i="5" s="1"/>
  <c r="G1917" i="5"/>
  <c r="AJ1916" i="5"/>
  <c r="AG1916" i="5"/>
  <c r="AB1916" i="5"/>
  <c r="AA1916" i="5"/>
  <c r="I1916" i="5"/>
  <c r="AE1916" i="5" s="1"/>
  <c r="H1916" i="5"/>
  <c r="G1916" i="5"/>
  <c r="AJ1915" i="5"/>
  <c r="AG1915" i="5"/>
  <c r="AB1915" i="5"/>
  <c r="AA1915" i="5"/>
  <c r="I1915" i="5"/>
  <c r="AE1915" i="5" s="1"/>
  <c r="H1915" i="5"/>
  <c r="G1915" i="5"/>
  <c r="AJ1914" i="5"/>
  <c r="AK1914" i="5" s="1"/>
  <c r="AG1914" i="5"/>
  <c r="AH1914" i="5" s="1"/>
  <c r="AI1914" i="5" s="1"/>
  <c r="AB1914" i="5"/>
  <c r="AA1914" i="5"/>
  <c r="AF1914" i="5" s="1"/>
  <c r="I1914" i="5"/>
  <c r="H1914" i="5"/>
  <c r="Q1914" i="5" s="1"/>
  <c r="R1914" i="5" s="1"/>
  <c r="G1914" i="5"/>
  <c r="AJ1913" i="5"/>
  <c r="AK1913" i="5" s="1"/>
  <c r="AL1913" i="5" s="1"/>
  <c r="AG1913" i="5"/>
  <c r="AB1913" i="5"/>
  <c r="AA1913" i="5"/>
  <c r="I1913" i="5"/>
  <c r="AE1913" i="5" s="1"/>
  <c r="H1913" i="5"/>
  <c r="Q1913" i="5" s="1"/>
  <c r="R1913" i="5" s="1"/>
  <c r="G1913" i="5"/>
  <c r="AJ1912" i="5"/>
  <c r="AK1912" i="5" s="1"/>
  <c r="AG1912" i="5"/>
  <c r="AB1912" i="5"/>
  <c r="AA1912" i="5"/>
  <c r="I1912" i="5"/>
  <c r="H1912" i="5"/>
  <c r="G1912" i="5"/>
  <c r="AJ1911" i="5"/>
  <c r="AG1911" i="5"/>
  <c r="AB1911" i="5"/>
  <c r="AA1911" i="5"/>
  <c r="I1911" i="5"/>
  <c r="H1911" i="5"/>
  <c r="G1911" i="5"/>
  <c r="AJ1910" i="5"/>
  <c r="AK1910" i="5" s="1"/>
  <c r="AG1910" i="5"/>
  <c r="AH1910" i="5" s="1"/>
  <c r="AB1910" i="5"/>
  <c r="AA1910" i="5"/>
  <c r="I1910" i="5"/>
  <c r="H1910" i="5"/>
  <c r="Q1910" i="5" s="1"/>
  <c r="R1910" i="5" s="1"/>
  <c r="G1910" i="5"/>
  <c r="AJ1909" i="5"/>
  <c r="AK1909" i="5" s="1"/>
  <c r="AL1909" i="5" s="1"/>
  <c r="AG1909" i="5"/>
  <c r="AH1909" i="5" s="1"/>
  <c r="AB1909" i="5"/>
  <c r="AA1909" i="5"/>
  <c r="I1909" i="5"/>
  <c r="H1909" i="5"/>
  <c r="Q1909" i="5" s="1"/>
  <c r="R1909" i="5" s="1"/>
  <c r="G1909" i="5"/>
  <c r="AJ1908" i="5"/>
  <c r="AK1908" i="5" s="1"/>
  <c r="AG1908" i="5"/>
  <c r="AB1908" i="5"/>
  <c r="AA1908" i="5"/>
  <c r="Z1908" i="5" s="1"/>
  <c r="I1908" i="5"/>
  <c r="H1908" i="5"/>
  <c r="G1908" i="5"/>
  <c r="AJ1907" i="5"/>
  <c r="AG1907" i="5"/>
  <c r="AH1907" i="5" s="1"/>
  <c r="AI1907" i="5" s="1"/>
  <c r="AN1907" i="5" s="1"/>
  <c r="AB1907" i="5"/>
  <c r="AA1907" i="5"/>
  <c r="I1907" i="5"/>
  <c r="J1907" i="5" s="1"/>
  <c r="H1907" i="5"/>
  <c r="G1907" i="5"/>
  <c r="AJ1906" i="5"/>
  <c r="AK1906" i="5" s="1"/>
  <c r="AG1906" i="5"/>
  <c r="AB1906" i="5"/>
  <c r="AA1906" i="5"/>
  <c r="AF1906" i="5" s="1"/>
  <c r="I1906" i="5"/>
  <c r="J1906" i="5" s="1"/>
  <c r="H1906" i="5"/>
  <c r="G1906" i="5"/>
  <c r="AJ1905" i="5"/>
  <c r="AK1905" i="5" s="1"/>
  <c r="AL1905" i="5" s="1"/>
  <c r="AG1905" i="5"/>
  <c r="AH1905" i="5" s="1"/>
  <c r="AB1905" i="5"/>
  <c r="AA1905" i="5"/>
  <c r="AF1905" i="5" s="1"/>
  <c r="I1905" i="5"/>
  <c r="H1905" i="5"/>
  <c r="Q1905" i="5" s="1"/>
  <c r="R1905" i="5" s="1"/>
  <c r="G1905" i="5"/>
  <c r="AJ1904" i="5"/>
  <c r="AK1904" i="5" s="1"/>
  <c r="AG1904" i="5"/>
  <c r="AB1904" i="5"/>
  <c r="AA1904" i="5"/>
  <c r="Z1904" i="5" s="1"/>
  <c r="I1904" i="5"/>
  <c r="H1904" i="5"/>
  <c r="G1904" i="5"/>
  <c r="AJ1903" i="5"/>
  <c r="AG1903" i="5"/>
  <c r="AH1903" i="5" s="1"/>
  <c r="AB1903" i="5"/>
  <c r="AA1903" i="5"/>
  <c r="Z1903" i="5" s="1"/>
  <c r="I1903" i="5"/>
  <c r="H1903" i="5"/>
  <c r="G1903" i="5"/>
  <c r="AJ1902" i="5"/>
  <c r="AG1902" i="5"/>
  <c r="AH1902" i="5" s="1"/>
  <c r="AI1902" i="5" s="1"/>
  <c r="AB1902" i="5"/>
  <c r="AA1902" i="5"/>
  <c r="AF1902" i="5" s="1"/>
  <c r="I1902" i="5"/>
  <c r="J1902" i="5" s="1"/>
  <c r="H1902" i="5"/>
  <c r="G1902" i="5"/>
  <c r="AJ1901" i="5"/>
  <c r="AK1901" i="5" s="1"/>
  <c r="AL1901" i="5" s="1"/>
  <c r="AG1901" i="5"/>
  <c r="AH1901" i="5" s="1"/>
  <c r="AB1901" i="5"/>
  <c r="AA1901" i="5"/>
  <c r="I1901" i="5"/>
  <c r="H1901" i="5"/>
  <c r="Q1901" i="5" s="1"/>
  <c r="R1901" i="5" s="1"/>
  <c r="G1901" i="5"/>
  <c r="AJ1900" i="5"/>
  <c r="AK1900" i="5" s="1"/>
  <c r="AG1900" i="5"/>
  <c r="AB1900" i="5"/>
  <c r="AA1900" i="5"/>
  <c r="I1900" i="5"/>
  <c r="H1900" i="5"/>
  <c r="G1900" i="5"/>
  <c r="AJ1899" i="5"/>
  <c r="AG1899" i="5"/>
  <c r="AH1899" i="5" s="1"/>
  <c r="AI1899" i="5" s="1"/>
  <c r="AN1899" i="5" s="1"/>
  <c r="AB1899" i="5"/>
  <c r="AA1899" i="5"/>
  <c r="I1899" i="5"/>
  <c r="J1899" i="5" s="1"/>
  <c r="H1899" i="5"/>
  <c r="G1899" i="5"/>
  <c r="AJ1898" i="5"/>
  <c r="AG1898" i="5"/>
  <c r="AH1898" i="5" s="1"/>
  <c r="AB1898" i="5"/>
  <c r="AA1898" i="5"/>
  <c r="I1898" i="5"/>
  <c r="H1898" i="5"/>
  <c r="Q1898" i="5" s="1"/>
  <c r="G1898" i="5"/>
  <c r="AJ1897" i="5"/>
  <c r="AK1897" i="5" s="1"/>
  <c r="AL1897" i="5" s="1"/>
  <c r="AG1897" i="5"/>
  <c r="AH1897" i="5" s="1"/>
  <c r="AB1897" i="5"/>
  <c r="AA1897" i="5"/>
  <c r="Z1897" i="5" s="1"/>
  <c r="I1897" i="5"/>
  <c r="H1897" i="5"/>
  <c r="Q1897" i="5" s="1"/>
  <c r="R1897" i="5" s="1"/>
  <c r="G1897" i="5"/>
  <c r="AJ1896" i="5"/>
  <c r="AK1896" i="5" s="1"/>
  <c r="AG1896" i="5"/>
  <c r="AB1896" i="5"/>
  <c r="AA1896" i="5"/>
  <c r="I1896" i="5"/>
  <c r="H1896" i="5"/>
  <c r="G1896" i="5"/>
  <c r="AJ1895" i="5"/>
  <c r="AG1895" i="5"/>
  <c r="AB1895" i="5"/>
  <c r="AA1895" i="5"/>
  <c r="I1895" i="5"/>
  <c r="AE1895" i="5" s="1"/>
  <c r="H1895" i="5"/>
  <c r="G1895" i="5"/>
  <c r="AJ1894" i="5"/>
  <c r="AG1894" i="5"/>
  <c r="AH1894" i="5" s="1"/>
  <c r="AB1894" i="5"/>
  <c r="AA1894" i="5"/>
  <c r="AF1894" i="5" s="1"/>
  <c r="I1894" i="5"/>
  <c r="AE1894" i="5" s="1"/>
  <c r="H1894" i="5"/>
  <c r="G1894" i="5"/>
  <c r="AJ1893" i="5"/>
  <c r="AK1893" i="5" s="1"/>
  <c r="AL1893" i="5" s="1"/>
  <c r="AG1893" i="5"/>
  <c r="AH1893" i="5" s="1"/>
  <c r="AB1893" i="5"/>
  <c r="AA1893" i="5"/>
  <c r="I1893" i="5"/>
  <c r="H1893" i="5"/>
  <c r="Q1893" i="5" s="1"/>
  <c r="R1893" i="5" s="1"/>
  <c r="G1893" i="5"/>
  <c r="AJ1892" i="5"/>
  <c r="AK1892" i="5" s="1"/>
  <c r="AG1892" i="5"/>
  <c r="AB1892" i="5"/>
  <c r="AA1892" i="5"/>
  <c r="I1892" i="5"/>
  <c r="H1892" i="5"/>
  <c r="G1892" i="5"/>
  <c r="AJ1891" i="5"/>
  <c r="AG1891" i="5"/>
  <c r="AH1891" i="5" s="1"/>
  <c r="AB1891" i="5"/>
  <c r="AA1891" i="5"/>
  <c r="Z1891" i="5" s="1"/>
  <c r="I1891" i="5"/>
  <c r="J1891" i="5" s="1"/>
  <c r="H1891" i="5"/>
  <c r="G1891" i="5"/>
  <c r="AJ1890" i="5"/>
  <c r="AK1890" i="5" s="1"/>
  <c r="AL1890" i="5" s="1"/>
  <c r="AG1890" i="5"/>
  <c r="AB1890" i="5"/>
  <c r="AA1890" i="5"/>
  <c r="I1890" i="5"/>
  <c r="H1890" i="5"/>
  <c r="G1890" i="5"/>
  <c r="AJ1889" i="5"/>
  <c r="AK1889" i="5" s="1"/>
  <c r="AL1889" i="5" s="1"/>
  <c r="AG1889" i="5"/>
  <c r="AH1889" i="5" s="1"/>
  <c r="AB1889" i="5"/>
  <c r="AA1889" i="5"/>
  <c r="Z1889" i="5" s="1"/>
  <c r="I1889" i="5"/>
  <c r="H1889" i="5"/>
  <c r="Q1889" i="5" s="1"/>
  <c r="R1889" i="5" s="1"/>
  <c r="G1889" i="5"/>
  <c r="AJ1888" i="5"/>
  <c r="AK1888" i="5" s="1"/>
  <c r="AG1888" i="5"/>
  <c r="AB1888" i="5"/>
  <c r="AA1888" i="5"/>
  <c r="Z1888" i="5" s="1"/>
  <c r="I1888" i="5"/>
  <c r="H1888" i="5"/>
  <c r="G1888" i="5"/>
  <c r="AJ1887" i="5"/>
  <c r="AG1887" i="5"/>
  <c r="AB1887" i="5"/>
  <c r="AA1887" i="5"/>
  <c r="I1887" i="5"/>
  <c r="H1887" i="5"/>
  <c r="G1887" i="5"/>
  <c r="AJ1886" i="5"/>
  <c r="AG1886" i="5"/>
  <c r="AB1886" i="5"/>
  <c r="AA1886" i="5"/>
  <c r="AF1886" i="5" s="1"/>
  <c r="I1886" i="5"/>
  <c r="H1886" i="5"/>
  <c r="Q1886" i="5" s="1"/>
  <c r="R1886" i="5" s="1"/>
  <c r="G1886" i="5"/>
  <c r="AJ1885" i="5"/>
  <c r="AK1885" i="5" s="1"/>
  <c r="AL1885" i="5" s="1"/>
  <c r="AG1885" i="5"/>
  <c r="AH1885" i="5" s="1"/>
  <c r="AB1885" i="5"/>
  <c r="AA1885" i="5"/>
  <c r="AF1885" i="5" s="1"/>
  <c r="I1885" i="5"/>
  <c r="H1885" i="5"/>
  <c r="Q1885" i="5" s="1"/>
  <c r="R1885" i="5" s="1"/>
  <c r="G1885" i="5"/>
  <c r="AJ1884" i="5"/>
  <c r="AK1884" i="5" s="1"/>
  <c r="AG1884" i="5"/>
  <c r="AB1884" i="5"/>
  <c r="AA1884" i="5"/>
  <c r="I1884" i="5"/>
  <c r="H1884" i="5"/>
  <c r="G1884" i="5"/>
  <c r="AJ1883" i="5"/>
  <c r="AG1883" i="5"/>
  <c r="AH1883" i="5" s="1"/>
  <c r="AI1883" i="5" s="1"/>
  <c r="AN1883" i="5" s="1"/>
  <c r="AB1883" i="5"/>
  <c r="AA1883" i="5"/>
  <c r="I1883" i="5"/>
  <c r="J1883" i="5" s="1"/>
  <c r="H1883" i="5"/>
  <c r="G1883" i="5"/>
  <c r="AJ1882" i="5"/>
  <c r="AK1882" i="5" s="1"/>
  <c r="AL1882" i="5" s="1"/>
  <c r="AG1882" i="5"/>
  <c r="AB1882" i="5"/>
  <c r="AA1882" i="5"/>
  <c r="I1882" i="5"/>
  <c r="AE1882" i="5" s="1"/>
  <c r="H1882" i="5"/>
  <c r="G1882" i="5"/>
  <c r="AJ1881" i="5"/>
  <c r="AK1881" i="5" s="1"/>
  <c r="AL1881" i="5" s="1"/>
  <c r="AG1881" i="5"/>
  <c r="AH1881" i="5" s="1"/>
  <c r="AB1881" i="5"/>
  <c r="AA1881" i="5"/>
  <c r="I1881" i="5"/>
  <c r="H1881" i="5"/>
  <c r="Q1881" i="5" s="1"/>
  <c r="R1881" i="5" s="1"/>
  <c r="G1881" i="5"/>
  <c r="AJ1880" i="5"/>
  <c r="AK1880" i="5" s="1"/>
  <c r="AG1880" i="5"/>
  <c r="AB1880" i="5"/>
  <c r="AA1880" i="5"/>
  <c r="I1880" i="5"/>
  <c r="H1880" i="5"/>
  <c r="G1880" i="5"/>
  <c r="AJ1879" i="5"/>
  <c r="AG1879" i="5"/>
  <c r="AH1879" i="5" s="1"/>
  <c r="AB1879" i="5"/>
  <c r="AA1879" i="5"/>
  <c r="I1879" i="5"/>
  <c r="H1879" i="5"/>
  <c r="G1879" i="5"/>
  <c r="AJ1878" i="5"/>
  <c r="AG1878" i="5"/>
  <c r="AH1878" i="5" s="1"/>
  <c r="AI1878" i="5" s="1"/>
  <c r="AB1878" i="5"/>
  <c r="AA1878" i="5"/>
  <c r="AF1878" i="5" s="1"/>
  <c r="I1878" i="5"/>
  <c r="H1878" i="5"/>
  <c r="Q1878" i="5" s="1"/>
  <c r="R1878" i="5" s="1"/>
  <c r="G1878" i="5"/>
  <c r="AJ1877" i="5"/>
  <c r="AG1877" i="5"/>
  <c r="AH1877" i="5" s="1"/>
  <c r="AB1877" i="5"/>
  <c r="AA1877" i="5"/>
  <c r="I1877" i="5"/>
  <c r="H1877" i="5"/>
  <c r="Q1877" i="5" s="1"/>
  <c r="R1877" i="5" s="1"/>
  <c r="G1877" i="5"/>
  <c r="AJ1876" i="5"/>
  <c r="AG1876" i="5"/>
  <c r="AH1876" i="5" s="1"/>
  <c r="AB1876" i="5"/>
  <c r="AA1876" i="5"/>
  <c r="Z1876" i="5" s="1"/>
  <c r="I1876" i="5"/>
  <c r="H1876" i="5"/>
  <c r="Q1876" i="5" s="1"/>
  <c r="R1876" i="5" s="1"/>
  <c r="G1876" i="5"/>
  <c r="AJ1875" i="5"/>
  <c r="AK1875" i="5" s="1"/>
  <c r="AG1875" i="5"/>
  <c r="AH1875" i="5" s="1"/>
  <c r="AI1875" i="5" s="1"/>
  <c r="AN1875" i="5" s="1"/>
  <c r="AB1875" i="5"/>
  <c r="AA1875" i="5"/>
  <c r="AF1875" i="5" s="1"/>
  <c r="I1875" i="5"/>
  <c r="J1875" i="5" s="1"/>
  <c r="H1875" i="5"/>
  <c r="G1875" i="5"/>
  <c r="AJ1874" i="5"/>
  <c r="AK1874" i="5" s="1"/>
  <c r="AL1874" i="5" s="1"/>
  <c r="AM1874" i="5" s="1"/>
  <c r="AG1874" i="5"/>
  <c r="AH1874" i="5" s="1"/>
  <c r="AI1874" i="5" s="1"/>
  <c r="AB1874" i="5"/>
  <c r="AA1874" i="5"/>
  <c r="AF1874" i="5" s="1"/>
  <c r="I1874" i="5"/>
  <c r="H1874" i="5"/>
  <c r="Q1874" i="5" s="1"/>
  <c r="R1874" i="5" s="1"/>
  <c r="G1874" i="5"/>
  <c r="AJ1873" i="5"/>
  <c r="AK1873" i="5" s="1"/>
  <c r="AG1873" i="5"/>
  <c r="AB1873" i="5"/>
  <c r="AA1873" i="5"/>
  <c r="I1873" i="5"/>
  <c r="AE1873" i="5" s="1"/>
  <c r="H1873" i="5"/>
  <c r="Q1873" i="5" s="1"/>
  <c r="R1873" i="5" s="1"/>
  <c r="G1873" i="5"/>
  <c r="AJ1872" i="5"/>
  <c r="AK1872" i="5" s="1"/>
  <c r="AG1872" i="5"/>
  <c r="AH1872" i="5" s="1"/>
  <c r="AB1872" i="5"/>
  <c r="AA1872" i="5"/>
  <c r="Z1872" i="5" s="1"/>
  <c r="I1872" i="5"/>
  <c r="J1872" i="5" s="1"/>
  <c r="H1872" i="5"/>
  <c r="G1872" i="5"/>
  <c r="AJ1871" i="5"/>
  <c r="AK1871" i="5" s="1"/>
  <c r="AG1871" i="5"/>
  <c r="AH1871" i="5" s="1"/>
  <c r="AB1871" i="5"/>
  <c r="AA1871" i="5"/>
  <c r="AF1871" i="5" s="1"/>
  <c r="I1871" i="5"/>
  <c r="H1871" i="5"/>
  <c r="G1871" i="5"/>
  <c r="AJ1870" i="5"/>
  <c r="AK1870" i="5" s="1"/>
  <c r="AL1870" i="5" s="1"/>
  <c r="AG1870" i="5"/>
  <c r="AB1870" i="5"/>
  <c r="AA1870" i="5"/>
  <c r="AF1870" i="5" s="1"/>
  <c r="I1870" i="5"/>
  <c r="J1870" i="5" s="1"/>
  <c r="H1870" i="5"/>
  <c r="Q1870" i="5" s="1"/>
  <c r="G1870" i="5"/>
  <c r="AJ1869" i="5"/>
  <c r="AG1869" i="5"/>
  <c r="AB1869" i="5"/>
  <c r="AA1869" i="5"/>
  <c r="AF1869" i="5" s="1"/>
  <c r="I1869" i="5"/>
  <c r="AE1869" i="5" s="1"/>
  <c r="H1869" i="5"/>
  <c r="Q1869" i="5" s="1"/>
  <c r="R1869" i="5" s="1"/>
  <c r="G1869" i="5"/>
  <c r="AJ1868" i="5"/>
  <c r="AK1868" i="5" s="1"/>
  <c r="AG1868" i="5"/>
  <c r="AH1868" i="5" s="1"/>
  <c r="AB1868" i="5"/>
  <c r="AA1868" i="5"/>
  <c r="Z1868" i="5" s="1"/>
  <c r="I1868" i="5"/>
  <c r="H1868" i="5"/>
  <c r="G1868" i="5"/>
  <c r="AJ1867" i="5"/>
  <c r="AK1867" i="5" s="1"/>
  <c r="AG1867" i="5"/>
  <c r="AH1867" i="5" s="1"/>
  <c r="AB1867" i="5"/>
  <c r="AA1867" i="5"/>
  <c r="I1867" i="5"/>
  <c r="H1867" i="5"/>
  <c r="Q1867" i="5" s="1"/>
  <c r="G1867" i="5"/>
  <c r="AJ1866" i="5"/>
  <c r="AG1866" i="5"/>
  <c r="AH1866" i="5" s="1"/>
  <c r="AB1866" i="5"/>
  <c r="AA1866" i="5"/>
  <c r="AF1866" i="5" s="1"/>
  <c r="I1866" i="5"/>
  <c r="J1866" i="5" s="1"/>
  <c r="H1866" i="5"/>
  <c r="Q1866" i="5" s="1"/>
  <c r="R1866" i="5" s="1"/>
  <c r="G1866" i="5"/>
  <c r="AJ1865" i="5"/>
  <c r="AK1865" i="5" s="1"/>
  <c r="AG1865" i="5"/>
  <c r="AH1865" i="5" s="1"/>
  <c r="AB1865" i="5"/>
  <c r="AA1865" i="5"/>
  <c r="I1865" i="5"/>
  <c r="H1865" i="5"/>
  <c r="G1865" i="5"/>
  <c r="AJ1864" i="5"/>
  <c r="AK1864" i="5" s="1"/>
  <c r="AG1864" i="5"/>
  <c r="AH1864" i="5" s="1"/>
  <c r="AI1864" i="5" s="1"/>
  <c r="AB1864" i="5"/>
  <c r="AA1864" i="5"/>
  <c r="AF1864" i="5" s="1"/>
  <c r="I1864" i="5"/>
  <c r="J1864" i="5" s="1"/>
  <c r="H1864" i="5"/>
  <c r="G1864" i="5"/>
  <c r="AJ1863" i="5"/>
  <c r="AG1863" i="5"/>
  <c r="AH1863" i="5" s="1"/>
  <c r="AB1863" i="5"/>
  <c r="AA1863" i="5"/>
  <c r="AF1863" i="5" s="1"/>
  <c r="I1863" i="5"/>
  <c r="AE1863" i="5" s="1"/>
  <c r="H1863" i="5"/>
  <c r="Q1863" i="5" s="1"/>
  <c r="G1863" i="5"/>
  <c r="AJ1862" i="5"/>
  <c r="AK1862" i="5" s="1"/>
  <c r="AG1862" i="5"/>
  <c r="AH1862" i="5" s="1"/>
  <c r="AB1862" i="5"/>
  <c r="AA1862" i="5"/>
  <c r="I1862" i="5"/>
  <c r="J1862" i="5" s="1"/>
  <c r="H1862" i="5"/>
  <c r="Q1862" i="5" s="1"/>
  <c r="R1862" i="5" s="1"/>
  <c r="G1862" i="5"/>
  <c r="AJ1861" i="5"/>
  <c r="AK1861" i="5" s="1"/>
  <c r="AG1861" i="5"/>
  <c r="AH1861" i="5" s="1"/>
  <c r="AB1861" i="5"/>
  <c r="AA1861" i="5"/>
  <c r="I1861" i="5"/>
  <c r="H1861" i="5"/>
  <c r="G1861" i="5"/>
  <c r="AJ1860" i="5"/>
  <c r="AK1860" i="5" s="1"/>
  <c r="AG1860" i="5"/>
  <c r="AB1860" i="5"/>
  <c r="AA1860" i="5"/>
  <c r="AF1860" i="5" s="1"/>
  <c r="I1860" i="5"/>
  <c r="H1860" i="5"/>
  <c r="G1860" i="5"/>
  <c r="AJ1859" i="5"/>
  <c r="AG1859" i="5"/>
  <c r="AB1859" i="5"/>
  <c r="AA1859" i="5"/>
  <c r="I1859" i="5"/>
  <c r="H1859" i="5"/>
  <c r="G1859" i="5"/>
  <c r="AJ1858" i="5"/>
  <c r="AG1858" i="5"/>
  <c r="AH1858" i="5" s="1"/>
  <c r="AB1858" i="5"/>
  <c r="AA1858" i="5"/>
  <c r="I1858" i="5"/>
  <c r="J1858" i="5" s="1"/>
  <c r="H1858" i="5"/>
  <c r="Q1858" i="5" s="1"/>
  <c r="R1858" i="5" s="1"/>
  <c r="G1858" i="5"/>
  <c r="AJ1857" i="5"/>
  <c r="AK1857" i="5" s="1"/>
  <c r="AG1857" i="5"/>
  <c r="AH1857" i="5" s="1"/>
  <c r="AB1857" i="5"/>
  <c r="AA1857" i="5"/>
  <c r="I1857" i="5"/>
  <c r="H1857" i="5"/>
  <c r="G1857" i="5"/>
  <c r="AJ1856" i="5"/>
  <c r="AK1856" i="5" s="1"/>
  <c r="AG1856" i="5"/>
  <c r="AH1856" i="5" s="1"/>
  <c r="AB1856" i="5"/>
  <c r="AA1856" i="5"/>
  <c r="AF1856" i="5" s="1"/>
  <c r="I1856" i="5"/>
  <c r="H1856" i="5"/>
  <c r="G1856" i="5"/>
  <c r="AJ1855" i="5"/>
  <c r="AG1855" i="5"/>
  <c r="AH1855" i="5" s="1"/>
  <c r="AB1855" i="5"/>
  <c r="AA1855" i="5"/>
  <c r="I1855" i="5"/>
  <c r="AE1855" i="5" s="1"/>
  <c r="H1855" i="5"/>
  <c r="Q1855" i="5" s="1"/>
  <c r="G1855" i="5"/>
  <c r="AJ1854" i="5"/>
  <c r="AG1854" i="5"/>
  <c r="AH1854" i="5" s="1"/>
  <c r="AB1854" i="5"/>
  <c r="AA1854" i="5"/>
  <c r="I1854" i="5"/>
  <c r="J1854" i="5" s="1"/>
  <c r="H1854" i="5"/>
  <c r="G1854" i="5"/>
  <c r="AJ1853" i="5"/>
  <c r="AK1853" i="5" s="1"/>
  <c r="AG1853" i="5"/>
  <c r="AH1853" i="5" s="1"/>
  <c r="AB1853" i="5"/>
  <c r="AA1853" i="5"/>
  <c r="I1853" i="5"/>
  <c r="H1853" i="5"/>
  <c r="G1853" i="5"/>
  <c r="AJ1852" i="5"/>
  <c r="AK1852" i="5" s="1"/>
  <c r="AG1852" i="5"/>
  <c r="AB1852" i="5"/>
  <c r="AA1852" i="5"/>
  <c r="AF1852" i="5" s="1"/>
  <c r="I1852" i="5"/>
  <c r="J1852" i="5" s="1"/>
  <c r="H1852" i="5"/>
  <c r="G1852" i="5"/>
  <c r="AJ1851" i="5"/>
  <c r="AK1851" i="5" s="1"/>
  <c r="AG1851" i="5"/>
  <c r="AB1851" i="5"/>
  <c r="AA1851" i="5"/>
  <c r="I1851" i="5"/>
  <c r="H1851" i="5"/>
  <c r="G1851" i="5"/>
  <c r="AJ1850" i="5"/>
  <c r="AK1850" i="5" s="1"/>
  <c r="AG1850" i="5"/>
  <c r="AH1850" i="5" s="1"/>
  <c r="AB1850" i="5"/>
  <c r="AA1850" i="5"/>
  <c r="AF1850" i="5" s="1"/>
  <c r="I1850" i="5"/>
  <c r="J1850" i="5" s="1"/>
  <c r="H1850" i="5"/>
  <c r="Q1850" i="5" s="1"/>
  <c r="R1850" i="5" s="1"/>
  <c r="G1850" i="5"/>
  <c r="AJ1849" i="5"/>
  <c r="AK1849" i="5" s="1"/>
  <c r="AG1849" i="5"/>
  <c r="AH1849" i="5" s="1"/>
  <c r="AB1849" i="5"/>
  <c r="AA1849" i="5"/>
  <c r="I1849" i="5"/>
  <c r="H1849" i="5"/>
  <c r="G1849" i="5"/>
  <c r="AJ1848" i="5"/>
  <c r="AK1848" i="5" s="1"/>
  <c r="AG1848" i="5"/>
  <c r="AH1848" i="5" s="1"/>
  <c r="AB1848" i="5"/>
  <c r="AA1848" i="5"/>
  <c r="AF1848" i="5" s="1"/>
  <c r="I1848" i="5"/>
  <c r="AE1848" i="5" s="1"/>
  <c r="H1848" i="5"/>
  <c r="G1848" i="5"/>
  <c r="AJ1847" i="5"/>
  <c r="AK1847" i="5" s="1"/>
  <c r="AG1847" i="5"/>
  <c r="AB1847" i="5"/>
  <c r="AA1847" i="5"/>
  <c r="AF1847" i="5" s="1"/>
  <c r="I1847" i="5"/>
  <c r="AE1847" i="5" s="1"/>
  <c r="H1847" i="5"/>
  <c r="Q1847" i="5" s="1"/>
  <c r="G1847" i="5"/>
  <c r="AJ1846" i="5"/>
  <c r="AK1846" i="5" s="1"/>
  <c r="AG1846" i="5"/>
  <c r="AH1846" i="5" s="1"/>
  <c r="AB1846" i="5"/>
  <c r="AA1846" i="5"/>
  <c r="I1846" i="5"/>
  <c r="J1846" i="5" s="1"/>
  <c r="H1846" i="5"/>
  <c r="Q1846" i="5" s="1"/>
  <c r="R1846" i="5" s="1"/>
  <c r="G1846" i="5"/>
  <c r="AJ1845" i="5"/>
  <c r="AK1845" i="5" s="1"/>
  <c r="AG1845" i="5"/>
  <c r="AH1845" i="5" s="1"/>
  <c r="AB1845" i="5"/>
  <c r="AA1845" i="5"/>
  <c r="I1845" i="5"/>
  <c r="H1845" i="5"/>
  <c r="G1845" i="5"/>
  <c r="AJ1844" i="5"/>
  <c r="AK1844" i="5" s="1"/>
  <c r="AG1844" i="5"/>
  <c r="AB1844" i="5"/>
  <c r="AA1844" i="5"/>
  <c r="AF1844" i="5" s="1"/>
  <c r="I1844" i="5"/>
  <c r="J1844" i="5" s="1"/>
  <c r="H1844" i="5"/>
  <c r="G1844" i="5"/>
  <c r="AJ1843" i="5"/>
  <c r="AG1843" i="5"/>
  <c r="AB1843" i="5"/>
  <c r="AA1843" i="5"/>
  <c r="I1843" i="5"/>
  <c r="H1843" i="5"/>
  <c r="Q1843" i="5" s="1"/>
  <c r="S1843" i="5" s="1"/>
  <c r="G1843" i="5"/>
  <c r="AJ1842" i="5"/>
  <c r="AG1842" i="5"/>
  <c r="AH1842" i="5" s="1"/>
  <c r="AB1842" i="5"/>
  <c r="AA1842" i="5"/>
  <c r="AF1842" i="5" s="1"/>
  <c r="I1842" i="5"/>
  <c r="J1842" i="5" s="1"/>
  <c r="H1842" i="5"/>
  <c r="Q1842" i="5" s="1"/>
  <c r="R1842" i="5" s="1"/>
  <c r="G1842" i="5"/>
  <c r="AJ1841" i="5"/>
  <c r="AK1841" i="5" s="1"/>
  <c r="AG1841" i="5"/>
  <c r="AH1841" i="5" s="1"/>
  <c r="AB1841" i="5"/>
  <c r="AA1841" i="5"/>
  <c r="I1841" i="5"/>
  <c r="H1841" i="5"/>
  <c r="G1841" i="5"/>
  <c r="AJ1840" i="5"/>
  <c r="AK1840" i="5" s="1"/>
  <c r="AG1840" i="5"/>
  <c r="AH1840" i="5" s="1"/>
  <c r="AB1840" i="5"/>
  <c r="AA1840" i="5"/>
  <c r="AF1840" i="5" s="1"/>
  <c r="I1840" i="5"/>
  <c r="H1840" i="5"/>
  <c r="G1840" i="5"/>
  <c r="AJ1839" i="5"/>
  <c r="AG1839" i="5"/>
  <c r="AH1839" i="5" s="1"/>
  <c r="AB1839" i="5"/>
  <c r="AA1839" i="5"/>
  <c r="I1839" i="5"/>
  <c r="AE1839" i="5" s="1"/>
  <c r="H1839" i="5"/>
  <c r="Q1839" i="5" s="1"/>
  <c r="G1839" i="5"/>
  <c r="AJ1838" i="5"/>
  <c r="AG1838" i="5"/>
  <c r="AH1838" i="5" s="1"/>
  <c r="AB1838" i="5"/>
  <c r="AA1838" i="5"/>
  <c r="I1838" i="5"/>
  <c r="J1838" i="5" s="1"/>
  <c r="H1838" i="5"/>
  <c r="G1838" i="5"/>
  <c r="AJ1837" i="5"/>
  <c r="AK1837" i="5" s="1"/>
  <c r="AG1837" i="5"/>
  <c r="AH1837" i="5" s="1"/>
  <c r="AB1837" i="5"/>
  <c r="AA1837" i="5"/>
  <c r="I1837" i="5"/>
  <c r="H1837" i="5"/>
  <c r="G1837" i="5"/>
  <c r="AJ1836" i="5"/>
  <c r="AK1836" i="5" s="1"/>
  <c r="AG1836" i="5"/>
  <c r="AH1836" i="5" s="1"/>
  <c r="AI1836" i="5" s="1"/>
  <c r="AB1836" i="5"/>
  <c r="AA1836" i="5"/>
  <c r="AF1836" i="5" s="1"/>
  <c r="I1836" i="5"/>
  <c r="H1836" i="5"/>
  <c r="G1836" i="5"/>
  <c r="AJ1835" i="5"/>
  <c r="AK1835" i="5" s="1"/>
  <c r="AG1835" i="5"/>
  <c r="AB1835" i="5"/>
  <c r="AA1835" i="5"/>
  <c r="I1835" i="5"/>
  <c r="AE1835" i="5" s="1"/>
  <c r="H1835" i="5"/>
  <c r="G1835" i="5"/>
  <c r="AJ1834" i="5"/>
  <c r="AK1834" i="5" s="1"/>
  <c r="AG1834" i="5"/>
  <c r="AH1834" i="5" s="1"/>
  <c r="AB1834" i="5"/>
  <c r="AA1834" i="5"/>
  <c r="I1834" i="5"/>
  <c r="J1834" i="5" s="1"/>
  <c r="H1834" i="5"/>
  <c r="Q1834" i="5" s="1"/>
  <c r="R1834" i="5" s="1"/>
  <c r="G1834" i="5"/>
  <c r="AJ1833" i="5"/>
  <c r="AK1833" i="5" s="1"/>
  <c r="AG1833" i="5"/>
  <c r="AH1833" i="5" s="1"/>
  <c r="AB1833" i="5"/>
  <c r="AA1833" i="5"/>
  <c r="I1833" i="5"/>
  <c r="J1833" i="5" s="1"/>
  <c r="H1833" i="5"/>
  <c r="G1833" i="5"/>
  <c r="AJ1832" i="5"/>
  <c r="AK1832" i="5" s="1"/>
  <c r="AG1832" i="5"/>
  <c r="AH1832" i="5" s="1"/>
  <c r="AB1832" i="5"/>
  <c r="AA1832" i="5"/>
  <c r="AF1832" i="5" s="1"/>
  <c r="I1832" i="5"/>
  <c r="H1832" i="5"/>
  <c r="G1832" i="5"/>
  <c r="AJ1831" i="5"/>
  <c r="AK1831" i="5" s="1"/>
  <c r="AG1831" i="5"/>
  <c r="AB1831" i="5"/>
  <c r="AA1831" i="5"/>
  <c r="AF1831" i="5" s="1"/>
  <c r="I1831" i="5"/>
  <c r="AE1831" i="5" s="1"/>
  <c r="H1831" i="5"/>
  <c r="Q1831" i="5" s="1"/>
  <c r="S1831" i="5" s="1"/>
  <c r="G1831" i="5"/>
  <c r="AJ1830" i="5"/>
  <c r="AK1830" i="5" s="1"/>
  <c r="AG1830" i="5"/>
  <c r="AH1830" i="5" s="1"/>
  <c r="AB1830" i="5"/>
  <c r="AA1830" i="5"/>
  <c r="I1830" i="5"/>
  <c r="J1830" i="5" s="1"/>
  <c r="H1830" i="5"/>
  <c r="Q1830" i="5" s="1"/>
  <c r="R1830" i="5" s="1"/>
  <c r="G1830" i="5"/>
  <c r="AJ1829" i="5"/>
  <c r="AK1829" i="5" s="1"/>
  <c r="AG1829" i="5"/>
  <c r="AH1829" i="5" s="1"/>
  <c r="AB1829" i="5"/>
  <c r="AA1829" i="5"/>
  <c r="Z1829" i="5" s="1"/>
  <c r="I1829" i="5"/>
  <c r="J1829" i="5" s="1"/>
  <c r="H1829" i="5"/>
  <c r="G1829" i="5"/>
  <c r="AJ1828" i="5"/>
  <c r="AK1828" i="5" s="1"/>
  <c r="AG1828" i="5"/>
  <c r="AB1828" i="5"/>
  <c r="AA1828" i="5"/>
  <c r="AF1828" i="5" s="1"/>
  <c r="I1828" i="5"/>
  <c r="H1828" i="5"/>
  <c r="G1828" i="5"/>
  <c r="AJ1827" i="5"/>
  <c r="AG1827" i="5"/>
  <c r="AB1827" i="5"/>
  <c r="AA1827" i="5"/>
  <c r="I1827" i="5"/>
  <c r="H1827" i="5"/>
  <c r="G1827" i="5"/>
  <c r="AJ1826" i="5"/>
  <c r="AG1826" i="5"/>
  <c r="AH1826" i="5" s="1"/>
  <c r="AB1826" i="5"/>
  <c r="AA1826" i="5"/>
  <c r="I1826" i="5"/>
  <c r="J1826" i="5" s="1"/>
  <c r="H1826" i="5"/>
  <c r="Q1826" i="5" s="1"/>
  <c r="R1826" i="5" s="1"/>
  <c r="G1826" i="5"/>
  <c r="AJ1825" i="5"/>
  <c r="AK1825" i="5" s="1"/>
  <c r="AG1825" i="5"/>
  <c r="AH1825" i="5" s="1"/>
  <c r="AB1825" i="5"/>
  <c r="AA1825" i="5"/>
  <c r="I1825" i="5"/>
  <c r="H1825" i="5"/>
  <c r="G1825" i="5"/>
  <c r="AJ1824" i="5"/>
  <c r="AK1824" i="5" s="1"/>
  <c r="AG1824" i="5"/>
  <c r="AH1824" i="5" s="1"/>
  <c r="AB1824" i="5"/>
  <c r="AA1824" i="5"/>
  <c r="AF1824" i="5" s="1"/>
  <c r="I1824" i="5"/>
  <c r="H1824" i="5"/>
  <c r="G1824" i="5"/>
  <c r="AJ1823" i="5"/>
  <c r="AG1823" i="5"/>
  <c r="AH1823" i="5" s="1"/>
  <c r="AB1823" i="5"/>
  <c r="AA1823" i="5"/>
  <c r="AF1823" i="5" s="1"/>
  <c r="I1823" i="5"/>
  <c r="AE1823" i="5" s="1"/>
  <c r="H1823" i="5"/>
  <c r="Q1823" i="5" s="1"/>
  <c r="G1823" i="5"/>
  <c r="AJ1822" i="5"/>
  <c r="AG1822" i="5"/>
  <c r="AH1822" i="5" s="1"/>
  <c r="AB1822" i="5"/>
  <c r="AA1822" i="5"/>
  <c r="I1822" i="5"/>
  <c r="J1822" i="5" s="1"/>
  <c r="H1822" i="5"/>
  <c r="G1822" i="5"/>
  <c r="AJ1821" i="5"/>
  <c r="AK1821" i="5" s="1"/>
  <c r="AG1821" i="5"/>
  <c r="AH1821" i="5" s="1"/>
  <c r="AB1821" i="5"/>
  <c r="AA1821" i="5"/>
  <c r="Z1821" i="5" s="1"/>
  <c r="I1821" i="5"/>
  <c r="H1821" i="5"/>
  <c r="G1821" i="5"/>
  <c r="AJ1820" i="5"/>
  <c r="AK1820" i="5" s="1"/>
  <c r="AG1820" i="5"/>
  <c r="AB1820" i="5"/>
  <c r="AA1820" i="5"/>
  <c r="AF1820" i="5" s="1"/>
  <c r="I1820" i="5"/>
  <c r="AE1820" i="5" s="1"/>
  <c r="H1820" i="5"/>
  <c r="G1820" i="5"/>
  <c r="AJ1819" i="5"/>
  <c r="AK1819" i="5" s="1"/>
  <c r="AG1819" i="5"/>
  <c r="AB1819" i="5"/>
  <c r="AA1819" i="5"/>
  <c r="I1819" i="5"/>
  <c r="H1819" i="5"/>
  <c r="G1819" i="5"/>
  <c r="AJ1818" i="5"/>
  <c r="AK1818" i="5" s="1"/>
  <c r="AG1818" i="5"/>
  <c r="AH1818" i="5" s="1"/>
  <c r="AB1818" i="5"/>
  <c r="AA1818" i="5"/>
  <c r="I1818" i="5"/>
  <c r="J1818" i="5" s="1"/>
  <c r="H1818" i="5"/>
  <c r="Q1818" i="5" s="1"/>
  <c r="R1818" i="5" s="1"/>
  <c r="G1818" i="5"/>
  <c r="AJ1817" i="5"/>
  <c r="AK1817" i="5" s="1"/>
  <c r="AG1817" i="5"/>
  <c r="AH1817" i="5" s="1"/>
  <c r="AB1817" i="5"/>
  <c r="AA1817" i="5"/>
  <c r="I1817" i="5"/>
  <c r="J1817" i="5" s="1"/>
  <c r="H1817" i="5"/>
  <c r="G1817" i="5"/>
  <c r="K1817" i="5" s="1"/>
  <c r="AJ1816" i="5"/>
  <c r="AK1816" i="5" s="1"/>
  <c r="AG1816" i="5"/>
  <c r="AH1816" i="5" s="1"/>
  <c r="AB1816" i="5"/>
  <c r="AA1816" i="5"/>
  <c r="AF1816" i="5" s="1"/>
  <c r="I1816" i="5"/>
  <c r="AE1816" i="5" s="1"/>
  <c r="H1816" i="5"/>
  <c r="G1816" i="5"/>
  <c r="AJ1815" i="5"/>
  <c r="AK1815" i="5" s="1"/>
  <c r="AG1815" i="5"/>
  <c r="AB1815" i="5"/>
  <c r="AA1815" i="5"/>
  <c r="I1815" i="5"/>
  <c r="AE1815" i="5" s="1"/>
  <c r="H1815" i="5"/>
  <c r="Q1815" i="5" s="1"/>
  <c r="G1815" i="5"/>
  <c r="AJ1814" i="5"/>
  <c r="AK1814" i="5" s="1"/>
  <c r="AG1814" i="5"/>
  <c r="AH1814" i="5" s="1"/>
  <c r="AB1814" i="5"/>
  <c r="AA1814" i="5"/>
  <c r="I1814" i="5"/>
  <c r="J1814" i="5" s="1"/>
  <c r="H1814" i="5"/>
  <c r="Q1814" i="5" s="1"/>
  <c r="R1814" i="5" s="1"/>
  <c r="G1814" i="5"/>
  <c r="AJ1813" i="5"/>
  <c r="AK1813" i="5" s="1"/>
  <c r="AG1813" i="5"/>
  <c r="AH1813" i="5" s="1"/>
  <c r="AB1813" i="5"/>
  <c r="AA1813" i="5"/>
  <c r="I1813" i="5"/>
  <c r="H1813" i="5"/>
  <c r="G1813" i="5"/>
  <c r="AJ1812" i="5"/>
  <c r="AK1812" i="5" s="1"/>
  <c r="AG1812" i="5"/>
  <c r="AB1812" i="5"/>
  <c r="AA1812" i="5"/>
  <c r="AF1812" i="5" s="1"/>
  <c r="I1812" i="5"/>
  <c r="J1812" i="5" s="1"/>
  <c r="H1812" i="5"/>
  <c r="G1812" i="5"/>
  <c r="AJ1811" i="5"/>
  <c r="AG1811" i="5"/>
  <c r="AB1811" i="5"/>
  <c r="AA1811" i="5"/>
  <c r="I1811" i="5"/>
  <c r="H1811" i="5"/>
  <c r="Q1811" i="5" s="1"/>
  <c r="G1811" i="5"/>
  <c r="AJ1810" i="5"/>
  <c r="AG1810" i="5"/>
  <c r="AH1810" i="5" s="1"/>
  <c r="AB1810" i="5"/>
  <c r="AA1810" i="5"/>
  <c r="AF1810" i="5" s="1"/>
  <c r="I1810" i="5"/>
  <c r="J1810" i="5" s="1"/>
  <c r="H1810" i="5"/>
  <c r="Q1810" i="5" s="1"/>
  <c r="R1810" i="5" s="1"/>
  <c r="G1810" i="5"/>
  <c r="AJ1809" i="5"/>
  <c r="AK1809" i="5" s="1"/>
  <c r="AG1809" i="5"/>
  <c r="AH1809" i="5" s="1"/>
  <c r="AB1809" i="5"/>
  <c r="AA1809" i="5"/>
  <c r="I1809" i="5"/>
  <c r="H1809" i="5"/>
  <c r="G1809" i="5"/>
  <c r="AJ1808" i="5"/>
  <c r="AK1808" i="5" s="1"/>
  <c r="AG1808" i="5"/>
  <c r="AH1808" i="5" s="1"/>
  <c r="AB1808" i="5"/>
  <c r="AA1808" i="5"/>
  <c r="AF1808" i="5" s="1"/>
  <c r="I1808" i="5"/>
  <c r="H1808" i="5"/>
  <c r="G1808" i="5"/>
  <c r="AJ1807" i="5"/>
  <c r="AG1807" i="5"/>
  <c r="AH1807" i="5" s="1"/>
  <c r="AB1807" i="5"/>
  <c r="AA1807" i="5"/>
  <c r="AF1807" i="5" s="1"/>
  <c r="I1807" i="5"/>
  <c r="H1807" i="5"/>
  <c r="Q1807" i="5" s="1"/>
  <c r="S1807" i="5" s="1"/>
  <c r="G1807" i="5"/>
  <c r="AJ1806" i="5"/>
  <c r="AG1806" i="5"/>
  <c r="AH1806" i="5" s="1"/>
  <c r="AB1806" i="5"/>
  <c r="AA1806" i="5"/>
  <c r="I1806" i="5"/>
  <c r="J1806" i="5" s="1"/>
  <c r="H1806" i="5"/>
  <c r="Q1806" i="5" s="1"/>
  <c r="R1806" i="5" s="1"/>
  <c r="G1806" i="5"/>
  <c r="AJ1805" i="5"/>
  <c r="AK1805" i="5" s="1"/>
  <c r="AG1805" i="5"/>
  <c r="AH1805" i="5" s="1"/>
  <c r="AB1805" i="5"/>
  <c r="AA1805" i="5"/>
  <c r="I1805" i="5"/>
  <c r="H1805" i="5"/>
  <c r="G1805" i="5"/>
  <c r="AJ1804" i="5"/>
  <c r="AK1804" i="5" s="1"/>
  <c r="AG1804" i="5"/>
  <c r="AB1804" i="5"/>
  <c r="AA1804" i="5"/>
  <c r="AF1804" i="5" s="1"/>
  <c r="I1804" i="5"/>
  <c r="J1804" i="5" s="1"/>
  <c r="H1804" i="5"/>
  <c r="G1804" i="5"/>
  <c r="AJ1803" i="5"/>
  <c r="AG1803" i="5"/>
  <c r="AH1803" i="5" s="1"/>
  <c r="AB1803" i="5"/>
  <c r="AA1803" i="5"/>
  <c r="AF1803" i="5" s="1"/>
  <c r="I1803" i="5"/>
  <c r="AE1803" i="5" s="1"/>
  <c r="H1803" i="5"/>
  <c r="G1803" i="5"/>
  <c r="AJ1802" i="5"/>
  <c r="AG1802" i="5"/>
  <c r="AH1802" i="5" s="1"/>
  <c r="AB1802" i="5"/>
  <c r="AA1802" i="5"/>
  <c r="I1802" i="5"/>
  <c r="J1802" i="5" s="1"/>
  <c r="H1802" i="5"/>
  <c r="Q1802" i="5" s="1"/>
  <c r="R1802" i="5" s="1"/>
  <c r="G1802" i="5"/>
  <c r="AJ1801" i="5"/>
  <c r="AK1801" i="5" s="1"/>
  <c r="AG1801" i="5"/>
  <c r="AH1801" i="5" s="1"/>
  <c r="AB1801" i="5"/>
  <c r="AA1801" i="5"/>
  <c r="I1801" i="5"/>
  <c r="J1801" i="5" s="1"/>
  <c r="H1801" i="5"/>
  <c r="G1801" i="5"/>
  <c r="AJ1800" i="5"/>
  <c r="AK1800" i="5" s="1"/>
  <c r="AG1800" i="5"/>
  <c r="AH1800" i="5" s="1"/>
  <c r="AB1800" i="5"/>
  <c r="AA1800" i="5"/>
  <c r="AF1800" i="5" s="1"/>
  <c r="I1800" i="5"/>
  <c r="H1800" i="5"/>
  <c r="G1800" i="5"/>
  <c r="AJ1799" i="5"/>
  <c r="AG1799" i="5"/>
  <c r="AB1799" i="5"/>
  <c r="AA1799" i="5"/>
  <c r="I1799" i="5"/>
  <c r="H1799" i="5"/>
  <c r="Q1799" i="5" s="1"/>
  <c r="G1799" i="5"/>
  <c r="AJ1798" i="5"/>
  <c r="AK1798" i="5" s="1"/>
  <c r="AG1798" i="5"/>
  <c r="AH1798" i="5" s="1"/>
  <c r="AB1798" i="5"/>
  <c r="AA1798" i="5"/>
  <c r="I1798" i="5"/>
  <c r="J1798" i="5" s="1"/>
  <c r="H1798" i="5"/>
  <c r="G1798" i="5"/>
  <c r="AJ1797" i="5"/>
  <c r="AK1797" i="5" s="1"/>
  <c r="AG1797" i="5"/>
  <c r="AH1797" i="5" s="1"/>
  <c r="AB1797" i="5"/>
  <c r="AA1797" i="5"/>
  <c r="I1797" i="5"/>
  <c r="H1797" i="5"/>
  <c r="G1797" i="5"/>
  <c r="AJ1796" i="5"/>
  <c r="AK1796" i="5" s="1"/>
  <c r="AG1796" i="5"/>
  <c r="AB1796" i="5"/>
  <c r="AA1796" i="5"/>
  <c r="AF1796" i="5" s="1"/>
  <c r="I1796" i="5"/>
  <c r="AE1796" i="5" s="1"/>
  <c r="H1796" i="5"/>
  <c r="G1796" i="5"/>
  <c r="AJ1795" i="5"/>
  <c r="AG1795" i="5"/>
  <c r="AH1795" i="5" s="1"/>
  <c r="AB1795" i="5"/>
  <c r="AA1795" i="5"/>
  <c r="I1795" i="5"/>
  <c r="AE1795" i="5" s="1"/>
  <c r="H1795" i="5"/>
  <c r="G1795" i="5"/>
  <c r="AJ1794" i="5"/>
  <c r="AK1794" i="5" s="1"/>
  <c r="AG1794" i="5"/>
  <c r="AH1794" i="5" s="1"/>
  <c r="AB1794" i="5"/>
  <c r="AA1794" i="5"/>
  <c r="Z1794" i="5" s="1"/>
  <c r="I1794" i="5"/>
  <c r="J1794" i="5" s="1"/>
  <c r="H1794" i="5"/>
  <c r="Q1794" i="5" s="1"/>
  <c r="R1794" i="5" s="1"/>
  <c r="G1794" i="5"/>
  <c r="AJ1793" i="5"/>
  <c r="AK1793" i="5" s="1"/>
  <c r="AG1793" i="5"/>
  <c r="AH1793" i="5" s="1"/>
  <c r="AB1793" i="5"/>
  <c r="AA1793" i="5"/>
  <c r="I1793" i="5"/>
  <c r="H1793" i="5"/>
  <c r="G1793" i="5"/>
  <c r="AJ1792" i="5"/>
  <c r="AK1792" i="5" s="1"/>
  <c r="AG1792" i="5"/>
  <c r="AH1792" i="5" s="1"/>
  <c r="AB1792" i="5"/>
  <c r="AA1792" i="5"/>
  <c r="AF1792" i="5" s="1"/>
  <c r="I1792" i="5"/>
  <c r="H1792" i="5"/>
  <c r="G1792" i="5"/>
  <c r="AJ1791" i="5"/>
  <c r="AG1791" i="5"/>
  <c r="AH1791" i="5" s="1"/>
  <c r="AB1791" i="5"/>
  <c r="AA1791" i="5"/>
  <c r="I1791" i="5"/>
  <c r="AE1791" i="5" s="1"/>
  <c r="H1791" i="5"/>
  <c r="Q1791" i="5" s="1"/>
  <c r="G1791" i="5"/>
  <c r="AJ1790" i="5"/>
  <c r="AK1790" i="5" s="1"/>
  <c r="AG1790" i="5"/>
  <c r="AH1790" i="5" s="1"/>
  <c r="AB1790" i="5"/>
  <c r="AA1790" i="5"/>
  <c r="Z1790" i="5" s="1"/>
  <c r="I1790" i="5"/>
  <c r="J1790" i="5" s="1"/>
  <c r="H1790" i="5"/>
  <c r="Q1790" i="5" s="1"/>
  <c r="R1790" i="5" s="1"/>
  <c r="G1790" i="5"/>
  <c r="AJ1789" i="5"/>
  <c r="AK1789" i="5" s="1"/>
  <c r="AG1789" i="5"/>
  <c r="AH1789" i="5" s="1"/>
  <c r="AB1789" i="5"/>
  <c r="AA1789" i="5"/>
  <c r="Z1789" i="5" s="1"/>
  <c r="I1789" i="5"/>
  <c r="J1789" i="5" s="1"/>
  <c r="H1789" i="5"/>
  <c r="G1789" i="5"/>
  <c r="AJ1788" i="5"/>
  <c r="AK1788" i="5" s="1"/>
  <c r="AG1788" i="5"/>
  <c r="AB1788" i="5"/>
  <c r="AA1788" i="5"/>
  <c r="AF1788" i="5" s="1"/>
  <c r="I1788" i="5"/>
  <c r="H1788" i="5"/>
  <c r="G1788" i="5"/>
  <c r="AJ1787" i="5"/>
  <c r="AK1787" i="5" s="1"/>
  <c r="AG1787" i="5"/>
  <c r="AB1787" i="5"/>
  <c r="AA1787" i="5"/>
  <c r="I1787" i="5"/>
  <c r="AE1787" i="5" s="1"/>
  <c r="H1787" i="5"/>
  <c r="G1787" i="5"/>
  <c r="AJ1786" i="5"/>
  <c r="AK1786" i="5" s="1"/>
  <c r="AG1786" i="5"/>
  <c r="AH1786" i="5" s="1"/>
  <c r="AB1786" i="5"/>
  <c r="AA1786" i="5"/>
  <c r="I1786" i="5"/>
  <c r="J1786" i="5" s="1"/>
  <c r="H1786" i="5"/>
  <c r="Q1786" i="5" s="1"/>
  <c r="R1786" i="5" s="1"/>
  <c r="G1786" i="5"/>
  <c r="AJ1785" i="5"/>
  <c r="AK1785" i="5" s="1"/>
  <c r="AG1785" i="5"/>
  <c r="AH1785" i="5" s="1"/>
  <c r="AB1785" i="5"/>
  <c r="AA1785" i="5"/>
  <c r="Z1785" i="5" s="1"/>
  <c r="I1785" i="5"/>
  <c r="J1785" i="5" s="1"/>
  <c r="H1785" i="5"/>
  <c r="G1785" i="5"/>
  <c r="AJ1784" i="5"/>
  <c r="AK1784" i="5" s="1"/>
  <c r="AG1784" i="5"/>
  <c r="AB1784" i="5"/>
  <c r="AA1784" i="5"/>
  <c r="AF1784" i="5" s="1"/>
  <c r="I1784" i="5"/>
  <c r="H1784" i="5"/>
  <c r="G1784" i="5"/>
  <c r="AJ1783" i="5"/>
  <c r="AK1783" i="5" s="1"/>
  <c r="AG1783" i="5"/>
  <c r="AH1783" i="5" s="1"/>
  <c r="AB1783" i="5"/>
  <c r="AA1783" i="5"/>
  <c r="I1783" i="5"/>
  <c r="H1783" i="5"/>
  <c r="Q1783" i="5" s="1"/>
  <c r="S1783" i="5" s="1"/>
  <c r="G1783" i="5"/>
  <c r="AJ1782" i="5"/>
  <c r="AG1782" i="5"/>
  <c r="AH1782" i="5" s="1"/>
  <c r="AB1782" i="5"/>
  <c r="AA1782" i="5"/>
  <c r="I1782" i="5"/>
  <c r="J1782" i="5" s="1"/>
  <c r="H1782" i="5"/>
  <c r="Q1782" i="5" s="1"/>
  <c r="R1782" i="5" s="1"/>
  <c r="G1782" i="5"/>
  <c r="AJ1781" i="5"/>
  <c r="AK1781" i="5" s="1"/>
  <c r="AG1781" i="5"/>
  <c r="AH1781" i="5" s="1"/>
  <c r="AB1781" i="5"/>
  <c r="AA1781" i="5"/>
  <c r="I1781" i="5"/>
  <c r="J1781" i="5" s="1"/>
  <c r="H1781" i="5"/>
  <c r="G1781" i="5"/>
  <c r="AJ1780" i="5"/>
  <c r="AK1780" i="5" s="1"/>
  <c r="AG1780" i="5"/>
  <c r="AH1780" i="5" s="1"/>
  <c r="AB1780" i="5"/>
  <c r="AA1780" i="5"/>
  <c r="AF1780" i="5" s="1"/>
  <c r="I1780" i="5"/>
  <c r="AE1780" i="5" s="1"/>
  <c r="H1780" i="5"/>
  <c r="G1780" i="5"/>
  <c r="AJ1779" i="5"/>
  <c r="AG1779" i="5"/>
  <c r="AB1779" i="5"/>
  <c r="AA1779" i="5"/>
  <c r="I1779" i="5"/>
  <c r="H1779" i="5"/>
  <c r="Q1779" i="5" s="1"/>
  <c r="G1779" i="5"/>
  <c r="AJ1778" i="5"/>
  <c r="AK1778" i="5" s="1"/>
  <c r="AG1778" i="5"/>
  <c r="AH1778" i="5" s="1"/>
  <c r="AB1778" i="5"/>
  <c r="AA1778" i="5"/>
  <c r="I1778" i="5"/>
  <c r="J1778" i="5" s="1"/>
  <c r="H1778" i="5"/>
  <c r="Q1778" i="5" s="1"/>
  <c r="R1778" i="5" s="1"/>
  <c r="G1778" i="5"/>
  <c r="AJ1777" i="5"/>
  <c r="AK1777" i="5" s="1"/>
  <c r="AG1777" i="5"/>
  <c r="AH1777" i="5" s="1"/>
  <c r="AB1777" i="5"/>
  <c r="AA1777" i="5"/>
  <c r="I1777" i="5"/>
  <c r="H1777" i="5"/>
  <c r="G1777" i="5"/>
  <c r="AJ1776" i="5"/>
  <c r="AK1776" i="5" s="1"/>
  <c r="AG1776" i="5"/>
  <c r="AH1776" i="5" s="1"/>
  <c r="AB1776" i="5"/>
  <c r="AA1776" i="5"/>
  <c r="AF1776" i="5" s="1"/>
  <c r="I1776" i="5"/>
  <c r="AE1776" i="5" s="1"/>
  <c r="H1776" i="5"/>
  <c r="G1776" i="5"/>
  <c r="AJ1775" i="5"/>
  <c r="AG1775" i="5"/>
  <c r="AH1775" i="5" s="1"/>
  <c r="AB1775" i="5"/>
  <c r="AA1775" i="5"/>
  <c r="I1775" i="5"/>
  <c r="AE1775" i="5" s="1"/>
  <c r="H1775" i="5"/>
  <c r="Q1775" i="5" s="1"/>
  <c r="G1775" i="5"/>
  <c r="AJ1774" i="5"/>
  <c r="AK1774" i="5" s="1"/>
  <c r="AG1774" i="5"/>
  <c r="AH1774" i="5" s="1"/>
  <c r="AB1774" i="5"/>
  <c r="AA1774" i="5"/>
  <c r="I1774" i="5"/>
  <c r="J1774" i="5" s="1"/>
  <c r="H1774" i="5"/>
  <c r="Q1774" i="5" s="1"/>
  <c r="R1774" i="5" s="1"/>
  <c r="G1774" i="5"/>
  <c r="AJ1773" i="5"/>
  <c r="AK1773" i="5" s="1"/>
  <c r="AG1773" i="5"/>
  <c r="AH1773" i="5" s="1"/>
  <c r="AB1773" i="5"/>
  <c r="AA1773" i="5"/>
  <c r="I1773" i="5"/>
  <c r="J1773" i="5" s="1"/>
  <c r="H1773" i="5"/>
  <c r="G1773" i="5"/>
  <c r="AJ1772" i="5"/>
  <c r="AK1772" i="5" s="1"/>
  <c r="AG1772" i="5"/>
  <c r="AH1772" i="5" s="1"/>
  <c r="AB1772" i="5"/>
  <c r="AA1772" i="5"/>
  <c r="AF1772" i="5" s="1"/>
  <c r="I1772" i="5"/>
  <c r="AE1772" i="5" s="1"/>
  <c r="H1772" i="5"/>
  <c r="G1772" i="5"/>
  <c r="AJ1771" i="5"/>
  <c r="AK1771" i="5" s="1"/>
  <c r="AG1771" i="5"/>
  <c r="AB1771" i="5"/>
  <c r="AA1771" i="5"/>
  <c r="AF1771" i="5" s="1"/>
  <c r="I1771" i="5"/>
  <c r="H1771" i="5"/>
  <c r="G1771" i="5"/>
  <c r="AJ1770" i="5"/>
  <c r="AK1770" i="5" s="1"/>
  <c r="AG1770" i="5"/>
  <c r="AH1770" i="5" s="1"/>
  <c r="AB1770" i="5"/>
  <c r="AA1770" i="5"/>
  <c r="I1770" i="5"/>
  <c r="J1770" i="5" s="1"/>
  <c r="H1770" i="5"/>
  <c r="Q1770" i="5" s="1"/>
  <c r="R1770" i="5" s="1"/>
  <c r="G1770" i="5"/>
  <c r="AJ1769" i="5"/>
  <c r="AK1769" i="5" s="1"/>
  <c r="AG1769" i="5"/>
  <c r="AH1769" i="5" s="1"/>
  <c r="AB1769" i="5"/>
  <c r="AA1769" i="5"/>
  <c r="Z1769" i="5" s="1"/>
  <c r="I1769" i="5"/>
  <c r="H1769" i="5"/>
  <c r="G1769" i="5"/>
  <c r="AJ1768" i="5"/>
  <c r="AK1768" i="5" s="1"/>
  <c r="AG1768" i="5"/>
  <c r="AB1768" i="5"/>
  <c r="AA1768" i="5"/>
  <c r="AF1768" i="5" s="1"/>
  <c r="I1768" i="5"/>
  <c r="H1768" i="5"/>
  <c r="G1768" i="5"/>
  <c r="AJ1767" i="5"/>
  <c r="AG1767" i="5"/>
  <c r="AH1767" i="5" s="1"/>
  <c r="AB1767" i="5"/>
  <c r="AA1767" i="5"/>
  <c r="I1767" i="5"/>
  <c r="H1767" i="5"/>
  <c r="Q1767" i="5" s="1"/>
  <c r="G1767" i="5"/>
  <c r="AJ1766" i="5"/>
  <c r="AG1766" i="5"/>
  <c r="AH1766" i="5" s="1"/>
  <c r="AB1766" i="5"/>
  <c r="AA1766" i="5"/>
  <c r="I1766" i="5"/>
  <c r="J1766" i="5" s="1"/>
  <c r="H1766" i="5"/>
  <c r="Q1766" i="5" s="1"/>
  <c r="R1766" i="5" s="1"/>
  <c r="G1766" i="5"/>
  <c r="AJ1765" i="5"/>
  <c r="AK1765" i="5" s="1"/>
  <c r="AG1765" i="5"/>
  <c r="AH1765" i="5" s="1"/>
  <c r="AB1765" i="5"/>
  <c r="AA1765" i="5"/>
  <c r="I1765" i="5"/>
  <c r="J1765" i="5" s="1"/>
  <c r="H1765" i="5"/>
  <c r="G1765" i="5"/>
  <c r="AJ1764" i="5"/>
  <c r="AK1764" i="5" s="1"/>
  <c r="AG1764" i="5"/>
  <c r="AH1764" i="5" s="1"/>
  <c r="AB1764" i="5"/>
  <c r="AA1764" i="5"/>
  <c r="AF1764" i="5" s="1"/>
  <c r="I1764" i="5"/>
  <c r="J1764" i="5" s="1"/>
  <c r="H1764" i="5"/>
  <c r="G1764" i="5"/>
  <c r="AJ1763" i="5"/>
  <c r="AG1763" i="5"/>
  <c r="AB1763" i="5"/>
  <c r="AA1763" i="5"/>
  <c r="I1763" i="5"/>
  <c r="AE1763" i="5" s="1"/>
  <c r="H1763" i="5"/>
  <c r="Q1763" i="5" s="1"/>
  <c r="G1763" i="5"/>
  <c r="AJ1762" i="5"/>
  <c r="AK1762" i="5" s="1"/>
  <c r="AG1762" i="5"/>
  <c r="AH1762" i="5" s="1"/>
  <c r="AB1762" i="5"/>
  <c r="AA1762" i="5"/>
  <c r="I1762" i="5"/>
  <c r="J1762" i="5" s="1"/>
  <c r="H1762" i="5"/>
  <c r="Q1762" i="5" s="1"/>
  <c r="R1762" i="5" s="1"/>
  <c r="G1762" i="5"/>
  <c r="AJ1761" i="5"/>
  <c r="AK1761" i="5" s="1"/>
  <c r="AG1761" i="5"/>
  <c r="AH1761" i="5" s="1"/>
  <c r="AB1761" i="5"/>
  <c r="AA1761" i="5"/>
  <c r="I1761" i="5"/>
  <c r="H1761" i="5"/>
  <c r="G1761" i="5"/>
  <c r="AJ1760" i="5"/>
  <c r="AK1760" i="5" s="1"/>
  <c r="AG1760" i="5"/>
  <c r="AH1760" i="5" s="1"/>
  <c r="AB1760" i="5"/>
  <c r="AA1760" i="5"/>
  <c r="AF1760" i="5" s="1"/>
  <c r="I1760" i="5"/>
  <c r="J1760" i="5" s="1"/>
  <c r="H1760" i="5"/>
  <c r="G1760" i="5"/>
  <c r="AJ1759" i="5"/>
  <c r="AK1759" i="5" s="1"/>
  <c r="AG1759" i="5"/>
  <c r="AH1759" i="5" s="1"/>
  <c r="AB1759" i="5"/>
  <c r="AA1759" i="5"/>
  <c r="I1759" i="5"/>
  <c r="AE1759" i="5" s="1"/>
  <c r="H1759" i="5"/>
  <c r="Q1759" i="5" s="1"/>
  <c r="G1759" i="5"/>
  <c r="AJ1758" i="5"/>
  <c r="AG1758" i="5"/>
  <c r="AH1758" i="5" s="1"/>
  <c r="AB1758" i="5"/>
  <c r="AA1758" i="5"/>
  <c r="I1758" i="5"/>
  <c r="J1758" i="5" s="1"/>
  <c r="H1758" i="5"/>
  <c r="Q1758" i="5" s="1"/>
  <c r="R1758" i="5" s="1"/>
  <c r="G1758" i="5"/>
  <c r="AJ1757" i="5"/>
  <c r="AK1757" i="5" s="1"/>
  <c r="AG1757" i="5"/>
  <c r="AH1757" i="5" s="1"/>
  <c r="AB1757" i="5"/>
  <c r="AA1757" i="5"/>
  <c r="I1757" i="5"/>
  <c r="J1757" i="5" s="1"/>
  <c r="H1757" i="5"/>
  <c r="G1757" i="5"/>
  <c r="AJ1756" i="5"/>
  <c r="AK1756" i="5" s="1"/>
  <c r="AG1756" i="5"/>
  <c r="AH1756" i="5" s="1"/>
  <c r="AB1756" i="5"/>
  <c r="AA1756" i="5"/>
  <c r="AF1756" i="5" s="1"/>
  <c r="I1756" i="5"/>
  <c r="AE1756" i="5" s="1"/>
  <c r="H1756" i="5"/>
  <c r="G1756" i="5"/>
  <c r="AJ1755" i="5"/>
  <c r="AK1755" i="5" s="1"/>
  <c r="AG1755" i="5"/>
  <c r="AB1755" i="5"/>
  <c r="AA1755" i="5"/>
  <c r="AF1755" i="5" s="1"/>
  <c r="I1755" i="5"/>
  <c r="H1755" i="5"/>
  <c r="G1755" i="5"/>
  <c r="AJ1754" i="5"/>
  <c r="AK1754" i="5" s="1"/>
  <c r="AG1754" i="5"/>
  <c r="AH1754" i="5" s="1"/>
  <c r="AB1754" i="5"/>
  <c r="AA1754" i="5"/>
  <c r="I1754" i="5"/>
  <c r="J1754" i="5" s="1"/>
  <c r="H1754" i="5"/>
  <c r="Q1754" i="5" s="1"/>
  <c r="R1754" i="5" s="1"/>
  <c r="G1754" i="5"/>
  <c r="AJ1753" i="5"/>
  <c r="AK1753" i="5" s="1"/>
  <c r="AG1753" i="5"/>
  <c r="AH1753" i="5" s="1"/>
  <c r="AB1753" i="5"/>
  <c r="AA1753" i="5"/>
  <c r="Z1753" i="5" s="1"/>
  <c r="I1753" i="5"/>
  <c r="H1753" i="5"/>
  <c r="G1753" i="5"/>
  <c r="AJ1752" i="5"/>
  <c r="AK1752" i="5" s="1"/>
  <c r="AL1752" i="5" s="1"/>
  <c r="AG1752" i="5"/>
  <c r="AH1752" i="5" s="1"/>
  <c r="AI1752" i="5" s="1"/>
  <c r="AB1752" i="5"/>
  <c r="AA1752" i="5"/>
  <c r="I1752" i="5"/>
  <c r="H1752" i="5"/>
  <c r="G1752" i="5"/>
  <c r="AJ1751" i="5"/>
  <c r="AG1751" i="5"/>
  <c r="AH1751" i="5" s="1"/>
  <c r="AB1751" i="5"/>
  <c r="AA1751" i="5"/>
  <c r="AF1751" i="5" s="1"/>
  <c r="I1751" i="5"/>
  <c r="H1751" i="5"/>
  <c r="Q1751" i="5" s="1"/>
  <c r="G1751" i="5"/>
  <c r="AJ1750" i="5"/>
  <c r="AK1750" i="5" s="1"/>
  <c r="AG1750" i="5"/>
  <c r="AB1750" i="5"/>
  <c r="AA1750" i="5"/>
  <c r="I1750" i="5"/>
  <c r="H1750" i="5"/>
  <c r="Q1750" i="5" s="1"/>
  <c r="R1750" i="5" s="1"/>
  <c r="G1750" i="5"/>
  <c r="AJ1749" i="5"/>
  <c r="AG1749" i="5"/>
  <c r="AH1749" i="5" s="1"/>
  <c r="AI1749" i="5" s="1"/>
  <c r="AB1749" i="5"/>
  <c r="AA1749" i="5"/>
  <c r="Z1749" i="5" s="1"/>
  <c r="I1749" i="5"/>
  <c r="H1749" i="5"/>
  <c r="G1749" i="5"/>
  <c r="AJ1748" i="5"/>
  <c r="AK1748" i="5" s="1"/>
  <c r="AL1748" i="5" s="1"/>
  <c r="AG1748" i="5"/>
  <c r="AB1748" i="5"/>
  <c r="AA1748" i="5"/>
  <c r="I1748" i="5"/>
  <c r="H1748" i="5"/>
  <c r="G1748" i="5"/>
  <c r="AJ1747" i="5"/>
  <c r="AK1747" i="5" s="1"/>
  <c r="AL1747" i="5" s="1"/>
  <c r="AH1747" i="5"/>
  <c r="AG1747" i="5"/>
  <c r="AB1747" i="5"/>
  <c r="AA1747" i="5"/>
  <c r="I1747" i="5"/>
  <c r="H1747" i="5"/>
  <c r="Q1747" i="5" s="1"/>
  <c r="G1747" i="5"/>
  <c r="AJ1746" i="5"/>
  <c r="AG1746" i="5"/>
  <c r="AB1746" i="5"/>
  <c r="AA1746" i="5"/>
  <c r="I1746" i="5"/>
  <c r="H1746" i="5"/>
  <c r="Q1746" i="5" s="1"/>
  <c r="R1746" i="5" s="1"/>
  <c r="G1746" i="5"/>
  <c r="AJ1745" i="5"/>
  <c r="AG1745" i="5"/>
  <c r="AB1745" i="5"/>
  <c r="AA1745" i="5"/>
  <c r="Z1745" i="5" s="1"/>
  <c r="I1745" i="5"/>
  <c r="J1745" i="5" s="1"/>
  <c r="H1745" i="5"/>
  <c r="G1745" i="5"/>
  <c r="AJ1744" i="5"/>
  <c r="AK1744" i="5" s="1"/>
  <c r="AL1744" i="5" s="1"/>
  <c r="AG1744" i="5"/>
  <c r="AH1744" i="5" s="1"/>
  <c r="AI1744" i="5" s="1"/>
  <c r="AB1744" i="5"/>
  <c r="AA1744" i="5"/>
  <c r="I1744" i="5"/>
  <c r="H1744" i="5"/>
  <c r="G1744" i="5"/>
  <c r="AJ1743" i="5"/>
  <c r="AG1743" i="5"/>
  <c r="AH1743" i="5" s="1"/>
  <c r="AB1743" i="5"/>
  <c r="AA1743" i="5"/>
  <c r="AF1743" i="5" s="1"/>
  <c r="I1743" i="5"/>
  <c r="H1743" i="5"/>
  <c r="Q1743" i="5" s="1"/>
  <c r="G1743" i="5"/>
  <c r="AJ1742" i="5"/>
  <c r="AK1742" i="5" s="1"/>
  <c r="AG1742" i="5"/>
  <c r="AB1742" i="5"/>
  <c r="AA1742" i="5"/>
  <c r="Z1742" i="5" s="1"/>
  <c r="I1742" i="5"/>
  <c r="H1742" i="5"/>
  <c r="Q1742" i="5" s="1"/>
  <c r="R1742" i="5" s="1"/>
  <c r="G1742" i="5"/>
  <c r="AJ1741" i="5"/>
  <c r="AG1741" i="5"/>
  <c r="AH1741" i="5" s="1"/>
  <c r="AI1741" i="5" s="1"/>
  <c r="AB1741" i="5"/>
  <c r="AA1741" i="5"/>
  <c r="I1741" i="5"/>
  <c r="J1741" i="5" s="1"/>
  <c r="H1741" i="5"/>
  <c r="G1741" i="5"/>
  <c r="AJ1740" i="5"/>
  <c r="AK1740" i="5" s="1"/>
  <c r="AL1740" i="5" s="1"/>
  <c r="AG1740" i="5"/>
  <c r="AH1740" i="5" s="1"/>
  <c r="AB1740" i="5"/>
  <c r="AA1740" i="5"/>
  <c r="I1740" i="5"/>
  <c r="H1740" i="5"/>
  <c r="G1740" i="5"/>
  <c r="AJ1739" i="5"/>
  <c r="AG1739" i="5"/>
  <c r="AB1739" i="5"/>
  <c r="AA1739" i="5"/>
  <c r="AF1739" i="5" s="1"/>
  <c r="I1739" i="5"/>
  <c r="AE1739" i="5" s="1"/>
  <c r="H1739" i="5"/>
  <c r="Q1739" i="5" s="1"/>
  <c r="G1739" i="5"/>
  <c r="AJ1738" i="5"/>
  <c r="AK1738" i="5" s="1"/>
  <c r="AG1738" i="5"/>
  <c r="AB1738" i="5"/>
  <c r="AA1738" i="5"/>
  <c r="AF1738" i="5" s="1"/>
  <c r="I1738" i="5"/>
  <c r="H1738" i="5"/>
  <c r="Q1738" i="5" s="1"/>
  <c r="R1738" i="5" s="1"/>
  <c r="G1738" i="5"/>
  <c r="AJ1737" i="5"/>
  <c r="AG1737" i="5"/>
  <c r="AH1737" i="5" s="1"/>
  <c r="AI1737" i="5" s="1"/>
  <c r="AB1737" i="5"/>
  <c r="AA1737" i="5"/>
  <c r="Z1737" i="5" s="1"/>
  <c r="I1737" i="5"/>
  <c r="H1737" i="5"/>
  <c r="G1737" i="5"/>
  <c r="AJ1736" i="5"/>
  <c r="AK1736" i="5" s="1"/>
  <c r="AL1736" i="5" s="1"/>
  <c r="AG1736" i="5"/>
  <c r="AH1736" i="5" s="1"/>
  <c r="AI1736" i="5" s="1"/>
  <c r="AB1736" i="5"/>
  <c r="AA1736" i="5"/>
  <c r="I1736" i="5"/>
  <c r="H1736" i="5"/>
  <c r="G1736" i="5"/>
  <c r="AJ1735" i="5"/>
  <c r="AG1735" i="5"/>
  <c r="AH1735" i="5" s="1"/>
  <c r="AB1735" i="5"/>
  <c r="AA1735" i="5"/>
  <c r="AF1735" i="5" s="1"/>
  <c r="I1735" i="5"/>
  <c r="AE1735" i="5" s="1"/>
  <c r="H1735" i="5"/>
  <c r="Q1735" i="5" s="1"/>
  <c r="G1735" i="5"/>
  <c r="AJ1734" i="5"/>
  <c r="AK1734" i="5" s="1"/>
  <c r="AG1734" i="5"/>
  <c r="AB1734" i="5"/>
  <c r="AA1734" i="5"/>
  <c r="Z1734" i="5" s="1"/>
  <c r="I1734" i="5"/>
  <c r="H1734" i="5"/>
  <c r="Q1734" i="5" s="1"/>
  <c r="R1734" i="5" s="1"/>
  <c r="G1734" i="5"/>
  <c r="AJ1733" i="5"/>
  <c r="AG1733" i="5"/>
  <c r="AH1733" i="5" s="1"/>
  <c r="AI1733" i="5" s="1"/>
  <c r="AB1733" i="5"/>
  <c r="AA1733" i="5"/>
  <c r="Z1733" i="5" s="1"/>
  <c r="I1733" i="5"/>
  <c r="H1733" i="5"/>
  <c r="G1733" i="5"/>
  <c r="AJ1732" i="5"/>
  <c r="AK1732" i="5" s="1"/>
  <c r="AL1732" i="5" s="1"/>
  <c r="AG1732" i="5"/>
  <c r="AB1732" i="5"/>
  <c r="AA1732" i="5"/>
  <c r="I1732" i="5"/>
  <c r="H1732" i="5"/>
  <c r="G1732" i="5"/>
  <c r="AJ1731" i="5"/>
  <c r="AK1731" i="5" s="1"/>
  <c r="AL1731" i="5" s="1"/>
  <c r="AG1731" i="5"/>
  <c r="AH1731" i="5" s="1"/>
  <c r="AB1731" i="5"/>
  <c r="AA1731" i="5"/>
  <c r="I1731" i="5"/>
  <c r="H1731" i="5"/>
  <c r="Q1731" i="5" s="1"/>
  <c r="G1731" i="5"/>
  <c r="AJ1730" i="5"/>
  <c r="AG1730" i="5"/>
  <c r="AB1730" i="5"/>
  <c r="AA1730" i="5"/>
  <c r="I1730" i="5"/>
  <c r="H1730" i="5"/>
  <c r="Q1730" i="5" s="1"/>
  <c r="R1730" i="5" s="1"/>
  <c r="G1730" i="5"/>
  <c r="AJ1729" i="5"/>
  <c r="AG1729" i="5"/>
  <c r="AH1729" i="5" s="1"/>
  <c r="AI1729" i="5" s="1"/>
  <c r="AB1729" i="5"/>
  <c r="AA1729" i="5"/>
  <c r="Z1729" i="5" s="1"/>
  <c r="I1729" i="5"/>
  <c r="J1729" i="5" s="1"/>
  <c r="H1729" i="5"/>
  <c r="G1729" i="5"/>
  <c r="AJ1728" i="5"/>
  <c r="AG1728" i="5"/>
  <c r="AH1728" i="5" s="1"/>
  <c r="AI1728" i="5" s="1"/>
  <c r="AB1728" i="5"/>
  <c r="AA1728" i="5"/>
  <c r="I1728" i="5"/>
  <c r="AE1728" i="5" s="1"/>
  <c r="H1728" i="5"/>
  <c r="G1728" i="5"/>
  <c r="AJ1727" i="5"/>
  <c r="AG1727" i="5"/>
  <c r="AB1727" i="5"/>
  <c r="AA1727" i="5"/>
  <c r="AF1727" i="5" s="1"/>
  <c r="I1727" i="5"/>
  <c r="H1727" i="5"/>
  <c r="Q1727" i="5" s="1"/>
  <c r="S1727" i="5" s="1"/>
  <c r="G1727" i="5"/>
  <c r="AJ1726" i="5"/>
  <c r="AK1726" i="5" s="1"/>
  <c r="AG1726" i="5"/>
  <c r="AB1726" i="5"/>
  <c r="AA1726" i="5"/>
  <c r="AF1726" i="5" s="1"/>
  <c r="I1726" i="5"/>
  <c r="H1726" i="5"/>
  <c r="G1726" i="5"/>
  <c r="AJ1725" i="5"/>
  <c r="AG1725" i="5"/>
  <c r="AH1725" i="5" s="1"/>
  <c r="AI1725" i="5" s="1"/>
  <c r="AB1725" i="5"/>
  <c r="AA1725" i="5"/>
  <c r="Z1725" i="5" s="1"/>
  <c r="I1725" i="5"/>
  <c r="J1725" i="5" s="1"/>
  <c r="H1725" i="5"/>
  <c r="G1725" i="5"/>
  <c r="AJ1724" i="5"/>
  <c r="AG1724" i="5"/>
  <c r="AH1724" i="5" s="1"/>
  <c r="AI1724" i="5" s="1"/>
  <c r="AB1724" i="5"/>
  <c r="AA1724" i="5"/>
  <c r="AF1724" i="5" s="1"/>
  <c r="I1724" i="5"/>
  <c r="J1724" i="5" s="1"/>
  <c r="H1724" i="5"/>
  <c r="G1724" i="5"/>
  <c r="AJ1723" i="5"/>
  <c r="AK1723" i="5" s="1"/>
  <c r="AG1723" i="5"/>
  <c r="AB1723" i="5"/>
  <c r="AA1723" i="5"/>
  <c r="AF1723" i="5" s="1"/>
  <c r="I1723" i="5"/>
  <c r="H1723" i="5"/>
  <c r="Q1723" i="5" s="1"/>
  <c r="S1723" i="5" s="1"/>
  <c r="G1723" i="5"/>
  <c r="AJ1722" i="5"/>
  <c r="AK1722" i="5" s="1"/>
  <c r="AG1722" i="5"/>
  <c r="AB1722" i="5"/>
  <c r="AA1722" i="5"/>
  <c r="AF1722" i="5" s="1"/>
  <c r="I1722" i="5"/>
  <c r="H1722" i="5"/>
  <c r="G1722" i="5"/>
  <c r="AJ1721" i="5"/>
  <c r="AG1721" i="5"/>
  <c r="AH1721" i="5" s="1"/>
  <c r="AI1721" i="5" s="1"/>
  <c r="AB1721" i="5"/>
  <c r="AA1721" i="5"/>
  <c r="Z1721" i="5" s="1"/>
  <c r="I1721" i="5"/>
  <c r="J1721" i="5" s="1"/>
  <c r="H1721" i="5"/>
  <c r="G1721" i="5"/>
  <c r="AJ1720" i="5"/>
  <c r="AG1720" i="5"/>
  <c r="AH1720" i="5" s="1"/>
  <c r="AI1720" i="5" s="1"/>
  <c r="AB1720" i="5"/>
  <c r="AA1720" i="5"/>
  <c r="AF1720" i="5" s="1"/>
  <c r="I1720" i="5"/>
  <c r="H1720" i="5"/>
  <c r="G1720" i="5"/>
  <c r="AJ1719" i="5"/>
  <c r="AG1719" i="5"/>
  <c r="AB1719" i="5"/>
  <c r="AA1719" i="5"/>
  <c r="I1719" i="5"/>
  <c r="H1719" i="5"/>
  <c r="Q1719" i="5" s="1"/>
  <c r="S1719" i="5" s="1"/>
  <c r="G1719" i="5"/>
  <c r="AJ1718" i="5"/>
  <c r="AK1718" i="5" s="1"/>
  <c r="AG1718" i="5"/>
  <c r="AB1718" i="5"/>
  <c r="AA1718" i="5"/>
  <c r="AF1718" i="5" s="1"/>
  <c r="I1718" i="5"/>
  <c r="H1718" i="5"/>
  <c r="G1718" i="5"/>
  <c r="AJ1717" i="5"/>
  <c r="AG1717" i="5"/>
  <c r="AH1717" i="5" s="1"/>
  <c r="AI1717" i="5" s="1"/>
  <c r="AB1717" i="5"/>
  <c r="AA1717" i="5"/>
  <c r="Z1717" i="5" s="1"/>
  <c r="I1717" i="5"/>
  <c r="J1717" i="5" s="1"/>
  <c r="H1717" i="5"/>
  <c r="G1717" i="5"/>
  <c r="AJ1716" i="5"/>
  <c r="AG1716" i="5"/>
  <c r="AH1716" i="5" s="1"/>
  <c r="AI1716" i="5" s="1"/>
  <c r="AB1716" i="5"/>
  <c r="AA1716" i="5"/>
  <c r="AF1716" i="5" s="1"/>
  <c r="I1716" i="5"/>
  <c r="J1716" i="5" s="1"/>
  <c r="H1716" i="5"/>
  <c r="G1716" i="5"/>
  <c r="AJ1715" i="5"/>
  <c r="AG1715" i="5"/>
  <c r="AB1715" i="5"/>
  <c r="AA1715" i="5"/>
  <c r="I1715" i="5"/>
  <c r="AE1715" i="5" s="1"/>
  <c r="H1715" i="5"/>
  <c r="Q1715" i="5" s="1"/>
  <c r="S1715" i="5" s="1"/>
  <c r="G1715" i="5"/>
  <c r="AJ1714" i="5"/>
  <c r="AK1714" i="5" s="1"/>
  <c r="AG1714" i="5"/>
  <c r="AB1714" i="5"/>
  <c r="AA1714" i="5"/>
  <c r="Z1714" i="5" s="1"/>
  <c r="I1714" i="5"/>
  <c r="H1714" i="5"/>
  <c r="G1714" i="5"/>
  <c r="AJ1713" i="5"/>
  <c r="AG1713" i="5"/>
  <c r="AH1713" i="5" s="1"/>
  <c r="AI1713" i="5" s="1"/>
  <c r="AB1713" i="5"/>
  <c r="AA1713" i="5"/>
  <c r="Z1713" i="5" s="1"/>
  <c r="I1713" i="5"/>
  <c r="H1713" i="5"/>
  <c r="G1713" i="5"/>
  <c r="AJ1712" i="5"/>
  <c r="AG1712" i="5"/>
  <c r="AH1712" i="5" s="1"/>
  <c r="AI1712" i="5" s="1"/>
  <c r="AB1712" i="5"/>
  <c r="AA1712" i="5"/>
  <c r="AF1712" i="5" s="1"/>
  <c r="I1712" i="5"/>
  <c r="J1712" i="5" s="1"/>
  <c r="H1712" i="5"/>
  <c r="G1712" i="5"/>
  <c r="AJ1711" i="5"/>
  <c r="AK1711" i="5" s="1"/>
  <c r="AL1711" i="5" s="1"/>
  <c r="AM1711" i="5" s="1"/>
  <c r="AG1711" i="5"/>
  <c r="AB1711" i="5"/>
  <c r="AA1711" i="5"/>
  <c r="AF1711" i="5" s="1"/>
  <c r="I1711" i="5"/>
  <c r="H1711" i="5"/>
  <c r="Q1711" i="5" s="1"/>
  <c r="G1711" i="5"/>
  <c r="AJ1710" i="5"/>
  <c r="AG1710" i="5"/>
  <c r="AB1710" i="5"/>
  <c r="AA1710" i="5"/>
  <c r="Z1710" i="5" s="1"/>
  <c r="I1710" i="5"/>
  <c r="H1710" i="5"/>
  <c r="Q1710" i="5" s="1"/>
  <c r="R1710" i="5" s="1"/>
  <c r="G1710" i="5"/>
  <c r="AJ1709" i="5"/>
  <c r="AG1709" i="5"/>
  <c r="AH1709" i="5" s="1"/>
  <c r="AB1709" i="5"/>
  <c r="AA1709" i="5"/>
  <c r="Z1709" i="5" s="1"/>
  <c r="I1709" i="5"/>
  <c r="H1709" i="5"/>
  <c r="Q1709" i="5" s="1"/>
  <c r="R1709" i="5" s="1"/>
  <c r="G1709" i="5"/>
  <c r="AJ1708" i="5"/>
  <c r="AG1708" i="5"/>
  <c r="AH1708" i="5" s="1"/>
  <c r="AB1708" i="5"/>
  <c r="AA1708" i="5"/>
  <c r="I1708" i="5"/>
  <c r="AE1708" i="5" s="1"/>
  <c r="H1708" i="5"/>
  <c r="G1708" i="5"/>
  <c r="AJ1707" i="5"/>
  <c r="AK1707" i="5" s="1"/>
  <c r="AG1707" i="5"/>
  <c r="AB1707" i="5"/>
  <c r="AA1707" i="5"/>
  <c r="AF1707" i="5" s="1"/>
  <c r="I1707" i="5"/>
  <c r="AE1707" i="5" s="1"/>
  <c r="H1707" i="5"/>
  <c r="Q1707" i="5" s="1"/>
  <c r="S1707" i="5" s="1"/>
  <c r="G1707" i="5"/>
  <c r="AJ1706" i="5"/>
  <c r="AG1706" i="5"/>
  <c r="AB1706" i="5"/>
  <c r="AA1706" i="5"/>
  <c r="Z1706" i="5" s="1"/>
  <c r="I1706" i="5"/>
  <c r="AE1706" i="5" s="1"/>
  <c r="H1706" i="5"/>
  <c r="G1706" i="5"/>
  <c r="AJ1705" i="5"/>
  <c r="AG1705" i="5"/>
  <c r="AH1705" i="5" s="1"/>
  <c r="AI1705" i="5" s="1"/>
  <c r="AB1705" i="5"/>
  <c r="AA1705" i="5"/>
  <c r="Z1705" i="5" s="1"/>
  <c r="I1705" i="5"/>
  <c r="J1705" i="5" s="1"/>
  <c r="H1705" i="5"/>
  <c r="Q1705" i="5" s="1"/>
  <c r="R1705" i="5" s="1"/>
  <c r="G1705" i="5"/>
  <c r="AJ1704" i="5"/>
  <c r="AK1704" i="5" s="1"/>
  <c r="AL1704" i="5" s="1"/>
  <c r="AG1704" i="5"/>
  <c r="AH1704" i="5" s="1"/>
  <c r="AB1704" i="5"/>
  <c r="AA1704" i="5"/>
  <c r="Z1704" i="5" s="1"/>
  <c r="I1704" i="5"/>
  <c r="J1704" i="5" s="1"/>
  <c r="H1704" i="5"/>
  <c r="G1704" i="5"/>
  <c r="AJ1703" i="5"/>
  <c r="AK1703" i="5" s="1"/>
  <c r="AG1703" i="5"/>
  <c r="AB1703" i="5"/>
  <c r="AA1703" i="5"/>
  <c r="AF1703" i="5" s="1"/>
  <c r="I1703" i="5"/>
  <c r="AE1703" i="5" s="1"/>
  <c r="H1703" i="5"/>
  <c r="Q1703" i="5" s="1"/>
  <c r="S1703" i="5" s="1"/>
  <c r="G1703" i="5"/>
  <c r="AJ1702" i="5"/>
  <c r="AG1702" i="5"/>
  <c r="AB1702" i="5"/>
  <c r="AA1702" i="5"/>
  <c r="Z1702" i="5" s="1"/>
  <c r="I1702" i="5"/>
  <c r="H1702" i="5"/>
  <c r="G1702" i="5"/>
  <c r="AJ1701" i="5"/>
  <c r="AG1701" i="5"/>
  <c r="AH1701" i="5" s="1"/>
  <c r="AI1701" i="5" s="1"/>
  <c r="AB1701" i="5"/>
  <c r="AA1701" i="5"/>
  <c r="Z1701" i="5" s="1"/>
  <c r="I1701" i="5"/>
  <c r="J1701" i="5" s="1"/>
  <c r="H1701" i="5"/>
  <c r="G1701" i="5"/>
  <c r="AJ1700" i="5"/>
  <c r="AK1700" i="5" s="1"/>
  <c r="AL1700" i="5" s="1"/>
  <c r="AG1700" i="5"/>
  <c r="AH1700" i="5" s="1"/>
  <c r="AB1700" i="5"/>
  <c r="AA1700" i="5"/>
  <c r="I1700" i="5"/>
  <c r="H1700" i="5"/>
  <c r="G1700" i="5"/>
  <c r="AJ1699" i="5"/>
  <c r="AK1699" i="5" s="1"/>
  <c r="AG1699" i="5"/>
  <c r="AB1699" i="5"/>
  <c r="AA1699" i="5"/>
  <c r="AF1699" i="5" s="1"/>
  <c r="I1699" i="5"/>
  <c r="AE1699" i="5" s="1"/>
  <c r="H1699" i="5"/>
  <c r="Q1699" i="5" s="1"/>
  <c r="S1699" i="5" s="1"/>
  <c r="G1699" i="5"/>
  <c r="AJ1698" i="5"/>
  <c r="AG1698" i="5"/>
  <c r="AH1698" i="5" s="1"/>
  <c r="AB1698" i="5"/>
  <c r="AA1698" i="5"/>
  <c r="I1698" i="5"/>
  <c r="AE1698" i="5" s="1"/>
  <c r="H1698" i="5"/>
  <c r="G1698" i="5"/>
  <c r="AJ1697" i="5"/>
  <c r="AK1697" i="5" s="1"/>
  <c r="AG1697" i="5"/>
  <c r="AH1697" i="5" s="1"/>
  <c r="AI1697" i="5" s="1"/>
  <c r="AB1697" i="5"/>
  <c r="AA1697" i="5"/>
  <c r="Z1697" i="5" s="1"/>
  <c r="I1697" i="5"/>
  <c r="H1697" i="5"/>
  <c r="G1697" i="5"/>
  <c r="AJ1696" i="5"/>
  <c r="AK1696" i="5" s="1"/>
  <c r="AL1696" i="5" s="1"/>
  <c r="AG1696" i="5"/>
  <c r="AH1696" i="5" s="1"/>
  <c r="AB1696" i="5"/>
  <c r="AA1696" i="5"/>
  <c r="AF1696" i="5" s="1"/>
  <c r="I1696" i="5"/>
  <c r="AE1696" i="5" s="1"/>
  <c r="H1696" i="5"/>
  <c r="G1696" i="5"/>
  <c r="AJ1695" i="5"/>
  <c r="AK1695" i="5" s="1"/>
  <c r="AG1695" i="5"/>
  <c r="AB1695" i="5"/>
  <c r="AA1695" i="5"/>
  <c r="AF1695" i="5" s="1"/>
  <c r="I1695" i="5"/>
  <c r="AE1695" i="5" s="1"/>
  <c r="H1695" i="5"/>
  <c r="Q1695" i="5" s="1"/>
  <c r="S1695" i="5" s="1"/>
  <c r="G1695" i="5"/>
  <c r="AJ1694" i="5"/>
  <c r="AG1694" i="5"/>
  <c r="AH1694" i="5" s="1"/>
  <c r="AB1694" i="5"/>
  <c r="AA1694" i="5"/>
  <c r="Z1694" i="5" s="1"/>
  <c r="I1694" i="5"/>
  <c r="H1694" i="5"/>
  <c r="G1694" i="5"/>
  <c r="AJ1693" i="5"/>
  <c r="AK1693" i="5" s="1"/>
  <c r="AG1693" i="5"/>
  <c r="AH1693" i="5" s="1"/>
  <c r="AI1693" i="5" s="1"/>
  <c r="AB1693" i="5"/>
  <c r="AA1693" i="5"/>
  <c r="Z1693" i="5" s="1"/>
  <c r="I1693" i="5"/>
  <c r="J1693" i="5" s="1"/>
  <c r="H1693" i="5"/>
  <c r="G1693" i="5"/>
  <c r="AJ1692" i="5"/>
  <c r="AK1692" i="5" s="1"/>
  <c r="AL1692" i="5" s="1"/>
  <c r="AG1692" i="5"/>
  <c r="AH1692" i="5" s="1"/>
  <c r="AB1692" i="5"/>
  <c r="AA1692" i="5"/>
  <c r="Z1692" i="5" s="1"/>
  <c r="I1692" i="5"/>
  <c r="AE1692" i="5" s="1"/>
  <c r="H1692" i="5"/>
  <c r="G1692" i="5"/>
  <c r="AJ1691" i="5"/>
  <c r="AK1691" i="5" s="1"/>
  <c r="AG1691" i="5"/>
  <c r="AB1691" i="5"/>
  <c r="AA1691" i="5"/>
  <c r="AF1691" i="5" s="1"/>
  <c r="I1691" i="5"/>
  <c r="AE1691" i="5" s="1"/>
  <c r="H1691" i="5"/>
  <c r="Q1691" i="5" s="1"/>
  <c r="S1691" i="5" s="1"/>
  <c r="G1691" i="5"/>
  <c r="AJ1690" i="5"/>
  <c r="AG1690" i="5"/>
  <c r="AB1690" i="5"/>
  <c r="AA1690" i="5"/>
  <c r="Z1690" i="5" s="1"/>
  <c r="I1690" i="5"/>
  <c r="AE1690" i="5" s="1"/>
  <c r="H1690" i="5"/>
  <c r="G1690" i="5"/>
  <c r="AJ1689" i="5"/>
  <c r="AG1689" i="5"/>
  <c r="AH1689" i="5" s="1"/>
  <c r="AI1689" i="5" s="1"/>
  <c r="AB1689" i="5"/>
  <c r="AA1689" i="5"/>
  <c r="Z1689" i="5" s="1"/>
  <c r="I1689" i="5"/>
  <c r="J1689" i="5" s="1"/>
  <c r="H1689" i="5"/>
  <c r="Q1689" i="5" s="1"/>
  <c r="R1689" i="5" s="1"/>
  <c r="G1689" i="5"/>
  <c r="AJ1688" i="5"/>
  <c r="AK1688" i="5" s="1"/>
  <c r="AL1688" i="5" s="1"/>
  <c r="AG1688" i="5"/>
  <c r="AH1688" i="5" s="1"/>
  <c r="AB1688" i="5"/>
  <c r="AA1688" i="5"/>
  <c r="I1688" i="5"/>
  <c r="J1688" i="5" s="1"/>
  <c r="H1688" i="5"/>
  <c r="G1688" i="5"/>
  <c r="AJ1687" i="5"/>
  <c r="AK1687" i="5" s="1"/>
  <c r="AG1687" i="5"/>
  <c r="AB1687" i="5"/>
  <c r="AA1687" i="5"/>
  <c r="AF1687" i="5" s="1"/>
  <c r="I1687" i="5"/>
  <c r="AE1687" i="5" s="1"/>
  <c r="H1687" i="5"/>
  <c r="Q1687" i="5" s="1"/>
  <c r="S1687" i="5" s="1"/>
  <c r="G1687" i="5"/>
  <c r="AJ1686" i="5"/>
  <c r="AG1686" i="5"/>
  <c r="AB1686" i="5"/>
  <c r="AA1686" i="5"/>
  <c r="Z1686" i="5" s="1"/>
  <c r="I1686" i="5"/>
  <c r="H1686" i="5"/>
  <c r="G1686" i="5"/>
  <c r="AJ1685" i="5"/>
  <c r="AG1685" i="5"/>
  <c r="AH1685" i="5" s="1"/>
  <c r="AI1685" i="5" s="1"/>
  <c r="AB1685" i="5"/>
  <c r="AA1685" i="5"/>
  <c r="Z1685" i="5" s="1"/>
  <c r="I1685" i="5"/>
  <c r="J1685" i="5" s="1"/>
  <c r="H1685" i="5"/>
  <c r="G1685" i="5"/>
  <c r="AJ1684" i="5"/>
  <c r="AK1684" i="5" s="1"/>
  <c r="AL1684" i="5" s="1"/>
  <c r="AG1684" i="5"/>
  <c r="AH1684" i="5" s="1"/>
  <c r="AB1684" i="5"/>
  <c r="AA1684" i="5"/>
  <c r="I1684" i="5"/>
  <c r="H1684" i="5"/>
  <c r="G1684" i="5"/>
  <c r="AJ1683" i="5"/>
  <c r="AK1683" i="5" s="1"/>
  <c r="AG1683" i="5"/>
  <c r="AB1683" i="5"/>
  <c r="AA1683" i="5"/>
  <c r="AF1683" i="5" s="1"/>
  <c r="I1683" i="5"/>
  <c r="AE1683" i="5" s="1"/>
  <c r="H1683" i="5"/>
  <c r="Q1683" i="5" s="1"/>
  <c r="S1683" i="5" s="1"/>
  <c r="G1683" i="5"/>
  <c r="AJ1682" i="5"/>
  <c r="AG1682" i="5"/>
  <c r="AH1682" i="5" s="1"/>
  <c r="AB1682" i="5"/>
  <c r="AA1682" i="5"/>
  <c r="I1682" i="5"/>
  <c r="AE1682" i="5" s="1"/>
  <c r="H1682" i="5"/>
  <c r="G1682" i="5"/>
  <c r="AJ1681" i="5"/>
  <c r="AK1681" i="5" s="1"/>
  <c r="AG1681" i="5"/>
  <c r="AH1681" i="5" s="1"/>
  <c r="AI1681" i="5" s="1"/>
  <c r="AB1681" i="5"/>
  <c r="AA1681" i="5"/>
  <c r="Z1681" i="5" s="1"/>
  <c r="I1681" i="5"/>
  <c r="H1681" i="5"/>
  <c r="G1681" i="5"/>
  <c r="AJ1680" i="5"/>
  <c r="AK1680" i="5" s="1"/>
  <c r="AL1680" i="5" s="1"/>
  <c r="AG1680" i="5"/>
  <c r="AH1680" i="5" s="1"/>
  <c r="AB1680" i="5"/>
  <c r="AA1680" i="5"/>
  <c r="AF1680" i="5" s="1"/>
  <c r="I1680" i="5"/>
  <c r="AE1680" i="5" s="1"/>
  <c r="H1680" i="5"/>
  <c r="G1680" i="5"/>
  <c r="AJ1679" i="5"/>
  <c r="AK1679" i="5" s="1"/>
  <c r="AG1679" i="5"/>
  <c r="AB1679" i="5"/>
  <c r="AA1679" i="5"/>
  <c r="AF1679" i="5" s="1"/>
  <c r="I1679" i="5"/>
  <c r="AE1679" i="5" s="1"/>
  <c r="H1679" i="5"/>
  <c r="Q1679" i="5" s="1"/>
  <c r="S1679" i="5" s="1"/>
  <c r="G1679" i="5"/>
  <c r="AJ1678" i="5"/>
  <c r="AG1678" i="5"/>
  <c r="AH1678" i="5" s="1"/>
  <c r="AB1678" i="5"/>
  <c r="AA1678" i="5"/>
  <c r="Z1678" i="5" s="1"/>
  <c r="I1678" i="5"/>
  <c r="AE1678" i="5" s="1"/>
  <c r="H1678" i="5"/>
  <c r="G1678" i="5"/>
  <c r="AJ1677" i="5"/>
  <c r="AK1677" i="5" s="1"/>
  <c r="AG1677" i="5"/>
  <c r="AH1677" i="5" s="1"/>
  <c r="AI1677" i="5" s="1"/>
  <c r="AB1677" i="5"/>
  <c r="AA1677" i="5"/>
  <c r="Z1677" i="5" s="1"/>
  <c r="I1677" i="5"/>
  <c r="J1677" i="5" s="1"/>
  <c r="H1677" i="5"/>
  <c r="G1677" i="5"/>
  <c r="AJ1676" i="5"/>
  <c r="AK1676" i="5" s="1"/>
  <c r="AL1676" i="5" s="1"/>
  <c r="AG1676" i="5"/>
  <c r="AH1676" i="5" s="1"/>
  <c r="AB1676" i="5"/>
  <c r="AA1676" i="5"/>
  <c r="Z1676" i="5" s="1"/>
  <c r="I1676" i="5"/>
  <c r="H1676" i="5"/>
  <c r="G1676" i="5"/>
  <c r="AJ1675" i="5"/>
  <c r="AK1675" i="5" s="1"/>
  <c r="AG1675" i="5"/>
  <c r="AB1675" i="5"/>
  <c r="AA1675" i="5"/>
  <c r="AF1675" i="5" s="1"/>
  <c r="I1675" i="5"/>
  <c r="AE1675" i="5" s="1"/>
  <c r="H1675" i="5"/>
  <c r="Q1675" i="5" s="1"/>
  <c r="S1675" i="5" s="1"/>
  <c r="G1675" i="5"/>
  <c r="AJ1674" i="5"/>
  <c r="AG1674" i="5"/>
  <c r="AH1674" i="5" s="1"/>
  <c r="AB1674" i="5"/>
  <c r="AA1674" i="5"/>
  <c r="Z1674" i="5" s="1"/>
  <c r="I1674" i="5"/>
  <c r="AE1674" i="5" s="1"/>
  <c r="H1674" i="5"/>
  <c r="G1674" i="5"/>
  <c r="AJ1673" i="5"/>
  <c r="AK1673" i="5" s="1"/>
  <c r="AG1673" i="5"/>
  <c r="AH1673" i="5" s="1"/>
  <c r="AI1673" i="5" s="1"/>
  <c r="AB1673" i="5"/>
  <c r="AA1673" i="5"/>
  <c r="Z1673" i="5" s="1"/>
  <c r="I1673" i="5"/>
  <c r="J1673" i="5" s="1"/>
  <c r="H1673" i="5"/>
  <c r="Q1673" i="5" s="1"/>
  <c r="R1673" i="5" s="1"/>
  <c r="G1673" i="5"/>
  <c r="AJ1672" i="5"/>
  <c r="AK1672" i="5" s="1"/>
  <c r="AL1672" i="5" s="1"/>
  <c r="AG1672" i="5"/>
  <c r="AH1672" i="5" s="1"/>
  <c r="AB1672" i="5"/>
  <c r="AA1672" i="5"/>
  <c r="Z1672" i="5" s="1"/>
  <c r="I1672" i="5"/>
  <c r="H1672" i="5"/>
  <c r="G1672" i="5"/>
  <c r="AJ1671" i="5"/>
  <c r="AK1671" i="5" s="1"/>
  <c r="AG1671" i="5"/>
  <c r="AB1671" i="5"/>
  <c r="AA1671" i="5"/>
  <c r="AF1671" i="5" s="1"/>
  <c r="I1671" i="5"/>
  <c r="AE1671" i="5" s="1"/>
  <c r="H1671" i="5"/>
  <c r="Q1671" i="5" s="1"/>
  <c r="S1671" i="5" s="1"/>
  <c r="G1671" i="5"/>
  <c r="AJ1670" i="5"/>
  <c r="AG1670" i="5"/>
  <c r="AH1670" i="5" s="1"/>
  <c r="AB1670" i="5"/>
  <c r="AA1670" i="5"/>
  <c r="Z1670" i="5" s="1"/>
  <c r="I1670" i="5"/>
  <c r="AE1670" i="5" s="1"/>
  <c r="H1670" i="5"/>
  <c r="G1670" i="5"/>
  <c r="AJ1669" i="5"/>
  <c r="AK1669" i="5" s="1"/>
  <c r="AG1669" i="5"/>
  <c r="AH1669" i="5" s="1"/>
  <c r="AI1669" i="5" s="1"/>
  <c r="AB1669" i="5"/>
  <c r="AA1669" i="5"/>
  <c r="Z1669" i="5" s="1"/>
  <c r="I1669" i="5"/>
  <c r="J1669" i="5" s="1"/>
  <c r="H1669" i="5"/>
  <c r="Q1669" i="5" s="1"/>
  <c r="R1669" i="5" s="1"/>
  <c r="G1669" i="5"/>
  <c r="AJ1668" i="5"/>
  <c r="AK1668" i="5" s="1"/>
  <c r="AL1668" i="5" s="1"/>
  <c r="AG1668" i="5"/>
  <c r="AH1668" i="5" s="1"/>
  <c r="AB1668" i="5"/>
  <c r="AA1668" i="5"/>
  <c r="I1668" i="5"/>
  <c r="J1668" i="5" s="1"/>
  <c r="H1668" i="5"/>
  <c r="G1668" i="5"/>
  <c r="AJ1667" i="5"/>
  <c r="AK1667" i="5" s="1"/>
  <c r="AG1667" i="5"/>
  <c r="AB1667" i="5"/>
  <c r="AA1667" i="5"/>
  <c r="AF1667" i="5" s="1"/>
  <c r="I1667" i="5"/>
  <c r="AE1667" i="5" s="1"/>
  <c r="H1667" i="5"/>
  <c r="Q1667" i="5" s="1"/>
  <c r="S1667" i="5" s="1"/>
  <c r="G1667" i="5"/>
  <c r="AJ1666" i="5"/>
  <c r="AG1666" i="5"/>
  <c r="AB1666" i="5"/>
  <c r="AA1666" i="5"/>
  <c r="Z1666" i="5" s="1"/>
  <c r="I1666" i="5"/>
  <c r="AE1666" i="5" s="1"/>
  <c r="H1666" i="5"/>
  <c r="G1666" i="5"/>
  <c r="AJ1665" i="5"/>
  <c r="AG1665" i="5"/>
  <c r="AH1665" i="5" s="1"/>
  <c r="AI1665" i="5" s="1"/>
  <c r="AB1665" i="5"/>
  <c r="AA1665" i="5"/>
  <c r="Z1665" i="5" s="1"/>
  <c r="I1665" i="5"/>
  <c r="J1665" i="5" s="1"/>
  <c r="H1665" i="5"/>
  <c r="Q1665" i="5" s="1"/>
  <c r="R1665" i="5" s="1"/>
  <c r="G1665" i="5"/>
  <c r="AJ1664" i="5"/>
  <c r="AK1664" i="5" s="1"/>
  <c r="AL1664" i="5" s="1"/>
  <c r="AG1664" i="5"/>
  <c r="AH1664" i="5" s="1"/>
  <c r="AB1664" i="5"/>
  <c r="AA1664" i="5"/>
  <c r="AF1664" i="5" s="1"/>
  <c r="I1664" i="5"/>
  <c r="AE1664" i="5" s="1"/>
  <c r="H1664" i="5"/>
  <c r="G1664" i="5"/>
  <c r="AJ1663" i="5"/>
  <c r="AK1663" i="5" s="1"/>
  <c r="AG1663" i="5"/>
  <c r="AB1663" i="5"/>
  <c r="AA1663" i="5"/>
  <c r="AF1663" i="5" s="1"/>
  <c r="I1663" i="5"/>
  <c r="AE1663" i="5" s="1"/>
  <c r="H1663" i="5"/>
  <c r="Q1663" i="5" s="1"/>
  <c r="S1663" i="5" s="1"/>
  <c r="G1663" i="5"/>
  <c r="AJ1662" i="5"/>
  <c r="AG1662" i="5"/>
  <c r="AB1662" i="5"/>
  <c r="AA1662" i="5"/>
  <c r="I1662" i="5"/>
  <c r="H1662" i="5"/>
  <c r="G1662" i="5"/>
  <c r="AJ1661" i="5"/>
  <c r="AG1661" i="5"/>
  <c r="AH1661" i="5" s="1"/>
  <c r="AI1661" i="5" s="1"/>
  <c r="AB1661" i="5"/>
  <c r="AA1661" i="5"/>
  <c r="Z1661" i="5" s="1"/>
  <c r="I1661" i="5"/>
  <c r="J1661" i="5" s="1"/>
  <c r="H1661" i="5"/>
  <c r="G1661" i="5"/>
  <c r="AJ1660" i="5"/>
  <c r="AK1660" i="5" s="1"/>
  <c r="AL1660" i="5" s="1"/>
  <c r="AG1660" i="5"/>
  <c r="AH1660" i="5" s="1"/>
  <c r="AB1660" i="5"/>
  <c r="AA1660" i="5"/>
  <c r="I1660" i="5"/>
  <c r="H1660" i="5"/>
  <c r="G1660" i="5"/>
  <c r="AJ1659" i="5"/>
  <c r="AK1659" i="5" s="1"/>
  <c r="AG1659" i="5"/>
  <c r="AB1659" i="5"/>
  <c r="AA1659" i="5"/>
  <c r="AF1659" i="5" s="1"/>
  <c r="I1659" i="5"/>
  <c r="AE1659" i="5" s="1"/>
  <c r="H1659" i="5"/>
  <c r="Q1659" i="5" s="1"/>
  <c r="S1659" i="5" s="1"/>
  <c r="G1659" i="5"/>
  <c r="AJ1658" i="5"/>
  <c r="AG1658" i="5"/>
  <c r="AH1658" i="5" s="1"/>
  <c r="AB1658" i="5"/>
  <c r="AA1658" i="5"/>
  <c r="I1658" i="5"/>
  <c r="H1658" i="5"/>
  <c r="G1658" i="5"/>
  <c r="AJ1657" i="5"/>
  <c r="AG1657" i="5"/>
  <c r="AH1657" i="5" s="1"/>
  <c r="AB1657" i="5"/>
  <c r="AA1657" i="5"/>
  <c r="Z1657" i="5" s="1"/>
  <c r="I1657" i="5"/>
  <c r="J1657" i="5" s="1"/>
  <c r="H1657" i="5"/>
  <c r="Q1657" i="5" s="1"/>
  <c r="R1657" i="5" s="1"/>
  <c r="G1657" i="5"/>
  <c r="AJ1656" i="5"/>
  <c r="AK1656" i="5" s="1"/>
  <c r="AG1656" i="5"/>
  <c r="AH1656" i="5" s="1"/>
  <c r="AI1656" i="5" s="1"/>
  <c r="AN1656" i="5" s="1"/>
  <c r="AB1656" i="5"/>
  <c r="AA1656" i="5"/>
  <c r="I1656" i="5"/>
  <c r="J1656" i="5" s="1"/>
  <c r="H1656" i="5"/>
  <c r="G1656" i="5"/>
  <c r="AJ1655" i="5"/>
  <c r="AK1655" i="5" s="1"/>
  <c r="AL1655" i="5" s="1"/>
  <c r="AM1655" i="5" s="1"/>
  <c r="AG1655" i="5"/>
  <c r="AB1655" i="5"/>
  <c r="AA1655" i="5"/>
  <c r="AF1655" i="5" s="1"/>
  <c r="I1655" i="5"/>
  <c r="J1655" i="5" s="1"/>
  <c r="H1655" i="5"/>
  <c r="Q1655" i="5" s="1"/>
  <c r="R1655" i="5" s="1"/>
  <c r="G1655" i="5"/>
  <c r="AJ1654" i="5"/>
  <c r="AG1654" i="5"/>
  <c r="AH1654" i="5" s="1"/>
  <c r="AB1654" i="5"/>
  <c r="AA1654" i="5"/>
  <c r="Z1654" i="5" s="1"/>
  <c r="I1654" i="5"/>
  <c r="AE1654" i="5" s="1"/>
  <c r="H1654" i="5"/>
  <c r="G1654" i="5"/>
  <c r="AJ1653" i="5"/>
  <c r="AK1653" i="5" s="1"/>
  <c r="AG1653" i="5"/>
  <c r="AH1653" i="5" s="1"/>
  <c r="AB1653" i="5"/>
  <c r="AA1653" i="5"/>
  <c r="Z1653" i="5" s="1"/>
  <c r="Q1653" i="5"/>
  <c r="R1653" i="5" s="1"/>
  <c r="I1653" i="5"/>
  <c r="J1653" i="5" s="1"/>
  <c r="H1653" i="5"/>
  <c r="G1653" i="5"/>
  <c r="AJ1652" i="5"/>
  <c r="AK1652" i="5" s="1"/>
  <c r="AG1652" i="5"/>
  <c r="AH1652" i="5" s="1"/>
  <c r="AI1652" i="5" s="1"/>
  <c r="AN1652" i="5" s="1"/>
  <c r="AB1652" i="5"/>
  <c r="AA1652" i="5"/>
  <c r="I1652" i="5"/>
  <c r="H1652" i="5"/>
  <c r="G1652" i="5"/>
  <c r="AJ1651" i="5"/>
  <c r="AK1651" i="5" s="1"/>
  <c r="AL1651" i="5" s="1"/>
  <c r="AM1651" i="5" s="1"/>
  <c r="AG1651" i="5"/>
  <c r="AB1651" i="5"/>
  <c r="AA1651" i="5"/>
  <c r="AF1651" i="5" s="1"/>
  <c r="I1651" i="5"/>
  <c r="J1651" i="5" s="1"/>
  <c r="H1651" i="5"/>
  <c r="Q1651" i="5" s="1"/>
  <c r="R1651" i="5" s="1"/>
  <c r="G1651" i="5"/>
  <c r="AJ1650" i="5"/>
  <c r="AG1650" i="5"/>
  <c r="AB1650" i="5"/>
  <c r="AA1650" i="5"/>
  <c r="I1650" i="5"/>
  <c r="AE1650" i="5" s="1"/>
  <c r="H1650" i="5"/>
  <c r="G1650" i="5"/>
  <c r="AJ1649" i="5"/>
  <c r="AK1649" i="5" s="1"/>
  <c r="AG1649" i="5"/>
  <c r="AB1649" i="5"/>
  <c r="AA1649" i="5"/>
  <c r="Z1649" i="5" s="1"/>
  <c r="I1649" i="5"/>
  <c r="H1649" i="5"/>
  <c r="Q1649" i="5" s="1"/>
  <c r="R1649" i="5" s="1"/>
  <c r="G1649" i="5"/>
  <c r="AJ1648" i="5"/>
  <c r="AG1648" i="5"/>
  <c r="AH1648" i="5" s="1"/>
  <c r="AI1648" i="5" s="1"/>
  <c r="AB1648" i="5"/>
  <c r="AA1648" i="5"/>
  <c r="I1648" i="5"/>
  <c r="AE1648" i="5" s="1"/>
  <c r="H1648" i="5"/>
  <c r="G1648" i="5"/>
  <c r="AJ1647" i="5"/>
  <c r="AG1647" i="5"/>
  <c r="AB1647" i="5"/>
  <c r="AA1647" i="5"/>
  <c r="I1647" i="5"/>
  <c r="J1647" i="5" s="1"/>
  <c r="H1647" i="5"/>
  <c r="Q1647" i="5" s="1"/>
  <c r="R1647" i="5" s="1"/>
  <c r="G1647" i="5"/>
  <c r="AJ1646" i="5"/>
  <c r="AG1646" i="5"/>
  <c r="AH1646" i="5" s="1"/>
  <c r="AB1646" i="5"/>
  <c r="AA1646" i="5"/>
  <c r="I1646" i="5"/>
  <c r="AE1646" i="5" s="1"/>
  <c r="H1646" i="5"/>
  <c r="G1646" i="5"/>
  <c r="AJ1645" i="5"/>
  <c r="AK1645" i="5" s="1"/>
  <c r="AG1645" i="5"/>
  <c r="AB1645" i="5"/>
  <c r="AA1645" i="5"/>
  <c r="I1645" i="5"/>
  <c r="J1645" i="5" s="1"/>
  <c r="H1645" i="5"/>
  <c r="Q1645" i="5" s="1"/>
  <c r="R1645" i="5" s="1"/>
  <c r="G1645" i="5"/>
  <c r="AJ1644" i="5"/>
  <c r="AG1644" i="5"/>
  <c r="AH1644" i="5" s="1"/>
  <c r="AI1644" i="5" s="1"/>
  <c r="AB1644" i="5"/>
  <c r="AA1644" i="5"/>
  <c r="AF1644" i="5" s="1"/>
  <c r="I1644" i="5"/>
  <c r="J1644" i="5" s="1"/>
  <c r="H1644" i="5"/>
  <c r="G1644" i="5"/>
  <c r="AJ1643" i="5"/>
  <c r="AG1643" i="5"/>
  <c r="AB1643" i="5"/>
  <c r="AA1643" i="5"/>
  <c r="I1643" i="5"/>
  <c r="J1643" i="5" s="1"/>
  <c r="H1643" i="5"/>
  <c r="Q1643" i="5" s="1"/>
  <c r="R1643" i="5" s="1"/>
  <c r="G1643" i="5"/>
  <c r="AJ1642" i="5"/>
  <c r="AG1642" i="5"/>
  <c r="AH1642" i="5" s="1"/>
  <c r="AB1642" i="5"/>
  <c r="AA1642" i="5"/>
  <c r="I1642" i="5"/>
  <c r="H1642" i="5"/>
  <c r="G1642" i="5"/>
  <c r="AJ1641" i="5"/>
  <c r="AK1641" i="5" s="1"/>
  <c r="AG1641" i="5"/>
  <c r="AB1641" i="5"/>
  <c r="AA1641" i="5"/>
  <c r="I1641" i="5"/>
  <c r="J1641" i="5" s="1"/>
  <c r="H1641" i="5"/>
  <c r="Q1641" i="5" s="1"/>
  <c r="R1641" i="5" s="1"/>
  <c r="G1641" i="5"/>
  <c r="AJ1640" i="5"/>
  <c r="AG1640" i="5"/>
  <c r="AH1640" i="5" s="1"/>
  <c r="AI1640" i="5" s="1"/>
  <c r="AB1640" i="5"/>
  <c r="AA1640" i="5"/>
  <c r="I1640" i="5"/>
  <c r="H1640" i="5"/>
  <c r="G1640" i="5"/>
  <c r="AJ1639" i="5"/>
  <c r="AG1639" i="5"/>
  <c r="AB1639" i="5"/>
  <c r="AA1639" i="5"/>
  <c r="I1639" i="5"/>
  <c r="J1639" i="5" s="1"/>
  <c r="H1639" i="5"/>
  <c r="Q1639" i="5" s="1"/>
  <c r="R1639" i="5" s="1"/>
  <c r="G1639" i="5"/>
  <c r="AJ1638" i="5"/>
  <c r="AG1638" i="5"/>
  <c r="AH1638" i="5" s="1"/>
  <c r="AB1638" i="5"/>
  <c r="AA1638" i="5"/>
  <c r="I1638" i="5"/>
  <c r="AE1638" i="5" s="1"/>
  <c r="H1638" i="5"/>
  <c r="G1638" i="5"/>
  <c r="AJ1637" i="5"/>
  <c r="AK1637" i="5" s="1"/>
  <c r="AG1637" i="5"/>
  <c r="AB1637" i="5"/>
  <c r="AA1637" i="5"/>
  <c r="I1637" i="5"/>
  <c r="H1637" i="5"/>
  <c r="Q1637" i="5" s="1"/>
  <c r="R1637" i="5" s="1"/>
  <c r="G1637" i="5"/>
  <c r="AJ1636" i="5"/>
  <c r="AG1636" i="5"/>
  <c r="AH1636" i="5" s="1"/>
  <c r="AB1636" i="5"/>
  <c r="AA1636" i="5"/>
  <c r="I1636" i="5"/>
  <c r="H1636" i="5"/>
  <c r="G1636" i="5"/>
  <c r="AJ1635" i="5"/>
  <c r="AK1635" i="5" s="1"/>
  <c r="AG1635" i="5"/>
  <c r="AB1635" i="5"/>
  <c r="AA1635" i="5"/>
  <c r="I1635" i="5"/>
  <c r="J1635" i="5" s="1"/>
  <c r="H1635" i="5"/>
  <c r="Q1635" i="5" s="1"/>
  <c r="R1635" i="5" s="1"/>
  <c r="G1635" i="5"/>
  <c r="AJ1634" i="5"/>
  <c r="AG1634" i="5"/>
  <c r="AB1634" i="5"/>
  <c r="AA1634" i="5"/>
  <c r="AF1634" i="5" s="1"/>
  <c r="I1634" i="5"/>
  <c r="H1634" i="5"/>
  <c r="G1634" i="5"/>
  <c r="AJ1633" i="5"/>
  <c r="AK1633" i="5" s="1"/>
  <c r="AG1633" i="5"/>
  <c r="AB1633" i="5"/>
  <c r="AA1633" i="5"/>
  <c r="I1633" i="5"/>
  <c r="J1633" i="5" s="1"/>
  <c r="H1633" i="5"/>
  <c r="G1633" i="5"/>
  <c r="AJ1632" i="5"/>
  <c r="AG1632" i="5"/>
  <c r="AB1632" i="5"/>
  <c r="AA1632" i="5"/>
  <c r="AF1632" i="5" s="1"/>
  <c r="I1632" i="5"/>
  <c r="H1632" i="5"/>
  <c r="G1632" i="5"/>
  <c r="AJ1631" i="5"/>
  <c r="AK1631" i="5" s="1"/>
  <c r="AL1631" i="5" s="1"/>
  <c r="AG1631" i="5"/>
  <c r="AB1631" i="5"/>
  <c r="AA1631" i="5"/>
  <c r="I1631" i="5"/>
  <c r="H1631" i="5"/>
  <c r="Q1631" i="5" s="1"/>
  <c r="G1631" i="5"/>
  <c r="AJ1630" i="5"/>
  <c r="AG1630" i="5"/>
  <c r="AH1630" i="5" s="1"/>
  <c r="AB1630" i="5"/>
  <c r="AA1630" i="5"/>
  <c r="I1630" i="5"/>
  <c r="H1630" i="5"/>
  <c r="G1630" i="5"/>
  <c r="AJ1629" i="5"/>
  <c r="AK1629" i="5" s="1"/>
  <c r="AG1629" i="5"/>
  <c r="AB1629" i="5"/>
  <c r="AA1629" i="5"/>
  <c r="I1629" i="5"/>
  <c r="H1629" i="5"/>
  <c r="Q1629" i="5" s="1"/>
  <c r="G1629" i="5"/>
  <c r="AJ1628" i="5"/>
  <c r="AG1628" i="5"/>
  <c r="AB1628" i="5"/>
  <c r="AA1628" i="5"/>
  <c r="I1628" i="5"/>
  <c r="H1628" i="5"/>
  <c r="G1628" i="5"/>
  <c r="AJ1627" i="5"/>
  <c r="AG1627" i="5"/>
  <c r="AB1627" i="5"/>
  <c r="AA1627" i="5"/>
  <c r="I1627" i="5"/>
  <c r="J1627" i="5" s="1"/>
  <c r="H1627" i="5"/>
  <c r="Q1627" i="5" s="1"/>
  <c r="R1627" i="5" s="1"/>
  <c r="G1627" i="5"/>
  <c r="AJ1626" i="5"/>
  <c r="AG1626" i="5"/>
  <c r="AH1626" i="5" s="1"/>
  <c r="AB1626" i="5"/>
  <c r="AA1626" i="5"/>
  <c r="I1626" i="5"/>
  <c r="H1626" i="5"/>
  <c r="G1626" i="5"/>
  <c r="AJ1625" i="5"/>
  <c r="AK1625" i="5" s="1"/>
  <c r="AG1625" i="5"/>
  <c r="AB1625" i="5"/>
  <c r="AA1625" i="5"/>
  <c r="I1625" i="5"/>
  <c r="J1625" i="5" s="1"/>
  <c r="H1625" i="5"/>
  <c r="G1625" i="5"/>
  <c r="AJ1624" i="5"/>
  <c r="AG1624" i="5"/>
  <c r="AH1624" i="5" s="1"/>
  <c r="AI1624" i="5" s="1"/>
  <c r="AB1624" i="5"/>
  <c r="AA1624" i="5"/>
  <c r="I1624" i="5"/>
  <c r="H1624" i="5"/>
  <c r="G1624" i="5"/>
  <c r="AJ1623" i="5"/>
  <c r="AK1623" i="5" s="1"/>
  <c r="AL1623" i="5" s="1"/>
  <c r="AG1623" i="5"/>
  <c r="AB1623" i="5"/>
  <c r="AA1623" i="5"/>
  <c r="I1623" i="5"/>
  <c r="H1623" i="5"/>
  <c r="G1623" i="5"/>
  <c r="AJ1622" i="5"/>
  <c r="AG1622" i="5"/>
  <c r="AH1622" i="5" s="1"/>
  <c r="AB1622" i="5"/>
  <c r="AA1622" i="5"/>
  <c r="I1622" i="5"/>
  <c r="AE1622" i="5" s="1"/>
  <c r="H1622" i="5"/>
  <c r="G1622" i="5"/>
  <c r="AJ1621" i="5"/>
  <c r="AK1621" i="5" s="1"/>
  <c r="AG1621" i="5"/>
  <c r="AB1621" i="5"/>
  <c r="AA1621" i="5"/>
  <c r="I1621" i="5"/>
  <c r="H1621" i="5"/>
  <c r="G1621" i="5"/>
  <c r="AJ1620" i="5"/>
  <c r="AG1620" i="5"/>
  <c r="AH1620" i="5" s="1"/>
  <c r="AB1620" i="5"/>
  <c r="AA1620" i="5"/>
  <c r="I1620" i="5"/>
  <c r="AE1620" i="5" s="1"/>
  <c r="H1620" i="5"/>
  <c r="G1620" i="5"/>
  <c r="AJ1619" i="5"/>
  <c r="AK1619" i="5" s="1"/>
  <c r="AG1619" i="5"/>
  <c r="AB1619" i="5"/>
  <c r="AA1619" i="5"/>
  <c r="I1619" i="5"/>
  <c r="J1619" i="5" s="1"/>
  <c r="H1619" i="5"/>
  <c r="G1619" i="5"/>
  <c r="AJ1618" i="5"/>
  <c r="AG1618" i="5"/>
  <c r="AH1618" i="5" s="1"/>
  <c r="AB1618" i="5"/>
  <c r="AA1618" i="5"/>
  <c r="Z1618" i="5" s="1"/>
  <c r="I1618" i="5"/>
  <c r="AE1618" i="5" s="1"/>
  <c r="H1618" i="5"/>
  <c r="G1618" i="5"/>
  <c r="AJ1617" i="5"/>
  <c r="AK1617" i="5" s="1"/>
  <c r="AG1617" i="5"/>
  <c r="AB1617" i="5"/>
  <c r="AA1617" i="5"/>
  <c r="I1617" i="5"/>
  <c r="H1617" i="5"/>
  <c r="Q1617" i="5" s="1"/>
  <c r="G1617" i="5"/>
  <c r="AJ1616" i="5"/>
  <c r="AG1616" i="5"/>
  <c r="AB1616" i="5"/>
  <c r="AA1616" i="5"/>
  <c r="I1616" i="5"/>
  <c r="AE1616" i="5" s="1"/>
  <c r="H1616" i="5"/>
  <c r="G1616" i="5"/>
  <c r="AJ1615" i="5"/>
  <c r="AK1615" i="5" s="1"/>
  <c r="AG1615" i="5"/>
  <c r="AB1615" i="5"/>
  <c r="AA1615" i="5"/>
  <c r="I1615" i="5"/>
  <c r="H1615" i="5"/>
  <c r="Q1615" i="5" s="1"/>
  <c r="G1615" i="5"/>
  <c r="AJ1614" i="5"/>
  <c r="AG1614" i="5"/>
  <c r="AB1614" i="5"/>
  <c r="AA1614" i="5"/>
  <c r="Z1614" i="5" s="1"/>
  <c r="I1614" i="5"/>
  <c r="H1614" i="5"/>
  <c r="G1614" i="5"/>
  <c r="AJ1613" i="5"/>
  <c r="AG1613" i="5"/>
  <c r="AB1613" i="5"/>
  <c r="AA1613" i="5"/>
  <c r="I1613" i="5"/>
  <c r="J1613" i="5" s="1"/>
  <c r="H1613" i="5"/>
  <c r="Q1613" i="5" s="1"/>
  <c r="R1613" i="5" s="1"/>
  <c r="G1613" i="5"/>
  <c r="AJ1612" i="5"/>
  <c r="AG1612" i="5"/>
  <c r="AH1612" i="5" s="1"/>
  <c r="AB1612" i="5"/>
  <c r="AA1612" i="5"/>
  <c r="AF1612" i="5" s="1"/>
  <c r="I1612" i="5"/>
  <c r="H1612" i="5"/>
  <c r="G1612" i="5"/>
  <c r="AJ1611" i="5"/>
  <c r="AK1611" i="5" s="1"/>
  <c r="AG1611" i="5"/>
  <c r="AB1611" i="5"/>
  <c r="AA1611" i="5"/>
  <c r="I1611" i="5"/>
  <c r="H1611" i="5"/>
  <c r="G1611" i="5"/>
  <c r="AJ1610" i="5"/>
  <c r="AG1610" i="5"/>
  <c r="AH1610" i="5" s="1"/>
  <c r="AB1610" i="5"/>
  <c r="AA1610" i="5"/>
  <c r="AF1610" i="5" s="1"/>
  <c r="I1610" i="5"/>
  <c r="H1610" i="5"/>
  <c r="G1610" i="5"/>
  <c r="AJ1609" i="5"/>
  <c r="AK1609" i="5" s="1"/>
  <c r="AG1609" i="5"/>
  <c r="AB1609" i="5"/>
  <c r="AA1609" i="5"/>
  <c r="I1609" i="5"/>
  <c r="H1609" i="5"/>
  <c r="G1609" i="5"/>
  <c r="AJ1608" i="5"/>
  <c r="AG1608" i="5"/>
  <c r="AH1608" i="5" s="1"/>
  <c r="AB1608" i="5"/>
  <c r="AA1608" i="5"/>
  <c r="I1608" i="5"/>
  <c r="AE1608" i="5" s="1"/>
  <c r="H1608" i="5"/>
  <c r="G1608" i="5"/>
  <c r="AJ1607" i="5"/>
  <c r="AK1607" i="5" s="1"/>
  <c r="AG1607" i="5"/>
  <c r="AB1607" i="5"/>
  <c r="AA1607" i="5"/>
  <c r="I1607" i="5"/>
  <c r="H1607" i="5"/>
  <c r="Q1607" i="5" s="1"/>
  <c r="G1607" i="5"/>
  <c r="AJ1606" i="5"/>
  <c r="AG1606" i="5"/>
  <c r="AH1606" i="5" s="1"/>
  <c r="AB1606" i="5"/>
  <c r="AA1606" i="5"/>
  <c r="I1606" i="5"/>
  <c r="AE1606" i="5" s="1"/>
  <c r="H1606" i="5"/>
  <c r="G1606" i="5"/>
  <c r="AJ1605" i="5"/>
  <c r="AG1605" i="5"/>
  <c r="AB1605" i="5"/>
  <c r="AA1605" i="5"/>
  <c r="I1605" i="5"/>
  <c r="H1605" i="5"/>
  <c r="Q1605" i="5" s="1"/>
  <c r="G1605" i="5"/>
  <c r="AJ1604" i="5"/>
  <c r="AG1604" i="5"/>
  <c r="AH1604" i="5" s="1"/>
  <c r="AB1604" i="5"/>
  <c r="AA1604" i="5"/>
  <c r="I1604" i="5"/>
  <c r="AE1604" i="5" s="1"/>
  <c r="H1604" i="5"/>
  <c r="G1604" i="5"/>
  <c r="AJ1603" i="5"/>
  <c r="AK1603" i="5" s="1"/>
  <c r="AG1603" i="5"/>
  <c r="AB1603" i="5"/>
  <c r="AA1603" i="5"/>
  <c r="I1603" i="5"/>
  <c r="H1603" i="5"/>
  <c r="Q1603" i="5" s="1"/>
  <c r="G1603" i="5"/>
  <c r="AJ1602" i="5"/>
  <c r="AG1602" i="5"/>
  <c r="AH1602" i="5" s="1"/>
  <c r="AB1602" i="5"/>
  <c r="AA1602" i="5"/>
  <c r="I1602" i="5"/>
  <c r="H1602" i="5"/>
  <c r="G1602" i="5"/>
  <c r="AJ1601" i="5"/>
  <c r="AK1601" i="5" s="1"/>
  <c r="AG1601" i="5"/>
  <c r="AB1601" i="5"/>
  <c r="AA1601" i="5"/>
  <c r="I1601" i="5"/>
  <c r="J1601" i="5" s="1"/>
  <c r="H1601" i="5"/>
  <c r="Q1601" i="5" s="1"/>
  <c r="R1601" i="5" s="1"/>
  <c r="G1601" i="5"/>
  <c r="AJ1600" i="5"/>
  <c r="AG1600" i="5"/>
  <c r="AH1600" i="5" s="1"/>
  <c r="AB1600" i="5"/>
  <c r="AA1600" i="5"/>
  <c r="I1600" i="5"/>
  <c r="H1600" i="5"/>
  <c r="G1600" i="5"/>
  <c r="AJ1599" i="5"/>
  <c r="AK1599" i="5" s="1"/>
  <c r="AG1599" i="5"/>
  <c r="AB1599" i="5"/>
  <c r="AA1599" i="5"/>
  <c r="I1599" i="5"/>
  <c r="J1599" i="5" s="1"/>
  <c r="H1599" i="5"/>
  <c r="G1599" i="5"/>
  <c r="AJ1598" i="5"/>
  <c r="AG1598" i="5"/>
  <c r="AH1598" i="5" s="1"/>
  <c r="AB1598" i="5"/>
  <c r="AA1598" i="5"/>
  <c r="I1598" i="5"/>
  <c r="H1598" i="5"/>
  <c r="G1598" i="5"/>
  <c r="AJ1597" i="5"/>
  <c r="AK1597" i="5" s="1"/>
  <c r="AG1597" i="5"/>
  <c r="AB1597" i="5"/>
  <c r="AA1597" i="5"/>
  <c r="I1597" i="5"/>
  <c r="J1597" i="5" s="1"/>
  <c r="H1597" i="5"/>
  <c r="Q1597" i="5" s="1"/>
  <c r="R1597" i="5" s="1"/>
  <c r="G1597" i="5"/>
  <c r="AJ1596" i="5"/>
  <c r="AG1596" i="5"/>
  <c r="AH1596" i="5" s="1"/>
  <c r="AB1596" i="5"/>
  <c r="AA1596" i="5"/>
  <c r="I1596" i="5"/>
  <c r="AE1596" i="5" s="1"/>
  <c r="H1596" i="5"/>
  <c r="G1596" i="5"/>
  <c r="AJ1595" i="5"/>
  <c r="AK1595" i="5" s="1"/>
  <c r="AG1595" i="5"/>
  <c r="AB1595" i="5"/>
  <c r="AA1595" i="5"/>
  <c r="I1595" i="5"/>
  <c r="J1595" i="5" s="1"/>
  <c r="H1595" i="5"/>
  <c r="Q1595" i="5" s="1"/>
  <c r="R1595" i="5" s="1"/>
  <c r="G1595" i="5"/>
  <c r="AJ1594" i="5"/>
  <c r="AG1594" i="5"/>
  <c r="AH1594" i="5" s="1"/>
  <c r="AB1594" i="5"/>
  <c r="AA1594" i="5"/>
  <c r="I1594" i="5"/>
  <c r="H1594" i="5"/>
  <c r="G1594" i="5"/>
  <c r="AJ1593" i="5"/>
  <c r="AG1593" i="5"/>
  <c r="AB1593" i="5"/>
  <c r="AA1593" i="5"/>
  <c r="I1593" i="5"/>
  <c r="H1593" i="5"/>
  <c r="Q1593" i="5" s="1"/>
  <c r="G1593" i="5"/>
  <c r="AJ1592" i="5"/>
  <c r="AG1592" i="5"/>
  <c r="AH1592" i="5" s="1"/>
  <c r="AB1592" i="5"/>
  <c r="AA1592" i="5"/>
  <c r="I1592" i="5"/>
  <c r="H1592" i="5"/>
  <c r="G1592" i="5"/>
  <c r="AJ1591" i="5"/>
  <c r="AK1591" i="5" s="1"/>
  <c r="AG1591" i="5"/>
  <c r="AB1591" i="5"/>
  <c r="AA1591" i="5"/>
  <c r="I1591" i="5"/>
  <c r="J1591" i="5" s="1"/>
  <c r="H1591" i="5"/>
  <c r="Q1591" i="5" s="1"/>
  <c r="R1591" i="5" s="1"/>
  <c r="G1591" i="5"/>
  <c r="AJ1590" i="5"/>
  <c r="AG1590" i="5"/>
  <c r="AH1590" i="5" s="1"/>
  <c r="AB1590" i="5"/>
  <c r="AA1590" i="5"/>
  <c r="AF1590" i="5" s="1"/>
  <c r="I1590" i="5"/>
  <c r="H1590" i="5"/>
  <c r="G1590" i="5"/>
  <c r="AJ1589" i="5"/>
  <c r="AK1589" i="5" s="1"/>
  <c r="AG1589" i="5"/>
  <c r="AB1589" i="5"/>
  <c r="AA1589" i="5"/>
  <c r="I1589" i="5"/>
  <c r="J1589" i="5" s="1"/>
  <c r="H1589" i="5"/>
  <c r="Q1589" i="5" s="1"/>
  <c r="R1589" i="5" s="1"/>
  <c r="G1589" i="5"/>
  <c r="AJ1588" i="5"/>
  <c r="AG1588" i="5"/>
  <c r="AH1588" i="5" s="1"/>
  <c r="AB1588" i="5"/>
  <c r="AA1588" i="5"/>
  <c r="AF1588" i="5" s="1"/>
  <c r="I1588" i="5"/>
  <c r="AE1588" i="5" s="1"/>
  <c r="H1588" i="5"/>
  <c r="G1588" i="5"/>
  <c r="AJ1587" i="5"/>
  <c r="AK1587" i="5" s="1"/>
  <c r="AG1587" i="5"/>
  <c r="AB1587" i="5"/>
  <c r="AA1587" i="5"/>
  <c r="I1587" i="5"/>
  <c r="J1587" i="5" s="1"/>
  <c r="H1587" i="5"/>
  <c r="G1587" i="5"/>
  <c r="AJ1586" i="5"/>
  <c r="AG1586" i="5"/>
  <c r="AH1586" i="5" s="1"/>
  <c r="AB1586" i="5"/>
  <c r="AA1586" i="5"/>
  <c r="I1586" i="5"/>
  <c r="AE1586" i="5" s="1"/>
  <c r="H1586" i="5"/>
  <c r="G1586" i="5"/>
  <c r="AJ1585" i="5"/>
  <c r="AK1585" i="5" s="1"/>
  <c r="AG1585" i="5"/>
  <c r="AB1585" i="5"/>
  <c r="AA1585" i="5"/>
  <c r="I1585" i="5"/>
  <c r="H1585" i="5"/>
  <c r="Q1585" i="5" s="1"/>
  <c r="R1585" i="5" s="1"/>
  <c r="G1585" i="5"/>
  <c r="AJ1584" i="5"/>
  <c r="AG1584" i="5"/>
  <c r="AH1584" i="5" s="1"/>
  <c r="AB1584" i="5"/>
  <c r="AA1584" i="5"/>
  <c r="I1584" i="5"/>
  <c r="H1584" i="5"/>
  <c r="G1584" i="5"/>
  <c r="AJ1583" i="5"/>
  <c r="AG1583" i="5"/>
  <c r="AB1583" i="5"/>
  <c r="AA1583" i="5"/>
  <c r="I1583" i="5"/>
  <c r="H1583" i="5"/>
  <c r="Q1583" i="5" s="1"/>
  <c r="G1583" i="5"/>
  <c r="AJ1582" i="5"/>
  <c r="AG1582" i="5"/>
  <c r="AH1582" i="5" s="1"/>
  <c r="AB1582" i="5"/>
  <c r="AA1582" i="5"/>
  <c r="Z1582" i="5" s="1"/>
  <c r="I1582" i="5"/>
  <c r="AE1582" i="5" s="1"/>
  <c r="H1582" i="5"/>
  <c r="G1582" i="5"/>
  <c r="AJ1581" i="5"/>
  <c r="AK1581" i="5" s="1"/>
  <c r="AG1581" i="5"/>
  <c r="AB1581" i="5"/>
  <c r="AA1581" i="5"/>
  <c r="I1581" i="5"/>
  <c r="J1581" i="5" s="1"/>
  <c r="H1581" i="5"/>
  <c r="Q1581" i="5" s="1"/>
  <c r="R1581" i="5" s="1"/>
  <c r="G1581" i="5"/>
  <c r="AJ1580" i="5"/>
  <c r="AG1580" i="5"/>
  <c r="AH1580" i="5" s="1"/>
  <c r="AB1580" i="5"/>
  <c r="AA1580" i="5"/>
  <c r="I1580" i="5"/>
  <c r="H1580" i="5"/>
  <c r="G1580" i="5"/>
  <c r="AJ1579" i="5"/>
  <c r="AK1579" i="5" s="1"/>
  <c r="AG1579" i="5"/>
  <c r="AB1579" i="5"/>
  <c r="AA1579" i="5"/>
  <c r="I1579" i="5"/>
  <c r="J1579" i="5" s="1"/>
  <c r="H1579" i="5"/>
  <c r="Q1579" i="5" s="1"/>
  <c r="R1579" i="5" s="1"/>
  <c r="G1579" i="5"/>
  <c r="AJ1578" i="5"/>
  <c r="AG1578" i="5"/>
  <c r="AH1578" i="5" s="1"/>
  <c r="AB1578" i="5"/>
  <c r="AA1578" i="5"/>
  <c r="AF1578" i="5" s="1"/>
  <c r="I1578" i="5"/>
  <c r="AE1578" i="5" s="1"/>
  <c r="H1578" i="5"/>
  <c r="G1578" i="5"/>
  <c r="AJ1577" i="5"/>
  <c r="AK1577" i="5" s="1"/>
  <c r="AG1577" i="5"/>
  <c r="AB1577" i="5"/>
  <c r="AA1577" i="5"/>
  <c r="I1577" i="5"/>
  <c r="J1577" i="5" s="1"/>
  <c r="H1577" i="5"/>
  <c r="Q1577" i="5" s="1"/>
  <c r="R1577" i="5" s="1"/>
  <c r="G1577" i="5"/>
  <c r="AJ1576" i="5"/>
  <c r="AG1576" i="5"/>
  <c r="AH1576" i="5" s="1"/>
  <c r="AB1576" i="5"/>
  <c r="AA1576" i="5"/>
  <c r="Z1576" i="5" s="1"/>
  <c r="I1576" i="5"/>
  <c r="H1576" i="5"/>
  <c r="G1576" i="5"/>
  <c r="AJ1575" i="5"/>
  <c r="AK1575" i="5" s="1"/>
  <c r="AG1575" i="5"/>
  <c r="AB1575" i="5"/>
  <c r="AA1575" i="5"/>
  <c r="I1575" i="5"/>
  <c r="H1575" i="5"/>
  <c r="Q1575" i="5" s="1"/>
  <c r="G1575" i="5"/>
  <c r="AJ1574" i="5"/>
  <c r="AG1574" i="5"/>
  <c r="AH1574" i="5" s="1"/>
  <c r="AB1574" i="5"/>
  <c r="AA1574" i="5"/>
  <c r="I1574" i="5"/>
  <c r="AE1574" i="5" s="1"/>
  <c r="H1574" i="5"/>
  <c r="G1574" i="5"/>
  <c r="AJ1573" i="5"/>
  <c r="AK1573" i="5" s="1"/>
  <c r="AG1573" i="5"/>
  <c r="AB1573" i="5"/>
  <c r="AA1573" i="5"/>
  <c r="I1573" i="5"/>
  <c r="H1573" i="5"/>
  <c r="Q1573" i="5" s="1"/>
  <c r="G1573" i="5"/>
  <c r="AJ1572" i="5"/>
  <c r="AG1572" i="5"/>
  <c r="AB1572" i="5"/>
  <c r="AA1572" i="5"/>
  <c r="I1572" i="5"/>
  <c r="AE1572" i="5" s="1"/>
  <c r="H1572" i="5"/>
  <c r="G1572" i="5"/>
  <c r="AJ1571" i="5"/>
  <c r="AK1571" i="5" s="1"/>
  <c r="AL1571" i="5" s="1"/>
  <c r="AG1571" i="5"/>
  <c r="AB1571" i="5"/>
  <c r="AA1571" i="5"/>
  <c r="I1571" i="5"/>
  <c r="H1571" i="5"/>
  <c r="Q1571" i="5" s="1"/>
  <c r="G1571" i="5"/>
  <c r="AJ1570" i="5"/>
  <c r="AG1570" i="5"/>
  <c r="AH1570" i="5" s="1"/>
  <c r="AB1570" i="5"/>
  <c r="AA1570" i="5"/>
  <c r="Z1570" i="5" s="1"/>
  <c r="I1570" i="5"/>
  <c r="AE1570" i="5" s="1"/>
  <c r="H1570" i="5"/>
  <c r="G1570" i="5"/>
  <c r="AJ1569" i="5"/>
  <c r="AK1569" i="5" s="1"/>
  <c r="AG1569" i="5"/>
  <c r="AB1569" i="5"/>
  <c r="AA1569" i="5"/>
  <c r="I1569" i="5"/>
  <c r="H1569" i="5"/>
  <c r="Q1569" i="5" s="1"/>
  <c r="G1569" i="5"/>
  <c r="AJ1568" i="5"/>
  <c r="AG1568" i="5"/>
  <c r="AH1568" i="5" s="1"/>
  <c r="AI1568" i="5" s="1"/>
  <c r="AB1568" i="5"/>
  <c r="AA1568" i="5"/>
  <c r="I1568" i="5"/>
  <c r="H1568" i="5"/>
  <c r="G1568" i="5"/>
  <c r="AJ1567" i="5"/>
  <c r="AK1567" i="5" s="1"/>
  <c r="AL1567" i="5" s="1"/>
  <c r="AG1567" i="5"/>
  <c r="AB1567" i="5"/>
  <c r="AA1567" i="5"/>
  <c r="I1567" i="5"/>
  <c r="H1567" i="5"/>
  <c r="Q1567" i="5" s="1"/>
  <c r="G1567" i="5"/>
  <c r="AJ1566" i="5"/>
  <c r="AG1566" i="5"/>
  <c r="AH1566" i="5" s="1"/>
  <c r="AB1566" i="5"/>
  <c r="AA1566" i="5"/>
  <c r="I1566" i="5"/>
  <c r="AE1566" i="5" s="1"/>
  <c r="H1566" i="5"/>
  <c r="G1566" i="5"/>
  <c r="AJ1565" i="5"/>
  <c r="AK1565" i="5" s="1"/>
  <c r="AG1565" i="5"/>
  <c r="AB1565" i="5"/>
  <c r="AA1565" i="5"/>
  <c r="I1565" i="5"/>
  <c r="H1565" i="5"/>
  <c r="Q1565" i="5" s="1"/>
  <c r="G1565" i="5"/>
  <c r="AJ1564" i="5"/>
  <c r="AG1564" i="5"/>
  <c r="AB1564" i="5"/>
  <c r="AA1564" i="5"/>
  <c r="I1564" i="5"/>
  <c r="AE1564" i="5" s="1"/>
  <c r="H1564" i="5"/>
  <c r="G1564" i="5"/>
  <c r="AJ1563" i="5"/>
  <c r="AK1563" i="5" s="1"/>
  <c r="AL1563" i="5" s="1"/>
  <c r="AG1563" i="5"/>
  <c r="AB1563" i="5"/>
  <c r="AA1563" i="5"/>
  <c r="I1563" i="5"/>
  <c r="H1563" i="5"/>
  <c r="Q1563" i="5" s="1"/>
  <c r="G1563" i="5"/>
  <c r="AJ1562" i="5"/>
  <c r="AG1562" i="5"/>
  <c r="AH1562" i="5" s="1"/>
  <c r="AB1562" i="5"/>
  <c r="AA1562" i="5"/>
  <c r="I1562" i="5"/>
  <c r="AE1562" i="5" s="1"/>
  <c r="H1562" i="5"/>
  <c r="G1562" i="5"/>
  <c r="AJ1561" i="5"/>
  <c r="AK1561" i="5" s="1"/>
  <c r="AG1561" i="5"/>
  <c r="AB1561" i="5"/>
  <c r="AA1561" i="5"/>
  <c r="I1561" i="5"/>
  <c r="H1561" i="5"/>
  <c r="Q1561" i="5" s="1"/>
  <c r="G1561" i="5"/>
  <c r="AJ1560" i="5"/>
  <c r="AG1560" i="5"/>
  <c r="AB1560" i="5"/>
  <c r="AA1560" i="5"/>
  <c r="AF1560" i="5" s="1"/>
  <c r="I1560" i="5"/>
  <c r="AE1560" i="5" s="1"/>
  <c r="H1560" i="5"/>
  <c r="G1560" i="5"/>
  <c r="AJ1559" i="5"/>
  <c r="AK1559" i="5" s="1"/>
  <c r="AG1559" i="5"/>
  <c r="AB1559" i="5"/>
  <c r="AA1559" i="5"/>
  <c r="I1559" i="5"/>
  <c r="J1559" i="5" s="1"/>
  <c r="H1559" i="5"/>
  <c r="Q1559" i="5" s="1"/>
  <c r="R1559" i="5" s="1"/>
  <c r="G1559" i="5"/>
  <c r="AJ1558" i="5"/>
  <c r="AG1558" i="5"/>
  <c r="AH1558" i="5" s="1"/>
  <c r="AB1558" i="5"/>
  <c r="AA1558" i="5"/>
  <c r="I1558" i="5"/>
  <c r="H1558" i="5"/>
  <c r="G1558" i="5"/>
  <c r="AJ1557" i="5"/>
  <c r="AK1557" i="5" s="1"/>
  <c r="AG1557" i="5"/>
  <c r="AB1557" i="5"/>
  <c r="AA1557" i="5"/>
  <c r="I1557" i="5"/>
  <c r="J1557" i="5" s="1"/>
  <c r="H1557" i="5"/>
  <c r="G1557" i="5"/>
  <c r="AJ1556" i="5"/>
  <c r="AG1556" i="5"/>
  <c r="AH1556" i="5" s="1"/>
  <c r="AB1556" i="5"/>
  <c r="AA1556" i="5"/>
  <c r="Z1556" i="5" s="1"/>
  <c r="I1556" i="5"/>
  <c r="H1556" i="5"/>
  <c r="G1556" i="5"/>
  <c r="AJ1555" i="5"/>
  <c r="AK1555" i="5" s="1"/>
  <c r="AG1555" i="5"/>
  <c r="AB1555" i="5"/>
  <c r="AA1555" i="5"/>
  <c r="I1555" i="5"/>
  <c r="J1555" i="5" s="1"/>
  <c r="H1555" i="5"/>
  <c r="G1555" i="5"/>
  <c r="AJ1554" i="5"/>
  <c r="AG1554" i="5"/>
  <c r="AH1554" i="5" s="1"/>
  <c r="AB1554" i="5"/>
  <c r="AA1554" i="5"/>
  <c r="AF1554" i="5" s="1"/>
  <c r="I1554" i="5"/>
  <c r="H1554" i="5"/>
  <c r="G1554" i="5"/>
  <c r="AJ1553" i="5"/>
  <c r="AG1553" i="5"/>
  <c r="AB1553" i="5"/>
  <c r="AA1553" i="5"/>
  <c r="I1553" i="5"/>
  <c r="H1553" i="5"/>
  <c r="Q1553" i="5" s="1"/>
  <c r="G1553" i="5"/>
  <c r="AJ1552" i="5"/>
  <c r="AG1552" i="5"/>
  <c r="AB1552" i="5"/>
  <c r="AA1552" i="5"/>
  <c r="AF1552" i="5" s="1"/>
  <c r="I1552" i="5"/>
  <c r="H1552" i="5"/>
  <c r="G1552" i="5"/>
  <c r="AJ1551" i="5"/>
  <c r="AG1551" i="5"/>
  <c r="AB1551" i="5"/>
  <c r="AA1551" i="5"/>
  <c r="I1551" i="5"/>
  <c r="J1551" i="5" s="1"/>
  <c r="H1551" i="5"/>
  <c r="Q1551" i="5" s="1"/>
  <c r="R1551" i="5" s="1"/>
  <c r="G1551" i="5"/>
  <c r="AJ1550" i="5"/>
  <c r="AG1550" i="5"/>
  <c r="AH1550" i="5" s="1"/>
  <c r="AB1550" i="5"/>
  <c r="AA1550" i="5"/>
  <c r="I1550" i="5"/>
  <c r="AE1550" i="5" s="1"/>
  <c r="H1550" i="5"/>
  <c r="G1550" i="5"/>
  <c r="AJ1549" i="5"/>
  <c r="AK1549" i="5" s="1"/>
  <c r="AG1549" i="5"/>
  <c r="AB1549" i="5"/>
  <c r="AA1549" i="5"/>
  <c r="I1549" i="5"/>
  <c r="H1549" i="5"/>
  <c r="G1549" i="5"/>
  <c r="AJ1548" i="5"/>
  <c r="AG1548" i="5"/>
  <c r="AH1548" i="5" s="1"/>
  <c r="AB1548" i="5"/>
  <c r="AA1548" i="5"/>
  <c r="I1548" i="5"/>
  <c r="AE1548" i="5" s="1"/>
  <c r="H1548" i="5"/>
  <c r="G1548" i="5"/>
  <c r="AJ1547" i="5"/>
  <c r="AK1547" i="5" s="1"/>
  <c r="AG1547" i="5"/>
  <c r="AB1547" i="5"/>
  <c r="AA1547" i="5"/>
  <c r="I1547" i="5"/>
  <c r="H1547" i="5"/>
  <c r="Q1547" i="5" s="1"/>
  <c r="R1547" i="5" s="1"/>
  <c r="G1547" i="5"/>
  <c r="AJ1546" i="5"/>
  <c r="AG1546" i="5"/>
  <c r="AH1546" i="5" s="1"/>
  <c r="AB1546" i="5"/>
  <c r="AA1546" i="5"/>
  <c r="I1546" i="5"/>
  <c r="AE1546" i="5" s="1"/>
  <c r="H1546" i="5"/>
  <c r="G1546" i="5"/>
  <c r="AJ1545" i="5"/>
  <c r="AK1545" i="5" s="1"/>
  <c r="AG1545" i="5"/>
  <c r="AB1545" i="5"/>
  <c r="AA1545" i="5"/>
  <c r="I1545" i="5"/>
  <c r="H1545" i="5"/>
  <c r="Q1545" i="5" s="1"/>
  <c r="G1545" i="5"/>
  <c r="AJ1544" i="5"/>
  <c r="AG1544" i="5"/>
  <c r="AH1544" i="5" s="1"/>
  <c r="AB1544" i="5"/>
  <c r="AA1544" i="5"/>
  <c r="I1544" i="5"/>
  <c r="AE1544" i="5" s="1"/>
  <c r="H1544" i="5"/>
  <c r="G1544" i="5"/>
  <c r="AJ1543" i="5"/>
  <c r="AK1543" i="5" s="1"/>
  <c r="AG1543" i="5"/>
  <c r="AB1543" i="5"/>
  <c r="AA1543" i="5"/>
  <c r="I1543" i="5"/>
  <c r="J1543" i="5" s="1"/>
  <c r="H1543" i="5"/>
  <c r="Q1543" i="5" s="1"/>
  <c r="R1543" i="5" s="1"/>
  <c r="G1543" i="5"/>
  <c r="AJ1542" i="5"/>
  <c r="AG1542" i="5"/>
  <c r="AH1542" i="5" s="1"/>
  <c r="AB1542" i="5"/>
  <c r="AA1542" i="5"/>
  <c r="I1542" i="5"/>
  <c r="AE1542" i="5" s="1"/>
  <c r="H1542" i="5"/>
  <c r="G1542" i="5"/>
  <c r="AJ1541" i="5"/>
  <c r="AK1541" i="5" s="1"/>
  <c r="AG1541" i="5"/>
  <c r="AB1541" i="5"/>
  <c r="AA1541" i="5"/>
  <c r="I1541" i="5"/>
  <c r="J1541" i="5" s="1"/>
  <c r="H1541" i="5"/>
  <c r="Q1541" i="5" s="1"/>
  <c r="R1541" i="5" s="1"/>
  <c r="G1541" i="5"/>
  <c r="AJ1540" i="5"/>
  <c r="AG1540" i="5"/>
  <c r="AH1540" i="5" s="1"/>
  <c r="AB1540" i="5"/>
  <c r="AA1540" i="5"/>
  <c r="I1540" i="5"/>
  <c r="AE1540" i="5" s="1"/>
  <c r="H1540" i="5"/>
  <c r="G1540" i="5"/>
  <c r="AJ1539" i="5"/>
  <c r="AG1539" i="5"/>
  <c r="AB1539" i="5"/>
  <c r="AA1539" i="5"/>
  <c r="I1539" i="5"/>
  <c r="AE1539" i="5" s="1"/>
  <c r="H1539" i="5"/>
  <c r="G1539" i="5"/>
  <c r="AJ1538" i="5"/>
  <c r="AK1538" i="5" s="1"/>
  <c r="AG1538" i="5"/>
  <c r="AH1538" i="5" s="1"/>
  <c r="AI1538" i="5" s="1"/>
  <c r="AB1538" i="5"/>
  <c r="AA1538" i="5"/>
  <c r="I1538" i="5"/>
  <c r="H1538" i="5"/>
  <c r="G1538" i="5"/>
  <c r="AJ1537" i="5"/>
  <c r="AK1537" i="5" s="1"/>
  <c r="AL1537" i="5" s="1"/>
  <c r="AG1537" i="5"/>
  <c r="AB1537" i="5"/>
  <c r="AA1537" i="5"/>
  <c r="I1537" i="5"/>
  <c r="H1537" i="5"/>
  <c r="Q1537" i="5" s="1"/>
  <c r="R1537" i="5" s="1"/>
  <c r="G1537" i="5"/>
  <c r="AJ1536" i="5"/>
  <c r="AG1536" i="5"/>
  <c r="AB1536" i="5"/>
  <c r="AA1536" i="5"/>
  <c r="I1536" i="5"/>
  <c r="AE1536" i="5" s="1"/>
  <c r="H1536" i="5"/>
  <c r="G1536" i="5"/>
  <c r="AJ1535" i="5"/>
  <c r="AG1535" i="5"/>
  <c r="AH1535" i="5" s="1"/>
  <c r="AB1535" i="5"/>
  <c r="AA1535" i="5"/>
  <c r="I1535" i="5"/>
  <c r="AE1535" i="5" s="1"/>
  <c r="H1535" i="5"/>
  <c r="G1535" i="5"/>
  <c r="AJ1534" i="5"/>
  <c r="AK1534" i="5" s="1"/>
  <c r="AL1534" i="5" s="1"/>
  <c r="AM1534" i="5" s="1"/>
  <c r="AG1534" i="5"/>
  <c r="AH1534" i="5" s="1"/>
  <c r="AI1534" i="5" s="1"/>
  <c r="AB1534" i="5"/>
  <c r="AA1534" i="5"/>
  <c r="I1534" i="5"/>
  <c r="H1534" i="5"/>
  <c r="G1534" i="5"/>
  <c r="AJ1533" i="5"/>
  <c r="AK1533" i="5" s="1"/>
  <c r="AL1533" i="5" s="1"/>
  <c r="AG1533" i="5"/>
  <c r="AB1533" i="5"/>
  <c r="AA1533" i="5"/>
  <c r="AF1533" i="5" s="1"/>
  <c r="I1533" i="5"/>
  <c r="H1533" i="5"/>
  <c r="Q1533" i="5" s="1"/>
  <c r="R1533" i="5" s="1"/>
  <c r="G1533" i="5"/>
  <c r="AJ1532" i="5"/>
  <c r="AG1532" i="5"/>
  <c r="AB1532" i="5"/>
  <c r="AA1532" i="5"/>
  <c r="Z1532" i="5" s="1"/>
  <c r="I1532" i="5"/>
  <c r="AE1532" i="5" s="1"/>
  <c r="H1532" i="5"/>
  <c r="G1532" i="5"/>
  <c r="AJ1531" i="5"/>
  <c r="AG1531" i="5"/>
  <c r="AH1531" i="5" s="1"/>
  <c r="AB1531" i="5"/>
  <c r="AA1531" i="5"/>
  <c r="I1531" i="5"/>
  <c r="AE1531" i="5" s="1"/>
  <c r="H1531" i="5"/>
  <c r="G1531" i="5"/>
  <c r="AJ1530" i="5"/>
  <c r="AK1530" i="5" s="1"/>
  <c r="AL1530" i="5" s="1"/>
  <c r="AM1530" i="5" s="1"/>
  <c r="AG1530" i="5"/>
  <c r="AH1530" i="5" s="1"/>
  <c r="AI1530" i="5" s="1"/>
  <c r="AB1530" i="5"/>
  <c r="AA1530" i="5"/>
  <c r="I1530" i="5"/>
  <c r="H1530" i="5"/>
  <c r="Q1530" i="5" s="1"/>
  <c r="R1530" i="5" s="1"/>
  <c r="G1530" i="5"/>
  <c r="AJ1529" i="5"/>
  <c r="AK1529" i="5" s="1"/>
  <c r="AL1529" i="5" s="1"/>
  <c r="AG1529" i="5"/>
  <c r="AB1529" i="5"/>
  <c r="AA1529" i="5"/>
  <c r="AF1529" i="5" s="1"/>
  <c r="I1529" i="5"/>
  <c r="H1529" i="5"/>
  <c r="Q1529" i="5" s="1"/>
  <c r="R1529" i="5" s="1"/>
  <c r="G1529" i="5"/>
  <c r="AJ1528" i="5"/>
  <c r="AG1528" i="5"/>
  <c r="AB1528" i="5"/>
  <c r="AA1528" i="5"/>
  <c r="Z1528" i="5" s="1"/>
  <c r="I1528" i="5"/>
  <c r="AE1528" i="5" s="1"/>
  <c r="H1528" i="5"/>
  <c r="G1528" i="5"/>
  <c r="AJ1527" i="5"/>
  <c r="AG1527" i="5"/>
  <c r="AB1527" i="5"/>
  <c r="AA1527" i="5"/>
  <c r="I1527" i="5"/>
  <c r="AE1527" i="5" s="1"/>
  <c r="H1527" i="5"/>
  <c r="G1527" i="5"/>
  <c r="AJ1526" i="5"/>
  <c r="AK1526" i="5" s="1"/>
  <c r="AG1526" i="5"/>
  <c r="AB1526" i="5"/>
  <c r="AA1526" i="5"/>
  <c r="I1526" i="5"/>
  <c r="H1526" i="5"/>
  <c r="Q1526" i="5" s="1"/>
  <c r="R1526" i="5" s="1"/>
  <c r="G1526" i="5"/>
  <c r="AJ1525" i="5"/>
  <c r="AK1525" i="5" s="1"/>
  <c r="AL1525" i="5" s="1"/>
  <c r="AG1525" i="5"/>
  <c r="AB1525" i="5"/>
  <c r="AA1525" i="5"/>
  <c r="I1525" i="5"/>
  <c r="H1525" i="5"/>
  <c r="Q1525" i="5" s="1"/>
  <c r="R1525" i="5" s="1"/>
  <c r="G1525" i="5"/>
  <c r="AJ1524" i="5"/>
  <c r="AG1524" i="5"/>
  <c r="AB1524" i="5"/>
  <c r="AA1524" i="5"/>
  <c r="Z1524" i="5" s="1"/>
  <c r="I1524" i="5"/>
  <c r="AE1524" i="5" s="1"/>
  <c r="H1524" i="5"/>
  <c r="G1524" i="5"/>
  <c r="AJ1523" i="5"/>
  <c r="AG1523" i="5"/>
  <c r="AB1523" i="5"/>
  <c r="AA1523" i="5"/>
  <c r="I1523" i="5"/>
  <c r="AE1523" i="5" s="1"/>
  <c r="H1523" i="5"/>
  <c r="G1523" i="5"/>
  <c r="AJ1522" i="5"/>
  <c r="AK1522" i="5" s="1"/>
  <c r="AL1522" i="5" s="1"/>
  <c r="AM1522" i="5" s="1"/>
  <c r="AG1522" i="5"/>
  <c r="AH1522" i="5" s="1"/>
  <c r="AI1522" i="5" s="1"/>
  <c r="AB1522" i="5"/>
  <c r="AA1522" i="5"/>
  <c r="AF1522" i="5" s="1"/>
  <c r="I1522" i="5"/>
  <c r="H1522" i="5"/>
  <c r="G1522" i="5"/>
  <c r="AJ1521" i="5"/>
  <c r="AK1521" i="5" s="1"/>
  <c r="AL1521" i="5" s="1"/>
  <c r="AG1521" i="5"/>
  <c r="AB1521" i="5"/>
  <c r="AA1521" i="5"/>
  <c r="I1521" i="5"/>
  <c r="H1521" i="5"/>
  <c r="Q1521" i="5" s="1"/>
  <c r="R1521" i="5" s="1"/>
  <c r="G1521" i="5"/>
  <c r="AJ1520" i="5"/>
  <c r="AG1520" i="5"/>
  <c r="AB1520" i="5"/>
  <c r="AA1520" i="5"/>
  <c r="I1520" i="5"/>
  <c r="AE1520" i="5" s="1"/>
  <c r="H1520" i="5"/>
  <c r="G1520" i="5"/>
  <c r="AJ1519" i="5"/>
  <c r="AG1519" i="5"/>
  <c r="AH1519" i="5" s="1"/>
  <c r="AB1519" i="5"/>
  <c r="AA1519" i="5"/>
  <c r="I1519" i="5"/>
  <c r="AE1519" i="5" s="1"/>
  <c r="H1519" i="5"/>
  <c r="G1519" i="5"/>
  <c r="AJ1518" i="5"/>
  <c r="AK1518" i="5" s="1"/>
  <c r="AL1518" i="5" s="1"/>
  <c r="AM1518" i="5" s="1"/>
  <c r="AG1518" i="5"/>
  <c r="AH1518" i="5" s="1"/>
  <c r="AI1518" i="5" s="1"/>
  <c r="AB1518" i="5"/>
  <c r="AA1518" i="5"/>
  <c r="AF1518" i="5" s="1"/>
  <c r="I1518" i="5"/>
  <c r="H1518" i="5"/>
  <c r="G1518" i="5"/>
  <c r="AJ1517" i="5"/>
  <c r="AK1517" i="5" s="1"/>
  <c r="AL1517" i="5" s="1"/>
  <c r="AG1517" i="5"/>
  <c r="AB1517" i="5"/>
  <c r="AA1517" i="5"/>
  <c r="AF1517" i="5" s="1"/>
  <c r="I1517" i="5"/>
  <c r="H1517" i="5"/>
  <c r="Q1517" i="5" s="1"/>
  <c r="R1517" i="5" s="1"/>
  <c r="G1517" i="5"/>
  <c r="AJ1516" i="5"/>
  <c r="AG1516" i="5"/>
  <c r="AB1516" i="5"/>
  <c r="AA1516" i="5"/>
  <c r="Z1516" i="5" s="1"/>
  <c r="I1516" i="5"/>
  <c r="AE1516" i="5" s="1"/>
  <c r="H1516" i="5"/>
  <c r="G1516" i="5"/>
  <c r="AJ1515" i="5"/>
  <c r="AG1515" i="5"/>
  <c r="AB1515" i="5"/>
  <c r="AA1515" i="5"/>
  <c r="J1515" i="5"/>
  <c r="I1515" i="5"/>
  <c r="AE1515" i="5" s="1"/>
  <c r="H1515" i="5"/>
  <c r="G1515" i="5"/>
  <c r="AJ1514" i="5"/>
  <c r="AK1514" i="5" s="1"/>
  <c r="AL1514" i="5" s="1"/>
  <c r="AM1514" i="5" s="1"/>
  <c r="AG1514" i="5"/>
  <c r="AH1514" i="5" s="1"/>
  <c r="AI1514" i="5" s="1"/>
  <c r="AB1514" i="5"/>
  <c r="AA1514" i="5"/>
  <c r="I1514" i="5"/>
  <c r="H1514" i="5"/>
  <c r="Q1514" i="5" s="1"/>
  <c r="R1514" i="5" s="1"/>
  <c r="G1514" i="5"/>
  <c r="AJ1513" i="5"/>
  <c r="AG1513" i="5"/>
  <c r="AB1513" i="5"/>
  <c r="AA1513" i="5"/>
  <c r="I1513" i="5"/>
  <c r="H1513" i="5"/>
  <c r="Q1513" i="5" s="1"/>
  <c r="R1513" i="5" s="1"/>
  <c r="G1513" i="5"/>
  <c r="AJ1512" i="5"/>
  <c r="AG1512" i="5"/>
  <c r="AB1512" i="5"/>
  <c r="AA1512" i="5"/>
  <c r="Z1512" i="5" s="1"/>
  <c r="I1512" i="5"/>
  <c r="AE1512" i="5" s="1"/>
  <c r="H1512" i="5"/>
  <c r="G1512" i="5"/>
  <c r="AJ1511" i="5"/>
  <c r="AG1511" i="5"/>
  <c r="AB1511" i="5"/>
  <c r="AA1511" i="5"/>
  <c r="I1511" i="5"/>
  <c r="AE1511" i="5" s="1"/>
  <c r="H1511" i="5"/>
  <c r="G1511" i="5"/>
  <c r="AJ1510" i="5"/>
  <c r="AK1510" i="5" s="1"/>
  <c r="AG1510" i="5"/>
  <c r="AB1510" i="5"/>
  <c r="AA1510" i="5"/>
  <c r="AF1510" i="5" s="1"/>
  <c r="I1510" i="5"/>
  <c r="H1510" i="5"/>
  <c r="Q1510" i="5" s="1"/>
  <c r="R1510" i="5" s="1"/>
  <c r="G1510" i="5"/>
  <c r="AJ1509" i="5"/>
  <c r="AK1509" i="5" s="1"/>
  <c r="AL1509" i="5" s="1"/>
  <c r="AG1509" i="5"/>
  <c r="AB1509" i="5"/>
  <c r="AA1509" i="5"/>
  <c r="AF1509" i="5" s="1"/>
  <c r="I1509" i="5"/>
  <c r="H1509" i="5"/>
  <c r="Q1509" i="5" s="1"/>
  <c r="R1509" i="5" s="1"/>
  <c r="G1509" i="5"/>
  <c r="AJ1508" i="5"/>
  <c r="AG1508" i="5"/>
  <c r="AB1508" i="5"/>
  <c r="AA1508" i="5"/>
  <c r="I1508" i="5"/>
  <c r="AE1508" i="5" s="1"/>
  <c r="H1508" i="5"/>
  <c r="G1508" i="5"/>
  <c r="AJ1507" i="5"/>
  <c r="AG1507" i="5"/>
  <c r="AB1507" i="5"/>
  <c r="AA1507" i="5"/>
  <c r="I1507" i="5"/>
  <c r="AE1507" i="5" s="1"/>
  <c r="H1507" i="5"/>
  <c r="G1507" i="5"/>
  <c r="AJ1506" i="5"/>
  <c r="AK1506" i="5" s="1"/>
  <c r="AL1506" i="5" s="1"/>
  <c r="AM1506" i="5" s="1"/>
  <c r="AG1506" i="5"/>
  <c r="AH1506" i="5" s="1"/>
  <c r="AI1506" i="5" s="1"/>
  <c r="AB1506" i="5"/>
  <c r="AA1506" i="5"/>
  <c r="AF1506" i="5" s="1"/>
  <c r="I1506" i="5"/>
  <c r="H1506" i="5"/>
  <c r="G1506" i="5"/>
  <c r="AJ1505" i="5"/>
  <c r="AG1505" i="5"/>
  <c r="AB1505" i="5"/>
  <c r="AA1505" i="5"/>
  <c r="I1505" i="5"/>
  <c r="H1505" i="5"/>
  <c r="Q1505" i="5" s="1"/>
  <c r="R1505" i="5" s="1"/>
  <c r="G1505" i="5"/>
  <c r="AJ1504" i="5"/>
  <c r="AG1504" i="5"/>
  <c r="AF1504" i="5"/>
  <c r="AB1504" i="5"/>
  <c r="AA1504" i="5"/>
  <c r="Z1504" i="5" s="1"/>
  <c r="I1504" i="5"/>
  <c r="AE1504" i="5" s="1"/>
  <c r="H1504" i="5"/>
  <c r="G1504" i="5"/>
  <c r="AJ1503" i="5"/>
  <c r="AG1503" i="5"/>
  <c r="AH1503" i="5" s="1"/>
  <c r="AB1503" i="5"/>
  <c r="AA1503" i="5"/>
  <c r="I1503" i="5"/>
  <c r="AE1503" i="5" s="1"/>
  <c r="H1503" i="5"/>
  <c r="G1503" i="5"/>
  <c r="AJ1502" i="5"/>
  <c r="AK1502" i="5" s="1"/>
  <c r="AL1502" i="5" s="1"/>
  <c r="AM1502" i="5" s="1"/>
  <c r="AG1502" i="5"/>
  <c r="AH1502" i="5" s="1"/>
  <c r="AI1502" i="5" s="1"/>
  <c r="AB1502" i="5"/>
  <c r="AA1502" i="5"/>
  <c r="AF1502" i="5" s="1"/>
  <c r="I1502" i="5"/>
  <c r="H1502" i="5"/>
  <c r="G1502" i="5"/>
  <c r="AJ1501" i="5"/>
  <c r="AK1501" i="5" s="1"/>
  <c r="AL1501" i="5" s="1"/>
  <c r="AG1501" i="5"/>
  <c r="AB1501" i="5"/>
  <c r="AA1501" i="5"/>
  <c r="AF1501" i="5" s="1"/>
  <c r="I1501" i="5"/>
  <c r="H1501" i="5"/>
  <c r="Q1501" i="5" s="1"/>
  <c r="R1501" i="5" s="1"/>
  <c r="G1501" i="5"/>
  <c r="AJ1500" i="5"/>
  <c r="AG1500" i="5"/>
  <c r="AB1500" i="5"/>
  <c r="AA1500" i="5"/>
  <c r="Z1500" i="5" s="1"/>
  <c r="I1500" i="5"/>
  <c r="AE1500" i="5" s="1"/>
  <c r="H1500" i="5"/>
  <c r="G1500" i="5"/>
  <c r="AJ1499" i="5"/>
  <c r="AG1499" i="5"/>
  <c r="AB1499" i="5"/>
  <c r="AA1499" i="5"/>
  <c r="I1499" i="5"/>
  <c r="H1499" i="5"/>
  <c r="G1499" i="5"/>
  <c r="AJ1498" i="5"/>
  <c r="AK1498" i="5" s="1"/>
  <c r="AL1498" i="5" s="1"/>
  <c r="AM1498" i="5" s="1"/>
  <c r="AG1498" i="5"/>
  <c r="AH1498" i="5" s="1"/>
  <c r="AI1498" i="5" s="1"/>
  <c r="AB1498" i="5"/>
  <c r="AA1498" i="5"/>
  <c r="I1498" i="5"/>
  <c r="H1498" i="5"/>
  <c r="Q1498" i="5" s="1"/>
  <c r="R1498" i="5" s="1"/>
  <c r="G1498" i="5"/>
  <c r="AJ1497" i="5"/>
  <c r="AG1497" i="5"/>
  <c r="AB1497" i="5"/>
  <c r="AA1497" i="5"/>
  <c r="I1497" i="5"/>
  <c r="H1497" i="5"/>
  <c r="Q1497" i="5" s="1"/>
  <c r="R1497" i="5" s="1"/>
  <c r="G1497" i="5"/>
  <c r="AJ1496" i="5"/>
  <c r="AG1496" i="5"/>
  <c r="AB1496" i="5"/>
  <c r="AA1496" i="5"/>
  <c r="Z1496" i="5" s="1"/>
  <c r="I1496" i="5"/>
  <c r="AE1496" i="5" s="1"/>
  <c r="H1496" i="5"/>
  <c r="G1496" i="5"/>
  <c r="AJ1495" i="5"/>
  <c r="AG1495" i="5"/>
  <c r="AB1495" i="5"/>
  <c r="AA1495" i="5"/>
  <c r="I1495" i="5"/>
  <c r="H1495" i="5"/>
  <c r="G1495" i="5"/>
  <c r="AJ1494" i="5"/>
  <c r="AG1494" i="5"/>
  <c r="AB1494" i="5"/>
  <c r="AA1494" i="5"/>
  <c r="AF1494" i="5" s="1"/>
  <c r="I1494" i="5"/>
  <c r="H1494" i="5"/>
  <c r="Q1494" i="5" s="1"/>
  <c r="R1494" i="5" s="1"/>
  <c r="G1494" i="5"/>
  <c r="AJ1493" i="5"/>
  <c r="AK1493" i="5" s="1"/>
  <c r="AL1493" i="5" s="1"/>
  <c r="AG1493" i="5"/>
  <c r="AB1493" i="5"/>
  <c r="AA1493" i="5"/>
  <c r="AF1493" i="5" s="1"/>
  <c r="I1493" i="5"/>
  <c r="H1493" i="5"/>
  <c r="Q1493" i="5" s="1"/>
  <c r="R1493" i="5" s="1"/>
  <c r="G1493" i="5"/>
  <c r="AJ1492" i="5"/>
  <c r="AG1492" i="5"/>
  <c r="AB1492" i="5"/>
  <c r="AA1492" i="5"/>
  <c r="I1492" i="5"/>
  <c r="AE1492" i="5" s="1"/>
  <c r="H1492" i="5"/>
  <c r="G1492" i="5"/>
  <c r="AJ1491" i="5"/>
  <c r="AG1491" i="5"/>
  <c r="AB1491" i="5"/>
  <c r="AA1491" i="5"/>
  <c r="I1491" i="5"/>
  <c r="AE1491" i="5" s="1"/>
  <c r="H1491" i="5"/>
  <c r="G1491" i="5"/>
  <c r="AJ1490" i="5"/>
  <c r="AG1490" i="5"/>
  <c r="AH1490" i="5" s="1"/>
  <c r="AI1490" i="5" s="1"/>
  <c r="AB1490" i="5"/>
  <c r="AA1490" i="5"/>
  <c r="AF1490" i="5" s="1"/>
  <c r="I1490" i="5"/>
  <c r="J1490" i="5" s="1"/>
  <c r="H1490" i="5"/>
  <c r="Q1490" i="5" s="1"/>
  <c r="R1490" i="5" s="1"/>
  <c r="G1490" i="5"/>
  <c r="AJ1489" i="5"/>
  <c r="AG1489" i="5"/>
  <c r="AH1489" i="5" s="1"/>
  <c r="AB1489" i="5"/>
  <c r="AA1489" i="5"/>
  <c r="I1489" i="5"/>
  <c r="H1489" i="5"/>
  <c r="Q1489" i="5" s="1"/>
  <c r="R1489" i="5" s="1"/>
  <c r="G1489" i="5"/>
  <c r="AJ1488" i="5"/>
  <c r="AK1488" i="5" s="1"/>
  <c r="AG1488" i="5"/>
  <c r="AB1488" i="5"/>
  <c r="AA1488" i="5"/>
  <c r="I1488" i="5"/>
  <c r="H1488" i="5"/>
  <c r="G1488" i="5"/>
  <c r="AJ1487" i="5"/>
  <c r="AG1487" i="5"/>
  <c r="AH1487" i="5" s="1"/>
  <c r="AI1487" i="5" s="1"/>
  <c r="AN1487" i="5" s="1"/>
  <c r="AB1487" i="5"/>
  <c r="AA1487" i="5"/>
  <c r="Z1487" i="5" s="1"/>
  <c r="I1487" i="5"/>
  <c r="H1487" i="5"/>
  <c r="G1487" i="5"/>
  <c r="AJ1486" i="5"/>
  <c r="AG1486" i="5"/>
  <c r="AH1486" i="5" s="1"/>
  <c r="AI1486" i="5" s="1"/>
  <c r="AB1486" i="5"/>
  <c r="AA1486" i="5"/>
  <c r="I1486" i="5"/>
  <c r="J1486" i="5" s="1"/>
  <c r="H1486" i="5"/>
  <c r="Q1486" i="5" s="1"/>
  <c r="R1486" i="5" s="1"/>
  <c r="G1486" i="5"/>
  <c r="AJ1485" i="5"/>
  <c r="AK1485" i="5" s="1"/>
  <c r="AL1485" i="5" s="1"/>
  <c r="AG1485" i="5"/>
  <c r="AH1485" i="5" s="1"/>
  <c r="AB1485" i="5"/>
  <c r="AA1485" i="5"/>
  <c r="I1485" i="5"/>
  <c r="H1485" i="5"/>
  <c r="Q1485" i="5" s="1"/>
  <c r="R1485" i="5" s="1"/>
  <c r="G1485" i="5"/>
  <c r="AJ1484" i="5"/>
  <c r="AK1484" i="5" s="1"/>
  <c r="AG1484" i="5"/>
  <c r="AB1484" i="5"/>
  <c r="AA1484" i="5"/>
  <c r="I1484" i="5"/>
  <c r="H1484" i="5"/>
  <c r="G1484" i="5"/>
  <c r="AJ1483" i="5"/>
  <c r="AG1483" i="5"/>
  <c r="AH1483" i="5" s="1"/>
  <c r="AI1483" i="5" s="1"/>
  <c r="AN1483" i="5" s="1"/>
  <c r="AB1483" i="5"/>
  <c r="AA1483" i="5"/>
  <c r="I1483" i="5"/>
  <c r="J1483" i="5" s="1"/>
  <c r="H1483" i="5"/>
  <c r="G1483" i="5"/>
  <c r="AJ1482" i="5"/>
  <c r="AK1482" i="5" s="1"/>
  <c r="AL1482" i="5" s="1"/>
  <c r="AG1482" i="5"/>
  <c r="AB1482" i="5"/>
  <c r="AA1482" i="5"/>
  <c r="I1482" i="5"/>
  <c r="AE1482" i="5" s="1"/>
  <c r="H1482" i="5"/>
  <c r="Q1482" i="5" s="1"/>
  <c r="S1482" i="5" s="1"/>
  <c r="G1482" i="5"/>
  <c r="AJ1481" i="5"/>
  <c r="AG1481" i="5"/>
  <c r="AH1481" i="5" s="1"/>
  <c r="AB1481" i="5"/>
  <c r="AA1481" i="5"/>
  <c r="I1481" i="5"/>
  <c r="H1481" i="5"/>
  <c r="Q1481" i="5" s="1"/>
  <c r="R1481" i="5" s="1"/>
  <c r="G1481" i="5"/>
  <c r="AJ1480" i="5"/>
  <c r="AK1480" i="5" s="1"/>
  <c r="AG1480" i="5"/>
  <c r="AB1480" i="5"/>
  <c r="AA1480" i="5"/>
  <c r="I1480" i="5"/>
  <c r="H1480" i="5"/>
  <c r="G1480" i="5"/>
  <c r="AJ1479" i="5"/>
  <c r="AG1479" i="5"/>
  <c r="AB1479" i="5"/>
  <c r="AA1479" i="5"/>
  <c r="I1479" i="5"/>
  <c r="J1479" i="5" s="1"/>
  <c r="H1479" i="5"/>
  <c r="G1479" i="5"/>
  <c r="AJ1478" i="5"/>
  <c r="AK1478" i="5" s="1"/>
  <c r="AG1478" i="5"/>
  <c r="AB1478" i="5"/>
  <c r="AA1478" i="5"/>
  <c r="I1478" i="5"/>
  <c r="J1478" i="5" s="1"/>
  <c r="H1478" i="5"/>
  <c r="G1478" i="5"/>
  <c r="AJ1477" i="5"/>
  <c r="AG1477" i="5"/>
  <c r="AH1477" i="5" s="1"/>
  <c r="AB1477" i="5"/>
  <c r="AA1477" i="5"/>
  <c r="Z1477" i="5" s="1"/>
  <c r="I1477" i="5"/>
  <c r="H1477" i="5"/>
  <c r="Q1477" i="5" s="1"/>
  <c r="R1477" i="5" s="1"/>
  <c r="G1477" i="5"/>
  <c r="AJ1476" i="5"/>
  <c r="AK1476" i="5" s="1"/>
  <c r="AG1476" i="5"/>
  <c r="AB1476" i="5"/>
  <c r="AA1476" i="5"/>
  <c r="I1476" i="5"/>
  <c r="H1476" i="5"/>
  <c r="G1476" i="5"/>
  <c r="AJ1475" i="5"/>
  <c r="AG1475" i="5"/>
  <c r="AB1475" i="5"/>
  <c r="AA1475" i="5"/>
  <c r="I1475" i="5"/>
  <c r="AE1475" i="5" s="1"/>
  <c r="H1475" i="5"/>
  <c r="G1475" i="5"/>
  <c r="AJ1474" i="5"/>
  <c r="AG1474" i="5"/>
  <c r="AH1474" i="5" s="1"/>
  <c r="AI1474" i="5" s="1"/>
  <c r="AB1474" i="5"/>
  <c r="AA1474" i="5"/>
  <c r="I1474" i="5"/>
  <c r="J1474" i="5" s="1"/>
  <c r="H1474" i="5"/>
  <c r="G1474" i="5"/>
  <c r="AJ1473" i="5"/>
  <c r="AG1473" i="5"/>
  <c r="AH1473" i="5" s="1"/>
  <c r="AB1473" i="5"/>
  <c r="AA1473" i="5"/>
  <c r="I1473" i="5"/>
  <c r="H1473" i="5"/>
  <c r="Q1473" i="5" s="1"/>
  <c r="R1473" i="5" s="1"/>
  <c r="G1473" i="5"/>
  <c r="AJ1472" i="5"/>
  <c r="AK1472" i="5" s="1"/>
  <c r="AG1472" i="5"/>
  <c r="AB1472" i="5"/>
  <c r="AA1472" i="5"/>
  <c r="I1472" i="5"/>
  <c r="H1472" i="5"/>
  <c r="G1472" i="5"/>
  <c r="AJ1471" i="5"/>
  <c r="AG1471" i="5"/>
  <c r="AH1471" i="5" s="1"/>
  <c r="AI1471" i="5" s="1"/>
  <c r="AN1471" i="5" s="1"/>
  <c r="AB1471" i="5"/>
  <c r="AA1471" i="5"/>
  <c r="Z1471" i="5" s="1"/>
  <c r="I1471" i="5"/>
  <c r="J1471" i="5" s="1"/>
  <c r="H1471" i="5"/>
  <c r="G1471" i="5"/>
  <c r="AJ1470" i="5"/>
  <c r="AK1470" i="5" s="1"/>
  <c r="AG1470" i="5"/>
  <c r="AH1470" i="5" s="1"/>
  <c r="AB1470" i="5"/>
  <c r="AA1470" i="5"/>
  <c r="I1470" i="5"/>
  <c r="AE1470" i="5" s="1"/>
  <c r="H1470" i="5"/>
  <c r="Q1470" i="5" s="1"/>
  <c r="R1470" i="5" s="1"/>
  <c r="G1470" i="5"/>
  <c r="AJ1469" i="5"/>
  <c r="AK1469" i="5" s="1"/>
  <c r="AL1469" i="5" s="1"/>
  <c r="AG1469" i="5"/>
  <c r="AH1469" i="5" s="1"/>
  <c r="AB1469" i="5"/>
  <c r="AA1469" i="5"/>
  <c r="I1469" i="5"/>
  <c r="H1469" i="5"/>
  <c r="Q1469" i="5" s="1"/>
  <c r="R1469" i="5" s="1"/>
  <c r="G1469" i="5"/>
  <c r="AJ1468" i="5"/>
  <c r="AK1468" i="5" s="1"/>
  <c r="AG1468" i="5"/>
  <c r="AB1468" i="5"/>
  <c r="AA1468" i="5"/>
  <c r="I1468" i="5"/>
  <c r="H1468" i="5"/>
  <c r="G1468" i="5"/>
  <c r="AJ1467" i="5"/>
  <c r="AG1467" i="5"/>
  <c r="AH1467" i="5" s="1"/>
  <c r="AB1467" i="5"/>
  <c r="AA1467" i="5"/>
  <c r="Z1467" i="5" s="1"/>
  <c r="I1467" i="5"/>
  <c r="J1467" i="5" s="1"/>
  <c r="H1467" i="5"/>
  <c r="G1467" i="5"/>
  <c r="AJ1466" i="5"/>
  <c r="AK1466" i="5" s="1"/>
  <c r="AG1466" i="5"/>
  <c r="AB1466" i="5"/>
  <c r="AA1466" i="5"/>
  <c r="AF1466" i="5" s="1"/>
  <c r="I1466" i="5"/>
  <c r="AE1466" i="5" s="1"/>
  <c r="H1466" i="5"/>
  <c r="Q1466" i="5" s="1"/>
  <c r="G1466" i="5"/>
  <c r="AJ1465" i="5"/>
  <c r="AK1465" i="5" s="1"/>
  <c r="AL1465" i="5" s="1"/>
  <c r="AG1465" i="5"/>
  <c r="AH1465" i="5" s="1"/>
  <c r="AB1465" i="5"/>
  <c r="AA1465" i="5"/>
  <c r="AF1465" i="5" s="1"/>
  <c r="I1465" i="5"/>
  <c r="AE1465" i="5" s="1"/>
  <c r="H1465" i="5"/>
  <c r="G1465" i="5"/>
  <c r="AJ1464" i="5"/>
  <c r="AK1464" i="5" s="1"/>
  <c r="AG1464" i="5"/>
  <c r="AB1464" i="5"/>
  <c r="AA1464" i="5"/>
  <c r="Z1464" i="5" s="1"/>
  <c r="I1464" i="5"/>
  <c r="J1464" i="5" s="1"/>
  <c r="H1464" i="5"/>
  <c r="G1464" i="5"/>
  <c r="AJ1463" i="5"/>
  <c r="AK1463" i="5" s="1"/>
  <c r="AG1463" i="5"/>
  <c r="AH1463" i="5" s="1"/>
  <c r="AI1463" i="5" s="1"/>
  <c r="AN1463" i="5" s="1"/>
  <c r="AB1463" i="5"/>
  <c r="AA1463" i="5"/>
  <c r="AF1463" i="5" s="1"/>
  <c r="I1463" i="5"/>
  <c r="H1463" i="5"/>
  <c r="G1463" i="5"/>
  <c r="AJ1462" i="5"/>
  <c r="AK1462" i="5" s="1"/>
  <c r="AL1462" i="5" s="1"/>
  <c r="AG1462" i="5"/>
  <c r="AB1462" i="5"/>
  <c r="AA1462" i="5"/>
  <c r="AF1462" i="5" s="1"/>
  <c r="I1462" i="5"/>
  <c r="H1462" i="5"/>
  <c r="Q1462" i="5" s="1"/>
  <c r="R1462" i="5" s="1"/>
  <c r="G1462" i="5"/>
  <c r="AJ1461" i="5"/>
  <c r="AG1461" i="5"/>
  <c r="AH1461" i="5" s="1"/>
  <c r="AB1461" i="5"/>
  <c r="AA1461" i="5"/>
  <c r="AF1461" i="5" s="1"/>
  <c r="I1461" i="5"/>
  <c r="H1461" i="5"/>
  <c r="Q1461" i="5" s="1"/>
  <c r="R1461" i="5" s="1"/>
  <c r="G1461" i="5"/>
  <c r="AJ1460" i="5"/>
  <c r="AK1460" i="5" s="1"/>
  <c r="AG1460" i="5"/>
  <c r="AH1460" i="5" s="1"/>
  <c r="AB1460" i="5"/>
  <c r="AA1460" i="5"/>
  <c r="Z1460" i="5" s="1"/>
  <c r="I1460" i="5"/>
  <c r="H1460" i="5"/>
  <c r="Q1460" i="5" s="1"/>
  <c r="R1460" i="5" s="1"/>
  <c r="G1460" i="5"/>
  <c r="AJ1459" i="5"/>
  <c r="AK1459" i="5" s="1"/>
  <c r="AG1459" i="5"/>
  <c r="AH1459" i="5" s="1"/>
  <c r="AB1459" i="5"/>
  <c r="AA1459" i="5"/>
  <c r="AF1459" i="5" s="1"/>
  <c r="I1459" i="5"/>
  <c r="H1459" i="5"/>
  <c r="G1459" i="5"/>
  <c r="AJ1458" i="5"/>
  <c r="AK1458" i="5" s="1"/>
  <c r="AG1458" i="5"/>
  <c r="AH1458" i="5" s="1"/>
  <c r="AI1458" i="5" s="1"/>
  <c r="AB1458" i="5"/>
  <c r="AA1458" i="5"/>
  <c r="AF1458" i="5" s="1"/>
  <c r="I1458" i="5"/>
  <c r="AE1458" i="5" s="1"/>
  <c r="H1458" i="5"/>
  <c r="Q1458" i="5" s="1"/>
  <c r="R1458" i="5" s="1"/>
  <c r="G1458" i="5"/>
  <c r="AJ1457" i="5"/>
  <c r="AG1457" i="5"/>
  <c r="AH1457" i="5" s="1"/>
  <c r="AB1457" i="5"/>
  <c r="AA1457" i="5"/>
  <c r="I1457" i="5"/>
  <c r="AE1457" i="5" s="1"/>
  <c r="H1457" i="5"/>
  <c r="Q1457" i="5" s="1"/>
  <c r="R1457" i="5" s="1"/>
  <c r="G1457" i="5"/>
  <c r="AJ1456" i="5"/>
  <c r="AG1456" i="5"/>
  <c r="AB1456" i="5"/>
  <c r="AA1456" i="5"/>
  <c r="Z1456" i="5" s="1"/>
  <c r="I1456" i="5"/>
  <c r="J1456" i="5" s="1"/>
  <c r="H1456" i="5"/>
  <c r="Q1456" i="5" s="1"/>
  <c r="R1456" i="5" s="1"/>
  <c r="G1456" i="5"/>
  <c r="AJ1455" i="5"/>
  <c r="AK1455" i="5" s="1"/>
  <c r="AG1455" i="5"/>
  <c r="AH1455" i="5" s="1"/>
  <c r="AB1455" i="5"/>
  <c r="AA1455" i="5"/>
  <c r="AF1455" i="5" s="1"/>
  <c r="I1455" i="5"/>
  <c r="AE1455" i="5" s="1"/>
  <c r="H1455" i="5"/>
  <c r="G1455" i="5"/>
  <c r="AJ1454" i="5"/>
  <c r="AG1454" i="5"/>
  <c r="AB1454" i="5"/>
  <c r="AA1454" i="5"/>
  <c r="I1454" i="5"/>
  <c r="J1454" i="5" s="1"/>
  <c r="H1454" i="5"/>
  <c r="Q1454" i="5" s="1"/>
  <c r="G1454" i="5"/>
  <c r="AJ1453" i="5"/>
  <c r="AK1453" i="5" s="1"/>
  <c r="AG1453" i="5"/>
  <c r="AH1453" i="5" s="1"/>
  <c r="AB1453" i="5"/>
  <c r="AA1453" i="5"/>
  <c r="I1453" i="5"/>
  <c r="AE1453" i="5" s="1"/>
  <c r="H1453" i="5"/>
  <c r="Q1453" i="5" s="1"/>
  <c r="R1453" i="5" s="1"/>
  <c r="G1453" i="5"/>
  <c r="AJ1452" i="5"/>
  <c r="AK1452" i="5" s="1"/>
  <c r="AG1452" i="5"/>
  <c r="AB1452" i="5"/>
  <c r="AA1452" i="5"/>
  <c r="Z1452" i="5" s="1"/>
  <c r="I1452" i="5"/>
  <c r="J1452" i="5" s="1"/>
  <c r="H1452" i="5"/>
  <c r="Q1452" i="5" s="1"/>
  <c r="R1452" i="5" s="1"/>
  <c r="G1452" i="5"/>
  <c r="AJ1451" i="5"/>
  <c r="AG1451" i="5"/>
  <c r="AB1451" i="5"/>
  <c r="AA1451" i="5"/>
  <c r="I1451" i="5"/>
  <c r="H1451" i="5"/>
  <c r="G1451" i="5"/>
  <c r="AJ1450" i="5"/>
  <c r="AK1450" i="5" s="1"/>
  <c r="AG1450" i="5"/>
  <c r="AB1450" i="5"/>
  <c r="AA1450" i="5"/>
  <c r="AF1450" i="5" s="1"/>
  <c r="I1450" i="5"/>
  <c r="AE1450" i="5" s="1"/>
  <c r="H1450" i="5"/>
  <c r="Q1450" i="5" s="1"/>
  <c r="G1450" i="5"/>
  <c r="AJ1449" i="5"/>
  <c r="AG1449" i="5"/>
  <c r="AB1449" i="5"/>
  <c r="AA1449" i="5"/>
  <c r="AF1449" i="5" s="1"/>
  <c r="I1449" i="5"/>
  <c r="H1449" i="5"/>
  <c r="G1449" i="5"/>
  <c r="AJ1448" i="5"/>
  <c r="AK1448" i="5" s="1"/>
  <c r="AG1448" i="5"/>
  <c r="AB1448" i="5"/>
  <c r="AA1448" i="5"/>
  <c r="Z1448" i="5" s="1"/>
  <c r="I1448" i="5"/>
  <c r="H1448" i="5"/>
  <c r="G1448" i="5"/>
  <c r="AJ1447" i="5"/>
  <c r="AK1447" i="5" s="1"/>
  <c r="AG1447" i="5"/>
  <c r="AB1447" i="5"/>
  <c r="AA1447" i="5"/>
  <c r="AF1447" i="5" s="1"/>
  <c r="I1447" i="5"/>
  <c r="J1447" i="5" s="1"/>
  <c r="H1447" i="5"/>
  <c r="G1447" i="5"/>
  <c r="AJ1446" i="5"/>
  <c r="AG1446" i="5"/>
  <c r="AH1446" i="5" s="1"/>
  <c r="AB1446" i="5"/>
  <c r="AA1446" i="5"/>
  <c r="AF1446" i="5" s="1"/>
  <c r="I1446" i="5"/>
  <c r="H1446" i="5"/>
  <c r="Q1446" i="5" s="1"/>
  <c r="R1446" i="5" s="1"/>
  <c r="G1446" i="5"/>
  <c r="AJ1445" i="5"/>
  <c r="AG1445" i="5"/>
  <c r="AH1445" i="5" s="1"/>
  <c r="AB1445" i="5"/>
  <c r="AA1445" i="5"/>
  <c r="I1445" i="5"/>
  <c r="H1445" i="5"/>
  <c r="Q1445" i="5" s="1"/>
  <c r="R1445" i="5" s="1"/>
  <c r="G1445" i="5"/>
  <c r="AJ1444" i="5"/>
  <c r="AK1444" i="5" s="1"/>
  <c r="AG1444" i="5"/>
  <c r="AH1444" i="5" s="1"/>
  <c r="AB1444" i="5"/>
  <c r="AA1444" i="5"/>
  <c r="Z1444" i="5" s="1"/>
  <c r="I1444" i="5"/>
  <c r="H1444" i="5"/>
  <c r="Q1444" i="5" s="1"/>
  <c r="R1444" i="5" s="1"/>
  <c r="G1444" i="5"/>
  <c r="AJ1443" i="5"/>
  <c r="AG1443" i="5"/>
  <c r="AH1443" i="5" s="1"/>
  <c r="AB1443" i="5"/>
  <c r="AA1443" i="5"/>
  <c r="AF1443" i="5" s="1"/>
  <c r="I1443" i="5"/>
  <c r="AE1443" i="5" s="1"/>
  <c r="H1443" i="5"/>
  <c r="G1443" i="5"/>
  <c r="AJ1442" i="5"/>
  <c r="AK1442" i="5" s="1"/>
  <c r="AG1442" i="5"/>
  <c r="AB1442" i="5"/>
  <c r="AA1442" i="5"/>
  <c r="AF1442" i="5" s="1"/>
  <c r="I1442" i="5"/>
  <c r="H1442" i="5"/>
  <c r="Q1442" i="5" s="1"/>
  <c r="S1442" i="5" s="1"/>
  <c r="G1442" i="5"/>
  <c r="AJ1441" i="5"/>
  <c r="AG1441" i="5"/>
  <c r="AH1441" i="5" s="1"/>
  <c r="AB1441" i="5"/>
  <c r="AA1441" i="5"/>
  <c r="I1441" i="5"/>
  <c r="H1441" i="5"/>
  <c r="Q1441" i="5" s="1"/>
  <c r="R1441" i="5" s="1"/>
  <c r="G1441" i="5"/>
  <c r="AJ1440" i="5"/>
  <c r="AG1440" i="5"/>
  <c r="AH1440" i="5" s="1"/>
  <c r="AB1440" i="5"/>
  <c r="AA1440" i="5"/>
  <c r="Z1440" i="5" s="1"/>
  <c r="I1440" i="5"/>
  <c r="J1440" i="5" s="1"/>
  <c r="H1440" i="5"/>
  <c r="Q1440" i="5" s="1"/>
  <c r="R1440" i="5" s="1"/>
  <c r="G1440" i="5"/>
  <c r="AJ1439" i="5"/>
  <c r="AG1439" i="5"/>
  <c r="AB1439" i="5"/>
  <c r="AA1439" i="5"/>
  <c r="AF1439" i="5" s="1"/>
  <c r="I1439" i="5"/>
  <c r="J1439" i="5" s="1"/>
  <c r="H1439" i="5"/>
  <c r="G1439" i="5"/>
  <c r="AJ1438" i="5"/>
  <c r="AG1438" i="5"/>
  <c r="AH1438" i="5" s="1"/>
  <c r="AI1438" i="5" s="1"/>
  <c r="AB1438" i="5"/>
  <c r="AA1438" i="5"/>
  <c r="I1438" i="5"/>
  <c r="J1438" i="5" s="1"/>
  <c r="H1438" i="5"/>
  <c r="Q1438" i="5" s="1"/>
  <c r="G1438" i="5"/>
  <c r="AJ1437" i="5"/>
  <c r="AG1437" i="5"/>
  <c r="AH1437" i="5" s="1"/>
  <c r="AB1437" i="5"/>
  <c r="AA1437" i="5"/>
  <c r="AF1437" i="5" s="1"/>
  <c r="I1437" i="5"/>
  <c r="H1437" i="5"/>
  <c r="Q1437" i="5" s="1"/>
  <c r="R1437" i="5" s="1"/>
  <c r="G1437" i="5"/>
  <c r="AJ1436" i="5"/>
  <c r="AK1436" i="5" s="1"/>
  <c r="AG1436" i="5"/>
  <c r="AH1436" i="5" s="1"/>
  <c r="AB1436" i="5"/>
  <c r="AA1436" i="5"/>
  <c r="Z1436" i="5" s="1"/>
  <c r="I1436" i="5"/>
  <c r="H1436" i="5"/>
  <c r="Q1436" i="5" s="1"/>
  <c r="R1436" i="5" s="1"/>
  <c r="G1436" i="5"/>
  <c r="AJ1435" i="5"/>
  <c r="AG1435" i="5"/>
  <c r="AB1435" i="5"/>
  <c r="AA1435" i="5"/>
  <c r="Z1435" i="5" s="1"/>
  <c r="I1435" i="5"/>
  <c r="H1435" i="5"/>
  <c r="G1435" i="5"/>
  <c r="AJ1434" i="5"/>
  <c r="AK1434" i="5" s="1"/>
  <c r="AG1434" i="5"/>
  <c r="AB1434" i="5"/>
  <c r="AA1434" i="5"/>
  <c r="AF1434" i="5" s="1"/>
  <c r="I1434" i="5"/>
  <c r="H1434" i="5"/>
  <c r="Q1434" i="5" s="1"/>
  <c r="G1434" i="5"/>
  <c r="AJ1433" i="5"/>
  <c r="AK1433" i="5" s="1"/>
  <c r="AL1433" i="5" s="1"/>
  <c r="AG1433" i="5"/>
  <c r="AB1433" i="5"/>
  <c r="AA1433" i="5"/>
  <c r="I1433" i="5"/>
  <c r="AE1433" i="5" s="1"/>
  <c r="H1433" i="5"/>
  <c r="G1433" i="5"/>
  <c r="AJ1432" i="5"/>
  <c r="AK1432" i="5" s="1"/>
  <c r="AG1432" i="5"/>
  <c r="AB1432" i="5"/>
  <c r="AA1432" i="5"/>
  <c r="Z1432" i="5" s="1"/>
  <c r="I1432" i="5"/>
  <c r="H1432" i="5"/>
  <c r="G1432" i="5"/>
  <c r="AJ1431" i="5"/>
  <c r="AK1431" i="5" s="1"/>
  <c r="AG1431" i="5"/>
  <c r="AH1431" i="5" s="1"/>
  <c r="AI1431" i="5" s="1"/>
  <c r="AN1431" i="5" s="1"/>
  <c r="AB1431" i="5"/>
  <c r="AA1431" i="5"/>
  <c r="AF1431" i="5" s="1"/>
  <c r="I1431" i="5"/>
  <c r="H1431" i="5"/>
  <c r="G1431" i="5"/>
  <c r="AJ1430" i="5"/>
  <c r="AK1430" i="5" s="1"/>
  <c r="AL1430" i="5" s="1"/>
  <c r="AG1430" i="5"/>
  <c r="AB1430" i="5"/>
  <c r="AA1430" i="5"/>
  <c r="AF1430" i="5" s="1"/>
  <c r="I1430" i="5"/>
  <c r="H1430" i="5"/>
  <c r="Q1430" i="5" s="1"/>
  <c r="R1430" i="5" s="1"/>
  <c r="G1430" i="5"/>
  <c r="AJ1429" i="5"/>
  <c r="AK1429" i="5" s="1"/>
  <c r="AL1429" i="5" s="1"/>
  <c r="AG1429" i="5"/>
  <c r="AH1429" i="5" s="1"/>
  <c r="AB1429" i="5"/>
  <c r="AA1429" i="5"/>
  <c r="AF1429" i="5" s="1"/>
  <c r="I1429" i="5"/>
  <c r="H1429" i="5"/>
  <c r="Q1429" i="5" s="1"/>
  <c r="R1429" i="5" s="1"/>
  <c r="G1429" i="5"/>
  <c r="AJ1428" i="5"/>
  <c r="AK1428" i="5" s="1"/>
  <c r="AG1428" i="5"/>
  <c r="AH1428" i="5" s="1"/>
  <c r="AB1428" i="5"/>
  <c r="AA1428" i="5"/>
  <c r="Z1428" i="5" s="1"/>
  <c r="I1428" i="5"/>
  <c r="H1428" i="5"/>
  <c r="Q1428" i="5" s="1"/>
  <c r="R1428" i="5" s="1"/>
  <c r="G1428" i="5"/>
  <c r="AJ1427" i="5"/>
  <c r="AK1427" i="5" s="1"/>
  <c r="AG1427" i="5"/>
  <c r="AH1427" i="5" s="1"/>
  <c r="AB1427" i="5"/>
  <c r="AA1427" i="5"/>
  <c r="AF1427" i="5" s="1"/>
  <c r="I1427" i="5"/>
  <c r="H1427" i="5"/>
  <c r="G1427" i="5"/>
  <c r="AJ1426" i="5"/>
  <c r="AK1426" i="5" s="1"/>
  <c r="AG1426" i="5"/>
  <c r="AH1426" i="5" s="1"/>
  <c r="AI1426" i="5" s="1"/>
  <c r="AB1426" i="5"/>
  <c r="AA1426" i="5"/>
  <c r="I1426" i="5"/>
  <c r="H1426" i="5"/>
  <c r="Q1426" i="5" s="1"/>
  <c r="R1426" i="5" s="1"/>
  <c r="G1426" i="5"/>
  <c r="AJ1425" i="5"/>
  <c r="AG1425" i="5"/>
  <c r="AH1425" i="5" s="1"/>
  <c r="AB1425" i="5"/>
  <c r="AA1425" i="5"/>
  <c r="AF1425" i="5" s="1"/>
  <c r="I1425" i="5"/>
  <c r="AE1425" i="5" s="1"/>
  <c r="H1425" i="5"/>
  <c r="Q1425" i="5" s="1"/>
  <c r="R1425" i="5" s="1"/>
  <c r="G1425" i="5"/>
  <c r="AJ1424" i="5"/>
  <c r="AG1424" i="5"/>
  <c r="AH1424" i="5" s="1"/>
  <c r="AB1424" i="5"/>
  <c r="AA1424" i="5"/>
  <c r="Z1424" i="5" s="1"/>
  <c r="I1424" i="5"/>
  <c r="J1424" i="5" s="1"/>
  <c r="H1424" i="5"/>
  <c r="Q1424" i="5" s="1"/>
  <c r="R1424" i="5" s="1"/>
  <c r="G1424" i="5"/>
  <c r="AJ1423" i="5"/>
  <c r="AG1423" i="5"/>
  <c r="AB1423" i="5"/>
  <c r="AA1423" i="5"/>
  <c r="I1423" i="5"/>
  <c r="AE1423" i="5" s="1"/>
  <c r="H1423" i="5"/>
  <c r="G1423" i="5"/>
  <c r="AJ1422" i="5"/>
  <c r="AG1422" i="5"/>
  <c r="AB1422" i="5"/>
  <c r="AA1422" i="5"/>
  <c r="I1422" i="5"/>
  <c r="H1422" i="5"/>
  <c r="Q1422" i="5" s="1"/>
  <c r="G1422" i="5"/>
  <c r="AJ1421" i="5"/>
  <c r="AK1421" i="5" s="1"/>
  <c r="AG1421" i="5"/>
  <c r="AH1421" i="5" s="1"/>
  <c r="AB1421" i="5"/>
  <c r="AA1421" i="5"/>
  <c r="I1421" i="5"/>
  <c r="AE1421" i="5" s="1"/>
  <c r="H1421" i="5"/>
  <c r="Q1421" i="5" s="1"/>
  <c r="R1421" i="5" s="1"/>
  <c r="G1421" i="5"/>
  <c r="AJ1420" i="5"/>
  <c r="AK1420" i="5" s="1"/>
  <c r="AG1420" i="5"/>
  <c r="AH1420" i="5" s="1"/>
  <c r="AB1420" i="5"/>
  <c r="AA1420" i="5"/>
  <c r="Z1420" i="5" s="1"/>
  <c r="I1420" i="5"/>
  <c r="J1420" i="5" s="1"/>
  <c r="H1420" i="5"/>
  <c r="G1420" i="5"/>
  <c r="AJ1419" i="5"/>
  <c r="AG1419" i="5"/>
  <c r="AB1419" i="5"/>
  <c r="AA1419" i="5"/>
  <c r="I1419" i="5"/>
  <c r="AE1419" i="5" s="1"/>
  <c r="H1419" i="5"/>
  <c r="G1419" i="5"/>
  <c r="AJ1418" i="5"/>
  <c r="AK1418" i="5" s="1"/>
  <c r="AG1418" i="5"/>
  <c r="AB1418" i="5"/>
  <c r="AA1418" i="5"/>
  <c r="AF1418" i="5" s="1"/>
  <c r="I1418" i="5"/>
  <c r="AE1418" i="5" s="1"/>
  <c r="H1418" i="5"/>
  <c r="G1418" i="5"/>
  <c r="AJ1417" i="5"/>
  <c r="AG1417" i="5"/>
  <c r="AB1417" i="5"/>
  <c r="AA1417" i="5"/>
  <c r="AF1417" i="5" s="1"/>
  <c r="I1417" i="5"/>
  <c r="H1417" i="5"/>
  <c r="G1417" i="5"/>
  <c r="AJ1416" i="5"/>
  <c r="AK1416" i="5" s="1"/>
  <c r="AG1416" i="5"/>
  <c r="AB1416" i="5"/>
  <c r="AA1416" i="5"/>
  <c r="Z1416" i="5" s="1"/>
  <c r="I1416" i="5"/>
  <c r="H1416" i="5"/>
  <c r="G1416" i="5"/>
  <c r="AJ1415" i="5"/>
  <c r="AG1415" i="5"/>
  <c r="AB1415" i="5"/>
  <c r="AA1415" i="5"/>
  <c r="AF1415" i="5" s="1"/>
  <c r="I1415" i="5"/>
  <c r="H1415" i="5"/>
  <c r="G1415" i="5"/>
  <c r="AJ1414" i="5"/>
  <c r="AG1414" i="5"/>
  <c r="AH1414" i="5" s="1"/>
  <c r="AB1414" i="5"/>
  <c r="AA1414" i="5"/>
  <c r="AF1414" i="5" s="1"/>
  <c r="I1414" i="5"/>
  <c r="H1414" i="5"/>
  <c r="Q1414" i="5" s="1"/>
  <c r="R1414" i="5" s="1"/>
  <c r="G1414" i="5"/>
  <c r="AJ1413" i="5"/>
  <c r="AG1413" i="5"/>
  <c r="AH1413" i="5" s="1"/>
  <c r="AB1413" i="5"/>
  <c r="AA1413" i="5"/>
  <c r="I1413" i="5"/>
  <c r="H1413" i="5"/>
  <c r="Q1413" i="5" s="1"/>
  <c r="R1413" i="5" s="1"/>
  <c r="G1413" i="5"/>
  <c r="AJ1412" i="5"/>
  <c r="AK1412" i="5" s="1"/>
  <c r="AG1412" i="5"/>
  <c r="AH1412" i="5" s="1"/>
  <c r="AB1412" i="5"/>
  <c r="AA1412" i="5"/>
  <c r="Z1412" i="5" s="1"/>
  <c r="I1412" i="5"/>
  <c r="H1412" i="5"/>
  <c r="Q1412" i="5" s="1"/>
  <c r="R1412" i="5" s="1"/>
  <c r="G1412" i="5"/>
  <c r="AJ1411" i="5"/>
  <c r="AK1411" i="5" s="1"/>
  <c r="AG1411" i="5"/>
  <c r="AH1411" i="5" s="1"/>
  <c r="AB1411" i="5"/>
  <c r="AA1411" i="5"/>
  <c r="AF1411" i="5" s="1"/>
  <c r="I1411" i="5"/>
  <c r="H1411" i="5"/>
  <c r="G1411" i="5"/>
  <c r="AJ1410" i="5"/>
  <c r="AK1410" i="5" s="1"/>
  <c r="AG1410" i="5"/>
  <c r="AH1410" i="5" s="1"/>
  <c r="AI1410" i="5" s="1"/>
  <c r="AB1410" i="5"/>
  <c r="AA1410" i="5"/>
  <c r="AF1410" i="5" s="1"/>
  <c r="I1410" i="5"/>
  <c r="H1410" i="5"/>
  <c r="Q1410" i="5" s="1"/>
  <c r="R1410" i="5" s="1"/>
  <c r="G1410" i="5"/>
  <c r="AJ1409" i="5"/>
  <c r="AG1409" i="5"/>
  <c r="AH1409" i="5" s="1"/>
  <c r="AB1409" i="5"/>
  <c r="AA1409" i="5"/>
  <c r="I1409" i="5"/>
  <c r="AE1409" i="5" s="1"/>
  <c r="H1409" i="5"/>
  <c r="Q1409" i="5" s="1"/>
  <c r="R1409" i="5" s="1"/>
  <c r="G1409" i="5"/>
  <c r="AJ1408" i="5"/>
  <c r="AG1408" i="5"/>
  <c r="AH1408" i="5" s="1"/>
  <c r="AB1408" i="5"/>
  <c r="AA1408" i="5"/>
  <c r="Z1408" i="5" s="1"/>
  <c r="I1408" i="5"/>
  <c r="J1408" i="5" s="1"/>
  <c r="H1408" i="5"/>
  <c r="Q1408" i="5" s="1"/>
  <c r="R1408" i="5" s="1"/>
  <c r="G1408" i="5"/>
  <c r="AJ1407" i="5"/>
  <c r="AG1407" i="5"/>
  <c r="AB1407" i="5"/>
  <c r="AA1407" i="5"/>
  <c r="AF1407" i="5" s="1"/>
  <c r="I1407" i="5"/>
  <c r="AE1407" i="5" s="1"/>
  <c r="H1407" i="5"/>
  <c r="G1407" i="5"/>
  <c r="AJ1406" i="5"/>
  <c r="AG1406" i="5"/>
  <c r="AB1406" i="5"/>
  <c r="AA1406" i="5"/>
  <c r="I1406" i="5"/>
  <c r="J1406" i="5" s="1"/>
  <c r="H1406" i="5"/>
  <c r="Q1406" i="5" s="1"/>
  <c r="G1406" i="5"/>
  <c r="AJ1405" i="5"/>
  <c r="AG1405" i="5"/>
  <c r="AH1405" i="5" s="1"/>
  <c r="AB1405" i="5"/>
  <c r="AA1405" i="5"/>
  <c r="I1405" i="5"/>
  <c r="H1405" i="5"/>
  <c r="Q1405" i="5" s="1"/>
  <c r="R1405" i="5" s="1"/>
  <c r="G1405" i="5"/>
  <c r="AJ1404" i="5"/>
  <c r="AK1404" i="5" s="1"/>
  <c r="AG1404" i="5"/>
  <c r="AH1404" i="5" s="1"/>
  <c r="AB1404" i="5"/>
  <c r="AA1404" i="5"/>
  <c r="I1404" i="5"/>
  <c r="J1404" i="5" s="1"/>
  <c r="H1404" i="5"/>
  <c r="Q1404" i="5" s="1"/>
  <c r="R1404" i="5" s="1"/>
  <c r="G1404" i="5"/>
  <c r="AJ1403" i="5"/>
  <c r="AG1403" i="5"/>
  <c r="AB1403" i="5"/>
  <c r="AA1403" i="5"/>
  <c r="Z1403" i="5" s="1"/>
  <c r="I1403" i="5"/>
  <c r="J1403" i="5" s="1"/>
  <c r="H1403" i="5"/>
  <c r="G1403" i="5"/>
  <c r="AJ1402" i="5"/>
  <c r="AK1402" i="5" s="1"/>
  <c r="AG1402" i="5"/>
  <c r="AB1402" i="5"/>
  <c r="AA1402" i="5"/>
  <c r="AF1402" i="5" s="1"/>
  <c r="I1402" i="5"/>
  <c r="J1402" i="5" s="1"/>
  <c r="H1402" i="5"/>
  <c r="Q1402" i="5" s="1"/>
  <c r="G1402" i="5"/>
  <c r="AJ1401" i="5"/>
  <c r="AK1401" i="5" s="1"/>
  <c r="AL1401" i="5" s="1"/>
  <c r="AG1401" i="5"/>
  <c r="AB1401" i="5"/>
  <c r="AA1401" i="5"/>
  <c r="AF1401" i="5" s="1"/>
  <c r="I1401" i="5"/>
  <c r="AE1401" i="5" s="1"/>
  <c r="H1401" i="5"/>
  <c r="G1401" i="5"/>
  <c r="AJ1400" i="5"/>
  <c r="AK1400" i="5" s="1"/>
  <c r="AG1400" i="5"/>
  <c r="AB1400" i="5"/>
  <c r="AA1400" i="5"/>
  <c r="Z1400" i="5" s="1"/>
  <c r="I1400" i="5"/>
  <c r="J1400" i="5" s="1"/>
  <c r="H1400" i="5"/>
  <c r="G1400" i="5"/>
  <c r="AJ1399" i="5"/>
  <c r="AK1399" i="5" s="1"/>
  <c r="AG1399" i="5"/>
  <c r="AH1399" i="5" s="1"/>
  <c r="AI1399" i="5" s="1"/>
  <c r="AN1399" i="5" s="1"/>
  <c r="AB1399" i="5"/>
  <c r="AA1399" i="5"/>
  <c r="AF1399" i="5" s="1"/>
  <c r="I1399" i="5"/>
  <c r="H1399" i="5"/>
  <c r="G1399" i="5"/>
  <c r="AJ1398" i="5"/>
  <c r="AK1398" i="5" s="1"/>
  <c r="AL1398" i="5" s="1"/>
  <c r="AG1398" i="5"/>
  <c r="AB1398" i="5"/>
  <c r="AA1398" i="5"/>
  <c r="AF1398" i="5" s="1"/>
  <c r="I1398" i="5"/>
  <c r="AE1398" i="5" s="1"/>
  <c r="H1398" i="5"/>
  <c r="Q1398" i="5" s="1"/>
  <c r="R1398" i="5" s="1"/>
  <c r="G1398" i="5"/>
  <c r="AJ1397" i="5"/>
  <c r="AK1397" i="5" s="1"/>
  <c r="AG1397" i="5"/>
  <c r="AB1397" i="5"/>
  <c r="AA1397" i="5"/>
  <c r="I1397" i="5"/>
  <c r="H1397" i="5"/>
  <c r="Q1397" i="5" s="1"/>
  <c r="R1397" i="5" s="1"/>
  <c r="G1397" i="5"/>
  <c r="AJ1396" i="5"/>
  <c r="AG1396" i="5"/>
  <c r="AH1396" i="5" s="1"/>
  <c r="AI1396" i="5" s="1"/>
  <c r="AB1396" i="5"/>
  <c r="AA1396" i="5"/>
  <c r="I1396" i="5"/>
  <c r="J1396" i="5" s="1"/>
  <c r="H1396" i="5"/>
  <c r="G1396" i="5"/>
  <c r="AJ1395" i="5"/>
  <c r="AK1395" i="5" s="1"/>
  <c r="AG1395" i="5"/>
  <c r="AB1395" i="5"/>
  <c r="AA1395" i="5"/>
  <c r="I1395" i="5"/>
  <c r="AE1395" i="5" s="1"/>
  <c r="H1395" i="5"/>
  <c r="G1395" i="5"/>
  <c r="AJ1394" i="5"/>
  <c r="AG1394" i="5"/>
  <c r="AH1394" i="5" s="1"/>
  <c r="AB1394" i="5"/>
  <c r="AA1394" i="5"/>
  <c r="I1394" i="5"/>
  <c r="AE1394" i="5" s="1"/>
  <c r="H1394" i="5"/>
  <c r="Q1394" i="5" s="1"/>
  <c r="R1394" i="5" s="1"/>
  <c r="G1394" i="5"/>
  <c r="AJ1393" i="5"/>
  <c r="AK1393" i="5" s="1"/>
  <c r="AG1393" i="5"/>
  <c r="AB1393" i="5"/>
  <c r="AA1393" i="5"/>
  <c r="Z1393" i="5" s="1"/>
  <c r="I1393" i="5"/>
  <c r="H1393" i="5"/>
  <c r="Q1393" i="5" s="1"/>
  <c r="R1393" i="5" s="1"/>
  <c r="G1393" i="5"/>
  <c r="AJ1392" i="5"/>
  <c r="AG1392" i="5"/>
  <c r="AB1392" i="5"/>
  <c r="AA1392" i="5"/>
  <c r="Z1392" i="5" s="1"/>
  <c r="I1392" i="5"/>
  <c r="H1392" i="5"/>
  <c r="G1392" i="5"/>
  <c r="AJ1391" i="5"/>
  <c r="AK1391" i="5" s="1"/>
  <c r="AG1391" i="5"/>
  <c r="AH1391" i="5" s="1"/>
  <c r="AI1391" i="5" s="1"/>
  <c r="AB1391" i="5"/>
  <c r="AA1391" i="5"/>
  <c r="I1391" i="5"/>
  <c r="H1391" i="5"/>
  <c r="Q1391" i="5" s="1"/>
  <c r="S1391" i="5" s="1"/>
  <c r="G1391" i="5"/>
  <c r="AJ1390" i="5"/>
  <c r="AK1390" i="5" s="1"/>
  <c r="AL1390" i="5" s="1"/>
  <c r="AG1390" i="5"/>
  <c r="AH1390" i="5" s="1"/>
  <c r="AB1390" i="5"/>
  <c r="AA1390" i="5"/>
  <c r="I1390" i="5"/>
  <c r="H1390" i="5"/>
  <c r="Q1390" i="5" s="1"/>
  <c r="R1390" i="5" s="1"/>
  <c r="G1390" i="5"/>
  <c r="AJ1389" i="5"/>
  <c r="AK1389" i="5" s="1"/>
  <c r="AG1389" i="5"/>
  <c r="AB1389" i="5"/>
  <c r="AA1389" i="5"/>
  <c r="I1389" i="5"/>
  <c r="H1389" i="5"/>
  <c r="Q1389" i="5" s="1"/>
  <c r="R1389" i="5" s="1"/>
  <c r="G1389" i="5"/>
  <c r="AJ1388" i="5"/>
  <c r="AG1388" i="5"/>
  <c r="AB1388" i="5"/>
  <c r="AA1388" i="5"/>
  <c r="I1388" i="5"/>
  <c r="AE1388" i="5" s="1"/>
  <c r="H1388" i="5"/>
  <c r="G1388" i="5"/>
  <c r="AJ1387" i="5"/>
  <c r="AG1387" i="5"/>
  <c r="AB1387" i="5"/>
  <c r="AA1387" i="5"/>
  <c r="I1387" i="5"/>
  <c r="H1387" i="5"/>
  <c r="Q1387" i="5" s="1"/>
  <c r="G1387" i="5"/>
  <c r="AJ1386" i="5"/>
  <c r="AK1386" i="5" s="1"/>
  <c r="AL1386" i="5" s="1"/>
  <c r="AG1386" i="5"/>
  <c r="AH1386" i="5" s="1"/>
  <c r="AB1386" i="5"/>
  <c r="AA1386" i="5"/>
  <c r="I1386" i="5"/>
  <c r="AE1386" i="5" s="1"/>
  <c r="H1386" i="5"/>
  <c r="Q1386" i="5" s="1"/>
  <c r="R1386" i="5" s="1"/>
  <c r="G1386" i="5"/>
  <c r="AJ1385" i="5"/>
  <c r="AK1385" i="5" s="1"/>
  <c r="AG1385" i="5"/>
  <c r="AB1385" i="5"/>
  <c r="AA1385" i="5"/>
  <c r="I1385" i="5"/>
  <c r="H1385" i="5"/>
  <c r="Q1385" i="5" s="1"/>
  <c r="R1385" i="5" s="1"/>
  <c r="G1385" i="5"/>
  <c r="AJ1384" i="5"/>
  <c r="AG1384" i="5"/>
  <c r="AH1384" i="5" s="1"/>
  <c r="AI1384" i="5" s="1"/>
  <c r="AB1384" i="5"/>
  <c r="AA1384" i="5"/>
  <c r="Z1384" i="5" s="1"/>
  <c r="I1384" i="5"/>
  <c r="J1384" i="5" s="1"/>
  <c r="H1384" i="5"/>
  <c r="G1384" i="5"/>
  <c r="AJ1383" i="5"/>
  <c r="AG1383" i="5"/>
  <c r="AB1383" i="5"/>
  <c r="AA1383" i="5"/>
  <c r="I1383" i="5"/>
  <c r="J1383" i="5" s="1"/>
  <c r="H1383" i="5"/>
  <c r="G1383" i="5"/>
  <c r="AJ1382" i="5"/>
  <c r="AG1382" i="5"/>
  <c r="AH1382" i="5" s="1"/>
  <c r="AB1382" i="5"/>
  <c r="AA1382" i="5"/>
  <c r="I1382" i="5"/>
  <c r="AE1382" i="5" s="1"/>
  <c r="H1382" i="5"/>
  <c r="Q1382" i="5" s="1"/>
  <c r="R1382" i="5" s="1"/>
  <c r="G1382" i="5"/>
  <c r="AJ1381" i="5"/>
  <c r="AK1381" i="5" s="1"/>
  <c r="AG1381" i="5"/>
  <c r="AB1381" i="5"/>
  <c r="AA1381" i="5"/>
  <c r="I1381" i="5"/>
  <c r="H1381" i="5"/>
  <c r="Q1381" i="5" s="1"/>
  <c r="R1381" i="5" s="1"/>
  <c r="G1381" i="5"/>
  <c r="AJ1380" i="5"/>
  <c r="AG1380" i="5"/>
  <c r="AH1380" i="5" s="1"/>
  <c r="AI1380" i="5" s="1"/>
  <c r="AB1380" i="5"/>
  <c r="AA1380" i="5"/>
  <c r="I1380" i="5"/>
  <c r="J1380" i="5" s="1"/>
  <c r="H1380" i="5"/>
  <c r="G1380" i="5"/>
  <c r="AJ1379" i="5"/>
  <c r="AK1379" i="5" s="1"/>
  <c r="AG1379" i="5"/>
  <c r="AB1379" i="5"/>
  <c r="AA1379" i="5"/>
  <c r="I1379" i="5"/>
  <c r="AE1379" i="5" s="1"/>
  <c r="H1379" i="5"/>
  <c r="Q1379" i="5" s="1"/>
  <c r="R1379" i="5" s="1"/>
  <c r="G1379" i="5"/>
  <c r="AJ1378" i="5"/>
  <c r="AG1378" i="5"/>
  <c r="AH1378" i="5" s="1"/>
  <c r="AB1378" i="5"/>
  <c r="AA1378" i="5"/>
  <c r="I1378" i="5"/>
  <c r="AE1378" i="5" s="1"/>
  <c r="H1378" i="5"/>
  <c r="Q1378" i="5" s="1"/>
  <c r="R1378" i="5" s="1"/>
  <c r="G1378" i="5"/>
  <c r="AJ1377" i="5"/>
  <c r="AK1377" i="5" s="1"/>
  <c r="AG1377" i="5"/>
  <c r="AB1377" i="5"/>
  <c r="AA1377" i="5"/>
  <c r="Z1377" i="5" s="1"/>
  <c r="I1377" i="5"/>
  <c r="H1377" i="5"/>
  <c r="Q1377" i="5" s="1"/>
  <c r="R1377" i="5" s="1"/>
  <c r="G1377" i="5"/>
  <c r="AJ1376" i="5"/>
  <c r="AG1376" i="5"/>
  <c r="AB1376" i="5"/>
  <c r="AA1376" i="5"/>
  <c r="I1376" i="5"/>
  <c r="H1376" i="5"/>
  <c r="G1376" i="5"/>
  <c r="AJ1375" i="5"/>
  <c r="AK1375" i="5" s="1"/>
  <c r="AG1375" i="5"/>
  <c r="AH1375" i="5" s="1"/>
  <c r="AI1375" i="5" s="1"/>
  <c r="AB1375" i="5"/>
  <c r="AA1375" i="5"/>
  <c r="I1375" i="5"/>
  <c r="H1375" i="5"/>
  <c r="Q1375" i="5" s="1"/>
  <c r="S1375" i="5" s="1"/>
  <c r="G1375" i="5"/>
  <c r="AJ1374" i="5"/>
  <c r="AK1374" i="5" s="1"/>
  <c r="AL1374" i="5" s="1"/>
  <c r="AG1374" i="5"/>
  <c r="AH1374" i="5" s="1"/>
  <c r="AB1374" i="5"/>
  <c r="AA1374" i="5"/>
  <c r="AF1374" i="5" s="1"/>
  <c r="I1374" i="5"/>
  <c r="H1374" i="5"/>
  <c r="Q1374" i="5" s="1"/>
  <c r="R1374" i="5" s="1"/>
  <c r="G1374" i="5"/>
  <c r="AJ1373" i="5"/>
  <c r="AK1373" i="5" s="1"/>
  <c r="AG1373" i="5"/>
  <c r="AB1373" i="5"/>
  <c r="AA1373" i="5"/>
  <c r="I1373" i="5"/>
  <c r="H1373" i="5"/>
  <c r="Q1373" i="5" s="1"/>
  <c r="R1373" i="5" s="1"/>
  <c r="G1373" i="5"/>
  <c r="AJ1372" i="5"/>
  <c r="AG1372" i="5"/>
  <c r="AB1372" i="5"/>
  <c r="AA1372" i="5"/>
  <c r="I1372" i="5"/>
  <c r="H1372" i="5"/>
  <c r="G1372" i="5"/>
  <c r="AJ1371" i="5"/>
  <c r="AG1371" i="5"/>
  <c r="AH1371" i="5" s="1"/>
  <c r="AB1371" i="5"/>
  <c r="AA1371" i="5"/>
  <c r="I1371" i="5"/>
  <c r="H1371" i="5"/>
  <c r="Q1371" i="5" s="1"/>
  <c r="R1371" i="5" s="1"/>
  <c r="G1371" i="5"/>
  <c r="AJ1370" i="5"/>
  <c r="AG1370" i="5"/>
  <c r="AH1370" i="5" s="1"/>
  <c r="AB1370" i="5"/>
  <c r="AA1370" i="5"/>
  <c r="I1370" i="5"/>
  <c r="AE1370" i="5" s="1"/>
  <c r="H1370" i="5"/>
  <c r="Q1370" i="5" s="1"/>
  <c r="R1370" i="5" s="1"/>
  <c r="G1370" i="5"/>
  <c r="AJ1369" i="5"/>
  <c r="AK1369" i="5" s="1"/>
  <c r="AG1369" i="5"/>
  <c r="AB1369" i="5"/>
  <c r="AA1369" i="5"/>
  <c r="Z1369" i="5" s="1"/>
  <c r="I1369" i="5"/>
  <c r="H1369" i="5"/>
  <c r="Q1369" i="5" s="1"/>
  <c r="R1369" i="5" s="1"/>
  <c r="G1369" i="5"/>
  <c r="AJ1368" i="5"/>
  <c r="AG1368" i="5"/>
  <c r="AH1368" i="5" s="1"/>
  <c r="AI1368" i="5" s="1"/>
  <c r="AB1368" i="5"/>
  <c r="AA1368" i="5"/>
  <c r="Z1368" i="5" s="1"/>
  <c r="I1368" i="5"/>
  <c r="J1368" i="5" s="1"/>
  <c r="H1368" i="5"/>
  <c r="G1368" i="5"/>
  <c r="AJ1367" i="5"/>
  <c r="AG1367" i="5"/>
  <c r="AB1367" i="5"/>
  <c r="AA1367" i="5"/>
  <c r="I1367" i="5"/>
  <c r="J1367" i="5" s="1"/>
  <c r="H1367" i="5"/>
  <c r="G1367" i="5"/>
  <c r="AJ1366" i="5"/>
  <c r="AK1366" i="5" s="1"/>
  <c r="AG1366" i="5"/>
  <c r="AH1366" i="5" s="1"/>
  <c r="AB1366" i="5"/>
  <c r="AA1366" i="5"/>
  <c r="I1366" i="5"/>
  <c r="H1366" i="5"/>
  <c r="Q1366" i="5" s="1"/>
  <c r="R1366" i="5" s="1"/>
  <c r="G1366" i="5"/>
  <c r="AJ1365" i="5"/>
  <c r="AK1365" i="5" s="1"/>
  <c r="AG1365" i="5"/>
  <c r="AB1365" i="5"/>
  <c r="AA1365" i="5"/>
  <c r="Z1365" i="5" s="1"/>
  <c r="I1365" i="5"/>
  <c r="H1365" i="5"/>
  <c r="Q1365" i="5" s="1"/>
  <c r="R1365" i="5" s="1"/>
  <c r="G1365" i="5"/>
  <c r="AJ1364" i="5"/>
  <c r="AG1364" i="5"/>
  <c r="AH1364" i="5" s="1"/>
  <c r="AB1364" i="5"/>
  <c r="AA1364" i="5"/>
  <c r="I1364" i="5"/>
  <c r="H1364" i="5"/>
  <c r="G1364" i="5"/>
  <c r="AJ1363" i="5"/>
  <c r="AG1363" i="5"/>
  <c r="AB1363" i="5"/>
  <c r="AA1363" i="5"/>
  <c r="I1363" i="5"/>
  <c r="H1363" i="5"/>
  <c r="Q1363" i="5" s="1"/>
  <c r="R1363" i="5" s="1"/>
  <c r="G1363" i="5"/>
  <c r="AJ1362" i="5"/>
  <c r="AG1362" i="5"/>
  <c r="AH1362" i="5" s="1"/>
  <c r="AB1362" i="5"/>
  <c r="AA1362" i="5"/>
  <c r="Z1362" i="5" s="1"/>
  <c r="I1362" i="5"/>
  <c r="H1362" i="5"/>
  <c r="Q1362" i="5" s="1"/>
  <c r="R1362" i="5" s="1"/>
  <c r="G1362" i="5"/>
  <c r="AJ1361" i="5"/>
  <c r="AK1361" i="5" s="1"/>
  <c r="AG1361" i="5"/>
  <c r="AB1361" i="5"/>
  <c r="AA1361" i="5"/>
  <c r="Z1361" i="5" s="1"/>
  <c r="I1361" i="5"/>
  <c r="H1361" i="5"/>
  <c r="Q1361" i="5" s="1"/>
  <c r="R1361" i="5" s="1"/>
  <c r="G1361" i="5"/>
  <c r="AJ1360" i="5"/>
  <c r="AG1360" i="5"/>
  <c r="AH1360" i="5" s="1"/>
  <c r="AB1360" i="5"/>
  <c r="AA1360" i="5"/>
  <c r="Z1360" i="5" s="1"/>
  <c r="I1360" i="5"/>
  <c r="H1360" i="5"/>
  <c r="G1360" i="5"/>
  <c r="AJ1359" i="5"/>
  <c r="AG1359" i="5"/>
  <c r="AH1359" i="5" s="1"/>
  <c r="AI1359" i="5" s="1"/>
  <c r="AB1359" i="5"/>
  <c r="AA1359" i="5"/>
  <c r="I1359" i="5"/>
  <c r="J1359" i="5" s="1"/>
  <c r="H1359" i="5"/>
  <c r="Q1359" i="5" s="1"/>
  <c r="S1359" i="5" s="1"/>
  <c r="G1359" i="5"/>
  <c r="AJ1358" i="5"/>
  <c r="AK1358" i="5" s="1"/>
  <c r="AL1358" i="5" s="1"/>
  <c r="AG1358" i="5"/>
  <c r="AH1358" i="5" s="1"/>
  <c r="AB1358" i="5"/>
  <c r="AA1358" i="5"/>
  <c r="Z1358" i="5" s="1"/>
  <c r="I1358" i="5"/>
  <c r="H1358" i="5"/>
  <c r="Q1358" i="5" s="1"/>
  <c r="R1358" i="5" s="1"/>
  <c r="G1358" i="5"/>
  <c r="AJ1357" i="5"/>
  <c r="AK1357" i="5" s="1"/>
  <c r="AG1357" i="5"/>
  <c r="AB1357" i="5"/>
  <c r="AA1357" i="5"/>
  <c r="Z1357" i="5" s="1"/>
  <c r="I1357" i="5"/>
  <c r="H1357" i="5"/>
  <c r="Q1357" i="5" s="1"/>
  <c r="R1357" i="5" s="1"/>
  <c r="G1357" i="5"/>
  <c r="AJ1356" i="5"/>
  <c r="AG1356" i="5"/>
  <c r="AH1356" i="5" s="1"/>
  <c r="AB1356" i="5"/>
  <c r="AA1356" i="5"/>
  <c r="I1356" i="5"/>
  <c r="AE1356" i="5" s="1"/>
  <c r="H1356" i="5"/>
  <c r="G1356" i="5"/>
  <c r="AJ1355" i="5"/>
  <c r="AK1355" i="5" s="1"/>
  <c r="AG1355" i="5"/>
  <c r="AH1355" i="5" s="1"/>
  <c r="AB1355" i="5"/>
  <c r="AA1355" i="5"/>
  <c r="I1355" i="5"/>
  <c r="H1355" i="5"/>
  <c r="Q1355" i="5" s="1"/>
  <c r="R1355" i="5" s="1"/>
  <c r="G1355" i="5"/>
  <c r="AJ1354" i="5"/>
  <c r="AG1354" i="5"/>
  <c r="AH1354" i="5" s="1"/>
  <c r="AB1354" i="5"/>
  <c r="AA1354" i="5"/>
  <c r="AF1354" i="5" s="1"/>
  <c r="I1354" i="5"/>
  <c r="AE1354" i="5" s="1"/>
  <c r="H1354" i="5"/>
  <c r="Q1354" i="5" s="1"/>
  <c r="R1354" i="5" s="1"/>
  <c r="G1354" i="5"/>
  <c r="AJ1353" i="5"/>
  <c r="AK1353" i="5" s="1"/>
  <c r="AG1353" i="5"/>
  <c r="AB1353" i="5"/>
  <c r="AA1353" i="5"/>
  <c r="Z1353" i="5" s="1"/>
  <c r="I1353" i="5"/>
  <c r="H1353" i="5"/>
  <c r="Q1353" i="5" s="1"/>
  <c r="R1353" i="5" s="1"/>
  <c r="G1353" i="5"/>
  <c r="AJ1352" i="5"/>
  <c r="AG1352" i="5"/>
  <c r="AH1352" i="5" s="1"/>
  <c r="AI1352" i="5" s="1"/>
  <c r="AB1352" i="5"/>
  <c r="AA1352" i="5"/>
  <c r="Z1352" i="5" s="1"/>
  <c r="I1352" i="5"/>
  <c r="H1352" i="5"/>
  <c r="G1352" i="5"/>
  <c r="AJ1351" i="5"/>
  <c r="AG1351" i="5"/>
  <c r="AH1351" i="5" s="1"/>
  <c r="AB1351" i="5"/>
  <c r="AA1351" i="5"/>
  <c r="I1351" i="5"/>
  <c r="J1351" i="5" s="1"/>
  <c r="H1351" i="5"/>
  <c r="G1351" i="5"/>
  <c r="AJ1350" i="5"/>
  <c r="AK1350" i="5" s="1"/>
  <c r="AG1350" i="5"/>
  <c r="AH1350" i="5" s="1"/>
  <c r="AB1350" i="5"/>
  <c r="AA1350" i="5"/>
  <c r="Z1350" i="5" s="1"/>
  <c r="I1350" i="5"/>
  <c r="H1350" i="5"/>
  <c r="Q1350" i="5" s="1"/>
  <c r="R1350" i="5" s="1"/>
  <c r="G1350" i="5"/>
  <c r="AJ1349" i="5"/>
  <c r="AK1349" i="5" s="1"/>
  <c r="AG1349" i="5"/>
  <c r="AB1349" i="5"/>
  <c r="AA1349" i="5"/>
  <c r="I1349" i="5"/>
  <c r="H1349" i="5"/>
  <c r="Q1349" i="5" s="1"/>
  <c r="R1349" i="5" s="1"/>
  <c r="G1349" i="5"/>
  <c r="AJ1348" i="5"/>
  <c r="AG1348" i="5"/>
  <c r="AH1348" i="5" s="1"/>
  <c r="AB1348" i="5"/>
  <c r="AA1348" i="5"/>
  <c r="I1348" i="5"/>
  <c r="J1348" i="5" s="1"/>
  <c r="H1348" i="5"/>
  <c r="G1348" i="5"/>
  <c r="AJ1347" i="5"/>
  <c r="AK1347" i="5" s="1"/>
  <c r="AL1347" i="5" s="1"/>
  <c r="AG1347" i="5"/>
  <c r="AH1347" i="5" s="1"/>
  <c r="AB1347" i="5"/>
  <c r="AA1347" i="5"/>
  <c r="I1347" i="5"/>
  <c r="H1347" i="5"/>
  <c r="G1347" i="5"/>
  <c r="AJ1346" i="5"/>
  <c r="AG1346" i="5"/>
  <c r="AH1346" i="5" s="1"/>
  <c r="AB1346" i="5"/>
  <c r="AA1346" i="5"/>
  <c r="Z1346" i="5" s="1"/>
  <c r="I1346" i="5"/>
  <c r="AE1346" i="5" s="1"/>
  <c r="H1346" i="5"/>
  <c r="Q1346" i="5" s="1"/>
  <c r="R1346" i="5" s="1"/>
  <c r="G1346" i="5"/>
  <c r="AJ1345" i="5"/>
  <c r="AK1345" i="5" s="1"/>
  <c r="AG1345" i="5"/>
  <c r="AB1345" i="5"/>
  <c r="AA1345" i="5"/>
  <c r="Z1345" i="5" s="1"/>
  <c r="I1345" i="5"/>
  <c r="H1345" i="5"/>
  <c r="Q1345" i="5" s="1"/>
  <c r="R1345" i="5" s="1"/>
  <c r="G1345" i="5"/>
  <c r="AJ1344" i="5"/>
  <c r="AG1344" i="5"/>
  <c r="AH1344" i="5" s="1"/>
  <c r="AB1344" i="5"/>
  <c r="AA1344" i="5"/>
  <c r="Z1344" i="5" s="1"/>
  <c r="I1344" i="5"/>
  <c r="H1344" i="5"/>
  <c r="G1344" i="5"/>
  <c r="AJ1343" i="5"/>
  <c r="AG1343" i="5"/>
  <c r="AH1343" i="5" s="1"/>
  <c r="AI1343" i="5" s="1"/>
  <c r="AB1343" i="5"/>
  <c r="AA1343" i="5"/>
  <c r="I1343" i="5"/>
  <c r="H1343" i="5"/>
  <c r="Q1343" i="5" s="1"/>
  <c r="S1343" i="5" s="1"/>
  <c r="G1343" i="5"/>
  <c r="AJ1342" i="5"/>
  <c r="AK1342" i="5" s="1"/>
  <c r="AL1342" i="5" s="1"/>
  <c r="AG1342" i="5"/>
  <c r="AH1342" i="5" s="1"/>
  <c r="AB1342" i="5"/>
  <c r="AA1342" i="5"/>
  <c r="Z1342" i="5" s="1"/>
  <c r="I1342" i="5"/>
  <c r="H1342" i="5"/>
  <c r="Q1342" i="5" s="1"/>
  <c r="R1342" i="5" s="1"/>
  <c r="G1342" i="5"/>
  <c r="AJ1341" i="5"/>
  <c r="AK1341" i="5" s="1"/>
  <c r="AG1341" i="5"/>
  <c r="AB1341" i="5"/>
  <c r="AA1341" i="5"/>
  <c r="Z1341" i="5" s="1"/>
  <c r="I1341" i="5"/>
  <c r="H1341" i="5"/>
  <c r="Q1341" i="5" s="1"/>
  <c r="R1341" i="5" s="1"/>
  <c r="G1341" i="5"/>
  <c r="AJ1340" i="5"/>
  <c r="AG1340" i="5"/>
  <c r="AB1340" i="5"/>
  <c r="AA1340" i="5"/>
  <c r="I1340" i="5"/>
  <c r="H1340" i="5"/>
  <c r="G1340" i="5"/>
  <c r="AJ1339" i="5"/>
  <c r="AK1339" i="5" s="1"/>
  <c r="AG1339" i="5"/>
  <c r="AH1339" i="5" s="1"/>
  <c r="AB1339" i="5"/>
  <c r="AA1339" i="5"/>
  <c r="I1339" i="5"/>
  <c r="AE1339" i="5" s="1"/>
  <c r="H1339" i="5"/>
  <c r="G1339" i="5"/>
  <c r="AJ1338" i="5"/>
  <c r="AG1338" i="5"/>
  <c r="AH1338" i="5" s="1"/>
  <c r="AB1338" i="5"/>
  <c r="AA1338" i="5"/>
  <c r="AF1338" i="5" s="1"/>
  <c r="I1338" i="5"/>
  <c r="AE1338" i="5" s="1"/>
  <c r="H1338" i="5"/>
  <c r="Q1338" i="5" s="1"/>
  <c r="R1338" i="5" s="1"/>
  <c r="G1338" i="5"/>
  <c r="AJ1337" i="5"/>
  <c r="AK1337" i="5" s="1"/>
  <c r="AG1337" i="5"/>
  <c r="AB1337" i="5"/>
  <c r="AA1337" i="5"/>
  <c r="Z1337" i="5" s="1"/>
  <c r="I1337" i="5"/>
  <c r="H1337" i="5"/>
  <c r="Q1337" i="5" s="1"/>
  <c r="R1337" i="5" s="1"/>
  <c r="G1337" i="5"/>
  <c r="AJ1336" i="5"/>
  <c r="AG1336" i="5"/>
  <c r="AH1336" i="5" s="1"/>
  <c r="AI1336" i="5" s="1"/>
  <c r="AB1336" i="5"/>
  <c r="AA1336" i="5"/>
  <c r="I1336" i="5"/>
  <c r="J1336" i="5" s="1"/>
  <c r="H1336" i="5"/>
  <c r="G1336" i="5"/>
  <c r="AJ1335" i="5"/>
  <c r="AG1335" i="5"/>
  <c r="AH1335" i="5" s="1"/>
  <c r="AB1335" i="5"/>
  <c r="AA1335" i="5"/>
  <c r="I1335" i="5"/>
  <c r="J1335" i="5" s="1"/>
  <c r="H1335" i="5"/>
  <c r="Q1335" i="5" s="1"/>
  <c r="R1335" i="5" s="1"/>
  <c r="G1335" i="5"/>
  <c r="AJ1334" i="5"/>
  <c r="AK1334" i="5" s="1"/>
  <c r="AG1334" i="5"/>
  <c r="AH1334" i="5" s="1"/>
  <c r="AB1334" i="5"/>
  <c r="AA1334" i="5"/>
  <c r="Z1334" i="5" s="1"/>
  <c r="I1334" i="5"/>
  <c r="H1334" i="5"/>
  <c r="Q1334" i="5" s="1"/>
  <c r="R1334" i="5" s="1"/>
  <c r="G1334" i="5"/>
  <c r="AJ1333" i="5"/>
  <c r="AK1333" i="5" s="1"/>
  <c r="AG1333" i="5"/>
  <c r="AB1333" i="5"/>
  <c r="AA1333" i="5"/>
  <c r="Z1333" i="5" s="1"/>
  <c r="I1333" i="5"/>
  <c r="H1333" i="5"/>
  <c r="Q1333" i="5" s="1"/>
  <c r="R1333" i="5" s="1"/>
  <c r="G1333" i="5"/>
  <c r="AJ1332" i="5"/>
  <c r="AG1332" i="5"/>
  <c r="AB1332" i="5"/>
  <c r="AA1332" i="5"/>
  <c r="I1332" i="5"/>
  <c r="H1332" i="5"/>
  <c r="G1332" i="5"/>
  <c r="AJ1331" i="5"/>
  <c r="AK1331" i="5" s="1"/>
  <c r="AL1331" i="5" s="1"/>
  <c r="AM1331" i="5" s="1"/>
  <c r="AG1331" i="5"/>
  <c r="AH1331" i="5" s="1"/>
  <c r="AI1331" i="5" s="1"/>
  <c r="AB1331" i="5"/>
  <c r="AA1331" i="5"/>
  <c r="I1331" i="5"/>
  <c r="AE1331" i="5" s="1"/>
  <c r="H1331" i="5"/>
  <c r="Q1331" i="5" s="1"/>
  <c r="S1331" i="5" s="1"/>
  <c r="G1331" i="5"/>
  <c r="AJ1330" i="5"/>
  <c r="AK1330" i="5" s="1"/>
  <c r="AL1330" i="5" s="1"/>
  <c r="AG1330" i="5"/>
  <c r="AH1330" i="5" s="1"/>
  <c r="AB1330" i="5"/>
  <c r="AA1330" i="5"/>
  <c r="I1330" i="5"/>
  <c r="AE1330" i="5" s="1"/>
  <c r="H1330" i="5"/>
  <c r="Q1330" i="5" s="1"/>
  <c r="R1330" i="5" s="1"/>
  <c r="G1330" i="5"/>
  <c r="AJ1329" i="5"/>
  <c r="AK1329" i="5" s="1"/>
  <c r="AG1329" i="5"/>
  <c r="AB1329" i="5"/>
  <c r="AA1329" i="5"/>
  <c r="I1329" i="5"/>
  <c r="H1329" i="5"/>
  <c r="Q1329" i="5" s="1"/>
  <c r="R1329" i="5" s="1"/>
  <c r="G1329" i="5"/>
  <c r="AJ1328" i="5"/>
  <c r="AG1328" i="5"/>
  <c r="AH1328" i="5" s="1"/>
  <c r="AI1328" i="5" s="1"/>
  <c r="AN1328" i="5" s="1"/>
  <c r="AB1328" i="5"/>
  <c r="AA1328" i="5"/>
  <c r="Z1328" i="5" s="1"/>
  <c r="I1328" i="5"/>
  <c r="J1328" i="5" s="1"/>
  <c r="H1328" i="5"/>
  <c r="G1328" i="5"/>
  <c r="AJ1327" i="5"/>
  <c r="AK1327" i="5" s="1"/>
  <c r="AL1327" i="5" s="1"/>
  <c r="AM1327" i="5" s="1"/>
  <c r="AG1327" i="5"/>
  <c r="AH1327" i="5" s="1"/>
  <c r="AI1327" i="5" s="1"/>
  <c r="AB1327" i="5"/>
  <c r="AA1327" i="5"/>
  <c r="I1327" i="5"/>
  <c r="J1327" i="5" s="1"/>
  <c r="H1327" i="5"/>
  <c r="G1327" i="5"/>
  <c r="AJ1326" i="5"/>
  <c r="AG1326" i="5"/>
  <c r="AB1326" i="5"/>
  <c r="AA1326" i="5"/>
  <c r="AF1326" i="5" s="1"/>
  <c r="I1326" i="5"/>
  <c r="H1326" i="5"/>
  <c r="G1326" i="5"/>
  <c r="AJ1325" i="5"/>
  <c r="AG1325" i="5"/>
  <c r="AB1325" i="5"/>
  <c r="AA1325" i="5"/>
  <c r="AF1325" i="5" s="1"/>
  <c r="I1325" i="5"/>
  <c r="H1325" i="5"/>
  <c r="Q1325" i="5" s="1"/>
  <c r="G1325" i="5"/>
  <c r="AJ1324" i="5"/>
  <c r="AG1324" i="5"/>
  <c r="AH1324" i="5" s="1"/>
  <c r="AI1324" i="5" s="1"/>
  <c r="AN1324" i="5" s="1"/>
  <c r="AB1324" i="5"/>
  <c r="AA1324" i="5"/>
  <c r="I1324" i="5"/>
  <c r="H1324" i="5"/>
  <c r="G1324" i="5"/>
  <c r="AJ1323" i="5"/>
  <c r="AK1323" i="5" s="1"/>
  <c r="AL1323" i="5" s="1"/>
  <c r="AG1323" i="5"/>
  <c r="AH1323" i="5" s="1"/>
  <c r="AI1323" i="5" s="1"/>
  <c r="AB1323" i="5"/>
  <c r="AA1323" i="5"/>
  <c r="I1323" i="5"/>
  <c r="H1323" i="5"/>
  <c r="Q1323" i="5" s="1"/>
  <c r="R1323" i="5" s="1"/>
  <c r="G1323" i="5"/>
  <c r="AJ1322" i="5"/>
  <c r="AK1322" i="5" s="1"/>
  <c r="AL1322" i="5" s="1"/>
  <c r="AG1322" i="5"/>
  <c r="AH1322" i="5" s="1"/>
  <c r="AB1322" i="5"/>
  <c r="AA1322" i="5"/>
  <c r="I1322" i="5"/>
  <c r="AE1322" i="5" s="1"/>
  <c r="H1322" i="5"/>
  <c r="G1322" i="5"/>
  <c r="AJ1321" i="5"/>
  <c r="AG1321" i="5"/>
  <c r="AB1321" i="5"/>
  <c r="AA1321" i="5"/>
  <c r="AF1321" i="5" s="1"/>
  <c r="I1321" i="5"/>
  <c r="H1321" i="5"/>
  <c r="Q1321" i="5" s="1"/>
  <c r="G1321" i="5"/>
  <c r="AJ1320" i="5"/>
  <c r="AH1320" i="5"/>
  <c r="AG1320" i="5"/>
  <c r="AB1320" i="5"/>
  <c r="AA1320" i="5"/>
  <c r="I1320" i="5"/>
  <c r="H1320" i="5"/>
  <c r="G1320" i="5"/>
  <c r="AJ1319" i="5"/>
  <c r="AK1319" i="5" s="1"/>
  <c r="AL1319" i="5" s="1"/>
  <c r="AM1319" i="5" s="1"/>
  <c r="AG1319" i="5"/>
  <c r="AB1319" i="5"/>
  <c r="AA1319" i="5"/>
  <c r="I1319" i="5"/>
  <c r="J1319" i="5" s="1"/>
  <c r="H1319" i="5"/>
  <c r="G1319" i="5"/>
  <c r="AJ1318" i="5"/>
  <c r="AK1318" i="5" s="1"/>
  <c r="AL1318" i="5" s="1"/>
  <c r="AG1318" i="5"/>
  <c r="AH1318" i="5" s="1"/>
  <c r="AB1318" i="5"/>
  <c r="AA1318" i="5"/>
  <c r="I1318" i="5"/>
  <c r="AE1318" i="5" s="1"/>
  <c r="H1318" i="5"/>
  <c r="G1318" i="5"/>
  <c r="AJ1317" i="5"/>
  <c r="AG1317" i="5"/>
  <c r="AB1317" i="5"/>
  <c r="AA1317" i="5"/>
  <c r="AF1317" i="5" s="1"/>
  <c r="I1317" i="5"/>
  <c r="H1317" i="5"/>
  <c r="Q1317" i="5" s="1"/>
  <c r="G1317" i="5"/>
  <c r="AJ1316" i="5"/>
  <c r="AG1316" i="5"/>
  <c r="AB1316" i="5"/>
  <c r="AA1316" i="5"/>
  <c r="I1316" i="5"/>
  <c r="H1316" i="5"/>
  <c r="G1316" i="5"/>
  <c r="AJ1315" i="5"/>
  <c r="AK1315" i="5" s="1"/>
  <c r="AL1315" i="5" s="1"/>
  <c r="AM1315" i="5" s="1"/>
  <c r="AG1315" i="5"/>
  <c r="AH1315" i="5" s="1"/>
  <c r="AI1315" i="5" s="1"/>
  <c r="AB1315" i="5"/>
  <c r="AA1315" i="5"/>
  <c r="I1315" i="5"/>
  <c r="J1315" i="5" s="1"/>
  <c r="H1315" i="5"/>
  <c r="G1315" i="5"/>
  <c r="AJ1314" i="5"/>
  <c r="AK1314" i="5" s="1"/>
  <c r="AL1314" i="5" s="1"/>
  <c r="AG1314" i="5"/>
  <c r="AB1314" i="5"/>
  <c r="AA1314" i="5"/>
  <c r="Z1314" i="5" s="1"/>
  <c r="I1314" i="5"/>
  <c r="H1314" i="5"/>
  <c r="G1314" i="5"/>
  <c r="AJ1313" i="5"/>
  <c r="AK1313" i="5" s="1"/>
  <c r="AG1313" i="5"/>
  <c r="AB1313" i="5"/>
  <c r="AA1313" i="5"/>
  <c r="AF1313" i="5" s="1"/>
  <c r="I1313" i="5"/>
  <c r="H1313" i="5"/>
  <c r="Q1313" i="5" s="1"/>
  <c r="G1313" i="5"/>
  <c r="AJ1312" i="5"/>
  <c r="AG1312" i="5"/>
  <c r="AH1312" i="5" s="1"/>
  <c r="AI1312" i="5" s="1"/>
  <c r="AN1312" i="5" s="1"/>
  <c r="AB1312" i="5"/>
  <c r="AA1312" i="5"/>
  <c r="Z1312" i="5" s="1"/>
  <c r="I1312" i="5"/>
  <c r="AE1312" i="5" s="1"/>
  <c r="H1312" i="5"/>
  <c r="G1312" i="5"/>
  <c r="AJ1311" i="5"/>
  <c r="AK1311" i="5" s="1"/>
  <c r="AL1311" i="5" s="1"/>
  <c r="AM1311" i="5" s="1"/>
  <c r="AG1311" i="5"/>
  <c r="AH1311" i="5" s="1"/>
  <c r="AI1311" i="5" s="1"/>
  <c r="AB1311" i="5"/>
  <c r="AA1311" i="5"/>
  <c r="I1311" i="5"/>
  <c r="J1311" i="5" s="1"/>
  <c r="H1311" i="5"/>
  <c r="Q1311" i="5" s="1"/>
  <c r="R1311" i="5" s="1"/>
  <c r="G1311" i="5"/>
  <c r="AJ1310" i="5"/>
  <c r="AK1310" i="5" s="1"/>
  <c r="AG1310" i="5"/>
  <c r="AH1310" i="5" s="1"/>
  <c r="AB1310" i="5"/>
  <c r="AA1310" i="5"/>
  <c r="I1310" i="5"/>
  <c r="AE1310" i="5" s="1"/>
  <c r="H1310" i="5"/>
  <c r="G1310" i="5"/>
  <c r="AJ1309" i="5"/>
  <c r="AG1309" i="5"/>
  <c r="AB1309" i="5"/>
  <c r="AA1309" i="5"/>
  <c r="AF1309" i="5" s="1"/>
  <c r="I1309" i="5"/>
  <c r="H1309" i="5"/>
  <c r="Q1309" i="5" s="1"/>
  <c r="G1309" i="5"/>
  <c r="AJ1308" i="5"/>
  <c r="AG1308" i="5"/>
  <c r="AH1308" i="5" s="1"/>
  <c r="AI1308" i="5" s="1"/>
  <c r="AN1308" i="5" s="1"/>
  <c r="AB1308" i="5"/>
  <c r="AA1308" i="5"/>
  <c r="Z1308" i="5" s="1"/>
  <c r="I1308" i="5"/>
  <c r="AE1308" i="5" s="1"/>
  <c r="H1308" i="5"/>
  <c r="G1308" i="5"/>
  <c r="AJ1307" i="5"/>
  <c r="AG1307" i="5"/>
  <c r="AH1307" i="5" s="1"/>
  <c r="AI1307" i="5" s="1"/>
  <c r="AB1307" i="5"/>
  <c r="AA1307" i="5"/>
  <c r="I1307" i="5"/>
  <c r="H1307" i="5"/>
  <c r="Q1307" i="5" s="1"/>
  <c r="R1307" i="5" s="1"/>
  <c r="G1307" i="5"/>
  <c r="AJ1306" i="5"/>
  <c r="AK1306" i="5" s="1"/>
  <c r="AL1306" i="5" s="1"/>
  <c r="AG1306" i="5"/>
  <c r="AH1306" i="5" s="1"/>
  <c r="AB1306" i="5"/>
  <c r="AA1306" i="5"/>
  <c r="I1306" i="5"/>
  <c r="H1306" i="5"/>
  <c r="G1306" i="5"/>
  <c r="AJ1305" i="5"/>
  <c r="AG1305" i="5"/>
  <c r="AB1305" i="5"/>
  <c r="AA1305" i="5"/>
  <c r="AF1305" i="5" s="1"/>
  <c r="I1305" i="5"/>
  <c r="H1305" i="5"/>
  <c r="Q1305" i="5" s="1"/>
  <c r="G1305" i="5"/>
  <c r="AJ1304" i="5"/>
  <c r="AG1304" i="5"/>
  <c r="AH1304" i="5" s="1"/>
  <c r="AI1304" i="5" s="1"/>
  <c r="AB1304" i="5"/>
  <c r="AA1304" i="5"/>
  <c r="I1304" i="5"/>
  <c r="H1304" i="5"/>
  <c r="G1304" i="5"/>
  <c r="AJ1303" i="5"/>
  <c r="AK1303" i="5" s="1"/>
  <c r="AL1303" i="5" s="1"/>
  <c r="AM1303" i="5" s="1"/>
  <c r="AG1303" i="5"/>
  <c r="AH1303" i="5" s="1"/>
  <c r="AB1303" i="5"/>
  <c r="AA1303" i="5"/>
  <c r="I1303" i="5"/>
  <c r="J1303" i="5" s="1"/>
  <c r="H1303" i="5"/>
  <c r="Q1303" i="5" s="1"/>
  <c r="R1303" i="5" s="1"/>
  <c r="G1303" i="5"/>
  <c r="AJ1302" i="5"/>
  <c r="AK1302" i="5" s="1"/>
  <c r="AL1302" i="5" s="1"/>
  <c r="AG1302" i="5"/>
  <c r="AH1302" i="5" s="1"/>
  <c r="AB1302" i="5"/>
  <c r="AA1302" i="5"/>
  <c r="Z1302" i="5" s="1"/>
  <c r="I1302" i="5"/>
  <c r="AE1302" i="5" s="1"/>
  <c r="H1302" i="5"/>
  <c r="G1302" i="5"/>
  <c r="AJ1301" i="5"/>
  <c r="AK1301" i="5" s="1"/>
  <c r="AG1301" i="5"/>
  <c r="AB1301" i="5"/>
  <c r="AA1301" i="5"/>
  <c r="AF1301" i="5" s="1"/>
  <c r="I1301" i="5"/>
  <c r="H1301" i="5"/>
  <c r="Q1301" i="5" s="1"/>
  <c r="G1301" i="5"/>
  <c r="AJ1300" i="5"/>
  <c r="AG1300" i="5"/>
  <c r="AB1300" i="5"/>
  <c r="AA1300" i="5"/>
  <c r="I1300" i="5"/>
  <c r="AE1300" i="5" s="1"/>
  <c r="H1300" i="5"/>
  <c r="G1300" i="5"/>
  <c r="AJ1299" i="5"/>
  <c r="AK1299" i="5" s="1"/>
  <c r="AL1299" i="5" s="1"/>
  <c r="AM1299" i="5" s="1"/>
  <c r="AG1299" i="5"/>
  <c r="AH1299" i="5" s="1"/>
  <c r="AI1299" i="5" s="1"/>
  <c r="AB1299" i="5"/>
  <c r="AA1299" i="5"/>
  <c r="I1299" i="5"/>
  <c r="J1299" i="5" s="1"/>
  <c r="H1299" i="5"/>
  <c r="G1299" i="5"/>
  <c r="AJ1298" i="5"/>
  <c r="AK1298" i="5" s="1"/>
  <c r="AL1298" i="5" s="1"/>
  <c r="AG1298" i="5"/>
  <c r="AB1298" i="5"/>
  <c r="AA1298" i="5"/>
  <c r="AF1298" i="5" s="1"/>
  <c r="I1298" i="5"/>
  <c r="AE1298" i="5" s="1"/>
  <c r="H1298" i="5"/>
  <c r="G1298" i="5"/>
  <c r="AJ1297" i="5"/>
  <c r="AK1297" i="5" s="1"/>
  <c r="AG1297" i="5"/>
  <c r="AB1297" i="5"/>
  <c r="AA1297" i="5"/>
  <c r="AF1297" i="5" s="1"/>
  <c r="I1297" i="5"/>
  <c r="H1297" i="5"/>
  <c r="Q1297" i="5" s="1"/>
  <c r="G1297" i="5"/>
  <c r="AJ1296" i="5"/>
  <c r="AG1296" i="5"/>
  <c r="AH1296" i="5" s="1"/>
  <c r="AI1296" i="5" s="1"/>
  <c r="AN1296" i="5" s="1"/>
  <c r="AB1296" i="5"/>
  <c r="AA1296" i="5"/>
  <c r="Z1296" i="5" s="1"/>
  <c r="I1296" i="5"/>
  <c r="J1296" i="5" s="1"/>
  <c r="H1296" i="5"/>
  <c r="G1296" i="5"/>
  <c r="AJ1295" i="5"/>
  <c r="AK1295" i="5" s="1"/>
  <c r="AL1295" i="5" s="1"/>
  <c r="AM1295" i="5" s="1"/>
  <c r="AG1295" i="5"/>
  <c r="AH1295" i="5" s="1"/>
  <c r="AI1295" i="5" s="1"/>
  <c r="AB1295" i="5"/>
  <c r="AA1295" i="5"/>
  <c r="I1295" i="5"/>
  <c r="H1295" i="5"/>
  <c r="G1295" i="5"/>
  <c r="AJ1294" i="5"/>
  <c r="AG1294" i="5"/>
  <c r="AH1294" i="5" s="1"/>
  <c r="AB1294" i="5"/>
  <c r="AA1294" i="5"/>
  <c r="I1294" i="5"/>
  <c r="H1294" i="5"/>
  <c r="G1294" i="5"/>
  <c r="AJ1293" i="5"/>
  <c r="AG1293" i="5"/>
  <c r="AB1293" i="5"/>
  <c r="AA1293" i="5"/>
  <c r="AF1293" i="5" s="1"/>
  <c r="I1293" i="5"/>
  <c r="H1293" i="5"/>
  <c r="Q1293" i="5" s="1"/>
  <c r="G1293" i="5"/>
  <c r="AJ1292" i="5"/>
  <c r="AG1292" i="5"/>
  <c r="AH1292" i="5" s="1"/>
  <c r="AI1292" i="5" s="1"/>
  <c r="AN1292" i="5" s="1"/>
  <c r="AB1292" i="5"/>
  <c r="AA1292" i="5"/>
  <c r="I1292" i="5"/>
  <c r="J1292" i="5" s="1"/>
  <c r="H1292" i="5"/>
  <c r="G1292" i="5"/>
  <c r="AJ1291" i="5"/>
  <c r="AK1291" i="5" s="1"/>
  <c r="AL1291" i="5" s="1"/>
  <c r="AG1291" i="5"/>
  <c r="AH1291" i="5" s="1"/>
  <c r="AI1291" i="5" s="1"/>
  <c r="AB1291" i="5"/>
  <c r="AA1291" i="5"/>
  <c r="I1291" i="5"/>
  <c r="J1291" i="5" s="1"/>
  <c r="H1291" i="5"/>
  <c r="Q1291" i="5" s="1"/>
  <c r="R1291" i="5" s="1"/>
  <c r="G1291" i="5"/>
  <c r="AJ1290" i="5"/>
  <c r="AK1290" i="5" s="1"/>
  <c r="AL1290" i="5" s="1"/>
  <c r="AG1290" i="5"/>
  <c r="AH1290" i="5" s="1"/>
  <c r="AB1290" i="5"/>
  <c r="AA1290" i="5"/>
  <c r="Z1290" i="5" s="1"/>
  <c r="I1290" i="5"/>
  <c r="AE1290" i="5" s="1"/>
  <c r="H1290" i="5"/>
  <c r="G1290" i="5"/>
  <c r="AJ1289" i="5"/>
  <c r="AK1289" i="5" s="1"/>
  <c r="AG1289" i="5"/>
  <c r="AB1289" i="5"/>
  <c r="AA1289" i="5"/>
  <c r="AF1289" i="5" s="1"/>
  <c r="I1289" i="5"/>
  <c r="H1289" i="5"/>
  <c r="Q1289" i="5" s="1"/>
  <c r="G1289" i="5"/>
  <c r="AJ1288" i="5"/>
  <c r="AG1288" i="5"/>
  <c r="AB1288" i="5"/>
  <c r="AA1288" i="5"/>
  <c r="AF1288" i="5" s="1"/>
  <c r="I1288" i="5"/>
  <c r="AE1288" i="5" s="1"/>
  <c r="H1288" i="5"/>
  <c r="G1288" i="5"/>
  <c r="AJ1287" i="5"/>
  <c r="AK1287" i="5" s="1"/>
  <c r="AL1287" i="5" s="1"/>
  <c r="AM1287" i="5" s="1"/>
  <c r="AG1287" i="5"/>
  <c r="AB1287" i="5"/>
  <c r="AA1287" i="5"/>
  <c r="I1287" i="5"/>
  <c r="H1287" i="5"/>
  <c r="Q1287" i="5" s="1"/>
  <c r="R1287" i="5" s="1"/>
  <c r="G1287" i="5"/>
  <c r="AJ1286" i="5"/>
  <c r="AK1286" i="5" s="1"/>
  <c r="AL1286" i="5" s="1"/>
  <c r="AG1286" i="5"/>
  <c r="AH1286" i="5" s="1"/>
  <c r="AB1286" i="5"/>
  <c r="AA1286" i="5"/>
  <c r="AF1286" i="5" s="1"/>
  <c r="I1286" i="5"/>
  <c r="AE1286" i="5" s="1"/>
  <c r="H1286" i="5"/>
  <c r="G1286" i="5"/>
  <c r="AJ1285" i="5"/>
  <c r="AK1285" i="5" s="1"/>
  <c r="AG1285" i="5"/>
  <c r="AB1285" i="5"/>
  <c r="AA1285" i="5"/>
  <c r="AF1285" i="5" s="1"/>
  <c r="I1285" i="5"/>
  <c r="H1285" i="5"/>
  <c r="Q1285" i="5" s="1"/>
  <c r="G1285" i="5"/>
  <c r="AJ1284" i="5"/>
  <c r="AG1284" i="5"/>
  <c r="AH1284" i="5" s="1"/>
  <c r="AI1284" i="5" s="1"/>
  <c r="AB1284" i="5"/>
  <c r="AA1284" i="5"/>
  <c r="Z1284" i="5" s="1"/>
  <c r="I1284" i="5"/>
  <c r="AE1284" i="5" s="1"/>
  <c r="H1284" i="5"/>
  <c r="G1284" i="5"/>
  <c r="AJ1283" i="5"/>
  <c r="AK1283" i="5" s="1"/>
  <c r="AL1283" i="5" s="1"/>
  <c r="AM1283" i="5" s="1"/>
  <c r="AG1283" i="5"/>
  <c r="AH1283" i="5" s="1"/>
  <c r="AI1283" i="5" s="1"/>
  <c r="AB1283" i="5"/>
  <c r="AA1283" i="5"/>
  <c r="I1283" i="5"/>
  <c r="J1283" i="5" s="1"/>
  <c r="H1283" i="5"/>
  <c r="G1283" i="5"/>
  <c r="AJ1282" i="5"/>
  <c r="AK1282" i="5" s="1"/>
  <c r="AL1282" i="5" s="1"/>
  <c r="AG1282" i="5"/>
  <c r="AB1282" i="5"/>
  <c r="AA1282" i="5"/>
  <c r="Z1282" i="5" s="1"/>
  <c r="I1282" i="5"/>
  <c r="AE1282" i="5" s="1"/>
  <c r="H1282" i="5"/>
  <c r="G1282" i="5"/>
  <c r="AJ1281" i="5"/>
  <c r="AK1281" i="5" s="1"/>
  <c r="AG1281" i="5"/>
  <c r="AB1281" i="5"/>
  <c r="AA1281" i="5"/>
  <c r="AF1281" i="5" s="1"/>
  <c r="I1281" i="5"/>
  <c r="H1281" i="5"/>
  <c r="Q1281" i="5" s="1"/>
  <c r="G1281" i="5"/>
  <c r="AJ1280" i="5"/>
  <c r="AK1280" i="5" s="1"/>
  <c r="AG1280" i="5"/>
  <c r="AB1280" i="5"/>
  <c r="AA1280" i="5"/>
  <c r="AF1280" i="5" s="1"/>
  <c r="I1280" i="5"/>
  <c r="AE1280" i="5" s="1"/>
  <c r="H1280" i="5"/>
  <c r="G1280" i="5"/>
  <c r="AJ1279" i="5"/>
  <c r="AK1279" i="5" s="1"/>
  <c r="AG1279" i="5"/>
  <c r="AH1279" i="5" s="1"/>
  <c r="AB1279" i="5"/>
  <c r="AA1279" i="5"/>
  <c r="AF1279" i="5" s="1"/>
  <c r="I1279" i="5"/>
  <c r="H1279" i="5"/>
  <c r="Q1279" i="5" s="1"/>
  <c r="S1279" i="5" s="1"/>
  <c r="G1279" i="5"/>
  <c r="AJ1278" i="5"/>
  <c r="AK1278" i="5" s="1"/>
  <c r="AG1278" i="5"/>
  <c r="AB1278" i="5"/>
  <c r="AA1278" i="5"/>
  <c r="AF1278" i="5" s="1"/>
  <c r="I1278" i="5"/>
  <c r="H1278" i="5"/>
  <c r="G1278" i="5"/>
  <c r="AJ1277" i="5"/>
  <c r="AG1277" i="5"/>
  <c r="AH1277" i="5" s="1"/>
  <c r="AB1277" i="5"/>
  <c r="AA1277" i="5"/>
  <c r="I1277" i="5"/>
  <c r="H1277" i="5"/>
  <c r="G1277" i="5"/>
  <c r="AJ1276" i="5"/>
  <c r="AK1276" i="5" s="1"/>
  <c r="AG1276" i="5"/>
  <c r="AH1276" i="5" s="1"/>
  <c r="AI1276" i="5" s="1"/>
  <c r="AB1276" i="5"/>
  <c r="AA1276" i="5"/>
  <c r="I1276" i="5"/>
  <c r="J1276" i="5" s="1"/>
  <c r="H1276" i="5"/>
  <c r="G1276" i="5"/>
  <c r="AJ1275" i="5"/>
  <c r="AG1275" i="5"/>
  <c r="AB1275" i="5"/>
  <c r="AA1275" i="5"/>
  <c r="AF1275" i="5" s="1"/>
  <c r="I1275" i="5"/>
  <c r="H1275" i="5"/>
  <c r="Q1275" i="5" s="1"/>
  <c r="G1275" i="5"/>
  <c r="AJ1274" i="5"/>
  <c r="AK1274" i="5" s="1"/>
  <c r="AG1274" i="5"/>
  <c r="AB1274" i="5"/>
  <c r="AA1274" i="5"/>
  <c r="Z1274" i="5" s="1"/>
  <c r="I1274" i="5"/>
  <c r="H1274" i="5"/>
  <c r="Q1274" i="5" s="1"/>
  <c r="R1274" i="5" s="1"/>
  <c r="G1274" i="5"/>
  <c r="AJ1273" i="5"/>
  <c r="AG1273" i="5"/>
  <c r="AH1273" i="5" s="1"/>
  <c r="AB1273" i="5"/>
  <c r="AA1273" i="5"/>
  <c r="I1273" i="5"/>
  <c r="J1273" i="5" s="1"/>
  <c r="H1273" i="5"/>
  <c r="G1273" i="5"/>
  <c r="AJ1272" i="5"/>
  <c r="AK1272" i="5" s="1"/>
  <c r="AG1272" i="5"/>
  <c r="AB1272" i="5"/>
  <c r="AA1272" i="5"/>
  <c r="AF1272" i="5" s="1"/>
  <c r="I1272" i="5"/>
  <c r="J1272" i="5" s="1"/>
  <c r="H1272" i="5"/>
  <c r="G1272" i="5"/>
  <c r="AJ1271" i="5"/>
  <c r="AK1271" i="5" s="1"/>
  <c r="AL1271" i="5" s="1"/>
  <c r="AG1271" i="5"/>
  <c r="AH1271" i="5" s="1"/>
  <c r="AB1271" i="5"/>
  <c r="AA1271" i="5"/>
  <c r="AF1271" i="5" s="1"/>
  <c r="I1271" i="5"/>
  <c r="H1271" i="5"/>
  <c r="Q1271" i="5" s="1"/>
  <c r="S1271" i="5" s="1"/>
  <c r="G1271" i="5"/>
  <c r="AJ1270" i="5"/>
  <c r="AK1270" i="5" s="1"/>
  <c r="AG1270" i="5"/>
  <c r="AB1270" i="5"/>
  <c r="AA1270" i="5"/>
  <c r="I1270" i="5"/>
  <c r="H1270" i="5"/>
  <c r="Q1270" i="5" s="1"/>
  <c r="R1270" i="5" s="1"/>
  <c r="G1270" i="5"/>
  <c r="AJ1269" i="5"/>
  <c r="AG1269" i="5"/>
  <c r="AB1269" i="5"/>
  <c r="AA1269" i="5"/>
  <c r="Z1269" i="5" s="1"/>
  <c r="I1269" i="5"/>
  <c r="J1269" i="5" s="1"/>
  <c r="H1269" i="5"/>
  <c r="Q1269" i="5" s="1"/>
  <c r="R1269" i="5" s="1"/>
  <c r="G1269" i="5"/>
  <c r="AJ1268" i="5"/>
  <c r="AG1268" i="5"/>
  <c r="AH1268" i="5" s="1"/>
  <c r="AB1268" i="5"/>
  <c r="AA1268" i="5"/>
  <c r="AF1268" i="5" s="1"/>
  <c r="I1268" i="5"/>
  <c r="J1268" i="5" s="1"/>
  <c r="H1268" i="5"/>
  <c r="Q1268" i="5" s="1"/>
  <c r="R1268" i="5" s="1"/>
  <c r="G1268" i="5"/>
  <c r="AJ1267" i="5"/>
  <c r="AG1267" i="5"/>
  <c r="AH1267" i="5" s="1"/>
  <c r="AB1267" i="5"/>
  <c r="AA1267" i="5"/>
  <c r="Z1267" i="5" s="1"/>
  <c r="I1267" i="5"/>
  <c r="H1267" i="5"/>
  <c r="G1267" i="5"/>
  <c r="AJ1266" i="5"/>
  <c r="AK1266" i="5" s="1"/>
  <c r="AL1266" i="5" s="1"/>
  <c r="AM1266" i="5" s="1"/>
  <c r="AG1266" i="5"/>
  <c r="AH1266" i="5" s="1"/>
  <c r="AI1266" i="5" s="1"/>
  <c r="AB1266" i="5"/>
  <c r="AA1266" i="5"/>
  <c r="AF1266" i="5" s="1"/>
  <c r="I1266" i="5"/>
  <c r="AE1266" i="5" s="1"/>
  <c r="H1266" i="5"/>
  <c r="Q1266" i="5" s="1"/>
  <c r="R1266" i="5" s="1"/>
  <c r="G1266" i="5"/>
  <c r="AJ1265" i="5"/>
  <c r="AK1265" i="5" s="1"/>
  <c r="AL1265" i="5" s="1"/>
  <c r="AG1265" i="5"/>
  <c r="AH1265" i="5" s="1"/>
  <c r="AB1265" i="5"/>
  <c r="AA1265" i="5"/>
  <c r="Z1265" i="5" s="1"/>
  <c r="I1265" i="5"/>
  <c r="H1265" i="5"/>
  <c r="Q1265" i="5" s="1"/>
  <c r="R1265" i="5" s="1"/>
  <c r="G1265" i="5"/>
  <c r="AJ1264" i="5"/>
  <c r="AG1264" i="5"/>
  <c r="AB1264" i="5"/>
  <c r="AA1264" i="5"/>
  <c r="I1264" i="5"/>
  <c r="H1264" i="5"/>
  <c r="Q1264" i="5" s="1"/>
  <c r="R1264" i="5" s="1"/>
  <c r="G1264" i="5"/>
  <c r="AJ1263" i="5"/>
  <c r="AG1263" i="5"/>
  <c r="AB1263" i="5"/>
  <c r="AA1263" i="5"/>
  <c r="I1263" i="5"/>
  <c r="J1263" i="5" s="1"/>
  <c r="H1263" i="5"/>
  <c r="G1263" i="5"/>
  <c r="AJ1262" i="5"/>
  <c r="AK1262" i="5" s="1"/>
  <c r="AG1262" i="5"/>
  <c r="AH1262" i="5" s="1"/>
  <c r="AB1262" i="5"/>
  <c r="AA1262" i="5"/>
  <c r="I1262" i="5"/>
  <c r="J1262" i="5" s="1"/>
  <c r="H1262" i="5"/>
  <c r="Q1262" i="5" s="1"/>
  <c r="R1262" i="5" s="1"/>
  <c r="G1262" i="5"/>
  <c r="AJ1261" i="5"/>
  <c r="AK1261" i="5" s="1"/>
  <c r="AL1261" i="5" s="1"/>
  <c r="AG1261" i="5"/>
  <c r="AH1261" i="5" s="1"/>
  <c r="AB1261" i="5"/>
  <c r="AA1261" i="5"/>
  <c r="I1261" i="5"/>
  <c r="H1261" i="5"/>
  <c r="Q1261" i="5" s="1"/>
  <c r="R1261" i="5" s="1"/>
  <c r="G1261" i="5"/>
  <c r="AJ1260" i="5"/>
  <c r="AG1260" i="5"/>
  <c r="AB1260" i="5"/>
  <c r="AA1260" i="5"/>
  <c r="I1260" i="5"/>
  <c r="AE1260" i="5" s="1"/>
  <c r="H1260" i="5"/>
  <c r="G1260" i="5"/>
  <c r="AJ1259" i="5"/>
  <c r="AG1259" i="5"/>
  <c r="AB1259" i="5"/>
  <c r="AA1259" i="5"/>
  <c r="I1259" i="5"/>
  <c r="J1259" i="5" s="1"/>
  <c r="H1259" i="5"/>
  <c r="Q1259" i="5" s="1"/>
  <c r="R1259" i="5" s="1"/>
  <c r="G1259" i="5"/>
  <c r="AJ1258" i="5"/>
  <c r="AG1258" i="5"/>
  <c r="AH1258" i="5" s="1"/>
  <c r="AI1258" i="5" s="1"/>
  <c r="AB1258" i="5"/>
  <c r="AA1258" i="5"/>
  <c r="AF1258" i="5" s="1"/>
  <c r="I1258" i="5"/>
  <c r="AE1258" i="5" s="1"/>
  <c r="H1258" i="5"/>
  <c r="G1258" i="5"/>
  <c r="AJ1257" i="5"/>
  <c r="AK1257" i="5" s="1"/>
  <c r="AL1257" i="5" s="1"/>
  <c r="AG1257" i="5"/>
  <c r="AB1257" i="5"/>
  <c r="AA1257" i="5"/>
  <c r="I1257" i="5"/>
  <c r="J1257" i="5" s="1"/>
  <c r="H1257" i="5"/>
  <c r="G1257" i="5"/>
  <c r="AJ1256" i="5"/>
  <c r="AG1256" i="5"/>
  <c r="AH1256" i="5" s="1"/>
  <c r="AB1256" i="5"/>
  <c r="AA1256" i="5"/>
  <c r="I1256" i="5"/>
  <c r="AE1256" i="5" s="1"/>
  <c r="H1256" i="5"/>
  <c r="G1256" i="5"/>
  <c r="AJ1255" i="5"/>
  <c r="AG1255" i="5"/>
  <c r="AB1255" i="5"/>
  <c r="AA1255" i="5"/>
  <c r="Z1255" i="5" s="1"/>
  <c r="I1255" i="5"/>
  <c r="H1255" i="5"/>
  <c r="G1255" i="5"/>
  <c r="AJ1254" i="5"/>
  <c r="AG1254" i="5"/>
  <c r="AH1254" i="5" s="1"/>
  <c r="AI1254" i="5" s="1"/>
  <c r="AN1254" i="5" s="1"/>
  <c r="AB1254" i="5"/>
  <c r="AA1254" i="5"/>
  <c r="I1254" i="5"/>
  <c r="J1254" i="5" s="1"/>
  <c r="H1254" i="5"/>
  <c r="G1254" i="5"/>
  <c r="AJ1253" i="5"/>
  <c r="AK1253" i="5" s="1"/>
  <c r="AL1253" i="5" s="1"/>
  <c r="AM1253" i="5" s="1"/>
  <c r="AG1253" i="5"/>
  <c r="AH1253" i="5" s="1"/>
  <c r="AI1253" i="5" s="1"/>
  <c r="AB1253" i="5"/>
  <c r="AA1253" i="5"/>
  <c r="I1253" i="5"/>
  <c r="J1253" i="5" s="1"/>
  <c r="H1253" i="5"/>
  <c r="Q1253" i="5" s="1"/>
  <c r="R1253" i="5" s="1"/>
  <c r="G1253" i="5"/>
  <c r="AJ1252" i="5"/>
  <c r="AK1252" i="5" s="1"/>
  <c r="AG1252" i="5"/>
  <c r="AB1252" i="5"/>
  <c r="AA1252" i="5"/>
  <c r="Z1252" i="5" s="1"/>
  <c r="I1252" i="5"/>
  <c r="AE1252" i="5" s="1"/>
  <c r="H1252" i="5"/>
  <c r="G1252" i="5"/>
  <c r="AJ1251" i="5"/>
  <c r="AK1251" i="5" s="1"/>
  <c r="AG1251" i="5"/>
  <c r="AB1251" i="5"/>
  <c r="AA1251" i="5"/>
  <c r="AF1251" i="5" s="1"/>
  <c r="I1251" i="5"/>
  <c r="H1251" i="5"/>
  <c r="Q1251" i="5" s="1"/>
  <c r="G1251" i="5"/>
  <c r="AJ1250" i="5"/>
  <c r="AG1250" i="5"/>
  <c r="AH1250" i="5" s="1"/>
  <c r="AI1250" i="5" s="1"/>
  <c r="AN1250" i="5" s="1"/>
  <c r="AB1250" i="5"/>
  <c r="AA1250" i="5"/>
  <c r="Z1250" i="5" s="1"/>
  <c r="I1250" i="5"/>
  <c r="AE1250" i="5" s="1"/>
  <c r="H1250" i="5"/>
  <c r="G1250" i="5"/>
  <c r="AJ1249" i="5"/>
  <c r="AK1249" i="5" s="1"/>
  <c r="AL1249" i="5" s="1"/>
  <c r="AG1249" i="5"/>
  <c r="AH1249" i="5" s="1"/>
  <c r="AI1249" i="5" s="1"/>
  <c r="AB1249" i="5"/>
  <c r="AA1249" i="5"/>
  <c r="I1249" i="5"/>
  <c r="H1249" i="5"/>
  <c r="Q1249" i="5" s="1"/>
  <c r="R1249" i="5" s="1"/>
  <c r="G1249" i="5"/>
  <c r="AJ1248" i="5"/>
  <c r="AK1248" i="5" s="1"/>
  <c r="AL1248" i="5" s="1"/>
  <c r="AG1248" i="5"/>
  <c r="AH1248" i="5" s="1"/>
  <c r="AB1248" i="5"/>
  <c r="AA1248" i="5"/>
  <c r="AF1248" i="5" s="1"/>
  <c r="I1248" i="5"/>
  <c r="AE1248" i="5" s="1"/>
  <c r="H1248" i="5"/>
  <c r="G1248" i="5"/>
  <c r="AJ1247" i="5"/>
  <c r="AG1247" i="5"/>
  <c r="AB1247" i="5"/>
  <c r="AA1247" i="5"/>
  <c r="AF1247" i="5" s="1"/>
  <c r="I1247" i="5"/>
  <c r="H1247" i="5"/>
  <c r="Q1247" i="5" s="1"/>
  <c r="G1247" i="5"/>
  <c r="AJ1246" i="5"/>
  <c r="AG1246" i="5"/>
  <c r="AH1246" i="5" s="1"/>
  <c r="AI1246" i="5" s="1"/>
  <c r="AB1246" i="5"/>
  <c r="AA1246" i="5"/>
  <c r="I1246" i="5"/>
  <c r="AE1246" i="5" s="1"/>
  <c r="H1246" i="5"/>
  <c r="G1246" i="5"/>
  <c r="AJ1245" i="5"/>
  <c r="AG1245" i="5"/>
  <c r="AB1245" i="5"/>
  <c r="AA1245" i="5"/>
  <c r="I1245" i="5"/>
  <c r="J1245" i="5" s="1"/>
  <c r="H1245" i="5"/>
  <c r="G1245" i="5"/>
  <c r="AJ1244" i="5"/>
  <c r="AK1244" i="5" s="1"/>
  <c r="AL1244" i="5" s="1"/>
  <c r="AG1244" i="5"/>
  <c r="AH1244" i="5" s="1"/>
  <c r="AB1244" i="5"/>
  <c r="AA1244" i="5"/>
  <c r="I1244" i="5"/>
  <c r="AE1244" i="5" s="1"/>
  <c r="H1244" i="5"/>
  <c r="G1244" i="5"/>
  <c r="AJ1243" i="5"/>
  <c r="AG1243" i="5"/>
  <c r="AB1243" i="5"/>
  <c r="AA1243" i="5"/>
  <c r="AF1243" i="5" s="1"/>
  <c r="I1243" i="5"/>
  <c r="H1243" i="5"/>
  <c r="Q1243" i="5" s="1"/>
  <c r="G1243" i="5"/>
  <c r="AJ1242" i="5"/>
  <c r="AG1242" i="5"/>
  <c r="AB1242" i="5"/>
  <c r="AA1242" i="5"/>
  <c r="I1242" i="5"/>
  <c r="J1242" i="5" s="1"/>
  <c r="H1242" i="5"/>
  <c r="G1242" i="5"/>
  <c r="AJ1241" i="5"/>
  <c r="AK1241" i="5" s="1"/>
  <c r="AL1241" i="5" s="1"/>
  <c r="AG1241" i="5"/>
  <c r="AB1241" i="5"/>
  <c r="AA1241" i="5"/>
  <c r="I1241" i="5"/>
  <c r="J1241" i="5" s="1"/>
  <c r="H1241" i="5"/>
  <c r="Q1241" i="5" s="1"/>
  <c r="R1241" i="5" s="1"/>
  <c r="G1241" i="5"/>
  <c r="AJ1240" i="5"/>
  <c r="AG1240" i="5"/>
  <c r="AB1240" i="5"/>
  <c r="AA1240" i="5"/>
  <c r="I1240" i="5"/>
  <c r="AE1240" i="5" s="1"/>
  <c r="H1240" i="5"/>
  <c r="G1240" i="5"/>
  <c r="AJ1239" i="5"/>
  <c r="AK1239" i="5" s="1"/>
  <c r="AG1239" i="5"/>
  <c r="AB1239" i="5"/>
  <c r="AA1239" i="5"/>
  <c r="I1239" i="5"/>
  <c r="J1239" i="5" s="1"/>
  <c r="H1239" i="5"/>
  <c r="Q1239" i="5" s="1"/>
  <c r="R1239" i="5" s="1"/>
  <c r="G1239" i="5"/>
  <c r="AJ1238" i="5"/>
  <c r="AG1238" i="5"/>
  <c r="AB1238" i="5"/>
  <c r="AA1238" i="5"/>
  <c r="AF1238" i="5" s="1"/>
  <c r="I1238" i="5"/>
  <c r="J1238" i="5" s="1"/>
  <c r="H1238" i="5"/>
  <c r="G1238" i="5"/>
  <c r="AJ1237" i="5"/>
  <c r="AK1237" i="5" s="1"/>
  <c r="AL1237" i="5" s="1"/>
  <c r="AG1237" i="5"/>
  <c r="AB1237" i="5"/>
  <c r="AA1237" i="5"/>
  <c r="I1237" i="5"/>
  <c r="J1237" i="5" s="1"/>
  <c r="H1237" i="5"/>
  <c r="Q1237" i="5" s="1"/>
  <c r="R1237" i="5" s="1"/>
  <c r="G1237" i="5"/>
  <c r="AJ1236" i="5"/>
  <c r="AG1236" i="5"/>
  <c r="AB1236" i="5"/>
  <c r="AA1236" i="5"/>
  <c r="I1236" i="5"/>
  <c r="AE1236" i="5" s="1"/>
  <c r="H1236" i="5"/>
  <c r="Q1236" i="5" s="1"/>
  <c r="R1236" i="5" s="1"/>
  <c r="G1236" i="5"/>
  <c r="AJ1235" i="5"/>
  <c r="AK1235" i="5" s="1"/>
  <c r="AG1235" i="5"/>
  <c r="AH1235" i="5" s="1"/>
  <c r="AB1235" i="5"/>
  <c r="AA1235" i="5"/>
  <c r="Z1235" i="5" s="1"/>
  <c r="I1235" i="5"/>
  <c r="H1235" i="5"/>
  <c r="Q1235" i="5" s="1"/>
  <c r="R1235" i="5" s="1"/>
  <c r="G1235" i="5"/>
  <c r="AJ1234" i="5"/>
  <c r="AK1234" i="5" s="1"/>
  <c r="AL1234" i="5" s="1"/>
  <c r="AG1234" i="5"/>
  <c r="AB1234" i="5"/>
  <c r="AA1234" i="5"/>
  <c r="I1234" i="5"/>
  <c r="H1234" i="5"/>
  <c r="Q1234" i="5" s="1"/>
  <c r="R1234" i="5" s="1"/>
  <c r="G1234" i="5"/>
  <c r="AJ1233" i="5"/>
  <c r="AG1233" i="5"/>
  <c r="AH1233" i="5" s="1"/>
  <c r="AB1233" i="5"/>
  <c r="AA1233" i="5"/>
  <c r="I1233" i="5"/>
  <c r="J1233" i="5" s="1"/>
  <c r="H1233" i="5"/>
  <c r="G1233" i="5"/>
  <c r="AJ1232" i="5"/>
  <c r="AK1232" i="5" s="1"/>
  <c r="AG1232" i="5"/>
  <c r="AH1232" i="5" s="1"/>
  <c r="AI1232" i="5" s="1"/>
  <c r="AN1232" i="5" s="1"/>
  <c r="AB1232" i="5"/>
  <c r="AA1232" i="5"/>
  <c r="I1232" i="5"/>
  <c r="H1232" i="5"/>
  <c r="G1232" i="5"/>
  <c r="AJ1231" i="5"/>
  <c r="AG1231" i="5"/>
  <c r="AH1231" i="5" s="1"/>
  <c r="AB1231" i="5"/>
  <c r="AA1231" i="5"/>
  <c r="AF1231" i="5" s="1"/>
  <c r="I1231" i="5"/>
  <c r="H1231" i="5"/>
  <c r="Q1231" i="5" s="1"/>
  <c r="R1231" i="5" s="1"/>
  <c r="G1231" i="5"/>
  <c r="AJ1230" i="5"/>
  <c r="AK1230" i="5" s="1"/>
  <c r="AL1230" i="5" s="1"/>
  <c r="AG1230" i="5"/>
  <c r="AH1230" i="5" s="1"/>
  <c r="AB1230" i="5"/>
  <c r="AA1230" i="5"/>
  <c r="AF1230" i="5" s="1"/>
  <c r="I1230" i="5"/>
  <c r="AE1230" i="5" s="1"/>
  <c r="H1230" i="5"/>
  <c r="Q1230" i="5" s="1"/>
  <c r="R1230" i="5" s="1"/>
  <c r="G1230" i="5"/>
  <c r="AJ1229" i="5"/>
  <c r="AK1229" i="5" s="1"/>
  <c r="AG1229" i="5"/>
  <c r="AB1229" i="5"/>
  <c r="AA1229" i="5"/>
  <c r="Z1229" i="5" s="1"/>
  <c r="I1229" i="5"/>
  <c r="H1229" i="5"/>
  <c r="Q1229" i="5" s="1"/>
  <c r="R1229" i="5" s="1"/>
  <c r="G1229" i="5"/>
  <c r="AJ1228" i="5"/>
  <c r="AK1228" i="5" s="1"/>
  <c r="AG1228" i="5"/>
  <c r="AH1228" i="5" s="1"/>
  <c r="AB1228" i="5"/>
  <c r="AA1228" i="5"/>
  <c r="AF1228" i="5" s="1"/>
  <c r="I1228" i="5"/>
  <c r="AE1228" i="5" s="1"/>
  <c r="H1228" i="5"/>
  <c r="G1228" i="5"/>
  <c r="AJ1227" i="5"/>
  <c r="AK1227" i="5" s="1"/>
  <c r="AG1227" i="5"/>
  <c r="AB1227" i="5"/>
  <c r="AA1227" i="5"/>
  <c r="I1227" i="5"/>
  <c r="AE1227" i="5" s="1"/>
  <c r="H1227" i="5"/>
  <c r="Q1227" i="5" s="1"/>
  <c r="S1227" i="5" s="1"/>
  <c r="G1227" i="5"/>
  <c r="AJ1226" i="5"/>
  <c r="AG1226" i="5"/>
  <c r="AB1226" i="5"/>
  <c r="AA1226" i="5"/>
  <c r="AF1226" i="5" s="1"/>
  <c r="I1226" i="5"/>
  <c r="H1226" i="5"/>
  <c r="G1226" i="5"/>
  <c r="AJ1225" i="5"/>
  <c r="AK1225" i="5" s="1"/>
  <c r="AG1225" i="5"/>
  <c r="AB1225" i="5"/>
  <c r="AA1225" i="5"/>
  <c r="Z1225" i="5" s="1"/>
  <c r="I1225" i="5"/>
  <c r="AE1225" i="5" s="1"/>
  <c r="H1225" i="5"/>
  <c r="Q1225" i="5" s="1"/>
  <c r="S1225" i="5" s="1"/>
  <c r="G1225" i="5"/>
  <c r="AJ1224" i="5"/>
  <c r="AG1224" i="5"/>
  <c r="AH1224" i="5" s="1"/>
  <c r="AB1224" i="5"/>
  <c r="AA1224" i="5"/>
  <c r="I1224" i="5"/>
  <c r="H1224" i="5"/>
  <c r="G1224" i="5"/>
  <c r="AJ1223" i="5"/>
  <c r="AG1223" i="5"/>
  <c r="AB1223" i="5"/>
  <c r="AA1223" i="5"/>
  <c r="AF1223" i="5" s="1"/>
  <c r="I1223" i="5"/>
  <c r="AE1223" i="5" s="1"/>
  <c r="H1223" i="5"/>
  <c r="Q1223" i="5" s="1"/>
  <c r="R1223" i="5" s="1"/>
  <c r="G1223" i="5"/>
  <c r="AJ1222" i="5"/>
  <c r="AG1222" i="5"/>
  <c r="AH1222" i="5" s="1"/>
  <c r="AB1222" i="5"/>
  <c r="AA1222" i="5"/>
  <c r="AF1222" i="5" s="1"/>
  <c r="I1222" i="5"/>
  <c r="H1222" i="5"/>
  <c r="G1222" i="5"/>
  <c r="AJ1221" i="5"/>
  <c r="AK1221" i="5" s="1"/>
  <c r="AG1221" i="5"/>
  <c r="AB1221" i="5"/>
  <c r="AA1221" i="5"/>
  <c r="Z1221" i="5" s="1"/>
  <c r="I1221" i="5"/>
  <c r="AE1221" i="5" s="1"/>
  <c r="H1221" i="5"/>
  <c r="Q1221" i="5" s="1"/>
  <c r="S1221" i="5" s="1"/>
  <c r="G1221" i="5"/>
  <c r="AJ1220" i="5"/>
  <c r="AG1220" i="5"/>
  <c r="AB1220" i="5"/>
  <c r="AA1220" i="5"/>
  <c r="Z1220" i="5" s="1"/>
  <c r="I1220" i="5"/>
  <c r="AE1220" i="5" s="1"/>
  <c r="H1220" i="5"/>
  <c r="G1220" i="5"/>
  <c r="AJ1219" i="5"/>
  <c r="AG1219" i="5"/>
  <c r="AB1219" i="5"/>
  <c r="AA1219" i="5"/>
  <c r="AF1219" i="5" s="1"/>
  <c r="I1219" i="5"/>
  <c r="AE1219" i="5" s="1"/>
  <c r="H1219" i="5"/>
  <c r="Q1219" i="5" s="1"/>
  <c r="R1219" i="5" s="1"/>
  <c r="G1219" i="5"/>
  <c r="AJ1218" i="5"/>
  <c r="AG1218" i="5"/>
  <c r="AH1218" i="5" s="1"/>
  <c r="AB1218" i="5"/>
  <c r="AA1218" i="5"/>
  <c r="AF1218" i="5" s="1"/>
  <c r="I1218" i="5"/>
  <c r="AE1218" i="5" s="1"/>
  <c r="H1218" i="5"/>
  <c r="G1218" i="5"/>
  <c r="AJ1217" i="5"/>
  <c r="AK1217" i="5" s="1"/>
  <c r="AG1217" i="5"/>
  <c r="AB1217" i="5"/>
  <c r="AA1217" i="5"/>
  <c r="Z1217" i="5" s="1"/>
  <c r="I1217" i="5"/>
  <c r="AE1217" i="5" s="1"/>
  <c r="H1217" i="5"/>
  <c r="Q1217" i="5" s="1"/>
  <c r="S1217" i="5" s="1"/>
  <c r="G1217" i="5"/>
  <c r="AJ1216" i="5"/>
  <c r="AG1216" i="5"/>
  <c r="AB1216" i="5"/>
  <c r="AA1216" i="5"/>
  <c r="I1216" i="5"/>
  <c r="H1216" i="5"/>
  <c r="G1216" i="5"/>
  <c r="AJ1215" i="5"/>
  <c r="AG1215" i="5"/>
  <c r="AB1215" i="5"/>
  <c r="AA1215" i="5"/>
  <c r="AF1215" i="5" s="1"/>
  <c r="I1215" i="5"/>
  <c r="AE1215" i="5" s="1"/>
  <c r="H1215" i="5"/>
  <c r="G1215" i="5"/>
  <c r="AJ1214" i="5"/>
  <c r="AG1214" i="5"/>
  <c r="AH1214" i="5" s="1"/>
  <c r="AB1214" i="5"/>
  <c r="AA1214" i="5"/>
  <c r="I1214" i="5"/>
  <c r="AE1214" i="5" s="1"/>
  <c r="H1214" i="5"/>
  <c r="G1214" i="5"/>
  <c r="AJ1213" i="5"/>
  <c r="AK1213" i="5" s="1"/>
  <c r="AG1213" i="5"/>
  <c r="AB1213" i="5"/>
  <c r="AA1213" i="5"/>
  <c r="I1213" i="5"/>
  <c r="J1213" i="5" s="1"/>
  <c r="H1213" i="5"/>
  <c r="Q1213" i="5" s="1"/>
  <c r="R1213" i="5" s="1"/>
  <c r="G1213" i="5"/>
  <c r="AJ1212" i="5"/>
  <c r="AG1212" i="5"/>
  <c r="AB1212" i="5"/>
  <c r="AA1212" i="5"/>
  <c r="I1212" i="5"/>
  <c r="AE1212" i="5" s="1"/>
  <c r="H1212" i="5"/>
  <c r="G1212" i="5"/>
  <c r="AJ1211" i="5"/>
  <c r="AG1211" i="5"/>
  <c r="AB1211" i="5"/>
  <c r="AA1211" i="5"/>
  <c r="I1211" i="5"/>
  <c r="J1211" i="5" s="1"/>
  <c r="H1211" i="5"/>
  <c r="Q1211" i="5" s="1"/>
  <c r="R1211" i="5" s="1"/>
  <c r="G1211" i="5"/>
  <c r="AJ1210" i="5"/>
  <c r="AG1210" i="5"/>
  <c r="AH1210" i="5" s="1"/>
  <c r="AB1210" i="5"/>
  <c r="AA1210" i="5"/>
  <c r="Z1210" i="5" s="1"/>
  <c r="I1210" i="5"/>
  <c r="AE1210" i="5" s="1"/>
  <c r="H1210" i="5"/>
  <c r="G1210" i="5"/>
  <c r="AJ1209" i="5"/>
  <c r="AK1209" i="5" s="1"/>
  <c r="AG1209" i="5"/>
  <c r="AB1209" i="5"/>
  <c r="AA1209" i="5"/>
  <c r="I1209" i="5"/>
  <c r="J1209" i="5" s="1"/>
  <c r="H1209" i="5"/>
  <c r="Q1209" i="5" s="1"/>
  <c r="R1209" i="5" s="1"/>
  <c r="G1209" i="5"/>
  <c r="AJ1208" i="5"/>
  <c r="AG1208" i="5"/>
  <c r="AH1208" i="5" s="1"/>
  <c r="AI1208" i="5" s="1"/>
  <c r="AB1208" i="5"/>
  <c r="AA1208" i="5"/>
  <c r="I1208" i="5"/>
  <c r="H1208" i="5"/>
  <c r="G1208" i="5"/>
  <c r="AJ1207" i="5"/>
  <c r="AK1207" i="5" s="1"/>
  <c r="AL1207" i="5" s="1"/>
  <c r="AG1207" i="5"/>
  <c r="AB1207" i="5"/>
  <c r="AA1207" i="5"/>
  <c r="I1207" i="5"/>
  <c r="J1207" i="5" s="1"/>
  <c r="H1207" i="5"/>
  <c r="G1207" i="5"/>
  <c r="AJ1206" i="5"/>
  <c r="AG1206" i="5"/>
  <c r="AB1206" i="5"/>
  <c r="AA1206" i="5"/>
  <c r="AF1206" i="5" s="1"/>
  <c r="I1206" i="5"/>
  <c r="AE1206" i="5" s="1"/>
  <c r="H1206" i="5"/>
  <c r="G1206" i="5"/>
  <c r="AJ1205" i="5"/>
  <c r="AK1205" i="5" s="1"/>
  <c r="AG1205" i="5"/>
  <c r="AB1205" i="5"/>
  <c r="AA1205" i="5"/>
  <c r="I1205" i="5"/>
  <c r="H1205" i="5"/>
  <c r="G1205" i="5"/>
  <c r="AJ1204" i="5"/>
  <c r="AK1204" i="5" s="1"/>
  <c r="AG1204" i="5"/>
  <c r="AB1204" i="5"/>
  <c r="AA1204" i="5"/>
  <c r="AF1204" i="5" s="1"/>
  <c r="I1204" i="5"/>
  <c r="AE1204" i="5" s="1"/>
  <c r="H1204" i="5"/>
  <c r="Q1204" i="5" s="1"/>
  <c r="S1204" i="5" s="1"/>
  <c r="G1204" i="5"/>
  <c r="AJ1203" i="5"/>
  <c r="AG1203" i="5"/>
  <c r="AH1203" i="5" s="1"/>
  <c r="AB1203" i="5"/>
  <c r="AA1203" i="5"/>
  <c r="I1203" i="5"/>
  <c r="J1203" i="5" s="1"/>
  <c r="H1203" i="5"/>
  <c r="G1203" i="5"/>
  <c r="AJ1202" i="5"/>
  <c r="AK1202" i="5" s="1"/>
  <c r="AG1202" i="5"/>
  <c r="AH1202" i="5" s="1"/>
  <c r="AB1202" i="5"/>
  <c r="AA1202" i="5"/>
  <c r="AF1202" i="5" s="1"/>
  <c r="I1202" i="5"/>
  <c r="J1202" i="5" s="1"/>
  <c r="H1202" i="5"/>
  <c r="G1202" i="5"/>
  <c r="AJ1201" i="5"/>
  <c r="AK1201" i="5" s="1"/>
  <c r="AG1201" i="5"/>
  <c r="AH1201" i="5" s="1"/>
  <c r="AB1201" i="5"/>
  <c r="AA1201" i="5"/>
  <c r="I1201" i="5"/>
  <c r="J1201" i="5" s="1"/>
  <c r="H1201" i="5"/>
  <c r="G1201" i="5"/>
  <c r="AJ1200" i="5"/>
  <c r="AK1200" i="5" s="1"/>
  <c r="AG1200" i="5"/>
  <c r="AB1200" i="5"/>
  <c r="AA1200" i="5"/>
  <c r="I1200" i="5"/>
  <c r="H1200" i="5"/>
  <c r="Q1200" i="5" s="1"/>
  <c r="G1200" i="5"/>
  <c r="AJ1199" i="5"/>
  <c r="AG1199" i="5"/>
  <c r="AH1199" i="5" s="1"/>
  <c r="AB1199" i="5"/>
  <c r="AA1199" i="5"/>
  <c r="Z1199" i="5" s="1"/>
  <c r="I1199" i="5"/>
  <c r="J1199" i="5" s="1"/>
  <c r="H1199" i="5"/>
  <c r="G1199" i="5"/>
  <c r="AJ1198" i="5"/>
  <c r="AK1198" i="5" s="1"/>
  <c r="AG1198" i="5"/>
  <c r="AH1198" i="5" s="1"/>
  <c r="AB1198" i="5"/>
  <c r="AA1198" i="5"/>
  <c r="I1198" i="5"/>
  <c r="J1198" i="5" s="1"/>
  <c r="H1198" i="5"/>
  <c r="G1198" i="5"/>
  <c r="AJ1197" i="5"/>
  <c r="AK1197" i="5" s="1"/>
  <c r="AG1197" i="5"/>
  <c r="AH1197" i="5" s="1"/>
  <c r="AB1197" i="5"/>
  <c r="AA1197" i="5"/>
  <c r="I1197" i="5"/>
  <c r="H1197" i="5"/>
  <c r="G1197" i="5"/>
  <c r="AJ1196" i="5"/>
  <c r="AK1196" i="5" s="1"/>
  <c r="AG1196" i="5"/>
  <c r="AB1196" i="5"/>
  <c r="AA1196" i="5"/>
  <c r="I1196" i="5"/>
  <c r="H1196" i="5"/>
  <c r="Q1196" i="5" s="1"/>
  <c r="G1196" i="5"/>
  <c r="AJ1195" i="5"/>
  <c r="AG1195" i="5"/>
  <c r="AH1195" i="5" s="1"/>
  <c r="AB1195" i="5"/>
  <c r="AA1195" i="5"/>
  <c r="I1195" i="5"/>
  <c r="J1195" i="5" s="1"/>
  <c r="H1195" i="5"/>
  <c r="G1195" i="5"/>
  <c r="AJ1194" i="5"/>
  <c r="AG1194" i="5"/>
  <c r="AH1194" i="5" s="1"/>
  <c r="AB1194" i="5"/>
  <c r="AA1194" i="5"/>
  <c r="I1194" i="5"/>
  <c r="J1194" i="5" s="1"/>
  <c r="H1194" i="5"/>
  <c r="G1194" i="5"/>
  <c r="AJ1193" i="5"/>
  <c r="AK1193" i="5" s="1"/>
  <c r="AG1193" i="5"/>
  <c r="AH1193" i="5" s="1"/>
  <c r="AB1193" i="5"/>
  <c r="AA1193" i="5"/>
  <c r="AF1193" i="5" s="1"/>
  <c r="I1193" i="5"/>
  <c r="AE1193" i="5" s="1"/>
  <c r="H1193" i="5"/>
  <c r="G1193" i="5"/>
  <c r="AJ1192" i="5"/>
  <c r="AK1192" i="5" s="1"/>
  <c r="AG1192" i="5"/>
  <c r="AH1192" i="5" s="1"/>
  <c r="AB1192" i="5"/>
  <c r="AA1192" i="5"/>
  <c r="AF1192" i="5" s="1"/>
  <c r="I1192" i="5"/>
  <c r="H1192" i="5"/>
  <c r="Q1192" i="5" s="1"/>
  <c r="G1192" i="5"/>
  <c r="AJ1191" i="5"/>
  <c r="AG1191" i="5"/>
  <c r="AB1191" i="5"/>
  <c r="AA1191" i="5"/>
  <c r="I1191" i="5"/>
  <c r="H1191" i="5"/>
  <c r="Q1191" i="5" s="1"/>
  <c r="R1191" i="5" s="1"/>
  <c r="G1191" i="5"/>
  <c r="AJ1190" i="5"/>
  <c r="AG1190" i="5"/>
  <c r="AH1190" i="5" s="1"/>
  <c r="AB1190" i="5"/>
  <c r="AA1190" i="5"/>
  <c r="Z1190" i="5" s="1"/>
  <c r="I1190" i="5"/>
  <c r="J1190" i="5" s="1"/>
  <c r="H1190" i="5"/>
  <c r="G1190" i="5"/>
  <c r="AJ1189" i="5"/>
  <c r="AK1189" i="5" s="1"/>
  <c r="AG1189" i="5"/>
  <c r="AH1189" i="5" s="1"/>
  <c r="AB1189" i="5"/>
  <c r="AA1189" i="5"/>
  <c r="AF1189" i="5" s="1"/>
  <c r="I1189" i="5"/>
  <c r="H1189" i="5"/>
  <c r="G1189" i="5"/>
  <c r="AJ1188" i="5"/>
  <c r="AK1188" i="5" s="1"/>
  <c r="AL1188" i="5" s="1"/>
  <c r="AG1188" i="5"/>
  <c r="AB1188" i="5"/>
  <c r="AA1188" i="5"/>
  <c r="AF1188" i="5" s="1"/>
  <c r="I1188" i="5"/>
  <c r="J1188" i="5" s="1"/>
  <c r="H1188" i="5"/>
  <c r="Q1188" i="5" s="1"/>
  <c r="G1188" i="5"/>
  <c r="AJ1187" i="5"/>
  <c r="AG1187" i="5"/>
  <c r="AB1187" i="5"/>
  <c r="AA1187" i="5"/>
  <c r="AF1187" i="5" s="1"/>
  <c r="I1187" i="5"/>
  <c r="AE1187" i="5" s="1"/>
  <c r="H1187" i="5"/>
  <c r="Q1187" i="5" s="1"/>
  <c r="R1187" i="5" s="1"/>
  <c r="G1187" i="5"/>
  <c r="AJ1186" i="5"/>
  <c r="AK1186" i="5" s="1"/>
  <c r="AG1186" i="5"/>
  <c r="AH1186" i="5" s="1"/>
  <c r="AI1186" i="5" s="1"/>
  <c r="AB1186" i="5"/>
  <c r="AA1186" i="5"/>
  <c r="AF1186" i="5" s="1"/>
  <c r="I1186" i="5"/>
  <c r="H1186" i="5"/>
  <c r="G1186" i="5"/>
  <c r="AJ1185" i="5"/>
  <c r="AK1185" i="5" s="1"/>
  <c r="AG1185" i="5"/>
  <c r="AB1185" i="5"/>
  <c r="AA1185" i="5"/>
  <c r="AF1185" i="5" s="1"/>
  <c r="I1185" i="5"/>
  <c r="AE1185" i="5" s="1"/>
  <c r="H1185" i="5"/>
  <c r="Q1185" i="5" s="1"/>
  <c r="R1185" i="5" s="1"/>
  <c r="G1185" i="5"/>
  <c r="AJ1184" i="5"/>
  <c r="AG1184" i="5"/>
  <c r="AH1184" i="5" s="1"/>
  <c r="AB1184" i="5"/>
  <c r="AA1184" i="5"/>
  <c r="AF1184" i="5" s="1"/>
  <c r="I1184" i="5"/>
  <c r="J1184" i="5" s="1"/>
  <c r="H1184" i="5"/>
  <c r="G1184" i="5"/>
  <c r="AJ1183" i="5"/>
  <c r="AK1183" i="5" s="1"/>
  <c r="AG1183" i="5"/>
  <c r="AH1183" i="5" s="1"/>
  <c r="AB1183" i="5"/>
  <c r="AA1183" i="5"/>
  <c r="AF1183" i="5" s="1"/>
  <c r="I1183" i="5"/>
  <c r="H1183" i="5"/>
  <c r="G1183" i="5"/>
  <c r="AJ1182" i="5"/>
  <c r="AK1182" i="5" s="1"/>
  <c r="AG1182" i="5"/>
  <c r="AH1182" i="5" s="1"/>
  <c r="AB1182" i="5"/>
  <c r="AA1182" i="5"/>
  <c r="I1182" i="5"/>
  <c r="H1182" i="5"/>
  <c r="G1182" i="5"/>
  <c r="AJ1181" i="5"/>
  <c r="AK1181" i="5" s="1"/>
  <c r="AG1181" i="5"/>
  <c r="AB1181" i="5"/>
  <c r="AA1181" i="5"/>
  <c r="I1181" i="5"/>
  <c r="AE1181" i="5" s="1"/>
  <c r="H1181" i="5"/>
  <c r="Q1181" i="5" s="1"/>
  <c r="S1181" i="5" s="1"/>
  <c r="G1181" i="5"/>
  <c r="AJ1180" i="5"/>
  <c r="AG1180" i="5"/>
  <c r="AH1180" i="5" s="1"/>
  <c r="AB1180" i="5"/>
  <c r="AA1180" i="5"/>
  <c r="I1180" i="5"/>
  <c r="J1180" i="5" s="1"/>
  <c r="H1180" i="5"/>
  <c r="G1180" i="5"/>
  <c r="AJ1179" i="5"/>
  <c r="AK1179" i="5" s="1"/>
  <c r="AG1179" i="5"/>
  <c r="AH1179" i="5" s="1"/>
  <c r="AB1179" i="5"/>
  <c r="AA1179" i="5"/>
  <c r="AF1179" i="5" s="1"/>
  <c r="I1179" i="5"/>
  <c r="H1179" i="5"/>
  <c r="G1179" i="5"/>
  <c r="AJ1178" i="5"/>
  <c r="AK1178" i="5" s="1"/>
  <c r="AG1178" i="5"/>
  <c r="AH1178" i="5" s="1"/>
  <c r="AB1178" i="5"/>
  <c r="AA1178" i="5"/>
  <c r="AF1178" i="5" s="1"/>
  <c r="I1178" i="5"/>
  <c r="H1178" i="5"/>
  <c r="G1178" i="5"/>
  <c r="AJ1177" i="5"/>
  <c r="AK1177" i="5" s="1"/>
  <c r="AG1177" i="5"/>
  <c r="AB1177" i="5"/>
  <c r="AA1177" i="5"/>
  <c r="AF1177" i="5" s="1"/>
  <c r="I1177" i="5"/>
  <c r="AE1177" i="5" s="1"/>
  <c r="H1177" i="5"/>
  <c r="Q1177" i="5" s="1"/>
  <c r="S1177" i="5" s="1"/>
  <c r="G1177" i="5"/>
  <c r="AJ1176" i="5"/>
  <c r="AG1176" i="5"/>
  <c r="AH1176" i="5" s="1"/>
  <c r="AB1176" i="5"/>
  <c r="AA1176" i="5"/>
  <c r="AF1176" i="5" s="1"/>
  <c r="I1176" i="5"/>
  <c r="J1176" i="5" s="1"/>
  <c r="H1176" i="5"/>
  <c r="G1176" i="5"/>
  <c r="AJ1175" i="5"/>
  <c r="AK1175" i="5" s="1"/>
  <c r="AG1175" i="5"/>
  <c r="AH1175" i="5" s="1"/>
  <c r="AB1175" i="5"/>
  <c r="AA1175" i="5"/>
  <c r="AF1175" i="5" s="1"/>
  <c r="I1175" i="5"/>
  <c r="J1175" i="5" s="1"/>
  <c r="H1175" i="5"/>
  <c r="G1175" i="5"/>
  <c r="AJ1174" i="5"/>
  <c r="AK1174" i="5" s="1"/>
  <c r="AG1174" i="5"/>
  <c r="AH1174" i="5" s="1"/>
  <c r="AB1174" i="5"/>
  <c r="AA1174" i="5"/>
  <c r="AF1174" i="5" s="1"/>
  <c r="I1174" i="5"/>
  <c r="H1174" i="5"/>
  <c r="G1174" i="5"/>
  <c r="AJ1173" i="5"/>
  <c r="AK1173" i="5" s="1"/>
  <c r="AG1173" i="5"/>
  <c r="AB1173" i="5"/>
  <c r="AA1173" i="5"/>
  <c r="AF1173" i="5" s="1"/>
  <c r="I1173" i="5"/>
  <c r="AE1173" i="5" s="1"/>
  <c r="H1173" i="5"/>
  <c r="Q1173" i="5" s="1"/>
  <c r="S1173" i="5" s="1"/>
  <c r="G1173" i="5"/>
  <c r="AJ1172" i="5"/>
  <c r="AG1172" i="5"/>
  <c r="AH1172" i="5" s="1"/>
  <c r="AB1172" i="5"/>
  <c r="AA1172" i="5"/>
  <c r="I1172" i="5"/>
  <c r="H1172" i="5"/>
  <c r="G1172" i="5"/>
  <c r="AJ1171" i="5"/>
  <c r="AG1171" i="5"/>
  <c r="AB1171" i="5"/>
  <c r="AA1171" i="5"/>
  <c r="AF1171" i="5" s="1"/>
  <c r="I1171" i="5"/>
  <c r="J1171" i="5" s="1"/>
  <c r="H1171" i="5"/>
  <c r="G1171" i="5"/>
  <c r="AJ1170" i="5"/>
  <c r="AG1170" i="5"/>
  <c r="AH1170" i="5" s="1"/>
  <c r="AB1170" i="5"/>
  <c r="AA1170" i="5"/>
  <c r="I1170" i="5"/>
  <c r="J1170" i="5" s="1"/>
  <c r="H1170" i="5"/>
  <c r="G1170" i="5"/>
  <c r="AJ1169" i="5"/>
  <c r="AK1169" i="5" s="1"/>
  <c r="AG1169" i="5"/>
  <c r="AB1169" i="5"/>
  <c r="AA1169" i="5"/>
  <c r="Z1169" i="5" s="1"/>
  <c r="I1169" i="5"/>
  <c r="H1169" i="5"/>
  <c r="Q1169" i="5" s="1"/>
  <c r="G1169" i="5"/>
  <c r="AJ1168" i="5"/>
  <c r="AG1168" i="5"/>
  <c r="AB1168" i="5"/>
  <c r="AA1168" i="5"/>
  <c r="I1168" i="5"/>
  <c r="AE1168" i="5" s="1"/>
  <c r="H1168" i="5"/>
  <c r="G1168" i="5"/>
  <c r="AJ1167" i="5"/>
  <c r="AG1167" i="5"/>
  <c r="AB1167" i="5"/>
  <c r="AA1167" i="5"/>
  <c r="I1167" i="5"/>
  <c r="J1167" i="5" s="1"/>
  <c r="H1167" i="5"/>
  <c r="G1167" i="5"/>
  <c r="AJ1166" i="5"/>
  <c r="AG1166" i="5"/>
  <c r="AH1166" i="5" s="1"/>
  <c r="AB1166" i="5"/>
  <c r="AA1166" i="5"/>
  <c r="I1166" i="5"/>
  <c r="H1166" i="5"/>
  <c r="G1166" i="5"/>
  <c r="AJ1165" i="5"/>
  <c r="AK1165" i="5" s="1"/>
  <c r="AG1165" i="5"/>
  <c r="AB1165" i="5"/>
  <c r="AA1165" i="5"/>
  <c r="I1165" i="5"/>
  <c r="J1165" i="5" s="1"/>
  <c r="H1165" i="5"/>
  <c r="Q1165" i="5" s="1"/>
  <c r="R1165" i="5" s="1"/>
  <c r="G1165" i="5"/>
  <c r="AJ1164" i="5"/>
  <c r="AG1164" i="5"/>
  <c r="AH1164" i="5" s="1"/>
  <c r="AB1164" i="5"/>
  <c r="AA1164" i="5"/>
  <c r="Z1164" i="5" s="1"/>
  <c r="I1164" i="5"/>
  <c r="AE1164" i="5" s="1"/>
  <c r="H1164" i="5"/>
  <c r="G1164" i="5"/>
  <c r="AJ1163" i="5"/>
  <c r="AK1163" i="5" s="1"/>
  <c r="AG1163" i="5"/>
  <c r="AB1163" i="5"/>
  <c r="AA1163" i="5"/>
  <c r="I1163" i="5"/>
  <c r="J1163" i="5" s="1"/>
  <c r="H1163" i="5"/>
  <c r="Q1163" i="5" s="1"/>
  <c r="R1163" i="5" s="1"/>
  <c r="G1163" i="5"/>
  <c r="AJ1162" i="5"/>
  <c r="AG1162" i="5"/>
  <c r="AH1162" i="5" s="1"/>
  <c r="AB1162" i="5"/>
  <c r="AA1162" i="5"/>
  <c r="AF1162" i="5" s="1"/>
  <c r="I1162" i="5"/>
  <c r="H1162" i="5"/>
  <c r="G1162" i="5"/>
  <c r="AJ1161" i="5"/>
  <c r="AK1161" i="5" s="1"/>
  <c r="AL1161" i="5" s="1"/>
  <c r="AG1161" i="5"/>
  <c r="AB1161" i="5"/>
  <c r="AA1161" i="5"/>
  <c r="AF1161" i="5" s="1"/>
  <c r="I1161" i="5"/>
  <c r="J1161" i="5" s="1"/>
  <c r="H1161" i="5"/>
  <c r="Q1161" i="5" s="1"/>
  <c r="S1161" i="5" s="1"/>
  <c r="G1161" i="5"/>
  <c r="AJ1160" i="5"/>
  <c r="AK1160" i="5" s="1"/>
  <c r="AG1160" i="5"/>
  <c r="AH1160" i="5" s="1"/>
  <c r="AB1160" i="5"/>
  <c r="AA1160" i="5"/>
  <c r="AF1160" i="5" s="1"/>
  <c r="I1160" i="5"/>
  <c r="AE1160" i="5" s="1"/>
  <c r="H1160" i="5"/>
  <c r="G1160" i="5"/>
  <c r="AJ1159" i="5"/>
  <c r="AK1159" i="5" s="1"/>
  <c r="AG1159" i="5"/>
  <c r="AB1159" i="5"/>
  <c r="AA1159" i="5"/>
  <c r="AF1159" i="5" s="1"/>
  <c r="I1159" i="5"/>
  <c r="AE1159" i="5" s="1"/>
  <c r="H1159" i="5"/>
  <c r="Q1159" i="5" s="1"/>
  <c r="S1159" i="5" s="1"/>
  <c r="G1159" i="5"/>
  <c r="AJ1158" i="5"/>
  <c r="AG1158" i="5"/>
  <c r="AH1158" i="5" s="1"/>
  <c r="AB1158" i="5"/>
  <c r="AA1158" i="5"/>
  <c r="Z1158" i="5" s="1"/>
  <c r="I1158" i="5"/>
  <c r="J1158" i="5" s="1"/>
  <c r="H1158" i="5"/>
  <c r="G1158" i="5"/>
  <c r="AJ1157" i="5"/>
  <c r="AK1157" i="5" s="1"/>
  <c r="AG1157" i="5"/>
  <c r="AH1157" i="5" s="1"/>
  <c r="AB1157" i="5"/>
  <c r="AA1157" i="5"/>
  <c r="AF1157" i="5" s="1"/>
  <c r="I1157" i="5"/>
  <c r="J1157" i="5" s="1"/>
  <c r="H1157" i="5"/>
  <c r="G1157" i="5"/>
  <c r="AJ1156" i="5"/>
  <c r="AK1156" i="5" s="1"/>
  <c r="AG1156" i="5"/>
  <c r="AH1156" i="5" s="1"/>
  <c r="AB1156" i="5"/>
  <c r="AA1156" i="5"/>
  <c r="AF1156" i="5" s="1"/>
  <c r="I1156" i="5"/>
  <c r="H1156" i="5"/>
  <c r="G1156" i="5"/>
  <c r="AJ1155" i="5"/>
  <c r="AK1155" i="5" s="1"/>
  <c r="AG1155" i="5"/>
  <c r="AB1155" i="5"/>
  <c r="AA1155" i="5"/>
  <c r="AF1155" i="5" s="1"/>
  <c r="I1155" i="5"/>
  <c r="AE1155" i="5" s="1"/>
  <c r="H1155" i="5"/>
  <c r="Q1155" i="5" s="1"/>
  <c r="S1155" i="5" s="1"/>
  <c r="G1155" i="5"/>
  <c r="AJ1154" i="5"/>
  <c r="AG1154" i="5"/>
  <c r="AH1154" i="5" s="1"/>
  <c r="AB1154" i="5"/>
  <c r="AA1154" i="5"/>
  <c r="Z1154" i="5" s="1"/>
  <c r="I1154" i="5"/>
  <c r="J1154" i="5" s="1"/>
  <c r="H1154" i="5"/>
  <c r="G1154" i="5"/>
  <c r="AJ1153" i="5"/>
  <c r="AK1153" i="5" s="1"/>
  <c r="AG1153" i="5"/>
  <c r="AH1153" i="5" s="1"/>
  <c r="AB1153" i="5"/>
  <c r="AA1153" i="5"/>
  <c r="AF1153" i="5" s="1"/>
  <c r="I1153" i="5"/>
  <c r="J1153" i="5" s="1"/>
  <c r="H1153" i="5"/>
  <c r="G1153" i="5"/>
  <c r="AJ1152" i="5"/>
  <c r="AK1152" i="5" s="1"/>
  <c r="AG1152" i="5"/>
  <c r="AH1152" i="5" s="1"/>
  <c r="AB1152" i="5"/>
  <c r="AA1152" i="5"/>
  <c r="AF1152" i="5" s="1"/>
  <c r="I1152" i="5"/>
  <c r="AE1152" i="5" s="1"/>
  <c r="H1152" i="5"/>
  <c r="G1152" i="5"/>
  <c r="AJ1151" i="5"/>
  <c r="AK1151" i="5" s="1"/>
  <c r="AG1151" i="5"/>
  <c r="AB1151" i="5"/>
  <c r="AA1151" i="5"/>
  <c r="AF1151" i="5" s="1"/>
  <c r="I1151" i="5"/>
  <c r="AE1151" i="5" s="1"/>
  <c r="H1151" i="5"/>
  <c r="Q1151" i="5" s="1"/>
  <c r="S1151" i="5" s="1"/>
  <c r="G1151" i="5"/>
  <c r="AJ1150" i="5"/>
  <c r="AG1150" i="5"/>
  <c r="AH1150" i="5" s="1"/>
  <c r="AB1150" i="5"/>
  <c r="AA1150" i="5"/>
  <c r="Z1150" i="5" s="1"/>
  <c r="I1150" i="5"/>
  <c r="J1150" i="5" s="1"/>
  <c r="H1150" i="5"/>
  <c r="G1150" i="5"/>
  <c r="AJ1149" i="5"/>
  <c r="AK1149" i="5" s="1"/>
  <c r="AG1149" i="5"/>
  <c r="AH1149" i="5" s="1"/>
  <c r="AB1149" i="5"/>
  <c r="AA1149" i="5"/>
  <c r="AF1149" i="5" s="1"/>
  <c r="I1149" i="5"/>
  <c r="J1149" i="5" s="1"/>
  <c r="H1149" i="5"/>
  <c r="G1149" i="5"/>
  <c r="AJ1148" i="5"/>
  <c r="AK1148" i="5" s="1"/>
  <c r="AG1148" i="5"/>
  <c r="AH1148" i="5" s="1"/>
  <c r="AB1148" i="5"/>
  <c r="AA1148" i="5"/>
  <c r="AF1148" i="5" s="1"/>
  <c r="I1148" i="5"/>
  <c r="AE1148" i="5" s="1"/>
  <c r="H1148" i="5"/>
  <c r="G1148" i="5"/>
  <c r="AJ1147" i="5"/>
  <c r="AK1147" i="5" s="1"/>
  <c r="AG1147" i="5"/>
  <c r="AB1147" i="5"/>
  <c r="AA1147" i="5"/>
  <c r="AF1147" i="5" s="1"/>
  <c r="I1147" i="5"/>
  <c r="AE1147" i="5" s="1"/>
  <c r="H1147" i="5"/>
  <c r="Q1147" i="5" s="1"/>
  <c r="S1147" i="5" s="1"/>
  <c r="G1147" i="5"/>
  <c r="AJ1146" i="5"/>
  <c r="AG1146" i="5"/>
  <c r="AH1146" i="5" s="1"/>
  <c r="AB1146" i="5"/>
  <c r="AA1146" i="5"/>
  <c r="I1146" i="5"/>
  <c r="J1146" i="5" s="1"/>
  <c r="H1146" i="5"/>
  <c r="G1146" i="5"/>
  <c r="AJ1145" i="5"/>
  <c r="AK1145" i="5" s="1"/>
  <c r="AG1145" i="5"/>
  <c r="AH1145" i="5" s="1"/>
  <c r="AB1145" i="5"/>
  <c r="AA1145" i="5"/>
  <c r="AF1145" i="5" s="1"/>
  <c r="I1145" i="5"/>
  <c r="J1145" i="5" s="1"/>
  <c r="H1145" i="5"/>
  <c r="G1145" i="5"/>
  <c r="AJ1144" i="5"/>
  <c r="AK1144" i="5" s="1"/>
  <c r="AG1144" i="5"/>
  <c r="AH1144" i="5" s="1"/>
  <c r="AB1144" i="5"/>
  <c r="AA1144" i="5"/>
  <c r="AF1144" i="5" s="1"/>
  <c r="I1144" i="5"/>
  <c r="H1144" i="5"/>
  <c r="G1144" i="5"/>
  <c r="AJ1143" i="5"/>
  <c r="AK1143" i="5" s="1"/>
  <c r="AG1143" i="5"/>
  <c r="AB1143" i="5"/>
  <c r="AA1143" i="5"/>
  <c r="AF1143" i="5" s="1"/>
  <c r="I1143" i="5"/>
  <c r="AE1143" i="5" s="1"/>
  <c r="H1143" i="5"/>
  <c r="Q1143" i="5" s="1"/>
  <c r="S1143" i="5" s="1"/>
  <c r="G1143" i="5"/>
  <c r="AJ1142" i="5"/>
  <c r="AG1142" i="5"/>
  <c r="AH1142" i="5" s="1"/>
  <c r="AB1142" i="5"/>
  <c r="AA1142" i="5"/>
  <c r="Z1142" i="5" s="1"/>
  <c r="I1142" i="5"/>
  <c r="J1142" i="5" s="1"/>
  <c r="H1142" i="5"/>
  <c r="G1142" i="5"/>
  <c r="AJ1141" i="5"/>
  <c r="AK1141" i="5" s="1"/>
  <c r="AG1141" i="5"/>
  <c r="AH1141" i="5" s="1"/>
  <c r="AB1141" i="5"/>
  <c r="AA1141" i="5"/>
  <c r="AF1141" i="5" s="1"/>
  <c r="I1141" i="5"/>
  <c r="J1141" i="5" s="1"/>
  <c r="H1141" i="5"/>
  <c r="G1141" i="5"/>
  <c r="AJ1140" i="5"/>
  <c r="AK1140" i="5" s="1"/>
  <c r="AG1140" i="5"/>
  <c r="AH1140" i="5" s="1"/>
  <c r="AB1140" i="5"/>
  <c r="AA1140" i="5"/>
  <c r="AF1140" i="5" s="1"/>
  <c r="I1140" i="5"/>
  <c r="H1140" i="5"/>
  <c r="G1140" i="5"/>
  <c r="AJ1139" i="5"/>
  <c r="AK1139" i="5" s="1"/>
  <c r="AG1139" i="5"/>
  <c r="AB1139" i="5"/>
  <c r="AA1139" i="5"/>
  <c r="AF1139" i="5" s="1"/>
  <c r="I1139" i="5"/>
  <c r="AE1139" i="5" s="1"/>
  <c r="H1139" i="5"/>
  <c r="Q1139" i="5" s="1"/>
  <c r="S1139" i="5" s="1"/>
  <c r="G1139" i="5"/>
  <c r="AJ1138" i="5"/>
  <c r="AG1138" i="5"/>
  <c r="AH1138" i="5" s="1"/>
  <c r="AB1138" i="5"/>
  <c r="AA1138" i="5"/>
  <c r="I1138" i="5"/>
  <c r="J1138" i="5" s="1"/>
  <c r="H1138" i="5"/>
  <c r="G1138" i="5"/>
  <c r="AJ1137" i="5"/>
  <c r="AK1137" i="5" s="1"/>
  <c r="AG1137" i="5"/>
  <c r="AH1137" i="5" s="1"/>
  <c r="AB1137" i="5"/>
  <c r="AA1137" i="5"/>
  <c r="AF1137" i="5" s="1"/>
  <c r="I1137" i="5"/>
  <c r="J1137" i="5" s="1"/>
  <c r="H1137" i="5"/>
  <c r="G1137" i="5"/>
  <c r="AJ1136" i="5"/>
  <c r="AK1136" i="5" s="1"/>
  <c r="AG1136" i="5"/>
  <c r="AH1136" i="5" s="1"/>
  <c r="AB1136" i="5"/>
  <c r="AA1136" i="5"/>
  <c r="AF1136" i="5" s="1"/>
  <c r="I1136" i="5"/>
  <c r="AE1136" i="5" s="1"/>
  <c r="H1136" i="5"/>
  <c r="G1136" i="5"/>
  <c r="AJ1135" i="5"/>
  <c r="AK1135" i="5" s="1"/>
  <c r="AG1135" i="5"/>
  <c r="AB1135" i="5"/>
  <c r="AA1135" i="5"/>
  <c r="AF1135" i="5" s="1"/>
  <c r="I1135" i="5"/>
  <c r="AE1135" i="5" s="1"/>
  <c r="H1135" i="5"/>
  <c r="Q1135" i="5" s="1"/>
  <c r="S1135" i="5" s="1"/>
  <c r="G1135" i="5"/>
  <c r="AJ1134" i="5"/>
  <c r="AG1134" i="5"/>
  <c r="AH1134" i="5" s="1"/>
  <c r="AB1134" i="5"/>
  <c r="AA1134" i="5"/>
  <c r="Z1134" i="5" s="1"/>
  <c r="I1134" i="5"/>
  <c r="J1134" i="5" s="1"/>
  <c r="H1134" i="5"/>
  <c r="G1134" i="5"/>
  <c r="AJ1133" i="5"/>
  <c r="AK1133" i="5" s="1"/>
  <c r="AG1133" i="5"/>
  <c r="AB1133" i="5"/>
  <c r="AA1133" i="5"/>
  <c r="I1133" i="5"/>
  <c r="J1133" i="5" s="1"/>
  <c r="H1133" i="5"/>
  <c r="G1133" i="5"/>
  <c r="AJ1132" i="5"/>
  <c r="AK1132" i="5" s="1"/>
  <c r="AG1132" i="5"/>
  <c r="AH1132" i="5" s="1"/>
  <c r="AB1132" i="5"/>
  <c r="AA1132" i="5"/>
  <c r="AF1132" i="5" s="1"/>
  <c r="I1132" i="5"/>
  <c r="J1132" i="5" s="1"/>
  <c r="H1132" i="5"/>
  <c r="G1132" i="5"/>
  <c r="AJ1131" i="5"/>
  <c r="AK1131" i="5" s="1"/>
  <c r="AG1131" i="5"/>
  <c r="AB1131" i="5"/>
  <c r="AA1131" i="5"/>
  <c r="AF1131" i="5" s="1"/>
  <c r="I1131" i="5"/>
  <c r="H1131" i="5"/>
  <c r="Q1131" i="5" s="1"/>
  <c r="G1131" i="5"/>
  <c r="AJ1130" i="5"/>
  <c r="AG1130" i="5"/>
  <c r="AH1130" i="5" s="1"/>
  <c r="AB1130" i="5"/>
  <c r="AA1130" i="5"/>
  <c r="AF1130" i="5" s="1"/>
  <c r="I1130" i="5"/>
  <c r="J1130" i="5" s="1"/>
  <c r="H1130" i="5"/>
  <c r="G1130" i="5"/>
  <c r="AJ1129" i="5"/>
  <c r="AG1129" i="5"/>
  <c r="AH1129" i="5" s="1"/>
  <c r="AB1129" i="5"/>
  <c r="AA1129" i="5"/>
  <c r="I1129" i="5"/>
  <c r="H1129" i="5"/>
  <c r="G1129" i="5"/>
  <c r="AJ1128" i="5"/>
  <c r="AK1128" i="5" s="1"/>
  <c r="AL1128" i="5" s="1"/>
  <c r="AG1128" i="5"/>
  <c r="AH1128" i="5" s="1"/>
  <c r="AB1128" i="5"/>
  <c r="AA1128" i="5"/>
  <c r="I1128" i="5"/>
  <c r="AE1128" i="5" s="1"/>
  <c r="H1128" i="5"/>
  <c r="G1128" i="5"/>
  <c r="AJ1127" i="5"/>
  <c r="AK1127" i="5" s="1"/>
  <c r="AG1127" i="5"/>
  <c r="AH1127" i="5" s="1"/>
  <c r="AB1127" i="5"/>
  <c r="AA1127" i="5"/>
  <c r="AF1127" i="5" s="1"/>
  <c r="I1127" i="5"/>
  <c r="AE1127" i="5" s="1"/>
  <c r="H1127" i="5"/>
  <c r="Q1127" i="5" s="1"/>
  <c r="S1127" i="5" s="1"/>
  <c r="G1127" i="5"/>
  <c r="AJ1126" i="5"/>
  <c r="AG1126" i="5"/>
  <c r="AB1126" i="5"/>
  <c r="AA1126" i="5"/>
  <c r="AF1126" i="5" s="1"/>
  <c r="I1126" i="5"/>
  <c r="H1126" i="5"/>
  <c r="Q1126" i="5" s="1"/>
  <c r="R1126" i="5" s="1"/>
  <c r="G1126" i="5"/>
  <c r="AJ1125" i="5"/>
  <c r="AG1125" i="5"/>
  <c r="AB1125" i="5"/>
  <c r="AA1125" i="5"/>
  <c r="I1125" i="5"/>
  <c r="J1125" i="5" s="1"/>
  <c r="H1125" i="5"/>
  <c r="G1125" i="5"/>
  <c r="AJ1124" i="5"/>
  <c r="AK1124" i="5" s="1"/>
  <c r="AL1124" i="5" s="1"/>
  <c r="AG1124" i="5"/>
  <c r="AH1124" i="5" s="1"/>
  <c r="AB1124" i="5"/>
  <c r="AA1124" i="5"/>
  <c r="AF1124" i="5" s="1"/>
  <c r="I1124" i="5"/>
  <c r="J1124" i="5" s="1"/>
  <c r="H1124" i="5"/>
  <c r="G1124" i="5"/>
  <c r="AJ1123" i="5"/>
  <c r="AK1123" i="5" s="1"/>
  <c r="AG1123" i="5"/>
  <c r="AH1123" i="5" s="1"/>
  <c r="AB1123" i="5"/>
  <c r="AA1123" i="5"/>
  <c r="AF1123" i="5" s="1"/>
  <c r="I1123" i="5"/>
  <c r="AE1123" i="5" s="1"/>
  <c r="H1123" i="5"/>
  <c r="Q1123" i="5" s="1"/>
  <c r="S1123" i="5" s="1"/>
  <c r="G1123" i="5"/>
  <c r="AJ1122" i="5"/>
  <c r="AG1122" i="5"/>
  <c r="AB1122" i="5"/>
  <c r="AA1122" i="5"/>
  <c r="I1122" i="5"/>
  <c r="H1122" i="5"/>
  <c r="Q1122" i="5" s="1"/>
  <c r="R1122" i="5" s="1"/>
  <c r="G1122" i="5"/>
  <c r="AJ1121" i="5"/>
  <c r="AG1121" i="5"/>
  <c r="AH1121" i="5" s="1"/>
  <c r="AB1121" i="5"/>
  <c r="AA1121" i="5"/>
  <c r="Z1121" i="5" s="1"/>
  <c r="I1121" i="5"/>
  <c r="J1121" i="5" s="1"/>
  <c r="H1121" i="5"/>
  <c r="G1121" i="5"/>
  <c r="AJ1120" i="5"/>
  <c r="AK1120" i="5" s="1"/>
  <c r="AL1120" i="5" s="1"/>
  <c r="AM1120" i="5" s="1"/>
  <c r="AG1120" i="5"/>
  <c r="AH1120" i="5" s="1"/>
  <c r="AB1120" i="5"/>
  <c r="AA1120" i="5"/>
  <c r="AF1120" i="5" s="1"/>
  <c r="I1120" i="5"/>
  <c r="J1120" i="5" s="1"/>
  <c r="H1120" i="5"/>
  <c r="G1120" i="5"/>
  <c r="AJ1119" i="5"/>
  <c r="AK1119" i="5" s="1"/>
  <c r="AG1119" i="5"/>
  <c r="AH1119" i="5" s="1"/>
  <c r="AB1119" i="5"/>
  <c r="AA1119" i="5"/>
  <c r="I1119" i="5"/>
  <c r="AE1119" i="5" s="1"/>
  <c r="H1119" i="5"/>
  <c r="Q1119" i="5" s="1"/>
  <c r="G1119" i="5"/>
  <c r="AJ1118" i="5"/>
  <c r="AG1118" i="5"/>
  <c r="AB1118" i="5"/>
  <c r="AA1118" i="5"/>
  <c r="I1118" i="5"/>
  <c r="AE1118" i="5" s="1"/>
  <c r="H1118" i="5"/>
  <c r="Q1118" i="5" s="1"/>
  <c r="R1118" i="5" s="1"/>
  <c r="G1118" i="5"/>
  <c r="AJ1117" i="5"/>
  <c r="AK1117" i="5" s="1"/>
  <c r="AG1117" i="5"/>
  <c r="AH1117" i="5" s="1"/>
  <c r="AI1117" i="5" s="1"/>
  <c r="AN1117" i="5" s="1"/>
  <c r="AB1117" i="5"/>
  <c r="AA1117" i="5"/>
  <c r="I1117" i="5"/>
  <c r="AE1117" i="5" s="1"/>
  <c r="H1117" i="5"/>
  <c r="G1117" i="5"/>
  <c r="AJ1116" i="5"/>
  <c r="AK1116" i="5" s="1"/>
  <c r="AL1116" i="5" s="1"/>
  <c r="AM1116" i="5" s="1"/>
  <c r="AG1116" i="5"/>
  <c r="AB1116" i="5"/>
  <c r="AA1116" i="5"/>
  <c r="AF1116" i="5" s="1"/>
  <c r="I1116" i="5"/>
  <c r="AE1116" i="5" s="1"/>
  <c r="H1116" i="5"/>
  <c r="Q1116" i="5" s="1"/>
  <c r="R1116" i="5" s="1"/>
  <c r="G1116" i="5"/>
  <c r="AJ1115" i="5"/>
  <c r="AG1115" i="5"/>
  <c r="AB1115" i="5"/>
  <c r="AA1115" i="5"/>
  <c r="Z1115" i="5" s="1"/>
  <c r="I1115" i="5"/>
  <c r="H1115" i="5"/>
  <c r="G1115" i="5"/>
  <c r="AJ1114" i="5"/>
  <c r="AK1114" i="5" s="1"/>
  <c r="AG1114" i="5"/>
  <c r="AH1114" i="5" s="1"/>
  <c r="AB1114" i="5"/>
  <c r="AA1114" i="5"/>
  <c r="Z1114" i="5" s="1"/>
  <c r="I1114" i="5"/>
  <c r="J1114" i="5" s="1"/>
  <c r="H1114" i="5"/>
  <c r="Q1114" i="5" s="1"/>
  <c r="R1114" i="5" s="1"/>
  <c r="G1114" i="5"/>
  <c r="AJ1113" i="5"/>
  <c r="AK1113" i="5" s="1"/>
  <c r="AG1113" i="5"/>
  <c r="AH1113" i="5" s="1"/>
  <c r="AI1113" i="5" s="1"/>
  <c r="AN1113" i="5" s="1"/>
  <c r="AB1113" i="5"/>
  <c r="AA1113" i="5"/>
  <c r="I1113" i="5"/>
  <c r="H1113" i="5"/>
  <c r="G1113" i="5"/>
  <c r="AJ1112" i="5"/>
  <c r="AK1112" i="5" s="1"/>
  <c r="AL1112" i="5" s="1"/>
  <c r="AM1112" i="5" s="1"/>
  <c r="AG1112" i="5"/>
  <c r="AB1112" i="5"/>
  <c r="AA1112" i="5"/>
  <c r="AF1112" i="5" s="1"/>
  <c r="I1112" i="5"/>
  <c r="AE1112" i="5" s="1"/>
  <c r="H1112" i="5"/>
  <c r="Q1112" i="5" s="1"/>
  <c r="R1112" i="5" s="1"/>
  <c r="G1112" i="5"/>
  <c r="AJ1111" i="5"/>
  <c r="AG1111" i="5"/>
  <c r="AB1111" i="5"/>
  <c r="AA1111" i="5"/>
  <c r="AF1111" i="5" s="1"/>
  <c r="I1111" i="5"/>
  <c r="AE1111" i="5" s="1"/>
  <c r="H1111" i="5"/>
  <c r="G1111" i="5"/>
  <c r="AJ1110" i="5"/>
  <c r="AK1110" i="5" s="1"/>
  <c r="AG1110" i="5"/>
  <c r="AH1110" i="5" s="1"/>
  <c r="AB1110" i="5"/>
  <c r="AA1110" i="5"/>
  <c r="Z1110" i="5" s="1"/>
  <c r="I1110" i="5"/>
  <c r="J1110" i="5" s="1"/>
  <c r="H1110" i="5"/>
  <c r="Q1110" i="5" s="1"/>
  <c r="R1110" i="5" s="1"/>
  <c r="G1110" i="5"/>
  <c r="AJ1109" i="5"/>
  <c r="AK1109" i="5" s="1"/>
  <c r="AG1109" i="5"/>
  <c r="AH1109" i="5" s="1"/>
  <c r="AI1109" i="5" s="1"/>
  <c r="AN1109" i="5" s="1"/>
  <c r="AB1109" i="5"/>
  <c r="AA1109" i="5"/>
  <c r="I1109" i="5"/>
  <c r="AE1109" i="5" s="1"/>
  <c r="H1109" i="5"/>
  <c r="G1109" i="5"/>
  <c r="AJ1108" i="5"/>
  <c r="AK1108" i="5" s="1"/>
  <c r="AL1108" i="5" s="1"/>
  <c r="AM1108" i="5" s="1"/>
  <c r="AG1108" i="5"/>
  <c r="AB1108" i="5"/>
  <c r="AA1108" i="5"/>
  <c r="AF1108" i="5" s="1"/>
  <c r="I1108" i="5"/>
  <c r="J1108" i="5" s="1"/>
  <c r="H1108" i="5"/>
  <c r="Q1108" i="5" s="1"/>
  <c r="R1108" i="5" s="1"/>
  <c r="G1108" i="5"/>
  <c r="AJ1107" i="5"/>
  <c r="AG1107" i="5"/>
  <c r="AB1107" i="5"/>
  <c r="AA1107" i="5"/>
  <c r="I1107" i="5"/>
  <c r="AE1107" i="5" s="1"/>
  <c r="H1107" i="5"/>
  <c r="G1107" i="5"/>
  <c r="AJ1106" i="5"/>
  <c r="AG1106" i="5"/>
  <c r="AH1106" i="5" s="1"/>
  <c r="AB1106" i="5"/>
  <c r="AA1106" i="5"/>
  <c r="Z1106" i="5" s="1"/>
  <c r="I1106" i="5"/>
  <c r="J1106" i="5" s="1"/>
  <c r="H1106" i="5"/>
  <c r="Q1106" i="5" s="1"/>
  <c r="R1106" i="5" s="1"/>
  <c r="G1106" i="5"/>
  <c r="AJ1105" i="5"/>
  <c r="AK1105" i="5" s="1"/>
  <c r="AG1105" i="5"/>
  <c r="AH1105" i="5" s="1"/>
  <c r="AI1105" i="5" s="1"/>
  <c r="AN1105" i="5" s="1"/>
  <c r="AB1105" i="5"/>
  <c r="AA1105" i="5"/>
  <c r="AF1105" i="5" s="1"/>
  <c r="I1105" i="5"/>
  <c r="J1105" i="5" s="1"/>
  <c r="H1105" i="5"/>
  <c r="G1105" i="5"/>
  <c r="AJ1104" i="5"/>
  <c r="AK1104" i="5" s="1"/>
  <c r="AL1104" i="5" s="1"/>
  <c r="AM1104" i="5" s="1"/>
  <c r="AG1104" i="5"/>
  <c r="AB1104" i="5"/>
  <c r="AA1104" i="5"/>
  <c r="AF1104" i="5" s="1"/>
  <c r="I1104" i="5"/>
  <c r="J1104" i="5" s="1"/>
  <c r="H1104" i="5"/>
  <c r="G1104" i="5"/>
  <c r="AJ1103" i="5"/>
  <c r="AG1103" i="5"/>
  <c r="AH1103" i="5" s="1"/>
  <c r="AB1103" i="5"/>
  <c r="AA1103" i="5"/>
  <c r="I1103" i="5"/>
  <c r="H1103" i="5"/>
  <c r="G1103" i="5"/>
  <c r="AJ1102" i="5"/>
  <c r="AG1102" i="5"/>
  <c r="AH1102" i="5" s="1"/>
  <c r="AB1102" i="5"/>
  <c r="AA1102" i="5"/>
  <c r="Z1102" i="5" s="1"/>
  <c r="I1102" i="5"/>
  <c r="J1102" i="5" s="1"/>
  <c r="H1102" i="5"/>
  <c r="Q1102" i="5" s="1"/>
  <c r="R1102" i="5" s="1"/>
  <c r="G1102" i="5"/>
  <c r="AJ1101" i="5"/>
  <c r="AK1101" i="5" s="1"/>
  <c r="AG1101" i="5"/>
  <c r="AH1101" i="5" s="1"/>
  <c r="AI1101" i="5" s="1"/>
  <c r="AN1101" i="5" s="1"/>
  <c r="AB1101" i="5"/>
  <c r="AA1101" i="5"/>
  <c r="AF1101" i="5" s="1"/>
  <c r="I1101" i="5"/>
  <c r="J1101" i="5" s="1"/>
  <c r="H1101" i="5"/>
  <c r="G1101" i="5"/>
  <c r="AJ1100" i="5"/>
  <c r="AK1100" i="5" s="1"/>
  <c r="AL1100" i="5" s="1"/>
  <c r="AM1100" i="5" s="1"/>
  <c r="AG1100" i="5"/>
  <c r="AB1100" i="5"/>
  <c r="AA1100" i="5"/>
  <c r="AF1100" i="5" s="1"/>
  <c r="I1100" i="5"/>
  <c r="J1100" i="5" s="1"/>
  <c r="H1100" i="5"/>
  <c r="G1100" i="5"/>
  <c r="AJ1099" i="5"/>
  <c r="AG1099" i="5"/>
  <c r="AH1099" i="5" s="1"/>
  <c r="AB1099" i="5"/>
  <c r="AA1099" i="5"/>
  <c r="I1099" i="5"/>
  <c r="AE1099" i="5" s="1"/>
  <c r="H1099" i="5"/>
  <c r="G1099" i="5"/>
  <c r="AJ1098" i="5"/>
  <c r="AK1098" i="5" s="1"/>
  <c r="AG1098" i="5"/>
  <c r="AH1098" i="5" s="1"/>
  <c r="AB1098" i="5"/>
  <c r="AA1098" i="5"/>
  <c r="Z1098" i="5" s="1"/>
  <c r="I1098" i="5"/>
  <c r="J1098" i="5" s="1"/>
  <c r="H1098" i="5"/>
  <c r="Q1098" i="5" s="1"/>
  <c r="R1098" i="5" s="1"/>
  <c r="G1098" i="5"/>
  <c r="AJ1097" i="5"/>
  <c r="AK1097" i="5" s="1"/>
  <c r="AG1097" i="5"/>
  <c r="AH1097" i="5" s="1"/>
  <c r="AI1097" i="5" s="1"/>
  <c r="AN1097" i="5" s="1"/>
  <c r="AB1097" i="5"/>
  <c r="AA1097" i="5"/>
  <c r="AF1097" i="5" s="1"/>
  <c r="I1097" i="5"/>
  <c r="H1097" i="5"/>
  <c r="G1097" i="5"/>
  <c r="AJ1096" i="5"/>
  <c r="AK1096" i="5" s="1"/>
  <c r="AL1096" i="5" s="1"/>
  <c r="AM1096" i="5" s="1"/>
  <c r="AG1096" i="5"/>
  <c r="AB1096" i="5"/>
  <c r="AA1096" i="5"/>
  <c r="AF1096" i="5" s="1"/>
  <c r="I1096" i="5"/>
  <c r="J1096" i="5" s="1"/>
  <c r="H1096" i="5"/>
  <c r="Q1096" i="5" s="1"/>
  <c r="R1096" i="5" s="1"/>
  <c r="G1096" i="5"/>
  <c r="AJ1095" i="5"/>
  <c r="AG1095" i="5"/>
  <c r="AB1095" i="5"/>
  <c r="AA1095" i="5"/>
  <c r="I1095" i="5"/>
  <c r="AE1095" i="5" s="1"/>
  <c r="H1095" i="5"/>
  <c r="G1095" i="5"/>
  <c r="AJ1094" i="5"/>
  <c r="AK1094" i="5" s="1"/>
  <c r="AG1094" i="5"/>
  <c r="AH1094" i="5" s="1"/>
  <c r="AB1094" i="5"/>
  <c r="AA1094" i="5"/>
  <c r="Z1094" i="5" s="1"/>
  <c r="I1094" i="5"/>
  <c r="J1094" i="5" s="1"/>
  <c r="H1094" i="5"/>
  <c r="Q1094" i="5" s="1"/>
  <c r="R1094" i="5" s="1"/>
  <c r="G1094" i="5"/>
  <c r="AJ1093" i="5"/>
  <c r="AG1093" i="5"/>
  <c r="AH1093" i="5" s="1"/>
  <c r="AI1093" i="5" s="1"/>
  <c r="AN1093" i="5" s="1"/>
  <c r="AB1093" i="5"/>
  <c r="AA1093" i="5"/>
  <c r="I1093" i="5"/>
  <c r="AE1093" i="5" s="1"/>
  <c r="H1093" i="5"/>
  <c r="G1093" i="5"/>
  <c r="AJ1092" i="5"/>
  <c r="AK1092" i="5" s="1"/>
  <c r="AL1092" i="5" s="1"/>
  <c r="AG1092" i="5"/>
  <c r="AB1092" i="5"/>
  <c r="AA1092" i="5"/>
  <c r="I1092" i="5"/>
  <c r="J1092" i="5" s="1"/>
  <c r="H1092" i="5"/>
  <c r="G1092" i="5"/>
  <c r="AJ1091" i="5"/>
  <c r="AG1091" i="5"/>
  <c r="AH1091" i="5" s="1"/>
  <c r="AB1091" i="5"/>
  <c r="AA1091" i="5"/>
  <c r="I1091" i="5"/>
  <c r="AE1091" i="5" s="1"/>
  <c r="H1091" i="5"/>
  <c r="G1091" i="5"/>
  <c r="AJ1090" i="5"/>
  <c r="AK1090" i="5" s="1"/>
  <c r="AG1090" i="5"/>
  <c r="AB1090" i="5"/>
  <c r="AA1090" i="5"/>
  <c r="I1090" i="5"/>
  <c r="J1090" i="5" s="1"/>
  <c r="H1090" i="5"/>
  <c r="Q1090" i="5" s="1"/>
  <c r="R1090" i="5" s="1"/>
  <c r="G1090" i="5"/>
  <c r="AJ1089" i="5"/>
  <c r="AG1089" i="5"/>
  <c r="AH1089" i="5" s="1"/>
  <c r="AB1089" i="5"/>
  <c r="AA1089" i="5"/>
  <c r="I1089" i="5"/>
  <c r="H1089" i="5"/>
  <c r="G1089" i="5"/>
  <c r="AJ1088" i="5"/>
  <c r="AK1088" i="5" s="1"/>
  <c r="AL1088" i="5" s="1"/>
  <c r="AG1088" i="5"/>
  <c r="AB1088" i="5"/>
  <c r="AA1088" i="5"/>
  <c r="I1088" i="5"/>
  <c r="J1088" i="5" s="1"/>
  <c r="H1088" i="5"/>
  <c r="Q1088" i="5" s="1"/>
  <c r="G1088" i="5"/>
  <c r="AJ1087" i="5"/>
  <c r="AG1087" i="5"/>
  <c r="AH1087" i="5" s="1"/>
  <c r="AB1087" i="5"/>
  <c r="AA1087" i="5"/>
  <c r="I1087" i="5"/>
  <c r="H1087" i="5"/>
  <c r="G1087" i="5"/>
  <c r="AJ1086" i="5"/>
  <c r="AK1086" i="5" s="1"/>
  <c r="AG1086" i="5"/>
  <c r="AB1086" i="5"/>
  <c r="AA1086" i="5"/>
  <c r="I1086" i="5"/>
  <c r="J1086" i="5" s="1"/>
  <c r="H1086" i="5"/>
  <c r="Q1086" i="5" s="1"/>
  <c r="G1086" i="5"/>
  <c r="AJ1085" i="5"/>
  <c r="AG1085" i="5"/>
  <c r="AH1085" i="5" s="1"/>
  <c r="AI1085" i="5" s="1"/>
  <c r="AB1085" i="5"/>
  <c r="AA1085" i="5"/>
  <c r="AF1085" i="5" s="1"/>
  <c r="I1085" i="5"/>
  <c r="AE1085" i="5" s="1"/>
  <c r="H1085" i="5"/>
  <c r="G1085" i="5"/>
  <c r="AJ1084" i="5"/>
  <c r="AK1084" i="5" s="1"/>
  <c r="AL1084" i="5" s="1"/>
  <c r="AG1084" i="5"/>
  <c r="AB1084" i="5"/>
  <c r="AA1084" i="5"/>
  <c r="I1084" i="5"/>
  <c r="J1084" i="5" s="1"/>
  <c r="H1084" i="5"/>
  <c r="G1084" i="5"/>
  <c r="AJ1083" i="5"/>
  <c r="AG1083" i="5"/>
  <c r="AB1083" i="5"/>
  <c r="AA1083" i="5"/>
  <c r="I1083" i="5"/>
  <c r="AE1083" i="5" s="1"/>
  <c r="H1083" i="5"/>
  <c r="G1083" i="5"/>
  <c r="AJ1082" i="5"/>
  <c r="AG1082" i="5"/>
  <c r="AB1082" i="5"/>
  <c r="AA1082" i="5"/>
  <c r="I1082" i="5"/>
  <c r="J1082" i="5" s="1"/>
  <c r="H1082" i="5"/>
  <c r="G1082" i="5"/>
  <c r="AJ1081" i="5"/>
  <c r="AG1081" i="5"/>
  <c r="AH1081" i="5" s="1"/>
  <c r="AI1081" i="5" s="1"/>
  <c r="AB1081" i="5"/>
  <c r="AA1081" i="5"/>
  <c r="AF1081" i="5" s="1"/>
  <c r="I1081" i="5"/>
  <c r="J1081" i="5" s="1"/>
  <c r="H1081" i="5"/>
  <c r="G1081" i="5"/>
  <c r="AJ1080" i="5"/>
  <c r="AK1080" i="5" s="1"/>
  <c r="AL1080" i="5" s="1"/>
  <c r="AM1080" i="5" s="1"/>
  <c r="AG1080" i="5"/>
  <c r="AH1080" i="5" s="1"/>
  <c r="AI1080" i="5" s="1"/>
  <c r="AB1080" i="5"/>
  <c r="AA1080" i="5"/>
  <c r="AF1080" i="5" s="1"/>
  <c r="I1080" i="5"/>
  <c r="H1080" i="5"/>
  <c r="G1080" i="5"/>
  <c r="AJ1079" i="5"/>
  <c r="AG1079" i="5"/>
  <c r="AB1079" i="5"/>
  <c r="AA1079" i="5"/>
  <c r="I1079" i="5"/>
  <c r="H1079" i="5"/>
  <c r="Q1079" i="5" s="1"/>
  <c r="R1079" i="5" s="1"/>
  <c r="G1079" i="5"/>
  <c r="AJ1078" i="5"/>
  <c r="AG1078" i="5"/>
  <c r="AH1078" i="5" s="1"/>
  <c r="AB1078" i="5"/>
  <c r="AA1078" i="5"/>
  <c r="Z1078" i="5" s="1"/>
  <c r="I1078" i="5"/>
  <c r="H1078" i="5"/>
  <c r="Q1078" i="5" s="1"/>
  <c r="R1078" i="5" s="1"/>
  <c r="G1078" i="5"/>
  <c r="AJ1077" i="5"/>
  <c r="AK1077" i="5" s="1"/>
  <c r="AG1077" i="5"/>
  <c r="AB1077" i="5"/>
  <c r="AA1077" i="5"/>
  <c r="Z1077" i="5" s="1"/>
  <c r="I1077" i="5"/>
  <c r="AE1077" i="5" s="1"/>
  <c r="H1077" i="5"/>
  <c r="Q1077" i="5" s="1"/>
  <c r="S1077" i="5" s="1"/>
  <c r="G1077" i="5"/>
  <c r="AJ1076" i="5"/>
  <c r="AG1076" i="5"/>
  <c r="AH1076" i="5" s="1"/>
  <c r="AI1076" i="5" s="1"/>
  <c r="AN1076" i="5" s="1"/>
  <c r="AB1076" i="5"/>
  <c r="AA1076" i="5"/>
  <c r="I1076" i="5"/>
  <c r="H1076" i="5"/>
  <c r="G1076" i="5"/>
  <c r="AJ1075" i="5"/>
  <c r="AK1075" i="5" s="1"/>
  <c r="AL1075" i="5" s="1"/>
  <c r="AM1075" i="5" s="1"/>
  <c r="AG1075" i="5"/>
  <c r="AB1075" i="5"/>
  <c r="AA1075" i="5"/>
  <c r="AF1075" i="5" s="1"/>
  <c r="I1075" i="5"/>
  <c r="J1075" i="5" s="1"/>
  <c r="H1075" i="5"/>
  <c r="G1075" i="5"/>
  <c r="AJ1074" i="5"/>
  <c r="AG1074" i="5"/>
  <c r="AB1074" i="5"/>
  <c r="AA1074" i="5"/>
  <c r="AF1074" i="5" s="1"/>
  <c r="I1074" i="5"/>
  <c r="AE1074" i="5" s="1"/>
  <c r="H1074" i="5"/>
  <c r="G1074" i="5"/>
  <c r="AJ1073" i="5"/>
  <c r="AG1073" i="5"/>
  <c r="AB1073" i="5"/>
  <c r="AA1073" i="5"/>
  <c r="Z1073" i="5" s="1"/>
  <c r="I1073" i="5"/>
  <c r="AE1073" i="5" s="1"/>
  <c r="H1073" i="5"/>
  <c r="Q1073" i="5" s="1"/>
  <c r="S1073" i="5" s="1"/>
  <c r="G1073" i="5"/>
  <c r="AJ1072" i="5"/>
  <c r="AG1072" i="5"/>
  <c r="AH1072" i="5" s="1"/>
  <c r="AI1072" i="5" s="1"/>
  <c r="AN1072" i="5" s="1"/>
  <c r="AB1072" i="5"/>
  <c r="AA1072" i="5"/>
  <c r="AF1072" i="5" s="1"/>
  <c r="I1072" i="5"/>
  <c r="J1072" i="5" s="1"/>
  <c r="H1072" i="5"/>
  <c r="G1072" i="5"/>
  <c r="AJ1071" i="5"/>
  <c r="AK1071" i="5" s="1"/>
  <c r="AL1071" i="5" s="1"/>
  <c r="AM1071" i="5" s="1"/>
  <c r="AG1071" i="5"/>
  <c r="AB1071" i="5"/>
  <c r="AA1071" i="5"/>
  <c r="AF1071" i="5" s="1"/>
  <c r="I1071" i="5"/>
  <c r="J1071" i="5" s="1"/>
  <c r="H1071" i="5"/>
  <c r="G1071" i="5"/>
  <c r="AJ1070" i="5"/>
  <c r="AG1070" i="5"/>
  <c r="AH1070" i="5" s="1"/>
  <c r="AB1070" i="5"/>
  <c r="AA1070" i="5"/>
  <c r="I1070" i="5"/>
  <c r="H1070" i="5"/>
  <c r="G1070" i="5"/>
  <c r="AJ1069" i="5"/>
  <c r="AG1069" i="5"/>
  <c r="AB1069" i="5"/>
  <c r="AA1069" i="5"/>
  <c r="Z1069" i="5" s="1"/>
  <c r="I1069" i="5"/>
  <c r="AE1069" i="5" s="1"/>
  <c r="H1069" i="5"/>
  <c r="Q1069" i="5" s="1"/>
  <c r="S1069" i="5" s="1"/>
  <c r="G1069" i="5"/>
  <c r="AJ1068" i="5"/>
  <c r="AG1068" i="5"/>
  <c r="AH1068" i="5" s="1"/>
  <c r="AI1068" i="5" s="1"/>
  <c r="AN1068" i="5" s="1"/>
  <c r="AB1068" i="5"/>
  <c r="AA1068" i="5"/>
  <c r="I1068" i="5"/>
  <c r="J1068" i="5" s="1"/>
  <c r="H1068" i="5"/>
  <c r="G1068" i="5"/>
  <c r="AJ1067" i="5"/>
  <c r="AK1067" i="5" s="1"/>
  <c r="AL1067" i="5" s="1"/>
  <c r="AM1067" i="5" s="1"/>
  <c r="AG1067" i="5"/>
  <c r="AB1067" i="5"/>
  <c r="AA1067" i="5"/>
  <c r="AF1067" i="5" s="1"/>
  <c r="I1067" i="5"/>
  <c r="J1067" i="5" s="1"/>
  <c r="H1067" i="5"/>
  <c r="Q1067" i="5" s="1"/>
  <c r="R1067" i="5" s="1"/>
  <c r="G1067" i="5"/>
  <c r="AJ1066" i="5"/>
  <c r="AG1066" i="5"/>
  <c r="AH1066" i="5" s="1"/>
  <c r="AB1066" i="5"/>
  <c r="AA1066" i="5"/>
  <c r="Z1066" i="5" s="1"/>
  <c r="I1066" i="5"/>
  <c r="H1066" i="5"/>
  <c r="G1066" i="5"/>
  <c r="AJ1065" i="5"/>
  <c r="AK1065" i="5" s="1"/>
  <c r="AG1065" i="5"/>
  <c r="AB1065" i="5"/>
  <c r="AA1065" i="5"/>
  <c r="Z1065" i="5" s="1"/>
  <c r="I1065" i="5"/>
  <c r="AE1065" i="5" s="1"/>
  <c r="H1065" i="5"/>
  <c r="Q1065" i="5" s="1"/>
  <c r="S1065" i="5" s="1"/>
  <c r="G1065" i="5"/>
  <c r="AJ1064" i="5"/>
  <c r="AG1064" i="5"/>
  <c r="AH1064" i="5" s="1"/>
  <c r="AI1064" i="5" s="1"/>
  <c r="AN1064" i="5" s="1"/>
  <c r="AB1064" i="5"/>
  <c r="AA1064" i="5"/>
  <c r="I1064" i="5"/>
  <c r="H1064" i="5"/>
  <c r="G1064" i="5"/>
  <c r="AJ1063" i="5"/>
  <c r="AK1063" i="5" s="1"/>
  <c r="AL1063" i="5" s="1"/>
  <c r="AM1063" i="5" s="1"/>
  <c r="AG1063" i="5"/>
  <c r="AB1063" i="5"/>
  <c r="AA1063" i="5"/>
  <c r="AF1063" i="5" s="1"/>
  <c r="I1063" i="5"/>
  <c r="J1063" i="5" s="1"/>
  <c r="H1063" i="5"/>
  <c r="Q1063" i="5" s="1"/>
  <c r="R1063" i="5" s="1"/>
  <c r="G1063" i="5"/>
  <c r="AJ1062" i="5"/>
  <c r="AG1062" i="5"/>
  <c r="AH1062" i="5" s="1"/>
  <c r="AB1062" i="5"/>
  <c r="AA1062" i="5"/>
  <c r="I1062" i="5"/>
  <c r="H1062" i="5"/>
  <c r="G1062" i="5"/>
  <c r="AJ1061" i="5"/>
  <c r="AK1061" i="5" s="1"/>
  <c r="AG1061" i="5"/>
  <c r="AB1061" i="5"/>
  <c r="AA1061" i="5"/>
  <c r="Z1061" i="5" s="1"/>
  <c r="I1061" i="5"/>
  <c r="H1061" i="5"/>
  <c r="Q1061" i="5" s="1"/>
  <c r="G1061" i="5"/>
  <c r="AJ1060" i="5"/>
  <c r="AG1060" i="5"/>
  <c r="AH1060" i="5" s="1"/>
  <c r="AI1060" i="5" s="1"/>
  <c r="AN1060" i="5" s="1"/>
  <c r="AB1060" i="5"/>
  <c r="AA1060" i="5"/>
  <c r="I1060" i="5"/>
  <c r="H1060" i="5"/>
  <c r="G1060" i="5"/>
  <c r="AJ1059" i="5"/>
  <c r="AK1059" i="5" s="1"/>
  <c r="AL1059" i="5" s="1"/>
  <c r="AM1059" i="5" s="1"/>
  <c r="AG1059" i="5"/>
  <c r="AB1059" i="5"/>
  <c r="AA1059" i="5"/>
  <c r="I1059" i="5"/>
  <c r="J1059" i="5" s="1"/>
  <c r="H1059" i="5"/>
  <c r="G1059" i="5"/>
  <c r="AJ1058" i="5"/>
  <c r="AG1058" i="5"/>
  <c r="AH1058" i="5" s="1"/>
  <c r="AB1058" i="5"/>
  <c r="AA1058" i="5"/>
  <c r="I1058" i="5"/>
  <c r="AE1058" i="5" s="1"/>
  <c r="H1058" i="5"/>
  <c r="G1058" i="5"/>
  <c r="AJ1057" i="5"/>
  <c r="AK1057" i="5" s="1"/>
  <c r="AG1057" i="5"/>
  <c r="AB1057" i="5"/>
  <c r="AA1057" i="5"/>
  <c r="I1057" i="5"/>
  <c r="J1057" i="5" s="1"/>
  <c r="H1057" i="5"/>
  <c r="Q1057" i="5" s="1"/>
  <c r="R1057" i="5" s="1"/>
  <c r="G1057" i="5"/>
  <c r="AJ1056" i="5"/>
  <c r="AG1056" i="5"/>
  <c r="AH1056" i="5" s="1"/>
  <c r="AI1056" i="5" s="1"/>
  <c r="AB1056" i="5"/>
  <c r="AA1056" i="5"/>
  <c r="I1056" i="5"/>
  <c r="H1056" i="5"/>
  <c r="G1056" i="5"/>
  <c r="AJ1055" i="5"/>
  <c r="AK1055" i="5" s="1"/>
  <c r="AL1055" i="5" s="1"/>
  <c r="AG1055" i="5"/>
  <c r="AB1055" i="5"/>
  <c r="AA1055" i="5"/>
  <c r="I1055" i="5"/>
  <c r="J1055" i="5" s="1"/>
  <c r="H1055" i="5"/>
  <c r="Q1055" i="5" s="1"/>
  <c r="R1055" i="5" s="1"/>
  <c r="G1055" i="5"/>
  <c r="AJ1054" i="5"/>
  <c r="AG1054" i="5"/>
  <c r="AH1054" i="5" s="1"/>
  <c r="AB1054" i="5"/>
  <c r="AA1054" i="5"/>
  <c r="Z1054" i="5" s="1"/>
  <c r="I1054" i="5"/>
  <c r="H1054" i="5"/>
  <c r="G1054" i="5"/>
  <c r="AJ1053" i="5"/>
  <c r="AK1053" i="5" s="1"/>
  <c r="AG1053" i="5"/>
  <c r="AB1053" i="5"/>
  <c r="AA1053" i="5"/>
  <c r="I1053" i="5"/>
  <c r="J1053" i="5" s="1"/>
  <c r="H1053" i="5"/>
  <c r="Q1053" i="5" s="1"/>
  <c r="R1053" i="5" s="1"/>
  <c r="G1053" i="5"/>
  <c r="AJ1052" i="5"/>
  <c r="AG1052" i="5"/>
  <c r="AH1052" i="5" s="1"/>
  <c r="AI1052" i="5" s="1"/>
  <c r="AB1052" i="5"/>
  <c r="AA1052" i="5"/>
  <c r="I1052" i="5"/>
  <c r="J1052" i="5" s="1"/>
  <c r="H1052" i="5"/>
  <c r="G1052" i="5"/>
  <c r="AJ1051" i="5"/>
  <c r="AG1051" i="5"/>
  <c r="AB1051" i="5"/>
  <c r="AA1051" i="5"/>
  <c r="I1051" i="5"/>
  <c r="J1051" i="5" s="1"/>
  <c r="H1051" i="5"/>
  <c r="G1051" i="5"/>
  <c r="AJ1050" i="5"/>
  <c r="AG1050" i="5"/>
  <c r="AH1050" i="5" s="1"/>
  <c r="AB1050" i="5"/>
  <c r="AA1050" i="5"/>
  <c r="I1050" i="5"/>
  <c r="AE1050" i="5" s="1"/>
  <c r="H1050" i="5"/>
  <c r="G1050" i="5"/>
  <c r="AJ1049" i="5"/>
  <c r="AK1049" i="5" s="1"/>
  <c r="AG1049" i="5"/>
  <c r="AB1049" i="5"/>
  <c r="AA1049" i="5"/>
  <c r="I1049" i="5"/>
  <c r="J1049" i="5" s="1"/>
  <c r="H1049" i="5"/>
  <c r="Q1049" i="5" s="1"/>
  <c r="R1049" i="5" s="1"/>
  <c r="G1049" i="5"/>
  <c r="AJ1048" i="5"/>
  <c r="AG1048" i="5"/>
  <c r="AH1048" i="5" s="1"/>
  <c r="AI1048" i="5" s="1"/>
  <c r="AB1048" i="5"/>
  <c r="AA1048" i="5"/>
  <c r="I1048" i="5"/>
  <c r="H1048" i="5"/>
  <c r="G1048" i="5"/>
  <c r="AJ1047" i="5"/>
  <c r="AK1047" i="5" s="1"/>
  <c r="AL1047" i="5" s="1"/>
  <c r="AG1047" i="5"/>
  <c r="AB1047" i="5"/>
  <c r="AA1047" i="5"/>
  <c r="I1047" i="5"/>
  <c r="J1047" i="5" s="1"/>
  <c r="H1047" i="5"/>
  <c r="Q1047" i="5" s="1"/>
  <c r="R1047" i="5" s="1"/>
  <c r="G1047" i="5"/>
  <c r="AJ1046" i="5"/>
  <c r="AG1046" i="5"/>
  <c r="AH1046" i="5" s="1"/>
  <c r="AB1046" i="5"/>
  <c r="AA1046" i="5"/>
  <c r="I1046" i="5"/>
  <c r="AE1046" i="5" s="1"/>
  <c r="H1046" i="5"/>
  <c r="G1046" i="5"/>
  <c r="AJ1045" i="5"/>
  <c r="AG1045" i="5"/>
  <c r="AH1045" i="5" s="1"/>
  <c r="AB1045" i="5"/>
  <c r="AA1045" i="5"/>
  <c r="Z1045" i="5" s="1"/>
  <c r="I1045" i="5"/>
  <c r="J1045" i="5" s="1"/>
  <c r="H1045" i="5"/>
  <c r="G1045" i="5"/>
  <c r="AJ1044" i="5"/>
  <c r="AK1044" i="5" s="1"/>
  <c r="AG1044" i="5"/>
  <c r="AH1044" i="5" s="1"/>
  <c r="AB1044" i="5"/>
  <c r="AA1044" i="5"/>
  <c r="I1044" i="5"/>
  <c r="J1044" i="5" s="1"/>
  <c r="H1044" i="5"/>
  <c r="G1044" i="5"/>
  <c r="AJ1043" i="5"/>
  <c r="AK1043" i="5" s="1"/>
  <c r="AG1043" i="5"/>
  <c r="AB1043" i="5"/>
  <c r="AA1043" i="5"/>
  <c r="AF1043" i="5" s="1"/>
  <c r="I1043" i="5"/>
  <c r="H1043" i="5"/>
  <c r="Q1043" i="5" s="1"/>
  <c r="R1043" i="5" s="1"/>
  <c r="G1043" i="5"/>
  <c r="AJ1042" i="5"/>
  <c r="AG1042" i="5"/>
  <c r="AH1042" i="5" s="1"/>
  <c r="AB1042" i="5"/>
  <c r="AA1042" i="5"/>
  <c r="I1042" i="5"/>
  <c r="H1042" i="5"/>
  <c r="Q1042" i="5" s="1"/>
  <c r="R1042" i="5" s="1"/>
  <c r="G1042" i="5"/>
  <c r="AJ1041" i="5"/>
  <c r="AG1041" i="5"/>
  <c r="AB1041" i="5"/>
  <c r="AA1041" i="5"/>
  <c r="Z1041" i="5" s="1"/>
  <c r="I1041" i="5"/>
  <c r="J1041" i="5" s="1"/>
  <c r="H1041" i="5"/>
  <c r="Q1041" i="5" s="1"/>
  <c r="R1041" i="5" s="1"/>
  <c r="G1041" i="5"/>
  <c r="AJ1040" i="5"/>
  <c r="AK1040" i="5" s="1"/>
  <c r="AG1040" i="5"/>
  <c r="AB1040" i="5"/>
  <c r="AA1040" i="5"/>
  <c r="AF1040" i="5" s="1"/>
  <c r="I1040" i="5"/>
  <c r="H1040" i="5"/>
  <c r="G1040" i="5"/>
  <c r="AJ1039" i="5"/>
  <c r="AK1039" i="5" s="1"/>
  <c r="AL1039" i="5" s="1"/>
  <c r="AG1039" i="5"/>
  <c r="AB1039" i="5"/>
  <c r="AA1039" i="5"/>
  <c r="AF1039" i="5" s="1"/>
  <c r="Q1039" i="5"/>
  <c r="R1039" i="5" s="1"/>
  <c r="I1039" i="5"/>
  <c r="H1039" i="5"/>
  <c r="G1039" i="5"/>
  <c r="AJ1038" i="5"/>
  <c r="AG1038" i="5"/>
  <c r="AH1038" i="5" s="1"/>
  <c r="AI1038" i="5" s="1"/>
  <c r="AB1038" i="5"/>
  <c r="AA1038" i="5"/>
  <c r="Q1038" i="5"/>
  <c r="I1038" i="5"/>
  <c r="AE1038" i="5" s="1"/>
  <c r="H1038" i="5"/>
  <c r="G1038" i="5"/>
  <c r="AJ1037" i="5"/>
  <c r="AG1037" i="5"/>
  <c r="AB1037" i="5"/>
  <c r="AA1037" i="5"/>
  <c r="I1037" i="5"/>
  <c r="AE1037" i="5" s="1"/>
  <c r="H1037" i="5"/>
  <c r="Q1037" i="5" s="1"/>
  <c r="R1037" i="5" s="1"/>
  <c r="G1037" i="5"/>
  <c r="AJ1036" i="5"/>
  <c r="AG1036" i="5"/>
  <c r="AH1036" i="5" s="1"/>
  <c r="AB1036" i="5"/>
  <c r="AA1036" i="5"/>
  <c r="Z1036" i="5" s="1"/>
  <c r="I1036" i="5"/>
  <c r="J1036" i="5" s="1"/>
  <c r="H1036" i="5"/>
  <c r="G1036" i="5"/>
  <c r="AJ1035" i="5"/>
  <c r="AK1035" i="5" s="1"/>
  <c r="AG1035" i="5"/>
  <c r="AB1035" i="5"/>
  <c r="AA1035" i="5"/>
  <c r="AF1035" i="5" s="1"/>
  <c r="I1035" i="5"/>
  <c r="H1035" i="5"/>
  <c r="G1035" i="5"/>
  <c r="AJ1034" i="5"/>
  <c r="AG1034" i="5"/>
  <c r="AH1034" i="5" s="1"/>
  <c r="AI1034" i="5" s="1"/>
  <c r="AB1034" i="5"/>
  <c r="AA1034" i="5"/>
  <c r="J1034" i="5"/>
  <c r="I1034" i="5"/>
  <c r="AE1034" i="5" s="1"/>
  <c r="H1034" i="5"/>
  <c r="Q1034" i="5" s="1"/>
  <c r="R1034" i="5" s="1"/>
  <c r="G1034" i="5"/>
  <c r="AK1033" i="5"/>
  <c r="AL1033" i="5" s="1"/>
  <c r="AJ1033" i="5"/>
  <c r="AG1033" i="5"/>
  <c r="AB1033" i="5"/>
  <c r="AA1033" i="5"/>
  <c r="I1033" i="5"/>
  <c r="AE1033" i="5" s="1"/>
  <c r="H1033" i="5"/>
  <c r="G1033" i="5"/>
  <c r="AJ1032" i="5"/>
  <c r="AG1032" i="5"/>
  <c r="AH1032" i="5" s="1"/>
  <c r="AB1032" i="5"/>
  <c r="AA1032" i="5"/>
  <c r="I1032" i="5"/>
  <c r="J1032" i="5" s="1"/>
  <c r="H1032" i="5"/>
  <c r="G1032" i="5"/>
  <c r="AJ1031" i="5"/>
  <c r="AK1031" i="5" s="1"/>
  <c r="AG1031" i="5"/>
  <c r="AB1031" i="5"/>
  <c r="AA1031" i="5"/>
  <c r="AF1031" i="5" s="1"/>
  <c r="I1031" i="5"/>
  <c r="H1031" i="5"/>
  <c r="G1031" i="5"/>
  <c r="AJ1030" i="5"/>
  <c r="AK1030" i="5" s="1"/>
  <c r="AG1030" i="5"/>
  <c r="AH1030" i="5" s="1"/>
  <c r="AI1030" i="5" s="1"/>
  <c r="AB1030" i="5"/>
  <c r="AA1030" i="5"/>
  <c r="AF1030" i="5" s="1"/>
  <c r="I1030" i="5"/>
  <c r="H1030" i="5"/>
  <c r="Q1030" i="5" s="1"/>
  <c r="R1030" i="5" s="1"/>
  <c r="G1030" i="5"/>
  <c r="AJ1029" i="5"/>
  <c r="AG1029" i="5"/>
  <c r="AB1029" i="5"/>
  <c r="AA1029" i="5"/>
  <c r="AF1029" i="5" s="1"/>
  <c r="I1029" i="5"/>
  <c r="AE1029" i="5" s="1"/>
  <c r="H1029" i="5"/>
  <c r="G1029" i="5"/>
  <c r="AJ1028" i="5"/>
  <c r="AG1028" i="5"/>
  <c r="AH1028" i="5" s="1"/>
  <c r="AB1028" i="5"/>
  <c r="AA1028" i="5"/>
  <c r="Z1028" i="5" s="1"/>
  <c r="I1028" i="5"/>
  <c r="J1028" i="5" s="1"/>
  <c r="H1028" i="5"/>
  <c r="G1028" i="5"/>
  <c r="AJ1027" i="5"/>
  <c r="AK1027" i="5" s="1"/>
  <c r="AG1027" i="5"/>
  <c r="AH1027" i="5" s="1"/>
  <c r="AI1027" i="5" s="1"/>
  <c r="AN1027" i="5" s="1"/>
  <c r="AB1027" i="5"/>
  <c r="AA1027" i="5"/>
  <c r="AF1027" i="5" s="1"/>
  <c r="I1027" i="5"/>
  <c r="H1027" i="5"/>
  <c r="G1027" i="5"/>
  <c r="AJ1026" i="5"/>
  <c r="AG1026" i="5"/>
  <c r="AH1026" i="5" s="1"/>
  <c r="AI1026" i="5" s="1"/>
  <c r="AB1026" i="5"/>
  <c r="AA1026" i="5"/>
  <c r="AF1026" i="5" s="1"/>
  <c r="I1026" i="5"/>
  <c r="H1026" i="5"/>
  <c r="G1026" i="5"/>
  <c r="AJ1025" i="5"/>
  <c r="AK1025" i="5" s="1"/>
  <c r="AL1025" i="5" s="1"/>
  <c r="AG1025" i="5"/>
  <c r="AB1025" i="5"/>
  <c r="AA1025" i="5"/>
  <c r="AF1025" i="5" s="1"/>
  <c r="I1025" i="5"/>
  <c r="AE1025" i="5" s="1"/>
  <c r="H1025" i="5"/>
  <c r="Q1025" i="5" s="1"/>
  <c r="R1025" i="5" s="1"/>
  <c r="G1025" i="5"/>
  <c r="AJ1024" i="5"/>
  <c r="AG1024" i="5"/>
  <c r="AH1024" i="5" s="1"/>
  <c r="AB1024" i="5"/>
  <c r="AA1024" i="5"/>
  <c r="I1024" i="5"/>
  <c r="J1024" i="5" s="1"/>
  <c r="H1024" i="5"/>
  <c r="G1024" i="5"/>
  <c r="AJ1023" i="5"/>
  <c r="AK1023" i="5" s="1"/>
  <c r="AG1023" i="5"/>
  <c r="AH1023" i="5" s="1"/>
  <c r="AB1023" i="5"/>
  <c r="AA1023" i="5"/>
  <c r="AF1023" i="5" s="1"/>
  <c r="I1023" i="5"/>
  <c r="AE1023" i="5" s="1"/>
  <c r="H1023" i="5"/>
  <c r="G1023" i="5"/>
  <c r="AJ1022" i="5"/>
  <c r="AG1022" i="5"/>
  <c r="AH1022" i="5" s="1"/>
  <c r="AI1022" i="5" s="1"/>
  <c r="AB1022" i="5"/>
  <c r="AA1022" i="5"/>
  <c r="I1022" i="5"/>
  <c r="AE1022" i="5" s="1"/>
  <c r="H1022" i="5"/>
  <c r="Q1022" i="5" s="1"/>
  <c r="G1022" i="5"/>
  <c r="AJ1021" i="5"/>
  <c r="AG1021" i="5"/>
  <c r="AB1021" i="5"/>
  <c r="AA1021" i="5"/>
  <c r="AF1021" i="5" s="1"/>
  <c r="I1021" i="5"/>
  <c r="AE1021" i="5" s="1"/>
  <c r="H1021" i="5"/>
  <c r="Q1021" i="5" s="1"/>
  <c r="R1021" i="5" s="1"/>
  <c r="G1021" i="5"/>
  <c r="AJ1020" i="5"/>
  <c r="AG1020" i="5"/>
  <c r="AH1020" i="5" s="1"/>
  <c r="AB1020" i="5"/>
  <c r="AA1020" i="5"/>
  <c r="I1020" i="5"/>
  <c r="J1020" i="5" s="1"/>
  <c r="H1020" i="5"/>
  <c r="G1020" i="5"/>
  <c r="AJ1019" i="5"/>
  <c r="AK1019" i="5" s="1"/>
  <c r="AG1019" i="5"/>
  <c r="AB1019" i="5"/>
  <c r="AA1019" i="5"/>
  <c r="AF1019" i="5" s="1"/>
  <c r="I1019" i="5"/>
  <c r="H1019" i="5"/>
  <c r="G1019" i="5"/>
  <c r="AJ1018" i="5"/>
  <c r="AG1018" i="5"/>
  <c r="AH1018" i="5" s="1"/>
  <c r="AI1018" i="5" s="1"/>
  <c r="AB1018" i="5"/>
  <c r="AA1018" i="5"/>
  <c r="I1018" i="5"/>
  <c r="H1018" i="5"/>
  <c r="Q1018" i="5" s="1"/>
  <c r="R1018" i="5" s="1"/>
  <c r="G1018" i="5"/>
  <c r="AJ1017" i="5"/>
  <c r="AK1017" i="5" s="1"/>
  <c r="AL1017" i="5" s="1"/>
  <c r="AG1017" i="5"/>
  <c r="AB1017" i="5"/>
  <c r="AA1017" i="5"/>
  <c r="I1017" i="5"/>
  <c r="AE1017" i="5" s="1"/>
  <c r="H1017" i="5"/>
  <c r="G1017" i="5"/>
  <c r="AJ1016" i="5"/>
  <c r="AG1016" i="5"/>
  <c r="AH1016" i="5" s="1"/>
  <c r="AB1016" i="5"/>
  <c r="AA1016" i="5"/>
  <c r="Z1016" i="5" s="1"/>
  <c r="I1016" i="5"/>
  <c r="J1016" i="5" s="1"/>
  <c r="H1016" i="5"/>
  <c r="G1016" i="5"/>
  <c r="AJ1015" i="5"/>
  <c r="AK1015" i="5" s="1"/>
  <c r="AG1015" i="5"/>
  <c r="AH1015" i="5" s="1"/>
  <c r="AB1015" i="5"/>
  <c r="AA1015" i="5"/>
  <c r="AF1015" i="5" s="1"/>
  <c r="I1015" i="5"/>
  <c r="AE1015" i="5" s="1"/>
  <c r="H1015" i="5"/>
  <c r="G1015" i="5"/>
  <c r="AJ1014" i="5"/>
  <c r="AK1014" i="5" s="1"/>
  <c r="AG1014" i="5"/>
  <c r="AH1014" i="5" s="1"/>
  <c r="AI1014" i="5" s="1"/>
  <c r="AB1014" i="5"/>
  <c r="AA1014" i="5"/>
  <c r="AF1014" i="5" s="1"/>
  <c r="I1014" i="5"/>
  <c r="H1014" i="5"/>
  <c r="G1014" i="5"/>
  <c r="AJ1013" i="5"/>
  <c r="AG1013" i="5"/>
  <c r="AB1013" i="5"/>
  <c r="AA1013" i="5"/>
  <c r="AF1013" i="5" s="1"/>
  <c r="I1013" i="5"/>
  <c r="AE1013" i="5" s="1"/>
  <c r="H1013" i="5"/>
  <c r="G1013" i="5"/>
  <c r="AJ1012" i="5"/>
  <c r="AG1012" i="5"/>
  <c r="AH1012" i="5" s="1"/>
  <c r="AB1012" i="5"/>
  <c r="AA1012" i="5"/>
  <c r="I1012" i="5"/>
  <c r="J1012" i="5" s="1"/>
  <c r="H1012" i="5"/>
  <c r="G1012" i="5"/>
  <c r="AJ1011" i="5"/>
  <c r="AK1011" i="5" s="1"/>
  <c r="AG1011" i="5"/>
  <c r="AH1011" i="5" s="1"/>
  <c r="AI1011" i="5" s="1"/>
  <c r="AN1011" i="5" s="1"/>
  <c r="AB1011" i="5"/>
  <c r="AA1011" i="5"/>
  <c r="AF1011" i="5" s="1"/>
  <c r="I1011" i="5"/>
  <c r="AE1011" i="5" s="1"/>
  <c r="H1011" i="5"/>
  <c r="G1011" i="5"/>
  <c r="AJ1010" i="5"/>
  <c r="AK1010" i="5" s="1"/>
  <c r="AG1010" i="5"/>
  <c r="AH1010" i="5" s="1"/>
  <c r="AI1010" i="5" s="1"/>
  <c r="AB1010" i="5"/>
  <c r="AA1010" i="5"/>
  <c r="I1010" i="5"/>
  <c r="AE1010" i="5" s="1"/>
  <c r="H1010" i="5"/>
  <c r="G1010" i="5"/>
  <c r="AJ1009" i="5"/>
  <c r="AK1009" i="5" s="1"/>
  <c r="AL1009" i="5" s="1"/>
  <c r="AG1009" i="5"/>
  <c r="AB1009" i="5"/>
  <c r="AA1009" i="5"/>
  <c r="AF1009" i="5" s="1"/>
  <c r="I1009" i="5"/>
  <c r="AE1009" i="5" s="1"/>
  <c r="H1009" i="5"/>
  <c r="Q1009" i="5" s="1"/>
  <c r="R1009" i="5" s="1"/>
  <c r="G1009" i="5"/>
  <c r="AJ1008" i="5"/>
  <c r="AG1008" i="5"/>
  <c r="AH1008" i="5" s="1"/>
  <c r="AB1008" i="5"/>
  <c r="AA1008" i="5"/>
  <c r="I1008" i="5"/>
  <c r="J1008" i="5" s="1"/>
  <c r="H1008" i="5"/>
  <c r="G1008" i="5"/>
  <c r="AJ1007" i="5"/>
  <c r="AK1007" i="5" s="1"/>
  <c r="AG1007" i="5"/>
  <c r="AH1007" i="5" s="1"/>
  <c r="AB1007" i="5"/>
  <c r="AA1007" i="5"/>
  <c r="AF1007" i="5" s="1"/>
  <c r="I1007" i="5"/>
  <c r="H1007" i="5"/>
  <c r="G1007" i="5"/>
  <c r="AJ1006" i="5"/>
  <c r="AG1006" i="5"/>
  <c r="AH1006" i="5" s="1"/>
  <c r="AI1006" i="5" s="1"/>
  <c r="AB1006" i="5"/>
  <c r="AA1006" i="5"/>
  <c r="I1006" i="5"/>
  <c r="AE1006" i="5" s="1"/>
  <c r="H1006" i="5"/>
  <c r="Q1006" i="5" s="1"/>
  <c r="G1006" i="5"/>
  <c r="AJ1005" i="5"/>
  <c r="AG1005" i="5"/>
  <c r="AB1005" i="5"/>
  <c r="AA1005" i="5"/>
  <c r="AF1005" i="5" s="1"/>
  <c r="I1005" i="5"/>
  <c r="AE1005" i="5" s="1"/>
  <c r="H1005" i="5"/>
  <c r="Q1005" i="5" s="1"/>
  <c r="R1005" i="5" s="1"/>
  <c r="G1005" i="5"/>
  <c r="AJ1004" i="5"/>
  <c r="AG1004" i="5"/>
  <c r="AH1004" i="5" s="1"/>
  <c r="AB1004" i="5"/>
  <c r="AA1004" i="5"/>
  <c r="Z1004" i="5" s="1"/>
  <c r="I1004" i="5"/>
  <c r="J1004" i="5" s="1"/>
  <c r="H1004" i="5"/>
  <c r="G1004" i="5"/>
  <c r="AJ1003" i="5"/>
  <c r="AK1003" i="5" s="1"/>
  <c r="AG1003" i="5"/>
  <c r="AB1003" i="5"/>
  <c r="AA1003" i="5"/>
  <c r="AF1003" i="5" s="1"/>
  <c r="I1003" i="5"/>
  <c r="AE1003" i="5" s="1"/>
  <c r="H1003" i="5"/>
  <c r="G1003" i="5"/>
  <c r="AJ1002" i="5"/>
  <c r="AK1002" i="5" s="1"/>
  <c r="AG1002" i="5"/>
  <c r="AH1002" i="5" s="1"/>
  <c r="AI1002" i="5" s="1"/>
  <c r="AB1002" i="5"/>
  <c r="AA1002" i="5"/>
  <c r="AF1002" i="5" s="1"/>
  <c r="I1002" i="5"/>
  <c r="AE1002" i="5" s="1"/>
  <c r="H1002" i="5"/>
  <c r="Q1002" i="5" s="1"/>
  <c r="R1002" i="5" s="1"/>
  <c r="G1002" i="5"/>
  <c r="AJ1001" i="5"/>
  <c r="AK1001" i="5" s="1"/>
  <c r="AL1001" i="5" s="1"/>
  <c r="AG1001" i="5"/>
  <c r="AB1001" i="5"/>
  <c r="AA1001" i="5"/>
  <c r="I1001" i="5"/>
  <c r="AE1001" i="5" s="1"/>
  <c r="H1001" i="5"/>
  <c r="G1001" i="5"/>
  <c r="AJ1000" i="5"/>
  <c r="AG1000" i="5"/>
  <c r="AH1000" i="5" s="1"/>
  <c r="AB1000" i="5"/>
  <c r="AA1000" i="5"/>
  <c r="Z1000" i="5" s="1"/>
  <c r="I1000" i="5"/>
  <c r="J1000" i="5" s="1"/>
  <c r="H1000" i="5"/>
  <c r="G1000" i="5"/>
  <c r="AJ999" i="5"/>
  <c r="AK999" i="5" s="1"/>
  <c r="AG999" i="5"/>
  <c r="AH999" i="5" s="1"/>
  <c r="AB999" i="5"/>
  <c r="AA999" i="5"/>
  <c r="AF999" i="5" s="1"/>
  <c r="I999" i="5"/>
  <c r="H999" i="5"/>
  <c r="G999" i="5"/>
  <c r="AJ998" i="5"/>
  <c r="AK998" i="5" s="1"/>
  <c r="AG998" i="5"/>
  <c r="AH998" i="5" s="1"/>
  <c r="AI998" i="5" s="1"/>
  <c r="AB998" i="5"/>
  <c r="AA998" i="5"/>
  <c r="AF998" i="5" s="1"/>
  <c r="I998" i="5"/>
  <c r="H998" i="5"/>
  <c r="G998" i="5"/>
  <c r="AJ997" i="5"/>
  <c r="AG997" i="5"/>
  <c r="AB997" i="5"/>
  <c r="AA997" i="5"/>
  <c r="AF997" i="5" s="1"/>
  <c r="I997" i="5"/>
  <c r="AE997" i="5" s="1"/>
  <c r="H997" i="5"/>
  <c r="Q997" i="5" s="1"/>
  <c r="R997" i="5" s="1"/>
  <c r="G997" i="5"/>
  <c r="AJ996" i="5"/>
  <c r="AG996" i="5"/>
  <c r="AH996" i="5" s="1"/>
  <c r="AB996" i="5"/>
  <c r="AA996" i="5"/>
  <c r="Z996" i="5" s="1"/>
  <c r="I996" i="5"/>
  <c r="J996" i="5" s="1"/>
  <c r="H996" i="5"/>
  <c r="G996" i="5"/>
  <c r="AJ995" i="5"/>
  <c r="AK995" i="5" s="1"/>
  <c r="AG995" i="5"/>
  <c r="AH995" i="5" s="1"/>
  <c r="AI995" i="5" s="1"/>
  <c r="AN995" i="5" s="1"/>
  <c r="AB995" i="5"/>
  <c r="AA995" i="5"/>
  <c r="AF995" i="5" s="1"/>
  <c r="I995" i="5"/>
  <c r="H995" i="5"/>
  <c r="G995" i="5"/>
  <c r="AJ994" i="5"/>
  <c r="AG994" i="5"/>
  <c r="AH994" i="5" s="1"/>
  <c r="AI994" i="5" s="1"/>
  <c r="AB994" i="5"/>
  <c r="AA994" i="5"/>
  <c r="I994" i="5"/>
  <c r="AE994" i="5" s="1"/>
  <c r="H994" i="5"/>
  <c r="G994" i="5"/>
  <c r="AJ993" i="5"/>
  <c r="AK993" i="5" s="1"/>
  <c r="AL993" i="5" s="1"/>
  <c r="AG993" i="5"/>
  <c r="AB993" i="5"/>
  <c r="AA993" i="5"/>
  <c r="AF993" i="5" s="1"/>
  <c r="I993" i="5"/>
  <c r="H993" i="5"/>
  <c r="Q993" i="5" s="1"/>
  <c r="R993" i="5" s="1"/>
  <c r="G993" i="5"/>
  <c r="AJ992" i="5"/>
  <c r="AG992" i="5"/>
  <c r="AH992" i="5" s="1"/>
  <c r="AB992" i="5"/>
  <c r="AA992" i="5"/>
  <c r="I992" i="5"/>
  <c r="J992" i="5" s="1"/>
  <c r="H992" i="5"/>
  <c r="G992" i="5"/>
  <c r="AJ991" i="5"/>
  <c r="AK991" i="5" s="1"/>
  <c r="AG991" i="5"/>
  <c r="AH991" i="5" s="1"/>
  <c r="AB991" i="5"/>
  <c r="AA991" i="5"/>
  <c r="I991" i="5"/>
  <c r="H991" i="5"/>
  <c r="G991" i="5"/>
  <c r="AJ990" i="5"/>
  <c r="AG990" i="5"/>
  <c r="AB990" i="5"/>
  <c r="AA990" i="5"/>
  <c r="I990" i="5"/>
  <c r="AE990" i="5" s="1"/>
  <c r="H990" i="5"/>
  <c r="Q990" i="5" s="1"/>
  <c r="G990" i="5"/>
  <c r="AJ989" i="5"/>
  <c r="AK989" i="5" s="1"/>
  <c r="AL989" i="5" s="1"/>
  <c r="AG989" i="5"/>
  <c r="AB989" i="5"/>
  <c r="AA989" i="5"/>
  <c r="AF989" i="5" s="1"/>
  <c r="I989" i="5"/>
  <c r="H989" i="5"/>
  <c r="Q989" i="5" s="1"/>
  <c r="R989" i="5" s="1"/>
  <c r="G989" i="5"/>
  <c r="AJ988" i="5"/>
  <c r="AG988" i="5"/>
  <c r="AH988" i="5" s="1"/>
  <c r="AB988" i="5"/>
  <c r="AA988" i="5"/>
  <c r="Z988" i="5" s="1"/>
  <c r="I988" i="5"/>
  <c r="J988" i="5" s="1"/>
  <c r="H988" i="5"/>
  <c r="G988" i="5"/>
  <c r="AJ987" i="5"/>
  <c r="AK987" i="5" s="1"/>
  <c r="AG987" i="5"/>
  <c r="AB987" i="5"/>
  <c r="AA987" i="5"/>
  <c r="I987" i="5"/>
  <c r="H987" i="5"/>
  <c r="G987" i="5"/>
  <c r="AJ986" i="5"/>
  <c r="AG986" i="5"/>
  <c r="AH986" i="5" s="1"/>
  <c r="AI986" i="5" s="1"/>
  <c r="AB986" i="5"/>
  <c r="AA986" i="5"/>
  <c r="I986" i="5"/>
  <c r="AE986" i="5" s="1"/>
  <c r="H986" i="5"/>
  <c r="G986" i="5"/>
  <c r="AJ985" i="5"/>
  <c r="AK985" i="5" s="1"/>
  <c r="AL985" i="5" s="1"/>
  <c r="AG985" i="5"/>
  <c r="AB985" i="5"/>
  <c r="AA985" i="5"/>
  <c r="I985" i="5"/>
  <c r="H985" i="5"/>
  <c r="G985" i="5"/>
  <c r="AJ984" i="5"/>
  <c r="AG984" i="5"/>
  <c r="AH984" i="5" s="1"/>
  <c r="AB984" i="5"/>
  <c r="AA984" i="5"/>
  <c r="Z984" i="5" s="1"/>
  <c r="I984" i="5"/>
  <c r="J984" i="5" s="1"/>
  <c r="H984" i="5"/>
  <c r="G984" i="5"/>
  <c r="AJ983" i="5"/>
  <c r="AK983" i="5" s="1"/>
  <c r="AG983" i="5"/>
  <c r="AH983" i="5" s="1"/>
  <c r="AB983" i="5"/>
  <c r="AA983" i="5"/>
  <c r="I983" i="5"/>
  <c r="AE983" i="5" s="1"/>
  <c r="H983" i="5"/>
  <c r="G983" i="5"/>
  <c r="AJ982" i="5"/>
  <c r="AK982" i="5" s="1"/>
  <c r="AG982" i="5"/>
  <c r="AB982" i="5"/>
  <c r="AA982" i="5"/>
  <c r="AF982" i="5" s="1"/>
  <c r="I982" i="5"/>
  <c r="H982" i="5"/>
  <c r="Q982" i="5" s="1"/>
  <c r="R982" i="5" s="1"/>
  <c r="G982" i="5"/>
  <c r="AJ981" i="5"/>
  <c r="AK981" i="5" s="1"/>
  <c r="AL981" i="5" s="1"/>
  <c r="AG981" i="5"/>
  <c r="AB981" i="5"/>
  <c r="AA981" i="5"/>
  <c r="AF981" i="5" s="1"/>
  <c r="I981" i="5"/>
  <c r="H981" i="5"/>
  <c r="Q981" i="5" s="1"/>
  <c r="R981" i="5" s="1"/>
  <c r="G981" i="5"/>
  <c r="AJ980" i="5"/>
  <c r="AG980" i="5"/>
  <c r="AH980" i="5" s="1"/>
  <c r="AB980" i="5"/>
  <c r="AA980" i="5"/>
  <c r="I980" i="5"/>
  <c r="J980" i="5" s="1"/>
  <c r="H980" i="5"/>
  <c r="G980" i="5"/>
  <c r="AJ979" i="5"/>
  <c r="AK979" i="5" s="1"/>
  <c r="AG979" i="5"/>
  <c r="AH979" i="5" s="1"/>
  <c r="AI979" i="5" s="1"/>
  <c r="AN979" i="5" s="1"/>
  <c r="AB979" i="5"/>
  <c r="AA979" i="5"/>
  <c r="I979" i="5"/>
  <c r="AE979" i="5" s="1"/>
  <c r="H979" i="5"/>
  <c r="G979" i="5"/>
  <c r="AJ978" i="5"/>
  <c r="AK978" i="5" s="1"/>
  <c r="AG978" i="5"/>
  <c r="AH978" i="5" s="1"/>
  <c r="AI978" i="5" s="1"/>
  <c r="AB978" i="5"/>
  <c r="AA978" i="5"/>
  <c r="AF978" i="5" s="1"/>
  <c r="I978" i="5"/>
  <c r="H978" i="5"/>
  <c r="G978" i="5"/>
  <c r="AJ977" i="5"/>
  <c r="AK977" i="5" s="1"/>
  <c r="AL977" i="5" s="1"/>
  <c r="AG977" i="5"/>
  <c r="AH977" i="5" s="1"/>
  <c r="AB977" i="5"/>
  <c r="AA977" i="5"/>
  <c r="I977" i="5"/>
  <c r="H977" i="5"/>
  <c r="Q977" i="5" s="1"/>
  <c r="R977" i="5" s="1"/>
  <c r="G977" i="5"/>
  <c r="AJ976" i="5"/>
  <c r="AK976" i="5" s="1"/>
  <c r="AG976" i="5"/>
  <c r="AB976" i="5"/>
  <c r="AA976" i="5"/>
  <c r="Z976" i="5" s="1"/>
  <c r="I976" i="5"/>
  <c r="H976" i="5"/>
  <c r="G976" i="5"/>
  <c r="AJ975" i="5"/>
  <c r="AG975" i="5"/>
  <c r="AB975" i="5"/>
  <c r="AA975" i="5"/>
  <c r="Z975" i="5" s="1"/>
  <c r="I975" i="5"/>
  <c r="H975" i="5"/>
  <c r="G975" i="5"/>
  <c r="AJ974" i="5"/>
  <c r="AG974" i="5"/>
  <c r="AB974" i="5"/>
  <c r="AA974" i="5"/>
  <c r="I974" i="5"/>
  <c r="AE974" i="5" s="1"/>
  <c r="H974" i="5"/>
  <c r="G974" i="5"/>
  <c r="AJ973" i="5"/>
  <c r="AG973" i="5"/>
  <c r="AH973" i="5" s="1"/>
  <c r="AB973" i="5"/>
  <c r="AA973" i="5"/>
  <c r="AF973" i="5" s="1"/>
  <c r="I973" i="5"/>
  <c r="H973" i="5"/>
  <c r="Q973" i="5" s="1"/>
  <c r="R973" i="5" s="1"/>
  <c r="G973" i="5"/>
  <c r="AJ972" i="5"/>
  <c r="AK972" i="5" s="1"/>
  <c r="AG972" i="5"/>
  <c r="AF972" i="5"/>
  <c r="AB972" i="5"/>
  <c r="AA972" i="5"/>
  <c r="Z972" i="5" s="1"/>
  <c r="I972" i="5"/>
  <c r="H972" i="5"/>
  <c r="G972" i="5"/>
  <c r="AJ971" i="5"/>
  <c r="AG971" i="5"/>
  <c r="AB971" i="5"/>
  <c r="AA971" i="5"/>
  <c r="Z971" i="5" s="1"/>
  <c r="I971" i="5"/>
  <c r="H971" i="5"/>
  <c r="G971" i="5"/>
  <c r="AJ970" i="5"/>
  <c r="AG970" i="5"/>
  <c r="AH970" i="5" s="1"/>
  <c r="AB970" i="5"/>
  <c r="AA970" i="5"/>
  <c r="AF970" i="5" s="1"/>
  <c r="I970" i="5"/>
  <c r="J970" i="5" s="1"/>
  <c r="H970" i="5"/>
  <c r="G970" i="5"/>
  <c r="AJ969" i="5"/>
  <c r="AK969" i="5" s="1"/>
  <c r="AG969" i="5"/>
  <c r="AH969" i="5" s="1"/>
  <c r="AB969" i="5"/>
  <c r="AA969" i="5"/>
  <c r="I969" i="5"/>
  <c r="H969" i="5"/>
  <c r="Q969" i="5" s="1"/>
  <c r="R969" i="5" s="1"/>
  <c r="G969" i="5"/>
  <c r="AJ968" i="5"/>
  <c r="AK968" i="5" s="1"/>
  <c r="AG968" i="5"/>
  <c r="AB968" i="5"/>
  <c r="AA968" i="5"/>
  <c r="I968" i="5"/>
  <c r="H968" i="5"/>
  <c r="G968" i="5"/>
  <c r="AJ967" i="5"/>
  <c r="AG967" i="5"/>
  <c r="AH967" i="5" s="1"/>
  <c r="AB967" i="5"/>
  <c r="AA967" i="5"/>
  <c r="Z967" i="5" s="1"/>
  <c r="I967" i="5"/>
  <c r="J967" i="5" s="1"/>
  <c r="H967" i="5"/>
  <c r="G967" i="5"/>
  <c r="AJ966" i="5"/>
  <c r="AK966" i="5" s="1"/>
  <c r="AL966" i="5" s="1"/>
  <c r="AG966" i="5"/>
  <c r="AH966" i="5" s="1"/>
  <c r="AI966" i="5" s="1"/>
  <c r="AB966" i="5"/>
  <c r="AA966" i="5"/>
  <c r="I966" i="5"/>
  <c r="AE966" i="5" s="1"/>
  <c r="H966" i="5"/>
  <c r="G966" i="5"/>
  <c r="AJ965" i="5"/>
  <c r="AG965" i="5"/>
  <c r="AH965" i="5" s="1"/>
  <c r="AB965" i="5"/>
  <c r="AA965" i="5"/>
  <c r="I965" i="5"/>
  <c r="H965" i="5"/>
  <c r="Q965" i="5" s="1"/>
  <c r="R965" i="5" s="1"/>
  <c r="G965" i="5"/>
  <c r="AJ964" i="5"/>
  <c r="AK964" i="5" s="1"/>
  <c r="AG964" i="5"/>
  <c r="AB964" i="5"/>
  <c r="AA964" i="5"/>
  <c r="Z964" i="5" s="1"/>
  <c r="I964" i="5"/>
  <c r="H964" i="5"/>
  <c r="G964" i="5"/>
  <c r="AJ963" i="5"/>
  <c r="AG963" i="5"/>
  <c r="AH963" i="5" s="1"/>
  <c r="AI963" i="5" s="1"/>
  <c r="AN963" i="5" s="1"/>
  <c r="AB963" i="5"/>
  <c r="AA963" i="5"/>
  <c r="Z963" i="5" s="1"/>
  <c r="I963" i="5"/>
  <c r="AE963" i="5" s="1"/>
  <c r="H963" i="5"/>
  <c r="G963" i="5"/>
  <c r="AJ962" i="5"/>
  <c r="AK962" i="5" s="1"/>
  <c r="AG962" i="5"/>
  <c r="AB962" i="5"/>
  <c r="AA962" i="5"/>
  <c r="AF962" i="5" s="1"/>
  <c r="I962" i="5"/>
  <c r="H962" i="5"/>
  <c r="Q962" i="5" s="1"/>
  <c r="G962" i="5"/>
  <c r="AJ961" i="5"/>
  <c r="AK961" i="5" s="1"/>
  <c r="AL961" i="5" s="1"/>
  <c r="AG961" i="5"/>
  <c r="AH961" i="5" s="1"/>
  <c r="AB961" i="5"/>
  <c r="AA961" i="5"/>
  <c r="I961" i="5"/>
  <c r="H961" i="5"/>
  <c r="Q961" i="5" s="1"/>
  <c r="R961" i="5" s="1"/>
  <c r="G961" i="5"/>
  <c r="AJ960" i="5"/>
  <c r="AK960" i="5" s="1"/>
  <c r="AG960" i="5"/>
  <c r="AB960" i="5"/>
  <c r="AA960" i="5"/>
  <c r="I960" i="5"/>
  <c r="H960" i="5"/>
  <c r="G960" i="5"/>
  <c r="AJ959" i="5"/>
  <c r="AG959" i="5"/>
  <c r="AB959" i="5"/>
  <c r="AA959" i="5"/>
  <c r="I959" i="5"/>
  <c r="J959" i="5" s="1"/>
  <c r="H959" i="5"/>
  <c r="G959" i="5"/>
  <c r="AJ958" i="5"/>
  <c r="AK958" i="5" s="1"/>
  <c r="AG958" i="5"/>
  <c r="AB958" i="5"/>
  <c r="AA958" i="5"/>
  <c r="I958" i="5"/>
  <c r="AE958" i="5" s="1"/>
  <c r="H958" i="5"/>
  <c r="Q958" i="5" s="1"/>
  <c r="G958" i="5"/>
  <c r="AJ957" i="5"/>
  <c r="AK957" i="5" s="1"/>
  <c r="AL957" i="5" s="1"/>
  <c r="AG957" i="5"/>
  <c r="AB957" i="5"/>
  <c r="AA957" i="5"/>
  <c r="AF957" i="5" s="1"/>
  <c r="I957" i="5"/>
  <c r="H957" i="5"/>
  <c r="Q957" i="5" s="1"/>
  <c r="R957" i="5" s="1"/>
  <c r="G957" i="5"/>
  <c r="AJ956" i="5"/>
  <c r="AK956" i="5" s="1"/>
  <c r="AG956" i="5"/>
  <c r="AH956" i="5" s="1"/>
  <c r="AB956" i="5"/>
  <c r="AA956" i="5"/>
  <c r="Z956" i="5" s="1"/>
  <c r="I956" i="5"/>
  <c r="J956" i="5" s="1"/>
  <c r="H956" i="5"/>
  <c r="G956" i="5"/>
  <c r="AJ955" i="5"/>
  <c r="AG955" i="5"/>
  <c r="AH955" i="5" s="1"/>
  <c r="AB955" i="5"/>
  <c r="AA955" i="5"/>
  <c r="Z955" i="5" s="1"/>
  <c r="I955" i="5"/>
  <c r="H955" i="5"/>
  <c r="G955" i="5"/>
  <c r="AJ954" i="5"/>
  <c r="AK954" i="5" s="1"/>
  <c r="AG954" i="5"/>
  <c r="AB954" i="5"/>
  <c r="AA954" i="5"/>
  <c r="AF954" i="5" s="1"/>
  <c r="I954" i="5"/>
  <c r="AE954" i="5" s="1"/>
  <c r="H954" i="5"/>
  <c r="Q954" i="5" s="1"/>
  <c r="G954" i="5"/>
  <c r="AJ953" i="5"/>
  <c r="AK953" i="5" s="1"/>
  <c r="AG953" i="5"/>
  <c r="AB953" i="5"/>
  <c r="AA953" i="5"/>
  <c r="Z953" i="5" s="1"/>
  <c r="I953" i="5"/>
  <c r="AE953" i="5" s="1"/>
  <c r="H953" i="5"/>
  <c r="G953" i="5"/>
  <c r="AJ952" i="5"/>
  <c r="AK952" i="5" s="1"/>
  <c r="AG952" i="5"/>
  <c r="AB952" i="5"/>
  <c r="AA952" i="5"/>
  <c r="Z952" i="5" s="1"/>
  <c r="I952" i="5"/>
  <c r="J952" i="5" s="1"/>
  <c r="H952" i="5"/>
  <c r="G952" i="5"/>
  <c r="AJ951" i="5"/>
  <c r="AK951" i="5" s="1"/>
  <c r="AG951" i="5"/>
  <c r="AB951" i="5"/>
  <c r="AA951" i="5"/>
  <c r="Z951" i="5" s="1"/>
  <c r="I951" i="5"/>
  <c r="H951" i="5"/>
  <c r="Q951" i="5" s="1"/>
  <c r="R951" i="5" s="1"/>
  <c r="G951" i="5"/>
  <c r="AJ950" i="5"/>
  <c r="AG950" i="5"/>
  <c r="AB950" i="5"/>
  <c r="AA950" i="5"/>
  <c r="Z950" i="5" s="1"/>
  <c r="I950" i="5"/>
  <c r="AE950" i="5" s="1"/>
  <c r="H950" i="5"/>
  <c r="G950" i="5"/>
  <c r="AJ949" i="5"/>
  <c r="AG949" i="5"/>
  <c r="AB949" i="5"/>
  <c r="AA949" i="5"/>
  <c r="I949" i="5"/>
  <c r="J949" i="5" s="1"/>
  <c r="H949" i="5"/>
  <c r="G949" i="5"/>
  <c r="AJ948" i="5"/>
  <c r="AK948" i="5" s="1"/>
  <c r="AG948" i="5"/>
  <c r="AH948" i="5" s="1"/>
  <c r="AI948" i="5" s="1"/>
  <c r="AB948" i="5"/>
  <c r="AA948" i="5"/>
  <c r="AF948" i="5" s="1"/>
  <c r="I948" i="5"/>
  <c r="AE948" i="5" s="1"/>
  <c r="H948" i="5"/>
  <c r="Q948" i="5" s="1"/>
  <c r="G948" i="5"/>
  <c r="AJ947" i="5"/>
  <c r="AK947" i="5" s="1"/>
  <c r="AL947" i="5" s="1"/>
  <c r="AG947" i="5"/>
  <c r="AB947" i="5"/>
  <c r="AA947" i="5"/>
  <c r="I947" i="5"/>
  <c r="H947" i="5"/>
  <c r="Q947" i="5" s="1"/>
  <c r="R947" i="5" s="1"/>
  <c r="G947" i="5"/>
  <c r="AJ946" i="5"/>
  <c r="AG946" i="5"/>
  <c r="AB946" i="5"/>
  <c r="AA946" i="5"/>
  <c r="Z946" i="5" s="1"/>
  <c r="I946" i="5"/>
  <c r="AE946" i="5" s="1"/>
  <c r="H946" i="5"/>
  <c r="G946" i="5"/>
  <c r="AJ945" i="5"/>
  <c r="AG945" i="5"/>
  <c r="AB945" i="5"/>
  <c r="AA945" i="5"/>
  <c r="I945" i="5"/>
  <c r="J945" i="5" s="1"/>
  <c r="H945" i="5"/>
  <c r="G945" i="5"/>
  <c r="AJ944" i="5"/>
  <c r="AK944" i="5" s="1"/>
  <c r="AG944" i="5"/>
  <c r="AH944" i="5" s="1"/>
  <c r="AI944" i="5" s="1"/>
  <c r="AB944" i="5"/>
  <c r="AA944" i="5"/>
  <c r="AF944" i="5" s="1"/>
  <c r="I944" i="5"/>
  <c r="AE944" i="5" s="1"/>
  <c r="H944" i="5"/>
  <c r="Q944" i="5" s="1"/>
  <c r="G944" i="5"/>
  <c r="AJ943" i="5"/>
  <c r="AK943" i="5" s="1"/>
  <c r="AL943" i="5" s="1"/>
  <c r="AG943" i="5"/>
  <c r="AB943" i="5"/>
  <c r="AA943" i="5"/>
  <c r="I943" i="5"/>
  <c r="H943" i="5"/>
  <c r="Q943" i="5" s="1"/>
  <c r="R943" i="5" s="1"/>
  <c r="G943" i="5"/>
  <c r="AJ942" i="5"/>
  <c r="AG942" i="5"/>
  <c r="AB942" i="5"/>
  <c r="AA942" i="5"/>
  <c r="Z942" i="5" s="1"/>
  <c r="I942" i="5"/>
  <c r="AE942" i="5" s="1"/>
  <c r="H942" i="5"/>
  <c r="G942" i="5"/>
  <c r="AJ941" i="5"/>
  <c r="AG941" i="5"/>
  <c r="AH941" i="5" s="1"/>
  <c r="AI941" i="5" s="1"/>
  <c r="AN941" i="5" s="1"/>
  <c r="AB941" i="5"/>
  <c r="AA941" i="5"/>
  <c r="I941" i="5"/>
  <c r="J941" i="5" s="1"/>
  <c r="H941" i="5"/>
  <c r="G941" i="5"/>
  <c r="AJ940" i="5"/>
  <c r="AG940" i="5"/>
  <c r="AH940" i="5" s="1"/>
  <c r="AI940" i="5" s="1"/>
  <c r="AB940" i="5"/>
  <c r="AA940" i="5"/>
  <c r="AF940" i="5" s="1"/>
  <c r="I940" i="5"/>
  <c r="J940" i="5" s="1"/>
  <c r="H940" i="5"/>
  <c r="Q940" i="5" s="1"/>
  <c r="G940" i="5"/>
  <c r="AJ939" i="5"/>
  <c r="AK939" i="5" s="1"/>
  <c r="AL939" i="5" s="1"/>
  <c r="AG939" i="5"/>
  <c r="AB939" i="5"/>
  <c r="AA939" i="5"/>
  <c r="Z939" i="5" s="1"/>
  <c r="I939" i="5"/>
  <c r="H939" i="5"/>
  <c r="Q939" i="5" s="1"/>
  <c r="R939" i="5" s="1"/>
  <c r="G939" i="5"/>
  <c r="AJ938" i="5"/>
  <c r="AG938" i="5"/>
  <c r="AB938" i="5"/>
  <c r="AA938" i="5"/>
  <c r="Z938" i="5" s="1"/>
  <c r="I938" i="5"/>
  <c r="AE938" i="5" s="1"/>
  <c r="H938" i="5"/>
  <c r="G938" i="5"/>
  <c r="AJ937" i="5"/>
  <c r="AG937" i="5"/>
  <c r="AH937" i="5" s="1"/>
  <c r="AB937" i="5"/>
  <c r="AA937" i="5"/>
  <c r="I937" i="5"/>
  <c r="J937" i="5" s="1"/>
  <c r="H937" i="5"/>
  <c r="G937" i="5"/>
  <c r="AJ936" i="5"/>
  <c r="AK936" i="5" s="1"/>
  <c r="AG936" i="5"/>
  <c r="AH936" i="5" s="1"/>
  <c r="AI936" i="5" s="1"/>
  <c r="AB936" i="5"/>
  <c r="AA936" i="5"/>
  <c r="AF936" i="5" s="1"/>
  <c r="I936" i="5"/>
  <c r="J936" i="5" s="1"/>
  <c r="H936" i="5"/>
  <c r="Q936" i="5" s="1"/>
  <c r="G936" i="5"/>
  <c r="AJ935" i="5"/>
  <c r="AK935" i="5" s="1"/>
  <c r="AL935" i="5" s="1"/>
  <c r="AG935" i="5"/>
  <c r="AB935" i="5"/>
  <c r="AA935" i="5"/>
  <c r="Z935" i="5" s="1"/>
  <c r="I935" i="5"/>
  <c r="H935" i="5"/>
  <c r="Q935" i="5" s="1"/>
  <c r="R935" i="5" s="1"/>
  <c r="G935" i="5"/>
  <c r="AJ934" i="5"/>
  <c r="AG934" i="5"/>
  <c r="AB934" i="5"/>
  <c r="AA934" i="5"/>
  <c r="Z934" i="5" s="1"/>
  <c r="I934" i="5"/>
  <c r="AE934" i="5" s="1"/>
  <c r="H934" i="5"/>
  <c r="G934" i="5"/>
  <c r="AJ933" i="5"/>
  <c r="AG933" i="5"/>
  <c r="AB933" i="5"/>
  <c r="AA933" i="5"/>
  <c r="I933" i="5"/>
  <c r="J933" i="5" s="1"/>
  <c r="H933" i="5"/>
  <c r="G933" i="5"/>
  <c r="AJ932" i="5"/>
  <c r="AK932" i="5" s="1"/>
  <c r="AG932" i="5"/>
  <c r="AH932" i="5" s="1"/>
  <c r="AI932" i="5" s="1"/>
  <c r="AB932" i="5"/>
  <c r="AA932" i="5"/>
  <c r="AF932" i="5" s="1"/>
  <c r="I932" i="5"/>
  <c r="H932" i="5"/>
  <c r="Q932" i="5" s="1"/>
  <c r="G932" i="5"/>
  <c r="AJ931" i="5"/>
  <c r="AK931" i="5" s="1"/>
  <c r="AL931" i="5" s="1"/>
  <c r="AG931" i="5"/>
  <c r="AB931" i="5"/>
  <c r="AA931" i="5"/>
  <c r="Z931" i="5" s="1"/>
  <c r="I931" i="5"/>
  <c r="H931" i="5"/>
  <c r="Q931" i="5" s="1"/>
  <c r="R931" i="5" s="1"/>
  <c r="G931" i="5"/>
  <c r="AJ930" i="5"/>
  <c r="AG930" i="5"/>
  <c r="AB930" i="5"/>
  <c r="AA930" i="5"/>
  <c r="Z930" i="5" s="1"/>
  <c r="I930" i="5"/>
  <c r="AE930" i="5" s="1"/>
  <c r="H930" i="5"/>
  <c r="G930" i="5"/>
  <c r="AJ929" i="5"/>
  <c r="AG929" i="5"/>
  <c r="AB929" i="5"/>
  <c r="AA929" i="5"/>
  <c r="I929" i="5"/>
  <c r="J929" i="5" s="1"/>
  <c r="H929" i="5"/>
  <c r="G929" i="5"/>
  <c r="AJ928" i="5"/>
  <c r="AK928" i="5" s="1"/>
  <c r="AG928" i="5"/>
  <c r="AH928" i="5" s="1"/>
  <c r="AI928" i="5" s="1"/>
  <c r="AB928" i="5"/>
  <c r="AA928" i="5"/>
  <c r="AF928" i="5" s="1"/>
  <c r="I928" i="5"/>
  <c r="AE928" i="5" s="1"/>
  <c r="H928" i="5"/>
  <c r="Q928" i="5" s="1"/>
  <c r="G928" i="5"/>
  <c r="AJ927" i="5"/>
  <c r="AK927" i="5" s="1"/>
  <c r="AL927" i="5" s="1"/>
  <c r="AG927" i="5"/>
  <c r="AB927" i="5"/>
  <c r="AA927" i="5"/>
  <c r="Z927" i="5" s="1"/>
  <c r="I927" i="5"/>
  <c r="H927" i="5"/>
  <c r="Q927" i="5" s="1"/>
  <c r="R927" i="5" s="1"/>
  <c r="G927" i="5"/>
  <c r="AJ926" i="5"/>
  <c r="AG926" i="5"/>
  <c r="AB926" i="5"/>
  <c r="AA926" i="5"/>
  <c r="Z926" i="5" s="1"/>
  <c r="I926" i="5"/>
  <c r="AE926" i="5" s="1"/>
  <c r="H926" i="5"/>
  <c r="G926" i="5"/>
  <c r="AJ925" i="5"/>
  <c r="AG925" i="5"/>
  <c r="AH925" i="5" s="1"/>
  <c r="AI925" i="5" s="1"/>
  <c r="AN925" i="5" s="1"/>
  <c r="AB925" i="5"/>
  <c r="AA925" i="5"/>
  <c r="I925" i="5"/>
  <c r="J925" i="5" s="1"/>
  <c r="H925" i="5"/>
  <c r="G925" i="5"/>
  <c r="AJ924" i="5"/>
  <c r="AG924" i="5"/>
  <c r="AH924" i="5" s="1"/>
  <c r="AI924" i="5" s="1"/>
  <c r="AB924" i="5"/>
  <c r="AA924" i="5"/>
  <c r="AF924" i="5" s="1"/>
  <c r="I924" i="5"/>
  <c r="J924" i="5" s="1"/>
  <c r="H924" i="5"/>
  <c r="Q924" i="5" s="1"/>
  <c r="G924" i="5"/>
  <c r="AJ923" i="5"/>
  <c r="AK923" i="5" s="1"/>
  <c r="AL923" i="5" s="1"/>
  <c r="AG923" i="5"/>
  <c r="AB923" i="5"/>
  <c r="AA923" i="5"/>
  <c r="Z923" i="5" s="1"/>
  <c r="I923" i="5"/>
  <c r="H923" i="5"/>
  <c r="Q923" i="5" s="1"/>
  <c r="R923" i="5" s="1"/>
  <c r="G923" i="5"/>
  <c r="AJ922" i="5"/>
  <c r="AG922" i="5"/>
  <c r="AB922" i="5"/>
  <c r="AA922" i="5"/>
  <c r="Z922" i="5" s="1"/>
  <c r="I922" i="5"/>
  <c r="AE922" i="5" s="1"/>
  <c r="H922" i="5"/>
  <c r="G922" i="5"/>
  <c r="AJ921" i="5"/>
  <c r="AG921" i="5"/>
  <c r="AH921" i="5" s="1"/>
  <c r="AB921" i="5"/>
  <c r="AA921" i="5"/>
  <c r="I921" i="5"/>
  <c r="J921" i="5" s="1"/>
  <c r="H921" i="5"/>
  <c r="G921" i="5"/>
  <c r="AJ920" i="5"/>
  <c r="AK920" i="5" s="1"/>
  <c r="AG920" i="5"/>
  <c r="AH920" i="5" s="1"/>
  <c r="AI920" i="5" s="1"/>
  <c r="AB920" i="5"/>
  <c r="AA920" i="5"/>
  <c r="AF920" i="5" s="1"/>
  <c r="I920" i="5"/>
  <c r="J920" i="5" s="1"/>
  <c r="H920" i="5"/>
  <c r="Q920" i="5" s="1"/>
  <c r="G920" i="5"/>
  <c r="AJ919" i="5"/>
  <c r="AK919" i="5" s="1"/>
  <c r="AL919" i="5" s="1"/>
  <c r="AG919" i="5"/>
  <c r="AB919" i="5"/>
  <c r="AA919" i="5"/>
  <c r="Z919" i="5" s="1"/>
  <c r="I919" i="5"/>
  <c r="H919" i="5"/>
  <c r="Q919" i="5" s="1"/>
  <c r="R919" i="5" s="1"/>
  <c r="G919" i="5"/>
  <c r="AJ918" i="5"/>
  <c r="AG918" i="5"/>
  <c r="AB918" i="5"/>
  <c r="AA918" i="5"/>
  <c r="Z918" i="5" s="1"/>
  <c r="I918" i="5"/>
  <c r="AE918" i="5" s="1"/>
  <c r="H918" i="5"/>
  <c r="G918" i="5"/>
  <c r="AJ917" i="5"/>
  <c r="AG917" i="5"/>
  <c r="AB917" i="5"/>
  <c r="AA917" i="5"/>
  <c r="I917" i="5"/>
  <c r="J917" i="5" s="1"/>
  <c r="H917" i="5"/>
  <c r="G917" i="5"/>
  <c r="AJ916" i="5"/>
  <c r="AK916" i="5" s="1"/>
  <c r="AG916" i="5"/>
  <c r="AB916" i="5"/>
  <c r="AA916" i="5"/>
  <c r="I916" i="5"/>
  <c r="H916" i="5"/>
  <c r="G916" i="5"/>
  <c r="AJ915" i="5"/>
  <c r="AK915" i="5" s="1"/>
  <c r="AL915" i="5" s="1"/>
  <c r="AG915" i="5"/>
  <c r="AH915" i="5" s="1"/>
  <c r="AB915" i="5"/>
  <c r="AA915" i="5"/>
  <c r="I915" i="5"/>
  <c r="H915" i="5"/>
  <c r="Q915" i="5" s="1"/>
  <c r="R915" i="5" s="1"/>
  <c r="G915" i="5"/>
  <c r="AJ914" i="5"/>
  <c r="AG914" i="5"/>
  <c r="AB914" i="5"/>
  <c r="AA914" i="5"/>
  <c r="I914" i="5"/>
  <c r="H914" i="5"/>
  <c r="Q914" i="5" s="1"/>
  <c r="R914" i="5" s="1"/>
  <c r="G914" i="5"/>
  <c r="AJ913" i="5"/>
  <c r="AG913" i="5"/>
  <c r="AH913" i="5" s="1"/>
  <c r="AI913" i="5" s="1"/>
  <c r="AN913" i="5" s="1"/>
  <c r="AB913" i="5"/>
  <c r="AA913" i="5"/>
  <c r="I913" i="5"/>
  <c r="H913" i="5"/>
  <c r="G913" i="5"/>
  <c r="AJ912" i="5"/>
  <c r="AG912" i="5"/>
  <c r="AB912" i="5"/>
  <c r="AA912" i="5"/>
  <c r="I912" i="5"/>
  <c r="J912" i="5" s="1"/>
  <c r="H912" i="5"/>
  <c r="Q912" i="5" s="1"/>
  <c r="G912" i="5"/>
  <c r="AJ911" i="5"/>
  <c r="AK911" i="5" s="1"/>
  <c r="AL911" i="5" s="1"/>
  <c r="AG911" i="5"/>
  <c r="AH911" i="5" s="1"/>
  <c r="AB911" i="5"/>
  <c r="AA911" i="5"/>
  <c r="Z911" i="5" s="1"/>
  <c r="I911" i="5"/>
  <c r="H911" i="5"/>
  <c r="Q911" i="5" s="1"/>
  <c r="R911" i="5" s="1"/>
  <c r="G911" i="5"/>
  <c r="AJ910" i="5"/>
  <c r="AG910" i="5"/>
  <c r="AB910" i="5"/>
  <c r="AA910" i="5"/>
  <c r="Z910" i="5" s="1"/>
  <c r="I910" i="5"/>
  <c r="H910" i="5"/>
  <c r="Q910" i="5" s="1"/>
  <c r="R910" i="5" s="1"/>
  <c r="G910" i="5"/>
  <c r="AJ909" i="5"/>
  <c r="AG909" i="5"/>
  <c r="AH909" i="5" s="1"/>
  <c r="AB909" i="5"/>
  <c r="AA909" i="5"/>
  <c r="I909" i="5"/>
  <c r="AE909" i="5" s="1"/>
  <c r="H909" i="5"/>
  <c r="G909" i="5"/>
  <c r="AJ908" i="5"/>
  <c r="AK908" i="5" s="1"/>
  <c r="AG908" i="5"/>
  <c r="AB908" i="5"/>
  <c r="AA908" i="5"/>
  <c r="I908" i="5"/>
  <c r="AE908" i="5" s="1"/>
  <c r="H908" i="5"/>
  <c r="Q908" i="5" s="1"/>
  <c r="R908" i="5" s="1"/>
  <c r="G908" i="5"/>
  <c r="AJ907" i="5"/>
  <c r="AK907" i="5" s="1"/>
  <c r="AL907" i="5" s="1"/>
  <c r="AG907" i="5"/>
  <c r="AH907" i="5" s="1"/>
  <c r="AB907" i="5"/>
  <c r="AA907" i="5"/>
  <c r="Z907" i="5" s="1"/>
  <c r="I907" i="5"/>
  <c r="H907" i="5"/>
  <c r="Q907" i="5" s="1"/>
  <c r="R907" i="5" s="1"/>
  <c r="G907" i="5"/>
  <c r="AJ906" i="5"/>
  <c r="AG906" i="5"/>
  <c r="AB906" i="5"/>
  <c r="AA906" i="5"/>
  <c r="Z906" i="5" s="1"/>
  <c r="I906" i="5"/>
  <c r="H906" i="5"/>
  <c r="Q906" i="5" s="1"/>
  <c r="R906" i="5" s="1"/>
  <c r="G906" i="5"/>
  <c r="AJ905" i="5"/>
  <c r="AG905" i="5"/>
  <c r="AB905" i="5"/>
  <c r="AA905" i="5"/>
  <c r="I905" i="5"/>
  <c r="H905" i="5"/>
  <c r="G905" i="5"/>
  <c r="AJ904" i="5"/>
  <c r="AK904" i="5" s="1"/>
  <c r="AL904" i="5" s="1"/>
  <c r="AG904" i="5"/>
  <c r="AH904" i="5" s="1"/>
  <c r="AB904" i="5"/>
  <c r="AA904" i="5"/>
  <c r="I904" i="5"/>
  <c r="H904" i="5"/>
  <c r="Q904" i="5" s="1"/>
  <c r="G904" i="5"/>
  <c r="AJ903" i="5"/>
  <c r="AK903" i="5" s="1"/>
  <c r="AL903" i="5" s="1"/>
  <c r="AG903" i="5"/>
  <c r="AH903" i="5" s="1"/>
  <c r="AB903" i="5"/>
  <c r="AA903" i="5"/>
  <c r="Z903" i="5" s="1"/>
  <c r="I903" i="5"/>
  <c r="H903" i="5"/>
  <c r="Q903" i="5" s="1"/>
  <c r="R903" i="5" s="1"/>
  <c r="G903" i="5"/>
  <c r="AJ902" i="5"/>
  <c r="AK902" i="5" s="1"/>
  <c r="AG902" i="5"/>
  <c r="AH902" i="5" s="1"/>
  <c r="AB902" i="5"/>
  <c r="AA902" i="5"/>
  <c r="Z902" i="5" s="1"/>
  <c r="I902" i="5"/>
  <c r="H902" i="5"/>
  <c r="Q902" i="5" s="1"/>
  <c r="R902" i="5" s="1"/>
  <c r="G902" i="5"/>
  <c r="AJ901" i="5"/>
  <c r="AG901" i="5"/>
  <c r="AH901" i="5" s="1"/>
  <c r="AB901" i="5"/>
  <c r="AA901" i="5"/>
  <c r="Z901" i="5" s="1"/>
  <c r="I901" i="5"/>
  <c r="AE901" i="5" s="1"/>
  <c r="H901" i="5"/>
  <c r="G901" i="5"/>
  <c r="AJ900" i="5"/>
  <c r="AK900" i="5" s="1"/>
  <c r="AL900" i="5" s="1"/>
  <c r="AG900" i="5"/>
  <c r="AB900" i="5"/>
  <c r="AA900" i="5"/>
  <c r="I900" i="5"/>
  <c r="AE900" i="5" s="1"/>
  <c r="H900" i="5"/>
  <c r="Q900" i="5" s="1"/>
  <c r="R900" i="5" s="1"/>
  <c r="G900" i="5"/>
  <c r="AJ899" i="5"/>
  <c r="AG899" i="5"/>
  <c r="AB899" i="5"/>
  <c r="AA899" i="5"/>
  <c r="I899" i="5"/>
  <c r="AE899" i="5" s="1"/>
  <c r="H899" i="5"/>
  <c r="G899" i="5"/>
  <c r="AJ898" i="5"/>
  <c r="AG898" i="5"/>
  <c r="AB898" i="5"/>
  <c r="AA898" i="5"/>
  <c r="Z898" i="5" s="1"/>
  <c r="I898" i="5"/>
  <c r="J898" i="5" s="1"/>
  <c r="H898" i="5"/>
  <c r="G898" i="5"/>
  <c r="AJ897" i="5"/>
  <c r="AK897" i="5" s="1"/>
  <c r="AG897" i="5"/>
  <c r="AB897" i="5"/>
  <c r="AA897" i="5"/>
  <c r="AF897" i="5" s="1"/>
  <c r="I897" i="5"/>
  <c r="H897" i="5"/>
  <c r="G897" i="5"/>
  <c r="AJ896" i="5"/>
  <c r="AK896" i="5" s="1"/>
  <c r="AG896" i="5"/>
  <c r="AH896" i="5" s="1"/>
  <c r="AI896" i="5" s="1"/>
  <c r="AB896" i="5"/>
  <c r="AA896" i="5"/>
  <c r="I896" i="5"/>
  <c r="J896" i="5" s="1"/>
  <c r="H896" i="5"/>
  <c r="Q896" i="5" s="1"/>
  <c r="R896" i="5" s="1"/>
  <c r="G896" i="5"/>
  <c r="AJ895" i="5"/>
  <c r="AK895" i="5" s="1"/>
  <c r="AG895" i="5"/>
  <c r="AH895" i="5" s="1"/>
  <c r="AB895" i="5"/>
  <c r="AA895" i="5"/>
  <c r="I895" i="5"/>
  <c r="H895" i="5"/>
  <c r="Q895" i="5" s="1"/>
  <c r="R895" i="5" s="1"/>
  <c r="G895" i="5"/>
  <c r="AJ894" i="5"/>
  <c r="AK894" i="5" s="1"/>
  <c r="AG894" i="5"/>
  <c r="AH894" i="5" s="1"/>
  <c r="AB894" i="5"/>
  <c r="AA894" i="5"/>
  <c r="I894" i="5"/>
  <c r="H894" i="5"/>
  <c r="Q894" i="5" s="1"/>
  <c r="R894" i="5" s="1"/>
  <c r="G894" i="5"/>
  <c r="AJ893" i="5"/>
  <c r="AG893" i="5"/>
  <c r="AH893" i="5" s="1"/>
  <c r="AB893" i="5"/>
  <c r="AA893" i="5"/>
  <c r="Z893" i="5" s="1"/>
  <c r="I893" i="5"/>
  <c r="H893" i="5"/>
  <c r="G893" i="5"/>
  <c r="AJ892" i="5"/>
  <c r="AK892" i="5" s="1"/>
  <c r="AL892" i="5" s="1"/>
  <c r="AG892" i="5"/>
  <c r="AB892" i="5"/>
  <c r="AA892" i="5"/>
  <c r="AF892" i="5" s="1"/>
  <c r="I892" i="5"/>
  <c r="H892" i="5"/>
  <c r="Q892" i="5" s="1"/>
  <c r="G892" i="5"/>
  <c r="AJ891" i="5"/>
  <c r="AG891" i="5"/>
  <c r="AB891" i="5"/>
  <c r="AA891" i="5"/>
  <c r="Z891" i="5" s="1"/>
  <c r="I891" i="5"/>
  <c r="AE891" i="5" s="1"/>
  <c r="H891" i="5"/>
  <c r="G891" i="5"/>
  <c r="AJ890" i="5"/>
  <c r="AG890" i="5"/>
  <c r="AB890" i="5"/>
  <c r="AA890" i="5"/>
  <c r="Z890" i="5" s="1"/>
  <c r="I890" i="5"/>
  <c r="H890" i="5"/>
  <c r="G890" i="5"/>
  <c r="AJ889" i="5"/>
  <c r="AG889" i="5"/>
  <c r="AH889" i="5" s="1"/>
  <c r="AB889" i="5"/>
  <c r="AA889" i="5"/>
  <c r="AF889" i="5" s="1"/>
  <c r="I889" i="5"/>
  <c r="AE889" i="5" s="1"/>
  <c r="H889" i="5"/>
  <c r="G889" i="5"/>
  <c r="AJ888" i="5"/>
  <c r="AG888" i="5"/>
  <c r="AH888" i="5" s="1"/>
  <c r="AB888" i="5"/>
  <c r="AA888" i="5"/>
  <c r="I888" i="5"/>
  <c r="J888" i="5" s="1"/>
  <c r="H888" i="5"/>
  <c r="Q888" i="5" s="1"/>
  <c r="S888" i="5" s="1"/>
  <c r="G888" i="5"/>
  <c r="AJ887" i="5"/>
  <c r="AK887" i="5" s="1"/>
  <c r="AG887" i="5"/>
  <c r="AB887" i="5"/>
  <c r="AA887" i="5"/>
  <c r="Z887" i="5" s="1"/>
  <c r="I887" i="5"/>
  <c r="H887" i="5"/>
  <c r="G887" i="5"/>
  <c r="AJ886" i="5"/>
  <c r="AK886" i="5" s="1"/>
  <c r="AG886" i="5"/>
  <c r="AH886" i="5" s="1"/>
  <c r="AB886" i="5"/>
  <c r="AA886" i="5"/>
  <c r="I886" i="5"/>
  <c r="H886" i="5"/>
  <c r="G886" i="5"/>
  <c r="AJ885" i="5"/>
  <c r="AK885" i="5" s="1"/>
  <c r="AG885" i="5"/>
  <c r="AH885" i="5" s="1"/>
  <c r="AB885" i="5"/>
  <c r="AA885" i="5"/>
  <c r="Z885" i="5" s="1"/>
  <c r="I885" i="5"/>
  <c r="J885" i="5" s="1"/>
  <c r="H885" i="5"/>
  <c r="G885" i="5"/>
  <c r="AJ884" i="5"/>
  <c r="AG884" i="5"/>
  <c r="AH884" i="5" s="1"/>
  <c r="AI884" i="5" s="1"/>
  <c r="AB884" i="5"/>
  <c r="AA884" i="5"/>
  <c r="I884" i="5"/>
  <c r="AE884" i="5" s="1"/>
  <c r="H884" i="5"/>
  <c r="Q884" i="5" s="1"/>
  <c r="R884" i="5" s="1"/>
  <c r="G884" i="5"/>
  <c r="AJ883" i="5"/>
  <c r="AG883" i="5"/>
  <c r="AB883" i="5"/>
  <c r="AA883" i="5"/>
  <c r="AF883" i="5" s="1"/>
  <c r="I883" i="5"/>
  <c r="AE883" i="5" s="1"/>
  <c r="H883" i="5"/>
  <c r="G883" i="5"/>
  <c r="AJ882" i="5"/>
  <c r="AG882" i="5"/>
  <c r="AH882" i="5" s="1"/>
  <c r="AB882" i="5"/>
  <c r="AA882" i="5"/>
  <c r="Z882" i="5" s="1"/>
  <c r="I882" i="5"/>
  <c r="J882" i="5" s="1"/>
  <c r="H882" i="5"/>
  <c r="G882" i="5"/>
  <c r="AJ881" i="5"/>
  <c r="AG881" i="5"/>
  <c r="AH881" i="5" s="1"/>
  <c r="AB881" i="5"/>
  <c r="AA881" i="5"/>
  <c r="AF881" i="5" s="1"/>
  <c r="I881" i="5"/>
  <c r="AE881" i="5" s="1"/>
  <c r="H881" i="5"/>
  <c r="G881" i="5"/>
  <c r="AJ880" i="5"/>
  <c r="AG880" i="5"/>
  <c r="AH880" i="5" s="1"/>
  <c r="AI880" i="5" s="1"/>
  <c r="AB880" i="5"/>
  <c r="AA880" i="5"/>
  <c r="I880" i="5"/>
  <c r="J880" i="5" s="1"/>
  <c r="H880" i="5"/>
  <c r="G880" i="5"/>
  <c r="AJ879" i="5"/>
  <c r="AG879" i="5"/>
  <c r="AH879" i="5" s="1"/>
  <c r="AB879" i="5"/>
  <c r="AA879" i="5"/>
  <c r="I879" i="5"/>
  <c r="AE879" i="5" s="1"/>
  <c r="H879" i="5"/>
  <c r="Q879" i="5" s="1"/>
  <c r="R879" i="5" s="1"/>
  <c r="G879" i="5"/>
  <c r="AJ878" i="5"/>
  <c r="AG878" i="5"/>
  <c r="AH878" i="5" s="1"/>
  <c r="AB878" i="5"/>
  <c r="AA878" i="5"/>
  <c r="Z878" i="5" s="1"/>
  <c r="I878" i="5"/>
  <c r="J878" i="5" s="1"/>
  <c r="H878" i="5"/>
  <c r="Q878" i="5" s="1"/>
  <c r="R878" i="5" s="1"/>
  <c r="G878" i="5"/>
  <c r="AJ877" i="5"/>
  <c r="AK877" i="5" s="1"/>
  <c r="AG877" i="5"/>
  <c r="AB877" i="5"/>
  <c r="AA877" i="5"/>
  <c r="AF877" i="5" s="1"/>
  <c r="I877" i="5"/>
  <c r="J877" i="5" s="1"/>
  <c r="H877" i="5"/>
  <c r="G877" i="5"/>
  <c r="AJ876" i="5"/>
  <c r="AK876" i="5" s="1"/>
  <c r="AG876" i="5"/>
  <c r="AB876" i="5"/>
  <c r="AA876" i="5"/>
  <c r="AF876" i="5" s="1"/>
  <c r="I876" i="5"/>
  <c r="J876" i="5" s="1"/>
  <c r="H876" i="5"/>
  <c r="Q876" i="5" s="1"/>
  <c r="S876" i="5" s="1"/>
  <c r="G876" i="5"/>
  <c r="AJ875" i="5"/>
  <c r="AK875" i="5" s="1"/>
  <c r="AL875" i="5" s="1"/>
  <c r="AG875" i="5"/>
  <c r="AB875" i="5"/>
  <c r="AA875" i="5"/>
  <c r="AF875" i="5" s="1"/>
  <c r="I875" i="5"/>
  <c r="H875" i="5"/>
  <c r="Q875" i="5" s="1"/>
  <c r="R875" i="5" s="1"/>
  <c r="G875" i="5"/>
  <c r="AJ874" i="5"/>
  <c r="AK874" i="5" s="1"/>
  <c r="AG874" i="5"/>
  <c r="AH874" i="5" s="1"/>
  <c r="AB874" i="5"/>
  <c r="AA874" i="5"/>
  <c r="Z874" i="5" s="1"/>
  <c r="I874" i="5"/>
  <c r="J874" i="5" s="1"/>
  <c r="H874" i="5"/>
  <c r="Q874" i="5" s="1"/>
  <c r="R874" i="5" s="1"/>
  <c r="G874" i="5"/>
  <c r="AJ873" i="5"/>
  <c r="AK873" i="5" s="1"/>
  <c r="AG873" i="5"/>
  <c r="AH873" i="5" s="1"/>
  <c r="AB873" i="5"/>
  <c r="AA873" i="5"/>
  <c r="Z873" i="5" s="1"/>
  <c r="I873" i="5"/>
  <c r="AE873" i="5" s="1"/>
  <c r="H873" i="5"/>
  <c r="G873" i="5"/>
  <c r="AJ872" i="5"/>
  <c r="AK872" i="5" s="1"/>
  <c r="AG872" i="5"/>
  <c r="AB872" i="5"/>
  <c r="AA872" i="5"/>
  <c r="AF872" i="5" s="1"/>
  <c r="I872" i="5"/>
  <c r="AE872" i="5" s="1"/>
  <c r="H872" i="5"/>
  <c r="G872" i="5"/>
  <c r="AJ871" i="5"/>
  <c r="AG871" i="5"/>
  <c r="AB871" i="5"/>
  <c r="AA871" i="5"/>
  <c r="Z871" i="5" s="1"/>
  <c r="I871" i="5"/>
  <c r="AE871" i="5" s="1"/>
  <c r="H871" i="5"/>
  <c r="G871" i="5"/>
  <c r="AJ870" i="5"/>
  <c r="AG870" i="5"/>
  <c r="AH870" i="5" s="1"/>
  <c r="AB870" i="5"/>
  <c r="AA870" i="5"/>
  <c r="Z870" i="5" s="1"/>
  <c r="I870" i="5"/>
  <c r="J870" i="5" s="1"/>
  <c r="H870" i="5"/>
  <c r="G870" i="5"/>
  <c r="AJ869" i="5"/>
  <c r="AK869" i="5" s="1"/>
  <c r="AG869" i="5"/>
  <c r="AH869" i="5" s="1"/>
  <c r="AB869" i="5"/>
  <c r="AA869" i="5"/>
  <c r="I869" i="5"/>
  <c r="AE869" i="5" s="1"/>
  <c r="H869" i="5"/>
  <c r="G869" i="5"/>
  <c r="AJ868" i="5"/>
  <c r="AG868" i="5"/>
  <c r="AH868" i="5" s="1"/>
  <c r="AI868" i="5" s="1"/>
  <c r="AB868" i="5"/>
  <c r="AA868" i="5"/>
  <c r="I868" i="5"/>
  <c r="AE868" i="5" s="1"/>
  <c r="H868" i="5"/>
  <c r="Q868" i="5" s="1"/>
  <c r="G868" i="5"/>
  <c r="AJ867" i="5"/>
  <c r="AK867" i="5" s="1"/>
  <c r="AG867" i="5"/>
  <c r="AB867" i="5"/>
  <c r="AA867" i="5"/>
  <c r="I867" i="5"/>
  <c r="AE867" i="5" s="1"/>
  <c r="H867" i="5"/>
  <c r="Q867" i="5" s="1"/>
  <c r="S867" i="5" s="1"/>
  <c r="G867" i="5"/>
  <c r="AJ866" i="5"/>
  <c r="AG866" i="5"/>
  <c r="AB866" i="5"/>
  <c r="AA866" i="5"/>
  <c r="I866" i="5"/>
  <c r="AE866" i="5" s="1"/>
  <c r="H866" i="5"/>
  <c r="G866" i="5"/>
  <c r="AJ865" i="5"/>
  <c r="AG865" i="5"/>
  <c r="AH865" i="5" s="1"/>
  <c r="AB865" i="5"/>
  <c r="AA865" i="5"/>
  <c r="Z865" i="5" s="1"/>
  <c r="I865" i="5"/>
  <c r="H865" i="5"/>
  <c r="G865" i="5"/>
  <c r="AJ864" i="5"/>
  <c r="AK864" i="5" s="1"/>
  <c r="AG864" i="5"/>
  <c r="AH864" i="5" s="1"/>
  <c r="AB864" i="5"/>
  <c r="AA864" i="5"/>
  <c r="I864" i="5"/>
  <c r="AE864" i="5" s="1"/>
  <c r="H864" i="5"/>
  <c r="G864" i="5"/>
  <c r="AJ863" i="5"/>
  <c r="AK863" i="5" s="1"/>
  <c r="AG863" i="5"/>
  <c r="AB863" i="5"/>
  <c r="AA863" i="5"/>
  <c r="I863" i="5"/>
  <c r="AE863" i="5" s="1"/>
  <c r="H863" i="5"/>
  <c r="Q863" i="5" s="1"/>
  <c r="S863" i="5" s="1"/>
  <c r="G863" i="5"/>
  <c r="AJ862" i="5"/>
  <c r="AG862" i="5"/>
  <c r="AB862" i="5"/>
  <c r="AA862" i="5"/>
  <c r="I862" i="5"/>
  <c r="AE862" i="5" s="1"/>
  <c r="H862" i="5"/>
  <c r="G862" i="5"/>
  <c r="AJ861" i="5"/>
  <c r="AG861" i="5"/>
  <c r="AH861" i="5" s="1"/>
  <c r="AB861" i="5"/>
  <c r="AA861" i="5"/>
  <c r="Z861" i="5" s="1"/>
  <c r="I861" i="5"/>
  <c r="H861" i="5"/>
  <c r="G861" i="5"/>
  <c r="AJ860" i="5"/>
  <c r="AK860" i="5" s="1"/>
  <c r="AG860" i="5"/>
  <c r="AH860" i="5" s="1"/>
  <c r="AB860" i="5"/>
  <c r="AA860" i="5"/>
  <c r="I860" i="5"/>
  <c r="AE860" i="5" s="1"/>
  <c r="H860" i="5"/>
  <c r="G860" i="5"/>
  <c r="AJ859" i="5"/>
  <c r="AK859" i="5" s="1"/>
  <c r="AG859" i="5"/>
  <c r="AB859" i="5"/>
  <c r="AA859" i="5"/>
  <c r="I859" i="5"/>
  <c r="AE859" i="5" s="1"/>
  <c r="H859" i="5"/>
  <c r="Q859" i="5" s="1"/>
  <c r="S859" i="5" s="1"/>
  <c r="G859" i="5"/>
  <c r="AJ858" i="5"/>
  <c r="AG858" i="5"/>
  <c r="AB858" i="5"/>
  <c r="AA858" i="5"/>
  <c r="I858" i="5"/>
  <c r="AE858" i="5" s="1"/>
  <c r="H858" i="5"/>
  <c r="G858" i="5"/>
  <c r="AJ857" i="5"/>
  <c r="AG857" i="5"/>
  <c r="AH857" i="5" s="1"/>
  <c r="AB857" i="5"/>
  <c r="AA857" i="5"/>
  <c r="Z857" i="5" s="1"/>
  <c r="I857" i="5"/>
  <c r="AE857" i="5" s="1"/>
  <c r="H857" i="5"/>
  <c r="G857" i="5"/>
  <c r="AJ856" i="5"/>
  <c r="AG856" i="5"/>
  <c r="AB856" i="5"/>
  <c r="AA856" i="5"/>
  <c r="AF856" i="5" s="1"/>
  <c r="I856" i="5"/>
  <c r="AE856" i="5" s="1"/>
  <c r="H856" i="5"/>
  <c r="Q856" i="5" s="1"/>
  <c r="R856" i="5" s="1"/>
  <c r="G856" i="5"/>
  <c r="AJ855" i="5"/>
  <c r="AK855" i="5" s="1"/>
  <c r="AL855" i="5" s="1"/>
  <c r="AG855" i="5"/>
  <c r="AH855" i="5" s="1"/>
  <c r="AB855" i="5"/>
  <c r="AA855" i="5"/>
  <c r="AF855" i="5" s="1"/>
  <c r="I855" i="5"/>
  <c r="AE855" i="5" s="1"/>
  <c r="H855" i="5"/>
  <c r="Q855" i="5" s="1"/>
  <c r="R855" i="5" s="1"/>
  <c r="G855" i="5"/>
  <c r="AJ854" i="5"/>
  <c r="AK854" i="5" s="1"/>
  <c r="AG854" i="5"/>
  <c r="AB854" i="5"/>
  <c r="AA854" i="5"/>
  <c r="Z854" i="5" s="1"/>
  <c r="I854" i="5"/>
  <c r="H854" i="5"/>
  <c r="Q854" i="5" s="1"/>
  <c r="R854" i="5" s="1"/>
  <c r="G854" i="5"/>
  <c r="AJ853" i="5"/>
  <c r="AG853" i="5"/>
  <c r="AH853" i="5" s="1"/>
  <c r="AI853" i="5" s="1"/>
  <c r="AB853" i="5"/>
  <c r="AA853" i="5"/>
  <c r="Z853" i="5" s="1"/>
  <c r="I853" i="5"/>
  <c r="J853" i="5" s="1"/>
  <c r="H853" i="5"/>
  <c r="G853" i="5"/>
  <c r="AJ852" i="5"/>
  <c r="AK852" i="5" s="1"/>
  <c r="AG852" i="5"/>
  <c r="AH852" i="5" s="1"/>
  <c r="AI852" i="5" s="1"/>
  <c r="AB852" i="5"/>
  <c r="AA852" i="5"/>
  <c r="I852" i="5"/>
  <c r="H852" i="5"/>
  <c r="G852" i="5"/>
  <c r="AJ851" i="5"/>
  <c r="AK851" i="5" s="1"/>
  <c r="AG851" i="5"/>
  <c r="AB851" i="5"/>
  <c r="AA851" i="5"/>
  <c r="AF851" i="5" s="1"/>
  <c r="I851" i="5"/>
  <c r="AE851" i="5" s="1"/>
  <c r="H851" i="5"/>
  <c r="Q851" i="5" s="1"/>
  <c r="R851" i="5" s="1"/>
  <c r="G851" i="5"/>
  <c r="AJ850" i="5"/>
  <c r="AG850" i="5"/>
  <c r="AB850" i="5"/>
  <c r="AA850" i="5"/>
  <c r="I850" i="5"/>
  <c r="H850" i="5"/>
  <c r="G850" i="5"/>
  <c r="AJ849" i="5"/>
  <c r="AG849" i="5"/>
  <c r="AH849" i="5" s="1"/>
  <c r="AI849" i="5" s="1"/>
  <c r="AB849" i="5"/>
  <c r="AA849" i="5"/>
  <c r="I849" i="5"/>
  <c r="H849" i="5"/>
  <c r="G849" i="5"/>
  <c r="AJ848" i="5"/>
  <c r="AG848" i="5"/>
  <c r="AH848" i="5" s="1"/>
  <c r="AB848" i="5"/>
  <c r="AA848" i="5"/>
  <c r="I848" i="5"/>
  <c r="J848" i="5" s="1"/>
  <c r="H848" i="5"/>
  <c r="G848" i="5"/>
  <c r="AJ847" i="5"/>
  <c r="AK847" i="5" s="1"/>
  <c r="AG847" i="5"/>
  <c r="AB847" i="5"/>
  <c r="AA847" i="5"/>
  <c r="I847" i="5"/>
  <c r="AE847" i="5" s="1"/>
  <c r="H847" i="5"/>
  <c r="Q847" i="5" s="1"/>
  <c r="G847" i="5"/>
  <c r="AJ846" i="5"/>
  <c r="AG846" i="5"/>
  <c r="AB846" i="5"/>
  <c r="AA846" i="5"/>
  <c r="Z846" i="5" s="1"/>
  <c r="I846" i="5"/>
  <c r="H846" i="5"/>
  <c r="Q846" i="5" s="1"/>
  <c r="R846" i="5" s="1"/>
  <c r="G846" i="5"/>
  <c r="AJ845" i="5"/>
  <c r="AG845" i="5"/>
  <c r="AH845" i="5" s="1"/>
  <c r="AI845" i="5" s="1"/>
  <c r="AB845" i="5"/>
  <c r="AA845" i="5"/>
  <c r="Z845" i="5" s="1"/>
  <c r="I845" i="5"/>
  <c r="J845" i="5" s="1"/>
  <c r="H845" i="5"/>
  <c r="G845" i="5"/>
  <c r="AJ844" i="5"/>
  <c r="AG844" i="5"/>
  <c r="AH844" i="5" s="1"/>
  <c r="AB844" i="5"/>
  <c r="AA844" i="5"/>
  <c r="I844" i="5"/>
  <c r="J844" i="5" s="1"/>
  <c r="H844" i="5"/>
  <c r="G844" i="5"/>
  <c r="AJ843" i="5"/>
  <c r="AG843" i="5"/>
  <c r="AH843" i="5" s="1"/>
  <c r="AI843" i="5" s="1"/>
  <c r="AB843" i="5"/>
  <c r="AA843" i="5"/>
  <c r="I843" i="5"/>
  <c r="H843" i="5"/>
  <c r="Q843" i="5" s="1"/>
  <c r="R843" i="5" s="1"/>
  <c r="G843" i="5"/>
  <c r="AJ842" i="5"/>
  <c r="AK842" i="5" s="1"/>
  <c r="AL842" i="5" s="1"/>
  <c r="AG842" i="5"/>
  <c r="AB842" i="5"/>
  <c r="AA842" i="5"/>
  <c r="AF842" i="5" s="1"/>
  <c r="I842" i="5"/>
  <c r="AE842" i="5" s="1"/>
  <c r="H842" i="5"/>
  <c r="Q842" i="5" s="1"/>
  <c r="S842" i="5" s="1"/>
  <c r="G842" i="5"/>
  <c r="AJ841" i="5"/>
  <c r="AK841" i="5" s="1"/>
  <c r="AG841" i="5"/>
  <c r="AB841" i="5"/>
  <c r="AA841" i="5"/>
  <c r="AF841" i="5" s="1"/>
  <c r="I841" i="5"/>
  <c r="H841" i="5"/>
  <c r="Q841" i="5" s="1"/>
  <c r="R841" i="5" s="1"/>
  <c r="G841" i="5"/>
  <c r="AJ840" i="5"/>
  <c r="AG840" i="5"/>
  <c r="AH840" i="5" s="1"/>
  <c r="AI840" i="5" s="1"/>
  <c r="AB840" i="5"/>
  <c r="AA840" i="5"/>
  <c r="I840" i="5"/>
  <c r="H840" i="5"/>
  <c r="G840" i="5"/>
  <c r="AJ839" i="5"/>
  <c r="AK839" i="5" s="1"/>
  <c r="AL839" i="5" s="1"/>
  <c r="AM839" i="5" s="1"/>
  <c r="AG839" i="5"/>
  <c r="AH839" i="5" s="1"/>
  <c r="AI839" i="5" s="1"/>
  <c r="AB839" i="5"/>
  <c r="AA839" i="5"/>
  <c r="I839" i="5"/>
  <c r="AE839" i="5" s="1"/>
  <c r="H839" i="5"/>
  <c r="G839" i="5"/>
  <c r="AJ838" i="5"/>
  <c r="AG838" i="5"/>
  <c r="AB838" i="5"/>
  <c r="AA838" i="5"/>
  <c r="AF838" i="5" s="1"/>
  <c r="I838" i="5"/>
  <c r="AE838" i="5" s="1"/>
  <c r="H838" i="5"/>
  <c r="Q838" i="5" s="1"/>
  <c r="G838" i="5"/>
  <c r="AJ837" i="5"/>
  <c r="AK837" i="5" s="1"/>
  <c r="AG837" i="5"/>
  <c r="AB837" i="5"/>
  <c r="AA837" i="5"/>
  <c r="I837" i="5"/>
  <c r="H837" i="5"/>
  <c r="Q837" i="5" s="1"/>
  <c r="R837" i="5" s="1"/>
  <c r="G837" i="5"/>
  <c r="AJ836" i="5"/>
  <c r="AG836" i="5"/>
  <c r="AH836" i="5" s="1"/>
  <c r="AB836" i="5"/>
  <c r="AA836" i="5"/>
  <c r="Z836" i="5" s="1"/>
  <c r="I836" i="5"/>
  <c r="AE836" i="5" s="1"/>
  <c r="H836" i="5"/>
  <c r="G836" i="5"/>
  <c r="AJ835" i="5"/>
  <c r="AK835" i="5" s="1"/>
  <c r="AL835" i="5" s="1"/>
  <c r="AM835" i="5" s="1"/>
  <c r="AG835" i="5"/>
  <c r="AH835" i="5" s="1"/>
  <c r="AI835" i="5" s="1"/>
  <c r="AB835" i="5"/>
  <c r="AA835" i="5"/>
  <c r="AF835" i="5" s="1"/>
  <c r="I835" i="5"/>
  <c r="AE835" i="5" s="1"/>
  <c r="H835" i="5"/>
  <c r="Q835" i="5" s="1"/>
  <c r="R835" i="5" s="1"/>
  <c r="G835" i="5"/>
  <c r="AJ834" i="5"/>
  <c r="AG834" i="5"/>
  <c r="AH834" i="5" s="1"/>
  <c r="AB834" i="5"/>
  <c r="AA834" i="5"/>
  <c r="Q834" i="5"/>
  <c r="R834" i="5" s="1"/>
  <c r="I834" i="5"/>
  <c r="AE834" i="5" s="1"/>
  <c r="H834" i="5"/>
  <c r="G834" i="5"/>
  <c r="AJ833" i="5"/>
  <c r="AG833" i="5"/>
  <c r="AH833" i="5" s="1"/>
  <c r="AB833" i="5"/>
  <c r="AA833" i="5"/>
  <c r="Z833" i="5" s="1"/>
  <c r="I833" i="5"/>
  <c r="J833" i="5" s="1"/>
  <c r="H833" i="5"/>
  <c r="Q833" i="5" s="1"/>
  <c r="R833" i="5" s="1"/>
  <c r="G833" i="5"/>
  <c r="AJ832" i="5"/>
  <c r="AK832" i="5" s="1"/>
  <c r="AG832" i="5"/>
  <c r="AB832" i="5"/>
  <c r="AA832" i="5"/>
  <c r="AF832" i="5" s="1"/>
  <c r="I832" i="5"/>
  <c r="AE832" i="5" s="1"/>
  <c r="H832" i="5"/>
  <c r="G832" i="5"/>
  <c r="AJ831" i="5"/>
  <c r="AG831" i="5"/>
  <c r="AB831" i="5"/>
  <c r="AA831" i="5"/>
  <c r="I831" i="5"/>
  <c r="J831" i="5" s="1"/>
  <c r="H831" i="5"/>
  <c r="Q831" i="5" s="1"/>
  <c r="G831" i="5"/>
  <c r="AJ830" i="5"/>
  <c r="AK830" i="5" s="1"/>
  <c r="AG830" i="5"/>
  <c r="AB830" i="5"/>
  <c r="AA830" i="5"/>
  <c r="I830" i="5"/>
  <c r="H830" i="5"/>
  <c r="Q830" i="5" s="1"/>
  <c r="R830" i="5" s="1"/>
  <c r="G830" i="5"/>
  <c r="AJ829" i="5"/>
  <c r="AK829" i="5" s="1"/>
  <c r="AG829" i="5"/>
  <c r="AH829" i="5" s="1"/>
  <c r="AB829" i="5"/>
  <c r="AA829" i="5"/>
  <c r="I829" i="5"/>
  <c r="H829" i="5"/>
  <c r="Q829" i="5" s="1"/>
  <c r="R829" i="5" s="1"/>
  <c r="G829" i="5"/>
  <c r="AJ828" i="5"/>
  <c r="AG828" i="5"/>
  <c r="AH828" i="5" s="1"/>
  <c r="AI828" i="5" s="1"/>
  <c r="AN828" i="5" s="1"/>
  <c r="AB828" i="5"/>
  <c r="AA828" i="5"/>
  <c r="I828" i="5"/>
  <c r="J828" i="5" s="1"/>
  <c r="H828" i="5"/>
  <c r="G828" i="5"/>
  <c r="AJ827" i="5"/>
  <c r="AK827" i="5" s="1"/>
  <c r="AG827" i="5"/>
  <c r="AB827" i="5"/>
  <c r="AA827" i="5"/>
  <c r="I827" i="5"/>
  <c r="H827" i="5"/>
  <c r="Q827" i="5" s="1"/>
  <c r="S827" i="5" s="1"/>
  <c r="G827" i="5"/>
  <c r="AJ826" i="5"/>
  <c r="AK826" i="5" s="1"/>
  <c r="AL826" i="5" s="1"/>
  <c r="AG826" i="5"/>
  <c r="AB826" i="5"/>
  <c r="AA826" i="5"/>
  <c r="AF826" i="5" s="1"/>
  <c r="I826" i="5"/>
  <c r="AE826" i="5" s="1"/>
  <c r="H826" i="5"/>
  <c r="Q826" i="5" s="1"/>
  <c r="S826" i="5" s="1"/>
  <c r="G826" i="5"/>
  <c r="AJ825" i="5"/>
  <c r="AK825" i="5" s="1"/>
  <c r="AG825" i="5"/>
  <c r="AH825" i="5" s="1"/>
  <c r="AB825" i="5"/>
  <c r="AA825" i="5"/>
  <c r="AF825" i="5" s="1"/>
  <c r="I825" i="5"/>
  <c r="H825" i="5"/>
  <c r="G825" i="5"/>
  <c r="AJ824" i="5"/>
  <c r="AG824" i="5"/>
  <c r="AB824" i="5"/>
  <c r="AA824" i="5"/>
  <c r="Z824" i="5" s="1"/>
  <c r="I824" i="5"/>
  <c r="AE824" i="5" s="1"/>
  <c r="H824" i="5"/>
  <c r="G824" i="5"/>
  <c r="AJ823" i="5"/>
  <c r="AG823" i="5"/>
  <c r="AB823" i="5"/>
  <c r="AA823" i="5"/>
  <c r="Z823" i="5" s="1"/>
  <c r="I823" i="5"/>
  <c r="J823" i="5" s="1"/>
  <c r="H823" i="5"/>
  <c r="G823" i="5"/>
  <c r="AJ822" i="5"/>
  <c r="AK822" i="5" s="1"/>
  <c r="AG822" i="5"/>
  <c r="AH822" i="5" s="1"/>
  <c r="AI822" i="5" s="1"/>
  <c r="AN822" i="5" s="1"/>
  <c r="AB822" i="5"/>
  <c r="AA822" i="5"/>
  <c r="I822" i="5"/>
  <c r="H822" i="5"/>
  <c r="G822" i="5"/>
  <c r="AJ821" i="5"/>
  <c r="AG821" i="5"/>
  <c r="AH821" i="5" s="1"/>
  <c r="AI821" i="5" s="1"/>
  <c r="AB821" i="5"/>
  <c r="AA821" i="5"/>
  <c r="AF821" i="5" s="1"/>
  <c r="I821" i="5"/>
  <c r="J821" i="5" s="1"/>
  <c r="H821" i="5"/>
  <c r="G821" i="5"/>
  <c r="AJ820" i="5"/>
  <c r="AK820" i="5" s="1"/>
  <c r="AG820" i="5"/>
  <c r="AB820" i="5"/>
  <c r="AA820" i="5"/>
  <c r="AF820" i="5" s="1"/>
  <c r="I820" i="5"/>
  <c r="H820" i="5"/>
  <c r="Q820" i="5" s="1"/>
  <c r="G820" i="5"/>
  <c r="AJ819" i="5"/>
  <c r="AG819" i="5"/>
  <c r="AH819" i="5" s="1"/>
  <c r="AB819" i="5"/>
  <c r="AA819" i="5"/>
  <c r="Z819" i="5" s="1"/>
  <c r="I819" i="5"/>
  <c r="AE819" i="5" s="1"/>
  <c r="H819" i="5"/>
  <c r="G819" i="5"/>
  <c r="AJ818" i="5"/>
  <c r="AK818" i="5" s="1"/>
  <c r="AG818" i="5"/>
  <c r="AH818" i="5" s="1"/>
  <c r="AI818" i="5" s="1"/>
  <c r="AB818" i="5"/>
  <c r="AA818" i="5"/>
  <c r="I818" i="5"/>
  <c r="J818" i="5" s="1"/>
  <c r="H818" i="5"/>
  <c r="Q818" i="5" s="1"/>
  <c r="R818" i="5" s="1"/>
  <c r="G818" i="5"/>
  <c r="AJ817" i="5"/>
  <c r="AK817" i="5" s="1"/>
  <c r="AG817" i="5"/>
  <c r="AH817" i="5" s="1"/>
  <c r="AB817" i="5"/>
  <c r="AA817" i="5"/>
  <c r="I817" i="5"/>
  <c r="AE817" i="5" s="1"/>
  <c r="H817" i="5"/>
  <c r="G817" i="5"/>
  <c r="AJ816" i="5"/>
  <c r="AK816" i="5" s="1"/>
  <c r="AG816" i="5"/>
  <c r="AB816" i="5"/>
  <c r="AA816" i="5"/>
  <c r="AF816" i="5" s="1"/>
  <c r="I816" i="5"/>
  <c r="H816" i="5"/>
  <c r="Q816" i="5" s="1"/>
  <c r="G816" i="5"/>
  <c r="AJ815" i="5"/>
  <c r="AG815" i="5"/>
  <c r="AH815" i="5" s="1"/>
  <c r="AB815" i="5"/>
  <c r="AA815" i="5"/>
  <c r="Z815" i="5" s="1"/>
  <c r="I815" i="5"/>
  <c r="AE815" i="5" s="1"/>
  <c r="H815" i="5"/>
  <c r="G815" i="5"/>
  <c r="AJ814" i="5"/>
  <c r="AK814" i="5" s="1"/>
  <c r="AG814" i="5"/>
  <c r="AH814" i="5" s="1"/>
  <c r="AB814" i="5"/>
  <c r="AA814" i="5"/>
  <c r="I814" i="5"/>
  <c r="J814" i="5" s="1"/>
  <c r="H814" i="5"/>
  <c r="Q814" i="5" s="1"/>
  <c r="R814" i="5" s="1"/>
  <c r="G814" i="5"/>
  <c r="AJ813" i="5"/>
  <c r="AK813" i="5" s="1"/>
  <c r="AL813" i="5" s="1"/>
  <c r="AG813" i="5"/>
  <c r="AH813" i="5" s="1"/>
  <c r="AB813" i="5"/>
  <c r="AA813" i="5"/>
  <c r="I813" i="5"/>
  <c r="H813" i="5"/>
  <c r="G813" i="5"/>
  <c r="AJ812" i="5"/>
  <c r="AK812" i="5" s="1"/>
  <c r="AG812" i="5"/>
  <c r="AB812" i="5"/>
  <c r="AA812" i="5"/>
  <c r="I812" i="5"/>
  <c r="J812" i="5" s="1"/>
  <c r="H812" i="5"/>
  <c r="Q812" i="5" s="1"/>
  <c r="R812" i="5" s="1"/>
  <c r="G812" i="5"/>
  <c r="AJ811" i="5"/>
  <c r="AG811" i="5"/>
  <c r="AB811" i="5"/>
  <c r="AA811" i="5"/>
  <c r="I811" i="5"/>
  <c r="H811" i="5"/>
  <c r="G811" i="5"/>
  <c r="AJ810" i="5"/>
  <c r="AG810" i="5"/>
  <c r="AB810" i="5"/>
  <c r="AA810" i="5"/>
  <c r="I810" i="5"/>
  <c r="J810" i="5" s="1"/>
  <c r="H810" i="5"/>
  <c r="G810" i="5"/>
  <c r="AJ809" i="5"/>
  <c r="AG809" i="5"/>
  <c r="AB809" i="5"/>
  <c r="AA809" i="5"/>
  <c r="I809" i="5"/>
  <c r="H809" i="5"/>
  <c r="G809" i="5"/>
  <c r="AJ808" i="5"/>
  <c r="AK808" i="5" s="1"/>
  <c r="AG808" i="5"/>
  <c r="AB808" i="5"/>
  <c r="AA808" i="5"/>
  <c r="I808" i="5"/>
  <c r="H808" i="5"/>
  <c r="Q808" i="5" s="1"/>
  <c r="G808" i="5"/>
  <c r="AJ807" i="5"/>
  <c r="AG807" i="5"/>
  <c r="AH807" i="5" s="1"/>
  <c r="AB807" i="5"/>
  <c r="AA807" i="5"/>
  <c r="Z807" i="5" s="1"/>
  <c r="I807" i="5"/>
  <c r="AE807" i="5" s="1"/>
  <c r="H807" i="5"/>
  <c r="G807" i="5"/>
  <c r="AJ806" i="5"/>
  <c r="AK806" i="5" s="1"/>
  <c r="AG806" i="5"/>
  <c r="AB806" i="5"/>
  <c r="AA806" i="5"/>
  <c r="I806" i="5"/>
  <c r="J806" i="5" s="1"/>
  <c r="H806" i="5"/>
  <c r="Q806" i="5" s="1"/>
  <c r="G806" i="5"/>
  <c r="AJ805" i="5"/>
  <c r="AG805" i="5"/>
  <c r="AH805" i="5" s="1"/>
  <c r="AI805" i="5" s="1"/>
  <c r="AN805" i="5" s="1"/>
  <c r="AB805" i="5"/>
  <c r="AA805" i="5"/>
  <c r="I805" i="5"/>
  <c r="H805" i="5"/>
  <c r="G805" i="5"/>
  <c r="AJ804" i="5"/>
  <c r="AK804" i="5" s="1"/>
  <c r="AL804" i="5" s="1"/>
  <c r="AM804" i="5" s="1"/>
  <c r="AG804" i="5"/>
  <c r="AB804" i="5"/>
  <c r="AA804" i="5"/>
  <c r="I804" i="5"/>
  <c r="H804" i="5"/>
  <c r="Q804" i="5" s="1"/>
  <c r="R804" i="5" s="1"/>
  <c r="G804" i="5"/>
  <c r="AJ803" i="5"/>
  <c r="AG803" i="5"/>
  <c r="AB803" i="5"/>
  <c r="AA803" i="5"/>
  <c r="I803" i="5"/>
  <c r="H803" i="5"/>
  <c r="Q803" i="5" s="1"/>
  <c r="R803" i="5" s="1"/>
  <c r="G803" i="5"/>
  <c r="AJ802" i="5"/>
  <c r="AG802" i="5"/>
  <c r="AH802" i="5" s="1"/>
  <c r="AB802" i="5"/>
  <c r="AA802" i="5"/>
  <c r="Z802" i="5" s="1"/>
  <c r="I802" i="5"/>
  <c r="J802" i="5" s="1"/>
  <c r="H802" i="5"/>
  <c r="Q802" i="5" s="1"/>
  <c r="G802" i="5"/>
  <c r="AJ801" i="5"/>
  <c r="AG801" i="5"/>
  <c r="AB801" i="5"/>
  <c r="AA801" i="5"/>
  <c r="I801" i="5"/>
  <c r="AE801" i="5" s="1"/>
  <c r="H801" i="5"/>
  <c r="G801" i="5"/>
  <c r="AJ800" i="5"/>
  <c r="AK800" i="5" s="1"/>
  <c r="AG800" i="5"/>
  <c r="AH800" i="5" s="1"/>
  <c r="AI800" i="5" s="1"/>
  <c r="AB800" i="5"/>
  <c r="AA800" i="5"/>
  <c r="I800" i="5"/>
  <c r="H800" i="5"/>
  <c r="Q800" i="5" s="1"/>
  <c r="R800" i="5" s="1"/>
  <c r="G800" i="5"/>
  <c r="AJ799" i="5"/>
  <c r="AG799" i="5"/>
  <c r="AB799" i="5"/>
  <c r="AA799" i="5"/>
  <c r="I799" i="5"/>
  <c r="AE799" i="5" s="1"/>
  <c r="H799" i="5"/>
  <c r="G799" i="5"/>
  <c r="AJ798" i="5"/>
  <c r="AK798" i="5" s="1"/>
  <c r="AG798" i="5"/>
  <c r="AB798" i="5"/>
  <c r="AA798" i="5"/>
  <c r="I798" i="5"/>
  <c r="H798" i="5"/>
  <c r="Q798" i="5" s="1"/>
  <c r="G798" i="5"/>
  <c r="AJ797" i="5"/>
  <c r="AG797" i="5"/>
  <c r="AH797" i="5" s="1"/>
  <c r="AB797" i="5"/>
  <c r="AA797" i="5"/>
  <c r="I797" i="5"/>
  <c r="AE797" i="5" s="1"/>
  <c r="H797" i="5"/>
  <c r="G797" i="5"/>
  <c r="AJ796" i="5"/>
  <c r="AK796" i="5" s="1"/>
  <c r="AG796" i="5"/>
  <c r="AB796" i="5"/>
  <c r="AA796" i="5"/>
  <c r="I796" i="5"/>
  <c r="H796" i="5"/>
  <c r="Q796" i="5" s="1"/>
  <c r="G796" i="5"/>
  <c r="AJ795" i="5"/>
  <c r="AG795" i="5"/>
  <c r="AH795" i="5" s="1"/>
  <c r="AB795" i="5"/>
  <c r="AA795" i="5"/>
  <c r="I795" i="5"/>
  <c r="AE795" i="5" s="1"/>
  <c r="H795" i="5"/>
  <c r="G795" i="5"/>
  <c r="AJ794" i="5"/>
  <c r="AK794" i="5" s="1"/>
  <c r="AG794" i="5"/>
  <c r="AB794" i="5"/>
  <c r="AA794" i="5"/>
  <c r="I794" i="5"/>
  <c r="J794" i="5" s="1"/>
  <c r="H794" i="5"/>
  <c r="Q794" i="5" s="1"/>
  <c r="R794" i="5" s="1"/>
  <c r="G794" i="5"/>
  <c r="AJ793" i="5"/>
  <c r="AG793" i="5"/>
  <c r="AH793" i="5" s="1"/>
  <c r="AB793" i="5"/>
  <c r="AA793" i="5"/>
  <c r="Z793" i="5" s="1"/>
  <c r="I793" i="5"/>
  <c r="AE793" i="5" s="1"/>
  <c r="H793" i="5"/>
  <c r="G793" i="5"/>
  <c r="AJ792" i="5"/>
  <c r="AK792" i="5" s="1"/>
  <c r="AG792" i="5"/>
  <c r="AB792" i="5"/>
  <c r="AA792" i="5"/>
  <c r="I792" i="5"/>
  <c r="J792" i="5" s="1"/>
  <c r="H792" i="5"/>
  <c r="Q792" i="5" s="1"/>
  <c r="G792" i="5"/>
  <c r="AJ791" i="5"/>
  <c r="AG791" i="5"/>
  <c r="AB791" i="5"/>
  <c r="AA791" i="5"/>
  <c r="Z791" i="5" s="1"/>
  <c r="I791" i="5"/>
  <c r="H791" i="5"/>
  <c r="G791" i="5"/>
  <c r="AJ790" i="5"/>
  <c r="AG790" i="5"/>
  <c r="AB790" i="5"/>
  <c r="AA790" i="5"/>
  <c r="I790" i="5"/>
  <c r="H790" i="5"/>
  <c r="Q790" i="5" s="1"/>
  <c r="G790" i="5"/>
  <c r="AJ789" i="5"/>
  <c r="AG789" i="5"/>
  <c r="AH789" i="5" s="1"/>
  <c r="AB789" i="5"/>
  <c r="AA789" i="5"/>
  <c r="I789" i="5"/>
  <c r="H789" i="5"/>
  <c r="G789" i="5"/>
  <c r="AJ788" i="5"/>
  <c r="AK788" i="5" s="1"/>
  <c r="AG788" i="5"/>
  <c r="AB788" i="5"/>
  <c r="AA788" i="5"/>
  <c r="I788" i="5"/>
  <c r="J788" i="5" s="1"/>
  <c r="H788" i="5"/>
  <c r="Q788" i="5" s="1"/>
  <c r="R788" i="5" s="1"/>
  <c r="G788" i="5"/>
  <c r="AJ787" i="5"/>
  <c r="AG787" i="5"/>
  <c r="AB787" i="5"/>
  <c r="AA787" i="5"/>
  <c r="I787" i="5"/>
  <c r="H787" i="5"/>
  <c r="G787" i="5"/>
  <c r="AJ786" i="5"/>
  <c r="AK786" i="5" s="1"/>
  <c r="AG786" i="5"/>
  <c r="AB786" i="5"/>
  <c r="AA786" i="5"/>
  <c r="I786" i="5"/>
  <c r="H786" i="5"/>
  <c r="G786" i="5"/>
  <c r="AJ785" i="5"/>
  <c r="AG785" i="5"/>
  <c r="AH785" i="5" s="1"/>
  <c r="AI785" i="5" s="1"/>
  <c r="AB785" i="5"/>
  <c r="AA785" i="5"/>
  <c r="I785" i="5"/>
  <c r="H785" i="5"/>
  <c r="Q785" i="5" s="1"/>
  <c r="G785" i="5"/>
  <c r="AJ784" i="5"/>
  <c r="AG784" i="5"/>
  <c r="AH784" i="5" s="1"/>
  <c r="AB784" i="5"/>
  <c r="AA784" i="5"/>
  <c r="AF784" i="5" s="1"/>
  <c r="I784" i="5"/>
  <c r="AE784" i="5" s="1"/>
  <c r="H784" i="5"/>
  <c r="G784" i="5"/>
  <c r="AJ783" i="5"/>
  <c r="AK783" i="5" s="1"/>
  <c r="AG783" i="5"/>
  <c r="AB783" i="5"/>
  <c r="AA783" i="5"/>
  <c r="AF783" i="5" s="1"/>
  <c r="I783" i="5"/>
  <c r="H783" i="5"/>
  <c r="Q783" i="5" s="1"/>
  <c r="G783" i="5"/>
  <c r="AJ782" i="5"/>
  <c r="AG782" i="5"/>
  <c r="AB782" i="5"/>
  <c r="AA782" i="5"/>
  <c r="Z782" i="5" s="1"/>
  <c r="I782" i="5"/>
  <c r="H782" i="5"/>
  <c r="G782" i="5"/>
  <c r="AJ781" i="5"/>
  <c r="AG781" i="5"/>
  <c r="AH781" i="5" s="1"/>
  <c r="AB781" i="5"/>
  <c r="AA781" i="5"/>
  <c r="I781" i="5"/>
  <c r="J781" i="5" s="1"/>
  <c r="H781" i="5"/>
  <c r="G781" i="5"/>
  <c r="AJ780" i="5"/>
  <c r="AK780" i="5" s="1"/>
  <c r="AL780" i="5" s="1"/>
  <c r="AG780" i="5"/>
  <c r="AH780" i="5" s="1"/>
  <c r="AB780" i="5"/>
  <c r="AA780" i="5"/>
  <c r="AF780" i="5" s="1"/>
  <c r="I780" i="5"/>
  <c r="AE780" i="5" s="1"/>
  <c r="H780" i="5"/>
  <c r="G780" i="5"/>
  <c r="AJ779" i="5"/>
  <c r="AK779" i="5" s="1"/>
  <c r="AG779" i="5"/>
  <c r="AB779" i="5"/>
  <c r="AA779" i="5"/>
  <c r="AF779" i="5" s="1"/>
  <c r="I779" i="5"/>
  <c r="H779" i="5"/>
  <c r="Q779" i="5" s="1"/>
  <c r="G779" i="5"/>
  <c r="AJ778" i="5"/>
  <c r="AG778" i="5"/>
  <c r="AH778" i="5" s="1"/>
  <c r="AB778" i="5"/>
  <c r="AA778" i="5"/>
  <c r="I778" i="5"/>
  <c r="AE778" i="5" s="1"/>
  <c r="H778" i="5"/>
  <c r="G778" i="5"/>
  <c r="AJ777" i="5"/>
  <c r="AG777" i="5"/>
  <c r="AH777" i="5" s="1"/>
  <c r="AI777" i="5" s="1"/>
  <c r="AB777" i="5"/>
  <c r="AA777" i="5"/>
  <c r="I777" i="5"/>
  <c r="H777" i="5"/>
  <c r="G777" i="5"/>
  <c r="AJ776" i="5"/>
  <c r="AG776" i="5"/>
  <c r="AH776" i="5" s="1"/>
  <c r="AB776" i="5"/>
  <c r="AA776" i="5"/>
  <c r="AF776" i="5" s="1"/>
  <c r="I776" i="5"/>
  <c r="H776" i="5"/>
  <c r="G776" i="5"/>
  <c r="AJ775" i="5"/>
  <c r="AK775" i="5" s="1"/>
  <c r="AG775" i="5"/>
  <c r="AB775" i="5"/>
  <c r="AA775" i="5"/>
  <c r="AF775" i="5" s="1"/>
  <c r="I775" i="5"/>
  <c r="H775" i="5"/>
  <c r="Q775" i="5" s="1"/>
  <c r="G775" i="5"/>
  <c r="AJ774" i="5"/>
  <c r="AG774" i="5"/>
  <c r="AB774" i="5"/>
  <c r="AA774" i="5"/>
  <c r="Z774" i="5" s="1"/>
  <c r="I774" i="5"/>
  <c r="H774" i="5"/>
  <c r="G774" i="5"/>
  <c r="AJ773" i="5"/>
  <c r="AG773" i="5"/>
  <c r="AH773" i="5" s="1"/>
  <c r="AB773" i="5"/>
  <c r="AA773" i="5"/>
  <c r="I773" i="5"/>
  <c r="H773" i="5"/>
  <c r="Q773" i="5" s="1"/>
  <c r="R773" i="5" s="1"/>
  <c r="G773" i="5"/>
  <c r="AJ772" i="5"/>
  <c r="AK772" i="5" s="1"/>
  <c r="AL772" i="5" s="1"/>
  <c r="AG772" i="5"/>
  <c r="AH772" i="5" s="1"/>
  <c r="AB772" i="5"/>
  <c r="AA772" i="5"/>
  <c r="I772" i="5"/>
  <c r="AE772" i="5" s="1"/>
  <c r="H772" i="5"/>
  <c r="G772" i="5"/>
  <c r="AJ771" i="5"/>
  <c r="AK771" i="5" s="1"/>
  <c r="AG771" i="5"/>
  <c r="AB771" i="5"/>
  <c r="AA771" i="5"/>
  <c r="AF771" i="5" s="1"/>
  <c r="I771" i="5"/>
  <c r="H771" i="5"/>
  <c r="Q771" i="5" s="1"/>
  <c r="G771" i="5"/>
  <c r="AJ770" i="5"/>
  <c r="AG770" i="5"/>
  <c r="AH770" i="5" s="1"/>
  <c r="AB770" i="5"/>
  <c r="AA770" i="5"/>
  <c r="I770" i="5"/>
  <c r="H770" i="5"/>
  <c r="G770" i="5"/>
  <c r="AJ769" i="5"/>
  <c r="AK769" i="5" s="1"/>
  <c r="AG769" i="5"/>
  <c r="AH769" i="5" s="1"/>
  <c r="AI769" i="5" s="1"/>
  <c r="AB769" i="5"/>
  <c r="AA769" i="5"/>
  <c r="I769" i="5"/>
  <c r="J769" i="5" s="1"/>
  <c r="H769" i="5"/>
  <c r="Q769" i="5" s="1"/>
  <c r="G769" i="5"/>
  <c r="AJ768" i="5"/>
  <c r="AK768" i="5" s="1"/>
  <c r="AG768" i="5"/>
  <c r="AH768" i="5" s="1"/>
  <c r="AB768" i="5"/>
  <c r="AA768" i="5"/>
  <c r="I768" i="5"/>
  <c r="H768" i="5"/>
  <c r="G768" i="5"/>
  <c r="AJ767" i="5"/>
  <c r="AK767" i="5" s="1"/>
  <c r="AG767" i="5"/>
  <c r="AB767" i="5"/>
  <c r="AA767" i="5"/>
  <c r="AF767" i="5" s="1"/>
  <c r="I767" i="5"/>
  <c r="H767" i="5"/>
  <c r="Q767" i="5" s="1"/>
  <c r="G767" i="5"/>
  <c r="AJ766" i="5"/>
  <c r="AG766" i="5"/>
  <c r="AH766" i="5" s="1"/>
  <c r="AB766" i="5"/>
  <c r="AA766" i="5"/>
  <c r="I766" i="5"/>
  <c r="AE766" i="5" s="1"/>
  <c r="H766" i="5"/>
  <c r="G766" i="5"/>
  <c r="AJ765" i="5"/>
  <c r="AK765" i="5" s="1"/>
  <c r="AG765" i="5"/>
  <c r="AH765" i="5" s="1"/>
  <c r="AB765" i="5"/>
  <c r="AA765" i="5"/>
  <c r="I765" i="5"/>
  <c r="J765" i="5" s="1"/>
  <c r="H765" i="5"/>
  <c r="Q765" i="5" s="1"/>
  <c r="R765" i="5" s="1"/>
  <c r="G765" i="5"/>
  <c r="AJ764" i="5"/>
  <c r="AK764" i="5" s="1"/>
  <c r="AL764" i="5" s="1"/>
  <c r="AG764" i="5"/>
  <c r="AH764" i="5" s="1"/>
  <c r="AB764" i="5"/>
  <c r="AA764" i="5"/>
  <c r="I764" i="5"/>
  <c r="H764" i="5"/>
  <c r="G764" i="5"/>
  <c r="AJ763" i="5"/>
  <c r="AK763" i="5" s="1"/>
  <c r="AG763" i="5"/>
  <c r="AB763" i="5"/>
  <c r="AA763" i="5"/>
  <c r="AF763" i="5" s="1"/>
  <c r="I763" i="5"/>
  <c r="H763" i="5"/>
  <c r="Q763" i="5" s="1"/>
  <c r="G763" i="5"/>
  <c r="AJ762" i="5"/>
  <c r="AG762" i="5"/>
  <c r="AB762" i="5"/>
  <c r="AA762" i="5"/>
  <c r="AF762" i="5" s="1"/>
  <c r="I762" i="5"/>
  <c r="AE762" i="5" s="1"/>
  <c r="H762" i="5"/>
  <c r="G762" i="5"/>
  <c r="AJ761" i="5"/>
  <c r="AK761" i="5" s="1"/>
  <c r="AG761" i="5"/>
  <c r="AB761" i="5"/>
  <c r="AA761" i="5"/>
  <c r="I761" i="5"/>
  <c r="H761" i="5"/>
  <c r="Q761" i="5" s="1"/>
  <c r="G761" i="5"/>
  <c r="AJ760" i="5"/>
  <c r="AG760" i="5"/>
  <c r="AH760" i="5" s="1"/>
  <c r="AI760" i="5" s="1"/>
  <c r="AB760" i="5"/>
  <c r="AA760" i="5"/>
  <c r="Z760" i="5" s="1"/>
  <c r="I760" i="5"/>
  <c r="H760" i="5"/>
  <c r="G760" i="5"/>
  <c r="AJ759" i="5"/>
  <c r="AG759" i="5"/>
  <c r="AB759" i="5"/>
  <c r="AA759" i="5"/>
  <c r="I759" i="5"/>
  <c r="H759" i="5"/>
  <c r="Q759" i="5" s="1"/>
  <c r="G759" i="5"/>
  <c r="AJ758" i="5"/>
  <c r="AG758" i="5"/>
  <c r="AH758" i="5" s="1"/>
  <c r="AB758" i="5"/>
  <c r="AA758" i="5"/>
  <c r="I758" i="5"/>
  <c r="AE758" i="5" s="1"/>
  <c r="H758" i="5"/>
  <c r="G758" i="5"/>
  <c r="AJ757" i="5"/>
  <c r="AK757" i="5" s="1"/>
  <c r="AG757" i="5"/>
  <c r="AB757" i="5"/>
  <c r="AA757" i="5"/>
  <c r="I757" i="5"/>
  <c r="H757" i="5"/>
  <c r="Q757" i="5" s="1"/>
  <c r="G757" i="5"/>
  <c r="AJ756" i="5"/>
  <c r="AG756" i="5"/>
  <c r="AH756" i="5" s="1"/>
  <c r="AI756" i="5" s="1"/>
  <c r="AB756" i="5"/>
  <c r="AA756" i="5"/>
  <c r="I756" i="5"/>
  <c r="J756" i="5" s="1"/>
  <c r="H756" i="5"/>
  <c r="G756" i="5"/>
  <c r="AJ755" i="5"/>
  <c r="AG755" i="5"/>
  <c r="AB755" i="5"/>
  <c r="AA755" i="5"/>
  <c r="I755" i="5"/>
  <c r="H755" i="5"/>
  <c r="Q755" i="5" s="1"/>
  <c r="G755" i="5"/>
  <c r="AJ754" i="5"/>
  <c r="AG754" i="5"/>
  <c r="AH754" i="5" s="1"/>
  <c r="AB754" i="5"/>
  <c r="AA754" i="5"/>
  <c r="I754" i="5"/>
  <c r="H754" i="5"/>
  <c r="G754" i="5"/>
  <c r="AJ753" i="5"/>
  <c r="AK753" i="5" s="1"/>
  <c r="AG753" i="5"/>
  <c r="AB753" i="5"/>
  <c r="AA753" i="5"/>
  <c r="I753" i="5"/>
  <c r="H753" i="5"/>
  <c r="Q753" i="5" s="1"/>
  <c r="G753" i="5"/>
  <c r="AJ752" i="5"/>
  <c r="AG752" i="5"/>
  <c r="AH752" i="5" s="1"/>
  <c r="AI752" i="5" s="1"/>
  <c r="AB752" i="5"/>
  <c r="AA752" i="5"/>
  <c r="Z752" i="5" s="1"/>
  <c r="I752" i="5"/>
  <c r="H752" i="5"/>
  <c r="G752" i="5"/>
  <c r="AJ751" i="5"/>
  <c r="AG751" i="5"/>
  <c r="AB751" i="5"/>
  <c r="AA751" i="5"/>
  <c r="I751" i="5"/>
  <c r="H751" i="5"/>
  <c r="Q751" i="5" s="1"/>
  <c r="G751" i="5"/>
  <c r="AJ750" i="5"/>
  <c r="AG750" i="5"/>
  <c r="AH750" i="5" s="1"/>
  <c r="AB750" i="5"/>
  <c r="AA750" i="5"/>
  <c r="I750" i="5"/>
  <c r="AE750" i="5" s="1"/>
  <c r="H750" i="5"/>
  <c r="G750" i="5"/>
  <c r="AJ749" i="5"/>
  <c r="AK749" i="5" s="1"/>
  <c r="AG749" i="5"/>
  <c r="AB749" i="5"/>
  <c r="AA749" i="5"/>
  <c r="I749" i="5"/>
  <c r="H749" i="5"/>
  <c r="Q749" i="5" s="1"/>
  <c r="G749" i="5"/>
  <c r="AJ748" i="5"/>
  <c r="AG748" i="5"/>
  <c r="AH748" i="5" s="1"/>
  <c r="AI748" i="5" s="1"/>
  <c r="AB748" i="5"/>
  <c r="AA748" i="5"/>
  <c r="I748" i="5"/>
  <c r="J748" i="5" s="1"/>
  <c r="H748" i="5"/>
  <c r="G748" i="5"/>
  <c r="AJ747" i="5"/>
  <c r="AG747" i="5"/>
  <c r="AB747" i="5"/>
  <c r="AA747" i="5"/>
  <c r="I747" i="5"/>
  <c r="AE747" i="5" s="1"/>
  <c r="H747" i="5"/>
  <c r="G747" i="5"/>
  <c r="AJ746" i="5"/>
  <c r="AG746" i="5"/>
  <c r="AB746" i="5"/>
  <c r="AA746" i="5"/>
  <c r="I746" i="5"/>
  <c r="AE746" i="5" s="1"/>
  <c r="H746" i="5"/>
  <c r="G746" i="5"/>
  <c r="AJ745" i="5"/>
  <c r="AG745" i="5"/>
  <c r="AB745" i="5"/>
  <c r="AA745" i="5"/>
  <c r="Z745" i="5" s="1"/>
  <c r="I745" i="5"/>
  <c r="J745" i="5" s="1"/>
  <c r="H745" i="5"/>
  <c r="Q745" i="5" s="1"/>
  <c r="G745" i="5"/>
  <c r="AJ744" i="5"/>
  <c r="AK744" i="5" s="1"/>
  <c r="AL744" i="5" s="1"/>
  <c r="AG744" i="5"/>
  <c r="AH744" i="5" s="1"/>
  <c r="AB744" i="5"/>
  <c r="AA744" i="5"/>
  <c r="I744" i="5"/>
  <c r="AE744" i="5" s="1"/>
  <c r="H744" i="5"/>
  <c r="G744" i="5"/>
  <c r="AJ743" i="5"/>
  <c r="AK743" i="5" s="1"/>
  <c r="AG743" i="5"/>
  <c r="AB743" i="5"/>
  <c r="AA743" i="5"/>
  <c r="AF743" i="5" s="1"/>
  <c r="I743" i="5"/>
  <c r="H743" i="5"/>
  <c r="Q743" i="5" s="1"/>
  <c r="G743" i="5"/>
  <c r="AJ742" i="5"/>
  <c r="AG742" i="5"/>
  <c r="AB742" i="5"/>
  <c r="AA742" i="5"/>
  <c r="AF742" i="5" s="1"/>
  <c r="I742" i="5"/>
  <c r="J742" i="5" s="1"/>
  <c r="H742" i="5"/>
  <c r="G742" i="5"/>
  <c r="AJ741" i="5"/>
  <c r="AK741" i="5" s="1"/>
  <c r="AL741" i="5" s="1"/>
  <c r="AM741" i="5" s="1"/>
  <c r="AG741" i="5"/>
  <c r="AH741" i="5" s="1"/>
  <c r="AB741" i="5"/>
  <c r="AA741" i="5"/>
  <c r="I741" i="5"/>
  <c r="J741" i="5" s="1"/>
  <c r="H741" i="5"/>
  <c r="Q741" i="5" s="1"/>
  <c r="R741" i="5" s="1"/>
  <c r="G741" i="5"/>
  <c r="AJ740" i="5"/>
  <c r="AK740" i="5" s="1"/>
  <c r="AG740" i="5"/>
  <c r="AH740" i="5" s="1"/>
  <c r="AB740" i="5"/>
  <c r="AA740" i="5"/>
  <c r="I740" i="5"/>
  <c r="H740" i="5"/>
  <c r="G740" i="5"/>
  <c r="AJ739" i="5"/>
  <c r="AK739" i="5" s="1"/>
  <c r="AG739" i="5"/>
  <c r="AB739" i="5"/>
  <c r="AA739" i="5"/>
  <c r="AF739" i="5" s="1"/>
  <c r="I739" i="5"/>
  <c r="H739" i="5"/>
  <c r="Q739" i="5" s="1"/>
  <c r="G739" i="5"/>
  <c r="AJ738" i="5"/>
  <c r="AG738" i="5"/>
  <c r="AH738" i="5" s="1"/>
  <c r="AI738" i="5" s="1"/>
  <c r="AN738" i="5" s="1"/>
  <c r="AB738" i="5"/>
  <c r="AA738" i="5"/>
  <c r="AF738" i="5" s="1"/>
  <c r="I738" i="5"/>
  <c r="J738" i="5" s="1"/>
  <c r="H738" i="5"/>
  <c r="G738" i="5"/>
  <c r="AJ737" i="5"/>
  <c r="AG737" i="5"/>
  <c r="AH737" i="5" s="1"/>
  <c r="AI737" i="5" s="1"/>
  <c r="AB737" i="5"/>
  <c r="AA737" i="5"/>
  <c r="I737" i="5"/>
  <c r="J737" i="5" s="1"/>
  <c r="H737" i="5"/>
  <c r="Q737" i="5" s="1"/>
  <c r="R737" i="5" s="1"/>
  <c r="G737" i="5"/>
  <c r="AJ736" i="5"/>
  <c r="AK736" i="5" s="1"/>
  <c r="AG736" i="5"/>
  <c r="AB736" i="5"/>
  <c r="AA736" i="5"/>
  <c r="I736" i="5"/>
  <c r="AE736" i="5" s="1"/>
  <c r="H736" i="5"/>
  <c r="G736" i="5"/>
  <c r="AJ735" i="5"/>
  <c r="AK735" i="5" s="1"/>
  <c r="AG735" i="5"/>
  <c r="AB735" i="5"/>
  <c r="AA735" i="5"/>
  <c r="AF735" i="5" s="1"/>
  <c r="I735" i="5"/>
  <c r="H735" i="5"/>
  <c r="Q735" i="5" s="1"/>
  <c r="G735" i="5"/>
  <c r="AJ734" i="5"/>
  <c r="AG734" i="5"/>
  <c r="AH734" i="5" s="1"/>
  <c r="AI734" i="5" s="1"/>
  <c r="AN734" i="5" s="1"/>
  <c r="AB734" i="5"/>
  <c r="AA734" i="5"/>
  <c r="I734" i="5"/>
  <c r="AE734" i="5" s="1"/>
  <c r="H734" i="5"/>
  <c r="G734" i="5"/>
  <c r="AJ733" i="5"/>
  <c r="AG733" i="5"/>
  <c r="AH733" i="5" s="1"/>
  <c r="AB733" i="5"/>
  <c r="AA733" i="5"/>
  <c r="I733" i="5"/>
  <c r="J733" i="5" s="1"/>
  <c r="H733" i="5"/>
  <c r="G733" i="5"/>
  <c r="AJ732" i="5"/>
  <c r="AK732" i="5" s="1"/>
  <c r="AG732" i="5"/>
  <c r="AH732" i="5" s="1"/>
  <c r="AB732" i="5"/>
  <c r="AA732" i="5"/>
  <c r="I732" i="5"/>
  <c r="H732" i="5"/>
  <c r="G732" i="5"/>
  <c r="AJ731" i="5"/>
  <c r="AK731" i="5" s="1"/>
  <c r="AG731" i="5"/>
  <c r="AB731" i="5"/>
  <c r="AA731" i="5"/>
  <c r="AF731" i="5" s="1"/>
  <c r="I731" i="5"/>
  <c r="H731" i="5"/>
  <c r="Q731" i="5" s="1"/>
  <c r="G731" i="5"/>
  <c r="AJ730" i="5"/>
  <c r="AG730" i="5"/>
  <c r="AH730" i="5" s="1"/>
  <c r="AB730" i="5"/>
  <c r="AA730" i="5"/>
  <c r="I730" i="5"/>
  <c r="H730" i="5"/>
  <c r="G730" i="5"/>
  <c r="AJ729" i="5"/>
  <c r="AK729" i="5" s="1"/>
  <c r="AG729" i="5"/>
  <c r="AB729" i="5"/>
  <c r="AA729" i="5"/>
  <c r="I729" i="5"/>
  <c r="H729" i="5"/>
  <c r="Q729" i="5" s="1"/>
  <c r="R729" i="5" s="1"/>
  <c r="G729" i="5"/>
  <c r="AJ728" i="5"/>
  <c r="AG728" i="5"/>
  <c r="AH728" i="5" s="1"/>
  <c r="AB728" i="5"/>
  <c r="AA728" i="5"/>
  <c r="I728" i="5"/>
  <c r="AE728" i="5" s="1"/>
  <c r="H728" i="5"/>
  <c r="G728" i="5"/>
  <c r="AJ727" i="5"/>
  <c r="AK727" i="5" s="1"/>
  <c r="AG727" i="5"/>
  <c r="AB727" i="5"/>
  <c r="AA727" i="5"/>
  <c r="I727" i="5"/>
  <c r="H727" i="5"/>
  <c r="Q727" i="5" s="1"/>
  <c r="R727" i="5" s="1"/>
  <c r="G727" i="5"/>
  <c r="AJ726" i="5"/>
  <c r="AG726" i="5"/>
  <c r="AH726" i="5" s="1"/>
  <c r="AB726" i="5"/>
  <c r="AA726" i="5"/>
  <c r="I726" i="5"/>
  <c r="H726" i="5"/>
  <c r="G726" i="5"/>
  <c r="AJ725" i="5"/>
  <c r="AK725" i="5" s="1"/>
  <c r="AG725" i="5"/>
  <c r="AB725" i="5"/>
  <c r="AA725" i="5"/>
  <c r="I725" i="5"/>
  <c r="H725" i="5"/>
  <c r="G725" i="5"/>
  <c r="AJ724" i="5"/>
  <c r="AG724" i="5"/>
  <c r="AH724" i="5" s="1"/>
  <c r="AB724" i="5"/>
  <c r="AA724" i="5"/>
  <c r="I724" i="5"/>
  <c r="AE724" i="5" s="1"/>
  <c r="H724" i="5"/>
  <c r="G724" i="5"/>
  <c r="AJ723" i="5"/>
  <c r="AK723" i="5" s="1"/>
  <c r="AG723" i="5"/>
  <c r="AB723" i="5"/>
  <c r="AA723" i="5"/>
  <c r="I723" i="5"/>
  <c r="H723" i="5"/>
  <c r="Q723" i="5" s="1"/>
  <c r="G723" i="5"/>
  <c r="AJ722" i="5"/>
  <c r="AG722" i="5"/>
  <c r="AH722" i="5" s="1"/>
  <c r="AB722" i="5"/>
  <c r="AA722" i="5"/>
  <c r="Z722" i="5" s="1"/>
  <c r="I722" i="5"/>
  <c r="H722" i="5"/>
  <c r="G722" i="5"/>
  <c r="AJ721" i="5"/>
  <c r="AK721" i="5" s="1"/>
  <c r="AG721" i="5"/>
  <c r="AB721" i="5"/>
  <c r="AA721" i="5"/>
  <c r="I721" i="5"/>
  <c r="J721" i="5" s="1"/>
  <c r="H721" i="5"/>
  <c r="Q721" i="5" s="1"/>
  <c r="R721" i="5" s="1"/>
  <c r="G721" i="5"/>
  <c r="AJ720" i="5"/>
  <c r="AG720" i="5"/>
  <c r="AH720" i="5" s="1"/>
  <c r="AB720" i="5"/>
  <c r="AA720" i="5"/>
  <c r="Z720" i="5" s="1"/>
  <c r="I720" i="5"/>
  <c r="H720" i="5"/>
  <c r="G720" i="5"/>
  <c r="AJ719" i="5"/>
  <c r="AK719" i="5" s="1"/>
  <c r="AG719" i="5"/>
  <c r="AB719" i="5"/>
  <c r="AA719" i="5"/>
  <c r="I719" i="5"/>
  <c r="J719" i="5" s="1"/>
  <c r="H719" i="5"/>
  <c r="Q719" i="5" s="1"/>
  <c r="R719" i="5" s="1"/>
  <c r="G719" i="5"/>
  <c r="AJ718" i="5"/>
  <c r="AG718" i="5"/>
  <c r="AH718" i="5" s="1"/>
  <c r="AB718" i="5"/>
  <c r="AA718" i="5"/>
  <c r="Z718" i="5" s="1"/>
  <c r="I718" i="5"/>
  <c r="H718" i="5"/>
  <c r="G718" i="5"/>
  <c r="AJ717" i="5"/>
  <c r="AK717" i="5" s="1"/>
  <c r="AG717" i="5"/>
  <c r="AB717" i="5"/>
  <c r="AA717" i="5"/>
  <c r="I717" i="5"/>
  <c r="H717" i="5"/>
  <c r="Q717" i="5" s="1"/>
  <c r="G717" i="5"/>
  <c r="AJ716" i="5"/>
  <c r="AG716" i="5"/>
  <c r="AB716" i="5"/>
  <c r="AA716" i="5"/>
  <c r="I716" i="5"/>
  <c r="H716" i="5"/>
  <c r="G716" i="5"/>
  <c r="AJ715" i="5"/>
  <c r="AG715" i="5"/>
  <c r="AB715" i="5"/>
  <c r="AA715" i="5"/>
  <c r="I715" i="5"/>
  <c r="J715" i="5" s="1"/>
  <c r="H715" i="5"/>
  <c r="G715" i="5"/>
  <c r="AJ714" i="5"/>
  <c r="AG714" i="5"/>
  <c r="AB714" i="5"/>
  <c r="AA714" i="5"/>
  <c r="AF714" i="5" s="1"/>
  <c r="I714" i="5"/>
  <c r="AE714" i="5" s="1"/>
  <c r="H714" i="5"/>
  <c r="G714" i="5"/>
  <c r="AJ713" i="5"/>
  <c r="AG713" i="5"/>
  <c r="AB713" i="5"/>
  <c r="AA713" i="5"/>
  <c r="I713" i="5"/>
  <c r="H713" i="5"/>
  <c r="Q713" i="5" s="1"/>
  <c r="R713" i="5" s="1"/>
  <c r="G713" i="5"/>
  <c r="AJ712" i="5"/>
  <c r="AG712" i="5"/>
  <c r="AB712" i="5"/>
  <c r="AA712" i="5"/>
  <c r="I712" i="5"/>
  <c r="H712" i="5"/>
  <c r="G712" i="5"/>
  <c r="AJ711" i="5"/>
  <c r="AK711" i="5" s="1"/>
  <c r="AL711" i="5" s="1"/>
  <c r="AG711" i="5"/>
  <c r="AH711" i="5" s="1"/>
  <c r="AB711" i="5"/>
  <c r="AA711" i="5"/>
  <c r="I711" i="5"/>
  <c r="H711" i="5"/>
  <c r="Q711" i="5" s="1"/>
  <c r="R711" i="5" s="1"/>
  <c r="G711" i="5"/>
  <c r="AJ710" i="5"/>
  <c r="AK710" i="5" s="1"/>
  <c r="AG710" i="5"/>
  <c r="AH710" i="5" s="1"/>
  <c r="AB710" i="5"/>
  <c r="AA710" i="5"/>
  <c r="Z710" i="5" s="1"/>
  <c r="I710" i="5"/>
  <c r="H710" i="5"/>
  <c r="Q710" i="5" s="1"/>
  <c r="R710" i="5" s="1"/>
  <c r="G710" i="5"/>
  <c r="AJ709" i="5"/>
  <c r="AK709" i="5" s="1"/>
  <c r="AG709" i="5"/>
  <c r="AB709" i="5"/>
  <c r="AA709" i="5"/>
  <c r="I709" i="5"/>
  <c r="H709" i="5"/>
  <c r="Q709" i="5" s="1"/>
  <c r="R709" i="5" s="1"/>
  <c r="G709" i="5"/>
  <c r="AJ708" i="5"/>
  <c r="AG708" i="5"/>
  <c r="AB708" i="5"/>
  <c r="AA708" i="5"/>
  <c r="Z708" i="5" s="1"/>
  <c r="I708" i="5"/>
  <c r="H708" i="5"/>
  <c r="G708" i="5"/>
  <c r="AJ707" i="5"/>
  <c r="AG707" i="5"/>
  <c r="AH707" i="5" s="1"/>
  <c r="AI707" i="5" s="1"/>
  <c r="AB707" i="5"/>
  <c r="AA707" i="5"/>
  <c r="I707" i="5"/>
  <c r="H707" i="5"/>
  <c r="Q707" i="5" s="1"/>
  <c r="R707" i="5" s="1"/>
  <c r="G707" i="5"/>
  <c r="AJ706" i="5"/>
  <c r="AK706" i="5" s="1"/>
  <c r="AL706" i="5" s="1"/>
  <c r="AG706" i="5"/>
  <c r="AH706" i="5" s="1"/>
  <c r="AB706" i="5"/>
  <c r="AA706" i="5"/>
  <c r="Z706" i="5" s="1"/>
  <c r="I706" i="5"/>
  <c r="H706" i="5"/>
  <c r="Q706" i="5" s="1"/>
  <c r="R706" i="5" s="1"/>
  <c r="G706" i="5"/>
  <c r="AJ705" i="5"/>
  <c r="AK705" i="5" s="1"/>
  <c r="AG705" i="5"/>
  <c r="AB705" i="5"/>
  <c r="AA705" i="5"/>
  <c r="I705" i="5"/>
  <c r="H705" i="5"/>
  <c r="Q705" i="5" s="1"/>
  <c r="R705" i="5" s="1"/>
  <c r="G705" i="5"/>
  <c r="AJ704" i="5"/>
  <c r="AG704" i="5"/>
  <c r="AB704" i="5"/>
  <c r="AA704" i="5"/>
  <c r="I704" i="5"/>
  <c r="AE704" i="5" s="1"/>
  <c r="H704" i="5"/>
  <c r="G704" i="5"/>
  <c r="AJ703" i="5"/>
  <c r="AG703" i="5"/>
  <c r="AH703" i="5" s="1"/>
  <c r="AI703" i="5" s="1"/>
  <c r="AB703" i="5"/>
  <c r="AA703" i="5"/>
  <c r="I703" i="5"/>
  <c r="J703" i="5" s="1"/>
  <c r="H703" i="5"/>
  <c r="Q703" i="5" s="1"/>
  <c r="R703" i="5" s="1"/>
  <c r="G703" i="5"/>
  <c r="AJ702" i="5"/>
  <c r="AG702" i="5"/>
  <c r="AH702" i="5" s="1"/>
  <c r="AB702" i="5"/>
  <c r="AA702" i="5"/>
  <c r="AF702" i="5" s="1"/>
  <c r="I702" i="5"/>
  <c r="AE702" i="5" s="1"/>
  <c r="H702" i="5"/>
  <c r="Q702" i="5" s="1"/>
  <c r="R702" i="5" s="1"/>
  <c r="G702" i="5"/>
  <c r="AJ701" i="5"/>
  <c r="AG701" i="5"/>
  <c r="AB701" i="5"/>
  <c r="AA701" i="5"/>
  <c r="I701" i="5"/>
  <c r="H701" i="5"/>
  <c r="Q701" i="5" s="1"/>
  <c r="R701" i="5" s="1"/>
  <c r="G701" i="5"/>
  <c r="AJ700" i="5"/>
  <c r="AG700" i="5"/>
  <c r="AB700" i="5"/>
  <c r="AA700" i="5"/>
  <c r="I700" i="5"/>
  <c r="J700" i="5" s="1"/>
  <c r="H700" i="5"/>
  <c r="G700" i="5"/>
  <c r="AJ699" i="5"/>
  <c r="AK699" i="5" s="1"/>
  <c r="AG699" i="5"/>
  <c r="AH699" i="5" s="1"/>
  <c r="AI699" i="5" s="1"/>
  <c r="AB699" i="5"/>
  <c r="AA699" i="5"/>
  <c r="I699" i="5"/>
  <c r="J699" i="5" s="1"/>
  <c r="H699" i="5"/>
  <c r="G699" i="5"/>
  <c r="AJ698" i="5"/>
  <c r="AK698" i="5" s="1"/>
  <c r="AL698" i="5" s="1"/>
  <c r="AG698" i="5"/>
  <c r="AB698" i="5"/>
  <c r="AA698" i="5"/>
  <c r="I698" i="5"/>
  <c r="AE698" i="5" s="1"/>
  <c r="H698" i="5"/>
  <c r="Q698" i="5" s="1"/>
  <c r="R698" i="5" s="1"/>
  <c r="G698" i="5"/>
  <c r="AJ697" i="5"/>
  <c r="AK697" i="5" s="1"/>
  <c r="AG697" i="5"/>
  <c r="AH697" i="5" s="1"/>
  <c r="AB697" i="5"/>
  <c r="AA697" i="5"/>
  <c r="Z697" i="5" s="1"/>
  <c r="I697" i="5"/>
  <c r="J697" i="5" s="1"/>
  <c r="H697" i="5"/>
  <c r="Q697" i="5" s="1"/>
  <c r="R697" i="5" s="1"/>
  <c r="G697" i="5"/>
  <c r="AJ696" i="5"/>
  <c r="AG696" i="5"/>
  <c r="AH696" i="5" s="1"/>
  <c r="AB696" i="5"/>
  <c r="AA696" i="5"/>
  <c r="Z696" i="5" s="1"/>
  <c r="I696" i="5"/>
  <c r="H696" i="5"/>
  <c r="G696" i="5"/>
  <c r="AJ695" i="5"/>
  <c r="AK695" i="5" s="1"/>
  <c r="AG695" i="5"/>
  <c r="AB695" i="5"/>
  <c r="AA695" i="5"/>
  <c r="AF695" i="5" s="1"/>
  <c r="I695" i="5"/>
  <c r="AE695" i="5" s="1"/>
  <c r="H695" i="5"/>
  <c r="Q695" i="5" s="1"/>
  <c r="R695" i="5" s="1"/>
  <c r="G695" i="5"/>
  <c r="AJ694" i="5"/>
  <c r="AG694" i="5"/>
  <c r="AB694" i="5"/>
  <c r="AA694" i="5"/>
  <c r="AF694" i="5" s="1"/>
  <c r="I694" i="5"/>
  <c r="AE694" i="5" s="1"/>
  <c r="H694" i="5"/>
  <c r="G694" i="5"/>
  <c r="AJ693" i="5"/>
  <c r="AG693" i="5"/>
  <c r="AB693" i="5"/>
  <c r="AA693" i="5"/>
  <c r="Z693" i="5" s="1"/>
  <c r="I693" i="5"/>
  <c r="J693" i="5" s="1"/>
  <c r="H693" i="5"/>
  <c r="G693" i="5"/>
  <c r="AJ692" i="5"/>
  <c r="AG692" i="5"/>
  <c r="AH692" i="5" s="1"/>
  <c r="AB692" i="5"/>
  <c r="AA692" i="5"/>
  <c r="AF692" i="5" s="1"/>
  <c r="I692" i="5"/>
  <c r="H692" i="5"/>
  <c r="G692" i="5"/>
  <c r="AJ691" i="5"/>
  <c r="AG691" i="5"/>
  <c r="AH691" i="5" s="1"/>
  <c r="AI691" i="5" s="1"/>
  <c r="AB691" i="5"/>
  <c r="AA691" i="5"/>
  <c r="I691" i="5"/>
  <c r="H691" i="5"/>
  <c r="Q691" i="5" s="1"/>
  <c r="R691" i="5" s="1"/>
  <c r="G691" i="5"/>
  <c r="AJ690" i="5"/>
  <c r="AG690" i="5"/>
  <c r="AH690" i="5" s="1"/>
  <c r="AB690" i="5"/>
  <c r="AA690" i="5"/>
  <c r="I690" i="5"/>
  <c r="H690" i="5"/>
  <c r="Q690" i="5" s="1"/>
  <c r="R690" i="5" s="1"/>
  <c r="G690" i="5"/>
  <c r="AJ689" i="5"/>
  <c r="AG689" i="5"/>
  <c r="AB689" i="5"/>
  <c r="AA689" i="5"/>
  <c r="Z689" i="5" s="1"/>
  <c r="I689" i="5"/>
  <c r="H689" i="5"/>
  <c r="Q689" i="5" s="1"/>
  <c r="R689" i="5" s="1"/>
  <c r="G689" i="5"/>
  <c r="AJ688" i="5"/>
  <c r="AK688" i="5" s="1"/>
  <c r="AG688" i="5"/>
  <c r="AH688" i="5" s="1"/>
  <c r="AB688" i="5"/>
  <c r="AA688" i="5"/>
  <c r="AF688" i="5" s="1"/>
  <c r="I688" i="5"/>
  <c r="H688" i="5"/>
  <c r="G688" i="5"/>
  <c r="AJ687" i="5"/>
  <c r="AK687" i="5" s="1"/>
  <c r="AL687" i="5" s="1"/>
  <c r="AM687" i="5" s="1"/>
  <c r="AG687" i="5"/>
  <c r="AB687" i="5"/>
  <c r="AA687" i="5"/>
  <c r="I687" i="5"/>
  <c r="H687" i="5"/>
  <c r="Q687" i="5" s="1"/>
  <c r="S687" i="5" s="1"/>
  <c r="G687" i="5"/>
  <c r="AJ686" i="5"/>
  <c r="AG686" i="5"/>
  <c r="AB686" i="5"/>
  <c r="AA686" i="5"/>
  <c r="Z686" i="5" s="1"/>
  <c r="I686" i="5"/>
  <c r="H686" i="5"/>
  <c r="Q686" i="5" s="1"/>
  <c r="R686" i="5" s="1"/>
  <c r="G686" i="5"/>
  <c r="AJ685" i="5"/>
  <c r="AG685" i="5"/>
  <c r="AH685" i="5" s="1"/>
  <c r="AB685" i="5"/>
  <c r="AA685" i="5"/>
  <c r="Z685" i="5" s="1"/>
  <c r="I685" i="5"/>
  <c r="J685" i="5" s="1"/>
  <c r="H685" i="5"/>
  <c r="Q685" i="5" s="1"/>
  <c r="R685" i="5" s="1"/>
  <c r="G685" i="5"/>
  <c r="AJ684" i="5"/>
  <c r="AK684" i="5" s="1"/>
  <c r="AG684" i="5"/>
  <c r="AB684" i="5"/>
  <c r="AA684" i="5"/>
  <c r="I684" i="5"/>
  <c r="H684" i="5"/>
  <c r="G684" i="5"/>
  <c r="AJ683" i="5"/>
  <c r="AK683" i="5" s="1"/>
  <c r="AG683" i="5"/>
  <c r="AH683" i="5" s="1"/>
  <c r="AB683" i="5"/>
  <c r="AA683" i="5"/>
  <c r="I683" i="5"/>
  <c r="AE683" i="5" s="1"/>
  <c r="H683" i="5"/>
  <c r="G683" i="5"/>
  <c r="AJ682" i="5"/>
  <c r="AK682" i="5" s="1"/>
  <c r="AG682" i="5"/>
  <c r="AB682" i="5"/>
  <c r="AA682" i="5"/>
  <c r="I682" i="5"/>
  <c r="H682" i="5"/>
  <c r="Q682" i="5" s="1"/>
  <c r="G682" i="5"/>
  <c r="AJ681" i="5"/>
  <c r="AG681" i="5"/>
  <c r="AB681" i="5"/>
  <c r="AA681" i="5"/>
  <c r="I681" i="5"/>
  <c r="AE681" i="5" s="1"/>
  <c r="H681" i="5"/>
  <c r="G681" i="5"/>
  <c r="AJ680" i="5"/>
  <c r="AG680" i="5"/>
  <c r="AB680" i="5"/>
  <c r="AA680" i="5"/>
  <c r="I680" i="5"/>
  <c r="J680" i="5" s="1"/>
  <c r="H680" i="5"/>
  <c r="G680" i="5"/>
  <c r="AJ679" i="5"/>
  <c r="AK679" i="5" s="1"/>
  <c r="AG679" i="5"/>
  <c r="AH679" i="5" s="1"/>
  <c r="AB679" i="5"/>
  <c r="AA679" i="5"/>
  <c r="AF679" i="5" s="1"/>
  <c r="I679" i="5"/>
  <c r="H679" i="5"/>
  <c r="G679" i="5"/>
  <c r="AJ678" i="5"/>
  <c r="AK678" i="5" s="1"/>
  <c r="AG678" i="5"/>
  <c r="AB678" i="5"/>
  <c r="AA678" i="5"/>
  <c r="I678" i="5"/>
  <c r="H678" i="5"/>
  <c r="Q678" i="5" s="1"/>
  <c r="G678" i="5"/>
  <c r="AJ677" i="5"/>
  <c r="AG677" i="5"/>
  <c r="AB677" i="5"/>
  <c r="AA677" i="5"/>
  <c r="AF677" i="5" s="1"/>
  <c r="I677" i="5"/>
  <c r="AE677" i="5" s="1"/>
  <c r="H677" i="5"/>
  <c r="G677" i="5"/>
  <c r="AJ676" i="5"/>
  <c r="AG676" i="5"/>
  <c r="AH676" i="5" s="1"/>
  <c r="AB676" i="5"/>
  <c r="AA676" i="5"/>
  <c r="I676" i="5"/>
  <c r="J676" i="5" s="1"/>
  <c r="H676" i="5"/>
  <c r="G676" i="5"/>
  <c r="AJ675" i="5"/>
  <c r="AK675" i="5" s="1"/>
  <c r="AG675" i="5"/>
  <c r="AH675" i="5" s="1"/>
  <c r="AB675" i="5"/>
  <c r="AA675" i="5"/>
  <c r="I675" i="5"/>
  <c r="H675" i="5"/>
  <c r="G675" i="5"/>
  <c r="AJ674" i="5"/>
  <c r="AK674" i="5" s="1"/>
  <c r="AG674" i="5"/>
  <c r="AB674" i="5"/>
  <c r="AA674" i="5"/>
  <c r="I674" i="5"/>
  <c r="H674" i="5"/>
  <c r="Q674" i="5" s="1"/>
  <c r="G674" i="5"/>
  <c r="AJ673" i="5"/>
  <c r="AG673" i="5"/>
  <c r="AB673" i="5"/>
  <c r="AA673" i="5"/>
  <c r="I673" i="5"/>
  <c r="AE673" i="5" s="1"/>
  <c r="H673" i="5"/>
  <c r="G673" i="5"/>
  <c r="AJ672" i="5"/>
  <c r="AG672" i="5"/>
  <c r="AH672" i="5" s="1"/>
  <c r="AB672" i="5"/>
  <c r="AA672" i="5"/>
  <c r="I672" i="5"/>
  <c r="J672" i="5" s="1"/>
  <c r="H672" i="5"/>
  <c r="G672" i="5"/>
  <c r="AJ671" i="5"/>
  <c r="AG671" i="5"/>
  <c r="AH671" i="5" s="1"/>
  <c r="AB671" i="5"/>
  <c r="AA671" i="5"/>
  <c r="I671" i="5"/>
  <c r="H671" i="5"/>
  <c r="G671" i="5"/>
  <c r="AJ670" i="5"/>
  <c r="AK670" i="5" s="1"/>
  <c r="AG670" i="5"/>
  <c r="AB670" i="5"/>
  <c r="AA670" i="5"/>
  <c r="I670" i="5"/>
  <c r="H670" i="5"/>
  <c r="Q670" i="5" s="1"/>
  <c r="G670" i="5"/>
  <c r="AJ669" i="5"/>
  <c r="AG669" i="5"/>
  <c r="AB669" i="5"/>
  <c r="AA669" i="5"/>
  <c r="I669" i="5"/>
  <c r="AE669" i="5" s="1"/>
  <c r="H669" i="5"/>
  <c r="G669" i="5"/>
  <c r="AJ668" i="5"/>
  <c r="AG668" i="5"/>
  <c r="AH668" i="5" s="1"/>
  <c r="AB668" i="5"/>
  <c r="AA668" i="5"/>
  <c r="I668" i="5"/>
  <c r="J668" i="5" s="1"/>
  <c r="H668" i="5"/>
  <c r="G668" i="5"/>
  <c r="AJ667" i="5"/>
  <c r="AK667" i="5" s="1"/>
  <c r="AG667" i="5"/>
  <c r="AH667" i="5" s="1"/>
  <c r="AB667" i="5"/>
  <c r="AA667" i="5"/>
  <c r="AF667" i="5" s="1"/>
  <c r="I667" i="5"/>
  <c r="J667" i="5" s="1"/>
  <c r="H667" i="5"/>
  <c r="G667" i="5"/>
  <c r="AJ666" i="5"/>
  <c r="AK666" i="5" s="1"/>
  <c r="AG666" i="5"/>
  <c r="AB666" i="5"/>
  <c r="AA666" i="5"/>
  <c r="AF666" i="5" s="1"/>
  <c r="I666" i="5"/>
  <c r="H666" i="5"/>
  <c r="Q666" i="5" s="1"/>
  <c r="G666" i="5"/>
  <c r="AJ665" i="5"/>
  <c r="AG665" i="5"/>
  <c r="AB665" i="5"/>
  <c r="AA665" i="5"/>
  <c r="Z665" i="5" s="1"/>
  <c r="I665" i="5"/>
  <c r="AE665" i="5" s="1"/>
  <c r="H665" i="5"/>
  <c r="G665" i="5"/>
  <c r="AJ664" i="5"/>
  <c r="AG664" i="5"/>
  <c r="AB664" i="5"/>
  <c r="AA664" i="5"/>
  <c r="I664" i="5"/>
  <c r="H664" i="5"/>
  <c r="G664" i="5"/>
  <c r="AJ663" i="5"/>
  <c r="AK663" i="5" s="1"/>
  <c r="AG663" i="5"/>
  <c r="AH663" i="5" s="1"/>
  <c r="AB663" i="5"/>
  <c r="AA663" i="5"/>
  <c r="AF663" i="5" s="1"/>
  <c r="I663" i="5"/>
  <c r="J663" i="5" s="1"/>
  <c r="H663" i="5"/>
  <c r="G663" i="5"/>
  <c r="AJ662" i="5"/>
  <c r="AK662" i="5" s="1"/>
  <c r="AG662" i="5"/>
  <c r="AB662" i="5"/>
  <c r="AA662" i="5"/>
  <c r="AF662" i="5" s="1"/>
  <c r="I662" i="5"/>
  <c r="H662" i="5"/>
  <c r="Q662" i="5" s="1"/>
  <c r="G662" i="5"/>
  <c r="AJ661" i="5"/>
  <c r="AG661" i="5"/>
  <c r="AB661" i="5"/>
  <c r="AA661" i="5"/>
  <c r="Z661" i="5" s="1"/>
  <c r="I661" i="5"/>
  <c r="AE661" i="5" s="1"/>
  <c r="H661" i="5"/>
  <c r="G661" i="5"/>
  <c r="AJ660" i="5"/>
  <c r="AG660" i="5"/>
  <c r="AH660" i="5" s="1"/>
  <c r="AB660" i="5"/>
  <c r="AA660" i="5"/>
  <c r="I660" i="5"/>
  <c r="J660" i="5" s="1"/>
  <c r="H660" i="5"/>
  <c r="G660" i="5"/>
  <c r="AJ659" i="5"/>
  <c r="AK659" i="5" s="1"/>
  <c r="AG659" i="5"/>
  <c r="AH659" i="5" s="1"/>
  <c r="AB659" i="5"/>
  <c r="AA659" i="5"/>
  <c r="AF659" i="5" s="1"/>
  <c r="I659" i="5"/>
  <c r="AE659" i="5" s="1"/>
  <c r="H659" i="5"/>
  <c r="G659" i="5"/>
  <c r="AJ658" i="5"/>
  <c r="AK658" i="5" s="1"/>
  <c r="AG658" i="5"/>
  <c r="AB658" i="5"/>
  <c r="AA658" i="5"/>
  <c r="AF658" i="5" s="1"/>
  <c r="I658" i="5"/>
  <c r="H658" i="5"/>
  <c r="Q658" i="5" s="1"/>
  <c r="G658" i="5"/>
  <c r="AJ657" i="5"/>
  <c r="AG657" i="5"/>
  <c r="AB657" i="5"/>
  <c r="AA657" i="5"/>
  <c r="Z657" i="5" s="1"/>
  <c r="I657" i="5"/>
  <c r="AE657" i="5" s="1"/>
  <c r="H657" i="5"/>
  <c r="G657" i="5"/>
  <c r="AJ656" i="5"/>
  <c r="AG656" i="5"/>
  <c r="AH656" i="5" s="1"/>
  <c r="AB656" i="5"/>
  <c r="AA656" i="5"/>
  <c r="I656" i="5"/>
  <c r="J656" i="5" s="1"/>
  <c r="H656" i="5"/>
  <c r="G656" i="5"/>
  <c r="AJ655" i="5"/>
  <c r="AG655" i="5"/>
  <c r="AH655" i="5" s="1"/>
  <c r="AB655" i="5"/>
  <c r="AA655" i="5"/>
  <c r="I655" i="5"/>
  <c r="AE655" i="5" s="1"/>
  <c r="H655" i="5"/>
  <c r="G655" i="5"/>
  <c r="AJ654" i="5"/>
  <c r="AK654" i="5" s="1"/>
  <c r="AG654" i="5"/>
  <c r="AB654" i="5"/>
  <c r="AA654" i="5"/>
  <c r="I654" i="5"/>
  <c r="H654" i="5"/>
  <c r="Q654" i="5" s="1"/>
  <c r="G654" i="5"/>
  <c r="AJ653" i="5"/>
  <c r="AG653" i="5"/>
  <c r="AB653" i="5"/>
  <c r="AA653" i="5"/>
  <c r="I653" i="5"/>
  <c r="AE653" i="5" s="1"/>
  <c r="H653" i="5"/>
  <c r="G653" i="5"/>
  <c r="AJ652" i="5"/>
  <c r="AG652" i="5"/>
  <c r="AH652" i="5" s="1"/>
  <c r="AB652" i="5"/>
  <c r="AA652" i="5"/>
  <c r="I652" i="5"/>
  <c r="H652" i="5"/>
  <c r="G652" i="5"/>
  <c r="AJ651" i="5"/>
  <c r="AK651" i="5" s="1"/>
  <c r="AG651" i="5"/>
  <c r="AH651" i="5" s="1"/>
  <c r="AB651" i="5"/>
  <c r="AA651" i="5"/>
  <c r="I651" i="5"/>
  <c r="AE651" i="5" s="1"/>
  <c r="H651" i="5"/>
  <c r="G651" i="5"/>
  <c r="AJ650" i="5"/>
  <c r="AK650" i="5" s="1"/>
  <c r="AG650" i="5"/>
  <c r="AH650" i="5" s="1"/>
  <c r="AB650" i="5"/>
  <c r="AA650" i="5"/>
  <c r="AF650" i="5" s="1"/>
  <c r="I650" i="5"/>
  <c r="H650" i="5"/>
  <c r="Q650" i="5" s="1"/>
  <c r="S650" i="5" s="1"/>
  <c r="G650" i="5"/>
  <c r="AJ649" i="5"/>
  <c r="AK649" i="5" s="1"/>
  <c r="AL649" i="5" s="1"/>
  <c r="AG649" i="5"/>
  <c r="AH649" i="5" s="1"/>
  <c r="AB649" i="5"/>
  <c r="AA649" i="5"/>
  <c r="AF649" i="5" s="1"/>
  <c r="I649" i="5"/>
  <c r="H649" i="5"/>
  <c r="Q649" i="5" s="1"/>
  <c r="R649" i="5" s="1"/>
  <c r="G649" i="5"/>
  <c r="AJ648" i="5"/>
  <c r="AK648" i="5" s="1"/>
  <c r="AG648" i="5"/>
  <c r="AH648" i="5" s="1"/>
  <c r="AB648" i="5"/>
  <c r="AA648" i="5"/>
  <c r="Z648" i="5" s="1"/>
  <c r="I648" i="5"/>
  <c r="H648" i="5"/>
  <c r="G648" i="5"/>
  <c r="AJ647" i="5"/>
  <c r="AK647" i="5" s="1"/>
  <c r="AG647" i="5"/>
  <c r="AH647" i="5" s="1"/>
  <c r="AB647" i="5"/>
  <c r="AA647" i="5"/>
  <c r="Z647" i="5" s="1"/>
  <c r="I647" i="5"/>
  <c r="AE647" i="5" s="1"/>
  <c r="H647" i="5"/>
  <c r="G647" i="5"/>
  <c r="AJ646" i="5"/>
  <c r="AK646" i="5" s="1"/>
  <c r="AL646" i="5" s="1"/>
  <c r="AM646" i="5" s="1"/>
  <c r="AG646" i="5"/>
  <c r="AH646" i="5" s="1"/>
  <c r="AI646" i="5" s="1"/>
  <c r="AB646" i="5"/>
  <c r="AA646" i="5"/>
  <c r="I646" i="5"/>
  <c r="AE646" i="5" s="1"/>
  <c r="H646" i="5"/>
  <c r="G646" i="5"/>
  <c r="AJ645" i="5"/>
  <c r="AG645" i="5"/>
  <c r="AB645" i="5"/>
  <c r="AA645" i="5"/>
  <c r="AF645" i="5" s="1"/>
  <c r="I645" i="5"/>
  <c r="H645" i="5"/>
  <c r="G645" i="5"/>
  <c r="AJ644" i="5"/>
  <c r="AK644" i="5" s="1"/>
  <c r="AG644" i="5"/>
  <c r="AB644" i="5"/>
  <c r="AA644" i="5"/>
  <c r="AF644" i="5" s="1"/>
  <c r="I644" i="5"/>
  <c r="AE644" i="5" s="1"/>
  <c r="H644" i="5"/>
  <c r="Q644" i="5" s="1"/>
  <c r="S644" i="5" s="1"/>
  <c r="G644" i="5"/>
  <c r="AJ643" i="5"/>
  <c r="AG643" i="5"/>
  <c r="AH643" i="5" s="1"/>
  <c r="AB643" i="5"/>
  <c r="AA643" i="5"/>
  <c r="I643" i="5"/>
  <c r="J643" i="5" s="1"/>
  <c r="H643" i="5"/>
  <c r="G643" i="5"/>
  <c r="AJ642" i="5"/>
  <c r="AK642" i="5" s="1"/>
  <c r="AG642" i="5"/>
  <c r="AH642" i="5" s="1"/>
  <c r="AB642" i="5"/>
  <c r="AA642" i="5"/>
  <c r="AF642" i="5" s="1"/>
  <c r="I642" i="5"/>
  <c r="J642" i="5" s="1"/>
  <c r="H642" i="5"/>
  <c r="G642" i="5"/>
  <c r="AJ641" i="5"/>
  <c r="AK641" i="5" s="1"/>
  <c r="AG641" i="5"/>
  <c r="AH641" i="5" s="1"/>
  <c r="AB641" i="5"/>
  <c r="AA641" i="5"/>
  <c r="I641" i="5"/>
  <c r="J641" i="5" s="1"/>
  <c r="H641" i="5"/>
  <c r="G641" i="5"/>
  <c r="AJ640" i="5"/>
  <c r="AK640" i="5" s="1"/>
  <c r="AG640" i="5"/>
  <c r="AB640" i="5"/>
  <c r="AA640" i="5"/>
  <c r="I640" i="5"/>
  <c r="AE640" i="5" s="1"/>
  <c r="H640" i="5"/>
  <c r="Q640" i="5" s="1"/>
  <c r="S640" i="5" s="1"/>
  <c r="G640" i="5"/>
  <c r="AJ639" i="5"/>
  <c r="AG639" i="5"/>
  <c r="AH639" i="5" s="1"/>
  <c r="AB639" i="5"/>
  <c r="AA639" i="5"/>
  <c r="Z639" i="5" s="1"/>
  <c r="I639" i="5"/>
  <c r="J639" i="5" s="1"/>
  <c r="H639" i="5"/>
  <c r="G639" i="5"/>
  <c r="AJ638" i="5"/>
  <c r="AK638" i="5" s="1"/>
  <c r="AG638" i="5"/>
  <c r="AH638" i="5" s="1"/>
  <c r="AB638" i="5"/>
  <c r="AA638" i="5"/>
  <c r="AF638" i="5" s="1"/>
  <c r="I638" i="5"/>
  <c r="J638" i="5" s="1"/>
  <c r="H638" i="5"/>
  <c r="G638" i="5"/>
  <c r="AJ637" i="5"/>
  <c r="AK637" i="5" s="1"/>
  <c r="AG637" i="5"/>
  <c r="AH637" i="5" s="1"/>
  <c r="AB637" i="5"/>
  <c r="AA637" i="5"/>
  <c r="AF637" i="5" s="1"/>
  <c r="I637" i="5"/>
  <c r="H637" i="5"/>
  <c r="G637" i="5"/>
  <c r="AJ636" i="5"/>
  <c r="AK636" i="5" s="1"/>
  <c r="AG636" i="5"/>
  <c r="AB636" i="5"/>
  <c r="AA636" i="5"/>
  <c r="AF636" i="5" s="1"/>
  <c r="I636" i="5"/>
  <c r="AE636" i="5" s="1"/>
  <c r="H636" i="5"/>
  <c r="Q636" i="5" s="1"/>
  <c r="S636" i="5" s="1"/>
  <c r="G636" i="5"/>
  <c r="AJ635" i="5"/>
  <c r="AG635" i="5"/>
  <c r="AH635" i="5" s="1"/>
  <c r="AB635" i="5"/>
  <c r="AA635" i="5"/>
  <c r="AF635" i="5" s="1"/>
  <c r="I635" i="5"/>
  <c r="J635" i="5" s="1"/>
  <c r="H635" i="5"/>
  <c r="G635" i="5"/>
  <c r="AJ634" i="5"/>
  <c r="AK634" i="5" s="1"/>
  <c r="AG634" i="5"/>
  <c r="AH634" i="5" s="1"/>
  <c r="AB634" i="5"/>
  <c r="AA634" i="5"/>
  <c r="I634" i="5"/>
  <c r="J634" i="5" s="1"/>
  <c r="H634" i="5"/>
  <c r="G634" i="5"/>
  <c r="AJ633" i="5"/>
  <c r="AK633" i="5" s="1"/>
  <c r="AG633" i="5"/>
  <c r="AH633" i="5" s="1"/>
  <c r="AB633" i="5"/>
  <c r="AA633" i="5"/>
  <c r="I633" i="5"/>
  <c r="J633" i="5" s="1"/>
  <c r="H633" i="5"/>
  <c r="G633" i="5"/>
  <c r="AJ632" i="5"/>
  <c r="AK632" i="5" s="1"/>
  <c r="AG632" i="5"/>
  <c r="AB632" i="5"/>
  <c r="AA632" i="5"/>
  <c r="I632" i="5"/>
  <c r="H632" i="5"/>
  <c r="Q632" i="5" s="1"/>
  <c r="G632" i="5"/>
  <c r="AJ631" i="5"/>
  <c r="AG631" i="5"/>
  <c r="AH631" i="5" s="1"/>
  <c r="AB631" i="5"/>
  <c r="AA631" i="5"/>
  <c r="I631" i="5"/>
  <c r="J631" i="5" s="1"/>
  <c r="H631" i="5"/>
  <c r="G631" i="5"/>
  <c r="AJ630" i="5"/>
  <c r="AK630" i="5" s="1"/>
  <c r="AG630" i="5"/>
  <c r="AB630" i="5"/>
  <c r="AA630" i="5"/>
  <c r="I630" i="5"/>
  <c r="J630" i="5" s="1"/>
  <c r="H630" i="5"/>
  <c r="G630" i="5"/>
  <c r="AJ629" i="5"/>
  <c r="AK629" i="5" s="1"/>
  <c r="AG629" i="5"/>
  <c r="AH629" i="5" s="1"/>
  <c r="AB629" i="5"/>
  <c r="AA629" i="5"/>
  <c r="AF629" i="5" s="1"/>
  <c r="I629" i="5"/>
  <c r="AE629" i="5" s="1"/>
  <c r="H629" i="5"/>
  <c r="G629" i="5"/>
  <c r="AJ628" i="5"/>
  <c r="AG628" i="5"/>
  <c r="AB628" i="5"/>
  <c r="AA628" i="5"/>
  <c r="AF628" i="5" s="1"/>
  <c r="I628" i="5"/>
  <c r="AE628" i="5" s="1"/>
  <c r="H628" i="5"/>
  <c r="Q628" i="5" s="1"/>
  <c r="G628" i="5"/>
  <c r="AJ627" i="5"/>
  <c r="AK627" i="5" s="1"/>
  <c r="AG627" i="5"/>
  <c r="AB627" i="5"/>
  <c r="AA627" i="5"/>
  <c r="Z627" i="5" s="1"/>
  <c r="I627" i="5"/>
  <c r="H627" i="5"/>
  <c r="Q627" i="5" s="1"/>
  <c r="R627" i="5" s="1"/>
  <c r="G627" i="5"/>
  <c r="AJ626" i="5"/>
  <c r="AG626" i="5"/>
  <c r="AH626" i="5" s="1"/>
  <c r="AI626" i="5" s="1"/>
  <c r="AB626" i="5"/>
  <c r="AA626" i="5"/>
  <c r="Z626" i="5" s="1"/>
  <c r="I626" i="5"/>
  <c r="J626" i="5" s="1"/>
  <c r="H626" i="5"/>
  <c r="G626" i="5"/>
  <c r="AJ625" i="5"/>
  <c r="AK625" i="5" s="1"/>
  <c r="AG625" i="5"/>
  <c r="AH625" i="5" s="1"/>
  <c r="AB625" i="5"/>
  <c r="AA625" i="5"/>
  <c r="AF625" i="5" s="1"/>
  <c r="I625" i="5"/>
  <c r="H625" i="5"/>
  <c r="G625" i="5"/>
  <c r="AJ624" i="5"/>
  <c r="AK624" i="5" s="1"/>
  <c r="AG624" i="5"/>
  <c r="AH624" i="5" s="1"/>
  <c r="AB624" i="5"/>
  <c r="AA624" i="5"/>
  <c r="AF624" i="5" s="1"/>
  <c r="I624" i="5"/>
  <c r="J624" i="5" s="1"/>
  <c r="H624" i="5"/>
  <c r="Q624" i="5" s="1"/>
  <c r="R624" i="5" s="1"/>
  <c r="G624" i="5"/>
  <c r="AJ623" i="5"/>
  <c r="AK623" i="5" s="1"/>
  <c r="AG623" i="5"/>
  <c r="AH623" i="5" s="1"/>
  <c r="AB623" i="5"/>
  <c r="AA623" i="5"/>
  <c r="I623" i="5"/>
  <c r="AE623" i="5" s="1"/>
  <c r="H623" i="5"/>
  <c r="G623" i="5"/>
  <c r="AJ622" i="5"/>
  <c r="AG622" i="5"/>
  <c r="AH622" i="5" s="1"/>
  <c r="AI622" i="5" s="1"/>
  <c r="AB622" i="5"/>
  <c r="AA622" i="5"/>
  <c r="AF622" i="5" s="1"/>
  <c r="I622" i="5"/>
  <c r="J622" i="5" s="1"/>
  <c r="H622" i="5"/>
  <c r="Q622" i="5" s="1"/>
  <c r="R622" i="5" s="1"/>
  <c r="G622" i="5"/>
  <c r="AJ621" i="5"/>
  <c r="AG621" i="5"/>
  <c r="AB621" i="5"/>
  <c r="AA621" i="5"/>
  <c r="AF621" i="5" s="1"/>
  <c r="I621" i="5"/>
  <c r="AE621" i="5" s="1"/>
  <c r="H621" i="5"/>
  <c r="Q621" i="5" s="1"/>
  <c r="R621" i="5" s="1"/>
  <c r="G621" i="5"/>
  <c r="AJ620" i="5"/>
  <c r="AK620" i="5" s="1"/>
  <c r="AG620" i="5"/>
  <c r="AH620" i="5" s="1"/>
  <c r="AB620" i="5"/>
  <c r="AA620" i="5"/>
  <c r="Z620" i="5" s="1"/>
  <c r="I620" i="5"/>
  <c r="J620" i="5" s="1"/>
  <c r="H620" i="5"/>
  <c r="Q620" i="5" s="1"/>
  <c r="R620" i="5" s="1"/>
  <c r="G620" i="5"/>
  <c r="AJ619" i="5"/>
  <c r="AK619" i="5" s="1"/>
  <c r="AG619" i="5"/>
  <c r="AH619" i="5" s="1"/>
  <c r="AI619" i="5" s="1"/>
  <c r="AB619" i="5"/>
  <c r="AA619" i="5"/>
  <c r="Z619" i="5" s="1"/>
  <c r="I619" i="5"/>
  <c r="J619" i="5" s="1"/>
  <c r="H619" i="5"/>
  <c r="G619" i="5"/>
  <c r="AJ618" i="5"/>
  <c r="AK618" i="5" s="1"/>
  <c r="AG618" i="5"/>
  <c r="AB618" i="5"/>
  <c r="AA618" i="5"/>
  <c r="AF618" i="5" s="1"/>
  <c r="I618" i="5"/>
  <c r="AE618" i="5" s="1"/>
  <c r="H618" i="5"/>
  <c r="G618" i="5"/>
  <c r="AJ617" i="5"/>
  <c r="AG617" i="5"/>
  <c r="AH617" i="5" s="1"/>
  <c r="AB617" i="5"/>
  <c r="AA617" i="5"/>
  <c r="I617" i="5"/>
  <c r="AE617" i="5" s="1"/>
  <c r="H617" i="5"/>
  <c r="G617" i="5"/>
  <c r="AJ616" i="5"/>
  <c r="AK616" i="5" s="1"/>
  <c r="AG616" i="5"/>
  <c r="AH616" i="5" s="1"/>
  <c r="AB616" i="5"/>
  <c r="AA616" i="5"/>
  <c r="Z616" i="5" s="1"/>
  <c r="I616" i="5"/>
  <c r="J616" i="5" s="1"/>
  <c r="H616" i="5"/>
  <c r="Q616" i="5" s="1"/>
  <c r="R616" i="5" s="1"/>
  <c r="G616" i="5"/>
  <c r="AJ615" i="5"/>
  <c r="AK615" i="5" s="1"/>
  <c r="AG615" i="5"/>
  <c r="AH615" i="5" s="1"/>
  <c r="AI615" i="5" s="1"/>
  <c r="AB615" i="5"/>
  <c r="AA615" i="5"/>
  <c r="Z615" i="5" s="1"/>
  <c r="I615" i="5"/>
  <c r="H615" i="5"/>
  <c r="G615" i="5"/>
  <c r="AJ614" i="5"/>
  <c r="AK614" i="5" s="1"/>
  <c r="AL614" i="5" s="1"/>
  <c r="AG614" i="5"/>
  <c r="AH614" i="5" s="1"/>
  <c r="AB614" i="5"/>
  <c r="AA614" i="5"/>
  <c r="AF614" i="5" s="1"/>
  <c r="I614" i="5"/>
  <c r="H614" i="5"/>
  <c r="Q614" i="5" s="1"/>
  <c r="R614" i="5" s="1"/>
  <c r="G614" i="5"/>
  <c r="AJ613" i="5"/>
  <c r="AK613" i="5" s="1"/>
  <c r="AG613" i="5"/>
  <c r="AH613" i="5" s="1"/>
  <c r="AB613" i="5"/>
  <c r="AA613" i="5"/>
  <c r="Z613" i="5" s="1"/>
  <c r="I613" i="5"/>
  <c r="H613" i="5"/>
  <c r="G613" i="5"/>
  <c r="AJ612" i="5"/>
  <c r="AG612" i="5"/>
  <c r="AH612" i="5" s="1"/>
  <c r="AB612" i="5"/>
  <c r="AA612" i="5"/>
  <c r="I612" i="5"/>
  <c r="J612" i="5" s="1"/>
  <c r="H612" i="5"/>
  <c r="Q612" i="5" s="1"/>
  <c r="R612" i="5" s="1"/>
  <c r="G612" i="5"/>
  <c r="AJ611" i="5"/>
  <c r="AK611" i="5" s="1"/>
  <c r="AG611" i="5"/>
  <c r="AB611" i="5"/>
  <c r="AA611" i="5"/>
  <c r="Z611" i="5" s="1"/>
  <c r="I611" i="5"/>
  <c r="J611" i="5" s="1"/>
  <c r="H611" i="5"/>
  <c r="G611" i="5"/>
  <c r="AJ610" i="5"/>
  <c r="AK610" i="5" s="1"/>
  <c r="AG610" i="5"/>
  <c r="AB610" i="5"/>
  <c r="AA610" i="5"/>
  <c r="AF610" i="5" s="1"/>
  <c r="I610" i="5"/>
  <c r="H610" i="5"/>
  <c r="Q610" i="5" s="1"/>
  <c r="R610" i="5" s="1"/>
  <c r="G610" i="5"/>
  <c r="AJ609" i="5"/>
  <c r="AK609" i="5" s="1"/>
  <c r="AG609" i="5"/>
  <c r="AB609" i="5"/>
  <c r="AA609" i="5"/>
  <c r="Z609" i="5" s="1"/>
  <c r="I609" i="5"/>
  <c r="AE609" i="5" s="1"/>
  <c r="H609" i="5"/>
  <c r="G609" i="5"/>
  <c r="AJ608" i="5"/>
  <c r="AK608" i="5" s="1"/>
  <c r="AG608" i="5"/>
  <c r="AH608" i="5" s="1"/>
  <c r="AB608" i="5"/>
  <c r="AA608" i="5"/>
  <c r="I608" i="5"/>
  <c r="J608" i="5" s="1"/>
  <c r="H608" i="5"/>
  <c r="Q608" i="5" s="1"/>
  <c r="R608" i="5" s="1"/>
  <c r="G608" i="5"/>
  <c r="AJ607" i="5"/>
  <c r="AK607" i="5" s="1"/>
  <c r="AG607" i="5"/>
  <c r="AH607" i="5" s="1"/>
  <c r="AB607" i="5"/>
  <c r="AA607" i="5"/>
  <c r="Z607" i="5" s="1"/>
  <c r="I607" i="5"/>
  <c r="AE607" i="5" s="1"/>
  <c r="H607" i="5"/>
  <c r="G607" i="5"/>
  <c r="AJ606" i="5"/>
  <c r="AK606" i="5" s="1"/>
  <c r="AG606" i="5"/>
  <c r="AH606" i="5" s="1"/>
  <c r="AB606" i="5"/>
  <c r="AA606" i="5"/>
  <c r="AF606" i="5" s="1"/>
  <c r="I606" i="5"/>
  <c r="AE606" i="5" s="1"/>
  <c r="H606" i="5"/>
  <c r="G606" i="5"/>
  <c r="AJ605" i="5"/>
  <c r="AG605" i="5"/>
  <c r="AH605" i="5" s="1"/>
  <c r="AB605" i="5"/>
  <c r="AA605" i="5"/>
  <c r="I605" i="5"/>
  <c r="AE605" i="5" s="1"/>
  <c r="H605" i="5"/>
  <c r="Q605" i="5" s="1"/>
  <c r="R605" i="5" s="1"/>
  <c r="G605" i="5"/>
  <c r="AJ604" i="5"/>
  <c r="AK604" i="5" s="1"/>
  <c r="AG604" i="5"/>
  <c r="AH604" i="5" s="1"/>
  <c r="AB604" i="5"/>
  <c r="AA604" i="5"/>
  <c r="Z604" i="5" s="1"/>
  <c r="I604" i="5"/>
  <c r="J604" i="5" s="1"/>
  <c r="H604" i="5"/>
  <c r="Q604" i="5" s="1"/>
  <c r="R604" i="5" s="1"/>
  <c r="G604" i="5"/>
  <c r="AJ603" i="5"/>
  <c r="AK603" i="5" s="1"/>
  <c r="AG603" i="5"/>
  <c r="AH603" i="5" s="1"/>
  <c r="AB603" i="5"/>
  <c r="AA603" i="5"/>
  <c r="I603" i="5"/>
  <c r="J603" i="5" s="1"/>
  <c r="H603" i="5"/>
  <c r="G603" i="5"/>
  <c r="AJ602" i="5"/>
  <c r="AK602" i="5" s="1"/>
  <c r="AG602" i="5"/>
  <c r="AB602" i="5"/>
  <c r="AA602" i="5"/>
  <c r="AF602" i="5" s="1"/>
  <c r="I602" i="5"/>
  <c r="AE602" i="5" s="1"/>
  <c r="H602" i="5"/>
  <c r="Q602" i="5" s="1"/>
  <c r="G602" i="5"/>
  <c r="AJ601" i="5"/>
  <c r="AG601" i="5"/>
  <c r="AH601" i="5" s="1"/>
  <c r="AB601" i="5"/>
  <c r="AA601" i="5"/>
  <c r="I601" i="5"/>
  <c r="AE601" i="5" s="1"/>
  <c r="H601" i="5"/>
  <c r="Q601" i="5" s="1"/>
  <c r="R601" i="5" s="1"/>
  <c r="G601" i="5"/>
  <c r="AJ600" i="5"/>
  <c r="AK600" i="5" s="1"/>
  <c r="AG600" i="5"/>
  <c r="AH600" i="5" s="1"/>
  <c r="AB600" i="5"/>
  <c r="AA600" i="5"/>
  <c r="Z600" i="5" s="1"/>
  <c r="I600" i="5"/>
  <c r="J600" i="5" s="1"/>
  <c r="H600" i="5"/>
  <c r="Q600" i="5" s="1"/>
  <c r="R600" i="5" s="1"/>
  <c r="G600" i="5"/>
  <c r="AJ599" i="5"/>
  <c r="AK599" i="5" s="1"/>
  <c r="AG599" i="5"/>
  <c r="AB599" i="5"/>
  <c r="AA599" i="5"/>
  <c r="Z599" i="5" s="1"/>
  <c r="I599" i="5"/>
  <c r="H599" i="5"/>
  <c r="G599" i="5"/>
  <c r="AJ598" i="5"/>
  <c r="AG598" i="5"/>
  <c r="AH598" i="5" s="1"/>
  <c r="AB598" i="5"/>
  <c r="AA598" i="5"/>
  <c r="AF598" i="5" s="1"/>
  <c r="I598" i="5"/>
  <c r="H598" i="5"/>
  <c r="G598" i="5"/>
  <c r="AJ597" i="5"/>
  <c r="AG597" i="5"/>
  <c r="AH597" i="5" s="1"/>
  <c r="AB597" i="5"/>
  <c r="AA597" i="5"/>
  <c r="I597" i="5"/>
  <c r="H597" i="5"/>
  <c r="Q597" i="5" s="1"/>
  <c r="R597" i="5" s="1"/>
  <c r="G597" i="5"/>
  <c r="AJ596" i="5"/>
  <c r="AG596" i="5"/>
  <c r="AH596" i="5" s="1"/>
  <c r="AB596" i="5"/>
  <c r="AA596" i="5"/>
  <c r="I596" i="5"/>
  <c r="J596" i="5" s="1"/>
  <c r="H596" i="5"/>
  <c r="Q596" i="5" s="1"/>
  <c r="R596" i="5" s="1"/>
  <c r="G596" i="5"/>
  <c r="AJ595" i="5"/>
  <c r="AK595" i="5" s="1"/>
  <c r="AG595" i="5"/>
  <c r="AH595" i="5" s="1"/>
  <c r="AB595" i="5"/>
  <c r="AA595" i="5"/>
  <c r="Z595" i="5" s="1"/>
  <c r="I595" i="5"/>
  <c r="J595" i="5" s="1"/>
  <c r="H595" i="5"/>
  <c r="G595" i="5"/>
  <c r="AJ594" i="5"/>
  <c r="AG594" i="5"/>
  <c r="AH594" i="5" s="1"/>
  <c r="AI594" i="5" s="1"/>
  <c r="AB594" i="5"/>
  <c r="AA594" i="5"/>
  <c r="AF594" i="5" s="1"/>
  <c r="I594" i="5"/>
  <c r="AE594" i="5" s="1"/>
  <c r="H594" i="5"/>
  <c r="G594" i="5"/>
  <c r="AJ593" i="5"/>
  <c r="AK593" i="5" s="1"/>
  <c r="AG593" i="5"/>
  <c r="AB593" i="5"/>
  <c r="AA593" i="5"/>
  <c r="AF593" i="5" s="1"/>
  <c r="I593" i="5"/>
  <c r="AE593" i="5" s="1"/>
  <c r="H593" i="5"/>
  <c r="G593" i="5"/>
  <c r="AJ592" i="5"/>
  <c r="AG592" i="5"/>
  <c r="AB592" i="5"/>
  <c r="AA592" i="5"/>
  <c r="I592" i="5"/>
  <c r="H592" i="5"/>
  <c r="Q592" i="5" s="1"/>
  <c r="R592" i="5" s="1"/>
  <c r="G592" i="5"/>
  <c r="AJ591" i="5"/>
  <c r="AG591" i="5"/>
  <c r="AB591" i="5"/>
  <c r="AA591" i="5"/>
  <c r="I591" i="5"/>
  <c r="H591" i="5"/>
  <c r="G591" i="5"/>
  <c r="AJ590" i="5"/>
  <c r="AK590" i="5" s="1"/>
  <c r="AG590" i="5"/>
  <c r="AH590" i="5" s="1"/>
  <c r="AI590" i="5" s="1"/>
  <c r="AB590" i="5"/>
  <c r="AA590" i="5"/>
  <c r="I590" i="5"/>
  <c r="J590" i="5" s="1"/>
  <c r="H590" i="5"/>
  <c r="Q590" i="5" s="1"/>
  <c r="R590" i="5" s="1"/>
  <c r="G590" i="5"/>
  <c r="AJ589" i="5"/>
  <c r="AK589" i="5" s="1"/>
  <c r="AL589" i="5" s="1"/>
  <c r="AG589" i="5"/>
  <c r="AH589" i="5" s="1"/>
  <c r="AB589" i="5"/>
  <c r="AA589" i="5"/>
  <c r="Z589" i="5" s="1"/>
  <c r="I589" i="5"/>
  <c r="AE589" i="5" s="1"/>
  <c r="H589" i="5"/>
  <c r="Q589" i="5" s="1"/>
  <c r="R589" i="5" s="1"/>
  <c r="G589" i="5"/>
  <c r="AJ588" i="5"/>
  <c r="AK588" i="5" s="1"/>
  <c r="AG588" i="5"/>
  <c r="AB588" i="5"/>
  <c r="AA588" i="5"/>
  <c r="I588" i="5"/>
  <c r="H588" i="5"/>
  <c r="Q588" i="5" s="1"/>
  <c r="R588" i="5" s="1"/>
  <c r="G588" i="5"/>
  <c r="AJ587" i="5"/>
  <c r="AG587" i="5"/>
  <c r="AH587" i="5" s="1"/>
  <c r="AB587" i="5"/>
  <c r="AA587" i="5"/>
  <c r="I587" i="5"/>
  <c r="AE587" i="5" s="1"/>
  <c r="H587" i="5"/>
  <c r="G587" i="5"/>
  <c r="AJ586" i="5"/>
  <c r="AG586" i="5"/>
  <c r="AB586" i="5"/>
  <c r="AA586" i="5"/>
  <c r="I586" i="5"/>
  <c r="AE586" i="5" s="1"/>
  <c r="H586" i="5"/>
  <c r="Q586" i="5" s="1"/>
  <c r="R586" i="5" s="1"/>
  <c r="G586" i="5"/>
  <c r="AJ585" i="5"/>
  <c r="AG585" i="5"/>
  <c r="AH585" i="5" s="1"/>
  <c r="AB585" i="5"/>
  <c r="AA585" i="5"/>
  <c r="AF585" i="5" s="1"/>
  <c r="I585" i="5"/>
  <c r="H585" i="5"/>
  <c r="Q585" i="5" s="1"/>
  <c r="R585" i="5" s="1"/>
  <c r="G585" i="5"/>
  <c r="AJ584" i="5"/>
  <c r="AK584" i="5" s="1"/>
  <c r="AG584" i="5"/>
  <c r="AB584" i="5"/>
  <c r="AA584" i="5"/>
  <c r="I584" i="5"/>
  <c r="H584" i="5"/>
  <c r="G584" i="5"/>
  <c r="AJ583" i="5"/>
  <c r="AG583" i="5"/>
  <c r="AH583" i="5" s="1"/>
  <c r="AB583" i="5"/>
  <c r="AA583" i="5"/>
  <c r="I583" i="5"/>
  <c r="AE583" i="5" s="1"/>
  <c r="H583" i="5"/>
  <c r="G583" i="5"/>
  <c r="AJ582" i="5"/>
  <c r="AG582" i="5"/>
  <c r="AH582" i="5" s="1"/>
  <c r="AI582" i="5" s="1"/>
  <c r="AB582" i="5"/>
  <c r="AA582" i="5"/>
  <c r="I582" i="5"/>
  <c r="H582" i="5"/>
  <c r="Q582" i="5" s="1"/>
  <c r="R582" i="5" s="1"/>
  <c r="G582" i="5"/>
  <c r="AJ581" i="5"/>
  <c r="AG581" i="5"/>
  <c r="AH581" i="5" s="1"/>
  <c r="AB581" i="5"/>
  <c r="AA581" i="5"/>
  <c r="I581" i="5"/>
  <c r="H581" i="5"/>
  <c r="Q581" i="5" s="1"/>
  <c r="R581" i="5" s="1"/>
  <c r="G581" i="5"/>
  <c r="AJ580" i="5"/>
  <c r="AK580" i="5" s="1"/>
  <c r="AG580" i="5"/>
  <c r="AB580" i="5"/>
  <c r="AA580" i="5"/>
  <c r="I580" i="5"/>
  <c r="H580" i="5"/>
  <c r="G580" i="5"/>
  <c r="AJ579" i="5"/>
  <c r="AG579" i="5"/>
  <c r="AH579" i="5" s="1"/>
  <c r="AI579" i="5" s="1"/>
  <c r="AB579" i="5"/>
  <c r="AA579" i="5"/>
  <c r="I579" i="5"/>
  <c r="AE579" i="5" s="1"/>
  <c r="H579" i="5"/>
  <c r="G579" i="5"/>
  <c r="AJ578" i="5"/>
  <c r="AK578" i="5" s="1"/>
  <c r="AL578" i="5" s="1"/>
  <c r="AM578" i="5" s="1"/>
  <c r="AG578" i="5"/>
  <c r="AH578" i="5" s="1"/>
  <c r="AI578" i="5" s="1"/>
  <c r="AB578" i="5"/>
  <c r="AA578" i="5"/>
  <c r="AF578" i="5" s="1"/>
  <c r="I578" i="5"/>
  <c r="H578" i="5"/>
  <c r="Q578" i="5" s="1"/>
  <c r="R578" i="5" s="1"/>
  <c r="G578" i="5"/>
  <c r="AJ577" i="5"/>
  <c r="AG577" i="5"/>
  <c r="AH577" i="5" s="1"/>
  <c r="AB577" i="5"/>
  <c r="AA577" i="5"/>
  <c r="Z577" i="5" s="1"/>
  <c r="I577" i="5"/>
  <c r="AE577" i="5" s="1"/>
  <c r="H577" i="5"/>
  <c r="Q577" i="5" s="1"/>
  <c r="R577" i="5" s="1"/>
  <c r="G577" i="5"/>
  <c r="AJ576" i="5"/>
  <c r="AK576" i="5" s="1"/>
  <c r="AG576" i="5"/>
  <c r="AB576" i="5"/>
  <c r="AA576" i="5"/>
  <c r="Z576" i="5" s="1"/>
  <c r="I576" i="5"/>
  <c r="H576" i="5"/>
  <c r="G576" i="5"/>
  <c r="AJ575" i="5"/>
  <c r="AG575" i="5"/>
  <c r="AB575" i="5"/>
  <c r="AA575" i="5"/>
  <c r="Z575" i="5" s="1"/>
  <c r="I575" i="5"/>
  <c r="AE575" i="5" s="1"/>
  <c r="H575" i="5"/>
  <c r="G575" i="5"/>
  <c r="AJ574" i="5"/>
  <c r="AG574" i="5"/>
  <c r="AH574" i="5" s="1"/>
  <c r="AI574" i="5" s="1"/>
  <c r="AB574" i="5"/>
  <c r="AA574" i="5"/>
  <c r="AF574" i="5" s="1"/>
  <c r="I574" i="5"/>
  <c r="AE574" i="5" s="1"/>
  <c r="H574" i="5"/>
  <c r="Q574" i="5" s="1"/>
  <c r="G574" i="5"/>
  <c r="AJ573" i="5"/>
  <c r="AK573" i="5" s="1"/>
  <c r="AG573" i="5"/>
  <c r="AH573" i="5" s="1"/>
  <c r="AB573" i="5"/>
  <c r="AA573" i="5"/>
  <c r="Z573" i="5" s="1"/>
  <c r="I573" i="5"/>
  <c r="H573" i="5"/>
  <c r="G573" i="5"/>
  <c r="AJ572" i="5"/>
  <c r="AK572" i="5" s="1"/>
  <c r="AG572" i="5"/>
  <c r="AB572" i="5"/>
  <c r="AA572" i="5"/>
  <c r="Z572" i="5" s="1"/>
  <c r="I572" i="5"/>
  <c r="H572" i="5"/>
  <c r="G572" i="5"/>
  <c r="AJ571" i="5"/>
  <c r="AG571" i="5"/>
  <c r="AB571" i="5"/>
  <c r="AA571" i="5"/>
  <c r="Z571" i="5" s="1"/>
  <c r="I571" i="5"/>
  <c r="H571" i="5"/>
  <c r="G571" i="5"/>
  <c r="AJ570" i="5"/>
  <c r="AK570" i="5" s="1"/>
  <c r="AG570" i="5"/>
  <c r="AH570" i="5" s="1"/>
  <c r="AI570" i="5" s="1"/>
  <c r="AB570" i="5"/>
  <c r="AA570" i="5"/>
  <c r="AF570" i="5" s="1"/>
  <c r="I570" i="5"/>
  <c r="J570" i="5" s="1"/>
  <c r="H570" i="5"/>
  <c r="Q570" i="5" s="1"/>
  <c r="R570" i="5" s="1"/>
  <c r="G570" i="5"/>
  <c r="AJ569" i="5"/>
  <c r="AG569" i="5"/>
  <c r="AH569" i="5" s="1"/>
  <c r="AB569" i="5"/>
  <c r="AA569" i="5"/>
  <c r="AF569" i="5" s="1"/>
  <c r="I569" i="5"/>
  <c r="H569" i="5"/>
  <c r="Q569" i="5" s="1"/>
  <c r="R569" i="5" s="1"/>
  <c r="G569" i="5"/>
  <c r="AJ568" i="5"/>
  <c r="AK568" i="5" s="1"/>
  <c r="AG568" i="5"/>
  <c r="AB568" i="5"/>
  <c r="AA568" i="5"/>
  <c r="I568" i="5"/>
  <c r="H568" i="5"/>
  <c r="G568" i="5"/>
  <c r="AJ567" i="5"/>
  <c r="AG567" i="5"/>
  <c r="AH567" i="5" s="1"/>
  <c r="AB567" i="5"/>
  <c r="AA567" i="5"/>
  <c r="I567" i="5"/>
  <c r="H567" i="5"/>
  <c r="G567" i="5"/>
  <c r="AJ566" i="5"/>
  <c r="AG566" i="5"/>
  <c r="AB566" i="5"/>
  <c r="AA566" i="5"/>
  <c r="AF566" i="5" s="1"/>
  <c r="I566" i="5"/>
  <c r="H566" i="5"/>
  <c r="Q566" i="5" s="1"/>
  <c r="S566" i="5" s="1"/>
  <c r="G566" i="5"/>
  <c r="AJ565" i="5"/>
  <c r="AK565" i="5" s="1"/>
  <c r="AL565" i="5" s="1"/>
  <c r="AG565" i="5"/>
  <c r="AH565" i="5" s="1"/>
  <c r="AB565" i="5"/>
  <c r="AA565" i="5"/>
  <c r="Z565" i="5" s="1"/>
  <c r="I565" i="5"/>
  <c r="AE565" i="5" s="1"/>
  <c r="H565" i="5"/>
  <c r="Q565" i="5" s="1"/>
  <c r="R565" i="5" s="1"/>
  <c r="G565" i="5"/>
  <c r="AJ564" i="5"/>
  <c r="AK564" i="5" s="1"/>
  <c r="AG564" i="5"/>
  <c r="AB564" i="5"/>
  <c r="AA564" i="5"/>
  <c r="Z564" i="5" s="1"/>
  <c r="I564" i="5"/>
  <c r="J564" i="5" s="1"/>
  <c r="H564" i="5"/>
  <c r="Q564" i="5" s="1"/>
  <c r="R564" i="5" s="1"/>
  <c r="G564" i="5"/>
  <c r="AJ563" i="5"/>
  <c r="AK563" i="5" s="1"/>
  <c r="AG563" i="5"/>
  <c r="AH563" i="5" s="1"/>
  <c r="AB563" i="5"/>
  <c r="AA563" i="5"/>
  <c r="AF563" i="5" s="1"/>
  <c r="I563" i="5"/>
  <c r="J563" i="5" s="1"/>
  <c r="H563" i="5"/>
  <c r="G563" i="5"/>
  <c r="AJ562" i="5"/>
  <c r="AK562" i="5" s="1"/>
  <c r="AG562" i="5"/>
  <c r="AB562" i="5"/>
  <c r="AA562" i="5"/>
  <c r="I562" i="5"/>
  <c r="AE562" i="5" s="1"/>
  <c r="H562" i="5"/>
  <c r="G562" i="5"/>
  <c r="AJ561" i="5"/>
  <c r="AK561" i="5" s="1"/>
  <c r="AL561" i="5" s="1"/>
  <c r="AG561" i="5"/>
  <c r="AB561" i="5"/>
  <c r="AA561" i="5"/>
  <c r="I561" i="5"/>
  <c r="AE561" i="5" s="1"/>
  <c r="H561" i="5"/>
  <c r="Q561" i="5" s="1"/>
  <c r="R561" i="5" s="1"/>
  <c r="G561" i="5"/>
  <c r="AJ560" i="5"/>
  <c r="AK560" i="5" s="1"/>
  <c r="AG560" i="5"/>
  <c r="AH560" i="5" s="1"/>
  <c r="AB560" i="5"/>
  <c r="AA560" i="5"/>
  <c r="Z560" i="5" s="1"/>
  <c r="I560" i="5"/>
  <c r="J560" i="5" s="1"/>
  <c r="H560" i="5"/>
  <c r="G560" i="5"/>
  <c r="AJ559" i="5"/>
  <c r="AK559" i="5" s="1"/>
  <c r="AG559" i="5"/>
  <c r="AH559" i="5" s="1"/>
  <c r="AB559" i="5"/>
  <c r="AA559" i="5"/>
  <c r="I559" i="5"/>
  <c r="AE559" i="5" s="1"/>
  <c r="H559" i="5"/>
  <c r="G559" i="5"/>
  <c r="AJ558" i="5"/>
  <c r="AG558" i="5"/>
  <c r="AH558" i="5" s="1"/>
  <c r="AB558" i="5"/>
  <c r="AA558" i="5"/>
  <c r="AF558" i="5" s="1"/>
  <c r="I558" i="5"/>
  <c r="AE558" i="5" s="1"/>
  <c r="H558" i="5"/>
  <c r="G558" i="5"/>
  <c r="AJ557" i="5"/>
  <c r="AK557" i="5" s="1"/>
  <c r="AG557" i="5"/>
  <c r="AH557" i="5" s="1"/>
  <c r="AB557" i="5"/>
  <c r="AA557" i="5"/>
  <c r="I557" i="5"/>
  <c r="AE557" i="5" s="1"/>
  <c r="H557" i="5"/>
  <c r="Q557" i="5" s="1"/>
  <c r="R557" i="5" s="1"/>
  <c r="G557" i="5"/>
  <c r="AJ556" i="5"/>
  <c r="AK556" i="5" s="1"/>
  <c r="AG556" i="5"/>
  <c r="AB556" i="5"/>
  <c r="AA556" i="5"/>
  <c r="Z556" i="5" s="1"/>
  <c r="I556" i="5"/>
  <c r="AE556" i="5" s="1"/>
  <c r="H556" i="5"/>
  <c r="G556" i="5"/>
  <c r="AJ555" i="5"/>
  <c r="AK555" i="5" s="1"/>
  <c r="AG555" i="5"/>
  <c r="AB555" i="5"/>
  <c r="AA555" i="5"/>
  <c r="AF555" i="5" s="1"/>
  <c r="I555" i="5"/>
  <c r="H555" i="5"/>
  <c r="Q555" i="5" s="1"/>
  <c r="R555" i="5" s="1"/>
  <c r="G555" i="5"/>
  <c r="AJ554" i="5"/>
  <c r="AG554" i="5"/>
  <c r="AH554" i="5" s="1"/>
  <c r="AB554" i="5"/>
  <c r="AA554" i="5"/>
  <c r="AF554" i="5" s="1"/>
  <c r="I554" i="5"/>
  <c r="AE554" i="5" s="1"/>
  <c r="H554" i="5"/>
  <c r="G554" i="5"/>
  <c r="AJ553" i="5"/>
  <c r="AK553" i="5" s="1"/>
  <c r="AG553" i="5"/>
  <c r="AB553" i="5"/>
  <c r="AA553" i="5"/>
  <c r="Z553" i="5" s="1"/>
  <c r="I553" i="5"/>
  <c r="AE553" i="5" s="1"/>
  <c r="H553" i="5"/>
  <c r="Q553" i="5" s="1"/>
  <c r="S553" i="5" s="1"/>
  <c r="G553" i="5"/>
  <c r="AJ552" i="5"/>
  <c r="AG552" i="5"/>
  <c r="AH552" i="5" s="1"/>
  <c r="AB552" i="5"/>
  <c r="AA552" i="5"/>
  <c r="AF552" i="5" s="1"/>
  <c r="I552" i="5"/>
  <c r="H552" i="5"/>
  <c r="G552" i="5"/>
  <c r="AJ551" i="5"/>
  <c r="AG551" i="5"/>
  <c r="AB551" i="5"/>
  <c r="AA551" i="5"/>
  <c r="AF551" i="5" s="1"/>
  <c r="I551" i="5"/>
  <c r="J551" i="5" s="1"/>
  <c r="H551" i="5"/>
  <c r="G551" i="5"/>
  <c r="AJ550" i="5"/>
  <c r="AG550" i="5"/>
  <c r="AH550" i="5" s="1"/>
  <c r="AB550" i="5"/>
  <c r="AA550" i="5"/>
  <c r="I550" i="5"/>
  <c r="H550" i="5"/>
  <c r="G550" i="5"/>
  <c r="AJ549" i="5"/>
  <c r="AK549" i="5" s="1"/>
  <c r="AG549" i="5"/>
  <c r="AB549" i="5"/>
  <c r="AA549" i="5"/>
  <c r="Z549" i="5" s="1"/>
  <c r="I549" i="5"/>
  <c r="AE549" i="5" s="1"/>
  <c r="H549" i="5"/>
  <c r="Q549" i="5" s="1"/>
  <c r="S549" i="5" s="1"/>
  <c r="G549" i="5"/>
  <c r="AJ548" i="5"/>
  <c r="AG548" i="5"/>
  <c r="AH548" i="5" s="1"/>
  <c r="AB548" i="5"/>
  <c r="AA548" i="5"/>
  <c r="I548" i="5"/>
  <c r="AE548" i="5" s="1"/>
  <c r="H548" i="5"/>
  <c r="G548" i="5"/>
  <c r="AJ547" i="5"/>
  <c r="AK547" i="5" s="1"/>
  <c r="AG547" i="5"/>
  <c r="AB547" i="5"/>
  <c r="AA547" i="5"/>
  <c r="AF547" i="5" s="1"/>
  <c r="I547" i="5"/>
  <c r="H547" i="5"/>
  <c r="Q547" i="5" s="1"/>
  <c r="R547" i="5" s="1"/>
  <c r="G547" i="5"/>
  <c r="AJ546" i="5"/>
  <c r="AG546" i="5"/>
  <c r="AH546" i="5" s="1"/>
  <c r="AB546" i="5"/>
  <c r="AA546" i="5"/>
  <c r="I546" i="5"/>
  <c r="H546" i="5"/>
  <c r="G546" i="5"/>
  <c r="AJ545" i="5"/>
  <c r="AG545" i="5"/>
  <c r="AB545" i="5"/>
  <c r="AA545" i="5"/>
  <c r="Z545" i="5" s="1"/>
  <c r="I545" i="5"/>
  <c r="AE545" i="5" s="1"/>
  <c r="H545" i="5"/>
  <c r="Q545" i="5" s="1"/>
  <c r="S545" i="5" s="1"/>
  <c r="G545" i="5"/>
  <c r="AJ544" i="5"/>
  <c r="AG544" i="5"/>
  <c r="AH544" i="5" s="1"/>
  <c r="AB544" i="5"/>
  <c r="AA544" i="5"/>
  <c r="Z544" i="5" s="1"/>
  <c r="I544" i="5"/>
  <c r="AE544" i="5" s="1"/>
  <c r="H544" i="5"/>
  <c r="G544" i="5"/>
  <c r="AJ543" i="5"/>
  <c r="AK543" i="5" s="1"/>
  <c r="AG543" i="5"/>
  <c r="AB543" i="5"/>
  <c r="AA543" i="5"/>
  <c r="AF543" i="5" s="1"/>
  <c r="I543" i="5"/>
  <c r="J543" i="5" s="1"/>
  <c r="H543" i="5"/>
  <c r="Q543" i="5" s="1"/>
  <c r="R543" i="5" s="1"/>
  <c r="G543" i="5"/>
  <c r="AJ542" i="5"/>
  <c r="AG542" i="5"/>
  <c r="AB542" i="5"/>
  <c r="AA542" i="5"/>
  <c r="I542" i="5"/>
  <c r="AE542" i="5" s="1"/>
  <c r="H542" i="5"/>
  <c r="G542" i="5"/>
  <c r="AJ541" i="5"/>
  <c r="AK541" i="5" s="1"/>
  <c r="AG541" i="5"/>
  <c r="AB541" i="5"/>
  <c r="AA541" i="5"/>
  <c r="Z541" i="5" s="1"/>
  <c r="I541" i="5"/>
  <c r="AE541" i="5" s="1"/>
  <c r="H541" i="5"/>
  <c r="Q541" i="5" s="1"/>
  <c r="S541" i="5" s="1"/>
  <c r="G541" i="5"/>
  <c r="AJ540" i="5"/>
  <c r="AG540" i="5"/>
  <c r="AH540" i="5" s="1"/>
  <c r="AI540" i="5" s="1"/>
  <c r="AN540" i="5" s="1"/>
  <c r="AB540" i="5"/>
  <c r="AA540" i="5"/>
  <c r="Z540" i="5" s="1"/>
  <c r="I540" i="5"/>
  <c r="H540" i="5"/>
  <c r="G540" i="5"/>
  <c r="AJ539" i="5"/>
  <c r="AG539" i="5"/>
  <c r="AB539" i="5"/>
  <c r="AA539" i="5"/>
  <c r="AF539" i="5" s="1"/>
  <c r="I539" i="5"/>
  <c r="J539" i="5" s="1"/>
  <c r="H539" i="5"/>
  <c r="Q539" i="5" s="1"/>
  <c r="R539" i="5" s="1"/>
  <c r="G539" i="5"/>
  <c r="AJ538" i="5"/>
  <c r="AG538" i="5"/>
  <c r="AB538" i="5"/>
  <c r="AA538" i="5"/>
  <c r="AF538" i="5" s="1"/>
  <c r="I538" i="5"/>
  <c r="AE538" i="5" s="1"/>
  <c r="H538" i="5"/>
  <c r="G538" i="5"/>
  <c r="AJ537" i="5"/>
  <c r="AK537" i="5" s="1"/>
  <c r="AG537" i="5"/>
  <c r="AB537" i="5"/>
  <c r="AA537" i="5"/>
  <c r="Z537" i="5" s="1"/>
  <c r="I537" i="5"/>
  <c r="AE537" i="5" s="1"/>
  <c r="H537" i="5"/>
  <c r="Q537" i="5" s="1"/>
  <c r="S537" i="5" s="1"/>
  <c r="G537" i="5"/>
  <c r="AJ536" i="5"/>
  <c r="AG536" i="5"/>
  <c r="AB536" i="5"/>
  <c r="AA536" i="5"/>
  <c r="AF536" i="5" s="1"/>
  <c r="I536" i="5"/>
  <c r="AE536" i="5" s="1"/>
  <c r="H536" i="5"/>
  <c r="G536" i="5"/>
  <c r="AJ535" i="5"/>
  <c r="AK535" i="5" s="1"/>
  <c r="AG535" i="5"/>
  <c r="AB535" i="5"/>
  <c r="AA535" i="5"/>
  <c r="AF535" i="5" s="1"/>
  <c r="I535" i="5"/>
  <c r="J535" i="5" s="1"/>
  <c r="H535" i="5"/>
  <c r="Q535" i="5" s="1"/>
  <c r="R535" i="5" s="1"/>
  <c r="G535" i="5"/>
  <c r="AJ534" i="5"/>
  <c r="AG534" i="5"/>
  <c r="AH534" i="5" s="1"/>
  <c r="AB534" i="5"/>
  <c r="AA534" i="5"/>
  <c r="Z534" i="5" s="1"/>
  <c r="I534" i="5"/>
  <c r="H534" i="5"/>
  <c r="G534" i="5"/>
  <c r="AJ533" i="5"/>
  <c r="AG533" i="5"/>
  <c r="AB533" i="5"/>
  <c r="AA533" i="5"/>
  <c r="Z533" i="5" s="1"/>
  <c r="I533" i="5"/>
  <c r="AE533" i="5" s="1"/>
  <c r="H533" i="5"/>
  <c r="Q533" i="5" s="1"/>
  <c r="S533" i="5" s="1"/>
  <c r="G533" i="5"/>
  <c r="AJ532" i="5"/>
  <c r="AG532" i="5"/>
  <c r="AH532" i="5" s="1"/>
  <c r="AI532" i="5" s="1"/>
  <c r="AN532" i="5" s="1"/>
  <c r="AB532" i="5"/>
  <c r="AA532" i="5"/>
  <c r="AF532" i="5" s="1"/>
  <c r="I532" i="5"/>
  <c r="AE532" i="5" s="1"/>
  <c r="H532" i="5"/>
  <c r="G532" i="5"/>
  <c r="AJ531" i="5"/>
  <c r="AK531" i="5" s="1"/>
  <c r="AL531" i="5" s="1"/>
  <c r="AM531" i="5" s="1"/>
  <c r="AG531" i="5"/>
  <c r="AB531" i="5"/>
  <c r="AA531" i="5"/>
  <c r="AF531" i="5" s="1"/>
  <c r="I531" i="5"/>
  <c r="J531" i="5" s="1"/>
  <c r="H531" i="5"/>
  <c r="Q531" i="5" s="1"/>
  <c r="R531" i="5" s="1"/>
  <c r="G531" i="5"/>
  <c r="AJ530" i="5"/>
  <c r="AG530" i="5"/>
  <c r="AH530" i="5" s="1"/>
  <c r="AB530" i="5"/>
  <c r="AA530" i="5"/>
  <c r="Z530" i="5" s="1"/>
  <c r="I530" i="5"/>
  <c r="H530" i="5"/>
  <c r="G530" i="5"/>
  <c r="AJ529" i="5"/>
  <c r="AG529" i="5"/>
  <c r="AB529" i="5"/>
  <c r="AA529" i="5"/>
  <c r="Z529" i="5" s="1"/>
  <c r="I529" i="5"/>
  <c r="AE529" i="5" s="1"/>
  <c r="H529" i="5"/>
  <c r="Q529" i="5" s="1"/>
  <c r="S529" i="5" s="1"/>
  <c r="G529" i="5"/>
  <c r="AJ528" i="5"/>
  <c r="AG528" i="5"/>
  <c r="AH528" i="5" s="1"/>
  <c r="AI528" i="5" s="1"/>
  <c r="AN528" i="5" s="1"/>
  <c r="AB528" i="5"/>
  <c r="AA528" i="5"/>
  <c r="I528" i="5"/>
  <c r="AE528" i="5" s="1"/>
  <c r="H528" i="5"/>
  <c r="G528" i="5"/>
  <c r="AJ527" i="5"/>
  <c r="AK527" i="5" s="1"/>
  <c r="AL527" i="5" s="1"/>
  <c r="AM527" i="5" s="1"/>
  <c r="AG527" i="5"/>
  <c r="AB527" i="5"/>
  <c r="AA527" i="5"/>
  <c r="AF527" i="5" s="1"/>
  <c r="I527" i="5"/>
  <c r="J527" i="5" s="1"/>
  <c r="H527" i="5"/>
  <c r="Q527" i="5" s="1"/>
  <c r="R527" i="5" s="1"/>
  <c r="G527" i="5"/>
  <c r="AJ526" i="5"/>
  <c r="AG526" i="5"/>
  <c r="AH526" i="5" s="1"/>
  <c r="AB526" i="5"/>
  <c r="AA526" i="5"/>
  <c r="I526" i="5"/>
  <c r="H526" i="5"/>
  <c r="G526" i="5"/>
  <c r="AJ525" i="5"/>
  <c r="AK525" i="5" s="1"/>
  <c r="AG525" i="5"/>
  <c r="AB525" i="5"/>
  <c r="AA525" i="5"/>
  <c r="Z525" i="5" s="1"/>
  <c r="I525" i="5"/>
  <c r="AE525" i="5" s="1"/>
  <c r="H525" i="5"/>
  <c r="Q525" i="5" s="1"/>
  <c r="S525" i="5" s="1"/>
  <c r="G525" i="5"/>
  <c r="AJ524" i="5"/>
  <c r="AG524" i="5"/>
  <c r="AH524" i="5" s="1"/>
  <c r="AI524" i="5" s="1"/>
  <c r="AN524" i="5" s="1"/>
  <c r="AB524" i="5"/>
  <c r="AA524" i="5"/>
  <c r="AF524" i="5" s="1"/>
  <c r="I524" i="5"/>
  <c r="H524" i="5"/>
  <c r="G524" i="5"/>
  <c r="AJ523" i="5"/>
  <c r="AK523" i="5" s="1"/>
  <c r="AL523" i="5" s="1"/>
  <c r="AM523" i="5" s="1"/>
  <c r="AG523" i="5"/>
  <c r="AB523" i="5"/>
  <c r="AA523" i="5"/>
  <c r="AF523" i="5" s="1"/>
  <c r="I523" i="5"/>
  <c r="H523" i="5"/>
  <c r="Q523" i="5" s="1"/>
  <c r="R523" i="5" s="1"/>
  <c r="G523" i="5"/>
  <c r="AJ522" i="5"/>
  <c r="AG522" i="5"/>
  <c r="AH522" i="5" s="1"/>
  <c r="AB522" i="5"/>
  <c r="AA522" i="5"/>
  <c r="I522" i="5"/>
  <c r="AE522" i="5" s="1"/>
  <c r="H522" i="5"/>
  <c r="G522" i="5"/>
  <c r="AJ521" i="5"/>
  <c r="AG521" i="5"/>
  <c r="AB521" i="5"/>
  <c r="AA521" i="5"/>
  <c r="Z521" i="5" s="1"/>
  <c r="I521" i="5"/>
  <c r="AE521" i="5" s="1"/>
  <c r="H521" i="5"/>
  <c r="Q521" i="5" s="1"/>
  <c r="S521" i="5" s="1"/>
  <c r="G521" i="5"/>
  <c r="AJ520" i="5"/>
  <c r="AG520" i="5"/>
  <c r="AH520" i="5" s="1"/>
  <c r="AI520" i="5" s="1"/>
  <c r="AN520" i="5" s="1"/>
  <c r="AB520" i="5"/>
  <c r="AA520" i="5"/>
  <c r="AF520" i="5" s="1"/>
  <c r="I520" i="5"/>
  <c r="AE520" i="5" s="1"/>
  <c r="H520" i="5"/>
  <c r="G520" i="5"/>
  <c r="AJ519" i="5"/>
  <c r="AK519" i="5" s="1"/>
  <c r="AL519" i="5" s="1"/>
  <c r="AM519" i="5" s="1"/>
  <c r="AG519" i="5"/>
  <c r="AB519" i="5"/>
  <c r="AA519" i="5"/>
  <c r="AF519" i="5" s="1"/>
  <c r="I519" i="5"/>
  <c r="J519" i="5" s="1"/>
  <c r="H519" i="5"/>
  <c r="G519" i="5"/>
  <c r="AJ518" i="5"/>
  <c r="AG518" i="5"/>
  <c r="AB518" i="5"/>
  <c r="AA518" i="5"/>
  <c r="I518" i="5"/>
  <c r="AE518" i="5" s="1"/>
  <c r="H518" i="5"/>
  <c r="G518" i="5"/>
  <c r="AJ517" i="5"/>
  <c r="AK517" i="5" s="1"/>
  <c r="AG517" i="5"/>
  <c r="AB517" i="5"/>
  <c r="AA517" i="5"/>
  <c r="Z517" i="5" s="1"/>
  <c r="I517" i="5"/>
  <c r="H517" i="5"/>
  <c r="Q517" i="5" s="1"/>
  <c r="G517" i="5"/>
  <c r="AJ516" i="5"/>
  <c r="AG516" i="5"/>
  <c r="AH516" i="5" s="1"/>
  <c r="AI516" i="5" s="1"/>
  <c r="AN516" i="5" s="1"/>
  <c r="AB516" i="5"/>
  <c r="AA516" i="5"/>
  <c r="Z516" i="5" s="1"/>
  <c r="I516" i="5"/>
  <c r="AE516" i="5" s="1"/>
  <c r="H516" i="5"/>
  <c r="G516" i="5"/>
  <c r="AJ515" i="5"/>
  <c r="AG515" i="5"/>
  <c r="AB515" i="5"/>
  <c r="AA515" i="5"/>
  <c r="I515" i="5"/>
  <c r="J515" i="5" s="1"/>
  <c r="H515" i="5"/>
  <c r="G515" i="5"/>
  <c r="AJ514" i="5"/>
  <c r="AG514" i="5"/>
  <c r="AH514" i="5" s="1"/>
  <c r="AB514" i="5"/>
  <c r="AA514" i="5"/>
  <c r="AF514" i="5" s="1"/>
  <c r="I514" i="5"/>
  <c r="H514" i="5"/>
  <c r="G514" i="5"/>
  <c r="AJ513" i="5"/>
  <c r="AK513" i="5" s="1"/>
  <c r="AG513" i="5"/>
  <c r="AB513" i="5"/>
  <c r="AA513" i="5"/>
  <c r="Z513" i="5" s="1"/>
  <c r="I513" i="5"/>
  <c r="H513" i="5"/>
  <c r="Q513" i="5" s="1"/>
  <c r="G513" i="5"/>
  <c r="AJ512" i="5"/>
  <c r="AG512" i="5"/>
  <c r="AH512" i="5" s="1"/>
  <c r="AI512" i="5" s="1"/>
  <c r="AB512" i="5"/>
  <c r="AA512" i="5"/>
  <c r="AF512" i="5" s="1"/>
  <c r="I512" i="5"/>
  <c r="J512" i="5" s="1"/>
  <c r="H512" i="5"/>
  <c r="G512" i="5"/>
  <c r="AJ511" i="5"/>
  <c r="AK511" i="5" s="1"/>
  <c r="AL511" i="5" s="1"/>
  <c r="AM511" i="5" s="1"/>
  <c r="AG511" i="5"/>
  <c r="AB511" i="5"/>
  <c r="AA511" i="5"/>
  <c r="I511" i="5"/>
  <c r="J511" i="5" s="1"/>
  <c r="H511" i="5"/>
  <c r="Q511" i="5" s="1"/>
  <c r="R511" i="5" s="1"/>
  <c r="G511" i="5"/>
  <c r="AJ510" i="5"/>
  <c r="AG510" i="5"/>
  <c r="AH510" i="5" s="1"/>
  <c r="AB510" i="5"/>
  <c r="AA510" i="5"/>
  <c r="AF510" i="5" s="1"/>
  <c r="I510" i="5"/>
  <c r="AE510" i="5" s="1"/>
  <c r="H510" i="5"/>
  <c r="G510" i="5"/>
  <c r="AJ509" i="5"/>
  <c r="AK509" i="5" s="1"/>
  <c r="AG509" i="5"/>
  <c r="AB509" i="5"/>
  <c r="AA509" i="5"/>
  <c r="Z509" i="5" s="1"/>
  <c r="I509" i="5"/>
  <c r="H509" i="5"/>
  <c r="Q509" i="5" s="1"/>
  <c r="R509" i="5" s="1"/>
  <c r="G509" i="5"/>
  <c r="AJ508" i="5"/>
  <c r="AG508" i="5"/>
  <c r="AH508" i="5" s="1"/>
  <c r="AI508" i="5" s="1"/>
  <c r="AB508" i="5"/>
  <c r="AA508" i="5"/>
  <c r="I508" i="5"/>
  <c r="AE508" i="5" s="1"/>
  <c r="H508" i="5"/>
  <c r="G508" i="5"/>
  <c r="AJ507" i="5"/>
  <c r="AK507" i="5" s="1"/>
  <c r="AL507" i="5" s="1"/>
  <c r="AG507" i="5"/>
  <c r="AB507" i="5"/>
  <c r="AA507" i="5"/>
  <c r="I507" i="5"/>
  <c r="J507" i="5" s="1"/>
  <c r="H507" i="5"/>
  <c r="Q507" i="5" s="1"/>
  <c r="R507" i="5" s="1"/>
  <c r="G507" i="5"/>
  <c r="AJ506" i="5"/>
  <c r="AG506" i="5"/>
  <c r="AH506" i="5" s="1"/>
  <c r="AB506" i="5"/>
  <c r="AA506" i="5"/>
  <c r="Z506" i="5" s="1"/>
  <c r="I506" i="5"/>
  <c r="AE506" i="5" s="1"/>
  <c r="H506" i="5"/>
  <c r="G506" i="5"/>
  <c r="AJ505" i="5"/>
  <c r="AG505" i="5"/>
  <c r="AB505" i="5"/>
  <c r="AA505" i="5"/>
  <c r="I505" i="5"/>
  <c r="J505" i="5" s="1"/>
  <c r="H505" i="5"/>
  <c r="Q505" i="5" s="1"/>
  <c r="R505" i="5" s="1"/>
  <c r="G505" i="5"/>
  <c r="AJ504" i="5"/>
  <c r="AG504" i="5"/>
  <c r="AB504" i="5"/>
  <c r="AA504" i="5"/>
  <c r="AF504" i="5" s="1"/>
  <c r="I504" i="5"/>
  <c r="AE504" i="5" s="1"/>
  <c r="H504" i="5"/>
  <c r="G504" i="5"/>
  <c r="AJ503" i="5"/>
  <c r="AK503" i="5" s="1"/>
  <c r="AL503" i="5" s="1"/>
  <c r="AG503" i="5"/>
  <c r="AB503" i="5"/>
  <c r="AA503" i="5"/>
  <c r="I503" i="5"/>
  <c r="J503" i="5" s="1"/>
  <c r="H503" i="5"/>
  <c r="Q503" i="5" s="1"/>
  <c r="R503" i="5" s="1"/>
  <c r="G503" i="5"/>
  <c r="AJ502" i="5"/>
  <c r="AG502" i="5"/>
  <c r="AB502" i="5"/>
  <c r="AA502" i="5"/>
  <c r="AF502" i="5" s="1"/>
  <c r="I502" i="5"/>
  <c r="H502" i="5"/>
  <c r="G502" i="5"/>
  <c r="AJ501" i="5"/>
  <c r="AK501" i="5" s="1"/>
  <c r="AG501" i="5"/>
  <c r="AB501" i="5"/>
  <c r="AA501" i="5"/>
  <c r="I501" i="5"/>
  <c r="J501" i="5" s="1"/>
  <c r="H501" i="5"/>
  <c r="Q501" i="5" s="1"/>
  <c r="R501" i="5" s="1"/>
  <c r="G501" i="5"/>
  <c r="AJ500" i="5"/>
  <c r="AG500" i="5"/>
  <c r="AH500" i="5" s="1"/>
  <c r="AI500" i="5" s="1"/>
  <c r="AB500" i="5"/>
  <c r="AA500" i="5"/>
  <c r="AF500" i="5" s="1"/>
  <c r="I500" i="5"/>
  <c r="J500" i="5" s="1"/>
  <c r="H500" i="5"/>
  <c r="G500" i="5"/>
  <c r="AJ499" i="5"/>
  <c r="AK499" i="5" s="1"/>
  <c r="AL499" i="5" s="1"/>
  <c r="AG499" i="5"/>
  <c r="AB499" i="5"/>
  <c r="AA499" i="5"/>
  <c r="I499" i="5"/>
  <c r="J499" i="5" s="1"/>
  <c r="H499" i="5"/>
  <c r="Q499" i="5" s="1"/>
  <c r="R499" i="5" s="1"/>
  <c r="G499" i="5"/>
  <c r="AJ498" i="5"/>
  <c r="AG498" i="5"/>
  <c r="AH498" i="5" s="1"/>
  <c r="AB498" i="5"/>
  <c r="AA498" i="5"/>
  <c r="I498" i="5"/>
  <c r="H498" i="5"/>
  <c r="G498" i="5"/>
  <c r="AJ497" i="5"/>
  <c r="AK497" i="5" s="1"/>
  <c r="AG497" i="5"/>
  <c r="AB497" i="5"/>
  <c r="AA497" i="5"/>
  <c r="I497" i="5"/>
  <c r="J497" i="5" s="1"/>
  <c r="H497" i="5"/>
  <c r="Q497" i="5" s="1"/>
  <c r="R497" i="5" s="1"/>
  <c r="G497" i="5"/>
  <c r="AJ496" i="5"/>
  <c r="AG496" i="5"/>
  <c r="AH496" i="5" s="1"/>
  <c r="AB496" i="5"/>
  <c r="AA496" i="5"/>
  <c r="I496" i="5"/>
  <c r="AE496" i="5" s="1"/>
  <c r="H496" i="5"/>
  <c r="G496" i="5"/>
  <c r="AJ495" i="5"/>
  <c r="AK495" i="5" s="1"/>
  <c r="AL495" i="5" s="1"/>
  <c r="AG495" i="5"/>
  <c r="AB495" i="5"/>
  <c r="AA495" i="5"/>
  <c r="I495" i="5"/>
  <c r="J495" i="5" s="1"/>
  <c r="H495" i="5"/>
  <c r="Q495" i="5" s="1"/>
  <c r="R495" i="5" s="1"/>
  <c r="G495" i="5"/>
  <c r="AJ494" i="5"/>
  <c r="AG494" i="5"/>
  <c r="AH494" i="5" s="1"/>
  <c r="AB494" i="5"/>
  <c r="AA494" i="5"/>
  <c r="AF494" i="5" s="1"/>
  <c r="I494" i="5"/>
  <c r="AE494" i="5" s="1"/>
  <c r="H494" i="5"/>
  <c r="G494" i="5"/>
  <c r="AJ493" i="5"/>
  <c r="AK493" i="5" s="1"/>
  <c r="AG493" i="5"/>
  <c r="AB493" i="5"/>
  <c r="AA493" i="5"/>
  <c r="I493" i="5"/>
  <c r="J493" i="5" s="1"/>
  <c r="H493" i="5"/>
  <c r="Q493" i="5" s="1"/>
  <c r="R493" i="5" s="1"/>
  <c r="G493" i="5"/>
  <c r="AJ492" i="5"/>
  <c r="AG492" i="5"/>
  <c r="AB492" i="5"/>
  <c r="AA492" i="5"/>
  <c r="I492" i="5"/>
  <c r="AE492" i="5" s="1"/>
  <c r="H492" i="5"/>
  <c r="G492" i="5"/>
  <c r="AJ491" i="5"/>
  <c r="AK491" i="5" s="1"/>
  <c r="AL491" i="5" s="1"/>
  <c r="AG491" i="5"/>
  <c r="AB491" i="5"/>
  <c r="AA491" i="5"/>
  <c r="I491" i="5"/>
  <c r="J491" i="5" s="1"/>
  <c r="H491" i="5"/>
  <c r="Q491" i="5" s="1"/>
  <c r="R491" i="5" s="1"/>
  <c r="G491" i="5"/>
  <c r="AJ490" i="5"/>
  <c r="AG490" i="5"/>
  <c r="AH490" i="5" s="1"/>
  <c r="AB490" i="5"/>
  <c r="AA490" i="5"/>
  <c r="Z490" i="5" s="1"/>
  <c r="I490" i="5"/>
  <c r="AE490" i="5" s="1"/>
  <c r="H490" i="5"/>
  <c r="G490" i="5"/>
  <c r="AJ489" i="5"/>
  <c r="AG489" i="5"/>
  <c r="AB489" i="5"/>
  <c r="AA489" i="5"/>
  <c r="I489" i="5"/>
  <c r="J489" i="5" s="1"/>
  <c r="H489" i="5"/>
  <c r="Q489" i="5" s="1"/>
  <c r="R489" i="5" s="1"/>
  <c r="G489" i="5"/>
  <c r="AJ488" i="5"/>
  <c r="AG488" i="5"/>
  <c r="AB488" i="5"/>
  <c r="AA488" i="5"/>
  <c r="AF488" i="5" s="1"/>
  <c r="I488" i="5"/>
  <c r="AE488" i="5" s="1"/>
  <c r="H488" i="5"/>
  <c r="G488" i="5"/>
  <c r="AJ487" i="5"/>
  <c r="AK487" i="5" s="1"/>
  <c r="AL487" i="5" s="1"/>
  <c r="AG487" i="5"/>
  <c r="AB487" i="5"/>
  <c r="AA487" i="5"/>
  <c r="I487" i="5"/>
  <c r="J487" i="5" s="1"/>
  <c r="H487" i="5"/>
  <c r="Q487" i="5" s="1"/>
  <c r="R487" i="5" s="1"/>
  <c r="G487" i="5"/>
  <c r="AJ486" i="5"/>
  <c r="AG486" i="5"/>
  <c r="AB486" i="5"/>
  <c r="AA486" i="5"/>
  <c r="AF486" i="5" s="1"/>
  <c r="I486" i="5"/>
  <c r="H486" i="5"/>
  <c r="G486" i="5"/>
  <c r="AJ485" i="5"/>
  <c r="AK485" i="5" s="1"/>
  <c r="AG485" i="5"/>
  <c r="AB485" i="5"/>
  <c r="AA485" i="5"/>
  <c r="I485" i="5"/>
  <c r="J485" i="5" s="1"/>
  <c r="H485" i="5"/>
  <c r="Q485" i="5" s="1"/>
  <c r="R485" i="5" s="1"/>
  <c r="G485" i="5"/>
  <c r="AJ484" i="5"/>
  <c r="AG484" i="5"/>
  <c r="AH484" i="5" s="1"/>
  <c r="AI484" i="5" s="1"/>
  <c r="AB484" i="5"/>
  <c r="AA484" i="5"/>
  <c r="AF484" i="5" s="1"/>
  <c r="I484" i="5"/>
  <c r="J484" i="5" s="1"/>
  <c r="H484" i="5"/>
  <c r="G484" i="5"/>
  <c r="AJ483" i="5"/>
  <c r="AK483" i="5" s="1"/>
  <c r="AL483" i="5" s="1"/>
  <c r="AG483" i="5"/>
  <c r="AB483" i="5"/>
  <c r="AA483" i="5"/>
  <c r="I483" i="5"/>
  <c r="J483" i="5" s="1"/>
  <c r="H483" i="5"/>
  <c r="Q483" i="5" s="1"/>
  <c r="R483" i="5" s="1"/>
  <c r="G483" i="5"/>
  <c r="AJ482" i="5"/>
  <c r="AG482" i="5"/>
  <c r="AB482" i="5"/>
  <c r="AA482" i="5"/>
  <c r="AF482" i="5" s="1"/>
  <c r="I482" i="5"/>
  <c r="AE482" i="5" s="1"/>
  <c r="H482" i="5"/>
  <c r="G482" i="5"/>
  <c r="AJ481" i="5"/>
  <c r="AG481" i="5"/>
  <c r="AB481" i="5"/>
  <c r="AA481" i="5"/>
  <c r="I481" i="5"/>
  <c r="J481" i="5" s="1"/>
  <c r="H481" i="5"/>
  <c r="Q481" i="5" s="1"/>
  <c r="R481" i="5" s="1"/>
  <c r="G481" i="5"/>
  <c r="AJ480" i="5"/>
  <c r="AG480" i="5"/>
  <c r="AH480" i="5" s="1"/>
  <c r="AI480" i="5" s="1"/>
  <c r="AN480" i="5" s="1"/>
  <c r="AB480" i="5"/>
  <c r="AA480" i="5"/>
  <c r="I480" i="5"/>
  <c r="J480" i="5" s="1"/>
  <c r="H480" i="5"/>
  <c r="G480" i="5"/>
  <c r="AJ479" i="5"/>
  <c r="AK479" i="5" s="1"/>
  <c r="AL479" i="5" s="1"/>
  <c r="AG479" i="5"/>
  <c r="AB479" i="5"/>
  <c r="AA479" i="5"/>
  <c r="AF479" i="5" s="1"/>
  <c r="I479" i="5"/>
  <c r="AE479" i="5" s="1"/>
  <c r="H479" i="5"/>
  <c r="G479" i="5"/>
  <c r="AJ478" i="5"/>
  <c r="AG478" i="5"/>
  <c r="AB478" i="5"/>
  <c r="AA478" i="5"/>
  <c r="Z478" i="5" s="1"/>
  <c r="I478" i="5"/>
  <c r="AE478" i="5" s="1"/>
  <c r="H478" i="5"/>
  <c r="Q478" i="5" s="1"/>
  <c r="R478" i="5" s="1"/>
  <c r="G478" i="5"/>
  <c r="AJ477" i="5"/>
  <c r="AG477" i="5"/>
  <c r="AH477" i="5" s="1"/>
  <c r="AB477" i="5"/>
  <c r="AA477" i="5"/>
  <c r="Z477" i="5" s="1"/>
  <c r="I477" i="5"/>
  <c r="J477" i="5" s="1"/>
  <c r="H477" i="5"/>
  <c r="Q477" i="5" s="1"/>
  <c r="R477" i="5" s="1"/>
  <c r="G477" i="5"/>
  <c r="AJ476" i="5"/>
  <c r="AG476" i="5"/>
  <c r="AH476" i="5" s="1"/>
  <c r="AB476" i="5"/>
  <c r="AA476" i="5"/>
  <c r="AF476" i="5" s="1"/>
  <c r="I476" i="5"/>
  <c r="AE476" i="5" s="1"/>
  <c r="H476" i="5"/>
  <c r="G476" i="5"/>
  <c r="AJ475" i="5"/>
  <c r="AG475" i="5"/>
  <c r="AH475" i="5" s="1"/>
  <c r="AB475" i="5"/>
  <c r="AA475" i="5"/>
  <c r="Z475" i="5" s="1"/>
  <c r="I475" i="5"/>
  <c r="H475" i="5"/>
  <c r="G475" i="5"/>
  <c r="AJ474" i="5"/>
  <c r="AK474" i="5" s="1"/>
  <c r="AG474" i="5"/>
  <c r="AH474" i="5" s="1"/>
  <c r="AI474" i="5" s="1"/>
  <c r="AB474" i="5"/>
  <c r="AA474" i="5"/>
  <c r="I474" i="5"/>
  <c r="H474" i="5"/>
  <c r="G474" i="5"/>
  <c r="AJ473" i="5"/>
  <c r="AK473" i="5" s="1"/>
  <c r="AL473" i="5" s="1"/>
  <c r="AG473" i="5"/>
  <c r="AB473" i="5"/>
  <c r="AA473" i="5"/>
  <c r="AF473" i="5" s="1"/>
  <c r="I473" i="5"/>
  <c r="AE473" i="5" s="1"/>
  <c r="H473" i="5"/>
  <c r="Q473" i="5" s="1"/>
  <c r="R473" i="5" s="1"/>
  <c r="G473" i="5"/>
  <c r="AJ472" i="5"/>
  <c r="AG472" i="5"/>
  <c r="AB472" i="5"/>
  <c r="AA472" i="5"/>
  <c r="Z472" i="5" s="1"/>
  <c r="I472" i="5"/>
  <c r="AE472" i="5" s="1"/>
  <c r="H472" i="5"/>
  <c r="G472" i="5"/>
  <c r="AJ471" i="5"/>
  <c r="AG471" i="5"/>
  <c r="AH471" i="5" s="1"/>
  <c r="AB471" i="5"/>
  <c r="AA471" i="5"/>
  <c r="Z471" i="5" s="1"/>
  <c r="I471" i="5"/>
  <c r="J471" i="5" s="1"/>
  <c r="H471" i="5"/>
  <c r="G471" i="5"/>
  <c r="AJ470" i="5"/>
  <c r="AK470" i="5" s="1"/>
  <c r="AG470" i="5"/>
  <c r="AH470" i="5" s="1"/>
  <c r="AI470" i="5" s="1"/>
  <c r="AB470" i="5"/>
  <c r="AA470" i="5"/>
  <c r="AF470" i="5" s="1"/>
  <c r="I470" i="5"/>
  <c r="AE470" i="5" s="1"/>
  <c r="H470" i="5"/>
  <c r="G470" i="5"/>
  <c r="AJ469" i="5"/>
  <c r="AK469" i="5" s="1"/>
  <c r="AL469" i="5" s="1"/>
  <c r="AG469" i="5"/>
  <c r="AB469" i="5"/>
  <c r="AA469" i="5"/>
  <c r="AF469" i="5" s="1"/>
  <c r="I469" i="5"/>
  <c r="AE469" i="5" s="1"/>
  <c r="H469" i="5"/>
  <c r="Q469" i="5" s="1"/>
  <c r="R469" i="5" s="1"/>
  <c r="G469" i="5"/>
  <c r="AJ468" i="5"/>
  <c r="AG468" i="5"/>
  <c r="AB468" i="5"/>
  <c r="AA468" i="5"/>
  <c r="AF468" i="5" s="1"/>
  <c r="I468" i="5"/>
  <c r="AE468" i="5" s="1"/>
  <c r="H468" i="5"/>
  <c r="G468" i="5"/>
  <c r="AJ467" i="5"/>
  <c r="AG467" i="5"/>
  <c r="AH467" i="5" s="1"/>
  <c r="AB467" i="5"/>
  <c r="AA467" i="5"/>
  <c r="Z467" i="5" s="1"/>
  <c r="I467" i="5"/>
  <c r="J467" i="5" s="1"/>
  <c r="H467" i="5"/>
  <c r="G467" i="5"/>
  <c r="AJ466" i="5"/>
  <c r="AK466" i="5" s="1"/>
  <c r="AG466" i="5"/>
  <c r="AH466" i="5" s="1"/>
  <c r="AI466" i="5" s="1"/>
  <c r="AB466" i="5"/>
  <c r="AA466" i="5"/>
  <c r="AF466" i="5" s="1"/>
  <c r="I466" i="5"/>
  <c r="J466" i="5" s="1"/>
  <c r="H466" i="5"/>
  <c r="G466" i="5"/>
  <c r="AJ465" i="5"/>
  <c r="AK465" i="5" s="1"/>
  <c r="AL465" i="5" s="1"/>
  <c r="AG465" i="5"/>
  <c r="AB465" i="5"/>
  <c r="AA465" i="5"/>
  <c r="AF465" i="5" s="1"/>
  <c r="I465" i="5"/>
  <c r="AE465" i="5" s="1"/>
  <c r="H465" i="5"/>
  <c r="Q465" i="5" s="1"/>
  <c r="R465" i="5" s="1"/>
  <c r="G465" i="5"/>
  <c r="AJ464" i="5"/>
  <c r="AG464" i="5"/>
  <c r="AB464" i="5"/>
  <c r="AA464" i="5"/>
  <c r="I464" i="5"/>
  <c r="AE464" i="5" s="1"/>
  <c r="H464" i="5"/>
  <c r="G464" i="5"/>
  <c r="AJ463" i="5"/>
  <c r="AG463" i="5"/>
  <c r="AH463" i="5" s="1"/>
  <c r="AB463" i="5"/>
  <c r="AA463" i="5"/>
  <c r="Z463" i="5" s="1"/>
  <c r="I463" i="5"/>
  <c r="AE463" i="5" s="1"/>
  <c r="H463" i="5"/>
  <c r="G463" i="5"/>
  <c r="AJ462" i="5"/>
  <c r="AK462" i="5" s="1"/>
  <c r="AG462" i="5"/>
  <c r="AH462" i="5" s="1"/>
  <c r="AI462" i="5" s="1"/>
  <c r="AB462" i="5"/>
  <c r="AA462" i="5"/>
  <c r="AF462" i="5" s="1"/>
  <c r="I462" i="5"/>
  <c r="H462" i="5"/>
  <c r="G462" i="5"/>
  <c r="AJ461" i="5"/>
  <c r="AK461" i="5" s="1"/>
  <c r="AL461" i="5" s="1"/>
  <c r="AG461" i="5"/>
  <c r="AB461" i="5"/>
  <c r="AA461" i="5"/>
  <c r="AF461" i="5" s="1"/>
  <c r="I461" i="5"/>
  <c r="AE461" i="5" s="1"/>
  <c r="H461" i="5"/>
  <c r="Q461" i="5" s="1"/>
  <c r="R461" i="5" s="1"/>
  <c r="G461" i="5"/>
  <c r="AJ460" i="5"/>
  <c r="AG460" i="5"/>
  <c r="AB460" i="5"/>
  <c r="AA460" i="5"/>
  <c r="Z460" i="5" s="1"/>
  <c r="I460" i="5"/>
  <c r="AE460" i="5" s="1"/>
  <c r="H460" i="5"/>
  <c r="G460" i="5"/>
  <c r="AJ459" i="5"/>
  <c r="AG459" i="5"/>
  <c r="AH459" i="5" s="1"/>
  <c r="AB459" i="5"/>
  <c r="AA459" i="5"/>
  <c r="Z459" i="5" s="1"/>
  <c r="I459" i="5"/>
  <c r="J459" i="5" s="1"/>
  <c r="H459" i="5"/>
  <c r="G459" i="5"/>
  <c r="AJ458" i="5"/>
  <c r="AG458" i="5"/>
  <c r="AH458" i="5" s="1"/>
  <c r="AI458" i="5" s="1"/>
  <c r="AB458" i="5"/>
  <c r="AA458" i="5"/>
  <c r="AF458" i="5" s="1"/>
  <c r="I458" i="5"/>
  <c r="AE458" i="5" s="1"/>
  <c r="H458" i="5"/>
  <c r="G458" i="5"/>
  <c r="AJ457" i="5"/>
  <c r="AK457" i="5" s="1"/>
  <c r="AL457" i="5" s="1"/>
  <c r="AG457" i="5"/>
  <c r="AB457" i="5"/>
  <c r="AA457" i="5"/>
  <c r="I457" i="5"/>
  <c r="AE457" i="5" s="1"/>
  <c r="H457" i="5"/>
  <c r="Q457" i="5" s="1"/>
  <c r="R457" i="5" s="1"/>
  <c r="G457" i="5"/>
  <c r="AJ456" i="5"/>
  <c r="AG456" i="5"/>
  <c r="AB456" i="5"/>
  <c r="AA456" i="5"/>
  <c r="Z456" i="5" s="1"/>
  <c r="I456" i="5"/>
  <c r="AE456" i="5" s="1"/>
  <c r="H456" i="5"/>
  <c r="G456" i="5"/>
  <c r="AJ455" i="5"/>
  <c r="AG455" i="5"/>
  <c r="AH455" i="5" s="1"/>
  <c r="AB455" i="5"/>
  <c r="AA455" i="5"/>
  <c r="Z455" i="5" s="1"/>
  <c r="I455" i="5"/>
  <c r="H455" i="5"/>
  <c r="G455" i="5"/>
  <c r="AJ454" i="5"/>
  <c r="AK454" i="5" s="1"/>
  <c r="AG454" i="5"/>
  <c r="AH454" i="5" s="1"/>
  <c r="AI454" i="5" s="1"/>
  <c r="AB454" i="5"/>
  <c r="AA454" i="5"/>
  <c r="I454" i="5"/>
  <c r="H454" i="5"/>
  <c r="G454" i="5"/>
  <c r="AJ453" i="5"/>
  <c r="AK453" i="5" s="1"/>
  <c r="AL453" i="5" s="1"/>
  <c r="AG453" i="5"/>
  <c r="AB453" i="5"/>
  <c r="AA453" i="5"/>
  <c r="AF453" i="5" s="1"/>
  <c r="I453" i="5"/>
  <c r="AE453" i="5" s="1"/>
  <c r="H453" i="5"/>
  <c r="Q453" i="5" s="1"/>
  <c r="R453" i="5" s="1"/>
  <c r="G453" i="5"/>
  <c r="AJ452" i="5"/>
  <c r="AG452" i="5"/>
  <c r="AB452" i="5"/>
  <c r="AA452" i="5"/>
  <c r="AF452" i="5" s="1"/>
  <c r="I452" i="5"/>
  <c r="AE452" i="5" s="1"/>
  <c r="H452" i="5"/>
  <c r="G452" i="5"/>
  <c r="AJ451" i="5"/>
  <c r="AG451" i="5"/>
  <c r="AH451" i="5" s="1"/>
  <c r="AB451" i="5"/>
  <c r="AA451" i="5"/>
  <c r="Z451" i="5" s="1"/>
  <c r="I451" i="5"/>
  <c r="J451" i="5" s="1"/>
  <c r="H451" i="5"/>
  <c r="G451" i="5"/>
  <c r="AJ450" i="5"/>
  <c r="AK450" i="5" s="1"/>
  <c r="AG450" i="5"/>
  <c r="AH450" i="5" s="1"/>
  <c r="AI450" i="5" s="1"/>
  <c r="AB450" i="5"/>
  <c r="AA450" i="5"/>
  <c r="AF450" i="5" s="1"/>
  <c r="I450" i="5"/>
  <c r="J450" i="5" s="1"/>
  <c r="H450" i="5"/>
  <c r="G450" i="5"/>
  <c r="AJ449" i="5"/>
  <c r="AK449" i="5" s="1"/>
  <c r="AG449" i="5"/>
  <c r="AB449" i="5"/>
  <c r="AA449" i="5"/>
  <c r="AF449" i="5" s="1"/>
  <c r="I449" i="5"/>
  <c r="AE449" i="5" s="1"/>
  <c r="H449" i="5"/>
  <c r="Q449" i="5" s="1"/>
  <c r="R449" i="5" s="1"/>
  <c r="G449" i="5"/>
  <c r="AJ448" i="5"/>
  <c r="AG448" i="5"/>
  <c r="AB448" i="5"/>
  <c r="AA448" i="5"/>
  <c r="I448" i="5"/>
  <c r="AE448" i="5" s="1"/>
  <c r="H448" i="5"/>
  <c r="G448" i="5"/>
  <c r="AJ447" i="5"/>
  <c r="AG447" i="5"/>
  <c r="AH447" i="5" s="1"/>
  <c r="AB447" i="5"/>
  <c r="AA447" i="5"/>
  <c r="Z447" i="5" s="1"/>
  <c r="I447" i="5"/>
  <c r="J447" i="5" s="1"/>
  <c r="H447" i="5"/>
  <c r="G447" i="5"/>
  <c r="AJ446" i="5"/>
  <c r="AK446" i="5" s="1"/>
  <c r="AG446" i="5"/>
  <c r="AH446" i="5" s="1"/>
  <c r="AB446" i="5"/>
  <c r="AA446" i="5"/>
  <c r="AF446" i="5" s="1"/>
  <c r="I446" i="5"/>
  <c r="J446" i="5" s="1"/>
  <c r="H446" i="5"/>
  <c r="G446" i="5"/>
  <c r="AJ445" i="5"/>
  <c r="AK445" i="5" s="1"/>
  <c r="AG445" i="5"/>
  <c r="AB445" i="5"/>
  <c r="AA445" i="5"/>
  <c r="AF445" i="5" s="1"/>
  <c r="I445" i="5"/>
  <c r="AE445" i="5" s="1"/>
  <c r="H445" i="5"/>
  <c r="Q445" i="5" s="1"/>
  <c r="S445" i="5" s="1"/>
  <c r="G445" i="5"/>
  <c r="AJ444" i="5"/>
  <c r="AG444" i="5"/>
  <c r="AB444" i="5"/>
  <c r="AA444" i="5"/>
  <c r="Z444" i="5" s="1"/>
  <c r="I444" i="5"/>
  <c r="AE444" i="5" s="1"/>
  <c r="H444" i="5"/>
  <c r="G444" i="5"/>
  <c r="AJ443" i="5"/>
  <c r="AG443" i="5"/>
  <c r="AH443" i="5" s="1"/>
  <c r="AB443" i="5"/>
  <c r="AA443" i="5"/>
  <c r="Z443" i="5" s="1"/>
  <c r="I443" i="5"/>
  <c r="J443" i="5" s="1"/>
  <c r="H443" i="5"/>
  <c r="G443" i="5"/>
  <c r="AJ442" i="5"/>
  <c r="AK442" i="5" s="1"/>
  <c r="AG442" i="5"/>
  <c r="AH442" i="5" s="1"/>
  <c r="AB442" i="5"/>
  <c r="AA442" i="5"/>
  <c r="AF442" i="5" s="1"/>
  <c r="I442" i="5"/>
  <c r="J442" i="5" s="1"/>
  <c r="H442" i="5"/>
  <c r="G442" i="5"/>
  <c r="AJ441" i="5"/>
  <c r="AK441" i="5" s="1"/>
  <c r="AG441" i="5"/>
  <c r="AB441" i="5"/>
  <c r="AA441" i="5"/>
  <c r="AF441" i="5" s="1"/>
  <c r="I441" i="5"/>
  <c r="AE441" i="5" s="1"/>
  <c r="H441" i="5"/>
  <c r="Q441" i="5" s="1"/>
  <c r="S441" i="5" s="1"/>
  <c r="G441" i="5"/>
  <c r="AJ440" i="5"/>
  <c r="AG440" i="5"/>
  <c r="AB440" i="5"/>
  <c r="AA440" i="5"/>
  <c r="AF440" i="5" s="1"/>
  <c r="I440" i="5"/>
  <c r="AE440" i="5" s="1"/>
  <c r="H440" i="5"/>
  <c r="G440" i="5"/>
  <c r="AJ439" i="5"/>
  <c r="AG439" i="5"/>
  <c r="AH439" i="5" s="1"/>
  <c r="AB439" i="5"/>
  <c r="AA439" i="5"/>
  <c r="Z439" i="5" s="1"/>
  <c r="I439" i="5"/>
  <c r="J439" i="5" s="1"/>
  <c r="H439" i="5"/>
  <c r="G439" i="5"/>
  <c r="AJ438" i="5"/>
  <c r="AK438" i="5" s="1"/>
  <c r="AG438" i="5"/>
  <c r="AH438" i="5" s="1"/>
  <c r="AB438" i="5"/>
  <c r="AA438" i="5"/>
  <c r="AF438" i="5" s="1"/>
  <c r="I438" i="5"/>
  <c r="H438" i="5"/>
  <c r="G438" i="5"/>
  <c r="AJ437" i="5"/>
  <c r="AK437" i="5" s="1"/>
  <c r="AG437" i="5"/>
  <c r="AB437" i="5"/>
  <c r="AA437" i="5"/>
  <c r="AF437" i="5" s="1"/>
  <c r="I437" i="5"/>
  <c r="AE437" i="5" s="1"/>
  <c r="H437" i="5"/>
  <c r="Q437" i="5" s="1"/>
  <c r="S437" i="5" s="1"/>
  <c r="G437" i="5"/>
  <c r="AJ436" i="5"/>
  <c r="AG436" i="5"/>
  <c r="AB436" i="5"/>
  <c r="AA436" i="5"/>
  <c r="AF436" i="5" s="1"/>
  <c r="I436" i="5"/>
  <c r="AE436" i="5" s="1"/>
  <c r="H436" i="5"/>
  <c r="G436" i="5"/>
  <c r="AJ435" i="5"/>
  <c r="AG435" i="5"/>
  <c r="AH435" i="5" s="1"/>
  <c r="AB435" i="5"/>
  <c r="AA435" i="5"/>
  <c r="Z435" i="5" s="1"/>
  <c r="I435" i="5"/>
  <c r="H435" i="5"/>
  <c r="G435" i="5"/>
  <c r="AJ434" i="5"/>
  <c r="AK434" i="5" s="1"/>
  <c r="AG434" i="5"/>
  <c r="AH434" i="5" s="1"/>
  <c r="AB434" i="5"/>
  <c r="AA434" i="5"/>
  <c r="AF434" i="5" s="1"/>
  <c r="I434" i="5"/>
  <c r="J434" i="5" s="1"/>
  <c r="H434" i="5"/>
  <c r="G434" i="5"/>
  <c r="AJ433" i="5"/>
  <c r="AK433" i="5" s="1"/>
  <c r="AG433" i="5"/>
  <c r="AB433" i="5"/>
  <c r="AA433" i="5"/>
  <c r="AF433" i="5" s="1"/>
  <c r="I433" i="5"/>
  <c r="AE433" i="5" s="1"/>
  <c r="H433" i="5"/>
  <c r="Q433" i="5" s="1"/>
  <c r="S433" i="5" s="1"/>
  <c r="G433" i="5"/>
  <c r="AJ432" i="5"/>
  <c r="AG432" i="5"/>
  <c r="AB432" i="5"/>
  <c r="AA432" i="5"/>
  <c r="I432" i="5"/>
  <c r="AE432" i="5" s="1"/>
  <c r="H432" i="5"/>
  <c r="G432" i="5"/>
  <c r="AJ431" i="5"/>
  <c r="AG431" i="5"/>
  <c r="AH431" i="5" s="1"/>
  <c r="AB431" i="5"/>
  <c r="AA431" i="5"/>
  <c r="Z431" i="5" s="1"/>
  <c r="I431" i="5"/>
  <c r="J431" i="5" s="1"/>
  <c r="H431" i="5"/>
  <c r="G431" i="5"/>
  <c r="AJ430" i="5"/>
  <c r="AK430" i="5" s="1"/>
  <c r="AL430" i="5" s="1"/>
  <c r="AG430" i="5"/>
  <c r="AH430" i="5" s="1"/>
  <c r="AB430" i="5"/>
  <c r="AA430" i="5"/>
  <c r="I430" i="5"/>
  <c r="H430" i="5"/>
  <c r="G430" i="5"/>
  <c r="AJ429" i="5"/>
  <c r="AK429" i="5" s="1"/>
  <c r="AG429" i="5"/>
  <c r="AB429" i="5"/>
  <c r="AA429" i="5"/>
  <c r="I429" i="5"/>
  <c r="H429" i="5"/>
  <c r="Q429" i="5" s="1"/>
  <c r="G429" i="5"/>
  <c r="AJ428" i="5"/>
  <c r="AG428" i="5"/>
  <c r="AB428" i="5"/>
  <c r="AA428" i="5"/>
  <c r="AF428" i="5" s="1"/>
  <c r="I428" i="5"/>
  <c r="AE428" i="5" s="1"/>
  <c r="H428" i="5"/>
  <c r="G428" i="5"/>
  <c r="AJ427" i="5"/>
  <c r="AG427" i="5"/>
  <c r="AH427" i="5" s="1"/>
  <c r="AB427" i="5"/>
  <c r="AA427" i="5"/>
  <c r="I427" i="5"/>
  <c r="J427" i="5" s="1"/>
  <c r="H427" i="5"/>
  <c r="G427" i="5"/>
  <c r="AJ426" i="5"/>
  <c r="AK426" i="5" s="1"/>
  <c r="AG426" i="5"/>
  <c r="AH426" i="5" s="1"/>
  <c r="AB426" i="5"/>
  <c r="AA426" i="5"/>
  <c r="AF426" i="5" s="1"/>
  <c r="I426" i="5"/>
  <c r="AE426" i="5" s="1"/>
  <c r="H426" i="5"/>
  <c r="G426" i="5"/>
  <c r="AJ425" i="5"/>
  <c r="AK425" i="5" s="1"/>
  <c r="AG425" i="5"/>
  <c r="AB425" i="5"/>
  <c r="AA425" i="5"/>
  <c r="I425" i="5"/>
  <c r="H425" i="5"/>
  <c r="Q425" i="5" s="1"/>
  <c r="G425" i="5"/>
  <c r="AJ424" i="5"/>
  <c r="AG424" i="5"/>
  <c r="AB424" i="5"/>
  <c r="AA424" i="5"/>
  <c r="Z424" i="5" s="1"/>
  <c r="I424" i="5"/>
  <c r="AE424" i="5" s="1"/>
  <c r="H424" i="5"/>
  <c r="G424" i="5"/>
  <c r="AJ423" i="5"/>
  <c r="AG423" i="5"/>
  <c r="AH423" i="5" s="1"/>
  <c r="AB423" i="5"/>
  <c r="AA423" i="5"/>
  <c r="I423" i="5"/>
  <c r="J423" i="5" s="1"/>
  <c r="H423" i="5"/>
  <c r="G423" i="5"/>
  <c r="AJ422" i="5"/>
  <c r="AK422" i="5" s="1"/>
  <c r="AG422" i="5"/>
  <c r="AH422" i="5" s="1"/>
  <c r="AB422" i="5"/>
  <c r="AA422" i="5"/>
  <c r="AF422" i="5" s="1"/>
  <c r="I422" i="5"/>
  <c r="AE422" i="5" s="1"/>
  <c r="H422" i="5"/>
  <c r="G422" i="5"/>
  <c r="AJ421" i="5"/>
  <c r="AK421" i="5" s="1"/>
  <c r="AG421" i="5"/>
  <c r="AH421" i="5" s="1"/>
  <c r="AB421" i="5"/>
  <c r="AA421" i="5"/>
  <c r="AF421" i="5" s="1"/>
  <c r="I421" i="5"/>
  <c r="AE421" i="5" s="1"/>
  <c r="H421" i="5"/>
  <c r="Q421" i="5" s="1"/>
  <c r="G421" i="5"/>
  <c r="AJ420" i="5"/>
  <c r="AG420" i="5"/>
  <c r="AB420" i="5"/>
  <c r="AA420" i="5"/>
  <c r="Z420" i="5" s="1"/>
  <c r="I420" i="5"/>
  <c r="H420" i="5"/>
  <c r="Q420" i="5" s="1"/>
  <c r="R420" i="5" s="1"/>
  <c r="G420" i="5"/>
  <c r="AJ419" i="5"/>
  <c r="AG419" i="5"/>
  <c r="AB419" i="5"/>
  <c r="AA419" i="5"/>
  <c r="Z419" i="5" s="1"/>
  <c r="I419" i="5"/>
  <c r="J419" i="5" s="1"/>
  <c r="H419" i="5"/>
  <c r="G419" i="5"/>
  <c r="AJ418" i="5"/>
  <c r="AG418" i="5"/>
  <c r="AH418" i="5" s="1"/>
  <c r="AI418" i="5" s="1"/>
  <c r="AN418" i="5" s="1"/>
  <c r="AB418" i="5"/>
  <c r="AA418" i="5"/>
  <c r="I418" i="5"/>
  <c r="J418" i="5" s="1"/>
  <c r="H418" i="5"/>
  <c r="G418" i="5"/>
  <c r="AJ417" i="5"/>
  <c r="AK417" i="5" s="1"/>
  <c r="AG417" i="5"/>
  <c r="AH417" i="5" s="1"/>
  <c r="AB417" i="5"/>
  <c r="AA417" i="5"/>
  <c r="AF417" i="5" s="1"/>
  <c r="I417" i="5"/>
  <c r="AE417" i="5" s="1"/>
  <c r="H417" i="5"/>
  <c r="G417" i="5"/>
  <c r="AJ416" i="5"/>
  <c r="AK416" i="5" s="1"/>
  <c r="AG416" i="5"/>
  <c r="AB416" i="5"/>
  <c r="AA416" i="5"/>
  <c r="AF416" i="5" s="1"/>
  <c r="I416" i="5"/>
  <c r="H416" i="5"/>
  <c r="Q416" i="5" s="1"/>
  <c r="G416" i="5"/>
  <c r="AJ415" i="5"/>
  <c r="AG415" i="5"/>
  <c r="AB415" i="5"/>
  <c r="AA415" i="5"/>
  <c r="Z415" i="5" s="1"/>
  <c r="I415" i="5"/>
  <c r="H415" i="5"/>
  <c r="G415" i="5"/>
  <c r="AJ414" i="5"/>
  <c r="AK414" i="5" s="1"/>
  <c r="AG414" i="5"/>
  <c r="AB414" i="5"/>
  <c r="AA414" i="5"/>
  <c r="I414" i="5"/>
  <c r="H414" i="5"/>
  <c r="Q414" i="5" s="1"/>
  <c r="G414" i="5"/>
  <c r="AJ413" i="5"/>
  <c r="AG413" i="5"/>
  <c r="AH413" i="5" s="1"/>
  <c r="AB413" i="5"/>
  <c r="AA413" i="5"/>
  <c r="I413" i="5"/>
  <c r="AE413" i="5" s="1"/>
  <c r="H413" i="5"/>
  <c r="G413" i="5"/>
  <c r="AJ412" i="5"/>
  <c r="AK412" i="5" s="1"/>
  <c r="AG412" i="5"/>
  <c r="AB412" i="5"/>
  <c r="AA412" i="5"/>
  <c r="I412" i="5"/>
  <c r="J412" i="5" s="1"/>
  <c r="H412" i="5"/>
  <c r="G412" i="5"/>
  <c r="AJ411" i="5"/>
  <c r="AG411" i="5"/>
  <c r="AH411" i="5" s="1"/>
  <c r="AB411" i="5"/>
  <c r="AA411" i="5"/>
  <c r="AF411" i="5" s="1"/>
  <c r="I411" i="5"/>
  <c r="H411" i="5"/>
  <c r="G411" i="5"/>
  <c r="AJ410" i="5"/>
  <c r="AK410" i="5" s="1"/>
  <c r="AG410" i="5"/>
  <c r="AB410" i="5"/>
  <c r="AA410" i="5"/>
  <c r="I410" i="5"/>
  <c r="H410" i="5"/>
  <c r="G410" i="5"/>
  <c r="AJ409" i="5"/>
  <c r="AG409" i="5"/>
  <c r="AH409" i="5" s="1"/>
  <c r="AI409" i="5" s="1"/>
  <c r="AN409" i="5" s="1"/>
  <c r="AB409" i="5"/>
  <c r="AA409" i="5"/>
  <c r="I409" i="5"/>
  <c r="H409" i="5"/>
  <c r="G409" i="5"/>
  <c r="AJ408" i="5"/>
  <c r="AG408" i="5"/>
  <c r="AH408" i="5" s="1"/>
  <c r="AI408" i="5" s="1"/>
  <c r="AB408" i="5"/>
  <c r="AA408" i="5"/>
  <c r="I408" i="5"/>
  <c r="J408" i="5" s="1"/>
  <c r="H408" i="5"/>
  <c r="Q408" i="5" s="1"/>
  <c r="G408" i="5"/>
  <c r="AJ407" i="5"/>
  <c r="AK407" i="5" s="1"/>
  <c r="AL407" i="5" s="1"/>
  <c r="AG407" i="5"/>
  <c r="AB407" i="5"/>
  <c r="AA407" i="5"/>
  <c r="I407" i="5"/>
  <c r="H407" i="5"/>
  <c r="Q407" i="5" s="1"/>
  <c r="R407" i="5" s="1"/>
  <c r="G407" i="5"/>
  <c r="AJ406" i="5"/>
  <c r="AG406" i="5"/>
  <c r="AB406" i="5"/>
  <c r="AA406" i="5"/>
  <c r="I406" i="5"/>
  <c r="H406" i="5"/>
  <c r="Q406" i="5" s="1"/>
  <c r="R406" i="5" s="1"/>
  <c r="G406" i="5"/>
  <c r="AJ405" i="5"/>
  <c r="AG405" i="5"/>
  <c r="AH405" i="5" s="1"/>
  <c r="AB405" i="5"/>
  <c r="AA405" i="5"/>
  <c r="Z405" i="5" s="1"/>
  <c r="I405" i="5"/>
  <c r="J405" i="5" s="1"/>
  <c r="H405" i="5"/>
  <c r="G405" i="5"/>
  <c r="AJ404" i="5"/>
  <c r="AK404" i="5" s="1"/>
  <c r="AG404" i="5"/>
  <c r="AH404" i="5" s="1"/>
  <c r="AB404" i="5"/>
  <c r="AA404" i="5"/>
  <c r="AF404" i="5" s="1"/>
  <c r="I404" i="5"/>
  <c r="AE404" i="5" s="1"/>
  <c r="H404" i="5"/>
  <c r="G404" i="5"/>
  <c r="AJ403" i="5"/>
  <c r="AK403" i="5" s="1"/>
  <c r="AG403" i="5"/>
  <c r="AH403" i="5" s="1"/>
  <c r="AB403" i="5"/>
  <c r="AA403" i="5"/>
  <c r="I403" i="5"/>
  <c r="H403" i="5"/>
  <c r="Q403" i="5" s="1"/>
  <c r="G403" i="5"/>
  <c r="AJ402" i="5"/>
  <c r="AG402" i="5"/>
  <c r="AB402" i="5"/>
  <c r="AA402" i="5"/>
  <c r="Z402" i="5" s="1"/>
  <c r="I402" i="5"/>
  <c r="H402" i="5"/>
  <c r="Q402" i="5" s="1"/>
  <c r="R402" i="5" s="1"/>
  <c r="G402" i="5"/>
  <c r="AJ401" i="5"/>
  <c r="AK401" i="5" s="1"/>
  <c r="AG401" i="5"/>
  <c r="AH401" i="5" s="1"/>
  <c r="AB401" i="5"/>
  <c r="AA401" i="5"/>
  <c r="I401" i="5"/>
  <c r="AE401" i="5" s="1"/>
  <c r="H401" i="5"/>
  <c r="Q401" i="5" s="1"/>
  <c r="R401" i="5" s="1"/>
  <c r="G401" i="5"/>
  <c r="AJ400" i="5"/>
  <c r="AG400" i="5"/>
  <c r="AH400" i="5" s="1"/>
  <c r="AI400" i="5" s="1"/>
  <c r="AB400" i="5"/>
  <c r="AA400" i="5"/>
  <c r="I400" i="5"/>
  <c r="H400" i="5"/>
  <c r="Q400" i="5" s="1"/>
  <c r="R400" i="5" s="1"/>
  <c r="G400" i="5"/>
  <c r="AJ399" i="5"/>
  <c r="AK399" i="5" s="1"/>
  <c r="AL399" i="5" s="1"/>
  <c r="AG399" i="5"/>
  <c r="AH399" i="5" s="1"/>
  <c r="AB399" i="5"/>
  <c r="AA399" i="5"/>
  <c r="I399" i="5"/>
  <c r="H399" i="5"/>
  <c r="G399" i="5"/>
  <c r="AJ398" i="5"/>
  <c r="AK398" i="5" s="1"/>
  <c r="AG398" i="5"/>
  <c r="AB398" i="5"/>
  <c r="AA398" i="5"/>
  <c r="AF398" i="5" s="1"/>
  <c r="I398" i="5"/>
  <c r="H398" i="5"/>
  <c r="Q398" i="5" s="1"/>
  <c r="G398" i="5"/>
  <c r="AJ397" i="5"/>
  <c r="AG397" i="5"/>
  <c r="AH397" i="5" s="1"/>
  <c r="AI397" i="5" s="1"/>
  <c r="AN397" i="5" s="1"/>
  <c r="AB397" i="5"/>
  <c r="AA397" i="5"/>
  <c r="I397" i="5"/>
  <c r="H397" i="5"/>
  <c r="G397" i="5"/>
  <c r="AJ396" i="5"/>
  <c r="AK396" i="5" s="1"/>
  <c r="AL396" i="5" s="1"/>
  <c r="AM396" i="5" s="1"/>
  <c r="AG396" i="5"/>
  <c r="AH396" i="5" s="1"/>
  <c r="AB396" i="5"/>
  <c r="AA396" i="5"/>
  <c r="I396" i="5"/>
  <c r="J396" i="5" s="1"/>
  <c r="H396" i="5"/>
  <c r="Q396" i="5" s="1"/>
  <c r="R396" i="5" s="1"/>
  <c r="G396" i="5"/>
  <c r="AJ395" i="5"/>
  <c r="AK395" i="5" s="1"/>
  <c r="AG395" i="5"/>
  <c r="AH395" i="5" s="1"/>
  <c r="AB395" i="5"/>
  <c r="AA395" i="5"/>
  <c r="Z395" i="5" s="1"/>
  <c r="I395" i="5"/>
  <c r="AE395" i="5" s="1"/>
  <c r="H395" i="5"/>
  <c r="G395" i="5"/>
  <c r="AJ394" i="5"/>
  <c r="AK394" i="5" s="1"/>
  <c r="AG394" i="5"/>
  <c r="AB394" i="5"/>
  <c r="AA394" i="5"/>
  <c r="AF394" i="5" s="1"/>
  <c r="I394" i="5"/>
  <c r="H394" i="5"/>
  <c r="Q394" i="5" s="1"/>
  <c r="G394" i="5"/>
  <c r="AJ393" i="5"/>
  <c r="AG393" i="5"/>
  <c r="AH393" i="5" s="1"/>
  <c r="AI393" i="5" s="1"/>
  <c r="AN393" i="5" s="1"/>
  <c r="AB393" i="5"/>
  <c r="AA393" i="5"/>
  <c r="AF393" i="5" s="1"/>
  <c r="I393" i="5"/>
  <c r="J393" i="5" s="1"/>
  <c r="H393" i="5"/>
  <c r="G393" i="5"/>
  <c r="AJ392" i="5"/>
  <c r="AG392" i="5"/>
  <c r="AH392" i="5" s="1"/>
  <c r="AI392" i="5" s="1"/>
  <c r="AB392" i="5"/>
  <c r="AA392" i="5"/>
  <c r="I392" i="5"/>
  <c r="J392" i="5" s="1"/>
  <c r="H392" i="5"/>
  <c r="Q392" i="5" s="1"/>
  <c r="R392" i="5" s="1"/>
  <c r="G392" i="5"/>
  <c r="AJ391" i="5"/>
  <c r="AK391" i="5" s="1"/>
  <c r="AL391" i="5" s="1"/>
  <c r="AG391" i="5"/>
  <c r="AB391" i="5"/>
  <c r="AA391" i="5"/>
  <c r="I391" i="5"/>
  <c r="AE391" i="5" s="1"/>
  <c r="H391" i="5"/>
  <c r="G391" i="5"/>
  <c r="AJ390" i="5"/>
  <c r="AK390" i="5" s="1"/>
  <c r="AG390" i="5"/>
  <c r="AB390" i="5"/>
  <c r="AA390" i="5"/>
  <c r="I390" i="5"/>
  <c r="H390" i="5"/>
  <c r="Q390" i="5" s="1"/>
  <c r="R390" i="5" s="1"/>
  <c r="G390" i="5"/>
  <c r="AJ389" i="5"/>
  <c r="AG389" i="5"/>
  <c r="AH389" i="5" s="1"/>
  <c r="AB389" i="5"/>
  <c r="AA389" i="5"/>
  <c r="AF389" i="5" s="1"/>
  <c r="I389" i="5"/>
  <c r="H389" i="5"/>
  <c r="G389" i="5"/>
  <c r="AJ388" i="5"/>
  <c r="AK388" i="5" s="1"/>
  <c r="AG388" i="5"/>
  <c r="AB388" i="5"/>
  <c r="AA388" i="5"/>
  <c r="I388" i="5"/>
  <c r="J388" i="5" s="1"/>
  <c r="H388" i="5"/>
  <c r="Q388" i="5" s="1"/>
  <c r="R388" i="5" s="1"/>
  <c r="G388" i="5"/>
  <c r="AJ387" i="5"/>
  <c r="AG387" i="5"/>
  <c r="AB387" i="5"/>
  <c r="AA387" i="5"/>
  <c r="I387" i="5"/>
  <c r="H387" i="5"/>
  <c r="G387" i="5"/>
  <c r="AJ386" i="5"/>
  <c r="AG386" i="5"/>
  <c r="AB386" i="5"/>
  <c r="AA386" i="5"/>
  <c r="I386" i="5"/>
  <c r="J386" i="5" s="1"/>
  <c r="H386" i="5"/>
  <c r="G386" i="5"/>
  <c r="AJ385" i="5"/>
  <c r="AG385" i="5"/>
  <c r="AH385" i="5" s="1"/>
  <c r="AI385" i="5" s="1"/>
  <c r="AB385" i="5"/>
  <c r="AA385" i="5"/>
  <c r="I385" i="5"/>
  <c r="H385" i="5"/>
  <c r="G385" i="5"/>
  <c r="AJ384" i="5"/>
  <c r="AK384" i="5" s="1"/>
  <c r="AG384" i="5"/>
  <c r="AB384" i="5"/>
  <c r="AA384" i="5"/>
  <c r="I384" i="5"/>
  <c r="H384" i="5"/>
  <c r="G384" i="5"/>
  <c r="AJ383" i="5"/>
  <c r="AG383" i="5"/>
  <c r="AH383" i="5" s="1"/>
  <c r="AB383" i="5"/>
  <c r="AA383" i="5"/>
  <c r="I383" i="5"/>
  <c r="H383" i="5"/>
  <c r="G383" i="5"/>
  <c r="AJ382" i="5"/>
  <c r="AK382" i="5" s="1"/>
  <c r="AG382" i="5"/>
  <c r="AB382" i="5"/>
  <c r="AA382" i="5"/>
  <c r="I382" i="5"/>
  <c r="J382" i="5" s="1"/>
  <c r="H382" i="5"/>
  <c r="Q382" i="5" s="1"/>
  <c r="R382" i="5" s="1"/>
  <c r="G382" i="5"/>
  <c r="AJ381" i="5"/>
  <c r="AG381" i="5"/>
  <c r="AH381" i="5" s="1"/>
  <c r="AB381" i="5"/>
  <c r="AA381" i="5"/>
  <c r="Z381" i="5" s="1"/>
  <c r="I381" i="5"/>
  <c r="H381" i="5"/>
  <c r="G381" i="5"/>
  <c r="AJ380" i="5"/>
  <c r="AK380" i="5" s="1"/>
  <c r="AG380" i="5"/>
  <c r="AB380" i="5"/>
  <c r="AA380" i="5"/>
  <c r="I380" i="5"/>
  <c r="J380" i="5" s="1"/>
  <c r="H380" i="5"/>
  <c r="Q380" i="5" s="1"/>
  <c r="R380" i="5" s="1"/>
  <c r="G380" i="5"/>
  <c r="AJ379" i="5"/>
  <c r="AK379" i="5" s="1"/>
  <c r="AL379" i="5" s="1"/>
  <c r="AG379" i="5"/>
  <c r="AH379" i="5" s="1"/>
  <c r="AB379" i="5"/>
  <c r="AA379" i="5"/>
  <c r="AF379" i="5" s="1"/>
  <c r="I379" i="5"/>
  <c r="H379" i="5"/>
  <c r="G379" i="5"/>
  <c r="AJ378" i="5"/>
  <c r="AK378" i="5" s="1"/>
  <c r="AG378" i="5"/>
  <c r="AB378" i="5"/>
  <c r="AA378" i="5"/>
  <c r="AF378" i="5" s="1"/>
  <c r="I378" i="5"/>
  <c r="H378" i="5"/>
  <c r="Q378" i="5" s="1"/>
  <c r="G378" i="5"/>
  <c r="AJ377" i="5"/>
  <c r="AG377" i="5"/>
  <c r="AB377" i="5"/>
  <c r="AA377" i="5"/>
  <c r="I377" i="5"/>
  <c r="H377" i="5"/>
  <c r="G377" i="5"/>
  <c r="AJ376" i="5"/>
  <c r="AG376" i="5"/>
  <c r="AB376" i="5"/>
  <c r="AA376" i="5"/>
  <c r="I376" i="5"/>
  <c r="H376" i="5"/>
  <c r="Q376" i="5" s="1"/>
  <c r="R376" i="5" s="1"/>
  <c r="G376" i="5"/>
  <c r="AJ375" i="5"/>
  <c r="AG375" i="5"/>
  <c r="AH375" i="5" s="1"/>
  <c r="AB375" i="5"/>
  <c r="AA375" i="5"/>
  <c r="Z375" i="5" s="1"/>
  <c r="I375" i="5"/>
  <c r="AE375" i="5" s="1"/>
  <c r="H375" i="5"/>
  <c r="G375" i="5"/>
  <c r="AJ374" i="5"/>
  <c r="AK374" i="5" s="1"/>
  <c r="AG374" i="5"/>
  <c r="AB374" i="5"/>
  <c r="AA374" i="5"/>
  <c r="AF374" i="5" s="1"/>
  <c r="I374" i="5"/>
  <c r="H374" i="5"/>
  <c r="G374" i="5"/>
  <c r="AJ373" i="5"/>
  <c r="AG373" i="5"/>
  <c r="AH373" i="5" s="1"/>
  <c r="AB373" i="5"/>
  <c r="AA373" i="5"/>
  <c r="Z373" i="5" s="1"/>
  <c r="I373" i="5"/>
  <c r="H373" i="5"/>
  <c r="G373" i="5"/>
  <c r="AJ372" i="5"/>
  <c r="AK372" i="5" s="1"/>
  <c r="AG372" i="5"/>
  <c r="AB372" i="5"/>
  <c r="AA372" i="5"/>
  <c r="I372" i="5"/>
  <c r="J372" i="5" s="1"/>
  <c r="H372" i="5"/>
  <c r="Q372" i="5" s="1"/>
  <c r="R372" i="5" s="1"/>
  <c r="G372" i="5"/>
  <c r="AJ371" i="5"/>
  <c r="AG371" i="5"/>
  <c r="AH371" i="5" s="1"/>
  <c r="AB371" i="5"/>
  <c r="AA371" i="5"/>
  <c r="AF371" i="5" s="1"/>
  <c r="I371" i="5"/>
  <c r="AE371" i="5" s="1"/>
  <c r="H371" i="5"/>
  <c r="G371" i="5"/>
  <c r="AJ370" i="5"/>
  <c r="AK370" i="5" s="1"/>
  <c r="AG370" i="5"/>
  <c r="AB370" i="5"/>
  <c r="AA370" i="5"/>
  <c r="I370" i="5"/>
  <c r="J370" i="5" s="1"/>
  <c r="H370" i="5"/>
  <c r="G370" i="5"/>
  <c r="AJ369" i="5"/>
  <c r="AG369" i="5"/>
  <c r="AH369" i="5" s="1"/>
  <c r="AB369" i="5"/>
  <c r="AA369" i="5"/>
  <c r="I369" i="5"/>
  <c r="H369" i="5"/>
  <c r="G369" i="5"/>
  <c r="AJ368" i="5"/>
  <c r="AG368" i="5"/>
  <c r="AB368" i="5"/>
  <c r="AA368" i="5"/>
  <c r="I368" i="5"/>
  <c r="J368" i="5" s="1"/>
  <c r="H368" i="5"/>
  <c r="G368" i="5"/>
  <c r="AJ367" i="5"/>
  <c r="AG367" i="5"/>
  <c r="AH367" i="5" s="1"/>
  <c r="AB367" i="5"/>
  <c r="AA367" i="5"/>
  <c r="Z367" i="5" s="1"/>
  <c r="I367" i="5"/>
  <c r="AE367" i="5" s="1"/>
  <c r="H367" i="5"/>
  <c r="G367" i="5"/>
  <c r="AJ366" i="5"/>
  <c r="AK366" i="5" s="1"/>
  <c r="AL366" i="5" s="1"/>
  <c r="AG366" i="5"/>
  <c r="AB366" i="5"/>
  <c r="AA366" i="5"/>
  <c r="I366" i="5"/>
  <c r="H366" i="5"/>
  <c r="Q366" i="5" s="1"/>
  <c r="R366" i="5" s="1"/>
  <c r="G366" i="5"/>
  <c r="AJ365" i="5"/>
  <c r="AG365" i="5"/>
  <c r="AH365" i="5" s="1"/>
  <c r="AB365" i="5"/>
  <c r="AA365" i="5"/>
  <c r="Z365" i="5" s="1"/>
  <c r="I365" i="5"/>
  <c r="H365" i="5"/>
  <c r="Q365" i="5" s="1"/>
  <c r="R365" i="5" s="1"/>
  <c r="G365" i="5"/>
  <c r="AJ364" i="5"/>
  <c r="AG364" i="5"/>
  <c r="AH364" i="5" s="1"/>
  <c r="AI364" i="5" s="1"/>
  <c r="AB364" i="5"/>
  <c r="AA364" i="5"/>
  <c r="I364" i="5"/>
  <c r="H364" i="5"/>
  <c r="G364" i="5"/>
  <c r="AJ363" i="5"/>
  <c r="AK363" i="5" s="1"/>
  <c r="AG363" i="5"/>
  <c r="AH363" i="5" s="1"/>
  <c r="AI363" i="5" s="1"/>
  <c r="AB363" i="5"/>
  <c r="AA363" i="5"/>
  <c r="I363" i="5"/>
  <c r="H363" i="5"/>
  <c r="G363" i="5"/>
  <c r="AJ362" i="5"/>
  <c r="AG362" i="5"/>
  <c r="AH362" i="5" s="1"/>
  <c r="AB362" i="5"/>
  <c r="AA362" i="5"/>
  <c r="AF362" i="5" s="1"/>
  <c r="I362" i="5"/>
  <c r="AE362" i="5" s="1"/>
  <c r="H362" i="5"/>
  <c r="Q362" i="5" s="1"/>
  <c r="R362" i="5" s="1"/>
  <c r="G362" i="5"/>
  <c r="AJ361" i="5"/>
  <c r="AK361" i="5" s="1"/>
  <c r="AG361" i="5"/>
  <c r="AB361" i="5"/>
  <c r="AA361" i="5"/>
  <c r="AF361" i="5" s="1"/>
  <c r="I361" i="5"/>
  <c r="H361" i="5"/>
  <c r="Q361" i="5" s="1"/>
  <c r="R361" i="5" s="1"/>
  <c r="G361" i="5"/>
  <c r="AJ360" i="5"/>
  <c r="AG360" i="5"/>
  <c r="AH360" i="5" s="1"/>
  <c r="AI360" i="5" s="1"/>
  <c r="AB360" i="5"/>
  <c r="AA360" i="5"/>
  <c r="I360" i="5"/>
  <c r="H360" i="5"/>
  <c r="G360" i="5"/>
  <c r="AJ359" i="5"/>
  <c r="AK359" i="5" s="1"/>
  <c r="AG359" i="5"/>
  <c r="AH359" i="5" s="1"/>
  <c r="AI359" i="5" s="1"/>
  <c r="AB359" i="5"/>
  <c r="AA359" i="5"/>
  <c r="I359" i="5"/>
  <c r="AE359" i="5" s="1"/>
  <c r="H359" i="5"/>
  <c r="G359" i="5"/>
  <c r="AJ358" i="5"/>
  <c r="AK358" i="5" s="1"/>
  <c r="AG358" i="5"/>
  <c r="AH358" i="5" s="1"/>
  <c r="AB358" i="5"/>
  <c r="AA358" i="5"/>
  <c r="AF358" i="5" s="1"/>
  <c r="I358" i="5"/>
  <c r="H358" i="5"/>
  <c r="Q358" i="5" s="1"/>
  <c r="R358" i="5" s="1"/>
  <c r="G358" i="5"/>
  <c r="AJ357" i="5"/>
  <c r="AK357" i="5" s="1"/>
  <c r="AG357" i="5"/>
  <c r="AB357" i="5"/>
  <c r="AA357" i="5"/>
  <c r="I357" i="5"/>
  <c r="H357" i="5"/>
  <c r="Q357" i="5" s="1"/>
  <c r="R357" i="5" s="1"/>
  <c r="G357" i="5"/>
  <c r="AJ356" i="5"/>
  <c r="AG356" i="5"/>
  <c r="AH356" i="5" s="1"/>
  <c r="AI356" i="5" s="1"/>
  <c r="AB356" i="5"/>
  <c r="AA356" i="5"/>
  <c r="Z356" i="5" s="1"/>
  <c r="I356" i="5"/>
  <c r="H356" i="5"/>
  <c r="G356" i="5"/>
  <c r="AJ355" i="5"/>
  <c r="AK355" i="5" s="1"/>
  <c r="AG355" i="5"/>
  <c r="AB355" i="5"/>
  <c r="AA355" i="5"/>
  <c r="I355" i="5"/>
  <c r="J355" i="5" s="1"/>
  <c r="H355" i="5"/>
  <c r="G355" i="5"/>
  <c r="AJ354" i="5"/>
  <c r="AG354" i="5"/>
  <c r="AH354" i="5" s="1"/>
  <c r="AB354" i="5"/>
  <c r="AA354" i="5"/>
  <c r="I354" i="5"/>
  <c r="H354" i="5"/>
  <c r="Q354" i="5" s="1"/>
  <c r="R354" i="5" s="1"/>
  <c r="G354" i="5"/>
  <c r="AJ353" i="5"/>
  <c r="AK353" i="5" s="1"/>
  <c r="AG353" i="5"/>
  <c r="AB353" i="5"/>
  <c r="AA353" i="5"/>
  <c r="I353" i="5"/>
  <c r="H353" i="5"/>
  <c r="Q353" i="5" s="1"/>
  <c r="R353" i="5" s="1"/>
  <c r="G353" i="5"/>
  <c r="AJ352" i="5"/>
  <c r="AG352" i="5"/>
  <c r="AH352" i="5" s="1"/>
  <c r="AI352" i="5" s="1"/>
  <c r="AB352" i="5"/>
  <c r="AA352" i="5"/>
  <c r="Z352" i="5" s="1"/>
  <c r="I352" i="5"/>
  <c r="AE352" i="5" s="1"/>
  <c r="H352" i="5"/>
  <c r="G352" i="5"/>
  <c r="AJ351" i="5"/>
  <c r="AK351" i="5" s="1"/>
  <c r="AL351" i="5" s="1"/>
  <c r="AG351" i="5"/>
  <c r="AB351" i="5"/>
  <c r="AA351" i="5"/>
  <c r="I351" i="5"/>
  <c r="J351" i="5" s="1"/>
  <c r="H351" i="5"/>
  <c r="G351" i="5"/>
  <c r="AJ350" i="5"/>
  <c r="AG350" i="5"/>
  <c r="AH350" i="5" s="1"/>
  <c r="AB350" i="5"/>
  <c r="AA350" i="5"/>
  <c r="I350" i="5"/>
  <c r="AE350" i="5" s="1"/>
  <c r="H350" i="5"/>
  <c r="Q350" i="5" s="1"/>
  <c r="R350" i="5" s="1"/>
  <c r="G350" i="5"/>
  <c r="AJ349" i="5"/>
  <c r="AK349" i="5" s="1"/>
  <c r="AG349" i="5"/>
  <c r="AB349" i="5"/>
  <c r="AA349" i="5"/>
  <c r="AF349" i="5" s="1"/>
  <c r="I349" i="5"/>
  <c r="H349" i="5"/>
  <c r="Q349" i="5" s="1"/>
  <c r="R349" i="5" s="1"/>
  <c r="G349" i="5"/>
  <c r="AJ348" i="5"/>
  <c r="AG348" i="5"/>
  <c r="AH348" i="5" s="1"/>
  <c r="AB348" i="5"/>
  <c r="AA348" i="5"/>
  <c r="I348" i="5"/>
  <c r="J348" i="5" s="1"/>
  <c r="H348" i="5"/>
  <c r="G348" i="5"/>
  <c r="AJ347" i="5"/>
  <c r="AK347" i="5" s="1"/>
  <c r="AL347" i="5" s="1"/>
  <c r="AG347" i="5"/>
  <c r="AH347" i="5" s="1"/>
  <c r="AI347" i="5" s="1"/>
  <c r="AB347" i="5"/>
  <c r="AA347" i="5"/>
  <c r="AF347" i="5" s="1"/>
  <c r="I347" i="5"/>
  <c r="H347" i="5"/>
  <c r="G347" i="5"/>
  <c r="AJ346" i="5"/>
  <c r="AG346" i="5"/>
  <c r="AB346" i="5"/>
  <c r="AA346" i="5"/>
  <c r="I346" i="5"/>
  <c r="AE346" i="5" s="1"/>
  <c r="H346" i="5"/>
  <c r="G346" i="5"/>
  <c r="AJ345" i="5"/>
  <c r="AK345" i="5" s="1"/>
  <c r="AL345" i="5" s="1"/>
  <c r="AM345" i="5" s="1"/>
  <c r="AG345" i="5"/>
  <c r="AB345" i="5"/>
  <c r="AA345" i="5"/>
  <c r="I345" i="5"/>
  <c r="J345" i="5" s="1"/>
  <c r="H345" i="5"/>
  <c r="Q345" i="5" s="1"/>
  <c r="R345" i="5" s="1"/>
  <c r="G345" i="5"/>
  <c r="AJ344" i="5"/>
  <c r="AK344" i="5" s="1"/>
  <c r="AL344" i="5" s="1"/>
  <c r="AG344" i="5"/>
  <c r="AH344" i="5" s="1"/>
  <c r="AB344" i="5"/>
  <c r="AA344" i="5"/>
  <c r="I344" i="5"/>
  <c r="AE344" i="5" s="1"/>
  <c r="H344" i="5"/>
  <c r="G344" i="5"/>
  <c r="AJ343" i="5"/>
  <c r="AK343" i="5" s="1"/>
  <c r="AG343" i="5"/>
  <c r="AB343" i="5"/>
  <c r="AA343" i="5"/>
  <c r="AF343" i="5" s="1"/>
  <c r="I343" i="5"/>
  <c r="H343" i="5"/>
  <c r="Q343" i="5" s="1"/>
  <c r="G343" i="5"/>
  <c r="AJ342" i="5"/>
  <c r="AG342" i="5"/>
  <c r="AH342" i="5" s="1"/>
  <c r="AI342" i="5" s="1"/>
  <c r="AB342" i="5"/>
  <c r="AA342" i="5"/>
  <c r="Z342" i="5" s="1"/>
  <c r="I342" i="5"/>
  <c r="AE342" i="5" s="1"/>
  <c r="H342" i="5"/>
  <c r="G342" i="5"/>
  <c r="AJ341" i="5"/>
  <c r="AK341" i="5" s="1"/>
  <c r="AL341" i="5" s="1"/>
  <c r="AG341" i="5"/>
  <c r="AH341" i="5" s="1"/>
  <c r="AI341" i="5" s="1"/>
  <c r="AB341" i="5"/>
  <c r="AA341" i="5"/>
  <c r="I341" i="5"/>
  <c r="J341" i="5" s="1"/>
  <c r="H341" i="5"/>
  <c r="Q341" i="5" s="1"/>
  <c r="R341" i="5" s="1"/>
  <c r="G341" i="5"/>
  <c r="AJ340" i="5"/>
  <c r="AK340" i="5" s="1"/>
  <c r="AL340" i="5" s="1"/>
  <c r="AG340" i="5"/>
  <c r="AH340" i="5" s="1"/>
  <c r="AB340" i="5"/>
  <c r="AA340" i="5"/>
  <c r="AF340" i="5" s="1"/>
  <c r="I340" i="5"/>
  <c r="H340" i="5"/>
  <c r="G340" i="5"/>
  <c r="AJ339" i="5"/>
  <c r="AK339" i="5" s="1"/>
  <c r="AG339" i="5"/>
  <c r="AB339" i="5"/>
  <c r="AA339" i="5"/>
  <c r="AF339" i="5" s="1"/>
  <c r="I339" i="5"/>
  <c r="H339" i="5"/>
  <c r="Q339" i="5" s="1"/>
  <c r="G339" i="5"/>
  <c r="AJ338" i="5"/>
  <c r="AH338" i="5"/>
  <c r="AI338" i="5" s="1"/>
  <c r="AN338" i="5" s="1"/>
  <c r="AG338" i="5"/>
  <c r="AB338" i="5"/>
  <c r="AA338" i="5"/>
  <c r="AF338" i="5" s="1"/>
  <c r="I338" i="5"/>
  <c r="J338" i="5" s="1"/>
  <c r="H338" i="5"/>
  <c r="G338" i="5"/>
  <c r="AJ337" i="5"/>
  <c r="AK337" i="5" s="1"/>
  <c r="AL337" i="5" s="1"/>
  <c r="AM337" i="5" s="1"/>
  <c r="AI337" i="5"/>
  <c r="AG337" i="5"/>
  <c r="AH337" i="5" s="1"/>
  <c r="AB337" i="5"/>
  <c r="AA337" i="5"/>
  <c r="I337" i="5"/>
  <c r="J337" i="5" s="1"/>
  <c r="H337" i="5"/>
  <c r="Q337" i="5" s="1"/>
  <c r="R337" i="5" s="1"/>
  <c r="G337" i="5"/>
  <c r="AJ336" i="5"/>
  <c r="AG336" i="5"/>
  <c r="AH336" i="5" s="1"/>
  <c r="AB336" i="5"/>
  <c r="AA336" i="5"/>
  <c r="AF336" i="5" s="1"/>
  <c r="I336" i="5"/>
  <c r="H336" i="5"/>
  <c r="G336" i="5"/>
  <c r="AJ335" i="5"/>
  <c r="AG335" i="5"/>
  <c r="AB335" i="5"/>
  <c r="AA335" i="5"/>
  <c r="AF335" i="5" s="1"/>
  <c r="I335" i="5"/>
  <c r="H335" i="5"/>
  <c r="Q335" i="5" s="1"/>
  <c r="G335" i="5"/>
  <c r="AJ334" i="5"/>
  <c r="AG334" i="5"/>
  <c r="AH334" i="5" s="1"/>
  <c r="AI334" i="5" s="1"/>
  <c r="AN334" i="5" s="1"/>
  <c r="AB334" i="5"/>
  <c r="AA334" i="5"/>
  <c r="AF334" i="5" s="1"/>
  <c r="I334" i="5"/>
  <c r="J334" i="5" s="1"/>
  <c r="H334" i="5"/>
  <c r="G334" i="5"/>
  <c r="AJ333" i="5"/>
  <c r="AG333" i="5"/>
  <c r="AH333" i="5" s="1"/>
  <c r="AI333" i="5" s="1"/>
  <c r="AB333" i="5"/>
  <c r="AA333" i="5"/>
  <c r="I333" i="5"/>
  <c r="J333" i="5" s="1"/>
  <c r="H333" i="5"/>
  <c r="Q333" i="5" s="1"/>
  <c r="R333" i="5" s="1"/>
  <c r="G333" i="5"/>
  <c r="AJ332" i="5"/>
  <c r="AK332" i="5" s="1"/>
  <c r="AL332" i="5" s="1"/>
  <c r="AG332" i="5"/>
  <c r="AH332" i="5" s="1"/>
  <c r="AB332" i="5"/>
  <c r="AA332" i="5"/>
  <c r="Z332" i="5" s="1"/>
  <c r="I332" i="5"/>
  <c r="AE332" i="5" s="1"/>
  <c r="H332" i="5"/>
  <c r="G332" i="5"/>
  <c r="AJ331" i="5"/>
  <c r="AK331" i="5" s="1"/>
  <c r="AG331" i="5"/>
  <c r="AB331" i="5"/>
  <c r="AA331" i="5"/>
  <c r="AF331" i="5" s="1"/>
  <c r="I331" i="5"/>
  <c r="H331" i="5"/>
  <c r="Q331" i="5" s="1"/>
  <c r="G331" i="5"/>
  <c r="AJ330" i="5"/>
  <c r="AG330" i="5"/>
  <c r="AB330" i="5"/>
  <c r="AA330" i="5"/>
  <c r="I330" i="5"/>
  <c r="AE330" i="5" s="1"/>
  <c r="H330" i="5"/>
  <c r="G330" i="5"/>
  <c r="AJ329" i="5"/>
  <c r="AK329" i="5" s="1"/>
  <c r="AL329" i="5" s="1"/>
  <c r="AM329" i="5" s="1"/>
  <c r="AG329" i="5"/>
  <c r="AB329" i="5"/>
  <c r="AA329" i="5"/>
  <c r="I329" i="5"/>
  <c r="H329" i="5"/>
  <c r="G329" i="5"/>
  <c r="AJ328" i="5"/>
  <c r="AG328" i="5"/>
  <c r="AH328" i="5" s="1"/>
  <c r="AB328" i="5"/>
  <c r="AA328" i="5"/>
  <c r="I328" i="5"/>
  <c r="AE328" i="5" s="1"/>
  <c r="H328" i="5"/>
  <c r="G328" i="5"/>
  <c r="AJ327" i="5"/>
  <c r="AK327" i="5" s="1"/>
  <c r="AG327" i="5"/>
  <c r="AB327" i="5"/>
  <c r="AA327" i="5"/>
  <c r="AF327" i="5" s="1"/>
  <c r="I327" i="5"/>
  <c r="H327" i="5"/>
  <c r="Q327" i="5" s="1"/>
  <c r="G327" i="5"/>
  <c r="AJ326" i="5"/>
  <c r="AG326" i="5"/>
  <c r="AH326" i="5" s="1"/>
  <c r="AI326" i="5" s="1"/>
  <c r="AB326" i="5"/>
  <c r="AA326" i="5"/>
  <c r="AF326" i="5" s="1"/>
  <c r="I326" i="5"/>
  <c r="J326" i="5" s="1"/>
  <c r="H326" i="5"/>
  <c r="G326" i="5"/>
  <c r="AJ325" i="5"/>
  <c r="AG325" i="5"/>
  <c r="AH325" i="5" s="1"/>
  <c r="AI325" i="5" s="1"/>
  <c r="AB325" i="5"/>
  <c r="AA325" i="5"/>
  <c r="I325" i="5"/>
  <c r="J325" i="5" s="1"/>
  <c r="H325" i="5"/>
  <c r="Q325" i="5" s="1"/>
  <c r="R325" i="5" s="1"/>
  <c r="G325" i="5"/>
  <c r="AJ324" i="5"/>
  <c r="AK324" i="5" s="1"/>
  <c r="AL324" i="5" s="1"/>
  <c r="AG324" i="5"/>
  <c r="AH324" i="5" s="1"/>
  <c r="AB324" i="5"/>
  <c r="AA324" i="5"/>
  <c r="I324" i="5"/>
  <c r="AE324" i="5" s="1"/>
  <c r="H324" i="5"/>
  <c r="G324" i="5"/>
  <c r="AJ323" i="5"/>
  <c r="AK323" i="5" s="1"/>
  <c r="AG323" i="5"/>
  <c r="AB323" i="5"/>
  <c r="AA323" i="5"/>
  <c r="AF323" i="5" s="1"/>
  <c r="I323" i="5"/>
  <c r="H323" i="5"/>
  <c r="Q323" i="5" s="1"/>
  <c r="G323" i="5"/>
  <c r="AJ322" i="5"/>
  <c r="AG322" i="5"/>
  <c r="AH322" i="5" s="1"/>
  <c r="AI322" i="5" s="1"/>
  <c r="AB322" i="5"/>
  <c r="AA322" i="5"/>
  <c r="AF322" i="5" s="1"/>
  <c r="I322" i="5"/>
  <c r="AE322" i="5" s="1"/>
  <c r="H322" i="5"/>
  <c r="G322" i="5"/>
  <c r="AJ321" i="5"/>
  <c r="AG321" i="5"/>
  <c r="AB321" i="5"/>
  <c r="AA321" i="5"/>
  <c r="I321" i="5"/>
  <c r="H321" i="5"/>
  <c r="Q321" i="5" s="1"/>
  <c r="G321" i="5"/>
  <c r="AJ320" i="5"/>
  <c r="AG320" i="5"/>
  <c r="AH320" i="5" s="1"/>
  <c r="AB320" i="5"/>
  <c r="AA320" i="5"/>
  <c r="Z320" i="5" s="1"/>
  <c r="I320" i="5"/>
  <c r="AE320" i="5" s="1"/>
  <c r="H320" i="5"/>
  <c r="G320" i="5"/>
  <c r="AJ319" i="5"/>
  <c r="AK319" i="5" s="1"/>
  <c r="AG319" i="5"/>
  <c r="AB319" i="5"/>
  <c r="AA319" i="5"/>
  <c r="I319" i="5"/>
  <c r="H319" i="5"/>
  <c r="Q319" i="5" s="1"/>
  <c r="G319" i="5"/>
  <c r="AJ318" i="5"/>
  <c r="AG318" i="5"/>
  <c r="AH318" i="5" s="1"/>
  <c r="AI318" i="5" s="1"/>
  <c r="AB318" i="5"/>
  <c r="AA318" i="5"/>
  <c r="Z318" i="5" s="1"/>
  <c r="I318" i="5"/>
  <c r="AE318" i="5" s="1"/>
  <c r="H318" i="5"/>
  <c r="G318" i="5"/>
  <c r="AJ317" i="5"/>
  <c r="AK317" i="5" s="1"/>
  <c r="AL317" i="5" s="1"/>
  <c r="AG317" i="5"/>
  <c r="AB317" i="5"/>
  <c r="AA317" i="5"/>
  <c r="I317" i="5"/>
  <c r="H317" i="5"/>
  <c r="Q317" i="5" s="1"/>
  <c r="G317" i="5"/>
  <c r="AJ316" i="5"/>
  <c r="AG316" i="5"/>
  <c r="AH316" i="5" s="1"/>
  <c r="AB316" i="5"/>
  <c r="AA316" i="5"/>
  <c r="Z316" i="5" s="1"/>
  <c r="I316" i="5"/>
  <c r="H316" i="5"/>
  <c r="G316" i="5"/>
  <c r="AJ315" i="5"/>
  <c r="AK315" i="5" s="1"/>
  <c r="AG315" i="5"/>
  <c r="AB315" i="5"/>
  <c r="AA315" i="5"/>
  <c r="I315" i="5"/>
  <c r="H315" i="5"/>
  <c r="Q315" i="5" s="1"/>
  <c r="G315" i="5"/>
  <c r="AJ314" i="5"/>
  <c r="AG314" i="5"/>
  <c r="AH314" i="5" s="1"/>
  <c r="AI314" i="5" s="1"/>
  <c r="AB314" i="5"/>
  <c r="AA314" i="5"/>
  <c r="Z314" i="5" s="1"/>
  <c r="I314" i="5"/>
  <c r="AE314" i="5" s="1"/>
  <c r="H314" i="5"/>
  <c r="G314" i="5"/>
  <c r="AJ313" i="5"/>
  <c r="AG313" i="5"/>
  <c r="AB313" i="5"/>
  <c r="AA313" i="5"/>
  <c r="I313" i="5"/>
  <c r="H313" i="5"/>
  <c r="Q313" i="5" s="1"/>
  <c r="G313" i="5"/>
  <c r="AJ312" i="5"/>
  <c r="AG312" i="5"/>
  <c r="AH312" i="5" s="1"/>
  <c r="AB312" i="5"/>
  <c r="AA312" i="5"/>
  <c r="I312" i="5"/>
  <c r="AE312" i="5" s="1"/>
  <c r="H312" i="5"/>
  <c r="G312" i="5"/>
  <c r="AJ311" i="5"/>
  <c r="AK311" i="5" s="1"/>
  <c r="AG311" i="5"/>
  <c r="AB311" i="5"/>
  <c r="AA311" i="5"/>
  <c r="I311" i="5"/>
  <c r="H311" i="5"/>
  <c r="Q311" i="5" s="1"/>
  <c r="G311" i="5"/>
  <c r="AJ310" i="5"/>
  <c r="AG310" i="5"/>
  <c r="AH310" i="5" s="1"/>
  <c r="AI310" i="5" s="1"/>
  <c r="AB310" i="5"/>
  <c r="AA310" i="5"/>
  <c r="Z310" i="5" s="1"/>
  <c r="I310" i="5"/>
  <c r="AE310" i="5" s="1"/>
  <c r="H310" i="5"/>
  <c r="G310" i="5"/>
  <c r="AJ309" i="5"/>
  <c r="AK309" i="5" s="1"/>
  <c r="AL309" i="5" s="1"/>
  <c r="AG309" i="5"/>
  <c r="AB309" i="5"/>
  <c r="AA309" i="5"/>
  <c r="I309" i="5"/>
  <c r="H309" i="5"/>
  <c r="Q309" i="5" s="1"/>
  <c r="G309" i="5"/>
  <c r="AJ308" i="5"/>
  <c r="AG308" i="5"/>
  <c r="AH308" i="5" s="1"/>
  <c r="AB308" i="5"/>
  <c r="AA308" i="5"/>
  <c r="Z308" i="5" s="1"/>
  <c r="I308" i="5"/>
  <c r="AE308" i="5" s="1"/>
  <c r="H308" i="5"/>
  <c r="G308" i="5"/>
  <c r="AJ307" i="5"/>
  <c r="AK307" i="5" s="1"/>
  <c r="AG307" i="5"/>
  <c r="AB307" i="5"/>
  <c r="AA307" i="5"/>
  <c r="I307" i="5"/>
  <c r="H307" i="5"/>
  <c r="Q307" i="5" s="1"/>
  <c r="G307" i="5"/>
  <c r="AJ306" i="5"/>
  <c r="AG306" i="5"/>
  <c r="AH306" i="5" s="1"/>
  <c r="AB306" i="5"/>
  <c r="AA306" i="5"/>
  <c r="AF306" i="5" s="1"/>
  <c r="I306" i="5"/>
  <c r="AE306" i="5" s="1"/>
  <c r="H306" i="5"/>
  <c r="G306" i="5"/>
  <c r="AJ305" i="5"/>
  <c r="AG305" i="5"/>
  <c r="AH305" i="5" s="1"/>
  <c r="AI305" i="5" s="1"/>
  <c r="AB305" i="5"/>
  <c r="AA305" i="5"/>
  <c r="AF305" i="5" s="1"/>
  <c r="I305" i="5"/>
  <c r="J305" i="5" s="1"/>
  <c r="H305" i="5"/>
  <c r="G305" i="5"/>
  <c r="AJ304" i="5"/>
  <c r="AK304" i="5" s="1"/>
  <c r="AG304" i="5"/>
  <c r="AH304" i="5" s="1"/>
  <c r="AB304" i="5"/>
  <c r="AA304" i="5"/>
  <c r="I304" i="5"/>
  <c r="J304" i="5" s="1"/>
  <c r="H304" i="5"/>
  <c r="G304" i="5"/>
  <c r="AJ303" i="5"/>
  <c r="AK303" i="5" s="1"/>
  <c r="AL303" i="5" s="1"/>
  <c r="AG303" i="5"/>
  <c r="AH303" i="5" s="1"/>
  <c r="AB303" i="5"/>
  <c r="AA303" i="5"/>
  <c r="AF303" i="5" s="1"/>
  <c r="I303" i="5"/>
  <c r="H303" i="5"/>
  <c r="G303" i="5"/>
  <c r="AJ302" i="5"/>
  <c r="AK302" i="5" s="1"/>
  <c r="AG302" i="5"/>
  <c r="AB302" i="5"/>
  <c r="AA302" i="5"/>
  <c r="AF302" i="5" s="1"/>
  <c r="I302" i="5"/>
  <c r="H302" i="5"/>
  <c r="Q302" i="5" s="1"/>
  <c r="G302" i="5"/>
  <c r="AJ301" i="5"/>
  <c r="AG301" i="5"/>
  <c r="AB301" i="5"/>
  <c r="AA301" i="5"/>
  <c r="AF301" i="5" s="1"/>
  <c r="I301" i="5"/>
  <c r="AE301" i="5" s="1"/>
  <c r="H301" i="5"/>
  <c r="G301" i="5"/>
  <c r="AJ300" i="5"/>
  <c r="AK300" i="5" s="1"/>
  <c r="AG300" i="5"/>
  <c r="AH300" i="5" s="1"/>
  <c r="AI300" i="5" s="1"/>
  <c r="AB300" i="5"/>
  <c r="AA300" i="5"/>
  <c r="I300" i="5"/>
  <c r="J300" i="5" s="1"/>
  <c r="H300" i="5"/>
  <c r="G300" i="5"/>
  <c r="AJ299" i="5"/>
  <c r="AK299" i="5" s="1"/>
  <c r="AG299" i="5"/>
  <c r="AH299" i="5" s="1"/>
  <c r="AB299" i="5"/>
  <c r="AA299" i="5"/>
  <c r="Z299" i="5" s="1"/>
  <c r="I299" i="5"/>
  <c r="H299" i="5"/>
  <c r="G299" i="5"/>
  <c r="AJ298" i="5"/>
  <c r="AK298" i="5" s="1"/>
  <c r="AG298" i="5"/>
  <c r="AB298" i="5"/>
  <c r="AA298" i="5"/>
  <c r="AF298" i="5" s="1"/>
  <c r="I298" i="5"/>
  <c r="H298" i="5"/>
  <c r="Q298" i="5" s="1"/>
  <c r="G298" i="5"/>
  <c r="AJ297" i="5"/>
  <c r="AG297" i="5"/>
  <c r="AH297" i="5" s="1"/>
  <c r="AB297" i="5"/>
  <c r="AA297" i="5"/>
  <c r="I297" i="5"/>
  <c r="AE297" i="5" s="1"/>
  <c r="H297" i="5"/>
  <c r="G297" i="5"/>
  <c r="AJ296" i="5"/>
  <c r="AG296" i="5"/>
  <c r="AH296" i="5" s="1"/>
  <c r="AB296" i="5"/>
  <c r="AA296" i="5"/>
  <c r="I296" i="5"/>
  <c r="J296" i="5" s="1"/>
  <c r="H296" i="5"/>
  <c r="G296" i="5"/>
  <c r="AJ295" i="5"/>
  <c r="AK295" i="5" s="1"/>
  <c r="AL295" i="5" s="1"/>
  <c r="AG295" i="5"/>
  <c r="AH295" i="5" s="1"/>
  <c r="AB295" i="5"/>
  <c r="AA295" i="5"/>
  <c r="I295" i="5"/>
  <c r="H295" i="5"/>
  <c r="G295" i="5"/>
  <c r="AJ294" i="5"/>
  <c r="AK294" i="5" s="1"/>
  <c r="AG294" i="5"/>
  <c r="AB294" i="5"/>
  <c r="AA294" i="5"/>
  <c r="AF294" i="5" s="1"/>
  <c r="I294" i="5"/>
  <c r="H294" i="5"/>
  <c r="Q294" i="5" s="1"/>
  <c r="G294" i="5"/>
  <c r="AJ293" i="5"/>
  <c r="AG293" i="5"/>
  <c r="AH293" i="5" s="1"/>
  <c r="AB293" i="5"/>
  <c r="AA293" i="5"/>
  <c r="AF293" i="5" s="1"/>
  <c r="I293" i="5"/>
  <c r="AE293" i="5" s="1"/>
  <c r="H293" i="5"/>
  <c r="G293" i="5"/>
  <c r="AJ292" i="5"/>
  <c r="AG292" i="5"/>
  <c r="AH292" i="5" s="1"/>
  <c r="AI292" i="5" s="1"/>
  <c r="AB292" i="5"/>
  <c r="AA292" i="5"/>
  <c r="I292" i="5"/>
  <c r="H292" i="5"/>
  <c r="Q292" i="5" s="1"/>
  <c r="R292" i="5" s="1"/>
  <c r="G292" i="5"/>
  <c r="AJ291" i="5"/>
  <c r="AK291" i="5" s="1"/>
  <c r="AG291" i="5"/>
  <c r="AH291" i="5" s="1"/>
  <c r="AB291" i="5"/>
  <c r="AA291" i="5"/>
  <c r="AF291" i="5" s="1"/>
  <c r="I291" i="5"/>
  <c r="J291" i="5" s="1"/>
  <c r="H291" i="5"/>
  <c r="G291" i="5"/>
  <c r="AJ290" i="5"/>
  <c r="AK290" i="5" s="1"/>
  <c r="AG290" i="5"/>
  <c r="AB290" i="5"/>
  <c r="AA290" i="5"/>
  <c r="AF290" i="5" s="1"/>
  <c r="I290" i="5"/>
  <c r="H290" i="5"/>
  <c r="Q290" i="5" s="1"/>
  <c r="G290" i="5"/>
  <c r="AJ289" i="5"/>
  <c r="AG289" i="5"/>
  <c r="AB289" i="5"/>
  <c r="AA289" i="5"/>
  <c r="AF289" i="5" s="1"/>
  <c r="I289" i="5"/>
  <c r="AE289" i="5" s="1"/>
  <c r="H289" i="5"/>
  <c r="G289" i="5"/>
  <c r="AJ288" i="5"/>
  <c r="AK288" i="5" s="1"/>
  <c r="AG288" i="5"/>
  <c r="AH288" i="5" s="1"/>
  <c r="AB288" i="5"/>
  <c r="AA288" i="5"/>
  <c r="I288" i="5"/>
  <c r="J288" i="5" s="1"/>
  <c r="H288" i="5"/>
  <c r="Q288" i="5" s="1"/>
  <c r="R288" i="5" s="1"/>
  <c r="G288" i="5"/>
  <c r="AJ287" i="5"/>
  <c r="AK287" i="5" s="1"/>
  <c r="AL287" i="5" s="1"/>
  <c r="AG287" i="5"/>
  <c r="AH287" i="5" s="1"/>
  <c r="AB287" i="5"/>
  <c r="AA287" i="5"/>
  <c r="AF287" i="5" s="1"/>
  <c r="I287" i="5"/>
  <c r="AE287" i="5" s="1"/>
  <c r="H287" i="5"/>
  <c r="G287" i="5"/>
  <c r="AJ286" i="5"/>
  <c r="AK286" i="5" s="1"/>
  <c r="AG286" i="5"/>
  <c r="AB286" i="5"/>
  <c r="AA286" i="5"/>
  <c r="AF286" i="5" s="1"/>
  <c r="I286" i="5"/>
  <c r="H286" i="5"/>
  <c r="Q286" i="5" s="1"/>
  <c r="G286" i="5"/>
  <c r="AJ285" i="5"/>
  <c r="AG285" i="5"/>
  <c r="AB285" i="5"/>
  <c r="AA285" i="5"/>
  <c r="Z285" i="5" s="1"/>
  <c r="I285" i="5"/>
  <c r="AE285" i="5" s="1"/>
  <c r="H285" i="5"/>
  <c r="G285" i="5"/>
  <c r="AJ284" i="5"/>
  <c r="AK284" i="5" s="1"/>
  <c r="AG284" i="5"/>
  <c r="AB284" i="5"/>
  <c r="AA284" i="5"/>
  <c r="I284" i="5"/>
  <c r="J284" i="5" s="1"/>
  <c r="H284" i="5"/>
  <c r="Q284" i="5" s="1"/>
  <c r="R284" i="5" s="1"/>
  <c r="G284" i="5"/>
  <c r="AJ283" i="5"/>
  <c r="AG283" i="5"/>
  <c r="AH283" i="5" s="1"/>
  <c r="AB283" i="5"/>
  <c r="AA283" i="5"/>
  <c r="I283" i="5"/>
  <c r="H283" i="5"/>
  <c r="G283" i="5"/>
  <c r="AJ282" i="5"/>
  <c r="AG282" i="5"/>
  <c r="AB282" i="5"/>
  <c r="AA282" i="5"/>
  <c r="I282" i="5"/>
  <c r="J282" i="5" s="1"/>
  <c r="H282" i="5"/>
  <c r="Q282" i="5" s="1"/>
  <c r="R282" i="5" s="1"/>
  <c r="G282" i="5"/>
  <c r="AJ281" i="5"/>
  <c r="AG281" i="5"/>
  <c r="AH281" i="5" s="1"/>
  <c r="AB281" i="5"/>
  <c r="AA281" i="5"/>
  <c r="AF281" i="5" s="1"/>
  <c r="I281" i="5"/>
  <c r="AE281" i="5" s="1"/>
  <c r="H281" i="5"/>
  <c r="G281" i="5"/>
  <c r="AJ280" i="5"/>
  <c r="AK280" i="5" s="1"/>
  <c r="AG280" i="5"/>
  <c r="AB280" i="5"/>
  <c r="AA280" i="5"/>
  <c r="I280" i="5"/>
  <c r="J280" i="5" s="1"/>
  <c r="H280" i="5"/>
  <c r="Q280" i="5" s="1"/>
  <c r="R280" i="5" s="1"/>
  <c r="G280" i="5"/>
  <c r="AJ279" i="5"/>
  <c r="AG279" i="5"/>
  <c r="AH279" i="5" s="1"/>
  <c r="AB279" i="5"/>
  <c r="AA279" i="5"/>
  <c r="AF279" i="5" s="1"/>
  <c r="I279" i="5"/>
  <c r="J279" i="5" s="1"/>
  <c r="H279" i="5"/>
  <c r="G279" i="5"/>
  <c r="AJ278" i="5"/>
  <c r="AG278" i="5"/>
  <c r="AB278" i="5"/>
  <c r="AA278" i="5"/>
  <c r="I278" i="5"/>
  <c r="J278" i="5" s="1"/>
  <c r="H278" i="5"/>
  <c r="Q278" i="5" s="1"/>
  <c r="R278" i="5" s="1"/>
  <c r="G278" i="5"/>
  <c r="AJ277" i="5"/>
  <c r="AG277" i="5"/>
  <c r="AH277" i="5" s="1"/>
  <c r="AB277" i="5"/>
  <c r="AA277" i="5"/>
  <c r="AF277" i="5" s="1"/>
  <c r="I277" i="5"/>
  <c r="H277" i="5"/>
  <c r="G277" i="5"/>
  <c r="AJ276" i="5"/>
  <c r="AK276" i="5" s="1"/>
  <c r="AG276" i="5"/>
  <c r="AB276" i="5"/>
  <c r="AA276" i="5"/>
  <c r="I276" i="5"/>
  <c r="J276" i="5" s="1"/>
  <c r="H276" i="5"/>
  <c r="Q276" i="5" s="1"/>
  <c r="R276" i="5" s="1"/>
  <c r="G276" i="5"/>
  <c r="AJ275" i="5"/>
  <c r="AG275" i="5"/>
  <c r="AH275" i="5" s="1"/>
  <c r="AB275" i="5"/>
  <c r="AA275" i="5"/>
  <c r="I275" i="5"/>
  <c r="J275" i="5" s="1"/>
  <c r="H275" i="5"/>
  <c r="G275" i="5"/>
  <c r="AJ274" i="5"/>
  <c r="AK274" i="5" s="1"/>
  <c r="AL274" i="5" s="1"/>
  <c r="AG274" i="5"/>
  <c r="AB274" i="5"/>
  <c r="AA274" i="5"/>
  <c r="I274" i="5"/>
  <c r="J274" i="5" s="1"/>
  <c r="H274" i="5"/>
  <c r="Q274" i="5" s="1"/>
  <c r="R274" i="5" s="1"/>
  <c r="G274" i="5"/>
  <c r="AJ273" i="5"/>
  <c r="AG273" i="5"/>
  <c r="AH273" i="5" s="1"/>
  <c r="AB273" i="5"/>
  <c r="AA273" i="5"/>
  <c r="I273" i="5"/>
  <c r="H273" i="5"/>
  <c r="G273" i="5"/>
  <c r="AJ272" i="5"/>
  <c r="AK272" i="5" s="1"/>
  <c r="AG272" i="5"/>
  <c r="AH272" i="5" s="1"/>
  <c r="AB272" i="5"/>
  <c r="AA272" i="5"/>
  <c r="Z272" i="5" s="1"/>
  <c r="I272" i="5"/>
  <c r="H272" i="5"/>
  <c r="Q272" i="5" s="1"/>
  <c r="R272" i="5" s="1"/>
  <c r="G272" i="5"/>
  <c r="AJ271" i="5"/>
  <c r="AK271" i="5" s="1"/>
  <c r="AG271" i="5"/>
  <c r="AH271" i="5" s="1"/>
  <c r="AB271" i="5"/>
  <c r="AA271" i="5"/>
  <c r="AF271" i="5" s="1"/>
  <c r="I271" i="5"/>
  <c r="J271" i="5" s="1"/>
  <c r="H271" i="5"/>
  <c r="G271" i="5"/>
  <c r="AJ270" i="5"/>
  <c r="AK270" i="5" s="1"/>
  <c r="AL270" i="5" s="1"/>
  <c r="AG270" i="5"/>
  <c r="AH270" i="5" s="1"/>
  <c r="AB270" i="5"/>
  <c r="AA270" i="5"/>
  <c r="AF270" i="5" s="1"/>
  <c r="I270" i="5"/>
  <c r="H270" i="5"/>
  <c r="G270" i="5"/>
  <c r="AJ269" i="5"/>
  <c r="AK269" i="5" s="1"/>
  <c r="AG269" i="5"/>
  <c r="AB269" i="5"/>
  <c r="AA269" i="5"/>
  <c r="AF269" i="5" s="1"/>
  <c r="I269" i="5"/>
  <c r="H269" i="5"/>
  <c r="Q269" i="5" s="1"/>
  <c r="G269" i="5"/>
  <c r="AJ268" i="5"/>
  <c r="AG268" i="5"/>
  <c r="AH268" i="5" s="1"/>
  <c r="AB268" i="5"/>
  <c r="AA268" i="5"/>
  <c r="I268" i="5"/>
  <c r="AE268" i="5" s="1"/>
  <c r="H268" i="5"/>
  <c r="G268" i="5"/>
  <c r="AJ267" i="5"/>
  <c r="AK267" i="5" s="1"/>
  <c r="AG267" i="5"/>
  <c r="AB267" i="5"/>
  <c r="AA267" i="5"/>
  <c r="I267" i="5"/>
  <c r="J267" i="5" s="1"/>
  <c r="H267" i="5"/>
  <c r="Q267" i="5" s="1"/>
  <c r="R267" i="5" s="1"/>
  <c r="G267" i="5"/>
  <c r="AJ266" i="5"/>
  <c r="AK266" i="5" s="1"/>
  <c r="AG266" i="5"/>
  <c r="AH266" i="5" s="1"/>
  <c r="AB266" i="5"/>
  <c r="AA266" i="5"/>
  <c r="AF266" i="5" s="1"/>
  <c r="I266" i="5"/>
  <c r="H266" i="5"/>
  <c r="G266" i="5"/>
  <c r="AJ265" i="5"/>
  <c r="AK265" i="5" s="1"/>
  <c r="AG265" i="5"/>
  <c r="AB265" i="5"/>
  <c r="AA265" i="5"/>
  <c r="AF265" i="5" s="1"/>
  <c r="I265" i="5"/>
  <c r="H265" i="5"/>
  <c r="Q265" i="5" s="1"/>
  <c r="G265" i="5"/>
  <c r="AJ264" i="5"/>
  <c r="AG264" i="5"/>
  <c r="AB264" i="5"/>
  <c r="AA264" i="5"/>
  <c r="AF264" i="5" s="1"/>
  <c r="I264" i="5"/>
  <c r="AE264" i="5" s="1"/>
  <c r="H264" i="5"/>
  <c r="G264" i="5"/>
  <c r="AJ263" i="5"/>
  <c r="AK263" i="5" s="1"/>
  <c r="AG263" i="5"/>
  <c r="AH263" i="5" s="1"/>
  <c r="AB263" i="5"/>
  <c r="AA263" i="5"/>
  <c r="I263" i="5"/>
  <c r="J263" i="5" s="1"/>
  <c r="H263" i="5"/>
  <c r="G263" i="5"/>
  <c r="AJ262" i="5"/>
  <c r="AK262" i="5" s="1"/>
  <c r="AL262" i="5" s="1"/>
  <c r="AG262" i="5"/>
  <c r="AH262" i="5" s="1"/>
  <c r="AB262" i="5"/>
  <c r="AA262" i="5"/>
  <c r="I262" i="5"/>
  <c r="AE262" i="5" s="1"/>
  <c r="H262" i="5"/>
  <c r="G262" i="5"/>
  <c r="AJ261" i="5"/>
  <c r="AK261" i="5" s="1"/>
  <c r="AG261" i="5"/>
  <c r="AB261" i="5"/>
  <c r="AA261" i="5"/>
  <c r="AF261" i="5" s="1"/>
  <c r="I261" i="5"/>
  <c r="H261" i="5"/>
  <c r="Q261" i="5" s="1"/>
  <c r="G261" i="5"/>
  <c r="AJ260" i="5"/>
  <c r="AG260" i="5"/>
  <c r="AB260" i="5"/>
  <c r="AA260" i="5"/>
  <c r="AF260" i="5" s="1"/>
  <c r="I260" i="5"/>
  <c r="AE260" i="5" s="1"/>
  <c r="H260" i="5"/>
  <c r="G260" i="5"/>
  <c r="AJ259" i="5"/>
  <c r="AG259" i="5"/>
  <c r="AH259" i="5" s="1"/>
  <c r="AB259" i="5"/>
  <c r="AA259" i="5"/>
  <c r="I259" i="5"/>
  <c r="J259" i="5" s="1"/>
  <c r="H259" i="5"/>
  <c r="Q259" i="5" s="1"/>
  <c r="R259" i="5" s="1"/>
  <c r="G259" i="5"/>
  <c r="AJ258" i="5"/>
  <c r="AK258" i="5" s="1"/>
  <c r="AL258" i="5" s="1"/>
  <c r="AG258" i="5"/>
  <c r="AH258" i="5" s="1"/>
  <c r="AB258" i="5"/>
  <c r="AA258" i="5"/>
  <c r="Z258" i="5" s="1"/>
  <c r="I258" i="5"/>
  <c r="H258" i="5"/>
  <c r="G258" i="5"/>
  <c r="AJ257" i="5"/>
  <c r="AK257" i="5" s="1"/>
  <c r="AG257" i="5"/>
  <c r="AB257" i="5"/>
  <c r="AA257" i="5"/>
  <c r="AF257" i="5" s="1"/>
  <c r="I257" i="5"/>
  <c r="H257" i="5"/>
  <c r="Q257" i="5" s="1"/>
  <c r="G257" i="5"/>
  <c r="AJ256" i="5"/>
  <c r="AG256" i="5"/>
  <c r="AB256" i="5"/>
  <c r="AA256" i="5"/>
  <c r="AF256" i="5" s="1"/>
  <c r="I256" i="5"/>
  <c r="H256" i="5"/>
  <c r="G256" i="5"/>
  <c r="AJ255" i="5"/>
  <c r="AK255" i="5" s="1"/>
  <c r="AG255" i="5"/>
  <c r="AH255" i="5" s="1"/>
  <c r="AB255" i="5"/>
  <c r="AA255" i="5"/>
  <c r="I255" i="5"/>
  <c r="J255" i="5" s="1"/>
  <c r="H255" i="5"/>
  <c r="Q255" i="5" s="1"/>
  <c r="R255" i="5" s="1"/>
  <c r="G255" i="5"/>
  <c r="AJ254" i="5"/>
  <c r="AK254" i="5" s="1"/>
  <c r="AL254" i="5" s="1"/>
  <c r="AG254" i="5"/>
  <c r="AH254" i="5" s="1"/>
  <c r="AB254" i="5"/>
  <c r="AA254" i="5"/>
  <c r="I254" i="5"/>
  <c r="AE254" i="5" s="1"/>
  <c r="H254" i="5"/>
  <c r="G254" i="5"/>
  <c r="AJ253" i="5"/>
  <c r="AK253" i="5" s="1"/>
  <c r="AG253" i="5"/>
  <c r="AB253" i="5"/>
  <c r="AA253" i="5"/>
  <c r="AF253" i="5" s="1"/>
  <c r="I253" i="5"/>
  <c r="H253" i="5"/>
  <c r="Q253" i="5" s="1"/>
  <c r="G253" i="5"/>
  <c r="AJ252" i="5"/>
  <c r="AG252" i="5"/>
  <c r="AB252" i="5"/>
  <c r="AA252" i="5"/>
  <c r="Z252" i="5" s="1"/>
  <c r="I252" i="5"/>
  <c r="AE252" i="5" s="1"/>
  <c r="H252" i="5"/>
  <c r="G252" i="5"/>
  <c r="AJ251" i="5"/>
  <c r="AG251" i="5"/>
  <c r="AH251" i="5" s="1"/>
  <c r="AB251" i="5"/>
  <c r="AA251" i="5"/>
  <c r="I251" i="5"/>
  <c r="J251" i="5" s="1"/>
  <c r="H251" i="5"/>
  <c r="Q251" i="5" s="1"/>
  <c r="R251" i="5" s="1"/>
  <c r="G251" i="5"/>
  <c r="AJ250" i="5"/>
  <c r="AK250" i="5" s="1"/>
  <c r="AL250" i="5" s="1"/>
  <c r="AG250" i="5"/>
  <c r="AB250" i="5"/>
  <c r="AA250" i="5"/>
  <c r="Z250" i="5" s="1"/>
  <c r="I250" i="5"/>
  <c r="AE250" i="5" s="1"/>
  <c r="H250" i="5"/>
  <c r="G250" i="5"/>
  <c r="AJ249" i="5"/>
  <c r="AG249" i="5"/>
  <c r="AB249" i="5"/>
  <c r="AA249" i="5"/>
  <c r="AF249" i="5" s="1"/>
  <c r="I249" i="5"/>
  <c r="H249" i="5"/>
  <c r="Q249" i="5" s="1"/>
  <c r="G249" i="5"/>
  <c r="AJ248" i="5"/>
  <c r="AG248" i="5"/>
  <c r="AB248" i="5"/>
  <c r="AA248" i="5"/>
  <c r="I248" i="5"/>
  <c r="AE248" i="5" s="1"/>
  <c r="H248" i="5"/>
  <c r="G248" i="5"/>
  <c r="AJ247" i="5"/>
  <c r="AK247" i="5" s="1"/>
  <c r="AG247" i="5"/>
  <c r="AH247" i="5" s="1"/>
  <c r="AI247" i="5" s="1"/>
  <c r="AB247" i="5"/>
  <c r="AA247" i="5"/>
  <c r="I247" i="5"/>
  <c r="J247" i="5" s="1"/>
  <c r="H247" i="5"/>
  <c r="Q247" i="5" s="1"/>
  <c r="R247" i="5" s="1"/>
  <c r="G247" i="5"/>
  <c r="AJ246" i="5"/>
  <c r="AG246" i="5"/>
  <c r="AB246" i="5"/>
  <c r="AA246" i="5"/>
  <c r="AF246" i="5" s="1"/>
  <c r="I246" i="5"/>
  <c r="AE246" i="5" s="1"/>
  <c r="H246" i="5"/>
  <c r="G246" i="5"/>
  <c r="AJ245" i="5"/>
  <c r="AK245" i="5" s="1"/>
  <c r="AG245" i="5"/>
  <c r="AB245" i="5"/>
  <c r="AA245" i="5"/>
  <c r="AF245" i="5" s="1"/>
  <c r="I245" i="5"/>
  <c r="H245" i="5"/>
  <c r="Q245" i="5" s="1"/>
  <c r="G245" i="5"/>
  <c r="AJ244" i="5"/>
  <c r="AG244" i="5"/>
  <c r="AB244" i="5"/>
  <c r="AA244" i="5"/>
  <c r="Z244" i="5" s="1"/>
  <c r="I244" i="5"/>
  <c r="AE244" i="5" s="1"/>
  <c r="H244" i="5"/>
  <c r="G244" i="5"/>
  <c r="AJ243" i="5"/>
  <c r="AG243" i="5"/>
  <c r="AH243" i="5" s="1"/>
  <c r="AI243" i="5" s="1"/>
  <c r="AB243" i="5"/>
  <c r="AA243" i="5"/>
  <c r="I243" i="5"/>
  <c r="J243" i="5" s="1"/>
  <c r="H243" i="5"/>
  <c r="Q243" i="5" s="1"/>
  <c r="R243" i="5" s="1"/>
  <c r="G243" i="5"/>
  <c r="AJ242" i="5"/>
  <c r="AK242" i="5" s="1"/>
  <c r="AL242" i="5" s="1"/>
  <c r="AG242" i="5"/>
  <c r="AH242" i="5" s="1"/>
  <c r="AB242" i="5"/>
  <c r="AA242" i="5"/>
  <c r="I242" i="5"/>
  <c r="AE242" i="5" s="1"/>
  <c r="H242" i="5"/>
  <c r="G242" i="5"/>
  <c r="AJ241" i="5"/>
  <c r="AK241" i="5" s="1"/>
  <c r="AG241" i="5"/>
  <c r="AB241" i="5"/>
  <c r="AA241" i="5"/>
  <c r="AF241" i="5" s="1"/>
  <c r="I241" i="5"/>
  <c r="H241" i="5"/>
  <c r="Q241" i="5" s="1"/>
  <c r="G241" i="5"/>
  <c r="AJ240" i="5"/>
  <c r="AG240" i="5"/>
  <c r="AB240" i="5"/>
  <c r="AA240" i="5"/>
  <c r="I240" i="5"/>
  <c r="AE240" i="5" s="1"/>
  <c r="H240" i="5"/>
  <c r="G240" i="5"/>
  <c r="AJ239" i="5"/>
  <c r="AG239" i="5"/>
  <c r="AH239" i="5" s="1"/>
  <c r="AB239" i="5"/>
  <c r="AA239" i="5"/>
  <c r="I239" i="5"/>
  <c r="J239" i="5" s="1"/>
  <c r="H239" i="5"/>
  <c r="Q239" i="5" s="1"/>
  <c r="R239" i="5" s="1"/>
  <c r="G239" i="5"/>
  <c r="AJ238" i="5"/>
  <c r="AK238" i="5" s="1"/>
  <c r="AL238" i="5" s="1"/>
  <c r="AG238" i="5"/>
  <c r="AH238" i="5" s="1"/>
  <c r="AB238" i="5"/>
  <c r="AA238" i="5"/>
  <c r="AF238" i="5" s="1"/>
  <c r="I238" i="5"/>
  <c r="AE238" i="5" s="1"/>
  <c r="H238" i="5"/>
  <c r="G238" i="5"/>
  <c r="AJ237" i="5"/>
  <c r="AK237" i="5" s="1"/>
  <c r="AG237" i="5"/>
  <c r="AB237" i="5"/>
  <c r="AA237" i="5"/>
  <c r="AF237" i="5" s="1"/>
  <c r="I237" i="5"/>
  <c r="H237" i="5"/>
  <c r="Q237" i="5" s="1"/>
  <c r="G237" i="5"/>
  <c r="AJ236" i="5"/>
  <c r="AG236" i="5"/>
  <c r="AB236" i="5"/>
  <c r="AA236" i="5"/>
  <c r="Z236" i="5" s="1"/>
  <c r="I236" i="5"/>
  <c r="H236" i="5"/>
  <c r="G236" i="5"/>
  <c r="AJ235" i="5"/>
  <c r="AK235" i="5" s="1"/>
  <c r="AG235" i="5"/>
  <c r="AH235" i="5" s="1"/>
  <c r="AI235" i="5" s="1"/>
  <c r="AB235" i="5"/>
  <c r="AA235" i="5"/>
  <c r="I235" i="5"/>
  <c r="J235" i="5" s="1"/>
  <c r="H235" i="5"/>
  <c r="G235" i="5"/>
  <c r="AJ234" i="5"/>
  <c r="AK234" i="5" s="1"/>
  <c r="AL234" i="5" s="1"/>
  <c r="AG234" i="5"/>
  <c r="AB234" i="5"/>
  <c r="AA234" i="5"/>
  <c r="Z234" i="5" s="1"/>
  <c r="I234" i="5"/>
  <c r="AE234" i="5" s="1"/>
  <c r="H234" i="5"/>
  <c r="G234" i="5"/>
  <c r="AJ233" i="5"/>
  <c r="AG233" i="5"/>
  <c r="AB233" i="5"/>
  <c r="AA233" i="5"/>
  <c r="AF233" i="5" s="1"/>
  <c r="I233" i="5"/>
  <c r="H233" i="5"/>
  <c r="Q233" i="5" s="1"/>
  <c r="G233" i="5"/>
  <c r="AJ232" i="5"/>
  <c r="AG232" i="5"/>
  <c r="AH232" i="5" s="1"/>
  <c r="AB232" i="5"/>
  <c r="AA232" i="5"/>
  <c r="I232" i="5"/>
  <c r="AE232" i="5" s="1"/>
  <c r="H232" i="5"/>
  <c r="G232" i="5"/>
  <c r="AJ231" i="5"/>
  <c r="AK231" i="5" s="1"/>
  <c r="AL231" i="5" s="1"/>
  <c r="AG231" i="5"/>
  <c r="AH231" i="5" s="1"/>
  <c r="AI231" i="5" s="1"/>
  <c r="AB231" i="5"/>
  <c r="AA231" i="5"/>
  <c r="I231" i="5"/>
  <c r="J231" i="5" s="1"/>
  <c r="H231" i="5"/>
  <c r="Q231" i="5" s="1"/>
  <c r="R231" i="5" s="1"/>
  <c r="G231" i="5"/>
  <c r="AJ230" i="5"/>
  <c r="AK230" i="5" s="1"/>
  <c r="AL230" i="5" s="1"/>
  <c r="AG230" i="5"/>
  <c r="AH230" i="5" s="1"/>
  <c r="AB230" i="5"/>
  <c r="AA230" i="5"/>
  <c r="I230" i="5"/>
  <c r="AE230" i="5" s="1"/>
  <c r="H230" i="5"/>
  <c r="G230" i="5"/>
  <c r="AJ229" i="5"/>
  <c r="AG229" i="5"/>
  <c r="AB229" i="5"/>
  <c r="AA229" i="5"/>
  <c r="AF229" i="5" s="1"/>
  <c r="I229" i="5"/>
  <c r="H229" i="5"/>
  <c r="Q229" i="5" s="1"/>
  <c r="G229" i="5"/>
  <c r="AJ228" i="5"/>
  <c r="AG228" i="5"/>
  <c r="AH228" i="5" s="1"/>
  <c r="AI228" i="5" s="1"/>
  <c r="AB228" i="5"/>
  <c r="AA228" i="5"/>
  <c r="AF228" i="5" s="1"/>
  <c r="I228" i="5"/>
  <c r="H228" i="5"/>
  <c r="G228" i="5"/>
  <c r="AJ227" i="5"/>
  <c r="AK227" i="5" s="1"/>
  <c r="AL227" i="5" s="1"/>
  <c r="AG227" i="5"/>
  <c r="AH227" i="5" s="1"/>
  <c r="AI227" i="5" s="1"/>
  <c r="AB227" i="5"/>
  <c r="AA227" i="5"/>
  <c r="I227" i="5"/>
  <c r="J227" i="5" s="1"/>
  <c r="H227" i="5"/>
  <c r="G227" i="5"/>
  <c r="AJ226" i="5"/>
  <c r="AK226" i="5" s="1"/>
  <c r="AL226" i="5" s="1"/>
  <c r="AG226" i="5"/>
  <c r="AH226" i="5" s="1"/>
  <c r="AB226" i="5"/>
  <c r="AA226" i="5"/>
  <c r="Z226" i="5" s="1"/>
  <c r="I226" i="5"/>
  <c r="AE226" i="5" s="1"/>
  <c r="H226" i="5"/>
  <c r="G226" i="5"/>
  <c r="AJ225" i="5"/>
  <c r="AG225" i="5"/>
  <c r="AB225" i="5"/>
  <c r="AA225" i="5"/>
  <c r="AF225" i="5" s="1"/>
  <c r="I225" i="5"/>
  <c r="H225" i="5"/>
  <c r="Q225" i="5" s="1"/>
  <c r="G225" i="5"/>
  <c r="AJ224" i="5"/>
  <c r="AG224" i="5"/>
  <c r="AH224" i="5" s="1"/>
  <c r="AB224" i="5"/>
  <c r="AA224" i="5"/>
  <c r="I224" i="5"/>
  <c r="AE224" i="5" s="1"/>
  <c r="H224" i="5"/>
  <c r="G224" i="5"/>
  <c r="AJ223" i="5"/>
  <c r="AG223" i="5"/>
  <c r="AH223" i="5" s="1"/>
  <c r="AB223" i="5"/>
  <c r="AA223" i="5"/>
  <c r="I223" i="5"/>
  <c r="J223" i="5" s="1"/>
  <c r="H223" i="5"/>
  <c r="Q223" i="5" s="1"/>
  <c r="R223" i="5" s="1"/>
  <c r="G223" i="5"/>
  <c r="AJ222" i="5"/>
  <c r="AK222" i="5" s="1"/>
  <c r="AL222" i="5" s="1"/>
  <c r="AG222" i="5"/>
  <c r="AB222" i="5"/>
  <c r="AA222" i="5"/>
  <c r="I222" i="5"/>
  <c r="AE222" i="5" s="1"/>
  <c r="H222" i="5"/>
  <c r="G222" i="5"/>
  <c r="AJ221" i="5"/>
  <c r="AK221" i="5" s="1"/>
  <c r="AG221" i="5"/>
  <c r="AB221" i="5"/>
  <c r="AA221" i="5"/>
  <c r="AF221" i="5" s="1"/>
  <c r="I221" i="5"/>
  <c r="H221" i="5"/>
  <c r="Q221" i="5" s="1"/>
  <c r="G221" i="5"/>
  <c r="AJ220" i="5"/>
  <c r="AG220" i="5"/>
  <c r="AB220" i="5"/>
  <c r="AA220" i="5"/>
  <c r="AF220" i="5" s="1"/>
  <c r="I220" i="5"/>
  <c r="H220" i="5"/>
  <c r="G220" i="5"/>
  <c r="AJ219" i="5"/>
  <c r="AG219" i="5"/>
  <c r="AH219" i="5" s="1"/>
  <c r="AI219" i="5" s="1"/>
  <c r="AB219" i="5"/>
  <c r="AA219" i="5"/>
  <c r="I219" i="5"/>
  <c r="H219" i="5"/>
  <c r="Q219" i="5" s="1"/>
  <c r="G219" i="5"/>
  <c r="AJ218" i="5"/>
  <c r="AG218" i="5"/>
  <c r="AH218" i="5" s="1"/>
  <c r="AB218" i="5"/>
  <c r="AA218" i="5"/>
  <c r="I218" i="5"/>
  <c r="AE218" i="5" s="1"/>
  <c r="H218" i="5"/>
  <c r="G218" i="5"/>
  <c r="AJ217" i="5"/>
  <c r="AG217" i="5"/>
  <c r="AB217" i="5"/>
  <c r="AA217" i="5"/>
  <c r="I217" i="5"/>
  <c r="J217" i="5" s="1"/>
  <c r="H217" i="5"/>
  <c r="Q217" i="5" s="1"/>
  <c r="R217" i="5" s="1"/>
  <c r="G217" i="5"/>
  <c r="AJ216" i="5"/>
  <c r="AG216" i="5"/>
  <c r="AH216" i="5" s="1"/>
  <c r="AB216" i="5"/>
  <c r="AA216" i="5"/>
  <c r="AF216" i="5" s="1"/>
  <c r="I216" i="5"/>
  <c r="H216" i="5"/>
  <c r="G216" i="5"/>
  <c r="AJ215" i="5"/>
  <c r="AG215" i="5"/>
  <c r="AB215" i="5"/>
  <c r="AA215" i="5"/>
  <c r="I215" i="5"/>
  <c r="H215" i="5"/>
  <c r="Q215" i="5" s="1"/>
  <c r="G215" i="5"/>
  <c r="AJ214" i="5"/>
  <c r="AG214" i="5"/>
  <c r="AH214" i="5" s="1"/>
  <c r="AB214" i="5"/>
  <c r="AA214" i="5"/>
  <c r="AF214" i="5" s="1"/>
  <c r="I214" i="5"/>
  <c r="AE214" i="5" s="1"/>
  <c r="H214" i="5"/>
  <c r="G214" i="5"/>
  <c r="AJ213" i="5"/>
  <c r="AK213" i="5" s="1"/>
  <c r="AG213" i="5"/>
  <c r="AB213" i="5"/>
  <c r="AA213" i="5"/>
  <c r="I213" i="5"/>
  <c r="J213" i="5" s="1"/>
  <c r="H213" i="5"/>
  <c r="Q213" i="5" s="1"/>
  <c r="R213" i="5" s="1"/>
  <c r="G213" i="5"/>
  <c r="AJ212" i="5"/>
  <c r="AG212" i="5"/>
  <c r="AH212" i="5" s="1"/>
  <c r="AB212" i="5"/>
  <c r="AA212" i="5"/>
  <c r="Z212" i="5" s="1"/>
  <c r="I212" i="5"/>
  <c r="H212" i="5"/>
  <c r="G212" i="5"/>
  <c r="AJ211" i="5"/>
  <c r="AK211" i="5" s="1"/>
  <c r="AG211" i="5"/>
  <c r="AB211" i="5"/>
  <c r="AA211" i="5"/>
  <c r="I211" i="5"/>
  <c r="J211" i="5" s="1"/>
  <c r="H211" i="5"/>
  <c r="Q211" i="5" s="1"/>
  <c r="R211" i="5" s="1"/>
  <c r="G211" i="5"/>
  <c r="AJ210" i="5"/>
  <c r="AG210" i="5"/>
  <c r="AH210" i="5" s="1"/>
  <c r="AB210" i="5"/>
  <c r="AA210" i="5"/>
  <c r="I210" i="5"/>
  <c r="AE210" i="5" s="1"/>
  <c r="H210" i="5"/>
  <c r="G210" i="5"/>
  <c r="AJ209" i="5"/>
  <c r="AK209" i="5" s="1"/>
  <c r="AG209" i="5"/>
  <c r="AB209" i="5"/>
  <c r="AA209" i="5"/>
  <c r="I209" i="5"/>
  <c r="J209" i="5" s="1"/>
  <c r="H209" i="5"/>
  <c r="Q209" i="5" s="1"/>
  <c r="G209" i="5"/>
  <c r="AJ208" i="5"/>
  <c r="AG208" i="5"/>
  <c r="AB208" i="5"/>
  <c r="AA208" i="5"/>
  <c r="Z208" i="5" s="1"/>
  <c r="I208" i="5"/>
  <c r="AE208" i="5" s="1"/>
  <c r="H208" i="5"/>
  <c r="G208" i="5"/>
  <c r="AJ207" i="5"/>
  <c r="AK207" i="5" s="1"/>
  <c r="AG207" i="5"/>
  <c r="AB207" i="5"/>
  <c r="AA207" i="5"/>
  <c r="I207" i="5"/>
  <c r="H207" i="5"/>
  <c r="Q207" i="5" s="1"/>
  <c r="G207" i="5"/>
  <c r="AJ206" i="5"/>
  <c r="AG206" i="5"/>
  <c r="AB206" i="5"/>
  <c r="AA206" i="5"/>
  <c r="AF206" i="5" s="1"/>
  <c r="I206" i="5"/>
  <c r="AE206" i="5" s="1"/>
  <c r="H206" i="5"/>
  <c r="G206" i="5"/>
  <c r="AJ205" i="5"/>
  <c r="AG205" i="5"/>
  <c r="AB205" i="5"/>
  <c r="AA205" i="5"/>
  <c r="I205" i="5"/>
  <c r="J205" i="5" s="1"/>
  <c r="H205" i="5"/>
  <c r="Q205" i="5" s="1"/>
  <c r="R205" i="5" s="1"/>
  <c r="G205" i="5"/>
  <c r="AJ204" i="5"/>
  <c r="AG204" i="5"/>
  <c r="AH204" i="5" s="1"/>
  <c r="AB204" i="5"/>
  <c r="AA204" i="5"/>
  <c r="AF204" i="5" s="1"/>
  <c r="I204" i="5"/>
  <c r="AE204" i="5" s="1"/>
  <c r="H204" i="5"/>
  <c r="G204" i="5"/>
  <c r="AJ203" i="5"/>
  <c r="AK203" i="5" s="1"/>
  <c r="AG203" i="5"/>
  <c r="AB203" i="5"/>
  <c r="AA203" i="5"/>
  <c r="I203" i="5"/>
  <c r="H203" i="5"/>
  <c r="Q203" i="5" s="1"/>
  <c r="G203" i="5"/>
  <c r="AJ202" i="5"/>
  <c r="AG202" i="5"/>
  <c r="AH202" i="5" s="1"/>
  <c r="AB202" i="5"/>
  <c r="AA202" i="5"/>
  <c r="AF202" i="5" s="1"/>
  <c r="I202" i="5"/>
  <c r="H202" i="5"/>
  <c r="G202" i="5"/>
  <c r="AJ201" i="5"/>
  <c r="AG201" i="5"/>
  <c r="AB201" i="5"/>
  <c r="AA201" i="5"/>
  <c r="I201" i="5"/>
  <c r="J201" i="5" s="1"/>
  <c r="H201" i="5"/>
  <c r="G201" i="5"/>
  <c r="AJ200" i="5"/>
  <c r="AG200" i="5"/>
  <c r="AB200" i="5"/>
  <c r="AA200" i="5"/>
  <c r="AF200" i="5" s="1"/>
  <c r="I200" i="5"/>
  <c r="AE200" i="5" s="1"/>
  <c r="H200" i="5"/>
  <c r="G200" i="5"/>
  <c r="AJ199" i="5"/>
  <c r="AG199" i="5"/>
  <c r="AB199" i="5"/>
  <c r="AA199" i="5"/>
  <c r="I199" i="5"/>
  <c r="H199" i="5"/>
  <c r="Q199" i="5" s="1"/>
  <c r="G199" i="5"/>
  <c r="AJ198" i="5"/>
  <c r="AG198" i="5"/>
  <c r="AB198" i="5"/>
  <c r="AA198" i="5"/>
  <c r="AF198" i="5" s="1"/>
  <c r="I198" i="5"/>
  <c r="H198" i="5"/>
  <c r="G198" i="5"/>
  <c r="AJ197" i="5"/>
  <c r="AG197" i="5"/>
  <c r="AH197" i="5" s="1"/>
  <c r="AB197" i="5"/>
  <c r="AA197" i="5"/>
  <c r="Z197" i="5" s="1"/>
  <c r="I197" i="5"/>
  <c r="J197" i="5" s="1"/>
  <c r="H197" i="5"/>
  <c r="Q197" i="5" s="1"/>
  <c r="R197" i="5" s="1"/>
  <c r="G197" i="5"/>
  <c r="AJ196" i="5"/>
  <c r="AG196" i="5"/>
  <c r="AH196" i="5" s="1"/>
  <c r="AB196" i="5"/>
  <c r="AA196" i="5"/>
  <c r="Z196" i="5" s="1"/>
  <c r="I196" i="5"/>
  <c r="J196" i="5" s="1"/>
  <c r="H196" i="5"/>
  <c r="G196" i="5"/>
  <c r="AJ195" i="5"/>
  <c r="AK195" i="5" s="1"/>
  <c r="AG195" i="5"/>
  <c r="AB195" i="5"/>
  <c r="AA195" i="5"/>
  <c r="I195" i="5"/>
  <c r="AE195" i="5" s="1"/>
  <c r="H195" i="5"/>
  <c r="Q195" i="5" s="1"/>
  <c r="S195" i="5" s="1"/>
  <c r="G195" i="5"/>
  <c r="AJ194" i="5"/>
  <c r="AK194" i="5" s="1"/>
  <c r="AG194" i="5"/>
  <c r="AB194" i="5"/>
  <c r="AA194" i="5"/>
  <c r="AF194" i="5" s="1"/>
  <c r="I194" i="5"/>
  <c r="AE194" i="5" s="1"/>
  <c r="H194" i="5"/>
  <c r="Q194" i="5" s="1"/>
  <c r="S194" i="5" s="1"/>
  <c r="G194" i="5"/>
  <c r="AJ193" i="5"/>
  <c r="AK193" i="5" s="1"/>
  <c r="AG193" i="5"/>
  <c r="AB193" i="5"/>
  <c r="AA193" i="5"/>
  <c r="AF193" i="5" s="1"/>
  <c r="I193" i="5"/>
  <c r="H193" i="5"/>
  <c r="Q193" i="5" s="1"/>
  <c r="R193" i="5" s="1"/>
  <c r="G193" i="5"/>
  <c r="AJ192" i="5"/>
  <c r="AG192" i="5"/>
  <c r="AH192" i="5" s="1"/>
  <c r="AI192" i="5" s="1"/>
  <c r="AB192" i="5"/>
  <c r="AA192" i="5"/>
  <c r="I192" i="5"/>
  <c r="H192" i="5"/>
  <c r="G192" i="5"/>
  <c r="AJ191" i="5"/>
  <c r="AK191" i="5" s="1"/>
  <c r="AG191" i="5"/>
  <c r="AH191" i="5" s="1"/>
  <c r="AI191" i="5" s="1"/>
  <c r="AB191" i="5"/>
  <c r="AA191" i="5"/>
  <c r="AF191" i="5" s="1"/>
  <c r="I191" i="5"/>
  <c r="J191" i="5" s="1"/>
  <c r="H191" i="5"/>
  <c r="G191" i="5"/>
  <c r="AJ190" i="5"/>
  <c r="AG190" i="5"/>
  <c r="AB190" i="5"/>
  <c r="AA190" i="5"/>
  <c r="AF190" i="5" s="1"/>
  <c r="I190" i="5"/>
  <c r="AE190" i="5" s="1"/>
  <c r="H190" i="5"/>
  <c r="Q190" i="5" s="1"/>
  <c r="G190" i="5"/>
  <c r="AJ189" i="5"/>
  <c r="AK189" i="5" s="1"/>
  <c r="AG189" i="5"/>
  <c r="AB189" i="5"/>
  <c r="AA189" i="5"/>
  <c r="I189" i="5"/>
  <c r="H189" i="5"/>
  <c r="Q189" i="5" s="1"/>
  <c r="R189" i="5" s="1"/>
  <c r="G189" i="5"/>
  <c r="AJ188" i="5"/>
  <c r="AG188" i="5"/>
  <c r="AH188" i="5" s="1"/>
  <c r="AI188" i="5" s="1"/>
  <c r="AB188" i="5"/>
  <c r="AA188" i="5"/>
  <c r="I188" i="5"/>
  <c r="J188" i="5" s="1"/>
  <c r="H188" i="5"/>
  <c r="G188" i="5"/>
  <c r="AJ187" i="5"/>
  <c r="AK187" i="5" s="1"/>
  <c r="AG187" i="5"/>
  <c r="AH187" i="5" s="1"/>
  <c r="AB187" i="5"/>
  <c r="AA187" i="5"/>
  <c r="AF187" i="5" s="1"/>
  <c r="I187" i="5"/>
  <c r="AE187" i="5" s="1"/>
  <c r="H187" i="5"/>
  <c r="G187" i="5"/>
  <c r="AJ186" i="5"/>
  <c r="AK186" i="5" s="1"/>
  <c r="AL186" i="5" s="1"/>
  <c r="AG186" i="5"/>
  <c r="AB186" i="5"/>
  <c r="AA186" i="5"/>
  <c r="AF186" i="5" s="1"/>
  <c r="I186" i="5"/>
  <c r="AE186" i="5" s="1"/>
  <c r="H186" i="5"/>
  <c r="Q186" i="5" s="1"/>
  <c r="S186" i="5" s="1"/>
  <c r="G186" i="5"/>
  <c r="AJ185" i="5"/>
  <c r="AK185" i="5" s="1"/>
  <c r="AG185" i="5"/>
  <c r="AB185" i="5"/>
  <c r="AA185" i="5"/>
  <c r="AF185" i="5" s="1"/>
  <c r="I185" i="5"/>
  <c r="H185" i="5"/>
  <c r="Q185" i="5" s="1"/>
  <c r="R185" i="5" s="1"/>
  <c r="G185" i="5"/>
  <c r="AJ184" i="5"/>
  <c r="AG184" i="5"/>
  <c r="AH184" i="5" s="1"/>
  <c r="AI184" i="5" s="1"/>
  <c r="AB184" i="5"/>
  <c r="AA184" i="5"/>
  <c r="I184" i="5"/>
  <c r="J184" i="5" s="1"/>
  <c r="H184" i="5"/>
  <c r="G184" i="5"/>
  <c r="AJ183" i="5"/>
  <c r="AK183" i="5" s="1"/>
  <c r="AG183" i="5"/>
  <c r="AB183" i="5"/>
  <c r="AA183" i="5"/>
  <c r="AF183" i="5" s="1"/>
  <c r="I183" i="5"/>
  <c r="J183" i="5" s="1"/>
  <c r="H183" i="5"/>
  <c r="G183" i="5"/>
  <c r="AJ182" i="5"/>
  <c r="AK182" i="5" s="1"/>
  <c r="AL182" i="5" s="1"/>
  <c r="AG182" i="5"/>
  <c r="AB182" i="5"/>
  <c r="AA182" i="5"/>
  <c r="I182" i="5"/>
  <c r="AE182" i="5" s="1"/>
  <c r="H182" i="5"/>
  <c r="Q182" i="5" s="1"/>
  <c r="S182" i="5" s="1"/>
  <c r="G182" i="5"/>
  <c r="AJ181" i="5"/>
  <c r="AK181" i="5" s="1"/>
  <c r="AG181" i="5"/>
  <c r="AB181" i="5"/>
  <c r="AA181" i="5"/>
  <c r="Z181" i="5" s="1"/>
  <c r="I181" i="5"/>
  <c r="H181" i="5"/>
  <c r="Q181" i="5" s="1"/>
  <c r="R181" i="5" s="1"/>
  <c r="G181" i="5"/>
  <c r="AJ180" i="5"/>
  <c r="AG180" i="5"/>
  <c r="AB180" i="5"/>
  <c r="AA180" i="5"/>
  <c r="I180" i="5"/>
  <c r="H180" i="5"/>
  <c r="G180" i="5"/>
  <c r="AJ179" i="5"/>
  <c r="AK179" i="5" s="1"/>
  <c r="AG179" i="5"/>
  <c r="AH179" i="5" s="1"/>
  <c r="AI179" i="5" s="1"/>
  <c r="AB179" i="5"/>
  <c r="AA179" i="5"/>
  <c r="I179" i="5"/>
  <c r="AE179" i="5" s="1"/>
  <c r="H179" i="5"/>
  <c r="G179" i="5"/>
  <c r="AJ178" i="5"/>
  <c r="AG178" i="5"/>
  <c r="AB178" i="5"/>
  <c r="AA178" i="5"/>
  <c r="AF178" i="5" s="1"/>
  <c r="I178" i="5"/>
  <c r="AE178" i="5" s="1"/>
  <c r="H178" i="5"/>
  <c r="Q178" i="5" s="1"/>
  <c r="G178" i="5"/>
  <c r="AJ177" i="5"/>
  <c r="AK177" i="5" s="1"/>
  <c r="AG177" i="5"/>
  <c r="AB177" i="5"/>
  <c r="AA177" i="5"/>
  <c r="I177" i="5"/>
  <c r="H177" i="5"/>
  <c r="Q177" i="5" s="1"/>
  <c r="R177" i="5" s="1"/>
  <c r="G177" i="5"/>
  <c r="AJ176" i="5"/>
  <c r="AG176" i="5"/>
  <c r="AH176" i="5" s="1"/>
  <c r="AI176" i="5" s="1"/>
  <c r="AB176" i="5"/>
  <c r="AA176" i="5"/>
  <c r="I176" i="5"/>
  <c r="J176" i="5" s="1"/>
  <c r="H176" i="5"/>
  <c r="G176" i="5"/>
  <c r="AJ175" i="5"/>
  <c r="AK175" i="5" s="1"/>
  <c r="AG175" i="5"/>
  <c r="AB175" i="5"/>
  <c r="AA175" i="5"/>
  <c r="AF175" i="5" s="1"/>
  <c r="I175" i="5"/>
  <c r="J175" i="5" s="1"/>
  <c r="H175" i="5"/>
  <c r="G175" i="5"/>
  <c r="AJ174" i="5"/>
  <c r="AG174" i="5"/>
  <c r="AB174" i="5"/>
  <c r="AA174" i="5"/>
  <c r="I174" i="5"/>
  <c r="AE174" i="5" s="1"/>
  <c r="H174" i="5"/>
  <c r="Q174" i="5" s="1"/>
  <c r="S174" i="5" s="1"/>
  <c r="G174" i="5"/>
  <c r="AJ173" i="5"/>
  <c r="AK173" i="5" s="1"/>
  <c r="AG173" i="5"/>
  <c r="AB173" i="5"/>
  <c r="AA173" i="5"/>
  <c r="I173" i="5"/>
  <c r="H173" i="5"/>
  <c r="Q173" i="5" s="1"/>
  <c r="R173" i="5" s="1"/>
  <c r="G173" i="5"/>
  <c r="AJ172" i="5"/>
  <c r="AG172" i="5"/>
  <c r="AH172" i="5" s="1"/>
  <c r="AI172" i="5" s="1"/>
  <c r="AB172" i="5"/>
  <c r="AA172" i="5"/>
  <c r="I172" i="5"/>
  <c r="J172" i="5" s="1"/>
  <c r="H172" i="5"/>
  <c r="G172" i="5"/>
  <c r="AJ171" i="5"/>
  <c r="AK171" i="5" s="1"/>
  <c r="AG171" i="5"/>
  <c r="AH171" i="5" s="1"/>
  <c r="AI171" i="5" s="1"/>
  <c r="AB171" i="5"/>
  <c r="AA171" i="5"/>
  <c r="I171" i="5"/>
  <c r="AE171" i="5" s="1"/>
  <c r="H171" i="5"/>
  <c r="G171" i="5"/>
  <c r="AJ170" i="5"/>
  <c r="AG170" i="5"/>
  <c r="AB170" i="5"/>
  <c r="AA170" i="5"/>
  <c r="AF170" i="5" s="1"/>
  <c r="I170" i="5"/>
  <c r="AE170" i="5" s="1"/>
  <c r="H170" i="5"/>
  <c r="Q170" i="5" s="1"/>
  <c r="G170" i="5"/>
  <c r="AJ169" i="5"/>
  <c r="AK169" i="5" s="1"/>
  <c r="AG169" i="5"/>
  <c r="AB169" i="5"/>
  <c r="AA169" i="5"/>
  <c r="I169" i="5"/>
  <c r="H169" i="5"/>
  <c r="Q169" i="5" s="1"/>
  <c r="R169" i="5" s="1"/>
  <c r="G169" i="5"/>
  <c r="AJ168" i="5"/>
  <c r="AG168" i="5"/>
  <c r="AH168" i="5" s="1"/>
  <c r="AI168" i="5" s="1"/>
  <c r="AB168" i="5"/>
  <c r="AA168" i="5"/>
  <c r="I168" i="5"/>
  <c r="J168" i="5" s="1"/>
  <c r="H168" i="5"/>
  <c r="G168" i="5"/>
  <c r="AJ167" i="5"/>
  <c r="AK167" i="5" s="1"/>
  <c r="AG167" i="5"/>
  <c r="AH167" i="5" s="1"/>
  <c r="AB167" i="5"/>
  <c r="AA167" i="5"/>
  <c r="AF167" i="5" s="1"/>
  <c r="I167" i="5"/>
  <c r="AE167" i="5" s="1"/>
  <c r="H167" i="5"/>
  <c r="G167" i="5"/>
  <c r="AJ166" i="5"/>
  <c r="AK166" i="5" s="1"/>
  <c r="AL166" i="5" s="1"/>
  <c r="AG166" i="5"/>
  <c r="AB166" i="5"/>
  <c r="AA166" i="5"/>
  <c r="AF166" i="5" s="1"/>
  <c r="I166" i="5"/>
  <c r="AE166" i="5" s="1"/>
  <c r="H166" i="5"/>
  <c r="Q166" i="5" s="1"/>
  <c r="S166" i="5" s="1"/>
  <c r="G166" i="5"/>
  <c r="AJ165" i="5"/>
  <c r="AK165" i="5" s="1"/>
  <c r="AG165" i="5"/>
  <c r="AB165" i="5"/>
  <c r="AA165" i="5"/>
  <c r="AF165" i="5" s="1"/>
  <c r="I165" i="5"/>
  <c r="H165" i="5"/>
  <c r="Q165" i="5" s="1"/>
  <c r="R165" i="5" s="1"/>
  <c r="G165" i="5"/>
  <c r="AJ164" i="5"/>
  <c r="AG164" i="5"/>
  <c r="AB164" i="5"/>
  <c r="AA164" i="5"/>
  <c r="I164" i="5"/>
  <c r="J164" i="5" s="1"/>
  <c r="H164" i="5"/>
  <c r="G164" i="5"/>
  <c r="AJ163" i="5"/>
  <c r="AK163" i="5" s="1"/>
  <c r="AG163" i="5"/>
  <c r="AB163" i="5"/>
  <c r="AA163" i="5"/>
  <c r="AF163" i="5" s="1"/>
  <c r="I163" i="5"/>
  <c r="H163" i="5"/>
  <c r="G163" i="5"/>
  <c r="AJ162" i="5"/>
  <c r="AK162" i="5" s="1"/>
  <c r="AL162" i="5" s="1"/>
  <c r="AG162" i="5"/>
  <c r="AB162" i="5"/>
  <c r="AA162" i="5"/>
  <c r="AF162" i="5" s="1"/>
  <c r="I162" i="5"/>
  <c r="AE162" i="5" s="1"/>
  <c r="H162" i="5"/>
  <c r="Q162" i="5" s="1"/>
  <c r="S162" i="5" s="1"/>
  <c r="G162" i="5"/>
  <c r="AJ161" i="5"/>
  <c r="AK161" i="5" s="1"/>
  <c r="AG161" i="5"/>
  <c r="AB161" i="5"/>
  <c r="AA161" i="5"/>
  <c r="AF161" i="5" s="1"/>
  <c r="I161" i="5"/>
  <c r="H161" i="5"/>
  <c r="Q161" i="5" s="1"/>
  <c r="R161" i="5" s="1"/>
  <c r="G161" i="5"/>
  <c r="AJ160" i="5"/>
  <c r="AG160" i="5"/>
  <c r="AH160" i="5" s="1"/>
  <c r="AI160" i="5" s="1"/>
  <c r="AB160" i="5"/>
  <c r="AA160" i="5"/>
  <c r="I160" i="5"/>
  <c r="H160" i="5"/>
  <c r="G160" i="5"/>
  <c r="AJ159" i="5"/>
  <c r="AK159" i="5" s="1"/>
  <c r="AG159" i="5"/>
  <c r="AH159" i="5" s="1"/>
  <c r="AI159" i="5" s="1"/>
  <c r="AB159" i="5"/>
  <c r="AA159" i="5"/>
  <c r="AF159" i="5" s="1"/>
  <c r="I159" i="5"/>
  <c r="J159" i="5" s="1"/>
  <c r="H159" i="5"/>
  <c r="G159" i="5"/>
  <c r="AJ158" i="5"/>
  <c r="AK158" i="5" s="1"/>
  <c r="AG158" i="5"/>
  <c r="AB158" i="5"/>
  <c r="AA158" i="5"/>
  <c r="AF158" i="5" s="1"/>
  <c r="I158" i="5"/>
  <c r="AE158" i="5" s="1"/>
  <c r="H158" i="5"/>
  <c r="Q158" i="5" s="1"/>
  <c r="G158" i="5"/>
  <c r="AJ157" i="5"/>
  <c r="AK157" i="5" s="1"/>
  <c r="AG157" i="5"/>
  <c r="AB157" i="5"/>
  <c r="AA157" i="5"/>
  <c r="Z157" i="5" s="1"/>
  <c r="I157" i="5"/>
  <c r="H157" i="5"/>
  <c r="Q157" i="5" s="1"/>
  <c r="R157" i="5" s="1"/>
  <c r="G157" i="5"/>
  <c r="AJ156" i="5"/>
  <c r="AG156" i="5"/>
  <c r="AH156" i="5" s="1"/>
  <c r="AI156" i="5" s="1"/>
  <c r="AB156" i="5"/>
  <c r="AA156" i="5"/>
  <c r="I156" i="5"/>
  <c r="J156" i="5" s="1"/>
  <c r="H156" i="5"/>
  <c r="G156" i="5"/>
  <c r="AJ155" i="5"/>
  <c r="AK155" i="5" s="1"/>
  <c r="AG155" i="5"/>
  <c r="AB155" i="5"/>
  <c r="AA155" i="5"/>
  <c r="AF155" i="5" s="1"/>
  <c r="I155" i="5"/>
  <c r="AE155" i="5" s="1"/>
  <c r="H155" i="5"/>
  <c r="G155" i="5"/>
  <c r="AJ154" i="5"/>
  <c r="AK154" i="5" s="1"/>
  <c r="AG154" i="5"/>
  <c r="AB154" i="5"/>
  <c r="AA154" i="5"/>
  <c r="AF154" i="5" s="1"/>
  <c r="I154" i="5"/>
  <c r="AE154" i="5" s="1"/>
  <c r="H154" i="5"/>
  <c r="Q154" i="5" s="1"/>
  <c r="S154" i="5" s="1"/>
  <c r="G154" i="5"/>
  <c r="AJ153" i="5"/>
  <c r="AK153" i="5" s="1"/>
  <c r="AG153" i="5"/>
  <c r="AB153" i="5"/>
  <c r="AA153" i="5"/>
  <c r="AF153" i="5" s="1"/>
  <c r="I153" i="5"/>
  <c r="H153" i="5"/>
  <c r="Q153" i="5" s="1"/>
  <c r="R153" i="5" s="1"/>
  <c r="G153" i="5"/>
  <c r="AJ152" i="5"/>
  <c r="AG152" i="5"/>
  <c r="AH152" i="5" s="1"/>
  <c r="AI152" i="5" s="1"/>
  <c r="AB152" i="5"/>
  <c r="AA152" i="5"/>
  <c r="I152" i="5"/>
  <c r="H152" i="5"/>
  <c r="G152" i="5"/>
  <c r="AJ151" i="5"/>
  <c r="AK151" i="5" s="1"/>
  <c r="AG151" i="5"/>
  <c r="AH151" i="5" s="1"/>
  <c r="AB151" i="5"/>
  <c r="AA151" i="5"/>
  <c r="AF151" i="5" s="1"/>
  <c r="I151" i="5"/>
  <c r="J151" i="5" s="1"/>
  <c r="H151" i="5"/>
  <c r="G151" i="5"/>
  <c r="AJ150" i="5"/>
  <c r="AK150" i="5" s="1"/>
  <c r="AG150" i="5"/>
  <c r="AB150" i="5"/>
  <c r="AA150" i="5"/>
  <c r="AF150" i="5" s="1"/>
  <c r="I150" i="5"/>
  <c r="AE150" i="5" s="1"/>
  <c r="H150" i="5"/>
  <c r="Q150" i="5" s="1"/>
  <c r="G150" i="5"/>
  <c r="AJ149" i="5"/>
  <c r="AK149" i="5" s="1"/>
  <c r="AG149" i="5"/>
  <c r="AB149" i="5"/>
  <c r="AA149" i="5"/>
  <c r="Z149" i="5" s="1"/>
  <c r="I149" i="5"/>
  <c r="H149" i="5"/>
  <c r="Q149" i="5" s="1"/>
  <c r="R149" i="5" s="1"/>
  <c r="G149" i="5"/>
  <c r="AJ148" i="5"/>
  <c r="AG148" i="5"/>
  <c r="AB148" i="5"/>
  <c r="AA148" i="5"/>
  <c r="I148" i="5"/>
  <c r="J148" i="5" s="1"/>
  <c r="H148" i="5"/>
  <c r="G148" i="5"/>
  <c r="AJ147" i="5"/>
  <c r="AK147" i="5" s="1"/>
  <c r="AG147" i="5"/>
  <c r="AH147" i="5" s="1"/>
  <c r="AI147" i="5" s="1"/>
  <c r="AB147" i="5"/>
  <c r="AA147" i="5"/>
  <c r="I147" i="5"/>
  <c r="H147" i="5"/>
  <c r="G147" i="5"/>
  <c r="AJ146" i="5"/>
  <c r="AG146" i="5"/>
  <c r="AB146" i="5"/>
  <c r="AA146" i="5"/>
  <c r="I146" i="5"/>
  <c r="AE146" i="5" s="1"/>
  <c r="H146" i="5"/>
  <c r="Q146" i="5" s="1"/>
  <c r="G146" i="5"/>
  <c r="AJ145" i="5"/>
  <c r="AK145" i="5" s="1"/>
  <c r="AG145" i="5"/>
  <c r="AB145" i="5"/>
  <c r="AA145" i="5"/>
  <c r="I145" i="5"/>
  <c r="H145" i="5"/>
  <c r="Q145" i="5" s="1"/>
  <c r="R145" i="5" s="1"/>
  <c r="G145" i="5"/>
  <c r="AJ144" i="5"/>
  <c r="AG144" i="5"/>
  <c r="AH144" i="5" s="1"/>
  <c r="AI144" i="5" s="1"/>
  <c r="AB144" i="5"/>
  <c r="AA144" i="5"/>
  <c r="I144" i="5"/>
  <c r="J144" i="5" s="1"/>
  <c r="H144" i="5"/>
  <c r="G144" i="5"/>
  <c r="AJ143" i="5"/>
  <c r="AK143" i="5" s="1"/>
  <c r="AG143" i="5"/>
  <c r="AB143" i="5"/>
  <c r="AA143" i="5"/>
  <c r="AF143" i="5" s="1"/>
  <c r="I143" i="5"/>
  <c r="AE143" i="5" s="1"/>
  <c r="H143" i="5"/>
  <c r="G143" i="5"/>
  <c r="AJ142" i="5"/>
  <c r="AK142" i="5" s="1"/>
  <c r="AL142" i="5" s="1"/>
  <c r="AG142" i="5"/>
  <c r="AB142" i="5"/>
  <c r="AA142" i="5"/>
  <c r="I142" i="5"/>
  <c r="AE142" i="5" s="1"/>
  <c r="H142" i="5"/>
  <c r="Q142" i="5" s="1"/>
  <c r="G142" i="5"/>
  <c r="AJ141" i="5"/>
  <c r="AK141" i="5" s="1"/>
  <c r="AG141" i="5"/>
  <c r="AB141" i="5"/>
  <c r="AA141" i="5"/>
  <c r="Z141" i="5" s="1"/>
  <c r="I141" i="5"/>
  <c r="H141" i="5"/>
  <c r="Q141" i="5" s="1"/>
  <c r="R141" i="5" s="1"/>
  <c r="G141" i="5"/>
  <c r="AJ140" i="5"/>
  <c r="AG140" i="5"/>
  <c r="AH140" i="5" s="1"/>
  <c r="AI140" i="5" s="1"/>
  <c r="AB140" i="5"/>
  <c r="AA140" i="5"/>
  <c r="I140" i="5"/>
  <c r="J140" i="5" s="1"/>
  <c r="H140" i="5"/>
  <c r="G140" i="5"/>
  <c r="AJ139" i="5"/>
  <c r="AK139" i="5" s="1"/>
  <c r="AG139" i="5"/>
  <c r="AH139" i="5" s="1"/>
  <c r="AB139" i="5"/>
  <c r="AA139" i="5"/>
  <c r="I139" i="5"/>
  <c r="AE139" i="5" s="1"/>
  <c r="H139" i="5"/>
  <c r="G139" i="5"/>
  <c r="AJ138" i="5"/>
  <c r="AG138" i="5"/>
  <c r="AB138" i="5"/>
  <c r="AA138" i="5"/>
  <c r="AF138" i="5" s="1"/>
  <c r="I138" i="5"/>
  <c r="AE138" i="5" s="1"/>
  <c r="H138" i="5"/>
  <c r="Q138" i="5" s="1"/>
  <c r="G138" i="5"/>
  <c r="AJ137" i="5"/>
  <c r="AK137" i="5" s="1"/>
  <c r="AG137" i="5"/>
  <c r="AB137" i="5"/>
  <c r="AA137" i="5"/>
  <c r="I137" i="5"/>
  <c r="H137" i="5"/>
  <c r="Q137" i="5" s="1"/>
  <c r="R137" i="5" s="1"/>
  <c r="G137" i="5"/>
  <c r="AJ136" i="5"/>
  <c r="AG136" i="5"/>
  <c r="AH136" i="5" s="1"/>
  <c r="AI136" i="5" s="1"/>
  <c r="AB136" i="5"/>
  <c r="AA136" i="5"/>
  <c r="I136" i="5"/>
  <c r="J136" i="5" s="1"/>
  <c r="H136" i="5"/>
  <c r="G136" i="5"/>
  <c r="AJ135" i="5"/>
  <c r="AK135" i="5" s="1"/>
  <c r="AG135" i="5"/>
  <c r="AB135" i="5"/>
  <c r="AA135" i="5"/>
  <c r="AF135" i="5" s="1"/>
  <c r="I135" i="5"/>
  <c r="AE135" i="5" s="1"/>
  <c r="H135" i="5"/>
  <c r="G135" i="5"/>
  <c r="AJ134" i="5"/>
  <c r="AK134" i="5" s="1"/>
  <c r="AL134" i="5" s="1"/>
  <c r="AM134" i="5" s="1"/>
  <c r="AG134" i="5"/>
  <c r="AH134" i="5" s="1"/>
  <c r="AI134" i="5" s="1"/>
  <c r="AB134" i="5"/>
  <c r="AA134" i="5"/>
  <c r="I134" i="5"/>
  <c r="AE134" i="5" s="1"/>
  <c r="H134" i="5"/>
  <c r="Q134" i="5" s="1"/>
  <c r="S134" i="5" s="1"/>
  <c r="G134" i="5"/>
  <c r="AJ133" i="5"/>
  <c r="AG133" i="5"/>
  <c r="AH133" i="5" s="1"/>
  <c r="AB133" i="5"/>
  <c r="AA133" i="5"/>
  <c r="Z133" i="5" s="1"/>
  <c r="I133" i="5"/>
  <c r="H133" i="5"/>
  <c r="Q133" i="5" s="1"/>
  <c r="R133" i="5" s="1"/>
  <c r="G133" i="5"/>
  <c r="AJ132" i="5"/>
  <c r="AG132" i="5"/>
  <c r="AH132" i="5" s="1"/>
  <c r="AB132" i="5"/>
  <c r="AA132" i="5"/>
  <c r="Z132" i="5" s="1"/>
  <c r="I132" i="5"/>
  <c r="H132" i="5"/>
  <c r="Q132" i="5" s="1"/>
  <c r="R132" i="5" s="1"/>
  <c r="G132" i="5"/>
  <c r="AJ131" i="5"/>
  <c r="AK131" i="5" s="1"/>
  <c r="AG131" i="5"/>
  <c r="AB131" i="5"/>
  <c r="AA131" i="5"/>
  <c r="AF131" i="5" s="1"/>
  <c r="I131" i="5"/>
  <c r="J131" i="5" s="1"/>
  <c r="H131" i="5"/>
  <c r="G131" i="5"/>
  <c r="AJ130" i="5"/>
  <c r="AK130" i="5" s="1"/>
  <c r="AG130" i="5"/>
  <c r="AH130" i="5" s="1"/>
  <c r="AB130" i="5"/>
  <c r="AA130" i="5"/>
  <c r="I130" i="5"/>
  <c r="AE130" i="5" s="1"/>
  <c r="H130" i="5"/>
  <c r="Q130" i="5" s="1"/>
  <c r="G130" i="5"/>
  <c r="AJ129" i="5"/>
  <c r="AK129" i="5" s="1"/>
  <c r="AL129" i="5" s="1"/>
  <c r="AG129" i="5"/>
  <c r="AB129" i="5"/>
  <c r="AA129" i="5"/>
  <c r="I129" i="5"/>
  <c r="AE129" i="5" s="1"/>
  <c r="H129" i="5"/>
  <c r="Q129" i="5" s="1"/>
  <c r="R129" i="5" s="1"/>
  <c r="G129" i="5"/>
  <c r="AJ128" i="5"/>
  <c r="AK128" i="5" s="1"/>
  <c r="AG128" i="5"/>
  <c r="AH128" i="5" s="1"/>
  <c r="AB128" i="5"/>
  <c r="AA128" i="5"/>
  <c r="Z128" i="5" s="1"/>
  <c r="I128" i="5"/>
  <c r="H128" i="5"/>
  <c r="G128" i="5"/>
  <c r="AJ127" i="5"/>
  <c r="AG127" i="5"/>
  <c r="AH127" i="5" s="1"/>
  <c r="AB127" i="5"/>
  <c r="AA127" i="5"/>
  <c r="Z127" i="5" s="1"/>
  <c r="I127" i="5"/>
  <c r="J127" i="5" s="1"/>
  <c r="H127" i="5"/>
  <c r="G127" i="5"/>
  <c r="AJ126" i="5"/>
  <c r="AK126" i="5" s="1"/>
  <c r="AG126" i="5"/>
  <c r="AB126" i="5"/>
  <c r="AA126" i="5"/>
  <c r="AF126" i="5" s="1"/>
  <c r="I126" i="5"/>
  <c r="AE126" i="5" s="1"/>
  <c r="H126" i="5"/>
  <c r="Q126" i="5" s="1"/>
  <c r="G126" i="5"/>
  <c r="AJ125" i="5"/>
  <c r="AK125" i="5" s="1"/>
  <c r="AL125" i="5" s="1"/>
  <c r="AG125" i="5"/>
  <c r="AB125" i="5"/>
  <c r="AA125" i="5"/>
  <c r="Z125" i="5" s="1"/>
  <c r="I125" i="5"/>
  <c r="AE125" i="5" s="1"/>
  <c r="H125" i="5"/>
  <c r="G125" i="5"/>
  <c r="AJ124" i="5"/>
  <c r="AK124" i="5" s="1"/>
  <c r="AG124" i="5"/>
  <c r="AB124" i="5"/>
  <c r="AA124" i="5"/>
  <c r="Z124" i="5" s="1"/>
  <c r="I124" i="5"/>
  <c r="H124" i="5"/>
  <c r="G124" i="5"/>
  <c r="AJ123" i="5"/>
  <c r="AG123" i="5"/>
  <c r="AB123" i="5"/>
  <c r="AA123" i="5"/>
  <c r="I123" i="5"/>
  <c r="AE123" i="5" s="1"/>
  <c r="H123" i="5"/>
  <c r="G123" i="5"/>
  <c r="AJ122" i="5"/>
  <c r="AG122" i="5"/>
  <c r="AH122" i="5" s="1"/>
  <c r="AI122" i="5" s="1"/>
  <c r="AN122" i="5" s="1"/>
  <c r="AB122" i="5"/>
  <c r="AA122" i="5"/>
  <c r="I122" i="5"/>
  <c r="AE122" i="5" s="1"/>
  <c r="H122" i="5"/>
  <c r="G122" i="5"/>
  <c r="AJ121" i="5"/>
  <c r="AG121" i="5"/>
  <c r="AH121" i="5" s="1"/>
  <c r="AI121" i="5" s="1"/>
  <c r="AB121" i="5"/>
  <c r="AA121" i="5"/>
  <c r="I121" i="5"/>
  <c r="AE121" i="5" s="1"/>
  <c r="H121" i="5"/>
  <c r="Q121" i="5" s="1"/>
  <c r="R121" i="5" s="1"/>
  <c r="G121" i="5"/>
  <c r="AJ120" i="5"/>
  <c r="AK120" i="5" s="1"/>
  <c r="AL120" i="5" s="1"/>
  <c r="AG120" i="5"/>
  <c r="AB120" i="5"/>
  <c r="AA120" i="5"/>
  <c r="I120" i="5"/>
  <c r="H120" i="5"/>
  <c r="Q120" i="5" s="1"/>
  <c r="R120" i="5" s="1"/>
  <c r="G120" i="5"/>
  <c r="AJ119" i="5"/>
  <c r="AG119" i="5"/>
  <c r="AB119" i="5"/>
  <c r="AA119" i="5"/>
  <c r="I119" i="5"/>
  <c r="AE119" i="5" s="1"/>
  <c r="H119" i="5"/>
  <c r="G119" i="5"/>
  <c r="AJ118" i="5"/>
  <c r="AG118" i="5"/>
  <c r="AH118" i="5" s="1"/>
  <c r="AB118" i="5"/>
  <c r="AA118" i="5"/>
  <c r="I118" i="5"/>
  <c r="AE118" i="5" s="1"/>
  <c r="H118" i="5"/>
  <c r="G118" i="5"/>
  <c r="AJ117" i="5"/>
  <c r="AK117" i="5" s="1"/>
  <c r="AL117" i="5" s="1"/>
  <c r="AM117" i="5" s="1"/>
  <c r="AG117" i="5"/>
  <c r="AH117" i="5" s="1"/>
  <c r="AI117" i="5" s="1"/>
  <c r="AB117" i="5"/>
  <c r="AA117" i="5"/>
  <c r="AF117" i="5" s="1"/>
  <c r="I117" i="5"/>
  <c r="H117" i="5"/>
  <c r="Q117" i="5" s="1"/>
  <c r="R117" i="5" s="1"/>
  <c r="G117" i="5"/>
  <c r="AJ116" i="5"/>
  <c r="AG116" i="5"/>
  <c r="AB116" i="5"/>
  <c r="AA116" i="5"/>
  <c r="AF116" i="5" s="1"/>
  <c r="I116" i="5"/>
  <c r="H116" i="5"/>
  <c r="Q116" i="5" s="1"/>
  <c r="R116" i="5" s="1"/>
  <c r="G116" i="5"/>
  <c r="AJ115" i="5"/>
  <c r="AG115" i="5"/>
  <c r="AB115" i="5"/>
  <c r="AA115" i="5"/>
  <c r="Z115" i="5" s="1"/>
  <c r="I115" i="5"/>
  <c r="AE115" i="5" s="1"/>
  <c r="H115" i="5"/>
  <c r="G115" i="5"/>
  <c r="AJ114" i="5"/>
  <c r="AG114" i="5"/>
  <c r="AH114" i="5" s="1"/>
  <c r="AB114" i="5"/>
  <c r="AA114" i="5"/>
  <c r="I114" i="5"/>
  <c r="AE114" i="5" s="1"/>
  <c r="H114" i="5"/>
  <c r="G114" i="5"/>
  <c r="AJ113" i="5"/>
  <c r="AK113" i="5" s="1"/>
  <c r="AL113" i="5" s="1"/>
  <c r="AM113" i="5" s="1"/>
  <c r="AG113" i="5"/>
  <c r="AB113" i="5"/>
  <c r="AA113" i="5"/>
  <c r="AF113" i="5" s="1"/>
  <c r="I113" i="5"/>
  <c r="H113" i="5"/>
  <c r="G113" i="5"/>
  <c r="AJ112" i="5"/>
  <c r="AG112" i="5"/>
  <c r="AB112" i="5"/>
  <c r="AA112" i="5"/>
  <c r="AF112" i="5" s="1"/>
  <c r="I112" i="5"/>
  <c r="H112" i="5"/>
  <c r="Q112" i="5" s="1"/>
  <c r="R112" i="5" s="1"/>
  <c r="G112" i="5"/>
  <c r="AJ111" i="5"/>
  <c r="AG111" i="5"/>
  <c r="AB111" i="5"/>
  <c r="AA111" i="5"/>
  <c r="Z111" i="5" s="1"/>
  <c r="I111" i="5"/>
  <c r="AE111" i="5" s="1"/>
  <c r="H111" i="5"/>
  <c r="G111" i="5"/>
  <c r="AJ110" i="5"/>
  <c r="AG110" i="5"/>
  <c r="AH110" i="5" s="1"/>
  <c r="AB110" i="5"/>
  <c r="AA110" i="5"/>
  <c r="I110" i="5"/>
  <c r="AE110" i="5" s="1"/>
  <c r="H110" i="5"/>
  <c r="G110" i="5"/>
  <c r="AJ109" i="5"/>
  <c r="AG109" i="5"/>
  <c r="AH109" i="5" s="1"/>
  <c r="AI109" i="5" s="1"/>
  <c r="AB109" i="5"/>
  <c r="AA109" i="5"/>
  <c r="AF109" i="5" s="1"/>
  <c r="I109" i="5"/>
  <c r="H109" i="5"/>
  <c r="Q109" i="5" s="1"/>
  <c r="R109" i="5" s="1"/>
  <c r="G109" i="5"/>
  <c r="AJ108" i="5"/>
  <c r="AG108" i="5"/>
  <c r="AH108" i="5" s="1"/>
  <c r="AB108" i="5"/>
  <c r="AA108" i="5"/>
  <c r="I108" i="5"/>
  <c r="AE108" i="5" s="1"/>
  <c r="H108" i="5"/>
  <c r="Q108" i="5" s="1"/>
  <c r="R108" i="5" s="1"/>
  <c r="G108" i="5"/>
  <c r="AJ107" i="5"/>
  <c r="AK107" i="5" s="1"/>
  <c r="AG107" i="5"/>
  <c r="AB107" i="5"/>
  <c r="AA107" i="5"/>
  <c r="I107" i="5"/>
  <c r="H107" i="5"/>
  <c r="G107" i="5"/>
  <c r="AJ106" i="5"/>
  <c r="AG106" i="5"/>
  <c r="AB106" i="5"/>
  <c r="AA106" i="5"/>
  <c r="Z106" i="5" s="1"/>
  <c r="I106" i="5"/>
  <c r="J106" i="5" s="1"/>
  <c r="H106" i="5"/>
  <c r="G106" i="5"/>
  <c r="AJ105" i="5"/>
  <c r="AK105" i="5" s="1"/>
  <c r="AG105" i="5"/>
  <c r="AH105" i="5" s="1"/>
  <c r="AB105" i="5"/>
  <c r="AA105" i="5"/>
  <c r="I105" i="5"/>
  <c r="AE105" i="5" s="1"/>
  <c r="H105" i="5"/>
  <c r="Q105" i="5" s="1"/>
  <c r="G105" i="5"/>
  <c r="AJ104" i="5"/>
  <c r="AK104" i="5" s="1"/>
  <c r="AG104" i="5"/>
  <c r="AB104" i="5"/>
  <c r="AA104" i="5"/>
  <c r="Z104" i="5" s="1"/>
  <c r="I104" i="5"/>
  <c r="H104" i="5"/>
  <c r="Q104" i="5" s="1"/>
  <c r="R104" i="5" s="1"/>
  <c r="G104" i="5"/>
  <c r="AJ103" i="5"/>
  <c r="AG103" i="5"/>
  <c r="AB103" i="5"/>
  <c r="AA103" i="5"/>
  <c r="Z103" i="5" s="1"/>
  <c r="I103" i="5"/>
  <c r="AE103" i="5" s="1"/>
  <c r="H103" i="5"/>
  <c r="G103" i="5"/>
  <c r="AJ102" i="5"/>
  <c r="AG102" i="5"/>
  <c r="AH102" i="5" s="1"/>
  <c r="AI102" i="5" s="1"/>
  <c r="AN102" i="5" s="1"/>
  <c r="AB102" i="5"/>
  <c r="AA102" i="5"/>
  <c r="I102" i="5"/>
  <c r="J102" i="5" s="1"/>
  <c r="H102" i="5"/>
  <c r="G102" i="5"/>
  <c r="AJ101" i="5"/>
  <c r="AG101" i="5"/>
  <c r="AH101" i="5" s="1"/>
  <c r="AI101" i="5" s="1"/>
  <c r="AB101" i="5"/>
  <c r="AA101" i="5"/>
  <c r="AF101" i="5" s="1"/>
  <c r="I101" i="5"/>
  <c r="AE101" i="5" s="1"/>
  <c r="H101" i="5"/>
  <c r="Q101" i="5" s="1"/>
  <c r="G101" i="5"/>
  <c r="AJ100" i="5"/>
  <c r="AK100" i="5" s="1"/>
  <c r="AL100" i="5" s="1"/>
  <c r="AG100" i="5"/>
  <c r="AB100" i="5"/>
  <c r="AA100" i="5"/>
  <c r="I100" i="5"/>
  <c r="H100" i="5"/>
  <c r="Q100" i="5" s="1"/>
  <c r="R100" i="5" s="1"/>
  <c r="G100" i="5"/>
  <c r="AJ99" i="5"/>
  <c r="AG99" i="5"/>
  <c r="AB99" i="5"/>
  <c r="AA99" i="5"/>
  <c r="Z99" i="5" s="1"/>
  <c r="I99" i="5"/>
  <c r="AE99" i="5" s="1"/>
  <c r="H99" i="5"/>
  <c r="G99" i="5"/>
  <c r="AJ98" i="5"/>
  <c r="AG98" i="5"/>
  <c r="AH98" i="5" s="1"/>
  <c r="AI98" i="5" s="1"/>
  <c r="AN98" i="5" s="1"/>
  <c r="AB98" i="5"/>
  <c r="AA98" i="5"/>
  <c r="I98" i="5"/>
  <c r="J98" i="5" s="1"/>
  <c r="H98" i="5"/>
  <c r="G98" i="5"/>
  <c r="AJ97" i="5"/>
  <c r="AG97" i="5"/>
  <c r="AH97" i="5" s="1"/>
  <c r="AI97" i="5" s="1"/>
  <c r="AB97" i="5"/>
  <c r="AA97" i="5"/>
  <c r="AF97" i="5" s="1"/>
  <c r="I97" i="5"/>
  <c r="AE97" i="5" s="1"/>
  <c r="H97" i="5"/>
  <c r="Q97" i="5" s="1"/>
  <c r="R97" i="5" s="1"/>
  <c r="G97" i="5"/>
  <c r="AJ96" i="5"/>
  <c r="AK96" i="5" s="1"/>
  <c r="AL96" i="5" s="1"/>
  <c r="AG96" i="5"/>
  <c r="AB96" i="5"/>
  <c r="AA96" i="5"/>
  <c r="Z96" i="5" s="1"/>
  <c r="I96" i="5"/>
  <c r="H96" i="5"/>
  <c r="Q96" i="5" s="1"/>
  <c r="R96" i="5" s="1"/>
  <c r="G96" i="5"/>
  <c r="AJ95" i="5"/>
  <c r="AK95" i="5" s="1"/>
  <c r="AG95" i="5"/>
  <c r="AB95" i="5"/>
  <c r="AA95" i="5"/>
  <c r="I95" i="5"/>
  <c r="H95" i="5"/>
  <c r="G95" i="5"/>
  <c r="AJ94" i="5"/>
  <c r="AG94" i="5"/>
  <c r="AB94" i="5"/>
  <c r="AA94" i="5"/>
  <c r="AF94" i="5" s="1"/>
  <c r="I94" i="5"/>
  <c r="AE94" i="5" s="1"/>
  <c r="H94" i="5"/>
  <c r="G94" i="5"/>
  <c r="AJ93" i="5"/>
  <c r="AG93" i="5"/>
  <c r="AH93" i="5" s="1"/>
  <c r="AI93" i="5" s="1"/>
  <c r="AB93" i="5"/>
  <c r="AA93" i="5"/>
  <c r="I93" i="5"/>
  <c r="J93" i="5" s="1"/>
  <c r="H93" i="5"/>
  <c r="G93" i="5"/>
  <c r="AJ92" i="5"/>
  <c r="AG92" i="5"/>
  <c r="AH92" i="5" s="1"/>
  <c r="AB92" i="5"/>
  <c r="AA92" i="5"/>
  <c r="I92" i="5"/>
  <c r="H92" i="5"/>
  <c r="Q92" i="5" s="1"/>
  <c r="R92" i="5" s="1"/>
  <c r="G92" i="5"/>
  <c r="AJ91" i="5"/>
  <c r="AK91" i="5" s="1"/>
  <c r="AG91" i="5"/>
  <c r="AB91" i="5"/>
  <c r="AA91" i="5"/>
  <c r="I91" i="5"/>
  <c r="H91" i="5"/>
  <c r="G91" i="5"/>
  <c r="AJ90" i="5"/>
  <c r="AG90" i="5"/>
  <c r="AH90" i="5" s="1"/>
  <c r="AB90" i="5"/>
  <c r="AA90" i="5"/>
  <c r="I90" i="5"/>
  <c r="H90" i="5"/>
  <c r="Q90" i="5" s="1"/>
  <c r="R90" i="5" s="1"/>
  <c r="G90" i="5"/>
  <c r="AJ89" i="5"/>
  <c r="AK89" i="5" s="1"/>
  <c r="AG89" i="5"/>
  <c r="AH89" i="5" s="1"/>
  <c r="AB89" i="5"/>
  <c r="AA89" i="5"/>
  <c r="AF89" i="5" s="1"/>
  <c r="I89" i="5"/>
  <c r="H89" i="5"/>
  <c r="Q89" i="5" s="1"/>
  <c r="R89" i="5" s="1"/>
  <c r="G89" i="5"/>
  <c r="AJ88" i="5"/>
  <c r="AK88" i="5" s="1"/>
  <c r="AG88" i="5"/>
  <c r="AH88" i="5" s="1"/>
  <c r="AB88" i="5"/>
  <c r="AA88" i="5"/>
  <c r="I88" i="5"/>
  <c r="H88" i="5"/>
  <c r="G88" i="5"/>
  <c r="AJ87" i="5"/>
  <c r="AG87" i="5"/>
  <c r="AB87" i="5"/>
  <c r="AA87" i="5"/>
  <c r="AF87" i="5" s="1"/>
  <c r="I87" i="5"/>
  <c r="H87" i="5"/>
  <c r="G87" i="5"/>
  <c r="AJ86" i="5"/>
  <c r="AK86" i="5" s="1"/>
  <c r="AG86" i="5"/>
  <c r="AB86" i="5"/>
  <c r="AA86" i="5"/>
  <c r="I86" i="5"/>
  <c r="H86" i="5"/>
  <c r="Q86" i="5" s="1"/>
  <c r="R86" i="5" s="1"/>
  <c r="G86" i="5"/>
  <c r="AJ85" i="5"/>
  <c r="AG85" i="5"/>
  <c r="AB85" i="5"/>
  <c r="AA85" i="5"/>
  <c r="AF85" i="5" s="1"/>
  <c r="I85" i="5"/>
  <c r="H85" i="5"/>
  <c r="Q85" i="5" s="1"/>
  <c r="R85" i="5" s="1"/>
  <c r="G85" i="5"/>
  <c r="AJ84" i="5"/>
  <c r="AK84" i="5" s="1"/>
  <c r="AG84" i="5"/>
  <c r="AH84" i="5" s="1"/>
  <c r="AB84" i="5"/>
  <c r="AA84" i="5"/>
  <c r="I84" i="5"/>
  <c r="AE84" i="5" s="1"/>
  <c r="H84" i="5"/>
  <c r="Q84" i="5" s="1"/>
  <c r="R84" i="5" s="1"/>
  <c r="G84" i="5"/>
  <c r="AJ83" i="5"/>
  <c r="AK83" i="5" s="1"/>
  <c r="AG83" i="5"/>
  <c r="AB83" i="5"/>
  <c r="AA83" i="5"/>
  <c r="I83" i="5"/>
  <c r="H83" i="5"/>
  <c r="G83" i="5"/>
  <c r="AJ82" i="5"/>
  <c r="AG82" i="5"/>
  <c r="AB82" i="5"/>
  <c r="AA82" i="5"/>
  <c r="I82" i="5"/>
  <c r="AE82" i="5" s="1"/>
  <c r="H82" i="5"/>
  <c r="G82" i="5"/>
  <c r="AJ81" i="5"/>
  <c r="AK81" i="5" s="1"/>
  <c r="AG81" i="5"/>
  <c r="AH81" i="5" s="1"/>
  <c r="AI81" i="5" s="1"/>
  <c r="AB81" i="5"/>
  <c r="AA81" i="5"/>
  <c r="AF81" i="5" s="1"/>
  <c r="I81" i="5"/>
  <c r="J81" i="5" s="1"/>
  <c r="H81" i="5"/>
  <c r="Q81" i="5" s="1"/>
  <c r="S81" i="5" s="1"/>
  <c r="G81" i="5"/>
  <c r="AJ80" i="5"/>
  <c r="AK80" i="5" s="1"/>
  <c r="AL80" i="5" s="1"/>
  <c r="AG80" i="5"/>
  <c r="AH80" i="5" s="1"/>
  <c r="AB80" i="5"/>
  <c r="AA80" i="5"/>
  <c r="AF80" i="5" s="1"/>
  <c r="I80" i="5"/>
  <c r="AE80" i="5" s="1"/>
  <c r="H80" i="5"/>
  <c r="Q80" i="5" s="1"/>
  <c r="R80" i="5" s="1"/>
  <c r="G80" i="5"/>
  <c r="AJ79" i="5"/>
  <c r="AG79" i="5"/>
  <c r="AB79" i="5"/>
  <c r="AA79" i="5"/>
  <c r="Z79" i="5" s="1"/>
  <c r="I79" i="5"/>
  <c r="H79" i="5"/>
  <c r="Q79" i="5" s="1"/>
  <c r="R79" i="5" s="1"/>
  <c r="G79" i="5"/>
  <c r="AJ78" i="5"/>
  <c r="AG78" i="5"/>
  <c r="AB78" i="5"/>
  <c r="AA78" i="5"/>
  <c r="Z78" i="5" s="1"/>
  <c r="I78" i="5"/>
  <c r="H78" i="5"/>
  <c r="G78" i="5"/>
  <c r="AJ77" i="5"/>
  <c r="AK77" i="5" s="1"/>
  <c r="AG77" i="5"/>
  <c r="AB77" i="5"/>
  <c r="AA77" i="5"/>
  <c r="AF77" i="5" s="1"/>
  <c r="I77" i="5"/>
  <c r="AE77" i="5" s="1"/>
  <c r="H77" i="5"/>
  <c r="G77" i="5"/>
  <c r="AJ76" i="5"/>
  <c r="AK76" i="5" s="1"/>
  <c r="AL76" i="5" s="1"/>
  <c r="AG76" i="5"/>
  <c r="AH76" i="5" s="1"/>
  <c r="AB76" i="5"/>
  <c r="AA76" i="5"/>
  <c r="I76" i="5"/>
  <c r="AE76" i="5" s="1"/>
  <c r="H76" i="5"/>
  <c r="Q76" i="5" s="1"/>
  <c r="R76" i="5" s="1"/>
  <c r="G76" i="5"/>
  <c r="AJ75" i="5"/>
  <c r="AG75" i="5"/>
  <c r="AB75" i="5"/>
  <c r="AA75" i="5"/>
  <c r="I75" i="5"/>
  <c r="H75" i="5"/>
  <c r="Q75" i="5" s="1"/>
  <c r="R75" i="5" s="1"/>
  <c r="G75" i="5"/>
  <c r="AJ74" i="5"/>
  <c r="AG74" i="5"/>
  <c r="AB74" i="5"/>
  <c r="AA74" i="5"/>
  <c r="Z74" i="5" s="1"/>
  <c r="I74" i="5"/>
  <c r="J74" i="5" s="1"/>
  <c r="H74" i="5"/>
  <c r="G74" i="5"/>
  <c r="AJ73" i="5"/>
  <c r="AG73" i="5"/>
  <c r="AH73" i="5" s="1"/>
  <c r="AB73" i="5"/>
  <c r="AA73" i="5"/>
  <c r="AF73" i="5" s="1"/>
  <c r="I73" i="5"/>
  <c r="J73" i="5" s="1"/>
  <c r="H73" i="5"/>
  <c r="G73" i="5"/>
  <c r="AJ72" i="5"/>
  <c r="AK72" i="5" s="1"/>
  <c r="AL72" i="5" s="1"/>
  <c r="AG72" i="5"/>
  <c r="AH72" i="5" s="1"/>
  <c r="AB72" i="5"/>
  <c r="AA72" i="5"/>
  <c r="AF72" i="5" s="1"/>
  <c r="I72" i="5"/>
  <c r="AE72" i="5" s="1"/>
  <c r="H72" i="5"/>
  <c r="Q72" i="5" s="1"/>
  <c r="R72" i="5" s="1"/>
  <c r="G72" i="5"/>
  <c r="AJ71" i="5"/>
  <c r="AG71" i="5"/>
  <c r="AB71" i="5"/>
  <c r="AA71" i="5"/>
  <c r="I71" i="5"/>
  <c r="H71" i="5"/>
  <c r="Q71" i="5" s="1"/>
  <c r="R71" i="5" s="1"/>
  <c r="G71" i="5"/>
  <c r="AJ70" i="5"/>
  <c r="AG70" i="5"/>
  <c r="AH70" i="5" s="1"/>
  <c r="AI70" i="5" s="1"/>
  <c r="AN70" i="5" s="1"/>
  <c r="AB70" i="5"/>
  <c r="AA70" i="5"/>
  <c r="I70" i="5"/>
  <c r="H70" i="5"/>
  <c r="G70" i="5"/>
  <c r="AJ69" i="5"/>
  <c r="AG69" i="5"/>
  <c r="AH69" i="5" s="1"/>
  <c r="AB69" i="5"/>
  <c r="AA69" i="5"/>
  <c r="AF69" i="5" s="1"/>
  <c r="I69" i="5"/>
  <c r="H69" i="5"/>
  <c r="Q69" i="5" s="1"/>
  <c r="S69" i="5" s="1"/>
  <c r="G69" i="5"/>
  <c r="AJ68" i="5"/>
  <c r="AK68" i="5" s="1"/>
  <c r="AL68" i="5" s="1"/>
  <c r="AG68" i="5"/>
  <c r="AH68" i="5" s="1"/>
  <c r="AB68" i="5"/>
  <c r="AA68" i="5"/>
  <c r="AF68" i="5" s="1"/>
  <c r="I68" i="5"/>
  <c r="AE68" i="5" s="1"/>
  <c r="H68" i="5"/>
  <c r="Q68" i="5" s="1"/>
  <c r="R68" i="5" s="1"/>
  <c r="G68" i="5"/>
  <c r="AJ67" i="5"/>
  <c r="AK67" i="5" s="1"/>
  <c r="AG67" i="5"/>
  <c r="AH67" i="5" s="1"/>
  <c r="AB67" i="5"/>
  <c r="AA67" i="5"/>
  <c r="Z67" i="5" s="1"/>
  <c r="I67" i="5"/>
  <c r="J67" i="5" s="1"/>
  <c r="H67" i="5"/>
  <c r="Q67" i="5" s="1"/>
  <c r="R67" i="5" s="1"/>
  <c r="G67" i="5"/>
  <c r="AJ66" i="5"/>
  <c r="AK66" i="5" s="1"/>
  <c r="AG66" i="5"/>
  <c r="AH66" i="5" s="1"/>
  <c r="AB66" i="5"/>
  <c r="AA66" i="5"/>
  <c r="Z66" i="5" s="1"/>
  <c r="I66" i="5"/>
  <c r="H66" i="5"/>
  <c r="G66" i="5"/>
  <c r="AJ65" i="5"/>
  <c r="AK65" i="5" s="1"/>
  <c r="AL65" i="5" s="1"/>
  <c r="AG65" i="5"/>
  <c r="AH65" i="5" s="1"/>
  <c r="AB65" i="5"/>
  <c r="AA65" i="5"/>
  <c r="Z65" i="5" s="1"/>
  <c r="I65" i="5"/>
  <c r="AE65" i="5" s="1"/>
  <c r="H65" i="5"/>
  <c r="G65" i="5"/>
  <c r="AJ64" i="5"/>
  <c r="AK64" i="5" s="1"/>
  <c r="AG64" i="5"/>
  <c r="AB64" i="5"/>
  <c r="AA64" i="5"/>
  <c r="AF64" i="5" s="1"/>
  <c r="I64" i="5"/>
  <c r="H64" i="5"/>
  <c r="Q64" i="5" s="1"/>
  <c r="G64" i="5"/>
  <c r="AJ63" i="5"/>
  <c r="AG63" i="5"/>
  <c r="AB63" i="5"/>
  <c r="AA63" i="5"/>
  <c r="Z63" i="5" s="1"/>
  <c r="I63" i="5"/>
  <c r="AE63" i="5" s="1"/>
  <c r="H63" i="5"/>
  <c r="G63" i="5"/>
  <c r="AJ62" i="5"/>
  <c r="AK62" i="5" s="1"/>
  <c r="AG62" i="5"/>
  <c r="AH62" i="5" s="1"/>
  <c r="AI62" i="5" s="1"/>
  <c r="AB62" i="5"/>
  <c r="AA62" i="5"/>
  <c r="I62" i="5"/>
  <c r="J62" i="5" s="1"/>
  <c r="H62" i="5"/>
  <c r="Q62" i="5" s="1"/>
  <c r="G62" i="5"/>
  <c r="AJ61" i="5"/>
  <c r="AK61" i="5" s="1"/>
  <c r="AG61" i="5"/>
  <c r="AH61" i="5" s="1"/>
  <c r="AB61" i="5"/>
  <c r="AA61" i="5"/>
  <c r="Z61" i="5" s="1"/>
  <c r="I61" i="5"/>
  <c r="H61" i="5"/>
  <c r="G61" i="5"/>
  <c r="AJ60" i="5"/>
  <c r="AK60" i="5" s="1"/>
  <c r="AG60" i="5"/>
  <c r="AB60" i="5"/>
  <c r="AA60" i="5"/>
  <c r="AF60" i="5" s="1"/>
  <c r="I60" i="5"/>
  <c r="H60" i="5"/>
  <c r="Q60" i="5" s="1"/>
  <c r="G60" i="5"/>
  <c r="AJ59" i="5"/>
  <c r="AG59" i="5"/>
  <c r="AH59" i="5" s="1"/>
  <c r="AB59" i="5"/>
  <c r="AA59" i="5"/>
  <c r="I59" i="5"/>
  <c r="AE59" i="5" s="1"/>
  <c r="H59" i="5"/>
  <c r="G59" i="5"/>
  <c r="AJ58" i="5"/>
  <c r="AK58" i="5" s="1"/>
  <c r="AG58" i="5"/>
  <c r="AB58" i="5"/>
  <c r="AA58" i="5"/>
  <c r="I58" i="5"/>
  <c r="J58" i="5" s="1"/>
  <c r="H58" i="5"/>
  <c r="Q58" i="5" s="1"/>
  <c r="R58" i="5" s="1"/>
  <c r="G58" i="5"/>
  <c r="AJ57" i="5"/>
  <c r="AG57" i="5"/>
  <c r="AH57" i="5" s="1"/>
  <c r="AB57" i="5"/>
  <c r="AA57" i="5"/>
  <c r="Z57" i="5" s="1"/>
  <c r="I57" i="5"/>
  <c r="H57" i="5"/>
  <c r="G57" i="5"/>
  <c r="AJ56" i="5"/>
  <c r="AG56" i="5"/>
  <c r="AB56" i="5"/>
  <c r="AA56" i="5"/>
  <c r="I56" i="5"/>
  <c r="J56" i="5" s="1"/>
  <c r="H56" i="5"/>
  <c r="Q56" i="5" s="1"/>
  <c r="R56" i="5" s="1"/>
  <c r="G56" i="5"/>
  <c r="AJ55" i="5"/>
  <c r="AG55" i="5"/>
  <c r="AH55" i="5" s="1"/>
  <c r="AB55" i="5"/>
  <c r="AA55" i="5"/>
  <c r="AF55" i="5" s="1"/>
  <c r="I55" i="5"/>
  <c r="H55" i="5"/>
  <c r="G55" i="5"/>
  <c r="AJ54" i="5"/>
  <c r="AK54" i="5" s="1"/>
  <c r="AG54" i="5"/>
  <c r="AH54" i="5" s="1"/>
  <c r="AB54" i="5"/>
  <c r="AA54" i="5"/>
  <c r="Z54" i="5" s="1"/>
  <c r="I54" i="5"/>
  <c r="H54" i="5"/>
  <c r="Q54" i="5" s="1"/>
  <c r="R54" i="5" s="1"/>
  <c r="G54" i="5"/>
  <c r="AJ53" i="5"/>
  <c r="AK53" i="5" s="1"/>
  <c r="AG53" i="5"/>
  <c r="AH53" i="5" s="1"/>
  <c r="AB53" i="5"/>
  <c r="AA53" i="5"/>
  <c r="AF53" i="5" s="1"/>
  <c r="I53" i="5"/>
  <c r="H53" i="5"/>
  <c r="G53" i="5"/>
  <c r="AJ52" i="5"/>
  <c r="AG52" i="5"/>
  <c r="AH52" i="5" s="1"/>
  <c r="AI52" i="5" s="1"/>
  <c r="AB52" i="5"/>
  <c r="AA52" i="5"/>
  <c r="I52" i="5"/>
  <c r="J52" i="5" s="1"/>
  <c r="H52" i="5"/>
  <c r="Q52" i="5" s="1"/>
  <c r="R52" i="5" s="1"/>
  <c r="G52" i="5"/>
  <c r="AJ51" i="5"/>
  <c r="AK51" i="5" s="1"/>
  <c r="AG51" i="5"/>
  <c r="AB51" i="5"/>
  <c r="AA51" i="5"/>
  <c r="AF51" i="5" s="1"/>
  <c r="I51" i="5"/>
  <c r="H51" i="5"/>
  <c r="G51" i="5"/>
  <c r="AJ50" i="5"/>
  <c r="AK50" i="5" s="1"/>
  <c r="AG50" i="5"/>
  <c r="AB50" i="5"/>
  <c r="AA50" i="5"/>
  <c r="AF50" i="5" s="1"/>
  <c r="I50" i="5"/>
  <c r="H50" i="5"/>
  <c r="Q50" i="5" s="1"/>
  <c r="G50" i="5"/>
  <c r="AJ49" i="5"/>
  <c r="AG49" i="5"/>
  <c r="AH49" i="5" s="1"/>
  <c r="AI49" i="5" s="1"/>
  <c r="AN49" i="5" s="1"/>
  <c r="AB49" i="5"/>
  <c r="AA49" i="5"/>
  <c r="I49" i="5"/>
  <c r="AE49" i="5" s="1"/>
  <c r="H49" i="5"/>
  <c r="G49" i="5"/>
  <c r="AJ48" i="5"/>
  <c r="AK48" i="5" s="1"/>
  <c r="AL48" i="5" s="1"/>
  <c r="AM48" i="5" s="1"/>
  <c r="AG48" i="5"/>
  <c r="AH48" i="5" s="1"/>
  <c r="AI48" i="5" s="1"/>
  <c r="AB48" i="5"/>
  <c r="AA48" i="5"/>
  <c r="I48" i="5"/>
  <c r="J48" i="5" s="1"/>
  <c r="H48" i="5"/>
  <c r="Q48" i="5" s="1"/>
  <c r="R48" i="5" s="1"/>
  <c r="G48" i="5"/>
  <c r="AJ47" i="5"/>
  <c r="AG47" i="5"/>
  <c r="AH47" i="5" s="1"/>
  <c r="AB47" i="5"/>
  <c r="AA47" i="5"/>
  <c r="AF47" i="5" s="1"/>
  <c r="I47" i="5"/>
  <c r="H47" i="5"/>
  <c r="G47" i="5"/>
  <c r="AJ46" i="5"/>
  <c r="AK46" i="5" s="1"/>
  <c r="AG46" i="5"/>
  <c r="AB46" i="5"/>
  <c r="AA46" i="5"/>
  <c r="I46" i="5"/>
  <c r="J46" i="5" s="1"/>
  <c r="H46" i="5"/>
  <c r="Q46" i="5" s="1"/>
  <c r="R46" i="5" s="1"/>
  <c r="G46" i="5"/>
  <c r="AJ45" i="5"/>
  <c r="AG45" i="5"/>
  <c r="AH45" i="5" s="1"/>
  <c r="AI45" i="5" s="1"/>
  <c r="AB45" i="5"/>
  <c r="AA45" i="5"/>
  <c r="Z45" i="5" s="1"/>
  <c r="I45" i="5"/>
  <c r="J45" i="5" s="1"/>
  <c r="H45" i="5"/>
  <c r="G45" i="5"/>
  <c r="AJ44" i="5"/>
  <c r="AG44" i="5"/>
  <c r="AH44" i="5" s="1"/>
  <c r="AI44" i="5" s="1"/>
  <c r="AB44" i="5"/>
  <c r="AA44" i="5"/>
  <c r="AF44" i="5" s="1"/>
  <c r="I44" i="5"/>
  <c r="AE44" i="5" s="1"/>
  <c r="H44" i="5"/>
  <c r="G44" i="5"/>
  <c r="AJ43" i="5"/>
  <c r="AK43" i="5" s="1"/>
  <c r="AG43" i="5"/>
  <c r="AH43" i="5" s="1"/>
  <c r="AB43" i="5"/>
  <c r="AA43" i="5"/>
  <c r="AF43" i="5" s="1"/>
  <c r="I43" i="5"/>
  <c r="AE43" i="5" s="1"/>
  <c r="H43" i="5"/>
  <c r="G43" i="5"/>
  <c r="AJ42" i="5"/>
  <c r="AK42" i="5" s="1"/>
  <c r="AG42" i="5"/>
  <c r="AB42" i="5"/>
  <c r="AA42" i="5"/>
  <c r="AF42" i="5" s="1"/>
  <c r="I42" i="5"/>
  <c r="H42" i="5"/>
  <c r="Q42" i="5" s="1"/>
  <c r="R42" i="5" s="1"/>
  <c r="G42" i="5"/>
  <c r="AJ41" i="5"/>
  <c r="AG41" i="5"/>
  <c r="AH41" i="5" s="1"/>
  <c r="AB41" i="5"/>
  <c r="AA41" i="5"/>
  <c r="Z41" i="5" s="1"/>
  <c r="I41" i="5"/>
  <c r="H41" i="5"/>
  <c r="G41" i="5"/>
  <c r="AJ40" i="5"/>
  <c r="AK40" i="5" s="1"/>
  <c r="AG40" i="5"/>
  <c r="AB40" i="5"/>
  <c r="AA40" i="5"/>
  <c r="AF40" i="5" s="1"/>
  <c r="I40" i="5"/>
  <c r="AE40" i="5" s="1"/>
  <c r="H40" i="5"/>
  <c r="G40" i="5"/>
  <c r="AJ39" i="5"/>
  <c r="AK39" i="5" s="1"/>
  <c r="AG39" i="5"/>
  <c r="AH39" i="5" s="1"/>
  <c r="AB39" i="5"/>
  <c r="AA39" i="5"/>
  <c r="Z39" i="5" s="1"/>
  <c r="I39" i="5"/>
  <c r="AE39" i="5" s="1"/>
  <c r="H39" i="5"/>
  <c r="Q39" i="5" s="1"/>
  <c r="R39" i="5" s="1"/>
  <c r="G39" i="5"/>
  <c r="AJ38" i="5"/>
  <c r="AK38" i="5" s="1"/>
  <c r="AG38" i="5"/>
  <c r="AB38" i="5"/>
  <c r="AA38" i="5"/>
  <c r="I38" i="5"/>
  <c r="H38" i="5"/>
  <c r="Q38" i="5" s="1"/>
  <c r="R38" i="5" s="1"/>
  <c r="G38" i="5"/>
  <c r="AJ37" i="5"/>
  <c r="AG37" i="5"/>
  <c r="AH37" i="5" s="1"/>
  <c r="AI37" i="5" s="1"/>
  <c r="AB37" i="5"/>
  <c r="AA37" i="5"/>
  <c r="Z37" i="5" s="1"/>
  <c r="I37" i="5"/>
  <c r="AE37" i="5" s="1"/>
  <c r="H37" i="5"/>
  <c r="G37" i="5"/>
  <c r="AJ36" i="5"/>
  <c r="AK36" i="5" s="1"/>
  <c r="AG36" i="5"/>
  <c r="AH36" i="5" s="1"/>
  <c r="AI36" i="5" s="1"/>
  <c r="AB36" i="5"/>
  <c r="AA36" i="5"/>
  <c r="AF36" i="5" s="1"/>
  <c r="I36" i="5"/>
  <c r="AE36" i="5" s="1"/>
  <c r="H36" i="5"/>
  <c r="G36" i="5"/>
  <c r="AJ35" i="5"/>
  <c r="AK35" i="5" s="1"/>
  <c r="AG35" i="5"/>
  <c r="AB35" i="5"/>
  <c r="AA35" i="5"/>
  <c r="I35" i="5"/>
  <c r="AE35" i="5" s="1"/>
  <c r="H35" i="5"/>
  <c r="Q35" i="5" s="1"/>
  <c r="R35" i="5" s="1"/>
  <c r="G35" i="5"/>
  <c r="AJ34" i="5"/>
  <c r="AG34" i="5"/>
  <c r="AH34" i="5" s="1"/>
  <c r="AB34" i="5"/>
  <c r="AA34" i="5"/>
  <c r="I34" i="5"/>
  <c r="AE34" i="5" s="1"/>
  <c r="H34" i="5"/>
  <c r="G34" i="5"/>
  <c r="AJ33" i="5"/>
  <c r="AG33" i="5"/>
  <c r="AB33" i="5"/>
  <c r="AA33" i="5"/>
  <c r="Z33" i="5" s="1"/>
  <c r="I33" i="5"/>
  <c r="AE33" i="5" s="1"/>
  <c r="H33" i="5"/>
  <c r="G33" i="5"/>
  <c r="Z1722" i="5" l="1"/>
  <c r="Z1723" i="5"/>
  <c r="J944" i="5"/>
  <c r="K300" i="5"/>
  <c r="K634" i="5"/>
  <c r="AI656" i="5"/>
  <c r="J659" i="5"/>
  <c r="J1252" i="5"/>
  <c r="J1258" i="5"/>
  <c r="Z1634" i="5"/>
  <c r="Z1831" i="5"/>
  <c r="Z256" i="5"/>
  <c r="AF196" i="5"/>
  <c r="J1227" i="5"/>
  <c r="J1248" i="5"/>
  <c r="S1249" i="5"/>
  <c r="J1780" i="5"/>
  <c r="J556" i="5"/>
  <c r="S590" i="5"/>
  <c r="T590" i="5" s="1"/>
  <c r="U590" i="5" s="1"/>
  <c r="K1818" i="5"/>
  <c r="AF1704" i="5"/>
  <c r="Z1803" i="5"/>
  <c r="Z1906" i="5"/>
  <c r="S610" i="5"/>
  <c r="AF871" i="5"/>
  <c r="Z883" i="5"/>
  <c r="AF1296" i="5"/>
  <c r="J1531" i="5"/>
  <c r="K1619" i="5"/>
  <c r="S1639" i="5"/>
  <c r="T1639" i="5" s="1"/>
  <c r="U1639" i="5" s="1"/>
  <c r="K1641" i="5"/>
  <c r="J1698" i="5"/>
  <c r="AF1702" i="5"/>
  <c r="K164" i="5"/>
  <c r="AF181" i="5"/>
  <c r="K235" i="5"/>
  <c r="AF236" i="5"/>
  <c r="AF299" i="5"/>
  <c r="AF375" i="5"/>
  <c r="Z1021" i="5"/>
  <c r="AI1045" i="5"/>
  <c r="AN1045" i="5" s="1"/>
  <c r="AF1054" i="5"/>
  <c r="K1067" i="5"/>
  <c r="Z1074" i="5"/>
  <c r="K1086" i="5"/>
  <c r="K1194" i="5"/>
  <c r="L1194" i="5" s="1"/>
  <c r="M1194" i="5" s="1"/>
  <c r="J1339" i="5"/>
  <c r="AI1339" i="5"/>
  <c r="AI1348" i="5"/>
  <c r="J1388" i="5"/>
  <c r="AF1614" i="5"/>
  <c r="AE1817" i="5"/>
  <c r="Z1850" i="5"/>
  <c r="Z1863" i="5"/>
  <c r="AF1908" i="5"/>
  <c r="J1947" i="5"/>
  <c r="Z1953" i="5"/>
  <c r="AF1976" i="5"/>
  <c r="AF1977" i="5"/>
  <c r="K58" i="5"/>
  <c r="Z437" i="5"/>
  <c r="Z438" i="5"/>
  <c r="AE1121" i="5"/>
  <c r="AF1384" i="5"/>
  <c r="AE1439" i="5"/>
  <c r="Z1738" i="5"/>
  <c r="AF1829" i="5"/>
  <c r="AF252" i="5"/>
  <c r="J492" i="5"/>
  <c r="J494" i="5"/>
  <c r="AF506" i="5"/>
  <c r="J855" i="5"/>
  <c r="J1148" i="5"/>
  <c r="J1674" i="5"/>
  <c r="J1678" i="5"/>
  <c r="J1682" i="5"/>
  <c r="J59" i="5"/>
  <c r="Z113" i="5"/>
  <c r="Z138" i="5"/>
  <c r="K213" i="5"/>
  <c r="AI296" i="5"/>
  <c r="AL299" i="5"/>
  <c r="AI304" i="5"/>
  <c r="J308" i="5"/>
  <c r="J395" i="5"/>
  <c r="AF402" i="5"/>
  <c r="AF415" i="5"/>
  <c r="Z494" i="5"/>
  <c r="K500" i="5"/>
  <c r="AF599" i="5"/>
  <c r="J602" i="5"/>
  <c r="AF609" i="5"/>
  <c r="J618" i="5"/>
  <c r="Z666" i="5"/>
  <c r="Z667" i="5"/>
  <c r="AF710" i="5"/>
  <c r="AF752" i="5"/>
  <c r="K794" i="5"/>
  <c r="K806" i="5"/>
  <c r="K810" i="5"/>
  <c r="AF846" i="5"/>
  <c r="J948" i="5"/>
  <c r="AL953" i="5"/>
  <c r="AL1002" i="5"/>
  <c r="AM1002" i="5" s="1"/>
  <c r="J1003" i="5"/>
  <c r="Z1029" i="5"/>
  <c r="Z1043" i="5"/>
  <c r="J1099" i="5"/>
  <c r="K1153" i="5"/>
  <c r="AF1154" i="5"/>
  <c r="Z1177" i="5"/>
  <c r="Z1178" i="5"/>
  <c r="Z1187" i="5"/>
  <c r="AE1490" i="5"/>
  <c r="Z1506" i="5"/>
  <c r="J1544" i="5"/>
  <c r="J1550" i="5"/>
  <c r="AF1618" i="5"/>
  <c r="K1674" i="5"/>
  <c r="AF1789" i="5"/>
  <c r="AF1790" i="5"/>
  <c r="AE1833" i="5"/>
  <c r="Z193" i="5"/>
  <c r="AF706" i="5"/>
  <c r="AF708" i="5"/>
  <c r="Z962" i="5"/>
  <c r="Z1326" i="5"/>
  <c r="AF1352" i="5"/>
  <c r="K1420" i="5"/>
  <c r="Z1490" i="5"/>
  <c r="AE1829" i="5"/>
  <c r="AE1891" i="5"/>
  <c r="J1918" i="5"/>
  <c r="J1919" i="5"/>
  <c r="AF1961" i="5"/>
  <c r="Z1978" i="5"/>
  <c r="Z943" i="5"/>
  <c r="AF943" i="5"/>
  <c r="Z716" i="5"/>
  <c r="AF716" i="5"/>
  <c r="Z732" i="5"/>
  <c r="AF732" i="5"/>
  <c r="AE843" i="5"/>
  <c r="J843" i="5"/>
  <c r="AE1755" i="5"/>
  <c r="J1755" i="5"/>
  <c r="AF1791" i="5"/>
  <c r="Z1791" i="5"/>
  <c r="Q1882" i="5"/>
  <c r="R1882" i="5" s="1"/>
  <c r="J139" i="5"/>
  <c r="J548" i="5"/>
  <c r="J575" i="5"/>
  <c r="J594" i="5"/>
  <c r="AI672" i="5"/>
  <c r="AE718" i="5"/>
  <c r="J718" i="5"/>
  <c r="AE722" i="5"/>
  <c r="J722" i="5"/>
  <c r="Z778" i="5"/>
  <c r="AF778" i="5"/>
  <c r="Z961" i="5"/>
  <c r="AF961" i="5"/>
  <c r="AK974" i="5"/>
  <c r="AL974" i="5" s="1"/>
  <c r="AM974" i="5" s="1"/>
  <c r="AF1010" i="5"/>
  <c r="Z1010" i="5"/>
  <c r="J1023" i="5"/>
  <c r="AL1044" i="5"/>
  <c r="AM1044" i="5" s="1"/>
  <c r="AK1407" i="5"/>
  <c r="AL1407" i="5" s="1"/>
  <c r="AM1407" i="5" s="1"/>
  <c r="Z1536" i="5"/>
  <c r="AF1536" i="5"/>
  <c r="J1840" i="5"/>
  <c r="AE1840" i="5"/>
  <c r="AE1886" i="5"/>
  <c r="J1886" i="5"/>
  <c r="Z830" i="5"/>
  <c r="AF830" i="5"/>
  <c r="AE1197" i="5"/>
  <c r="J1197" i="5"/>
  <c r="Z68" i="5"/>
  <c r="AF79" i="5"/>
  <c r="Z94" i="5"/>
  <c r="AF332" i="5"/>
  <c r="J344" i="5"/>
  <c r="AM351" i="5"/>
  <c r="J352" i="5"/>
  <c r="J362" i="5"/>
  <c r="Z502" i="5"/>
  <c r="AF571" i="5"/>
  <c r="Z631" i="5"/>
  <c r="AF631" i="5"/>
  <c r="J717" i="5"/>
  <c r="AE717" i="5"/>
  <c r="AE776" i="5"/>
  <c r="J776" i="5"/>
  <c r="Z828" i="5"/>
  <c r="AF828" i="5"/>
  <c r="Z960" i="5"/>
  <c r="AF960" i="5"/>
  <c r="AE1062" i="5"/>
  <c r="J1062" i="5"/>
  <c r="AF1497" i="5"/>
  <c r="Z1497" i="5"/>
  <c r="AF1525" i="5"/>
  <c r="Z1525" i="5"/>
  <c r="Z1754" i="5"/>
  <c r="AF1754" i="5"/>
  <c r="AE1060" i="5"/>
  <c r="J1060" i="5"/>
  <c r="Z1409" i="5"/>
  <c r="AF1409" i="5"/>
  <c r="AF1636" i="5"/>
  <c r="Z1636" i="5"/>
  <c r="AE1887" i="5"/>
  <c r="J1887" i="5"/>
  <c r="AE1938" i="5"/>
  <c r="J1938" i="5"/>
  <c r="AF104" i="5"/>
  <c r="S341" i="5"/>
  <c r="K348" i="5"/>
  <c r="Z349" i="5"/>
  <c r="Z440" i="5"/>
  <c r="AE443" i="5"/>
  <c r="Z482" i="5"/>
  <c r="K495" i="5"/>
  <c r="K564" i="5"/>
  <c r="AF565" i="5"/>
  <c r="AE720" i="5"/>
  <c r="J720" i="5"/>
  <c r="AE823" i="5"/>
  <c r="Z826" i="5"/>
  <c r="Z897" i="5"/>
  <c r="AE913" i="5"/>
  <c r="J913" i="5"/>
  <c r="Z947" i="5"/>
  <c r="AF947" i="5"/>
  <c r="AF1370" i="5"/>
  <c r="Z1370" i="5"/>
  <c r="AF1538" i="5"/>
  <c r="Z1538" i="5"/>
  <c r="AF1731" i="5"/>
  <c r="Z1731" i="5"/>
  <c r="K635" i="5"/>
  <c r="K733" i="5"/>
  <c r="K741" i="5"/>
  <c r="N741" i="5" s="1"/>
  <c r="Z851" i="5"/>
  <c r="AM892" i="5"/>
  <c r="K959" i="5"/>
  <c r="Z1085" i="5"/>
  <c r="J1160" i="5"/>
  <c r="J1290" i="5"/>
  <c r="J1298" i="5"/>
  <c r="J1300" i="5"/>
  <c r="K1359" i="5"/>
  <c r="J1370" i="5"/>
  <c r="Z1417" i="5"/>
  <c r="AE1467" i="5"/>
  <c r="AL1510" i="5"/>
  <c r="AM1510" i="5" s="1"/>
  <c r="J1511" i="5"/>
  <c r="K1639" i="5"/>
  <c r="AL1755" i="5"/>
  <c r="J1756" i="5"/>
  <c r="J1873" i="5"/>
  <c r="J1894" i="5"/>
  <c r="J1943" i="5"/>
  <c r="J1951" i="5"/>
  <c r="AI1951" i="5"/>
  <c r="AN1951" i="5" s="1"/>
  <c r="AE1958" i="5"/>
  <c r="AK1978" i="5"/>
  <c r="AL1978" i="5" s="1"/>
  <c r="AM1978" i="5" s="1"/>
  <c r="J1982" i="5"/>
  <c r="K1055" i="5"/>
  <c r="AF1220" i="5"/>
  <c r="S1253" i="5"/>
  <c r="AF1314" i="5"/>
  <c r="K1327" i="5"/>
  <c r="AF1392" i="5"/>
  <c r="K1456" i="5"/>
  <c r="AF1528" i="5"/>
  <c r="AF1570" i="5"/>
  <c r="AF1666" i="5"/>
  <c r="AF1690" i="5"/>
  <c r="K1701" i="5"/>
  <c r="AF1706" i="5"/>
  <c r="J1831" i="5"/>
  <c r="K1872" i="5"/>
  <c r="J1930" i="5"/>
  <c r="J1978" i="5"/>
  <c r="K1978" i="5" s="1"/>
  <c r="J1979" i="5"/>
  <c r="Q374" i="5"/>
  <c r="R374" i="5" s="1"/>
  <c r="AE475" i="5"/>
  <c r="J475" i="5"/>
  <c r="AF640" i="5"/>
  <c r="Z640" i="5"/>
  <c r="AF994" i="5"/>
  <c r="Z994" i="5"/>
  <c r="AK994" i="5"/>
  <c r="AL994" i="5" s="1"/>
  <c r="AM994" i="5" s="1"/>
  <c r="Z1089" i="5"/>
  <c r="AF1089" i="5"/>
  <c r="AE1115" i="5"/>
  <c r="J1115" i="5"/>
  <c r="AF1172" i="5"/>
  <c r="Z1172" i="5"/>
  <c r="AF1236" i="5"/>
  <c r="Z1236" i="5"/>
  <c r="AH1238" i="5"/>
  <c r="AI1238" i="5" s="1"/>
  <c r="AE1314" i="5"/>
  <c r="J1314" i="5"/>
  <c r="AE1340" i="5"/>
  <c r="J1340" i="5"/>
  <c r="Z1476" i="5"/>
  <c r="AF1476" i="5"/>
  <c r="Z1492" i="5"/>
  <c r="AF1492" i="5"/>
  <c r="Q1661" i="5"/>
  <c r="R1661" i="5" s="1"/>
  <c r="J1836" i="5"/>
  <c r="AE1836" i="5"/>
  <c r="AF1855" i="5"/>
  <c r="Z1855" i="5"/>
  <c r="AE1955" i="5"/>
  <c r="J1955" i="5"/>
  <c r="Z1965" i="5"/>
  <c r="AF1965" i="5"/>
  <c r="AK1994" i="5"/>
  <c r="AL1994" i="5" s="1"/>
  <c r="AM1994" i="5" s="1"/>
  <c r="J44" i="5"/>
  <c r="K52" i="5"/>
  <c r="AI132" i="5"/>
  <c r="AN132" i="5" s="1"/>
  <c r="J134" i="5"/>
  <c r="R194" i="5"/>
  <c r="Z206" i="5"/>
  <c r="J208" i="5"/>
  <c r="AF212" i="5"/>
  <c r="AI223" i="5"/>
  <c r="Z281" i="5"/>
  <c r="Z324" i="5"/>
  <c r="AF324" i="5"/>
  <c r="Z542" i="5"/>
  <c r="AF542" i="5"/>
  <c r="AK671" i="5"/>
  <c r="AL671" i="5" s="1"/>
  <c r="AM671" i="5" s="1"/>
  <c r="AE754" i="5"/>
  <c r="J754" i="5"/>
  <c r="Z768" i="5"/>
  <c r="AF768" i="5"/>
  <c r="AF804" i="5"/>
  <c r="Z804" i="5"/>
  <c r="AE932" i="5"/>
  <c r="J932" i="5"/>
  <c r="AF1064" i="5"/>
  <c r="Z1064" i="5"/>
  <c r="J33" i="5"/>
  <c r="J34" i="5"/>
  <c r="K48" i="5"/>
  <c r="Z131" i="5"/>
  <c r="Z190" i="5"/>
  <c r="Z191" i="5"/>
  <c r="Z200" i="5"/>
  <c r="Z220" i="5"/>
  <c r="J222" i="5"/>
  <c r="Z246" i="5"/>
  <c r="Z260" i="5"/>
  <c r="Z275" i="5"/>
  <c r="AF275" i="5"/>
  <c r="K276" i="5"/>
  <c r="K282" i="5"/>
  <c r="J287" i="5"/>
  <c r="J289" i="5"/>
  <c r="K304" i="5"/>
  <c r="AE373" i="5"/>
  <c r="J373" i="5"/>
  <c r="AF429" i="5"/>
  <c r="Z429" i="5"/>
  <c r="AE514" i="5"/>
  <c r="J514" i="5"/>
  <c r="AE567" i="5"/>
  <c r="J567" i="5"/>
  <c r="AF736" i="5"/>
  <c r="Z736" i="5"/>
  <c r="AF744" i="5"/>
  <c r="Z744" i="5"/>
  <c r="AE770" i="5"/>
  <c r="J770" i="5"/>
  <c r="AK844" i="5"/>
  <c r="AL844" i="5" s="1"/>
  <c r="AM844" i="5" s="1"/>
  <c r="AE892" i="5"/>
  <c r="J892" i="5"/>
  <c r="AE893" i="5"/>
  <c r="J893" i="5"/>
  <c r="Z980" i="5"/>
  <c r="AF980" i="5"/>
  <c r="AE987" i="5"/>
  <c r="J987" i="5"/>
  <c r="Z1012" i="5"/>
  <c r="AF1012" i="5"/>
  <c r="AE1113" i="5"/>
  <c r="J1113" i="5"/>
  <c r="Z1118" i="5"/>
  <c r="AF1118" i="5"/>
  <c r="AE45" i="5"/>
  <c r="Z116" i="5"/>
  <c r="AE183" i="5"/>
  <c r="AE184" i="5"/>
  <c r="Z187" i="5"/>
  <c r="Z417" i="5"/>
  <c r="Z432" i="5"/>
  <c r="AF432" i="5"/>
  <c r="AF641" i="5"/>
  <c r="Z641" i="5"/>
  <c r="AE696" i="5"/>
  <c r="J696" i="5"/>
  <c r="Z914" i="5"/>
  <c r="AF914" i="5"/>
  <c r="AE971" i="5"/>
  <c r="J971" i="5"/>
  <c r="AK986" i="5"/>
  <c r="AL986" i="5" s="1"/>
  <c r="AM986" i="5" s="1"/>
  <c r="AE995" i="5"/>
  <c r="J995" i="5"/>
  <c r="Z1020" i="5"/>
  <c r="AF1020" i="5"/>
  <c r="AF1058" i="5"/>
  <c r="Z1058" i="5"/>
  <c r="Z1062" i="5"/>
  <c r="AF1062" i="5"/>
  <c r="K325" i="5"/>
  <c r="K450" i="5"/>
  <c r="AE451" i="5"/>
  <c r="K466" i="5"/>
  <c r="N466" i="5" s="1"/>
  <c r="K489" i="5"/>
  <c r="Z569" i="5"/>
  <c r="Z570" i="5"/>
  <c r="AF607" i="5"/>
  <c r="AE634" i="5"/>
  <c r="Z644" i="5"/>
  <c r="Z645" i="5"/>
  <c r="AF661" i="5"/>
  <c r="K769" i="5"/>
  <c r="AF774" i="5"/>
  <c r="K792" i="5"/>
  <c r="AF793" i="5"/>
  <c r="K812" i="5"/>
  <c r="N812" i="5" s="1"/>
  <c r="K898" i="5"/>
  <c r="AF953" i="5"/>
  <c r="K1044" i="5"/>
  <c r="N1044" i="5" s="1"/>
  <c r="AF1066" i="5"/>
  <c r="AN1085" i="5"/>
  <c r="K1098" i="5"/>
  <c r="K1124" i="5"/>
  <c r="AE1144" i="5"/>
  <c r="J1144" i="5"/>
  <c r="AF1182" i="5"/>
  <c r="Z1182" i="5"/>
  <c r="Z1216" i="5"/>
  <c r="AF1216" i="5"/>
  <c r="Q1245" i="5"/>
  <c r="R1245" i="5" s="1"/>
  <c r="AE1347" i="5"/>
  <c r="J1347" i="5"/>
  <c r="AE1372" i="5"/>
  <c r="J1372" i="5"/>
  <c r="AE1426" i="5"/>
  <c r="J1426" i="5"/>
  <c r="AE1449" i="5"/>
  <c r="J1449" i="5"/>
  <c r="Z1566" i="5"/>
  <c r="AF1566" i="5"/>
  <c r="Q1619" i="5"/>
  <c r="R1619" i="5" s="1"/>
  <c r="J1737" i="5"/>
  <c r="AE1737" i="5"/>
  <c r="Z1778" i="5"/>
  <c r="AF1778" i="5"/>
  <c r="J1797" i="5"/>
  <c r="AE1797" i="5"/>
  <c r="AE1901" i="5"/>
  <c r="J1901" i="5"/>
  <c r="AE1922" i="5"/>
  <c r="J1922" i="5"/>
  <c r="AE1967" i="5"/>
  <c r="J1967" i="5"/>
  <c r="AF1994" i="5"/>
  <c r="Z1994" i="5"/>
  <c r="K333" i="5"/>
  <c r="K368" i="5"/>
  <c r="K372" i="5"/>
  <c r="AI405" i="5"/>
  <c r="J417" i="5"/>
  <c r="J426" i="5"/>
  <c r="AI427" i="5"/>
  <c r="Z453" i="5"/>
  <c r="J463" i="5"/>
  <c r="Z468" i="5"/>
  <c r="AE471" i="5"/>
  <c r="Z479" i="5"/>
  <c r="K499" i="5"/>
  <c r="N499" i="5" s="1"/>
  <c r="Z500" i="5"/>
  <c r="Z524" i="5"/>
  <c r="Z552" i="5"/>
  <c r="AE638" i="5"/>
  <c r="Z649" i="5"/>
  <c r="K656" i="5"/>
  <c r="AL663" i="5"/>
  <c r="K672" i="5"/>
  <c r="AI741" i="5"/>
  <c r="J744" i="5"/>
  <c r="AE769" i="5"/>
  <c r="AE781" i="5"/>
  <c r="AE802" i="5"/>
  <c r="J815" i="5"/>
  <c r="AI833" i="5"/>
  <c r="AN833" i="5" s="1"/>
  <c r="J889" i="5"/>
  <c r="K892" i="5"/>
  <c r="Z892" i="5"/>
  <c r="J901" i="5"/>
  <c r="AI902" i="5"/>
  <c r="AN902" i="5" s="1"/>
  <c r="AI921" i="5"/>
  <c r="AN921" i="5" s="1"/>
  <c r="J928" i="5"/>
  <c r="J958" i="5"/>
  <c r="J983" i="5"/>
  <c r="K992" i="5"/>
  <c r="J1015" i="5"/>
  <c r="AE1084" i="5"/>
  <c r="AM1092" i="5"/>
  <c r="J1093" i="5"/>
  <c r="J1095" i="5"/>
  <c r="K1125" i="5"/>
  <c r="Z1126" i="5"/>
  <c r="AF1181" i="5"/>
  <c r="Z1181" i="5"/>
  <c r="Z1234" i="5"/>
  <c r="AF1234" i="5"/>
  <c r="AE1371" i="5"/>
  <c r="J1371" i="5"/>
  <c r="AF1478" i="5"/>
  <c r="Z1478" i="5"/>
  <c r="Z1793" i="5"/>
  <c r="AF1793" i="5"/>
  <c r="Z1853" i="5"/>
  <c r="AF1853" i="5"/>
  <c r="Z1896" i="5"/>
  <c r="AF1896" i="5"/>
  <c r="AE1942" i="5"/>
  <c r="J1942" i="5"/>
  <c r="AE1966" i="5"/>
  <c r="J1966" i="5"/>
  <c r="L500" i="5"/>
  <c r="M500" i="5" s="1"/>
  <c r="L564" i="5"/>
  <c r="M564" i="5" s="1"/>
  <c r="N733" i="5"/>
  <c r="Z1138" i="5"/>
  <c r="AF1138" i="5"/>
  <c r="AF1180" i="5"/>
  <c r="Z1180" i="5"/>
  <c r="AE1232" i="5"/>
  <c r="J1232" i="5"/>
  <c r="Z1404" i="5"/>
  <c r="AF1404" i="5"/>
  <c r="AF1457" i="5"/>
  <c r="Z1457" i="5"/>
  <c r="Z1883" i="5"/>
  <c r="AF1883" i="5"/>
  <c r="AF1901" i="5"/>
  <c r="Z1901" i="5"/>
  <c r="AE1905" i="5"/>
  <c r="J1905" i="5"/>
  <c r="K1146" i="5"/>
  <c r="AE1190" i="5"/>
  <c r="K1319" i="5"/>
  <c r="AF1368" i="5"/>
  <c r="R1391" i="5"/>
  <c r="AF1436" i="5"/>
  <c r="K1440" i="5"/>
  <c r="K1543" i="5"/>
  <c r="AE1619" i="5"/>
  <c r="AE1668" i="5"/>
  <c r="AF1734" i="5"/>
  <c r="AF1742" i="5"/>
  <c r="K1786" i="5"/>
  <c r="AF1821" i="5"/>
  <c r="Z1866" i="5"/>
  <c r="Z1869" i="5"/>
  <c r="AE1872" i="5"/>
  <c r="S1878" i="5"/>
  <c r="K1894" i="5"/>
  <c r="R1930" i="5"/>
  <c r="Z1958" i="5"/>
  <c r="K1137" i="5"/>
  <c r="J1164" i="5"/>
  <c r="Z1184" i="5"/>
  <c r="Z1185" i="5"/>
  <c r="Z1230" i="5"/>
  <c r="K1237" i="5"/>
  <c r="J1256" i="5"/>
  <c r="K1259" i="5"/>
  <c r="AI1277" i="5"/>
  <c r="AN1277" i="5" s="1"/>
  <c r="AL1279" i="5"/>
  <c r="J1280" i="5"/>
  <c r="J1286" i="5"/>
  <c r="J1331" i="5"/>
  <c r="J1354" i="5"/>
  <c r="J1356" i="5"/>
  <c r="AE1403" i="5"/>
  <c r="S1426" i="5"/>
  <c r="T1426" i="5" s="1"/>
  <c r="U1426" i="5" s="1"/>
  <c r="Z1466" i="5"/>
  <c r="AE1471" i="5"/>
  <c r="Z1501" i="5"/>
  <c r="Z1502" i="5"/>
  <c r="Z1509" i="5"/>
  <c r="Z1554" i="5"/>
  <c r="K1579" i="5"/>
  <c r="N1579" i="5" s="1"/>
  <c r="K1647" i="5"/>
  <c r="N1647" i="5" s="1"/>
  <c r="Z1718" i="5"/>
  <c r="AE1785" i="5"/>
  <c r="Z1807" i="5"/>
  <c r="Z1823" i="5"/>
  <c r="AE1852" i="5"/>
  <c r="K1966" i="5"/>
  <c r="J1994" i="5"/>
  <c r="J1995" i="5"/>
  <c r="N1619" i="5"/>
  <c r="J1913" i="5"/>
  <c r="AL1914" i="5"/>
  <c r="AM1914" i="5" s="1"/>
  <c r="J1915" i="5"/>
  <c r="K1919" i="5"/>
  <c r="J1934" i="5"/>
  <c r="Z1095" i="5"/>
  <c r="AF1095" i="5"/>
  <c r="Z1419" i="5"/>
  <c r="AF1419" i="5"/>
  <c r="J1422" i="5"/>
  <c r="AE1422" i="5"/>
  <c r="AE1441" i="5"/>
  <c r="J1441" i="5"/>
  <c r="AF1526" i="5"/>
  <c r="Z1526" i="5"/>
  <c r="AE1556" i="5"/>
  <c r="J1556" i="5"/>
  <c r="AF1616" i="5"/>
  <c r="Z1616" i="5"/>
  <c r="AE1636" i="5"/>
  <c r="J1636" i="5"/>
  <c r="Z1757" i="5"/>
  <c r="AF1757" i="5"/>
  <c r="Z1765" i="5"/>
  <c r="AF1765" i="5"/>
  <c r="J1813" i="5"/>
  <c r="AE1813" i="5"/>
  <c r="AF1949" i="5"/>
  <c r="Z1949" i="5"/>
  <c r="AE163" i="5"/>
  <c r="J163" i="5"/>
  <c r="J329" i="5"/>
  <c r="AE329" i="5"/>
  <c r="AE550" i="5"/>
  <c r="J550" i="5"/>
  <c r="AF813" i="5"/>
  <c r="Z813" i="5"/>
  <c r="AE822" i="5"/>
  <c r="J822" i="5"/>
  <c r="K74" i="5"/>
  <c r="J97" i="5"/>
  <c r="J128" i="5"/>
  <c r="AE128" i="5"/>
  <c r="AE147" i="5"/>
  <c r="J147" i="5"/>
  <c r="AF173" i="5"/>
  <c r="Z173" i="5"/>
  <c r="J210" i="5"/>
  <c r="Z222" i="5"/>
  <c r="AF222" i="5"/>
  <c r="AK246" i="5"/>
  <c r="AL246" i="5" s="1"/>
  <c r="AF248" i="5"/>
  <c r="Z248" i="5"/>
  <c r="Z295" i="5"/>
  <c r="AF295" i="5"/>
  <c r="AK328" i="5"/>
  <c r="AL328" i="5" s="1"/>
  <c r="AE383" i="5"/>
  <c r="J383" i="5"/>
  <c r="AF413" i="5"/>
  <c r="Z413" i="5"/>
  <c r="Z496" i="5"/>
  <c r="AF496" i="5"/>
  <c r="AE526" i="5"/>
  <c r="J526" i="5"/>
  <c r="J571" i="5"/>
  <c r="AE571" i="5"/>
  <c r="Z579" i="5"/>
  <c r="AF579" i="5"/>
  <c r="AH586" i="5"/>
  <c r="AI586" i="5" s="1"/>
  <c r="AN586" i="5" s="1"/>
  <c r="AF633" i="5"/>
  <c r="Z633" i="5"/>
  <c r="AF674" i="5"/>
  <c r="Z674" i="5"/>
  <c r="AH680" i="5"/>
  <c r="AI680" i="5" s="1"/>
  <c r="AE686" i="5"/>
  <c r="J686" i="5"/>
  <c r="Z748" i="5"/>
  <c r="AF748" i="5"/>
  <c r="Z803" i="5"/>
  <c r="AF803" i="5"/>
  <c r="AH1041" i="5"/>
  <c r="AI1041" i="5" s="1"/>
  <c r="AN1041" i="5" s="1"/>
  <c r="Z1046" i="5"/>
  <c r="AF1046" i="5"/>
  <c r="Z1170" i="5"/>
  <c r="AF1170" i="5"/>
  <c r="AE1192" i="5"/>
  <c r="J1192" i="5"/>
  <c r="AF1201" i="5"/>
  <c r="Z1201" i="5"/>
  <c r="J1231" i="5"/>
  <c r="AE1231" i="5"/>
  <c r="Z189" i="5"/>
  <c r="AF189" i="5"/>
  <c r="AK305" i="5"/>
  <c r="AL305" i="5" s="1"/>
  <c r="AM305" i="5" s="1"/>
  <c r="Z353" i="5"/>
  <c r="AF353" i="5"/>
  <c r="J356" i="5"/>
  <c r="AE356" i="5"/>
  <c r="AI496" i="5"/>
  <c r="AN496" i="5" s="1"/>
  <c r="AE730" i="5"/>
  <c r="J730" i="5"/>
  <c r="AF880" i="5"/>
  <c r="Z880" i="5"/>
  <c r="Z51" i="5"/>
  <c r="K62" i="5"/>
  <c r="J82" i="5"/>
  <c r="AK93" i="5"/>
  <c r="AL93" i="5" s="1"/>
  <c r="AM93" i="5" s="1"/>
  <c r="J114" i="5"/>
  <c r="J129" i="5"/>
  <c r="Z161" i="5"/>
  <c r="AH164" i="5"/>
  <c r="AI164" i="5" s="1"/>
  <c r="AE168" i="5"/>
  <c r="AE175" i="5"/>
  <c r="Z240" i="5"/>
  <c r="AF240" i="5"/>
  <c r="K247" i="5"/>
  <c r="AI251" i="5"/>
  <c r="Q271" i="5"/>
  <c r="R271" i="5" s="1"/>
  <c r="Z328" i="5"/>
  <c r="AF328" i="5"/>
  <c r="AK336" i="5"/>
  <c r="AL336" i="5" s="1"/>
  <c r="AE354" i="5"/>
  <c r="J354" i="5"/>
  <c r="K354" i="5" s="1"/>
  <c r="AE358" i="5"/>
  <c r="J358" i="5"/>
  <c r="AE411" i="5"/>
  <c r="J411" i="5"/>
  <c r="K411" i="5" s="1"/>
  <c r="J435" i="5"/>
  <c r="AE435" i="5"/>
  <c r="AH488" i="5"/>
  <c r="AI488" i="5" s="1"/>
  <c r="AK594" i="5"/>
  <c r="AL594" i="5" s="1"/>
  <c r="AM594" i="5" s="1"/>
  <c r="AF632" i="5"/>
  <c r="Z632" i="5"/>
  <c r="Z712" i="5"/>
  <c r="AF712" i="5"/>
  <c r="AE732" i="5"/>
  <c r="J732" i="5"/>
  <c r="AF756" i="5"/>
  <c r="Z756" i="5"/>
  <c r="AF787" i="5"/>
  <c r="Z787" i="5"/>
  <c r="Z811" i="5"/>
  <c r="AF811" i="5"/>
  <c r="AE825" i="5"/>
  <c r="J825" i="5"/>
  <c r="Z895" i="5"/>
  <c r="AF895" i="5"/>
  <c r="AF986" i="5"/>
  <c r="Z986" i="5"/>
  <c r="AE991" i="5"/>
  <c r="J991" i="5"/>
  <c r="AE999" i="5"/>
  <c r="J999" i="5"/>
  <c r="AF1018" i="5"/>
  <c r="Z1018" i="5"/>
  <c r="AK1018" i="5"/>
  <c r="AL1018" i="5" s="1"/>
  <c r="AM1018" i="5" s="1"/>
  <c r="AE212" i="5"/>
  <c r="J212" i="5"/>
  <c r="N235" i="5"/>
  <c r="Q235" i="5"/>
  <c r="R235" i="5" s="1"/>
  <c r="AK282" i="5"/>
  <c r="AL282" i="5" s="1"/>
  <c r="AE316" i="5"/>
  <c r="J316" i="5"/>
  <c r="AE578" i="5"/>
  <c r="J578" i="5"/>
  <c r="Z669" i="5"/>
  <c r="AF669" i="5"/>
  <c r="N52" i="5"/>
  <c r="J65" i="5"/>
  <c r="Z80" i="5"/>
  <c r="J110" i="5"/>
  <c r="AF125" i="5"/>
  <c r="AF146" i="5"/>
  <c r="Z146" i="5"/>
  <c r="AF157" i="5"/>
  <c r="AE172" i="5"/>
  <c r="AL194" i="5"/>
  <c r="J195" i="5"/>
  <c r="AE247" i="5"/>
  <c r="AE258" i="5"/>
  <c r="J258" i="5"/>
  <c r="AE283" i="5"/>
  <c r="J283" i="5"/>
  <c r="Z312" i="5"/>
  <c r="AF312" i="5"/>
  <c r="AE379" i="5"/>
  <c r="J379" i="5"/>
  <c r="Z382" i="5"/>
  <c r="AF382" i="5"/>
  <c r="AF397" i="5"/>
  <c r="Z397" i="5"/>
  <c r="Z448" i="5"/>
  <c r="AF448" i="5"/>
  <c r="Z464" i="5"/>
  <c r="AF464" i="5"/>
  <c r="Z518" i="5"/>
  <c r="AF518" i="5"/>
  <c r="Z643" i="5"/>
  <c r="AF643" i="5"/>
  <c r="AE679" i="5"/>
  <c r="J679" i="5"/>
  <c r="AF690" i="5"/>
  <c r="Z690" i="5"/>
  <c r="Z746" i="5"/>
  <c r="AF746" i="5"/>
  <c r="AF795" i="5"/>
  <c r="Z795" i="5"/>
  <c r="AF1122" i="5"/>
  <c r="Z1122" i="5"/>
  <c r="K556" i="5"/>
  <c r="K833" i="5"/>
  <c r="L833" i="5" s="1"/>
  <c r="M833" i="5" s="1"/>
  <c r="AF927" i="5"/>
  <c r="AF931" i="5"/>
  <c r="Z970" i="5"/>
  <c r="Z973" i="5"/>
  <c r="AE978" i="5"/>
  <c r="J978" i="5"/>
  <c r="AE1007" i="5"/>
  <c r="J1007" i="5"/>
  <c r="Z1026" i="5"/>
  <c r="AE1027" i="5"/>
  <c r="J1027" i="5"/>
  <c r="AH1040" i="5"/>
  <c r="AI1040" i="5" s="1"/>
  <c r="AN1040" i="5" s="1"/>
  <c r="AF1050" i="5"/>
  <c r="Z1050" i="5"/>
  <c r="AE1054" i="5"/>
  <c r="J1054" i="5"/>
  <c r="Z1083" i="5"/>
  <c r="AF1083" i="5"/>
  <c r="Z1087" i="5"/>
  <c r="AF1087" i="5"/>
  <c r="Z1101" i="5"/>
  <c r="AF1119" i="5"/>
  <c r="Z1119" i="5"/>
  <c r="Z1130" i="5"/>
  <c r="AE1133" i="5"/>
  <c r="AE1140" i="5"/>
  <c r="J1140" i="5"/>
  <c r="J1183" i="5"/>
  <c r="AE1183" i="5"/>
  <c r="AF1200" i="5"/>
  <c r="Z1200" i="5"/>
  <c r="Z1208" i="5"/>
  <c r="AF1208" i="5"/>
  <c r="AF1214" i="5"/>
  <c r="Z1214" i="5"/>
  <c r="J1295" i="5"/>
  <c r="AE1295" i="5"/>
  <c r="AK1326" i="5"/>
  <c r="AL1326" i="5" s="1"/>
  <c r="AE1355" i="5"/>
  <c r="J1355" i="5"/>
  <c r="Z1378" i="5"/>
  <c r="AF1378" i="5"/>
  <c r="AE1410" i="5"/>
  <c r="J1410" i="5"/>
  <c r="AF1513" i="5"/>
  <c r="Z1513" i="5"/>
  <c r="Z1520" i="5"/>
  <c r="AF1520" i="5"/>
  <c r="AI127" i="5"/>
  <c r="AN127" i="5" s="1"/>
  <c r="AI139" i="5"/>
  <c r="AL154" i="5"/>
  <c r="Z198" i="5"/>
  <c r="Z214" i="5"/>
  <c r="K217" i="5"/>
  <c r="K223" i="5"/>
  <c r="Z228" i="5"/>
  <c r="Z238" i="5"/>
  <c r="J268" i="5"/>
  <c r="AK313" i="5"/>
  <c r="AL313" i="5" s="1"/>
  <c r="J324" i="5"/>
  <c r="J328" i="5"/>
  <c r="K329" i="5"/>
  <c r="N329" i="5" s="1"/>
  <c r="J330" i="5"/>
  <c r="J332" i="5"/>
  <c r="J350" i="5"/>
  <c r="Z358" i="5"/>
  <c r="J359" i="5"/>
  <c r="Z361" i="5"/>
  <c r="Z379" i="5"/>
  <c r="AL395" i="5"/>
  <c r="AI396" i="5"/>
  <c r="J401" i="5"/>
  <c r="K405" i="5"/>
  <c r="Z411" i="5"/>
  <c r="J413" i="5"/>
  <c r="K418" i="5"/>
  <c r="K446" i="5"/>
  <c r="N446" i="5" s="1"/>
  <c r="K485" i="5"/>
  <c r="J518" i="5"/>
  <c r="J528" i="5"/>
  <c r="J544" i="5"/>
  <c r="AH571" i="5"/>
  <c r="AI571" i="5" s="1"/>
  <c r="AN571" i="5" s="1"/>
  <c r="J574" i="5"/>
  <c r="Z578" i="5"/>
  <c r="J583" i="5"/>
  <c r="Z585" i="5"/>
  <c r="J587" i="5"/>
  <c r="AL590" i="5"/>
  <c r="AH599" i="5"/>
  <c r="AI599" i="5" s="1"/>
  <c r="AN599" i="5" s="1"/>
  <c r="Z621" i="5"/>
  <c r="Z636" i="5"/>
  <c r="Z637" i="5"/>
  <c r="AE656" i="5"/>
  <c r="AL679" i="5"/>
  <c r="J683" i="5"/>
  <c r="K693" i="5"/>
  <c r="Z694" i="5"/>
  <c r="K765" i="5"/>
  <c r="J780" i="5"/>
  <c r="AK856" i="5"/>
  <c r="AL856" i="5" s="1"/>
  <c r="AM856" i="5" s="1"/>
  <c r="K878" i="5"/>
  <c r="L878" i="5" s="1"/>
  <c r="M878" i="5" s="1"/>
  <c r="AK881" i="5"/>
  <c r="AL881" i="5" s="1"/>
  <c r="AM881" i="5" s="1"/>
  <c r="AE916" i="5"/>
  <c r="J916" i="5"/>
  <c r="K916" i="5" s="1"/>
  <c r="N916" i="5" s="1"/>
  <c r="S962" i="5"/>
  <c r="R962" i="5"/>
  <c r="AF965" i="5"/>
  <c r="Z965" i="5"/>
  <c r="Z978" i="5"/>
  <c r="K991" i="5"/>
  <c r="K999" i="5"/>
  <c r="AK1026" i="5"/>
  <c r="AL1026" i="5" s="1"/>
  <c r="AM1026" i="5" s="1"/>
  <c r="AE1040" i="5"/>
  <c r="J1040" i="5"/>
  <c r="AE1066" i="5"/>
  <c r="J1066" i="5"/>
  <c r="Z1068" i="5"/>
  <c r="AF1068" i="5"/>
  <c r="Z1097" i="5"/>
  <c r="AF1107" i="5"/>
  <c r="Z1107" i="5"/>
  <c r="Z1111" i="5"/>
  <c r="Z1129" i="5"/>
  <c r="AF1129" i="5"/>
  <c r="AH1133" i="5"/>
  <c r="AI1133" i="5" s="1"/>
  <c r="Z1168" i="5"/>
  <c r="AF1168" i="5"/>
  <c r="J1179" i="5"/>
  <c r="AE1179" i="5"/>
  <c r="AF1212" i="5"/>
  <c r="Z1212" i="5"/>
  <c r="AF1240" i="5"/>
  <c r="Z1240" i="5"/>
  <c r="Z1246" i="5"/>
  <c r="AF1246" i="5"/>
  <c r="AF1260" i="5"/>
  <c r="Z1260" i="5"/>
  <c r="AK1294" i="5"/>
  <c r="AL1294" i="5" s="1"/>
  <c r="AE1324" i="5"/>
  <c r="J1324" i="5"/>
  <c r="AE1363" i="5"/>
  <c r="J1363" i="5"/>
  <c r="AH1387" i="5"/>
  <c r="AI1387" i="5" s="1"/>
  <c r="Z1433" i="5"/>
  <c r="AF1433" i="5"/>
  <c r="AH1435" i="5"/>
  <c r="AI1435" i="5" s="1"/>
  <c r="AN1435" i="5" s="1"/>
  <c r="K227" i="5"/>
  <c r="K263" i="5"/>
  <c r="K291" i="5"/>
  <c r="AF367" i="5"/>
  <c r="AF373" i="5"/>
  <c r="S388" i="5"/>
  <c r="T388" i="5" s="1"/>
  <c r="U388" i="5" s="1"/>
  <c r="AF395" i="5"/>
  <c r="K396" i="5"/>
  <c r="N396" i="5" s="1"/>
  <c r="K434" i="5"/>
  <c r="J458" i="5"/>
  <c r="J482" i="5"/>
  <c r="K491" i="5"/>
  <c r="AH504" i="5"/>
  <c r="AI504" i="5" s="1"/>
  <c r="K505" i="5"/>
  <c r="J508" i="5"/>
  <c r="K583" i="5"/>
  <c r="AF611" i="5"/>
  <c r="AF616" i="5"/>
  <c r="K638" i="5"/>
  <c r="K639" i="5"/>
  <c r="K715" i="5"/>
  <c r="K717" i="5"/>
  <c r="N717" i="5" s="1"/>
  <c r="S814" i="5"/>
  <c r="K823" i="5"/>
  <c r="J890" i="5"/>
  <c r="K890" i="5" s="1"/>
  <c r="AE890" i="5"/>
  <c r="AL896" i="5"/>
  <c r="AM896" i="5" s="1"/>
  <c r="AE897" i="5"/>
  <c r="J897" i="5"/>
  <c r="AI937" i="5"/>
  <c r="AN937" i="5" s="1"/>
  <c r="Q966" i="5"/>
  <c r="R966" i="5" s="1"/>
  <c r="AH975" i="5"/>
  <c r="AI975" i="5" s="1"/>
  <c r="AN975" i="5" s="1"/>
  <c r="AE1019" i="5"/>
  <c r="J1019" i="5"/>
  <c r="Z1032" i="5"/>
  <c r="AF1032" i="5"/>
  <c r="Q1075" i="5"/>
  <c r="R1075" i="5" s="1"/>
  <c r="AE1080" i="5"/>
  <c r="J1080" i="5"/>
  <c r="Z1099" i="5"/>
  <c r="AF1099" i="5"/>
  <c r="N1124" i="5"/>
  <c r="Z1146" i="5"/>
  <c r="AF1146" i="5"/>
  <c r="AE1156" i="5"/>
  <c r="J1156" i="5"/>
  <c r="J1205" i="5"/>
  <c r="AE1205" i="5"/>
  <c r="Z1330" i="5"/>
  <c r="AF1330" i="5"/>
  <c r="AE1387" i="5"/>
  <c r="J1387" i="5"/>
  <c r="AE1399" i="5"/>
  <c r="J1399" i="5"/>
  <c r="AK1423" i="5"/>
  <c r="AL1423" i="5" s="1"/>
  <c r="AM1423" i="5" s="1"/>
  <c r="AF1426" i="5"/>
  <c r="Z1426" i="5"/>
  <c r="AE1435" i="5"/>
  <c r="J1435" i="5"/>
  <c r="AE1499" i="5"/>
  <c r="J1499" i="5"/>
  <c r="K1047" i="5"/>
  <c r="K1053" i="5"/>
  <c r="K1096" i="5"/>
  <c r="K1145" i="5"/>
  <c r="K1161" i="5"/>
  <c r="AF1199" i="5"/>
  <c r="Z1204" i="5"/>
  <c r="Z1206" i="5"/>
  <c r="Z1218" i="5"/>
  <c r="S1219" i="5"/>
  <c r="AF1250" i="5"/>
  <c r="AF1282" i="5"/>
  <c r="AF1284" i="5"/>
  <c r="AF1302" i="5"/>
  <c r="AF1344" i="5"/>
  <c r="AF1346" i="5"/>
  <c r="Z1354" i="5"/>
  <c r="AE1362" i="5"/>
  <c r="J1362" i="5"/>
  <c r="AE1405" i="5"/>
  <c r="J1405" i="5"/>
  <c r="Z1410" i="5"/>
  <c r="Z1429" i="5"/>
  <c r="Z1439" i="5"/>
  <c r="Z1449" i="5"/>
  <c r="AK1461" i="5"/>
  <c r="AL1461" i="5" s="1"/>
  <c r="AK1481" i="5"/>
  <c r="AL1481" i="5" s="1"/>
  <c r="AM1481" i="5" s="1"/>
  <c r="Z1483" i="5"/>
  <c r="AF1483" i="5"/>
  <c r="AK1486" i="5"/>
  <c r="AL1486" i="5" s="1"/>
  <c r="AM1486" i="5" s="1"/>
  <c r="Z1508" i="5"/>
  <c r="AF1508" i="5"/>
  <c r="Z1542" i="5"/>
  <c r="AF1542" i="5"/>
  <c r="Z1580" i="5"/>
  <c r="AF1580" i="5"/>
  <c r="AE1600" i="5"/>
  <c r="J1600" i="5"/>
  <c r="AE1612" i="5"/>
  <c r="J1612" i="5"/>
  <c r="AF1652" i="5"/>
  <c r="Z1652" i="5"/>
  <c r="AE1720" i="5"/>
  <c r="J1720" i="5"/>
  <c r="AE1744" i="5"/>
  <c r="J1744" i="5"/>
  <c r="AF1851" i="5"/>
  <c r="Z1851" i="5"/>
  <c r="Z1880" i="5"/>
  <c r="AF1880" i="5"/>
  <c r="AF1882" i="5"/>
  <c r="Z1882" i="5"/>
  <c r="AI889" i="5"/>
  <c r="K983" i="5"/>
  <c r="K1007" i="5"/>
  <c r="AL1010" i="5"/>
  <c r="AM1010" i="5" s="1"/>
  <c r="J1011" i="5"/>
  <c r="K1088" i="5"/>
  <c r="N1088" i="5" s="1"/>
  <c r="J1091" i="5"/>
  <c r="AI1121" i="5"/>
  <c r="J1136" i="5"/>
  <c r="K1138" i="5"/>
  <c r="J1152" i="5"/>
  <c r="K1154" i="5"/>
  <c r="AE1171" i="5"/>
  <c r="AE1209" i="5"/>
  <c r="Z1226" i="5"/>
  <c r="Z1268" i="5"/>
  <c r="Z1272" i="5"/>
  <c r="AF1304" i="5"/>
  <c r="Z1304" i="5"/>
  <c r="Q1319" i="5"/>
  <c r="R1319" i="5" s="1"/>
  <c r="Z1338" i="5"/>
  <c r="Z1374" i="5"/>
  <c r="Z1376" i="5"/>
  <c r="AF1376" i="5"/>
  <c r="AI1467" i="5"/>
  <c r="AN1467" i="5" s="1"/>
  <c r="Z1481" i="5"/>
  <c r="AF1481" i="5"/>
  <c r="AE1495" i="5"/>
  <c r="J1495" i="5"/>
  <c r="Z1522" i="5"/>
  <c r="AE1558" i="5"/>
  <c r="J1558" i="5"/>
  <c r="Z1592" i="5"/>
  <c r="AF1592" i="5"/>
  <c r="AF1608" i="5"/>
  <c r="Z1608" i="5"/>
  <c r="AF1662" i="5"/>
  <c r="Z1662" i="5"/>
  <c r="AK1735" i="5"/>
  <c r="AL1735" i="5" s="1"/>
  <c r="AM1735" i="5" s="1"/>
  <c r="AH1804" i="5"/>
  <c r="AI1804" i="5" s="1"/>
  <c r="AN1804" i="5" s="1"/>
  <c r="AF1835" i="5"/>
  <c r="Z1835" i="5"/>
  <c r="Z1845" i="5"/>
  <c r="AF1845" i="5"/>
  <c r="Z1336" i="5"/>
  <c r="AF1336" i="5"/>
  <c r="AE1364" i="5"/>
  <c r="J1364" i="5"/>
  <c r="AF1469" i="5"/>
  <c r="Z1469" i="5"/>
  <c r="AF1474" i="5"/>
  <c r="Z1474" i="5"/>
  <c r="Z1480" i="5"/>
  <c r="AF1480" i="5"/>
  <c r="AK1494" i="5"/>
  <c r="AL1494" i="5" s="1"/>
  <c r="AM1494" i="5" s="1"/>
  <c r="AF1534" i="5"/>
  <c r="Z1534" i="5"/>
  <c r="Z1540" i="5"/>
  <c r="AF1540" i="5"/>
  <c r="AE1576" i="5"/>
  <c r="J1576" i="5"/>
  <c r="AE1598" i="5"/>
  <c r="J1598" i="5"/>
  <c r="Z1640" i="5"/>
  <c r="AF1640" i="5"/>
  <c r="AF1656" i="5"/>
  <c r="Z1656" i="5"/>
  <c r="AF1668" i="5"/>
  <c r="Z1668" i="5"/>
  <c r="AF1688" i="5"/>
  <c r="Z1688" i="5"/>
  <c r="J1733" i="5"/>
  <c r="AE1733" i="5"/>
  <c r="Z1833" i="5"/>
  <c r="AF1833" i="5"/>
  <c r="K1541" i="5"/>
  <c r="K1625" i="5"/>
  <c r="AF1628" i="5"/>
  <c r="Z1628" i="5"/>
  <c r="AF1654" i="5"/>
  <c r="AK1719" i="5"/>
  <c r="AL1719" i="5" s="1"/>
  <c r="J1740" i="5"/>
  <c r="AE1740" i="5"/>
  <c r="AK1743" i="5"/>
  <c r="AL1743" i="5" s="1"/>
  <c r="AM1743" i="5" s="1"/>
  <c r="AE1792" i="5"/>
  <c r="J1792" i="5"/>
  <c r="S1811" i="5"/>
  <c r="R1811" i="5"/>
  <c r="AF1839" i="5"/>
  <c r="Z1839" i="5"/>
  <c r="Z1849" i="5"/>
  <c r="AF1849" i="5"/>
  <c r="AE1885" i="5"/>
  <c r="J1885" i="5"/>
  <c r="Q1890" i="5"/>
  <c r="R1890" i="5" s="1"/>
  <c r="Z1899" i="5"/>
  <c r="AF1899" i="5"/>
  <c r="Z1911" i="5"/>
  <c r="AF1911" i="5"/>
  <c r="R1938" i="5"/>
  <c r="Z1956" i="5"/>
  <c r="AF1956" i="5"/>
  <c r="AK1962" i="5"/>
  <c r="AL1962" i="5" s="1"/>
  <c r="AM1962" i="5" s="1"/>
  <c r="AE1983" i="5"/>
  <c r="J1983" i="5"/>
  <c r="K1299" i="5"/>
  <c r="J1470" i="5"/>
  <c r="K1479" i="5"/>
  <c r="J1482" i="5"/>
  <c r="J1491" i="5"/>
  <c r="K1491" i="5" s="1"/>
  <c r="Z1588" i="5"/>
  <c r="K1595" i="5"/>
  <c r="N1595" i="5" s="1"/>
  <c r="J1604" i="5"/>
  <c r="J1608" i="5"/>
  <c r="Z1612" i="5"/>
  <c r="J1616" i="5"/>
  <c r="K1616" i="5" s="1"/>
  <c r="J1620" i="5"/>
  <c r="AE1626" i="5"/>
  <c r="J1626" i="5"/>
  <c r="AE1630" i="5"/>
  <c r="J1630" i="5"/>
  <c r="AE1633" i="5"/>
  <c r="K1636" i="5"/>
  <c r="Z1664" i="5"/>
  <c r="AE1672" i="5"/>
  <c r="J1672" i="5"/>
  <c r="Z1726" i="5"/>
  <c r="Z1727" i="5"/>
  <c r="J1728" i="5"/>
  <c r="AE1745" i="5"/>
  <c r="AE1752" i="5"/>
  <c r="J1752" i="5"/>
  <c r="AK1791" i="5"/>
  <c r="AL1791" i="5" s="1"/>
  <c r="AM1791" i="5" s="1"/>
  <c r="Z1798" i="5"/>
  <c r="AF1798" i="5"/>
  <c r="AF1819" i="5"/>
  <c r="Z1819" i="5"/>
  <c r="AF1838" i="5"/>
  <c r="Z1838" i="5"/>
  <c r="Z1847" i="5"/>
  <c r="Z1885" i="5"/>
  <c r="AE1950" i="5"/>
  <c r="J1950" i="5"/>
  <c r="AF1962" i="5"/>
  <c r="Z1962" i="5"/>
  <c r="K1620" i="5"/>
  <c r="N1620" i="5" s="1"/>
  <c r="AE1634" i="5"/>
  <c r="J1634" i="5"/>
  <c r="K1634" i="5" s="1"/>
  <c r="AF1686" i="5"/>
  <c r="AF1692" i="5"/>
  <c r="AN1729" i="5"/>
  <c r="AE1736" i="5"/>
  <c r="J1736" i="5"/>
  <c r="AK1751" i="5"/>
  <c r="AL1751" i="5" s="1"/>
  <c r="AM1751" i="5" s="1"/>
  <c r="Z1758" i="5"/>
  <c r="AF1758" i="5"/>
  <c r="AF1762" i="5"/>
  <c r="Z1762" i="5"/>
  <c r="AF1770" i="5"/>
  <c r="Z1770" i="5"/>
  <c r="Z1781" i="5"/>
  <c r="AF1781" i="5"/>
  <c r="AF1818" i="5"/>
  <c r="Z1818" i="5"/>
  <c r="AE1851" i="5"/>
  <c r="J1851" i="5"/>
  <c r="Z1881" i="5"/>
  <c r="AF1881" i="5"/>
  <c r="AF1890" i="5"/>
  <c r="Z1890" i="5"/>
  <c r="N1894" i="5"/>
  <c r="S1898" i="5"/>
  <c r="R1898" i="5"/>
  <c r="AF1950" i="5"/>
  <c r="Z1950" i="5"/>
  <c r="AL1990" i="5"/>
  <c r="AM1990" i="5" s="1"/>
  <c r="Z1997" i="5"/>
  <c r="AE1998" i="5"/>
  <c r="K1834" i="5"/>
  <c r="K1864" i="5"/>
  <c r="N1864" i="5" s="1"/>
  <c r="K1886" i="5"/>
  <c r="AI1891" i="5"/>
  <c r="AN1891" i="5" s="1"/>
  <c r="AI1894" i="5"/>
  <c r="AF1981" i="5"/>
  <c r="K1982" i="5"/>
  <c r="AF1992" i="5"/>
  <c r="AF1993" i="5"/>
  <c r="K1994" i="5"/>
  <c r="K1737" i="5"/>
  <c r="AI1760" i="5"/>
  <c r="AL1771" i="5"/>
  <c r="J1772" i="5"/>
  <c r="J1775" i="5"/>
  <c r="J1787" i="5"/>
  <c r="J1791" i="5"/>
  <c r="J1795" i="5"/>
  <c r="J1796" i="5"/>
  <c r="K1814" i="5"/>
  <c r="J1815" i="5"/>
  <c r="J1820" i="5"/>
  <c r="J1962" i="5"/>
  <c r="K1962" i="5" s="1"/>
  <c r="N1962" i="5" s="1"/>
  <c r="J1963" i="5"/>
  <c r="K1998" i="5"/>
  <c r="AI367" i="5"/>
  <c r="AN367" i="5" s="1"/>
  <c r="AF57" i="5"/>
  <c r="AF61" i="5"/>
  <c r="AF63" i="5"/>
  <c r="K136" i="5"/>
  <c r="L136" i="5" s="1"/>
  <c r="M136" i="5" s="1"/>
  <c r="AF141" i="5"/>
  <c r="K144" i="5"/>
  <c r="L144" i="5" s="1"/>
  <c r="M144" i="5" s="1"/>
  <c r="AN144" i="5"/>
  <c r="AI151" i="5"/>
  <c r="K156" i="5"/>
  <c r="R162" i="5"/>
  <c r="K188" i="5"/>
  <c r="K201" i="5"/>
  <c r="AF208" i="5"/>
  <c r="AF226" i="5"/>
  <c r="AF234" i="5"/>
  <c r="AF244" i="5"/>
  <c r="AF250" i="5"/>
  <c r="S251" i="5"/>
  <c r="AF258" i="5"/>
  <c r="AE267" i="5"/>
  <c r="AE275" i="5"/>
  <c r="AE288" i="5"/>
  <c r="Z289" i="5"/>
  <c r="N291" i="5"/>
  <c r="Z322" i="5"/>
  <c r="N325" i="5"/>
  <c r="K326" i="5"/>
  <c r="N333" i="5"/>
  <c r="K334" i="5"/>
  <c r="L334" i="5" s="1"/>
  <c r="M334" i="5" s="1"/>
  <c r="K338" i="5"/>
  <c r="Z340" i="5"/>
  <c r="AF342" i="5"/>
  <c r="K345" i="5"/>
  <c r="N345" i="5" s="1"/>
  <c r="AF352" i="5"/>
  <c r="AL358" i="5"/>
  <c r="AF365" i="5"/>
  <c r="AE370" i="5"/>
  <c r="Z371" i="5"/>
  <c r="AE381" i="5"/>
  <c r="J381" i="5"/>
  <c r="AF387" i="5"/>
  <c r="Z387" i="5"/>
  <c r="AK392" i="5"/>
  <c r="AL392" i="5" s="1"/>
  <c r="AE52" i="5"/>
  <c r="K44" i="5"/>
  <c r="N44" i="5" s="1"/>
  <c r="Z47" i="5"/>
  <c r="N48" i="5"/>
  <c r="AL51" i="5"/>
  <c r="J63" i="5"/>
  <c r="Z89" i="5"/>
  <c r="J94" i="5"/>
  <c r="AH106" i="5"/>
  <c r="AK109" i="5"/>
  <c r="AL109" i="5" s="1"/>
  <c r="AM109" i="5" s="1"/>
  <c r="AF111" i="5"/>
  <c r="K131" i="5"/>
  <c r="AE131" i="5"/>
  <c r="K139" i="5"/>
  <c r="AE144" i="5"/>
  <c r="K147" i="5"/>
  <c r="N147" i="5" s="1"/>
  <c r="AE151" i="5"/>
  <c r="Z153" i="5"/>
  <c r="R154" i="5"/>
  <c r="AE156" i="5"/>
  <c r="K168" i="5"/>
  <c r="AN168" i="5"/>
  <c r="Z170" i="5"/>
  <c r="J171" i="5"/>
  <c r="K171" i="5" s="1"/>
  <c r="N171" i="5" s="1"/>
  <c r="AK174" i="5"/>
  <c r="AL174" i="5" s="1"/>
  <c r="AM174" i="5" s="1"/>
  <c r="K176" i="5"/>
  <c r="L176" i="5" s="1"/>
  <c r="M176" i="5" s="1"/>
  <c r="K184" i="5"/>
  <c r="L184" i="5" s="1"/>
  <c r="M184" i="5" s="1"/>
  <c r="AN184" i="5"/>
  <c r="Z186" i="5"/>
  <c r="J187" i="5"/>
  <c r="K187" i="5" s="1"/>
  <c r="L188" i="5"/>
  <c r="M188" i="5" s="1"/>
  <c r="AE188" i="5"/>
  <c r="K195" i="5"/>
  <c r="N195" i="5" s="1"/>
  <c r="AI196" i="5"/>
  <c r="AN196" i="5" s="1"/>
  <c r="AE209" i="5"/>
  <c r="J214" i="5"/>
  <c r="J224" i="5"/>
  <c r="S231" i="5"/>
  <c r="AM231" i="5"/>
  <c r="J232" i="5"/>
  <c r="J238" i="5"/>
  <c r="J248" i="5"/>
  <c r="J264" i="5"/>
  <c r="AE280" i="5"/>
  <c r="AE305" i="5"/>
  <c r="S372" i="5"/>
  <c r="S408" i="5"/>
  <c r="R408" i="5"/>
  <c r="AF65" i="5"/>
  <c r="AF115" i="5"/>
  <c r="AF133" i="5"/>
  <c r="S223" i="5"/>
  <c r="AE231" i="5"/>
  <c r="S243" i="5"/>
  <c r="AE263" i="5"/>
  <c r="Z264" i="5"/>
  <c r="K267" i="5"/>
  <c r="AE279" i="5"/>
  <c r="K283" i="5"/>
  <c r="L283" i="5" s="1"/>
  <c r="M283" i="5" s="1"/>
  <c r="J285" i="5"/>
  <c r="AF285" i="5"/>
  <c r="Z287" i="5"/>
  <c r="AE291" i="5"/>
  <c r="AL291" i="5"/>
  <c r="S292" i="5"/>
  <c r="J297" i="5"/>
  <c r="K297" i="5" s="1"/>
  <c r="AE300" i="5"/>
  <c r="AE304" i="5"/>
  <c r="J306" i="5"/>
  <c r="K306" i="5" s="1"/>
  <c r="L306" i="5" s="1"/>
  <c r="M306" i="5" s="1"/>
  <c r="AF308" i="5"/>
  <c r="J312" i="5"/>
  <c r="J314" i="5"/>
  <c r="AF314" i="5"/>
  <c r="AF320" i="5"/>
  <c r="AK321" i="5"/>
  <c r="AL321" i="5" s="1"/>
  <c r="AE326" i="5"/>
  <c r="AE334" i="5"/>
  <c r="K337" i="5"/>
  <c r="AE338" i="5"/>
  <c r="J346" i="5"/>
  <c r="AM347" i="5"/>
  <c r="Z377" i="5"/>
  <c r="AF377" i="5"/>
  <c r="Z383" i="5"/>
  <c r="AF383" i="5"/>
  <c r="AE389" i="5"/>
  <c r="J389" i="5"/>
  <c r="AF391" i="5"/>
  <c r="Z391" i="5"/>
  <c r="AE62" i="5"/>
  <c r="K34" i="5"/>
  <c r="J36" i="5"/>
  <c r="J39" i="5"/>
  <c r="K45" i="5"/>
  <c r="L45" i="5" s="1"/>
  <c r="M45" i="5" s="1"/>
  <c r="K46" i="5"/>
  <c r="AL61" i="5"/>
  <c r="K65" i="5"/>
  <c r="AE74" i="5"/>
  <c r="AF96" i="5"/>
  <c r="J105" i="5"/>
  <c r="AE106" i="5"/>
  <c r="K110" i="5"/>
  <c r="J118" i="5"/>
  <c r="K118" i="5" s="1"/>
  <c r="N118" i="5" s="1"/>
  <c r="J122" i="5"/>
  <c r="K122" i="5" s="1"/>
  <c r="AF128" i="5"/>
  <c r="Z135" i="5"/>
  <c r="Z143" i="5"/>
  <c r="AE148" i="5"/>
  <c r="AF149" i="5"/>
  <c r="J155" i="5"/>
  <c r="AE159" i="5"/>
  <c r="AN160" i="5"/>
  <c r="J167" i="5"/>
  <c r="Z175" i="5"/>
  <c r="Z178" i="5"/>
  <c r="J179" i="5"/>
  <c r="K179" i="5" s="1"/>
  <c r="N179" i="5" s="1"/>
  <c r="Z183" i="5"/>
  <c r="Z194" i="5"/>
  <c r="S211" i="5"/>
  <c r="T211" i="5" s="1"/>
  <c r="U211" i="5" s="1"/>
  <c r="K222" i="5"/>
  <c r="N222" i="5" s="1"/>
  <c r="K243" i="5"/>
  <c r="AE243" i="5"/>
  <c r="J246" i="5"/>
  <c r="S247" i="5"/>
  <c r="K251" i="5"/>
  <c r="K255" i="5"/>
  <c r="AE255" i="5"/>
  <c r="Q263" i="5"/>
  <c r="R263" i="5" s="1"/>
  <c r="Z270" i="5"/>
  <c r="K271" i="5"/>
  <c r="Z277" i="5"/>
  <c r="Z279" i="5"/>
  <c r="S288" i="5"/>
  <c r="Z291" i="5"/>
  <c r="K296" i="5"/>
  <c r="Z303" i="5"/>
  <c r="Q304" i="5"/>
  <c r="R304" i="5" s="1"/>
  <c r="K305" i="5"/>
  <c r="Z306" i="5"/>
  <c r="AF316" i="5"/>
  <c r="J320" i="5"/>
  <c r="J322" i="5"/>
  <c r="AE337" i="5"/>
  <c r="AN342" i="5"/>
  <c r="AE345" i="5"/>
  <c r="Z362" i="5"/>
  <c r="K370" i="5"/>
  <c r="J371" i="5"/>
  <c r="J375" i="5"/>
  <c r="Q418" i="5"/>
  <c r="R418" i="5" s="1"/>
  <c r="S628" i="5"/>
  <c r="R628" i="5"/>
  <c r="Z436" i="5"/>
  <c r="AE439" i="5"/>
  <c r="Z445" i="5"/>
  <c r="Z446" i="5"/>
  <c r="Z452" i="5"/>
  <c r="K459" i="5"/>
  <c r="Z461" i="5"/>
  <c r="Z462" i="5"/>
  <c r="Z465" i="5"/>
  <c r="Z466" i="5"/>
  <c r="Z473" i="5"/>
  <c r="AF478" i="5"/>
  <c r="AE480" i="5"/>
  <c r="AE484" i="5"/>
  <c r="Z486" i="5"/>
  <c r="AE500" i="5"/>
  <c r="AN500" i="5"/>
  <c r="Z510" i="5"/>
  <c r="AN512" i="5"/>
  <c r="K519" i="5"/>
  <c r="Z520" i="5"/>
  <c r="AF530" i="5"/>
  <c r="S531" i="5"/>
  <c r="Z538" i="5"/>
  <c r="AF544" i="5"/>
  <c r="AI559" i="5"/>
  <c r="AN559" i="5" s="1"/>
  <c r="AE560" i="5"/>
  <c r="K570" i="5"/>
  <c r="S570" i="5"/>
  <c r="AE570" i="5"/>
  <c r="AF572" i="5"/>
  <c r="AF573" i="5"/>
  <c r="AL573" i="5"/>
  <c r="AF575" i="5"/>
  <c r="AF576" i="5"/>
  <c r="S582" i="5"/>
  <c r="Z593" i="5"/>
  <c r="AF600" i="5"/>
  <c r="K603" i="5"/>
  <c r="AF604" i="5"/>
  <c r="AI606" i="5"/>
  <c r="AM614" i="5"/>
  <c r="AN615" i="5"/>
  <c r="J617" i="5"/>
  <c r="K619" i="5"/>
  <c r="AF620" i="5"/>
  <c r="K624" i="5"/>
  <c r="AE626" i="5"/>
  <c r="AF627" i="5"/>
  <c r="AI629" i="5"/>
  <c r="AE630" i="5"/>
  <c r="Z635" i="5"/>
  <c r="AF639" i="5"/>
  <c r="K642" i="5"/>
  <c r="K643" i="5"/>
  <c r="N643" i="5" s="1"/>
  <c r="K663" i="5"/>
  <c r="N663" i="5" s="1"/>
  <c r="AF665" i="5"/>
  <c r="AE687" i="5"/>
  <c r="J687" i="5"/>
  <c r="K687" i="5" s="1"/>
  <c r="N687" i="5" s="1"/>
  <c r="AE512" i="5"/>
  <c r="AE590" i="5"/>
  <c r="AE595" i="5"/>
  <c r="K617" i="5"/>
  <c r="AE641" i="5"/>
  <c r="AE642" i="5"/>
  <c r="J647" i="5"/>
  <c r="AE667" i="5"/>
  <c r="AE668" i="5"/>
  <c r="Z679" i="5"/>
  <c r="S380" i="5"/>
  <c r="S390" i="5"/>
  <c r="K392" i="5"/>
  <c r="AE393" i="5"/>
  <c r="S396" i="5"/>
  <c r="K401" i="5"/>
  <c r="AE405" i="5"/>
  <c r="AF424" i="5"/>
  <c r="AL426" i="5"/>
  <c r="AE434" i="5"/>
  <c r="AF444" i="5"/>
  <c r="AE450" i="5"/>
  <c r="AF456" i="5"/>
  <c r="AK458" i="5"/>
  <c r="AL458" i="5" s="1"/>
  <c r="AM458" i="5" s="1"/>
  <c r="AE459" i="5"/>
  <c r="J470" i="5"/>
  <c r="J488" i="5"/>
  <c r="J490" i="5"/>
  <c r="N491" i="5"/>
  <c r="N495" i="5"/>
  <c r="J504" i="5"/>
  <c r="J506" i="5"/>
  <c r="K508" i="5"/>
  <c r="L508" i="5" s="1"/>
  <c r="M508" i="5" s="1"/>
  <c r="AK515" i="5"/>
  <c r="AL515" i="5" s="1"/>
  <c r="K518" i="5"/>
  <c r="N518" i="5" s="1"/>
  <c r="K528" i="5"/>
  <c r="N528" i="5" s="1"/>
  <c r="J532" i="5"/>
  <c r="K532" i="5" s="1"/>
  <c r="J536" i="5"/>
  <c r="S539" i="5"/>
  <c r="J542" i="5"/>
  <c r="S543" i="5"/>
  <c r="J554" i="5"/>
  <c r="AL559" i="5"/>
  <c r="AM559" i="5" s="1"/>
  <c r="J561" i="5"/>
  <c r="J562" i="5"/>
  <c r="AE563" i="5"/>
  <c r="K567" i="5"/>
  <c r="K575" i="5"/>
  <c r="K578" i="5"/>
  <c r="N578" i="5" s="1"/>
  <c r="J586" i="5"/>
  <c r="K586" i="5" s="1"/>
  <c r="N586" i="5" s="1"/>
  <c r="AI587" i="5"/>
  <c r="AE603" i="5"/>
  <c r="AK605" i="5"/>
  <c r="AL605" i="5" s="1"/>
  <c r="AM605" i="5" s="1"/>
  <c r="AL606" i="5"/>
  <c r="AM606" i="5" s="1"/>
  <c r="J609" i="5"/>
  <c r="AE611" i="5"/>
  <c r="K618" i="5"/>
  <c r="AE619" i="5"/>
  <c r="AK621" i="5"/>
  <c r="AL621" i="5" s="1"/>
  <c r="AM621" i="5" s="1"/>
  <c r="AE622" i="5"/>
  <c r="J623" i="5"/>
  <c r="K623" i="5" s="1"/>
  <c r="AL625" i="5"/>
  <c r="AK628" i="5"/>
  <c r="AL628" i="5" s="1"/>
  <c r="AM628" i="5" s="1"/>
  <c r="AL629" i="5"/>
  <c r="AM629" i="5" s="1"/>
  <c r="AE633" i="5"/>
  <c r="AE663" i="5"/>
  <c r="AF671" i="5"/>
  <c r="Z671" i="5"/>
  <c r="R785" i="5"/>
  <c r="S785" i="5"/>
  <c r="K380" i="5"/>
  <c r="AE380" i="5"/>
  <c r="K382" i="5"/>
  <c r="L382" i="5" s="1"/>
  <c r="M382" i="5" s="1"/>
  <c r="Z389" i="5"/>
  <c r="J391" i="5"/>
  <c r="AE392" i="5"/>
  <c r="S400" i="5"/>
  <c r="J404" i="5"/>
  <c r="AF405" i="5"/>
  <c r="AL417" i="5"/>
  <c r="AF419" i="5"/>
  <c r="J422" i="5"/>
  <c r="K427" i="5"/>
  <c r="AE431" i="5"/>
  <c r="Z433" i="5"/>
  <c r="Z434" i="5"/>
  <c r="Z441" i="5"/>
  <c r="Z442" i="5"/>
  <c r="AE446" i="5"/>
  <c r="AE447" i="5"/>
  <c r="Z449" i="5"/>
  <c r="Z450" i="5"/>
  <c r="AE466" i="5"/>
  <c r="AE467" i="5"/>
  <c r="Z470" i="5"/>
  <c r="AN484" i="5"/>
  <c r="Z488" i="5"/>
  <c r="J496" i="5"/>
  <c r="K504" i="5"/>
  <c r="Z504" i="5"/>
  <c r="J510" i="5"/>
  <c r="AE515" i="5"/>
  <c r="J516" i="5"/>
  <c r="J520" i="5"/>
  <c r="S523" i="5"/>
  <c r="AE531" i="5"/>
  <c r="J538" i="5"/>
  <c r="Z554" i="5"/>
  <c r="J559" i="5"/>
  <c r="K560" i="5"/>
  <c r="J577" i="5"/>
  <c r="AF577" i="5"/>
  <c r="AN579" i="5"/>
  <c r="S586" i="5"/>
  <c r="J589" i="5"/>
  <c r="AI595" i="5"/>
  <c r="J601" i="5"/>
  <c r="K601" i="5" s="1"/>
  <c r="J605" i="5"/>
  <c r="K605" i="5" s="1"/>
  <c r="J606" i="5"/>
  <c r="K606" i="5" s="1"/>
  <c r="J607" i="5"/>
  <c r="K607" i="5" s="1"/>
  <c r="AF613" i="5"/>
  <c r="AF615" i="5"/>
  <c r="AN619" i="5"/>
  <c r="J621" i="5"/>
  <c r="K621" i="5" s="1"/>
  <c r="K626" i="5"/>
  <c r="J628" i="5"/>
  <c r="K628" i="5" s="1"/>
  <c r="J629" i="5"/>
  <c r="K629" i="5" s="1"/>
  <c r="K630" i="5"/>
  <c r="K631" i="5"/>
  <c r="N639" i="5"/>
  <c r="J651" i="5"/>
  <c r="J655" i="5"/>
  <c r="K655" i="5" s="1"/>
  <c r="AF657" i="5"/>
  <c r="AF670" i="5"/>
  <c r="Z670" i="5"/>
  <c r="AE699" i="5"/>
  <c r="AK702" i="5"/>
  <c r="AL702" i="5" s="1"/>
  <c r="AM702" i="5" s="1"/>
  <c r="AE703" i="5"/>
  <c r="J704" i="5"/>
  <c r="AK707" i="5"/>
  <c r="AL707" i="5" s="1"/>
  <c r="AM707" i="5" s="1"/>
  <c r="AK713" i="5"/>
  <c r="AL713" i="5" s="1"/>
  <c r="AE719" i="5"/>
  <c r="K720" i="5"/>
  <c r="L720" i="5" s="1"/>
  <c r="M720" i="5" s="1"/>
  <c r="AE721" i="5"/>
  <c r="K732" i="5"/>
  <c r="AK733" i="5"/>
  <c r="AL733" i="5" s="1"/>
  <c r="AE738" i="5"/>
  <c r="AE742" i="5"/>
  <c r="K744" i="5"/>
  <c r="J746" i="5"/>
  <c r="J750" i="5"/>
  <c r="J772" i="5"/>
  <c r="AI773" i="5"/>
  <c r="J778" i="5"/>
  <c r="K778" i="5" s="1"/>
  <c r="J784" i="5"/>
  <c r="J799" i="5"/>
  <c r="K815" i="5"/>
  <c r="AL817" i="5"/>
  <c r="AE821" i="5"/>
  <c r="K822" i="5"/>
  <c r="K825" i="5"/>
  <c r="N825" i="5" s="1"/>
  <c r="J826" i="5"/>
  <c r="AK831" i="5"/>
  <c r="AL831" i="5" s="1"/>
  <c r="J834" i="5"/>
  <c r="J836" i="5"/>
  <c r="AE844" i="5"/>
  <c r="AN889" i="5"/>
  <c r="AE912" i="5"/>
  <c r="AE917" i="5"/>
  <c r="AE920" i="5"/>
  <c r="AE936" i="5"/>
  <c r="S982" i="5"/>
  <c r="Z989" i="5"/>
  <c r="Z997" i="5"/>
  <c r="Q998" i="5"/>
  <c r="R998" i="5" s="1"/>
  <c r="AI999" i="5"/>
  <c r="AN999" i="5" s="1"/>
  <c r="AF1000" i="5"/>
  <c r="AF1028" i="5"/>
  <c r="S1030" i="5"/>
  <c r="AH1031" i="5"/>
  <c r="AI1031" i="5" s="1"/>
  <c r="AN1031" i="5" s="1"/>
  <c r="AE1035" i="5"/>
  <c r="J1035" i="5"/>
  <c r="AE1042" i="5"/>
  <c r="J1042" i="5"/>
  <c r="AE1044" i="5"/>
  <c r="AM1047" i="5"/>
  <c r="AE1048" i="5"/>
  <c r="J1048" i="5"/>
  <c r="AE1052" i="5"/>
  <c r="S1053" i="5"/>
  <c r="T1053" i="5" s="1"/>
  <c r="U1053" i="5" s="1"/>
  <c r="AM1055" i="5"/>
  <c r="AE1056" i="5"/>
  <c r="J1056" i="5"/>
  <c r="S1067" i="5"/>
  <c r="AE1072" i="5"/>
  <c r="AE1081" i="5"/>
  <c r="Q1100" i="5"/>
  <c r="R1100" i="5" s="1"/>
  <c r="AE676" i="5"/>
  <c r="K680" i="5"/>
  <c r="K685" i="5"/>
  <c r="S695" i="5"/>
  <c r="AM711" i="5"/>
  <c r="J714" i="5"/>
  <c r="S727" i="5"/>
  <c r="T727" i="5" s="1"/>
  <c r="U727" i="5" s="1"/>
  <c r="J734" i="5"/>
  <c r="K734" i="5" s="1"/>
  <c r="L734" i="5" s="1"/>
  <c r="M734" i="5" s="1"/>
  <c r="AL736" i="5"/>
  <c r="AE741" i="5"/>
  <c r="J747" i="5"/>
  <c r="K747" i="5" s="1"/>
  <c r="AF760" i="5"/>
  <c r="J762" i="5"/>
  <c r="J766" i="5"/>
  <c r="AI781" i="5"/>
  <c r="AF782" i="5"/>
  <c r="K788" i="5"/>
  <c r="AF791" i="5"/>
  <c r="J793" i="5"/>
  <c r="J801" i="5"/>
  <c r="AF807" i="5"/>
  <c r="AE812" i="5"/>
  <c r="K814" i="5"/>
  <c r="AI814" i="5"/>
  <c r="K818" i="5"/>
  <c r="AF819" i="5"/>
  <c r="AF824" i="5"/>
  <c r="AE831" i="5"/>
  <c r="J832" i="5"/>
  <c r="AE833" i="5"/>
  <c r="AE848" i="5"/>
  <c r="AF853" i="5"/>
  <c r="AF854" i="5"/>
  <c r="J857" i="5"/>
  <c r="J860" i="5"/>
  <c r="J864" i="5"/>
  <c r="J868" i="5"/>
  <c r="AE877" i="5"/>
  <c r="J881" i="5"/>
  <c r="S884" i="5"/>
  <c r="AE885" i="5"/>
  <c r="AL885" i="5"/>
  <c r="AM885" i="5" s="1"/>
  <c r="AF891" i="5"/>
  <c r="L892" i="5"/>
  <c r="M892" i="5" s="1"/>
  <c r="K893" i="5"/>
  <c r="N893" i="5" s="1"/>
  <c r="AF903" i="5"/>
  <c r="AF907" i="5"/>
  <c r="J908" i="5"/>
  <c r="AH908" i="5"/>
  <c r="AI908" i="5" s="1"/>
  <c r="AN908" i="5" s="1"/>
  <c r="AL908" i="5"/>
  <c r="AM908" i="5" s="1"/>
  <c r="AF910" i="5"/>
  <c r="K913" i="5"/>
  <c r="L913" i="5" s="1"/>
  <c r="M913" i="5" s="1"/>
  <c r="AE924" i="5"/>
  <c r="AK924" i="5"/>
  <c r="AL924" i="5" s="1"/>
  <c r="AM924" i="5" s="1"/>
  <c r="AH929" i="5"/>
  <c r="AI929" i="5" s="1"/>
  <c r="AN929" i="5" s="1"/>
  <c r="AE940" i="5"/>
  <c r="AK940" i="5"/>
  <c r="AL940" i="5" s="1"/>
  <c r="AM940" i="5" s="1"/>
  <c r="AH945" i="5"/>
  <c r="AI945" i="5" s="1"/>
  <c r="AN945" i="5" s="1"/>
  <c r="AL951" i="5"/>
  <c r="AM951" i="5" s="1"/>
  <c r="J966" i="5"/>
  <c r="AI970" i="5"/>
  <c r="AH971" i="5"/>
  <c r="AI971" i="5" s="1"/>
  <c r="AN971" i="5" s="1"/>
  <c r="J974" i="5"/>
  <c r="AH974" i="5"/>
  <c r="AI974" i="5" s="1"/>
  <c r="AN974" i="5" s="1"/>
  <c r="J986" i="5"/>
  <c r="J994" i="5"/>
  <c r="Z1005" i="5"/>
  <c r="Z1013" i="5"/>
  <c r="Q1014" i="5"/>
  <c r="R1014" i="5" s="1"/>
  <c r="AI1015" i="5"/>
  <c r="AN1015" i="5" s="1"/>
  <c r="AF1016" i="5"/>
  <c r="AE1018" i="5"/>
  <c r="J1018" i="5"/>
  <c r="AE1031" i="5"/>
  <c r="J1031" i="5"/>
  <c r="K1031" i="5" s="1"/>
  <c r="AK1034" i="5"/>
  <c r="AL1034" i="5" s="1"/>
  <c r="AM1034" i="5" s="1"/>
  <c r="AE1039" i="5"/>
  <c r="J1039" i="5"/>
  <c r="K1039" i="5" s="1"/>
  <c r="K1041" i="5"/>
  <c r="L1041" i="5" s="1"/>
  <c r="M1041" i="5" s="1"/>
  <c r="AE1043" i="5"/>
  <c r="J1043" i="5"/>
  <c r="AE1076" i="5"/>
  <c r="J1076" i="5"/>
  <c r="AE1087" i="5"/>
  <c r="J1087" i="5"/>
  <c r="K1087" i="5" s="1"/>
  <c r="L1087" i="5" s="1"/>
  <c r="M1087" i="5" s="1"/>
  <c r="AE1089" i="5"/>
  <c r="J1089" i="5"/>
  <c r="K668" i="5"/>
  <c r="AF686" i="5"/>
  <c r="S707" i="5"/>
  <c r="T707" i="5" s="1"/>
  <c r="U707" i="5" s="1"/>
  <c r="AH712" i="5"/>
  <c r="AI712" i="5" s="1"/>
  <c r="Z714" i="5"/>
  <c r="AF718" i="5"/>
  <c r="K719" i="5"/>
  <c r="AF720" i="5"/>
  <c r="K721" i="5"/>
  <c r="AF722" i="5"/>
  <c r="J724" i="5"/>
  <c r="J728" i="5"/>
  <c r="S729" i="5"/>
  <c r="T729" i="5" s="1"/>
  <c r="U729" i="5" s="1"/>
  <c r="AL732" i="5"/>
  <c r="Q733" i="5"/>
  <c r="R733" i="5" s="1"/>
  <c r="AI733" i="5"/>
  <c r="J736" i="5"/>
  <c r="K736" i="5" s="1"/>
  <c r="K737" i="5"/>
  <c r="N737" i="5" s="1"/>
  <c r="K738" i="5"/>
  <c r="AL740" i="5"/>
  <c r="K742" i="5"/>
  <c r="L742" i="5" s="1"/>
  <c r="M742" i="5" s="1"/>
  <c r="AH742" i="5"/>
  <c r="AI742" i="5" s="1"/>
  <c r="J758" i="5"/>
  <c r="AE765" i="5"/>
  <c r="AL768" i="5"/>
  <c r="AE788" i="5"/>
  <c r="AE792" i="5"/>
  <c r="J807" i="5"/>
  <c r="K807" i="5" s="1"/>
  <c r="L807" i="5" s="1"/>
  <c r="M807" i="5" s="1"/>
  <c r="AF815" i="5"/>
  <c r="J819" i="5"/>
  <c r="AL822" i="5"/>
  <c r="AM822" i="5" s="1"/>
  <c r="J824" i="5"/>
  <c r="Z832" i="5"/>
  <c r="S835" i="5"/>
  <c r="Z838" i="5"/>
  <c r="J839" i="5"/>
  <c r="R842" i="5"/>
  <c r="K844" i="5"/>
  <c r="AE845" i="5"/>
  <c r="J851" i="5"/>
  <c r="K853" i="5"/>
  <c r="Z855" i="5"/>
  <c r="J869" i="5"/>
  <c r="K869" i="5" s="1"/>
  <c r="K870" i="5"/>
  <c r="Q872" i="5"/>
  <c r="R872" i="5" s="1"/>
  <c r="Z877" i="5"/>
  <c r="Z881" i="5"/>
  <c r="AE882" i="5"/>
  <c r="Q886" i="5"/>
  <c r="R886" i="5" s="1"/>
  <c r="K888" i="5"/>
  <c r="N888" i="5" s="1"/>
  <c r="J891" i="5"/>
  <c r="AI894" i="5"/>
  <c r="AN894" i="5" s="1"/>
  <c r="AL897" i="5"/>
  <c r="AM897" i="5" s="1"/>
  <c r="J899" i="5"/>
  <c r="J900" i="5"/>
  <c r="J909" i="5"/>
  <c r="AF911" i="5"/>
  <c r="AH912" i="5"/>
  <c r="AI912" i="5" s="1"/>
  <c r="AN912" i="5" s="1"/>
  <c r="K917" i="5"/>
  <c r="AH917" i="5"/>
  <c r="AI917" i="5" s="1"/>
  <c r="AN917" i="5" s="1"/>
  <c r="AF919" i="5"/>
  <c r="AL932" i="5"/>
  <c r="AM932" i="5" s="1"/>
  <c r="AH933" i="5"/>
  <c r="AI933" i="5" s="1"/>
  <c r="AN933" i="5" s="1"/>
  <c r="AF935" i="5"/>
  <c r="AL948" i="5"/>
  <c r="AM948" i="5" s="1"/>
  <c r="AH949" i="5"/>
  <c r="AI949" i="5" s="1"/>
  <c r="AN949" i="5" s="1"/>
  <c r="AF951" i="5"/>
  <c r="K952" i="5"/>
  <c r="AF955" i="5"/>
  <c r="K956" i="5"/>
  <c r="L956" i="5" s="1"/>
  <c r="M956" i="5" s="1"/>
  <c r="Z957" i="5"/>
  <c r="AF963" i="5"/>
  <c r="AF975" i="5"/>
  <c r="AF988" i="5"/>
  <c r="J1002" i="5"/>
  <c r="J1010" i="5"/>
  <c r="AF1034" i="5"/>
  <c r="Z1034" i="5"/>
  <c r="AE1041" i="5"/>
  <c r="S1047" i="5"/>
  <c r="T1047" i="5" s="1"/>
  <c r="U1047" i="5" s="1"/>
  <c r="AF1052" i="5"/>
  <c r="Z1052" i="5"/>
  <c r="S1055" i="5"/>
  <c r="T1055" i="5" s="1"/>
  <c r="U1055" i="5" s="1"/>
  <c r="AE1079" i="5"/>
  <c r="J1079" i="5"/>
  <c r="S721" i="5"/>
  <c r="T721" i="5" s="1"/>
  <c r="U721" i="5" s="1"/>
  <c r="AE814" i="5"/>
  <c r="AE818" i="5"/>
  <c r="K819" i="5"/>
  <c r="AE828" i="5"/>
  <c r="K831" i="5"/>
  <c r="N831" i="5" s="1"/>
  <c r="K839" i="5"/>
  <c r="L844" i="5"/>
  <c r="M844" i="5" s="1"/>
  <c r="AF845" i="5"/>
  <c r="Z856" i="5"/>
  <c r="Z872" i="5"/>
  <c r="Z875" i="5"/>
  <c r="AE880" i="5"/>
  <c r="K885" i="5"/>
  <c r="S900" i="5"/>
  <c r="AF923" i="5"/>
  <c r="AF939" i="5"/>
  <c r="AF956" i="5"/>
  <c r="J963" i="5"/>
  <c r="AI967" i="5"/>
  <c r="AN967" i="5" s="1"/>
  <c r="AK970" i="5"/>
  <c r="AF971" i="5"/>
  <c r="AF976" i="5"/>
  <c r="AL978" i="5"/>
  <c r="AM978" i="5" s="1"/>
  <c r="J979" i="5"/>
  <c r="Z981" i="5"/>
  <c r="AI983" i="5"/>
  <c r="AN983" i="5" s="1"/>
  <c r="AF984" i="5"/>
  <c r="Z1002" i="5"/>
  <c r="AF1004" i="5"/>
  <c r="K1015" i="5"/>
  <c r="AE1026" i="5"/>
  <c r="J1026" i="5"/>
  <c r="AF1037" i="5"/>
  <c r="Z1037" i="5"/>
  <c r="K1072" i="5"/>
  <c r="J1078" i="5"/>
  <c r="K1078" i="5" s="1"/>
  <c r="L1078" i="5" s="1"/>
  <c r="M1078" i="5" s="1"/>
  <c r="AE1078" i="5"/>
  <c r="Z1079" i="5"/>
  <c r="AF1079" i="5"/>
  <c r="AI1089" i="5"/>
  <c r="AN1089" i="5" s="1"/>
  <c r="AE1105" i="5"/>
  <c r="AE1238" i="5"/>
  <c r="AE1254" i="5"/>
  <c r="AE1263" i="5"/>
  <c r="AE1291" i="5"/>
  <c r="K1292" i="5"/>
  <c r="L1292" i="5" s="1"/>
  <c r="M1292" i="5" s="1"/>
  <c r="AE1348" i="5"/>
  <c r="AF1386" i="5"/>
  <c r="Z1386" i="5"/>
  <c r="AF1390" i="5"/>
  <c r="Z1390" i="5"/>
  <c r="AF1394" i="5"/>
  <c r="Z1394" i="5"/>
  <c r="K1023" i="5"/>
  <c r="K1040" i="5"/>
  <c r="N1040" i="5" s="1"/>
  <c r="AE1047" i="5"/>
  <c r="AE1053" i="5"/>
  <c r="AE1055" i="5"/>
  <c r="AE1068" i="5"/>
  <c r="K1080" i="5"/>
  <c r="N1080" i="5" s="1"/>
  <c r="K1090" i="5"/>
  <c r="K1095" i="5"/>
  <c r="N1095" i="5" s="1"/>
  <c r="AE1101" i="5"/>
  <c r="J1117" i="5"/>
  <c r="J1119" i="5"/>
  <c r="K1121" i="5"/>
  <c r="J1128" i="5"/>
  <c r="K1128" i="5" s="1"/>
  <c r="N1128" i="5" s="1"/>
  <c r="K1140" i="5"/>
  <c r="N1140" i="5" s="1"/>
  <c r="K1148" i="5"/>
  <c r="N1148" i="5" s="1"/>
  <c r="K1156" i="5"/>
  <c r="N1156" i="5" s="1"/>
  <c r="N1161" i="5"/>
  <c r="AE1170" i="5"/>
  <c r="Z1173" i="5"/>
  <c r="Z1174" i="5"/>
  <c r="Z1176" i="5"/>
  <c r="AE1201" i="5"/>
  <c r="AE1202" i="5"/>
  <c r="J1214" i="5"/>
  <c r="Z1238" i="5"/>
  <c r="J1240" i="5"/>
  <c r="K1253" i="5"/>
  <c r="N1253" i="5" s="1"/>
  <c r="AE1257" i="5"/>
  <c r="Z1258" i="5"/>
  <c r="AN1258" i="5"/>
  <c r="AF1265" i="5"/>
  <c r="J1266" i="5"/>
  <c r="Z1275" i="5"/>
  <c r="Z1279" i="5"/>
  <c r="K1290" i="5"/>
  <c r="N1290" i="5" s="1"/>
  <c r="K1295" i="5"/>
  <c r="N1295" i="5" s="1"/>
  <c r="K1296" i="5"/>
  <c r="L1296" i="5" s="1"/>
  <c r="M1296" i="5" s="1"/>
  <c r="Z1298" i="5"/>
  <c r="AI1303" i="5"/>
  <c r="AE1311" i="5"/>
  <c r="AE1327" i="5"/>
  <c r="AF1333" i="5"/>
  <c r="K1335" i="5"/>
  <c r="N1335" i="5" s="1"/>
  <c r="J1338" i="5"/>
  <c r="AL1339" i="5"/>
  <c r="AM1339" i="5" s="1"/>
  <c r="AF1342" i="5"/>
  <c r="AF1350" i="5"/>
  <c r="AF1353" i="5"/>
  <c r="AI1356" i="5"/>
  <c r="AN1356" i="5" s="1"/>
  <c r="AE1359" i="5"/>
  <c r="AK1363" i="5"/>
  <c r="AL1363" i="5" s="1"/>
  <c r="AF1369" i="5"/>
  <c r="Z1381" i="5"/>
  <c r="AF1381" i="5"/>
  <c r="AE1406" i="5"/>
  <c r="J1421" i="5"/>
  <c r="AF1423" i="5"/>
  <c r="Z1423" i="5"/>
  <c r="K1081" i="5"/>
  <c r="N1081" i="5" s="1"/>
  <c r="AE1088" i="5"/>
  <c r="K1102" i="5"/>
  <c r="K1105" i="5"/>
  <c r="S1108" i="5"/>
  <c r="T1108" i="5" s="1"/>
  <c r="U1108" i="5" s="1"/>
  <c r="AF1115" i="5"/>
  <c r="S1116" i="5"/>
  <c r="K1119" i="5"/>
  <c r="N1119" i="5" s="1"/>
  <c r="AE1120" i="5"/>
  <c r="AE1124" i="5"/>
  <c r="AE1132" i="5"/>
  <c r="K1142" i="5"/>
  <c r="K1150" i="5"/>
  <c r="K1158" i="5"/>
  <c r="K1199" i="5"/>
  <c r="K1207" i="5"/>
  <c r="N1207" i="5" s="1"/>
  <c r="S1223" i="5"/>
  <c r="AF1229" i="5"/>
  <c r="K1238" i="5"/>
  <c r="L1238" i="5" s="1"/>
  <c r="M1238" i="5" s="1"/>
  <c r="AF1252" i="5"/>
  <c r="K1257" i="5"/>
  <c r="N1257" i="5" s="1"/>
  <c r="K1262" i="5"/>
  <c r="N1262" i="5" s="1"/>
  <c r="K1268" i="5"/>
  <c r="L1268" i="5" s="1"/>
  <c r="M1268" i="5" s="1"/>
  <c r="R1271" i="5"/>
  <c r="K1273" i="5"/>
  <c r="AE1292" i="5"/>
  <c r="AF1308" i="5"/>
  <c r="K1311" i="5"/>
  <c r="AF1312" i="5"/>
  <c r="Q1315" i="5"/>
  <c r="R1315" i="5" s="1"/>
  <c r="N1327" i="5"/>
  <c r="AF1328" i="5"/>
  <c r="K1336" i="5"/>
  <c r="AF1337" i="5"/>
  <c r="K1351" i="5"/>
  <c r="N1351" i="5" s="1"/>
  <c r="AF1357" i="5"/>
  <c r="R1359" i="5"/>
  <c r="AF1360" i="5"/>
  <c r="AF1362" i="5"/>
  <c r="AF1365" i="5"/>
  <c r="Z1380" i="5"/>
  <c r="AF1380" i="5"/>
  <c r="Z1397" i="5"/>
  <c r="AF1397" i="5"/>
  <c r="AE1402" i="5"/>
  <c r="J1432" i="5"/>
  <c r="K1432" i="5" s="1"/>
  <c r="AE1432" i="5"/>
  <c r="AF1036" i="5"/>
  <c r="N1047" i="5"/>
  <c r="N1055" i="5"/>
  <c r="N1067" i="5"/>
  <c r="K1082" i="5"/>
  <c r="K1084" i="5"/>
  <c r="N1084" i="5" s="1"/>
  <c r="N1096" i="5"/>
  <c r="J1109" i="5"/>
  <c r="J1111" i="5"/>
  <c r="K1111" i="5" s="1"/>
  <c r="N1111" i="5" s="1"/>
  <c r="S1112" i="5"/>
  <c r="K1115" i="5"/>
  <c r="N1115" i="5" s="1"/>
  <c r="Z1120" i="5"/>
  <c r="Z1123" i="5"/>
  <c r="Z1124" i="5"/>
  <c r="Z1131" i="5"/>
  <c r="Z1132" i="5"/>
  <c r="AF1134" i="5"/>
  <c r="K1136" i="5"/>
  <c r="N1136" i="5" s="1"/>
  <c r="K1141" i="5"/>
  <c r="AF1142" i="5"/>
  <c r="K1144" i="5"/>
  <c r="N1144" i="5" s="1"/>
  <c r="K1149" i="5"/>
  <c r="AF1150" i="5"/>
  <c r="K1152" i="5"/>
  <c r="N1152" i="5" s="1"/>
  <c r="K1157" i="5"/>
  <c r="AF1158" i="5"/>
  <c r="K1160" i="5"/>
  <c r="N1160" i="5" s="1"/>
  <c r="AF1164" i="5"/>
  <c r="K1165" i="5"/>
  <c r="N1165" i="5" s="1"/>
  <c r="K1170" i="5"/>
  <c r="N1170" i="5" s="1"/>
  <c r="AE1175" i="5"/>
  <c r="K1188" i="5"/>
  <c r="N1188" i="5" s="1"/>
  <c r="K1190" i="5"/>
  <c r="L1190" i="5" s="1"/>
  <c r="M1190" i="5" s="1"/>
  <c r="Z1192" i="5"/>
  <c r="AL1193" i="5"/>
  <c r="AM1193" i="5" s="1"/>
  <c r="AE1198" i="5"/>
  <c r="J1206" i="5"/>
  <c r="AE1207" i="5"/>
  <c r="K1209" i="5"/>
  <c r="J1210" i="5"/>
  <c r="J1218" i="5"/>
  <c r="K1218" i="5" s="1"/>
  <c r="N1218" i="5" s="1"/>
  <c r="S1231" i="5"/>
  <c r="T1231" i="5" s="1"/>
  <c r="U1231" i="5" s="1"/>
  <c r="Z1248" i="5"/>
  <c r="S1266" i="5"/>
  <c r="T1266" i="5" s="1"/>
  <c r="U1266" i="5" s="1"/>
  <c r="Z1271" i="5"/>
  <c r="AE1272" i="5"/>
  <c r="AE1273" i="5"/>
  <c r="J1282" i="5"/>
  <c r="Z1286" i="5"/>
  <c r="Z1288" i="5"/>
  <c r="S1291" i="5"/>
  <c r="AM1291" i="5"/>
  <c r="AE1296" i="5"/>
  <c r="AE1299" i="5"/>
  <c r="K1300" i="5"/>
  <c r="J1302" i="5"/>
  <c r="S1303" i="5"/>
  <c r="AE1319" i="5"/>
  <c r="AE1336" i="5"/>
  <c r="Q1339" i="5"/>
  <c r="R1339" i="5" s="1"/>
  <c r="J1346" i="5"/>
  <c r="Q1347" i="5"/>
  <c r="R1347" i="5" s="1"/>
  <c r="AI1347" i="5"/>
  <c r="AE1351" i="5"/>
  <c r="N1359" i="5"/>
  <c r="AI1360" i="5"/>
  <c r="AE1368" i="5"/>
  <c r="AI1371" i="5"/>
  <c r="AE1383" i="5"/>
  <c r="AE1384" i="5"/>
  <c r="Z1385" i="5"/>
  <c r="AF1385" i="5"/>
  <c r="J1386" i="5"/>
  <c r="Z1396" i="5"/>
  <c r="AF1396" i="5"/>
  <c r="Z1401" i="5"/>
  <c r="S1410" i="5"/>
  <c r="T1410" i="5" s="1"/>
  <c r="U1410" i="5" s="1"/>
  <c r="J1415" i="5"/>
  <c r="AE1415" i="5"/>
  <c r="Q1420" i="5"/>
  <c r="R1420" i="5" s="1"/>
  <c r="L1420" i="5"/>
  <c r="M1420" i="5" s="1"/>
  <c r="K1383" i="5"/>
  <c r="N1383" i="5" s="1"/>
  <c r="K1403" i="5"/>
  <c r="N1403" i="5" s="1"/>
  <c r="K1404" i="5"/>
  <c r="L1404" i="5" s="1"/>
  <c r="M1404" i="5" s="1"/>
  <c r="K1424" i="5"/>
  <c r="Z1425" i="5"/>
  <c r="S1430" i="5"/>
  <c r="Z1442" i="5"/>
  <c r="AE1447" i="5"/>
  <c r="J1453" i="5"/>
  <c r="J1458" i="5"/>
  <c r="K1464" i="5"/>
  <c r="Z1465" i="5"/>
  <c r="AL1466" i="5"/>
  <c r="AI1470" i="5"/>
  <c r="AF1471" i="5"/>
  <c r="AF1477" i="5"/>
  <c r="AF1487" i="5"/>
  <c r="Z1493" i="5"/>
  <c r="AF1496" i="5"/>
  <c r="AF1500" i="5"/>
  <c r="Z1510" i="5"/>
  <c r="AF1524" i="5"/>
  <c r="AL1526" i="5"/>
  <c r="AM1526" i="5" s="1"/>
  <c r="J1527" i="5"/>
  <c r="Z1529" i="5"/>
  <c r="AF1532" i="5"/>
  <c r="K1555" i="5"/>
  <c r="AF1556" i="5"/>
  <c r="K1557" i="5"/>
  <c r="Z1560" i="5"/>
  <c r="J1562" i="5"/>
  <c r="AF1576" i="5"/>
  <c r="K1577" i="5"/>
  <c r="Z1578" i="5"/>
  <c r="AE1579" i="5"/>
  <c r="K1581" i="5"/>
  <c r="N1581" i="5" s="1"/>
  <c r="J1582" i="5"/>
  <c r="Z1590" i="5"/>
  <c r="AE1597" i="5"/>
  <c r="Z1598" i="5"/>
  <c r="AF1598" i="5"/>
  <c r="AE1602" i="5"/>
  <c r="J1602" i="5"/>
  <c r="AE1635" i="5"/>
  <c r="AE1710" i="5"/>
  <c r="J1710" i="5"/>
  <c r="AF1715" i="5"/>
  <c r="Z1715" i="5"/>
  <c r="AF1767" i="5"/>
  <c r="Z1767" i="5"/>
  <c r="AK1767" i="5"/>
  <c r="AL1767" i="5" s="1"/>
  <c r="AM1767" i="5" s="1"/>
  <c r="AF1783" i="5"/>
  <c r="Z1783" i="5"/>
  <c r="AF1795" i="5"/>
  <c r="Z1795" i="5"/>
  <c r="Z1437" i="5"/>
  <c r="AE1452" i="5"/>
  <c r="Z1455" i="5"/>
  <c r="AE1456" i="5"/>
  <c r="Z1458" i="5"/>
  <c r="Z1461" i="5"/>
  <c r="AE1464" i="5"/>
  <c r="AE1474" i="5"/>
  <c r="AE1478" i="5"/>
  <c r="Z1494" i="5"/>
  <c r="Z1517" i="5"/>
  <c r="Z1518" i="5"/>
  <c r="AF1602" i="5"/>
  <c r="Z1602" i="5"/>
  <c r="Z1610" i="5"/>
  <c r="Z1624" i="5"/>
  <c r="AF1624" i="5"/>
  <c r="AE1640" i="5"/>
  <c r="J1640" i="5"/>
  <c r="AF1642" i="5"/>
  <c r="Z1642" i="5"/>
  <c r="AK1647" i="5"/>
  <c r="AL1647" i="5" s="1"/>
  <c r="AE1665" i="5"/>
  <c r="AE1676" i="5"/>
  <c r="J1676" i="5"/>
  <c r="J1709" i="5"/>
  <c r="K1709" i="5" s="1"/>
  <c r="AE1709" i="5"/>
  <c r="AE1719" i="5"/>
  <c r="J1719" i="5"/>
  <c r="AF1747" i="5"/>
  <c r="Z1747" i="5"/>
  <c r="J1808" i="5"/>
  <c r="AE1808" i="5"/>
  <c r="AE1486" i="5"/>
  <c r="J1519" i="5"/>
  <c r="J1523" i="5"/>
  <c r="K1523" i="5" s="1"/>
  <c r="J1535" i="5"/>
  <c r="K1535" i="5" s="1"/>
  <c r="S1541" i="5"/>
  <c r="T1541" i="5" s="1"/>
  <c r="U1541" i="5" s="1"/>
  <c r="J1542" i="5"/>
  <c r="J1546" i="5"/>
  <c r="AE1555" i="5"/>
  <c r="J1564" i="5"/>
  <c r="J1570" i="5"/>
  <c r="K1576" i="5"/>
  <c r="L1576" i="5" s="1"/>
  <c r="M1576" i="5" s="1"/>
  <c r="Q1599" i="5"/>
  <c r="R1599" i="5" s="1"/>
  <c r="J1617" i="5"/>
  <c r="AE1617" i="5"/>
  <c r="AF1622" i="5"/>
  <c r="Z1622" i="5"/>
  <c r="Z1646" i="5"/>
  <c r="AF1646" i="5"/>
  <c r="AE1673" i="5"/>
  <c r="Q1685" i="5"/>
  <c r="R1685" i="5" s="1"/>
  <c r="AE1694" i="5"/>
  <c r="J1694" i="5"/>
  <c r="K1694" i="5" s="1"/>
  <c r="AK1708" i="5"/>
  <c r="AL1708" i="5" s="1"/>
  <c r="J1753" i="5"/>
  <c r="AE1753" i="5"/>
  <c r="J1793" i="5"/>
  <c r="AE1793" i="5"/>
  <c r="J1800" i="5"/>
  <c r="AE1800" i="5"/>
  <c r="AE1819" i="5"/>
  <c r="J1819" i="5"/>
  <c r="AH1820" i="5"/>
  <c r="AI1820" i="5" s="1"/>
  <c r="AE1380" i="5"/>
  <c r="AE1396" i="5"/>
  <c r="Z1407" i="5"/>
  <c r="K1408" i="5"/>
  <c r="S1414" i="5"/>
  <c r="T1414" i="5" s="1"/>
  <c r="U1414" i="5" s="1"/>
  <c r="K1415" i="5"/>
  <c r="L1415" i="5" s="1"/>
  <c r="M1415" i="5" s="1"/>
  <c r="AE1420" i="5"/>
  <c r="AE1438" i="5"/>
  <c r="R1442" i="5"/>
  <c r="K1447" i="5"/>
  <c r="L1447" i="5" s="1"/>
  <c r="M1447" i="5" s="1"/>
  <c r="K1452" i="5"/>
  <c r="L1452" i="5" s="1"/>
  <c r="M1452" i="5" s="1"/>
  <c r="AL1455" i="5"/>
  <c r="AM1455" i="5" s="1"/>
  <c r="AL1458" i="5"/>
  <c r="AM1458" i="5" s="1"/>
  <c r="J1465" i="5"/>
  <c r="K1465" i="5" s="1"/>
  <c r="AF1467" i="5"/>
  <c r="J1475" i="5"/>
  <c r="R1482" i="5"/>
  <c r="AM1482" i="5"/>
  <c r="J1503" i="5"/>
  <c r="J1507" i="5"/>
  <c r="K1507" i="5" s="1"/>
  <c r="N1507" i="5" s="1"/>
  <c r="AF1512" i="5"/>
  <c r="AF1516" i="5"/>
  <c r="AL1538" i="5"/>
  <c r="AM1538" i="5" s="1"/>
  <c r="J1539" i="5"/>
  <c r="K1539" i="5" s="1"/>
  <c r="N1539" i="5" s="1"/>
  <c r="AE1541" i="5"/>
  <c r="J1548" i="5"/>
  <c r="Q1555" i="5"/>
  <c r="R1555" i="5" s="1"/>
  <c r="Q1557" i="5"/>
  <c r="R1557" i="5" s="1"/>
  <c r="J1560" i="5"/>
  <c r="J1566" i="5"/>
  <c r="J1574" i="5"/>
  <c r="J1578" i="5"/>
  <c r="S1579" i="5"/>
  <c r="T1579" i="5" s="1"/>
  <c r="U1579" i="5" s="1"/>
  <c r="AF1582" i="5"/>
  <c r="AF1586" i="5"/>
  <c r="Z1586" i="5"/>
  <c r="AE1592" i="5"/>
  <c r="J1592" i="5"/>
  <c r="AH1628" i="5"/>
  <c r="AI1628" i="5" s="1"/>
  <c r="J1637" i="5"/>
  <c r="AE1637" i="5"/>
  <c r="Z1638" i="5"/>
  <c r="AF1638" i="5"/>
  <c r="Z1650" i="5"/>
  <c r="AF1650" i="5"/>
  <c r="Q1677" i="5"/>
  <c r="R1677" i="5" s="1"/>
  <c r="AE1711" i="5"/>
  <c r="J1711" i="5"/>
  <c r="K1711" i="5" s="1"/>
  <c r="N1711" i="5" s="1"/>
  <c r="AF1719" i="5"/>
  <c r="Z1719" i="5"/>
  <c r="Z1750" i="5"/>
  <c r="AF1750" i="5"/>
  <c r="Z1774" i="5"/>
  <c r="AF1774" i="5"/>
  <c r="AK1775" i="5"/>
  <c r="AL1775" i="5" s="1"/>
  <c r="AM1775" i="5" s="1"/>
  <c r="AF1786" i="5"/>
  <c r="Z1786" i="5"/>
  <c r="AK1795" i="5"/>
  <c r="AL1795" i="5" s="1"/>
  <c r="AM1795" i="5" s="1"/>
  <c r="Z1817" i="5"/>
  <c r="AF1817" i="5"/>
  <c r="J1845" i="5"/>
  <c r="AE1845" i="5"/>
  <c r="AE1910" i="5"/>
  <c r="J1910" i="5"/>
  <c r="Z1916" i="5"/>
  <c r="AF1916" i="5"/>
  <c r="AE1923" i="5"/>
  <c r="J1923" i="5"/>
  <c r="AE1935" i="5"/>
  <c r="J1935" i="5"/>
  <c r="AE1939" i="5"/>
  <c r="J1939" i="5"/>
  <c r="Z1969" i="5"/>
  <c r="AF1969" i="5"/>
  <c r="Z1980" i="5"/>
  <c r="AF1980" i="5"/>
  <c r="AE1990" i="5"/>
  <c r="J1990" i="5"/>
  <c r="K1990" i="5" s="1"/>
  <c r="AE1991" i="5"/>
  <c r="J1991" i="5"/>
  <c r="AE2002" i="5"/>
  <c r="J2002" i="5"/>
  <c r="K2002" i="5" s="1"/>
  <c r="AE1644" i="5"/>
  <c r="K1668" i="5"/>
  <c r="N1668" i="5" s="1"/>
  <c r="AE1677" i="5"/>
  <c r="K1678" i="5"/>
  <c r="AE1688" i="5"/>
  <c r="AE1704" i="5"/>
  <c r="AE1712" i="5"/>
  <c r="AE1723" i="5"/>
  <c r="J1723" i="5"/>
  <c r="S1747" i="5"/>
  <c r="R1747" i="5"/>
  <c r="AE1764" i="5"/>
  <c r="Z1773" i="5"/>
  <c r="AF1773" i="5"/>
  <c r="AF1775" i="5"/>
  <c r="Z1775" i="5"/>
  <c r="AE1779" i="5"/>
  <c r="J1779" i="5"/>
  <c r="AF1787" i="5"/>
  <c r="Z1787" i="5"/>
  <c r="K1791" i="5"/>
  <c r="N1791" i="5" s="1"/>
  <c r="K1792" i="5"/>
  <c r="N1792" i="5" s="1"/>
  <c r="Z1797" i="5"/>
  <c r="AF1797" i="5"/>
  <c r="AE1799" i="5"/>
  <c r="J1799" i="5"/>
  <c r="K1799" i="5" s="1"/>
  <c r="N1799" i="5" s="1"/>
  <c r="Z1802" i="5"/>
  <c r="AF1802" i="5"/>
  <c r="AK1803" i="5"/>
  <c r="AL1803" i="5" s="1"/>
  <c r="AM1803" i="5" s="1"/>
  <c r="AF1806" i="5"/>
  <c r="Z1806" i="5"/>
  <c r="AF1815" i="5"/>
  <c r="Z1815" i="5"/>
  <c r="J1824" i="5"/>
  <c r="AE1824" i="5"/>
  <c r="Z1834" i="5"/>
  <c r="AF1834" i="5"/>
  <c r="J1835" i="5"/>
  <c r="AK1869" i="5"/>
  <c r="AL1869" i="5" s="1"/>
  <c r="AM1869" i="5" s="1"/>
  <c r="J1903" i="5"/>
  <c r="AE1903" i="5"/>
  <c r="K1591" i="5"/>
  <c r="AI1602" i="5"/>
  <c r="AN1602" i="5" s="1"/>
  <c r="K1617" i="5"/>
  <c r="J1618" i="5"/>
  <c r="K1635" i="5"/>
  <c r="K1637" i="5"/>
  <c r="J1638" i="5"/>
  <c r="K1638" i="5" s="1"/>
  <c r="J1648" i="5"/>
  <c r="J1650" i="5"/>
  <c r="S1651" i="5"/>
  <c r="T1651" i="5" s="1"/>
  <c r="U1651" i="5" s="1"/>
  <c r="J1654" i="5"/>
  <c r="S1655" i="5"/>
  <c r="T1655" i="5" s="1"/>
  <c r="U1655" i="5" s="1"/>
  <c r="S1669" i="5"/>
  <c r="J1670" i="5"/>
  <c r="K1670" i="5" s="1"/>
  <c r="J1680" i="5"/>
  <c r="S1689" i="5"/>
  <c r="AE1693" i="5"/>
  <c r="S1705" i="5"/>
  <c r="J1715" i="5"/>
  <c r="AE1716" i="5"/>
  <c r="AE1724" i="5"/>
  <c r="K1725" i="5"/>
  <c r="L1725" i="5" s="1"/>
  <c r="M1725" i="5" s="1"/>
  <c r="J1739" i="5"/>
  <c r="AK1739" i="5"/>
  <c r="AL1739" i="5" s="1"/>
  <c r="AE1743" i="5"/>
  <c r="J1743" i="5"/>
  <c r="AF1759" i="5"/>
  <c r="Z1759" i="5"/>
  <c r="J1763" i="5"/>
  <c r="J1776" i="5"/>
  <c r="AH1788" i="5"/>
  <c r="AI1788" i="5" s="1"/>
  <c r="AN1788" i="5" s="1"/>
  <c r="K1796" i="5"/>
  <c r="N1796" i="5" s="1"/>
  <c r="K1798" i="5"/>
  <c r="Z1801" i="5"/>
  <c r="AF1801" i="5"/>
  <c r="K1804" i="5"/>
  <c r="N1804" i="5" s="1"/>
  <c r="K1820" i="5"/>
  <c r="N1820" i="5" s="1"/>
  <c r="Z1822" i="5"/>
  <c r="AF1822" i="5"/>
  <c r="AE1595" i="5"/>
  <c r="S1597" i="5"/>
  <c r="T1597" i="5" s="1"/>
  <c r="U1597" i="5" s="1"/>
  <c r="K1599" i="5"/>
  <c r="K1633" i="5"/>
  <c r="AE1639" i="5"/>
  <c r="K1650" i="5"/>
  <c r="N1650" i="5" s="1"/>
  <c r="AE1656" i="5"/>
  <c r="S1665" i="5"/>
  <c r="AE1669" i="5"/>
  <c r="S1673" i="5"/>
  <c r="K1685" i="5"/>
  <c r="AE1689" i="5"/>
  <c r="J1692" i="5"/>
  <c r="K1692" i="5" s="1"/>
  <c r="Q1693" i="5"/>
  <c r="R1693" i="5" s="1"/>
  <c r="J1696" i="5"/>
  <c r="AE1705" i="5"/>
  <c r="J1708" i="5"/>
  <c r="K1708" i="5" s="1"/>
  <c r="K1712" i="5"/>
  <c r="N1712" i="5" s="1"/>
  <c r="K1721" i="5"/>
  <c r="L1721" i="5" s="1"/>
  <c r="M1721" i="5" s="1"/>
  <c r="AL1723" i="5"/>
  <c r="AE1727" i="5"/>
  <c r="J1727" i="5"/>
  <c r="J1735" i="5"/>
  <c r="Z1741" i="5"/>
  <c r="AF1741" i="5"/>
  <c r="AH1745" i="5"/>
  <c r="AI1745" i="5" s="1"/>
  <c r="J1749" i="5"/>
  <c r="AE1749" i="5"/>
  <c r="AE1751" i="5"/>
  <c r="J1751" i="5"/>
  <c r="K1760" i="5"/>
  <c r="N1760" i="5" s="1"/>
  <c r="J1769" i="5"/>
  <c r="AE1769" i="5"/>
  <c r="AE1771" i="5"/>
  <c r="J1771" i="5"/>
  <c r="R1783" i="5"/>
  <c r="AE1788" i="5"/>
  <c r="J1788" i="5"/>
  <c r="Z1813" i="5"/>
  <c r="AF1813" i="5"/>
  <c r="J1849" i="5"/>
  <c r="K1849" i="5" s="1"/>
  <c r="AE1849" i="5"/>
  <c r="AH1886" i="5"/>
  <c r="AI1886" i="5" s="1"/>
  <c r="AE1893" i="5"/>
  <c r="J1893" i="5"/>
  <c r="AE1909" i="5"/>
  <c r="J1909" i="5"/>
  <c r="AF1910" i="5"/>
  <c r="Z1910" i="5"/>
  <c r="S1946" i="5"/>
  <c r="R1946" i="5"/>
  <c r="Z1952" i="5"/>
  <c r="AF1952" i="5"/>
  <c r="AF1954" i="5"/>
  <c r="Z1954" i="5"/>
  <c r="AF1966" i="5"/>
  <c r="Z1966" i="5"/>
  <c r="AK1966" i="5"/>
  <c r="AL1966" i="5" s="1"/>
  <c r="AM1966" i="5" s="1"/>
  <c r="Z1973" i="5"/>
  <c r="AF1973" i="5"/>
  <c r="Z1985" i="5"/>
  <c r="AF1985" i="5"/>
  <c r="Z1996" i="5"/>
  <c r="AF1996" i="5"/>
  <c r="K1824" i="5"/>
  <c r="N1824" i="5" s="1"/>
  <c r="R1843" i="5"/>
  <c r="K1852" i="5"/>
  <c r="N1852" i="5" s="1"/>
  <c r="AH1852" i="5"/>
  <c r="AI1852" i="5" s="1"/>
  <c r="AN1852" i="5" s="1"/>
  <c r="J1856" i="5"/>
  <c r="K1856" i="5" s="1"/>
  <c r="N1856" i="5" s="1"/>
  <c r="AE1856" i="5"/>
  <c r="AH1860" i="5"/>
  <c r="AI1860" i="5" s="1"/>
  <c r="AN1860" i="5" s="1"/>
  <c r="Z1862" i="5"/>
  <c r="AF1862" i="5"/>
  <c r="J1863" i="5"/>
  <c r="J1876" i="5"/>
  <c r="K1876" i="5" s="1"/>
  <c r="L1876" i="5" s="1"/>
  <c r="M1876" i="5" s="1"/>
  <c r="AE1876" i="5"/>
  <c r="AI1876" i="5"/>
  <c r="AN1876" i="5" s="1"/>
  <c r="AE1877" i="5"/>
  <c r="J1877" i="5"/>
  <c r="Z1909" i="5"/>
  <c r="AF1909" i="5"/>
  <c r="AE1970" i="5"/>
  <c r="J1970" i="5"/>
  <c r="K1970" i="5" s="1"/>
  <c r="AF1982" i="5"/>
  <c r="Z1982" i="5"/>
  <c r="AK1982" i="5"/>
  <c r="AL1982" i="5" s="1"/>
  <c r="AM1982" i="5" s="1"/>
  <c r="Z1989" i="5"/>
  <c r="AF1989" i="5"/>
  <c r="Z2001" i="5"/>
  <c r="AF2001" i="5"/>
  <c r="K1753" i="5"/>
  <c r="K1775" i="5"/>
  <c r="N1775" i="5" s="1"/>
  <c r="K1776" i="5"/>
  <c r="N1776" i="5" s="1"/>
  <c r="K1833" i="5"/>
  <c r="K1836" i="5"/>
  <c r="N1836" i="5" s="1"/>
  <c r="J1847" i="5"/>
  <c r="K1850" i="5"/>
  <c r="Z1854" i="5"/>
  <c r="AF1854" i="5"/>
  <c r="L1872" i="5"/>
  <c r="M1872" i="5" s="1"/>
  <c r="AE1879" i="5"/>
  <c r="J1879" i="5"/>
  <c r="AE1914" i="5"/>
  <c r="J1914" i="5"/>
  <c r="AH1935" i="5"/>
  <c r="AI1935" i="5" s="1"/>
  <c r="AN1935" i="5" s="1"/>
  <c r="AH1939" i="5"/>
  <c r="AI1939" i="5" s="1"/>
  <c r="AN1939" i="5" s="1"/>
  <c r="AI1943" i="5"/>
  <c r="AN1943" i="5" s="1"/>
  <c r="AH1955" i="5"/>
  <c r="AI1955" i="5" s="1"/>
  <c r="AN1955" i="5" s="1"/>
  <c r="Z1964" i="5"/>
  <c r="AF1964" i="5"/>
  <c r="AE1974" i="5"/>
  <c r="J1974" i="5"/>
  <c r="K1974" i="5" s="1"/>
  <c r="N1974" i="5" s="1"/>
  <c r="AL1974" i="5"/>
  <c r="AM1974" i="5" s="1"/>
  <c r="AE1975" i="5"/>
  <c r="J1975" i="5"/>
  <c r="AE1986" i="5"/>
  <c r="J1986" i="5"/>
  <c r="K1986" i="5" s="1"/>
  <c r="AF1998" i="5"/>
  <c r="Z1998" i="5"/>
  <c r="AK1998" i="5"/>
  <c r="AL1998" i="5" s="1"/>
  <c r="AM1998" i="5" s="1"/>
  <c r="K1863" i="5"/>
  <c r="N1863" i="5" s="1"/>
  <c r="AE1864" i="5"/>
  <c r="AF1888" i="5"/>
  <c r="AF1889" i="5"/>
  <c r="AF1897" i="5"/>
  <c r="AE1902" i="5"/>
  <c r="AF1904" i="5"/>
  <c r="K1906" i="5"/>
  <c r="AE1907" i="5"/>
  <c r="K1915" i="5"/>
  <c r="K1943" i="5"/>
  <c r="K1947" i="5"/>
  <c r="AF1957" i="5"/>
  <c r="K1958" i="5"/>
  <c r="AF1968" i="5"/>
  <c r="AF1972" i="5"/>
  <c r="AF1984" i="5"/>
  <c r="AF1988" i="5"/>
  <c r="AF2000" i="5"/>
  <c r="AF2004" i="5"/>
  <c r="K1879" i="5"/>
  <c r="AF1891" i="5"/>
  <c r="J1895" i="5"/>
  <c r="AK1898" i="5"/>
  <c r="AL1898" i="5" s="1"/>
  <c r="AI1903" i="5"/>
  <c r="AN1903" i="5" s="1"/>
  <c r="S1910" i="5"/>
  <c r="Z1914" i="5"/>
  <c r="Z1918" i="5"/>
  <c r="Z1925" i="5"/>
  <c r="J1927" i="5"/>
  <c r="K1927" i="5" s="1"/>
  <c r="J1931" i="5"/>
  <c r="K1931" i="5" s="1"/>
  <c r="K1935" i="5"/>
  <c r="K1939" i="5"/>
  <c r="J1946" i="5"/>
  <c r="J1954" i="5"/>
  <c r="K1954" i="5" s="1"/>
  <c r="Z1970" i="5"/>
  <c r="Z1974" i="5"/>
  <c r="Z1986" i="5"/>
  <c r="Z1990" i="5"/>
  <c r="Z2002" i="5"/>
  <c r="K1902" i="5"/>
  <c r="N1902" i="5" s="1"/>
  <c r="AE1906" i="5"/>
  <c r="N1966" i="5"/>
  <c r="N1982" i="5"/>
  <c r="N1998" i="5"/>
  <c r="S142" i="5"/>
  <c r="R142" i="5"/>
  <c r="R203" i="5"/>
  <c r="S203" i="5"/>
  <c r="R219" i="5"/>
  <c r="S219" i="5"/>
  <c r="AE51" i="5"/>
  <c r="J51" i="5"/>
  <c r="AE90" i="5"/>
  <c r="J90" i="5"/>
  <c r="Z107" i="5"/>
  <c r="AF107" i="5"/>
  <c r="AE117" i="5"/>
  <c r="J117" i="5"/>
  <c r="AF139" i="5"/>
  <c r="Z139" i="5"/>
  <c r="AE220" i="5"/>
  <c r="J220" i="5"/>
  <c r="Z344" i="5"/>
  <c r="AF344" i="5"/>
  <c r="AI371" i="5"/>
  <c r="AN371" i="5" s="1"/>
  <c r="J390" i="5"/>
  <c r="K390" i="5" s="1"/>
  <c r="AE390" i="5"/>
  <c r="Q412" i="5"/>
  <c r="R412" i="5" s="1"/>
  <c r="AE415" i="5"/>
  <c r="J415" i="5"/>
  <c r="L519" i="5"/>
  <c r="M519" i="5" s="1"/>
  <c r="Q519" i="5"/>
  <c r="R519" i="5" s="1"/>
  <c r="AF526" i="5"/>
  <c r="Z526" i="5"/>
  <c r="AK582" i="5"/>
  <c r="AL582" i="5" s="1"/>
  <c r="AM582" i="5" s="1"/>
  <c r="AK596" i="5"/>
  <c r="AL596" i="5" s="1"/>
  <c r="J599" i="5"/>
  <c r="K599" i="5" s="1"/>
  <c r="AE599" i="5"/>
  <c r="AH684" i="5"/>
  <c r="AI684" i="5" s="1"/>
  <c r="Q715" i="5"/>
  <c r="R715" i="5" s="1"/>
  <c r="Z35" i="5"/>
  <c r="AF35" i="5"/>
  <c r="Z84" i="5"/>
  <c r="AF84" i="5"/>
  <c r="AE87" i="5"/>
  <c r="J87" i="5"/>
  <c r="AE109" i="5"/>
  <c r="J109" i="5"/>
  <c r="S190" i="5"/>
  <c r="R190" i="5"/>
  <c r="AH234" i="5"/>
  <c r="AI234" i="5" s="1"/>
  <c r="AH236" i="5"/>
  <c r="AI236" i="5" s="1"/>
  <c r="AN236" i="5" s="1"/>
  <c r="AE299" i="5"/>
  <c r="J299" i="5"/>
  <c r="AF366" i="5"/>
  <c r="Z366" i="5"/>
  <c r="S403" i="5"/>
  <c r="R403" i="5"/>
  <c r="AE498" i="5"/>
  <c r="J498" i="5"/>
  <c r="Q515" i="5"/>
  <c r="R515" i="5" s="1"/>
  <c r="AF548" i="5"/>
  <c r="Z548" i="5"/>
  <c r="R574" i="5"/>
  <c r="S574" i="5"/>
  <c r="AE585" i="5"/>
  <c r="J585" i="5"/>
  <c r="AK108" i="5"/>
  <c r="AL108" i="5" s="1"/>
  <c r="K114" i="5"/>
  <c r="J135" i="5"/>
  <c r="AK138" i="5"/>
  <c r="AL138" i="5" s="1"/>
  <c r="AE140" i="5"/>
  <c r="J143" i="5"/>
  <c r="K143" i="5" s="1"/>
  <c r="Z169" i="5"/>
  <c r="AF169" i="5"/>
  <c r="R174" i="5"/>
  <c r="Z177" i="5"/>
  <c r="AF177" i="5"/>
  <c r="J192" i="5"/>
  <c r="K192" i="5" s="1"/>
  <c r="L192" i="5" s="1"/>
  <c r="M192" i="5" s="1"/>
  <c r="AE192" i="5"/>
  <c r="J204" i="5"/>
  <c r="AE216" i="5"/>
  <c r="J216" i="5"/>
  <c r="K216" i="5" s="1"/>
  <c r="L216" i="5" s="1"/>
  <c r="M216" i="5" s="1"/>
  <c r="K232" i="5"/>
  <c r="L232" i="5" s="1"/>
  <c r="M232" i="5" s="1"/>
  <c r="AI232" i="5"/>
  <c r="AN232" i="5" s="1"/>
  <c r="S239" i="5"/>
  <c r="AI239" i="5"/>
  <c r="J242" i="5"/>
  <c r="AH248" i="5"/>
  <c r="AI248" i="5" s="1"/>
  <c r="AH256" i="5"/>
  <c r="AI256" i="5" s="1"/>
  <c r="AN256" i="5" s="1"/>
  <c r="AH264" i="5"/>
  <c r="AI264" i="5" s="1"/>
  <c r="AN264" i="5" s="1"/>
  <c r="AF283" i="5"/>
  <c r="Z283" i="5"/>
  <c r="AH289" i="5"/>
  <c r="AI289" i="5" s="1"/>
  <c r="J301" i="5"/>
  <c r="K324" i="5"/>
  <c r="N324" i="5" s="1"/>
  <c r="S325" i="5"/>
  <c r="AK325" i="5"/>
  <c r="AL325" i="5" s="1"/>
  <c r="AM325" i="5" s="1"/>
  <c r="K330" i="5"/>
  <c r="L330" i="5" s="1"/>
  <c r="M330" i="5" s="1"/>
  <c r="AH330" i="5"/>
  <c r="AI330" i="5" s="1"/>
  <c r="K332" i="5"/>
  <c r="N332" i="5" s="1"/>
  <c r="S333" i="5"/>
  <c r="AK333" i="5"/>
  <c r="AL333" i="5" s="1"/>
  <c r="AE341" i="5"/>
  <c r="AM341" i="5"/>
  <c r="J342" i="5"/>
  <c r="K346" i="5"/>
  <c r="L346" i="5" s="1"/>
  <c r="M346" i="5" s="1"/>
  <c r="AH346" i="5"/>
  <c r="AI346" i="5" s="1"/>
  <c r="AI348" i="5"/>
  <c r="AK350" i="5"/>
  <c r="AL350" i="5" s="1"/>
  <c r="AE351" i="5"/>
  <c r="AK354" i="5"/>
  <c r="AL354" i="5" s="1"/>
  <c r="AE355" i="5"/>
  <c r="K359" i="5"/>
  <c r="N359" i="5" s="1"/>
  <c r="J367" i="5"/>
  <c r="K367" i="5" s="1"/>
  <c r="AE369" i="5"/>
  <c r="J369" i="5"/>
  <c r="K369" i="5" s="1"/>
  <c r="K373" i="5"/>
  <c r="L373" i="5" s="1"/>
  <c r="M373" i="5" s="1"/>
  <c r="AH377" i="5"/>
  <c r="AI377" i="5" s="1"/>
  <c r="AN377" i="5" s="1"/>
  <c r="K383" i="5"/>
  <c r="L383" i="5" s="1"/>
  <c r="M383" i="5" s="1"/>
  <c r="AF385" i="5"/>
  <c r="Z385" i="5"/>
  <c r="AE388" i="5"/>
  <c r="AH391" i="5"/>
  <c r="AI391" i="5" s="1"/>
  <c r="AN391" i="5" s="1"/>
  <c r="AE399" i="5"/>
  <c r="J399" i="5"/>
  <c r="J400" i="5"/>
  <c r="AE400" i="5"/>
  <c r="AF403" i="5"/>
  <c r="Z403" i="5"/>
  <c r="AF407" i="5"/>
  <c r="Z407" i="5"/>
  <c r="AE408" i="5"/>
  <c r="AK408" i="5"/>
  <c r="AL408" i="5" s="1"/>
  <c r="AM408" i="5" s="1"/>
  <c r="AF418" i="5"/>
  <c r="Z418" i="5"/>
  <c r="AE454" i="5"/>
  <c r="J454" i="5"/>
  <c r="J455" i="5"/>
  <c r="K455" i="5" s="1"/>
  <c r="AE455" i="5"/>
  <c r="AF474" i="5"/>
  <c r="Z474" i="5"/>
  <c r="AH492" i="5"/>
  <c r="AI492" i="5" s="1"/>
  <c r="AF498" i="5"/>
  <c r="Z498" i="5"/>
  <c r="AF508" i="5"/>
  <c r="Z508" i="5"/>
  <c r="J523" i="5"/>
  <c r="AE523" i="5"/>
  <c r="AE540" i="5"/>
  <c r="J540" i="5"/>
  <c r="K540" i="5" s="1"/>
  <c r="AF559" i="5"/>
  <c r="Z559" i="5"/>
  <c r="N560" i="5"/>
  <c r="Z561" i="5"/>
  <c r="AF561" i="5"/>
  <c r="AF562" i="5"/>
  <c r="Z562" i="5"/>
  <c r="AK566" i="5"/>
  <c r="AL566" i="5" s="1"/>
  <c r="AE569" i="5"/>
  <c r="J569" i="5"/>
  <c r="Z580" i="5"/>
  <c r="AF580" i="5"/>
  <c r="Z583" i="5"/>
  <c r="AF583" i="5"/>
  <c r="Q593" i="5"/>
  <c r="R593" i="5" s="1"/>
  <c r="AK598" i="5"/>
  <c r="AL598" i="5" s="1"/>
  <c r="R602" i="5"/>
  <c r="S602" i="5"/>
  <c r="AH610" i="5"/>
  <c r="AI610" i="5" s="1"/>
  <c r="AF655" i="5"/>
  <c r="Z655" i="5"/>
  <c r="AK655" i="5"/>
  <c r="AL655" i="5" s="1"/>
  <c r="AF675" i="5"/>
  <c r="Z675" i="5"/>
  <c r="J684" i="5"/>
  <c r="AE684" i="5"/>
  <c r="J712" i="5"/>
  <c r="AE712" i="5"/>
  <c r="AH714" i="5"/>
  <c r="AI714" i="5" s="1"/>
  <c r="AN714" i="5" s="1"/>
  <c r="AF730" i="5"/>
  <c r="Z730" i="5"/>
  <c r="AK751" i="5"/>
  <c r="AL751" i="5" s="1"/>
  <c r="AE127" i="5"/>
  <c r="AH148" i="5"/>
  <c r="AI148" i="5" s="1"/>
  <c r="AE198" i="5"/>
  <c r="J198" i="5"/>
  <c r="K198" i="5" s="1"/>
  <c r="L198" i="5" s="1"/>
  <c r="M198" i="5" s="1"/>
  <c r="AK205" i="5"/>
  <c r="AL205" i="5" s="1"/>
  <c r="AH250" i="5"/>
  <c r="AI250" i="5" s="1"/>
  <c r="Z273" i="5"/>
  <c r="AF273" i="5"/>
  <c r="AE295" i="5"/>
  <c r="J295" i="5"/>
  <c r="Z297" i="5"/>
  <c r="AF297" i="5"/>
  <c r="AI306" i="5"/>
  <c r="AN306" i="5" s="1"/>
  <c r="AN348" i="5"/>
  <c r="AF350" i="5"/>
  <c r="Z350" i="5"/>
  <c r="Z364" i="5"/>
  <c r="AF364" i="5"/>
  <c r="AI389" i="5"/>
  <c r="AN389" i="5" s="1"/>
  <c r="AF406" i="5"/>
  <c r="Z406" i="5"/>
  <c r="J409" i="5"/>
  <c r="K409" i="5" s="1"/>
  <c r="AE409" i="5"/>
  <c r="AE474" i="5"/>
  <c r="J474" i="5"/>
  <c r="J555" i="5"/>
  <c r="AE555" i="5"/>
  <c r="J43" i="5"/>
  <c r="AH51" i="5"/>
  <c r="AI51" i="5" s="1"/>
  <c r="S52" i="5"/>
  <c r="AE53" i="5"/>
  <c r="J53" i="5"/>
  <c r="K53" i="5" s="1"/>
  <c r="L53" i="5" s="1"/>
  <c r="M53" i="5" s="1"/>
  <c r="AK56" i="5"/>
  <c r="AL56" i="5" s="1"/>
  <c r="Z59" i="5"/>
  <c r="AF59" i="5"/>
  <c r="AE61" i="5"/>
  <c r="J61" i="5"/>
  <c r="AI67" i="5"/>
  <c r="AN67" i="5" s="1"/>
  <c r="Q77" i="5"/>
  <c r="R77" i="5" s="1"/>
  <c r="Z83" i="5"/>
  <c r="AF83" i="5"/>
  <c r="AK85" i="5"/>
  <c r="AL85" i="5" s="1"/>
  <c r="AH113" i="5"/>
  <c r="AI113" i="5" s="1"/>
  <c r="AF121" i="5"/>
  <c r="Z121" i="5"/>
  <c r="S150" i="5"/>
  <c r="R150" i="5"/>
  <c r="AE202" i="5"/>
  <c r="J202" i="5"/>
  <c r="S217" i="5"/>
  <c r="T217" i="5" s="1"/>
  <c r="U217" i="5" s="1"/>
  <c r="AK219" i="5"/>
  <c r="Z43" i="5"/>
  <c r="J49" i="5"/>
  <c r="AK52" i="5"/>
  <c r="AL52" i="5" s="1"/>
  <c r="AM52" i="5" s="1"/>
  <c r="R62" i="5"/>
  <c r="S62" i="5"/>
  <c r="K63" i="5"/>
  <c r="N65" i="5"/>
  <c r="AK101" i="5"/>
  <c r="AL101" i="5" s="1"/>
  <c r="AM101" i="5" s="1"/>
  <c r="AN109" i="5"/>
  <c r="AE113" i="5"/>
  <c r="J113" i="5"/>
  <c r="AN117" i="5"/>
  <c r="Z119" i="5"/>
  <c r="AF119" i="5"/>
  <c r="Z120" i="5"/>
  <c r="AF120" i="5"/>
  <c r="J121" i="5"/>
  <c r="Q128" i="5"/>
  <c r="R128" i="5" s="1"/>
  <c r="Z129" i="5"/>
  <c r="AF129" i="5"/>
  <c r="J130" i="5"/>
  <c r="K130" i="5" s="1"/>
  <c r="N130" i="5" s="1"/>
  <c r="N131" i="5"/>
  <c r="N139" i="5"/>
  <c r="AF147" i="5"/>
  <c r="Z147" i="5"/>
  <c r="Z150" i="5"/>
  <c r="AL150" i="5"/>
  <c r="J152" i="5"/>
  <c r="AE152" i="5"/>
  <c r="Z155" i="5"/>
  <c r="AH155" i="5"/>
  <c r="AI155" i="5" s="1"/>
  <c r="Z158" i="5"/>
  <c r="AL158" i="5"/>
  <c r="J160" i="5"/>
  <c r="AE160" i="5"/>
  <c r="Z163" i="5"/>
  <c r="AH163" i="5"/>
  <c r="AI163" i="5" s="1"/>
  <c r="Z165" i="5"/>
  <c r="R166" i="5"/>
  <c r="K167" i="5"/>
  <c r="N167" i="5" s="1"/>
  <c r="AI167" i="5"/>
  <c r="L168" i="5"/>
  <c r="M168" i="5" s="1"/>
  <c r="AF171" i="5"/>
  <c r="Z171" i="5"/>
  <c r="AF174" i="5"/>
  <c r="Z174" i="5"/>
  <c r="AF179" i="5"/>
  <c r="Z179" i="5"/>
  <c r="J180" i="5"/>
  <c r="K180" i="5" s="1"/>
  <c r="L180" i="5" s="1"/>
  <c r="M180" i="5" s="1"/>
  <c r="AE180" i="5"/>
  <c r="AH180" i="5"/>
  <c r="AI180" i="5" s="1"/>
  <c r="AN180" i="5" s="1"/>
  <c r="R182" i="5"/>
  <c r="AH183" i="5"/>
  <c r="AI183" i="5" s="1"/>
  <c r="AN183" i="5" s="1"/>
  <c r="AK190" i="5"/>
  <c r="AL190" i="5" s="1"/>
  <c r="AH198" i="5"/>
  <c r="AI198" i="5" s="1"/>
  <c r="AN198" i="5" s="1"/>
  <c r="AK201" i="5"/>
  <c r="AL201" i="5" s="1"/>
  <c r="Z202" i="5"/>
  <c r="J203" i="5"/>
  <c r="K203" i="5" s="1"/>
  <c r="AE203" i="5"/>
  <c r="Z204" i="5"/>
  <c r="AE211" i="5"/>
  <c r="AK215" i="5"/>
  <c r="AL215" i="5" s="1"/>
  <c r="AM215" i="5" s="1"/>
  <c r="Z216" i="5"/>
  <c r="AK217" i="5"/>
  <c r="AL217" i="5" s="1"/>
  <c r="J218" i="5"/>
  <c r="J219" i="5"/>
  <c r="K219" i="5" s="1"/>
  <c r="AE219" i="5"/>
  <c r="AH220" i="5"/>
  <c r="AI220" i="5" s="1"/>
  <c r="K224" i="5"/>
  <c r="L224" i="5" s="1"/>
  <c r="M224" i="5" s="1"/>
  <c r="Q227" i="5"/>
  <c r="R227" i="5" s="1"/>
  <c r="AK229" i="5"/>
  <c r="AL229" i="5" s="1"/>
  <c r="J230" i="5"/>
  <c r="Z232" i="5"/>
  <c r="AF232" i="5"/>
  <c r="S235" i="5"/>
  <c r="AL235" i="5"/>
  <c r="AM235" i="5" s="1"/>
  <c r="AE236" i="5"/>
  <c r="J236" i="5"/>
  <c r="Z242" i="5"/>
  <c r="AF242" i="5"/>
  <c r="J254" i="5"/>
  <c r="AI259" i="5"/>
  <c r="J262" i="5"/>
  <c r="AE266" i="5"/>
  <c r="J266" i="5"/>
  <c r="S267" i="5"/>
  <c r="K268" i="5"/>
  <c r="L268" i="5" s="1"/>
  <c r="M268" i="5" s="1"/>
  <c r="AM274" i="5"/>
  <c r="AK278" i="5"/>
  <c r="AL278" i="5" s="1"/>
  <c r="N282" i="5"/>
  <c r="AE284" i="5"/>
  <c r="J292" i="5"/>
  <c r="K292" i="5" s="1"/>
  <c r="AE292" i="5"/>
  <c r="AK292" i="5"/>
  <c r="AL292" i="5" s="1"/>
  <c r="AM292" i="5" s="1"/>
  <c r="J293" i="5"/>
  <c r="AI293" i="5"/>
  <c r="AN293" i="5" s="1"/>
  <c r="Q296" i="5"/>
  <c r="R296" i="5" s="1"/>
  <c r="Z301" i="5"/>
  <c r="AH301" i="5"/>
  <c r="AI301" i="5" s="1"/>
  <c r="AN301" i="5" s="1"/>
  <c r="AM309" i="5"/>
  <c r="J310" i="5"/>
  <c r="K310" i="5" s="1"/>
  <c r="AF310" i="5"/>
  <c r="AM317" i="5"/>
  <c r="J318" i="5"/>
  <c r="K318" i="5" s="1"/>
  <c r="L318" i="5" s="1"/>
  <c r="M318" i="5" s="1"/>
  <c r="AF318" i="5"/>
  <c r="AH329" i="5"/>
  <c r="AI329" i="5" s="1"/>
  <c r="AF330" i="5"/>
  <c r="Z330" i="5"/>
  <c r="AE336" i="5"/>
  <c r="J336" i="5"/>
  <c r="N337" i="5"/>
  <c r="AL343" i="5"/>
  <c r="AH345" i="5"/>
  <c r="AI345" i="5" s="1"/>
  <c r="AF346" i="5"/>
  <c r="Z346" i="5"/>
  <c r="Z348" i="5"/>
  <c r="AF348" i="5"/>
  <c r="AH351" i="5"/>
  <c r="AI351" i="5" s="1"/>
  <c r="AN351" i="5" s="1"/>
  <c r="AH355" i="5"/>
  <c r="AI355" i="5" s="1"/>
  <c r="J360" i="5"/>
  <c r="AE360" i="5"/>
  <c r="J363" i="5"/>
  <c r="AE363" i="5"/>
  <c r="Z369" i="5"/>
  <c r="AF369" i="5"/>
  <c r="Q370" i="5"/>
  <c r="R370" i="5" s="1"/>
  <c r="J376" i="5"/>
  <c r="K376" i="5" s="1"/>
  <c r="AE376" i="5"/>
  <c r="AH382" i="5"/>
  <c r="AI382" i="5" s="1"/>
  <c r="AN382" i="5" s="1"/>
  <c r="AE386" i="5"/>
  <c r="K388" i="5"/>
  <c r="N388" i="5" s="1"/>
  <c r="S392" i="5"/>
  <c r="Z399" i="5"/>
  <c r="AF399" i="5"/>
  <c r="AI401" i="5"/>
  <c r="AN401" i="5" s="1"/>
  <c r="K404" i="5"/>
  <c r="N404" i="5" s="1"/>
  <c r="Z409" i="5"/>
  <c r="AF409" i="5"/>
  <c r="AE412" i="5"/>
  <c r="S421" i="5"/>
  <c r="R421" i="5"/>
  <c r="AF425" i="5"/>
  <c r="Z425" i="5"/>
  <c r="AF454" i="5"/>
  <c r="Z454" i="5"/>
  <c r="AF457" i="5"/>
  <c r="Z457" i="5"/>
  <c r="AF480" i="5"/>
  <c r="Z480" i="5"/>
  <c r="AK481" i="5"/>
  <c r="AL481" i="5" s="1"/>
  <c r="AM481" i="5" s="1"/>
  <c r="S511" i="5"/>
  <c r="S519" i="5"/>
  <c r="Z522" i="5"/>
  <c r="AF522" i="5"/>
  <c r="J524" i="5"/>
  <c r="K524" i="5" s="1"/>
  <c r="AE524" i="5"/>
  <c r="AF528" i="5"/>
  <c r="Z528" i="5"/>
  <c r="AF546" i="5"/>
  <c r="Z546" i="5"/>
  <c r="AF550" i="5"/>
  <c r="Z550" i="5"/>
  <c r="Q558" i="5"/>
  <c r="R558" i="5" s="1"/>
  <c r="Z567" i="5"/>
  <c r="AF567" i="5"/>
  <c r="Q573" i="5"/>
  <c r="R573" i="5" s="1"/>
  <c r="AE591" i="5"/>
  <c r="J591" i="5"/>
  <c r="Q594" i="5"/>
  <c r="R594" i="5" s="1"/>
  <c r="Z608" i="5"/>
  <c r="AF608" i="5"/>
  <c r="AH621" i="5"/>
  <c r="AI621" i="5" s="1"/>
  <c r="AF646" i="5"/>
  <c r="Z646" i="5"/>
  <c r="AF673" i="5"/>
  <c r="Z673" i="5"/>
  <c r="AE706" i="5"/>
  <c r="J706" i="5"/>
  <c r="Q725" i="5"/>
  <c r="R725" i="5" s="1"/>
  <c r="R745" i="5"/>
  <c r="S745" i="5"/>
  <c r="AH782" i="5"/>
  <c r="AE786" i="5"/>
  <c r="J786" i="5"/>
  <c r="AE57" i="5"/>
  <c r="J57" i="5"/>
  <c r="S121" i="5"/>
  <c r="AH131" i="5"/>
  <c r="AF142" i="5"/>
  <c r="Z142" i="5"/>
  <c r="Z210" i="5"/>
  <c r="AF210" i="5"/>
  <c r="AF354" i="5"/>
  <c r="Z354" i="5"/>
  <c r="AE385" i="5"/>
  <c r="J385" i="5"/>
  <c r="AH387" i="5"/>
  <c r="AI387" i="5" s="1"/>
  <c r="AK400" i="5"/>
  <c r="AL400" i="5" s="1"/>
  <c r="AE430" i="5"/>
  <c r="J430" i="5"/>
  <c r="AE534" i="5"/>
  <c r="J534" i="5"/>
  <c r="K534" i="5" s="1"/>
  <c r="N534" i="5" s="1"/>
  <c r="AK558" i="5"/>
  <c r="AL558" i="5" s="1"/>
  <c r="J598" i="5"/>
  <c r="AE598" i="5"/>
  <c r="AI54" i="5"/>
  <c r="AN54" i="5" s="1"/>
  <c r="AH87" i="5"/>
  <c r="AI87" i="5" s="1"/>
  <c r="AH94" i="5"/>
  <c r="Z100" i="5"/>
  <c r="AF100" i="5"/>
  <c r="J101" i="5"/>
  <c r="Z108" i="5"/>
  <c r="AF108" i="5"/>
  <c r="AI114" i="5"/>
  <c r="AN114" i="5" s="1"/>
  <c r="AK116" i="5"/>
  <c r="AL116" i="5" s="1"/>
  <c r="AM120" i="5"/>
  <c r="AK121" i="5"/>
  <c r="AL121" i="5" s="1"/>
  <c r="AM121" i="5" s="1"/>
  <c r="Z123" i="5"/>
  <c r="AF123" i="5"/>
  <c r="K129" i="5"/>
  <c r="L129" i="5" s="1"/>
  <c r="M129" i="5" s="1"/>
  <c r="J132" i="5"/>
  <c r="K132" i="5" s="1"/>
  <c r="L132" i="5" s="1"/>
  <c r="M132" i="5" s="1"/>
  <c r="AE132" i="5"/>
  <c r="AF134" i="5"/>
  <c r="Z134" i="5"/>
  <c r="S138" i="5"/>
  <c r="R138" i="5"/>
  <c r="Z145" i="5"/>
  <c r="AF145" i="5"/>
  <c r="K155" i="5"/>
  <c r="N155" i="5" s="1"/>
  <c r="L156" i="5"/>
  <c r="M156" i="5" s="1"/>
  <c r="S158" i="5"/>
  <c r="R158" i="5"/>
  <c r="K163" i="5"/>
  <c r="N163" i="5" s="1"/>
  <c r="L164" i="5"/>
  <c r="M164" i="5" s="1"/>
  <c r="AH175" i="5"/>
  <c r="AI175" i="5" s="1"/>
  <c r="AE196" i="5"/>
  <c r="AH200" i="5"/>
  <c r="AI200" i="5" s="1"/>
  <c r="AN200" i="5" s="1"/>
  <c r="AI216" i="5"/>
  <c r="AN216" i="5" s="1"/>
  <c r="AE47" i="5"/>
  <c r="J47" i="5"/>
  <c r="AI47" i="5"/>
  <c r="AN47" i="5" s="1"/>
  <c r="Z49" i="5"/>
  <c r="AF49" i="5"/>
  <c r="Z55" i="5"/>
  <c r="AL58" i="5"/>
  <c r="AM58" i="5" s="1"/>
  <c r="J70" i="5"/>
  <c r="K70" i="5" s="1"/>
  <c r="AE70" i="5"/>
  <c r="Z76" i="5"/>
  <c r="AF76" i="5"/>
  <c r="J78" i="5"/>
  <c r="K78" i="5" s="1"/>
  <c r="AE78" i="5"/>
  <c r="AE93" i="5"/>
  <c r="AF105" i="5"/>
  <c r="Z105" i="5"/>
  <c r="AL105" i="5"/>
  <c r="S109" i="5"/>
  <c r="Z109" i="5"/>
  <c r="AI110" i="5"/>
  <c r="AN110" i="5" s="1"/>
  <c r="Z112" i="5"/>
  <c r="AK112" i="5"/>
  <c r="AL112" i="5" s="1"/>
  <c r="Q113" i="5"/>
  <c r="R113" i="5" s="1"/>
  <c r="S117" i="5"/>
  <c r="Z117" i="5"/>
  <c r="AI118" i="5"/>
  <c r="AN118" i="5" s="1"/>
  <c r="S126" i="5"/>
  <c r="R126" i="5"/>
  <c r="AE133" i="5"/>
  <c r="J133" i="5"/>
  <c r="AH135" i="5"/>
  <c r="AI135" i="5" s="1"/>
  <c r="AN135" i="5" s="1"/>
  <c r="Z137" i="5"/>
  <c r="AF137" i="5"/>
  <c r="AH143" i="5"/>
  <c r="AI143" i="5" s="1"/>
  <c r="S146" i="5"/>
  <c r="R146" i="5"/>
  <c r="AK146" i="5"/>
  <c r="AL146" i="5" s="1"/>
  <c r="Z167" i="5"/>
  <c r="S170" i="5"/>
  <c r="R170" i="5"/>
  <c r="AK170" i="5"/>
  <c r="AL170" i="5" s="1"/>
  <c r="S178" i="5"/>
  <c r="R178" i="5"/>
  <c r="AK178" i="5"/>
  <c r="AL178" i="5" s="1"/>
  <c r="AF182" i="5"/>
  <c r="Z182" i="5"/>
  <c r="Z185" i="5"/>
  <c r="R186" i="5"/>
  <c r="AI187" i="5"/>
  <c r="AE191" i="5"/>
  <c r="AE197" i="5"/>
  <c r="AI214" i="5"/>
  <c r="AN214" i="5" s="1"/>
  <c r="Z218" i="5"/>
  <c r="AF218" i="5"/>
  <c r="AK218" i="5"/>
  <c r="AL218" i="5" s="1"/>
  <c r="Z224" i="5"/>
  <c r="AF224" i="5"/>
  <c r="N227" i="5"/>
  <c r="AM227" i="5"/>
  <c r="AE228" i="5"/>
  <c r="J228" i="5"/>
  <c r="K228" i="5" s="1"/>
  <c r="AN228" i="5"/>
  <c r="Z230" i="5"/>
  <c r="AF230" i="5"/>
  <c r="AK251" i="5"/>
  <c r="AL251" i="5" s="1"/>
  <c r="AM251" i="5" s="1"/>
  <c r="Z254" i="5"/>
  <c r="AF254" i="5"/>
  <c r="AL255" i="5"/>
  <c r="AM255" i="5" s="1"/>
  <c r="AE256" i="5"/>
  <c r="J256" i="5"/>
  <c r="Z262" i="5"/>
  <c r="AF262" i="5"/>
  <c r="AL263" i="5"/>
  <c r="AM263" i="5" s="1"/>
  <c r="Z266" i="5"/>
  <c r="AH267" i="5"/>
  <c r="AI267" i="5" s="1"/>
  <c r="Z268" i="5"/>
  <c r="AF268" i="5"/>
  <c r="AE270" i="5"/>
  <c r="J270" i="5"/>
  <c r="AE277" i="5"/>
  <c r="J277" i="5"/>
  <c r="K279" i="5"/>
  <c r="L279" i="5" s="1"/>
  <c r="M279" i="5" s="1"/>
  <c r="AL288" i="5"/>
  <c r="AM288" i="5" s="1"/>
  <c r="Z293" i="5"/>
  <c r="AE303" i="5"/>
  <c r="J303" i="5"/>
  <c r="L305" i="5"/>
  <c r="M305" i="5" s="1"/>
  <c r="AN326" i="5"/>
  <c r="AK335" i="5"/>
  <c r="AL335" i="5" s="1"/>
  <c r="AM335" i="5" s="1"/>
  <c r="Z336" i="5"/>
  <c r="S337" i="5"/>
  <c r="L338" i="5"/>
  <c r="M338" i="5" s="1"/>
  <c r="AE340" i="5"/>
  <c r="J340" i="5"/>
  <c r="AI340" i="5"/>
  <c r="Z357" i="5"/>
  <c r="AF357" i="5"/>
  <c r="Z360" i="5"/>
  <c r="AF360" i="5"/>
  <c r="AK362" i="5"/>
  <c r="AL362" i="5" s="1"/>
  <c r="AM362" i="5" s="1"/>
  <c r="J364" i="5"/>
  <c r="AE364" i="5"/>
  <c r="S366" i="5"/>
  <c r="T366" i="5" s="1"/>
  <c r="U366" i="5" s="1"/>
  <c r="N370" i="5"/>
  <c r="K375" i="5"/>
  <c r="N375" i="5" s="1"/>
  <c r="AK375" i="5"/>
  <c r="AL375" i="5" s="1"/>
  <c r="AM375" i="5" s="1"/>
  <c r="S376" i="5"/>
  <c r="AH376" i="5"/>
  <c r="AI376" i="5" s="1"/>
  <c r="AN376" i="5" s="1"/>
  <c r="J384" i="5"/>
  <c r="K384" i="5" s="1"/>
  <c r="N384" i="5" s="1"/>
  <c r="AE384" i="5"/>
  <c r="AE387" i="5"/>
  <c r="J387" i="5"/>
  <c r="K387" i="5" s="1"/>
  <c r="L387" i="5" s="1"/>
  <c r="M387" i="5" s="1"/>
  <c r="N392" i="5"/>
  <c r="AE397" i="5"/>
  <c r="J397" i="5"/>
  <c r="J438" i="5"/>
  <c r="K438" i="5" s="1"/>
  <c r="N438" i="5" s="1"/>
  <c r="AE438" i="5"/>
  <c r="J462" i="5"/>
  <c r="AE462" i="5"/>
  <c r="AH482" i="5"/>
  <c r="AI482" i="5" s="1"/>
  <c r="AN482" i="5" s="1"/>
  <c r="AK529" i="5"/>
  <c r="AL529" i="5" s="1"/>
  <c r="S535" i="5"/>
  <c r="Z557" i="5"/>
  <c r="AF557" i="5"/>
  <c r="AH593" i="5"/>
  <c r="AI593" i="5" s="1"/>
  <c r="Z603" i="5"/>
  <c r="AF603" i="5"/>
  <c r="AK612" i="5"/>
  <c r="AL612" i="5" s="1"/>
  <c r="J615" i="5"/>
  <c r="AE615" i="5"/>
  <c r="J671" i="5"/>
  <c r="AE671" i="5"/>
  <c r="AE708" i="5"/>
  <c r="J708" i="5"/>
  <c r="AH774" i="5"/>
  <c r="AI774" i="5" s="1"/>
  <c r="AH419" i="5"/>
  <c r="AI419" i="5" s="1"/>
  <c r="AF430" i="5"/>
  <c r="Z430" i="5"/>
  <c r="N434" i="5"/>
  <c r="N450" i="5"/>
  <c r="AL485" i="5"/>
  <c r="AM485" i="5" s="1"/>
  <c r="AE486" i="5"/>
  <c r="J486" i="5"/>
  <c r="AK489" i="5"/>
  <c r="AL489" i="5" s="1"/>
  <c r="AI494" i="5"/>
  <c r="AN494" i="5" s="1"/>
  <c r="AL497" i="5"/>
  <c r="AI498" i="5"/>
  <c r="AN498" i="5" s="1"/>
  <c r="AN508" i="5"/>
  <c r="AL513" i="5"/>
  <c r="N519" i="5"/>
  <c r="AE530" i="5"/>
  <c r="J530" i="5"/>
  <c r="K530" i="5" s="1"/>
  <c r="AL535" i="5"/>
  <c r="AM535" i="5" s="1"/>
  <c r="AH542" i="5"/>
  <c r="J547" i="5"/>
  <c r="AE547" i="5"/>
  <c r="AK551" i="5"/>
  <c r="AL551" i="5" s="1"/>
  <c r="AM551" i="5" s="1"/>
  <c r="AI552" i="5"/>
  <c r="AN552" i="5" s="1"/>
  <c r="AH564" i="5"/>
  <c r="AI564" i="5" s="1"/>
  <c r="AN564" i="5" s="1"/>
  <c r="J566" i="5"/>
  <c r="AE566" i="5"/>
  <c r="AH566" i="5"/>
  <c r="AI566" i="5" s="1"/>
  <c r="AN566" i="5" s="1"/>
  <c r="AK574" i="5"/>
  <c r="AL574" i="5" s="1"/>
  <c r="AM574" i="5" s="1"/>
  <c r="AE581" i="5"/>
  <c r="J581" i="5"/>
  <c r="AK586" i="5"/>
  <c r="AL586" i="5" s="1"/>
  <c r="Z588" i="5"/>
  <c r="AF588" i="5"/>
  <c r="K590" i="5"/>
  <c r="N590" i="5" s="1"/>
  <c r="Z591" i="5"/>
  <c r="AF591" i="5"/>
  <c r="AE597" i="5"/>
  <c r="J597" i="5"/>
  <c r="Q598" i="5"/>
  <c r="R598" i="5" s="1"/>
  <c r="AI603" i="5"/>
  <c r="Z605" i="5"/>
  <c r="AF605" i="5"/>
  <c r="AL609" i="5"/>
  <c r="AM609" i="5" s="1"/>
  <c r="AE610" i="5"/>
  <c r="J610" i="5"/>
  <c r="K610" i="5" s="1"/>
  <c r="AE613" i="5"/>
  <c r="J613" i="5"/>
  <c r="Q617" i="5"/>
  <c r="R617" i="5" s="1"/>
  <c r="Z617" i="5"/>
  <c r="AF617" i="5"/>
  <c r="AK617" i="5"/>
  <c r="AL617" i="5" s="1"/>
  <c r="AM617" i="5" s="1"/>
  <c r="AL624" i="5"/>
  <c r="AM624" i="5" s="1"/>
  <c r="AE625" i="5"/>
  <c r="J625" i="5"/>
  <c r="K625" i="5" s="1"/>
  <c r="AI625" i="5"/>
  <c r="AN625" i="5" s="1"/>
  <c r="L635" i="5"/>
  <c r="M635" i="5" s="1"/>
  <c r="J637" i="5"/>
  <c r="K637" i="5" s="1"/>
  <c r="AE637" i="5"/>
  <c r="AE675" i="5"/>
  <c r="J675" i="5"/>
  <c r="Z698" i="5"/>
  <c r="AF698" i="5"/>
  <c r="AE707" i="5"/>
  <c r="J707" i="5"/>
  <c r="AE710" i="5"/>
  <c r="J710" i="5"/>
  <c r="AK715" i="5"/>
  <c r="AL715" i="5" s="1"/>
  <c r="AM715" i="5" s="1"/>
  <c r="AF728" i="5"/>
  <c r="Z728" i="5"/>
  <c r="J752" i="5"/>
  <c r="AE752" i="5"/>
  <c r="AK759" i="5"/>
  <c r="AL759" i="5" s="1"/>
  <c r="Z766" i="5"/>
  <c r="AF766" i="5"/>
  <c r="J773" i="5"/>
  <c r="AE773" i="5"/>
  <c r="AF789" i="5"/>
  <c r="Z789" i="5"/>
  <c r="Z805" i="5"/>
  <c r="AF805" i="5"/>
  <c r="R808" i="5"/>
  <c r="S808" i="5"/>
  <c r="AH809" i="5"/>
  <c r="AI809" i="5" s="1"/>
  <c r="AE811" i="5"/>
  <c r="J811" i="5"/>
  <c r="K811" i="5" s="1"/>
  <c r="L811" i="5" s="1"/>
  <c r="M811" i="5" s="1"/>
  <c r="AF817" i="5"/>
  <c r="Z817" i="5"/>
  <c r="AF799" i="5"/>
  <c r="Z799" i="5"/>
  <c r="AE809" i="5"/>
  <c r="J809" i="5"/>
  <c r="S847" i="5"/>
  <c r="R847" i="5"/>
  <c r="K49" i="5"/>
  <c r="L49" i="5" s="1"/>
  <c r="M49" i="5" s="1"/>
  <c r="AE58" i="5"/>
  <c r="K59" i="5"/>
  <c r="L59" i="5" s="1"/>
  <c r="M59" i="5" s="1"/>
  <c r="Z64" i="5"/>
  <c r="Z72" i="5"/>
  <c r="K81" i="5"/>
  <c r="N81" i="5" s="1"/>
  <c r="R81" i="5"/>
  <c r="AF106" i="5"/>
  <c r="K127" i="5"/>
  <c r="AF127" i="5"/>
  <c r="K135" i="5"/>
  <c r="N135" i="5" s="1"/>
  <c r="AE136" i="5"/>
  <c r="Z151" i="5"/>
  <c r="K152" i="5"/>
  <c r="L152" i="5" s="1"/>
  <c r="M152" i="5" s="1"/>
  <c r="Z154" i="5"/>
  <c r="Z159" i="5"/>
  <c r="K160" i="5"/>
  <c r="L160" i="5" s="1"/>
  <c r="M160" i="5" s="1"/>
  <c r="Z162" i="5"/>
  <c r="AE164" i="5"/>
  <c r="Z166" i="5"/>
  <c r="K175" i="5"/>
  <c r="N175" i="5" s="1"/>
  <c r="AE176" i="5"/>
  <c r="K183" i="5"/>
  <c r="N183" i="5" s="1"/>
  <c r="R195" i="5"/>
  <c r="T195" i="5" s="1"/>
  <c r="U195" i="5" s="1"/>
  <c r="K197" i="5"/>
  <c r="L197" i="5" s="1"/>
  <c r="M197" i="5" s="1"/>
  <c r="Q201" i="5"/>
  <c r="R201" i="5" s="1"/>
  <c r="K210" i="5"/>
  <c r="L210" i="5" s="1"/>
  <c r="M210" i="5" s="1"/>
  <c r="K211" i="5"/>
  <c r="L213" i="5"/>
  <c r="M213" i="5" s="1"/>
  <c r="K218" i="5"/>
  <c r="L218" i="5" s="1"/>
  <c r="M218" i="5" s="1"/>
  <c r="AE227" i="5"/>
  <c r="K230" i="5"/>
  <c r="N230" i="5" s="1"/>
  <c r="K231" i="5"/>
  <c r="N231" i="5" s="1"/>
  <c r="AE235" i="5"/>
  <c r="K248" i="5"/>
  <c r="L248" i="5" s="1"/>
  <c r="M248" i="5" s="1"/>
  <c r="AE251" i="5"/>
  <c r="S259" i="5"/>
  <c r="K264" i="5"/>
  <c r="L264" i="5" s="1"/>
  <c r="M264" i="5" s="1"/>
  <c r="K274" i="5"/>
  <c r="N274" i="5" s="1"/>
  <c r="K280" i="5"/>
  <c r="K288" i="5"/>
  <c r="K289" i="5"/>
  <c r="L289" i="5" s="1"/>
  <c r="M289" i="5" s="1"/>
  <c r="K293" i="5"/>
  <c r="N300" i="5"/>
  <c r="Q300" i="5"/>
  <c r="R300" i="5" s="1"/>
  <c r="K301" i="5"/>
  <c r="L301" i="5" s="1"/>
  <c r="M301" i="5" s="1"/>
  <c r="AL304" i="5"/>
  <c r="AM304" i="5" s="1"/>
  <c r="K314" i="5"/>
  <c r="L314" i="5" s="1"/>
  <c r="M314" i="5" s="1"/>
  <c r="K322" i="5"/>
  <c r="L322" i="5" s="1"/>
  <c r="M322" i="5" s="1"/>
  <c r="AI324" i="5"/>
  <c r="Z326" i="5"/>
  <c r="AL327" i="5"/>
  <c r="L329" i="5"/>
  <c r="M329" i="5" s="1"/>
  <c r="Q329" i="5"/>
  <c r="AI332" i="5"/>
  <c r="Z334" i="5"/>
  <c r="Z338" i="5"/>
  <c r="K342" i="5"/>
  <c r="Z347" i="5"/>
  <c r="AE348" i="5"/>
  <c r="K352" i="5"/>
  <c r="L352" i="5" s="1"/>
  <c r="M352" i="5" s="1"/>
  <c r="AF356" i="5"/>
  <c r="K358" i="5"/>
  <c r="N358" i="5" s="1"/>
  <c r="K362" i="5"/>
  <c r="N362" i="5" s="1"/>
  <c r="AH366" i="5"/>
  <c r="AI366" i="5" s="1"/>
  <c r="AK368" i="5"/>
  <c r="AL368" i="5" s="1"/>
  <c r="AM368" i="5" s="1"/>
  <c r="K371" i="5"/>
  <c r="AE377" i="5"/>
  <c r="J377" i="5"/>
  <c r="K377" i="5" s="1"/>
  <c r="AH380" i="5"/>
  <c r="AI380" i="5" s="1"/>
  <c r="Q384" i="5"/>
  <c r="R384" i="5" s="1"/>
  <c r="K386" i="5"/>
  <c r="Q386" i="5"/>
  <c r="R386" i="5" s="1"/>
  <c r="AK386" i="5"/>
  <c r="AL386" i="5" s="1"/>
  <c r="AM386" i="5" s="1"/>
  <c r="AL390" i="5"/>
  <c r="AM390" i="5" s="1"/>
  <c r="Z393" i="5"/>
  <c r="AE396" i="5"/>
  <c r="Z404" i="5"/>
  <c r="AK418" i="5"/>
  <c r="AL418" i="5" s="1"/>
  <c r="AF420" i="5"/>
  <c r="K423" i="5"/>
  <c r="AE423" i="5"/>
  <c r="K442" i="5"/>
  <c r="N442" i="5" s="1"/>
  <c r="AE442" i="5"/>
  <c r="AF460" i="5"/>
  <c r="K463" i="5"/>
  <c r="N463" i="5" s="1"/>
  <c r="Z469" i="5"/>
  <c r="AF472" i="5"/>
  <c r="K477" i="5"/>
  <c r="K483" i="5"/>
  <c r="N483" i="5" s="1"/>
  <c r="Z484" i="5"/>
  <c r="AF490" i="5"/>
  <c r="AF492" i="5"/>
  <c r="Z492" i="5"/>
  <c r="K493" i="5"/>
  <c r="AM497" i="5"/>
  <c r="AH502" i="5"/>
  <c r="AI502" i="5" s="1"/>
  <c r="AN502" i="5" s="1"/>
  <c r="Z512" i="5"/>
  <c r="Z514" i="5"/>
  <c r="K516" i="5"/>
  <c r="L516" i="5" s="1"/>
  <c r="M516" i="5" s="1"/>
  <c r="AF516" i="5"/>
  <c r="L518" i="5"/>
  <c r="M518" i="5" s="1"/>
  <c r="AH518" i="5"/>
  <c r="AI518" i="5" s="1"/>
  <c r="AL525" i="5"/>
  <c r="S527" i="5"/>
  <c r="AI530" i="5"/>
  <c r="AN530" i="5" s="1"/>
  <c r="Z532" i="5"/>
  <c r="AK533" i="5"/>
  <c r="AL533" i="5" s="1"/>
  <c r="AM533" i="5" s="1"/>
  <c r="AF534" i="5"/>
  <c r="AE535" i="5"/>
  <c r="K536" i="5"/>
  <c r="AH536" i="5"/>
  <c r="AI536" i="5" s="1"/>
  <c r="AN536" i="5" s="1"/>
  <c r="K538" i="5"/>
  <c r="N538" i="5" s="1"/>
  <c r="AK539" i="5"/>
  <c r="AL539" i="5" s="1"/>
  <c r="AM539" i="5" s="1"/>
  <c r="AF540" i="5"/>
  <c r="AL547" i="5"/>
  <c r="AM547" i="5" s="1"/>
  <c r="AE551" i="5"/>
  <c r="S555" i="5"/>
  <c r="AH556" i="5"/>
  <c r="AI556" i="5" s="1"/>
  <c r="AN556" i="5" s="1"/>
  <c r="AL557" i="5"/>
  <c r="Q562" i="5"/>
  <c r="R562" i="5" s="1"/>
  <c r="K563" i="5"/>
  <c r="N563" i="5" s="1"/>
  <c r="Z568" i="5"/>
  <c r="AF568" i="5"/>
  <c r="AK569" i="5"/>
  <c r="AL569" i="5" s="1"/>
  <c r="S578" i="5"/>
  <c r="AE582" i="5"/>
  <c r="J582" i="5"/>
  <c r="AF582" i="5"/>
  <c r="Z582" i="5"/>
  <c r="Z584" i="5"/>
  <c r="AF584" i="5"/>
  <c r="AK585" i="5"/>
  <c r="AL585" i="5" s="1"/>
  <c r="K587" i="5"/>
  <c r="L587" i="5" s="1"/>
  <c r="M587" i="5" s="1"/>
  <c r="AN587" i="5"/>
  <c r="AF589" i="5"/>
  <c r="AM590" i="5"/>
  <c r="Z596" i="5"/>
  <c r="AF596" i="5"/>
  <c r="Z597" i="5"/>
  <c r="AF597" i="5"/>
  <c r="AK597" i="5"/>
  <c r="AL597" i="5" s="1"/>
  <c r="AM597" i="5" s="1"/>
  <c r="AF601" i="5"/>
  <c r="Z601" i="5"/>
  <c r="AK601" i="5"/>
  <c r="AL601" i="5" s="1"/>
  <c r="AL602" i="5"/>
  <c r="AM602" i="5" s="1"/>
  <c r="T610" i="5"/>
  <c r="U610" i="5" s="1"/>
  <c r="AH618" i="5"/>
  <c r="AI618" i="5" s="1"/>
  <c r="K622" i="5"/>
  <c r="N622" i="5" s="1"/>
  <c r="Q646" i="5"/>
  <c r="R646" i="5" s="1"/>
  <c r="AF678" i="5"/>
  <c r="Z678" i="5"/>
  <c r="AF683" i="5"/>
  <c r="Z683" i="5"/>
  <c r="AE688" i="5"/>
  <c r="J688" i="5"/>
  <c r="S691" i="5"/>
  <c r="T691" i="5" s="1"/>
  <c r="U691" i="5" s="1"/>
  <c r="J692" i="5"/>
  <c r="K692" i="5" s="1"/>
  <c r="L692" i="5" s="1"/>
  <c r="M692" i="5" s="1"/>
  <c r="AE692" i="5"/>
  <c r="Z705" i="5"/>
  <c r="AF705" i="5"/>
  <c r="K724" i="5"/>
  <c r="L724" i="5" s="1"/>
  <c r="M724" i="5" s="1"/>
  <c r="J725" i="5"/>
  <c r="K725" i="5" s="1"/>
  <c r="AE725" i="5"/>
  <c r="AH762" i="5"/>
  <c r="AI762" i="5" s="1"/>
  <c r="AN762" i="5" s="1"/>
  <c r="Z764" i="5"/>
  <c r="AF764" i="5"/>
  <c r="AE791" i="5"/>
  <c r="J791" i="5"/>
  <c r="K791" i="5" s="1"/>
  <c r="L791" i="5" s="1"/>
  <c r="M791" i="5" s="1"/>
  <c r="R796" i="5"/>
  <c r="S796" i="5"/>
  <c r="S800" i="5"/>
  <c r="AF801" i="5"/>
  <c r="Z801" i="5"/>
  <c r="K56" i="5"/>
  <c r="N56" i="5" s="1"/>
  <c r="K57" i="5"/>
  <c r="L57" i="5" s="1"/>
  <c r="M57" i="5" s="1"/>
  <c r="AI59" i="5"/>
  <c r="AN59" i="5" s="1"/>
  <c r="K61" i="5"/>
  <c r="N61" i="5" s="1"/>
  <c r="AL62" i="5"/>
  <c r="AM62" i="5" s="1"/>
  <c r="K73" i="5"/>
  <c r="N73" i="5" s="1"/>
  <c r="K90" i="5"/>
  <c r="N90" i="5" s="1"/>
  <c r="K106" i="5"/>
  <c r="K109" i="5"/>
  <c r="N109" i="5" s="1"/>
  <c r="AN121" i="5"/>
  <c r="K128" i="5"/>
  <c r="L128" i="5" s="1"/>
  <c r="M128" i="5" s="1"/>
  <c r="K140" i="5"/>
  <c r="L140" i="5" s="1"/>
  <c r="M140" i="5" s="1"/>
  <c r="K148" i="5"/>
  <c r="L148" i="5" s="1"/>
  <c r="M148" i="5" s="1"/>
  <c r="K151" i="5"/>
  <c r="N151" i="5" s="1"/>
  <c r="K159" i="5"/>
  <c r="N159" i="5" s="1"/>
  <c r="K172" i="5"/>
  <c r="L172" i="5" s="1"/>
  <c r="M172" i="5" s="1"/>
  <c r="K191" i="5"/>
  <c r="N191" i="5" s="1"/>
  <c r="K196" i="5"/>
  <c r="AK199" i="5"/>
  <c r="AL199" i="5" s="1"/>
  <c r="J200" i="5"/>
  <c r="K200" i="5" s="1"/>
  <c r="L200" i="5" s="1"/>
  <c r="M200" i="5" s="1"/>
  <c r="K202" i="5"/>
  <c r="L202" i="5" s="1"/>
  <c r="M202" i="5" s="1"/>
  <c r="K205" i="5"/>
  <c r="J206" i="5"/>
  <c r="AH206" i="5"/>
  <c r="AI206" i="5" s="1"/>
  <c r="AN206" i="5" s="1"/>
  <c r="AL207" i="5"/>
  <c r="AM207" i="5" s="1"/>
  <c r="AH208" i="5"/>
  <c r="AI208" i="5" s="1"/>
  <c r="AN208" i="5" s="1"/>
  <c r="K209" i="5"/>
  <c r="AI210" i="5"/>
  <c r="AN210" i="5" s="1"/>
  <c r="AL213" i="5"/>
  <c r="AM213" i="5" s="1"/>
  <c r="AI218" i="5"/>
  <c r="K220" i="5"/>
  <c r="L220" i="5" s="1"/>
  <c r="M220" i="5" s="1"/>
  <c r="AL221" i="5"/>
  <c r="AH222" i="5"/>
  <c r="AI222" i="5" s="1"/>
  <c r="AE223" i="5"/>
  <c r="AK223" i="5"/>
  <c r="AI224" i="5"/>
  <c r="AN224" i="5" s="1"/>
  <c r="AK225" i="5"/>
  <c r="AL225" i="5" s="1"/>
  <c r="J226" i="5"/>
  <c r="K226" i="5" s="1"/>
  <c r="N226" i="5" s="1"/>
  <c r="AK233" i="5"/>
  <c r="AL233" i="5" s="1"/>
  <c r="AM233" i="5" s="1"/>
  <c r="J234" i="5"/>
  <c r="K234" i="5" s="1"/>
  <c r="N234" i="5" s="1"/>
  <c r="K236" i="5"/>
  <c r="L236" i="5" s="1"/>
  <c r="M236" i="5" s="1"/>
  <c r="AL237" i="5"/>
  <c r="K239" i="5"/>
  <c r="AE239" i="5"/>
  <c r="AK239" i="5"/>
  <c r="AL239" i="5" s="1"/>
  <c r="AM239" i="5" s="1"/>
  <c r="J240" i="5"/>
  <c r="K240" i="5" s="1"/>
  <c r="L240" i="5" s="1"/>
  <c r="M240" i="5" s="1"/>
  <c r="AH240" i="5"/>
  <c r="AI240" i="5" s="1"/>
  <c r="AI242" i="5"/>
  <c r="AK243" i="5"/>
  <c r="AL243" i="5" s="1"/>
  <c r="AM243" i="5" s="1"/>
  <c r="J244" i="5"/>
  <c r="K244" i="5" s="1"/>
  <c r="AH244" i="5"/>
  <c r="AI244" i="5" s="1"/>
  <c r="AN244" i="5" s="1"/>
  <c r="AL245" i="5"/>
  <c r="AH246" i="5"/>
  <c r="AI246" i="5" s="1"/>
  <c r="AL247" i="5"/>
  <c r="AM247" i="5" s="1"/>
  <c r="AK249" i="5"/>
  <c r="AL249" i="5" s="1"/>
  <c r="AM249" i="5" s="1"/>
  <c r="J250" i="5"/>
  <c r="K250" i="5" s="1"/>
  <c r="N250" i="5" s="1"/>
  <c r="J252" i="5"/>
  <c r="K252" i="5" s="1"/>
  <c r="L252" i="5" s="1"/>
  <c r="M252" i="5" s="1"/>
  <c r="AH252" i="5"/>
  <c r="AI252" i="5" s="1"/>
  <c r="N255" i="5"/>
  <c r="S255" i="5"/>
  <c r="AI255" i="5"/>
  <c r="K256" i="5"/>
  <c r="L256" i="5" s="1"/>
  <c r="M256" i="5" s="1"/>
  <c r="K259" i="5"/>
  <c r="N259" i="5" s="1"/>
  <c r="AE259" i="5"/>
  <c r="AK259" i="5"/>
  <c r="AL259" i="5" s="1"/>
  <c r="AM259" i="5" s="1"/>
  <c r="J260" i="5"/>
  <c r="K260" i="5" s="1"/>
  <c r="L260" i="5" s="1"/>
  <c r="M260" i="5" s="1"/>
  <c r="AH260" i="5"/>
  <c r="AI260" i="5" s="1"/>
  <c r="AI263" i="5"/>
  <c r="AL266" i="5"/>
  <c r="AL267" i="5"/>
  <c r="AM267" i="5" s="1"/>
  <c r="AI268" i="5"/>
  <c r="AN268" i="5" s="1"/>
  <c r="AI272" i="5"/>
  <c r="AN272" i="5" s="1"/>
  <c r="K275" i="5"/>
  <c r="L275" i="5" s="1"/>
  <c r="M275" i="5" s="1"/>
  <c r="AE276" i="5"/>
  <c r="K278" i="5"/>
  <c r="N278" i="5" s="1"/>
  <c r="J281" i="5"/>
  <c r="K284" i="5"/>
  <c r="AH285" i="5"/>
  <c r="AI285" i="5" s="1"/>
  <c r="AN285" i="5" s="1"/>
  <c r="AI288" i="5"/>
  <c r="AE296" i="5"/>
  <c r="AK296" i="5"/>
  <c r="AI297" i="5"/>
  <c r="AN297" i="5" s="1"/>
  <c r="K299" i="5"/>
  <c r="N299" i="5" s="1"/>
  <c r="S300" i="5"/>
  <c r="AL300" i="5"/>
  <c r="AM300" i="5" s="1"/>
  <c r="AE325" i="5"/>
  <c r="AE333" i="5"/>
  <c r="K340" i="5"/>
  <c r="N340" i="5" s="1"/>
  <c r="K341" i="5"/>
  <c r="N341" i="5" s="1"/>
  <c r="L345" i="5"/>
  <c r="M345" i="5" s="1"/>
  <c r="S345" i="5"/>
  <c r="K351" i="5"/>
  <c r="N351" i="5" s="1"/>
  <c r="K355" i="5"/>
  <c r="N355" i="5" s="1"/>
  <c r="K363" i="5"/>
  <c r="N363" i="5" s="1"/>
  <c r="Q368" i="5"/>
  <c r="R368" i="5" s="1"/>
  <c r="AI369" i="5"/>
  <c r="AN369" i="5" s="1"/>
  <c r="N371" i="5"/>
  <c r="AL372" i="5"/>
  <c r="AK376" i="5"/>
  <c r="AL376" i="5" s="1"/>
  <c r="AM376" i="5" s="1"/>
  <c r="AL380" i="5"/>
  <c r="AM380" i="5" s="1"/>
  <c r="AN385" i="5"/>
  <c r="AL394" i="5"/>
  <c r="K399" i="5"/>
  <c r="N399" i="5" s="1"/>
  <c r="K408" i="5"/>
  <c r="N408" i="5" s="1"/>
  <c r="AF408" i="5"/>
  <c r="Z408" i="5"/>
  <c r="AH415" i="5"/>
  <c r="AI415" i="5" s="1"/>
  <c r="AN415" i="5" s="1"/>
  <c r="K419" i="5"/>
  <c r="Z421" i="5"/>
  <c r="Z422" i="5"/>
  <c r="Z426" i="5"/>
  <c r="Z428" i="5"/>
  <c r="Z458" i="5"/>
  <c r="K462" i="5"/>
  <c r="N462" i="5" s="1"/>
  <c r="K474" i="5"/>
  <c r="N474" i="5" s="1"/>
  <c r="AK476" i="5"/>
  <c r="AL476" i="5" s="1"/>
  <c r="AM476" i="5" s="1"/>
  <c r="Q479" i="5"/>
  <c r="R479" i="5" s="1"/>
  <c r="AH486" i="5"/>
  <c r="AI486" i="5" s="1"/>
  <c r="AN486" i="5" s="1"/>
  <c r="K501" i="5"/>
  <c r="AL501" i="5"/>
  <c r="AM501" i="5" s="1"/>
  <c r="AE502" i="5"/>
  <c r="J502" i="5"/>
  <c r="L504" i="5"/>
  <c r="M504" i="5" s="1"/>
  <c r="AK505" i="5"/>
  <c r="AL505" i="5" s="1"/>
  <c r="K507" i="5"/>
  <c r="N507" i="5" s="1"/>
  <c r="AK521" i="5"/>
  <c r="J522" i="5"/>
  <c r="K522" i="5" s="1"/>
  <c r="K523" i="5"/>
  <c r="N523" i="5" s="1"/>
  <c r="AI526" i="5"/>
  <c r="AN526" i="5" s="1"/>
  <c r="AE527" i="5"/>
  <c r="AI534" i="5"/>
  <c r="AN534" i="5" s="1"/>
  <c r="Z536" i="5"/>
  <c r="AH538" i="5"/>
  <c r="AL543" i="5"/>
  <c r="AM543" i="5" s="1"/>
  <c r="AE546" i="5"/>
  <c r="J546" i="5"/>
  <c r="K546" i="5" s="1"/>
  <c r="N546" i="5" s="1"/>
  <c r="AI546" i="5"/>
  <c r="S547" i="5"/>
  <c r="AI550" i="5"/>
  <c r="Q551" i="5"/>
  <c r="R551" i="5" s="1"/>
  <c r="AE552" i="5"/>
  <c r="J552" i="5"/>
  <c r="K552" i="5" s="1"/>
  <c r="AL553" i="5"/>
  <c r="AI567" i="5"/>
  <c r="AN567" i="5" s="1"/>
  <c r="N570" i="5"/>
  <c r="AL570" i="5"/>
  <c r="AM570" i="5" s="1"/>
  <c r="Z574" i="5"/>
  <c r="AH575" i="5"/>
  <c r="AK577" i="5"/>
  <c r="AL577" i="5" s="1"/>
  <c r="J579" i="5"/>
  <c r="S581" i="5"/>
  <c r="Z581" i="5"/>
  <c r="AF581" i="5"/>
  <c r="AK581" i="5"/>
  <c r="AL581" i="5" s="1"/>
  <c r="AI583" i="5"/>
  <c r="AN583" i="5" s="1"/>
  <c r="AL588" i="5"/>
  <c r="AI589" i="5"/>
  <c r="AH591" i="5"/>
  <c r="AI591" i="5" s="1"/>
  <c r="Z592" i="5"/>
  <c r="AF592" i="5"/>
  <c r="AK592" i="5"/>
  <c r="AL592" i="5" s="1"/>
  <c r="J593" i="5"/>
  <c r="AL593" i="5"/>
  <c r="AN603" i="5"/>
  <c r="AL610" i="5"/>
  <c r="AM610" i="5" s="1"/>
  <c r="AL613" i="5"/>
  <c r="AM613" i="5" s="1"/>
  <c r="AE614" i="5"/>
  <c r="J614" i="5"/>
  <c r="K614" i="5" s="1"/>
  <c r="N614" i="5" s="1"/>
  <c r="Z623" i="5"/>
  <c r="AF623" i="5"/>
  <c r="Z653" i="5"/>
  <c r="AF653" i="5"/>
  <c r="J664" i="5"/>
  <c r="K664" i="5" s="1"/>
  <c r="AE664" i="5"/>
  <c r="N680" i="5"/>
  <c r="AH689" i="5"/>
  <c r="AI689" i="5" s="1"/>
  <c r="AN689" i="5" s="1"/>
  <c r="AF691" i="5"/>
  <c r="Z691" i="5"/>
  <c r="AK691" i="5"/>
  <c r="AL691" i="5" s="1"/>
  <c r="AM691" i="5" s="1"/>
  <c r="AK692" i="5"/>
  <c r="AL692" i="5" s="1"/>
  <c r="AM692" i="5" s="1"/>
  <c r="AL699" i="5"/>
  <c r="AM699" i="5" s="1"/>
  <c r="AE700" i="5"/>
  <c r="K704" i="5"/>
  <c r="L704" i="5" s="1"/>
  <c r="M704" i="5" s="1"/>
  <c r="AH704" i="5"/>
  <c r="AL710" i="5"/>
  <c r="AM710" i="5" s="1"/>
  <c r="AE711" i="5"/>
  <c r="J711" i="5"/>
  <c r="K711" i="5" s="1"/>
  <c r="N711" i="5" s="1"/>
  <c r="AE716" i="5"/>
  <c r="J716" i="5"/>
  <c r="AF726" i="5"/>
  <c r="Z726" i="5"/>
  <c r="AF740" i="5"/>
  <c r="Z740" i="5"/>
  <c r="J760" i="5"/>
  <c r="AE760" i="5"/>
  <c r="S765" i="5"/>
  <c r="AE768" i="5"/>
  <c r="J768" i="5"/>
  <c r="J796" i="5"/>
  <c r="AE796" i="5"/>
  <c r="Z797" i="5"/>
  <c r="AF797" i="5"/>
  <c r="Q810" i="5"/>
  <c r="R810" i="5" s="1"/>
  <c r="J829" i="5"/>
  <c r="AE829" i="5"/>
  <c r="AH832" i="5"/>
  <c r="AI832" i="5" s="1"/>
  <c r="AN832" i="5" s="1"/>
  <c r="Z837" i="5"/>
  <c r="AF837" i="5"/>
  <c r="AF843" i="5"/>
  <c r="Z843" i="5"/>
  <c r="AK843" i="5"/>
  <c r="AL843" i="5" s="1"/>
  <c r="AM843" i="5" s="1"/>
  <c r="AK848" i="5"/>
  <c r="AL848" i="5" s="1"/>
  <c r="AM848" i="5" s="1"/>
  <c r="Z849" i="5"/>
  <c r="AF849" i="5"/>
  <c r="AH856" i="5"/>
  <c r="AI856" i="5" s="1"/>
  <c r="Z858" i="5"/>
  <c r="AF858" i="5"/>
  <c r="AF864" i="5"/>
  <c r="Z864" i="5"/>
  <c r="Z866" i="5"/>
  <c r="AF866" i="5"/>
  <c r="AF869" i="5"/>
  <c r="Z869" i="5"/>
  <c r="Z879" i="5"/>
  <c r="AF879" i="5"/>
  <c r="AE905" i="5"/>
  <c r="J905" i="5"/>
  <c r="K905" i="5" s="1"/>
  <c r="AH905" i="5"/>
  <c r="AI905" i="5" s="1"/>
  <c r="AN905" i="5" s="1"/>
  <c r="AH916" i="5"/>
  <c r="AI916" i="5" s="1"/>
  <c r="AE925" i="5"/>
  <c r="S932" i="5"/>
  <c r="R932" i="5"/>
  <c r="AE941" i="5"/>
  <c r="S948" i="5"/>
  <c r="R948" i="5"/>
  <c r="AH962" i="5"/>
  <c r="AI962" i="5" s="1"/>
  <c r="Z977" i="5"/>
  <c r="AF977" i="5"/>
  <c r="Q985" i="5"/>
  <c r="R985" i="5" s="1"/>
  <c r="AF990" i="5"/>
  <c r="Z990" i="5"/>
  <c r="Q1001" i="5"/>
  <c r="R1001" i="5" s="1"/>
  <c r="AF1006" i="5"/>
  <c r="Z1006" i="5"/>
  <c r="Q1017" i="5"/>
  <c r="R1017" i="5" s="1"/>
  <c r="AF1022" i="5"/>
  <c r="Z1022" i="5"/>
  <c r="Q1033" i="5"/>
  <c r="R1033" i="5" s="1"/>
  <c r="AF1038" i="5"/>
  <c r="Z1038" i="5"/>
  <c r="AF1060" i="5"/>
  <c r="Z1060" i="5"/>
  <c r="AH1107" i="5"/>
  <c r="Q1167" i="5"/>
  <c r="R1167" i="5" s="1"/>
  <c r="AF1197" i="5"/>
  <c r="Z1197" i="5"/>
  <c r="AH1316" i="5"/>
  <c r="AI1316" i="5" s="1"/>
  <c r="AK1351" i="5"/>
  <c r="AL1351" i="5" s="1"/>
  <c r="Q1395" i="5"/>
  <c r="AH1479" i="5"/>
  <c r="AI1479" i="5" s="1"/>
  <c r="AN1479" i="5" s="1"/>
  <c r="AE1498" i="5"/>
  <c r="J1498" i="5"/>
  <c r="Z1574" i="5"/>
  <c r="AF1574" i="5"/>
  <c r="Z1761" i="5"/>
  <c r="AF1761" i="5"/>
  <c r="AE1768" i="5"/>
  <c r="J1768" i="5"/>
  <c r="S1779" i="5"/>
  <c r="R1779" i="5"/>
  <c r="AK1779" i="5"/>
  <c r="AH1787" i="5"/>
  <c r="AI1787" i="5" s="1"/>
  <c r="J1821" i="5"/>
  <c r="AE1821" i="5"/>
  <c r="S1823" i="5"/>
  <c r="R1823" i="5"/>
  <c r="AI373" i="5"/>
  <c r="AN373" i="5" s="1"/>
  <c r="K381" i="5"/>
  <c r="L381" i="5" s="1"/>
  <c r="M381" i="5" s="1"/>
  <c r="AI383" i="5"/>
  <c r="AN383" i="5" s="1"/>
  <c r="K391" i="5"/>
  <c r="L391" i="5" s="1"/>
  <c r="M391" i="5" s="1"/>
  <c r="K393" i="5"/>
  <c r="L393" i="5" s="1"/>
  <c r="M393" i="5" s="1"/>
  <c r="K397" i="5"/>
  <c r="L397" i="5" s="1"/>
  <c r="M397" i="5" s="1"/>
  <c r="AI399" i="5"/>
  <c r="AN405" i="5"/>
  <c r="AM407" i="5"/>
  <c r="K412" i="5"/>
  <c r="K426" i="5"/>
  <c r="N426" i="5" s="1"/>
  <c r="AE427" i="5"/>
  <c r="K454" i="5"/>
  <c r="N454" i="5" s="1"/>
  <c r="K458" i="5"/>
  <c r="N458" i="5" s="1"/>
  <c r="N459" i="5"/>
  <c r="K470" i="5"/>
  <c r="N470" i="5" s="1"/>
  <c r="K475" i="5"/>
  <c r="L475" i="5" s="1"/>
  <c r="M475" i="5" s="1"/>
  <c r="K481" i="5"/>
  <c r="K487" i="5"/>
  <c r="N487" i="5" s="1"/>
  <c r="AI490" i="5"/>
  <c r="AN490" i="5" s="1"/>
  <c r="AL493" i="5"/>
  <c r="AM493" i="5" s="1"/>
  <c r="K497" i="5"/>
  <c r="K503" i="5"/>
  <c r="N503" i="5" s="1"/>
  <c r="AI506" i="5"/>
  <c r="AN506" i="5" s="1"/>
  <c r="K511" i="5"/>
  <c r="N511" i="5" s="1"/>
  <c r="AE511" i="5"/>
  <c r="K512" i="5"/>
  <c r="K514" i="5"/>
  <c r="N514" i="5" s="1"/>
  <c r="K515" i="5"/>
  <c r="N515" i="5" s="1"/>
  <c r="AL517" i="5"/>
  <c r="AE519" i="5"/>
  <c r="K520" i="5"/>
  <c r="AI522" i="5"/>
  <c r="AN522" i="5" s="1"/>
  <c r="K526" i="5"/>
  <c r="N526" i="5" s="1"/>
  <c r="K542" i="5"/>
  <c r="N542" i="5" s="1"/>
  <c r="AI544" i="5"/>
  <c r="AN544" i="5" s="1"/>
  <c r="AK545" i="5"/>
  <c r="AL545" i="5" s="1"/>
  <c r="K547" i="5"/>
  <c r="N547" i="5" s="1"/>
  <c r="K548" i="5"/>
  <c r="AI548" i="5"/>
  <c r="AN548" i="5" s="1"/>
  <c r="AL549" i="5"/>
  <c r="AL555" i="5"/>
  <c r="AM555" i="5" s="1"/>
  <c r="K559" i="5"/>
  <c r="K562" i="5"/>
  <c r="N562" i="5" s="1"/>
  <c r="AE573" i="5"/>
  <c r="J573" i="5"/>
  <c r="AM573" i="5"/>
  <c r="Z587" i="5"/>
  <c r="AF587" i="5"/>
  <c r="K591" i="5"/>
  <c r="L591" i="5" s="1"/>
  <c r="M591" i="5" s="1"/>
  <c r="AN594" i="5"/>
  <c r="AF595" i="5"/>
  <c r="AN595" i="5"/>
  <c r="K597" i="5"/>
  <c r="N597" i="5" s="1"/>
  <c r="AI598" i="5"/>
  <c r="AN598" i="5" s="1"/>
  <c r="S601" i="5"/>
  <c r="T601" i="5" s="1"/>
  <c r="U601" i="5" s="1"/>
  <c r="AI601" i="5"/>
  <c r="K602" i="5"/>
  <c r="N602" i="5" s="1"/>
  <c r="AH602" i="5"/>
  <c r="AI602" i="5" s="1"/>
  <c r="AI607" i="5"/>
  <c r="AN607" i="5" s="1"/>
  <c r="K608" i="5"/>
  <c r="N608" i="5" s="1"/>
  <c r="Q609" i="5"/>
  <c r="R609" i="5" s="1"/>
  <c r="AH611" i="5"/>
  <c r="Z612" i="5"/>
  <c r="AF612" i="5"/>
  <c r="AI614" i="5"/>
  <c r="AN614" i="5" s="1"/>
  <c r="N618" i="5"/>
  <c r="AL618" i="5"/>
  <c r="AM618" i="5" s="1"/>
  <c r="S622" i="5"/>
  <c r="T622" i="5" s="1"/>
  <c r="U622" i="5" s="1"/>
  <c r="AK622" i="5"/>
  <c r="L631" i="5"/>
  <c r="M631" i="5" s="1"/>
  <c r="K651" i="5"/>
  <c r="N651" i="5" s="1"/>
  <c r="J652" i="5"/>
  <c r="K652" i="5" s="1"/>
  <c r="AE652" i="5"/>
  <c r="AF654" i="5"/>
  <c r="Z654" i="5"/>
  <c r="N656" i="5"/>
  <c r="Z677" i="5"/>
  <c r="Z681" i="5"/>
  <c r="AF681" i="5"/>
  <c r="AF687" i="5"/>
  <c r="Z687" i="5"/>
  <c r="Z695" i="5"/>
  <c r="AH700" i="5"/>
  <c r="AI700" i="5" s="1"/>
  <c r="Z701" i="5"/>
  <c r="AF701" i="5"/>
  <c r="Z702" i="5"/>
  <c r="K703" i="5"/>
  <c r="N703" i="5" s="1"/>
  <c r="Z704" i="5"/>
  <c r="AF704" i="5"/>
  <c r="AH708" i="5"/>
  <c r="AI708" i="5" s="1"/>
  <c r="Z709" i="5"/>
  <c r="AF709" i="5"/>
  <c r="AI711" i="5"/>
  <c r="AN711" i="5" s="1"/>
  <c r="AH716" i="5"/>
  <c r="AI716" i="5" s="1"/>
  <c r="R717" i="5"/>
  <c r="S717" i="5"/>
  <c r="K718" i="5"/>
  <c r="N718" i="5" s="1"/>
  <c r="S719" i="5"/>
  <c r="T719" i="5" s="1"/>
  <c r="U719" i="5" s="1"/>
  <c r="Z724" i="5"/>
  <c r="AF724" i="5"/>
  <c r="AF734" i="5"/>
  <c r="Z734" i="5"/>
  <c r="AH736" i="5"/>
  <c r="AI736" i="5" s="1"/>
  <c r="AN736" i="5" s="1"/>
  <c r="S737" i="5"/>
  <c r="AK737" i="5"/>
  <c r="N744" i="5"/>
  <c r="Q747" i="5"/>
  <c r="Z754" i="5"/>
  <c r="AF754" i="5"/>
  <c r="Z762" i="5"/>
  <c r="R769" i="5"/>
  <c r="S769" i="5"/>
  <c r="K770" i="5"/>
  <c r="AF772" i="5"/>
  <c r="Z772" i="5"/>
  <c r="S773" i="5"/>
  <c r="K776" i="5"/>
  <c r="N776" i="5" s="1"/>
  <c r="AK777" i="5"/>
  <c r="K784" i="5"/>
  <c r="N784" i="5" s="1"/>
  <c r="AK785" i="5"/>
  <c r="AL785" i="5" s="1"/>
  <c r="AM785" i="5" s="1"/>
  <c r="AL786" i="5"/>
  <c r="AM786" i="5" s="1"/>
  <c r="AE787" i="5"/>
  <c r="J787" i="5"/>
  <c r="K787" i="5" s="1"/>
  <c r="L787" i="5" s="1"/>
  <c r="M787" i="5" s="1"/>
  <c r="AK790" i="5"/>
  <c r="AL790" i="5" s="1"/>
  <c r="AM790" i="5" s="1"/>
  <c r="AL798" i="5"/>
  <c r="AM798" i="5" s="1"/>
  <c r="AL800" i="5"/>
  <c r="AM800" i="5" s="1"/>
  <c r="AE803" i="5"/>
  <c r="J803" i="5"/>
  <c r="J808" i="5"/>
  <c r="K808" i="5" s="1"/>
  <c r="N808" i="5" s="1"/>
  <c r="AE808" i="5"/>
  <c r="AK810" i="5"/>
  <c r="AL810" i="5" s="1"/>
  <c r="AM810" i="5" s="1"/>
  <c r="S812" i="5"/>
  <c r="AE813" i="5"/>
  <c r="J813" i="5"/>
  <c r="L815" i="5"/>
  <c r="M815" i="5" s="1"/>
  <c r="AE830" i="5"/>
  <c r="J830" i="5"/>
  <c r="Z834" i="5"/>
  <c r="AF834" i="5"/>
  <c r="J835" i="5"/>
  <c r="AF839" i="5"/>
  <c r="Z839" i="5"/>
  <c r="J840" i="5"/>
  <c r="K840" i="5" s="1"/>
  <c r="L840" i="5" s="1"/>
  <c r="M840" i="5" s="1"/>
  <c r="AE840" i="5"/>
  <c r="AF859" i="5"/>
  <c r="Z859" i="5"/>
  <c r="J861" i="5"/>
  <c r="AE861" i="5"/>
  <c r="AF867" i="5"/>
  <c r="Z867" i="5"/>
  <c r="AF884" i="5"/>
  <c r="Z884" i="5"/>
  <c r="AK884" i="5"/>
  <c r="AL884" i="5" s="1"/>
  <c r="AM884" i="5" s="1"/>
  <c r="AL887" i="5"/>
  <c r="S904" i="5"/>
  <c r="R904" i="5"/>
  <c r="AI904" i="5"/>
  <c r="AN904" i="5" s="1"/>
  <c r="AK912" i="5"/>
  <c r="AL912" i="5" s="1"/>
  <c r="Z915" i="5"/>
  <c r="AF915" i="5"/>
  <c r="AL920" i="5"/>
  <c r="AM920" i="5" s="1"/>
  <c r="AE921" i="5"/>
  <c r="S928" i="5"/>
  <c r="R928" i="5"/>
  <c r="AL936" i="5"/>
  <c r="AM936" i="5" s="1"/>
  <c r="AE937" i="5"/>
  <c r="S944" i="5"/>
  <c r="R944" i="5"/>
  <c r="S954" i="5"/>
  <c r="R954" i="5"/>
  <c r="AE955" i="5"/>
  <c r="J955" i="5"/>
  <c r="K955" i="5" s="1"/>
  <c r="N955" i="5" s="1"/>
  <c r="AI955" i="5"/>
  <c r="AN955" i="5" s="1"/>
  <c r="Q956" i="5"/>
  <c r="R956" i="5" s="1"/>
  <c r="Z959" i="5"/>
  <c r="AF959" i="5"/>
  <c r="AF966" i="5"/>
  <c r="Z966" i="5"/>
  <c r="Z968" i="5"/>
  <c r="AF968" i="5"/>
  <c r="Z969" i="5"/>
  <c r="AF969" i="5"/>
  <c r="AE982" i="5"/>
  <c r="J982" i="5"/>
  <c r="AH987" i="5"/>
  <c r="AI987" i="5" s="1"/>
  <c r="AN987" i="5" s="1"/>
  <c r="Z992" i="5"/>
  <c r="AF992" i="5"/>
  <c r="AE998" i="5"/>
  <c r="J998" i="5"/>
  <c r="K998" i="5" s="1"/>
  <c r="AH1003" i="5"/>
  <c r="AI1003" i="5" s="1"/>
  <c r="AN1003" i="5" s="1"/>
  <c r="Z1008" i="5"/>
  <c r="AF1008" i="5"/>
  <c r="AE1014" i="5"/>
  <c r="J1014" i="5"/>
  <c r="AH1019" i="5"/>
  <c r="AI1019" i="5" s="1"/>
  <c r="AN1019" i="5" s="1"/>
  <c r="Z1024" i="5"/>
  <c r="AF1024" i="5"/>
  <c r="AE1030" i="5"/>
  <c r="J1030" i="5"/>
  <c r="K1030" i="5" s="1"/>
  <c r="AH1035" i="5"/>
  <c r="AI1035" i="5" s="1"/>
  <c r="AN1035" i="5" s="1"/>
  <c r="AF1044" i="5"/>
  <c r="Z1044" i="5"/>
  <c r="Q1059" i="5"/>
  <c r="R1059" i="5" s="1"/>
  <c r="AH1125" i="5"/>
  <c r="AI1125" i="5" s="1"/>
  <c r="AK1171" i="5"/>
  <c r="AL1171" i="5" s="1"/>
  <c r="AM1171" i="5" s="1"/>
  <c r="AE1174" i="5"/>
  <c r="J1174" i="5"/>
  <c r="K1174" i="5" s="1"/>
  <c r="AH1252" i="5"/>
  <c r="AI1252" i="5" s="1"/>
  <c r="AH1314" i="5"/>
  <c r="AI1314" i="5" s="1"/>
  <c r="Z1349" i="5"/>
  <c r="AF1349" i="5"/>
  <c r="AH1363" i="5"/>
  <c r="AI1363" i="5" s="1"/>
  <c r="AN1363" i="5" s="1"/>
  <c r="AL1410" i="5"/>
  <c r="AM1410" i="5" s="1"/>
  <c r="Z1441" i="5"/>
  <c r="AF1441" i="5"/>
  <c r="S597" i="5"/>
  <c r="T597" i="5" s="1"/>
  <c r="U597" i="5" s="1"/>
  <c r="K598" i="5"/>
  <c r="N598" i="5" s="1"/>
  <c r="AL604" i="5"/>
  <c r="AI605" i="5"/>
  <c r="AN605" i="5" s="1"/>
  <c r="AL608" i="5"/>
  <c r="AH609" i="5"/>
  <c r="AI609" i="5" s="1"/>
  <c r="Q613" i="5"/>
  <c r="R613" i="5" s="1"/>
  <c r="S614" i="5"/>
  <c r="T614" i="5" s="1"/>
  <c r="U614" i="5" s="1"/>
  <c r="N617" i="5"/>
  <c r="L618" i="5"/>
  <c r="M618" i="5" s="1"/>
  <c r="Q618" i="5"/>
  <c r="AI623" i="5"/>
  <c r="AN623" i="5" s="1"/>
  <c r="L630" i="5"/>
  <c r="M630" i="5" s="1"/>
  <c r="AH630" i="5"/>
  <c r="AI630" i="5" s="1"/>
  <c r="AE645" i="5"/>
  <c r="J645" i="5"/>
  <c r="AF651" i="5"/>
  <c r="Z651" i="5"/>
  <c r="AH664" i="5"/>
  <c r="AI664" i="5" s="1"/>
  <c r="AN664" i="5" s="1"/>
  <c r="AF682" i="5"/>
  <c r="Z682" i="5"/>
  <c r="S703" i="5"/>
  <c r="T703" i="5" s="1"/>
  <c r="U703" i="5" s="1"/>
  <c r="AK703" i="5"/>
  <c r="S711" i="5"/>
  <c r="T711" i="5" s="1"/>
  <c r="U711" i="5" s="1"/>
  <c r="AE726" i="5"/>
  <c r="J726" i="5"/>
  <c r="K726" i="5" s="1"/>
  <c r="AE740" i="5"/>
  <c r="J740" i="5"/>
  <c r="AE764" i="5"/>
  <c r="J764" i="5"/>
  <c r="Z770" i="5"/>
  <c r="AF770" i="5"/>
  <c r="AE774" i="5"/>
  <c r="J774" i="5"/>
  <c r="J777" i="5"/>
  <c r="K777" i="5" s="1"/>
  <c r="N777" i="5" s="1"/>
  <c r="AE777" i="5"/>
  <c r="AE782" i="5"/>
  <c r="J782" i="5"/>
  <c r="K782" i="5" s="1"/>
  <c r="J785" i="5"/>
  <c r="K785" i="5" s="1"/>
  <c r="AE785" i="5"/>
  <c r="N788" i="5"/>
  <c r="S788" i="5"/>
  <c r="T788" i="5" s="1"/>
  <c r="U788" i="5" s="1"/>
  <c r="AE789" i="5"/>
  <c r="J789" i="5"/>
  <c r="AH791" i="5"/>
  <c r="AI791" i="5" s="1"/>
  <c r="R792" i="5"/>
  <c r="S792" i="5"/>
  <c r="K796" i="5"/>
  <c r="N796" i="5" s="1"/>
  <c r="S804" i="5"/>
  <c r="AE805" i="5"/>
  <c r="J805" i="5"/>
  <c r="K805" i="5" s="1"/>
  <c r="AF809" i="5"/>
  <c r="Z809" i="5"/>
  <c r="AH811" i="5"/>
  <c r="AI811" i="5" s="1"/>
  <c r="AN811" i="5" s="1"/>
  <c r="AF822" i="5"/>
  <c r="Z822" i="5"/>
  <c r="S838" i="5"/>
  <c r="R838" i="5"/>
  <c r="AK838" i="5"/>
  <c r="AL838" i="5" s="1"/>
  <c r="AF847" i="5"/>
  <c r="Z847" i="5"/>
  <c r="AE852" i="5"/>
  <c r="J852" i="5"/>
  <c r="K852" i="5" s="1"/>
  <c r="N852" i="5" s="1"/>
  <c r="S856" i="5"/>
  <c r="T856" i="5" s="1"/>
  <c r="U856" i="5" s="1"/>
  <c r="AF860" i="5"/>
  <c r="Z860" i="5"/>
  <c r="Z862" i="5"/>
  <c r="AF862" i="5"/>
  <c r="AF868" i="5"/>
  <c r="Z868" i="5"/>
  <c r="AK880" i="5"/>
  <c r="AK888" i="5"/>
  <c r="AL888" i="5" s="1"/>
  <c r="AM888" i="5" s="1"/>
  <c r="AK889" i="5"/>
  <c r="AL889" i="5" s="1"/>
  <c r="AM889" i="5" s="1"/>
  <c r="S892" i="5"/>
  <c r="R892" i="5"/>
  <c r="Z894" i="5"/>
  <c r="AF894" i="5"/>
  <c r="Z899" i="5"/>
  <c r="AF899" i="5"/>
  <c r="S912" i="5"/>
  <c r="R912" i="5"/>
  <c r="S924" i="5"/>
  <c r="R924" i="5"/>
  <c r="AE933" i="5"/>
  <c r="S940" i="5"/>
  <c r="R940" i="5"/>
  <c r="AE949" i="5"/>
  <c r="AL962" i="5"/>
  <c r="AM962" i="5" s="1"/>
  <c r="AE967" i="5"/>
  <c r="AK973" i="5"/>
  <c r="AE975" i="5"/>
  <c r="J975" i="5"/>
  <c r="K975" i="5" s="1"/>
  <c r="AH982" i="5"/>
  <c r="AI982" i="5" s="1"/>
  <c r="AF985" i="5"/>
  <c r="Z985" i="5"/>
  <c r="AK997" i="5"/>
  <c r="AL997" i="5" s="1"/>
  <c r="AF1001" i="5"/>
  <c r="Z1001" i="5"/>
  <c r="AK1013" i="5"/>
  <c r="AL1013" i="5" s="1"/>
  <c r="AF1017" i="5"/>
  <c r="Z1017" i="5"/>
  <c r="AK1029" i="5"/>
  <c r="AL1029" i="5" s="1"/>
  <c r="AF1033" i="5"/>
  <c r="Z1033" i="5"/>
  <c r="Z1042" i="5"/>
  <c r="AF1042" i="5"/>
  <c r="S1192" i="5"/>
  <c r="R1192" i="5"/>
  <c r="Q1215" i="5"/>
  <c r="R1215" i="5" s="1"/>
  <c r="AE1270" i="5"/>
  <c r="J1270" i="5"/>
  <c r="J1343" i="5"/>
  <c r="AE1343" i="5"/>
  <c r="AE1376" i="5"/>
  <c r="J1376" i="5"/>
  <c r="K1376" i="5" s="1"/>
  <c r="L1376" i="5" s="1"/>
  <c r="M1376" i="5" s="1"/>
  <c r="AL1426" i="5"/>
  <c r="AM1426" i="5" s="1"/>
  <c r="R1466" i="5"/>
  <c r="S1466" i="5"/>
  <c r="J727" i="5"/>
  <c r="K727" i="5" s="1"/>
  <c r="AE727" i="5"/>
  <c r="J729" i="5"/>
  <c r="AE729" i="5"/>
  <c r="N732" i="5"/>
  <c r="L738" i="5"/>
  <c r="M738" i="5" s="1"/>
  <c r="S741" i="5"/>
  <c r="AK747" i="5"/>
  <c r="AL747" i="5" s="1"/>
  <c r="AE748" i="5"/>
  <c r="Z750" i="5"/>
  <c r="AF750" i="5"/>
  <c r="AK755" i="5"/>
  <c r="AL755" i="5" s="1"/>
  <c r="AE756" i="5"/>
  <c r="Z758" i="5"/>
  <c r="AF758" i="5"/>
  <c r="AI765" i="5"/>
  <c r="K766" i="5"/>
  <c r="L766" i="5" s="1"/>
  <c r="M766" i="5" s="1"/>
  <c r="AK773" i="5"/>
  <c r="AL773" i="5" s="1"/>
  <c r="AM773" i="5" s="1"/>
  <c r="AK776" i="5"/>
  <c r="AL776" i="5" s="1"/>
  <c r="Q777" i="5"/>
  <c r="AK781" i="5"/>
  <c r="AL781" i="5" s="1"/>
  <c r="AM781" i="5" s="1"/>
  <c r="AK784" i="5"/>
  <c r="AL784" i="5" s="1"/>
  <c r="AH787" i="5"/>
  <c r="AI787" i="5" s="1"/>
  <c r="AN787" i="5" s="1"/>
  <c r="J795" i="5"/>
  <c r="AI795" i="5"/>
  <c r="AN795" i="5" s="1"/>
  <c r="J797" i="5"/>
  <c r="AH799" i="5"/>
  <c r="AI799" i="5" s="1"/>
  <c r="AN799" i="5" s="1"/>
  <c r="J800" i="5"/>
  <c r="K800" i="5" s="1"/>
  <c r="AE800" i="5"/>
  <c r="AH801" i="5"/>
  <c r="AI801" i="5" s="1"/>
  <c r="AN801" i="5" s="1"/>
  <c r="AE804" i="5"/>
  <c r="J804" i="5"/>
  <c r="R806" i="5"/>
  <c r="S806" i="5"/>
  <c r="J817" i="5"/>
  <c r="K817" i="5" s="1"/>
  <c r="S818" i="5"/>
  <c r="AK821" i="5"/>
  <c r="AL821" i="5" s="1"/>
  <c r="AM821" i="5" s="1"/>
  <c r="L825" i="5"/>
  <c r="M825" i="5" s="1"/>
  <c r="Q825" i="5"/>
  <c r="K826" i="5"/>
  <c r="N826" i="5" s="1"/>
  <c r="J827" i="5"/>
  <c r="K827" i="5" s="1"/>
  <c r="AE827" i="5"/>
  <c r="K836" i="5"/>
  <c r="AI836" i="5"/>
  <c r="AN836" i="5" s="1"/>
  <c r="N839" i="5"/>
  <c r="Z841" i="5"/>
  <c r="K843" i="5"/>
  <c r="N843" i="5" s="1"/>
  <c r="J849" i="5"/>
  <c r="K849" i="5" s="1"/>
  <c r="L849" i="5" s="1"/>
  <c r="M849" i="5" s="1"/>
  <c r="AE849" i="5"/>
  <c r="Z850" i="5"/>
  <c r="AF850" i="5"/>
  <c r="AF863" i="5"/>
  <c r="Z863" i="5"/>
  <c r="J865" i="5"/>
  <c r="AE865" i="5"/>
  <c r="AE875" i="5"/>
  <c r="J875" i="5"/>
  <c r="K875" i="5" s="1"/>
  <c r="L875" i="5" s="1"/>
  <c r="M875" i="5" s="1"/>
  <c r="Z886" i="5"/>
  <c r="AF886" i="5"/>
  <c r="AH897" i="5"/>
  <c r="AI897" i="5" s="1"/>
  <c r="AN897" i="5" s="1"/>
  <c r="AF900" i="5"/>
  <c r="Z900" i="5"/>
  <c r="AM904" i="5"/>
  <c r="S908" i="5"/>
  <c r="T908" i="5" s="1"/>
  <c r="U908" i="5" s="1"/>
  <c r="AI909" i="5"/>
  <c r="AN909" i="5" s="1"/>
  <c r="Q916" i="5"/>
  <c r="S920" i="5"/>
  <c r="R920" i="5"/>
  <c r="AL928" i="5"/>
  <c r="AM928" i="5" s="1"/>
  <c r="AE929" i="5"/>
  <c r="S936" i="5"/>
  <c r="R936" i="5"/>
  <c r="AL944" i="5"/>
  <c r="AM944" i="5" s="1"/>
  <c r="AE945" i="5"/>
  <c r="AE957" i="5"/>
  <c r="J957" i="5"/>
  <c r="K957" i="5" s="1"/>
  <c r="AH959" i="5"/>
  <c r="AI959" i="5" s="1"/>
  <c r="AN959" i="5" s="1"/>
  <c r="AE962" i="5"/>
  <c r="J962" i="5"/>
  <c r="Q974" i="5"/>
  <c r="R974" i="5" s="1"/>
  <c r="Q978" i="5"/>
  <c r="S990" i="5"/>
  <c r="R990" i="5"/>
  <c r="AK990" i="5"/>
  <c r="AL990" i="5" s="1"/>
  <c r="AM990" i="5" s="1"/>
  <c r="AI991" i="5"/>
  <c r="AN991" i="5" s="1"/>
  <c r="Q994" i="5"/>
  <c r="R994" i="5" s="1"/>
  <c r="S1006" i="5"/>
  <c r="R1006" i="5"/>
  <c r="AK1006" i="5"/>
  <c r="AL1006" i="5" s="1"/>
  <c r="AM1006" i="5" s="1"/>
  <c r="AI1007" i="5"/>
  <c r="AN1007" i="5" s="1"/>
  <c r="Q1010" i="5"/>
  <c r="S1022" i="5"/>
  <c r="R1022" i="5"/>
  <c r="AK1022" i="5"/>
  <c r="AL1022" i="5" s="1"/>
  <c r="AM1022" i="5" s="1"/>
  <c r="AI1023" i="5"/>
  <c r="AN1023" i="5" s="1"/>
  <c r="Q1026" i="5"/>
  <c r="R1026" i="5" s="1"/>
  <c r="T1030" i="5"/>
  <c r="U1030" i="5" s="1"/>
  <c r="S1038" i="5"/>
  <c r="R1038" i="5"/>
  <c r="AK1038" i="5"/>
  <c r="AL1038" i="5" s="1"/>
  <c r="AM1038" i="5" s="1"/>
  <c r="Q1051" i="5"/>
  <c r="R1051" i="5" s="1"/>
  <c r="R1088" i="5"/>
  <c r="S1088" i="5"/>
  <c r="AE1092" i="5"/>
  <c r="AK1102" i="5"/>
  <c r="AL1102" i="5" s="1"/>
  <c r="Z1103" i="5"/>
  <c r="AF1103" i="5"/>
  <c r="AF1113" i="5"/>
  <c r="Z1113" i="5"/>
  <c r="J1129" i="5"/>
  <c r="K1129" i="5" s="1"/>
  <c r="L1129" i="5" s="1"/>
  <c r="M1129" i="5" s="1"/>
  <c r="AE1129" i="5"/>
  <c r="AE1162" i="5"/>
  <c r="J1162" i="5"/>
  <c r="AI1162" i="5"/>
  <c r="AN1162" i="5" s="1"/>
  <c r="AE1186" i="5"/>
  <c r="J1186" i="5"/>
  <c r="K1186" i="5" s="1"/>
  <c r="N1186" i="5" s="1"/>
  <c r="AE1189" i="5"/>
  <c r="J1189" i="5"/>
  <c r="Q1283" i="5"/>
  <c r="R1283" i="5" s="1"/>
  <c r="AH1332" i="5"/>
  <c r="AI1332" i="5" s="1"/>
  <c r="AE1530" i="5"/>
  <c r="J1530" i="5"/>
  <c r="K848" i="5"/>
  <c r="N848" i="5" s="1"/>
  <c r="L853" i="5"/>
  <c r="M853" i="5" s="1"/>
  <c r="K857" i="5"/>
  <c r="N857" i="5" s="1"/>
  <c r="K860" i="5"/>
  <c r="N860" i="5" s="1"/>
  <c r="K864" i="5"/>
  <c r="N864" i="5" s="1"/>
  <c r="K868" i="5"/>
  <c r="N868" i="5" s="1"/>
  <c r="AF887" i="5"/>
  <c r="Z889" i="5"/>
  <c r="K901" i="5"/>
  <c r="N901" i="5" s="1"/>
  <c r="AF906" i="5"/>
  <c r="K908" i="5"/>
  <c r="N908" i="5" s="1"/>
  <c r="K909" i="5"/>
  <c r="L909" i="5" s="1"/>
  <c r="M909" i="5" s="1"/>
  <c r="AL916" i="5"/>
  <c r="AM916" i="5" s="1"/>
  <c r="AF918" i="5"/>
  <c r="Z920" i="5"/>
  <c r="AN920" i="5"/>
  <c r="AF922" i="5"/>
  <c r="Z924" i="5"/>
  <c r="AN924" i="5"/>
  <c r="AF926" i="5"/>
  <c r="Z928" i="5"/>
  <c r="AN928" i="5"/>
  <c r="AF930" i="5"/>
  <c r="Z932" i="5"/>
  <c r="AN932" i="5"/>
  <c r="AF934" i="5"/>
  <c r="Z936" i="5"/>
  <c r="AN936" i="5"/>
  <c r="AF938" i="5"/>
  <c r="Z940" i="5"/>
  <c r="AN940" i="5"/>
  <c r="AF942" i="5"/>
  <c r="Z944" i="5"/>
  <c r="AN944" i="5"/>
  <c r="AF946" i="5"/>
  <c r="Z948" i="5"/>
  <c r="AN948" i="5"/>
  <c r="AF950" i="5"/>
  <c r="AE956" i="5"/>
  <c r="AM966" i="5"/>
  <c r="AF967" i="5"/>
  <c r="Q970" i="5"/>
  <c r="R970" i="5" s="1"/>
  <c r="AE970" i="5"/>
  <c r="K971" i="5"/>
  <c r="AF974" i="5"/>
  <c r="Z974" i="5"/>
  <c r="AM977" i="5"/>
  <c r="K979" i="5"/>
  <c r="Z982" i="5"/>
  <c r="K984" i="5"/>
  <c r="Q986" i="5"/>
  <c r="Z993" i="5"/>
  <c r="AM993" i="5"/>
  <c r="K995" i="5"/>
  <c r="AF996" i="5"/>
  <c r="S997" i="5"/>
  <c r="Z998" i="5"/>
  <c r="Z1009" i="5"/>
  <c r="AM1009" i="5"/>
  <c r="K1011" i="5"/>
  <c r="Z1014" i="5"/>
  <c r="Z1025" i="5"/>
  <c r="AM1025" i="5"/>
  <c r="K1027" i="5"/>
  <c r="Z1030" i="5"/>
  <c r="S1049" i="5"/>
  <c r="T1049" i="5" s="1"/>
  <c r="U1049" i="5" s="1"/>
  <c r="S1057" i="5"/>
  <c r="T1057" i="5" s="1"/>
  <c r="U1057" i="5" s="1"/>
  <c r="S1063" i="5"/>
  <c r="Z1091" i="5"/>
  <c r="AF1091" i="5"/>
  <c r="AF1093" i="5"/>
  <c r="Z1093" i="5"/>
  <c r="AF1117" i="5"/>
  <c r="Z1117" i="5"/>
  <c r="AF1128" i="5"/>
  <c r="Z1128" i="5"/>
  <c r="S1188" i="5"/>
  <c r="R1188" i="5"/>
  <c r="AE1216" i="5"/>
  <c r="J1216" i="5"/>
  <c r="K1216" i="5" s="1"/>
  <c r="J1222" i="5"/>
  <c r="K1222" i="5" s="1"/>
  <c r="AE1222" i="5"/>
  <c r="AH1242" i="5"/>
  <c r="AI1242" i="5" s="1"/>
  <c r="J1249" i="5"/>
  <c r="AE1249" i="5"/>
  <c r="Z1256" i="5"/>
  <c r="AF1256" i="5"/>
  <c r="AH1263" i="5"/>
  <c r="AI1263" i="5" s="1"/>
  <c r="AN1263" i="5" s="1"/>
  <c r="AF1270" i="5"/>
  <c r="Z1270" i="5"/>
  <c r="J1287" i="5"/>
  <c r="K1287" i="5" s="1"/>
  <c r="N1287" i="5" s="1"/>
  <c r="AE1287" i="5"/>
  <c r="AH1287" i="5"/>
  <c r="AH1288" i="5"/>
  <c r="AI1288" i="5" s="1"/>
  <c r="AN1288" i="5" s="1"/>
  <c r="Q1299" i="5"/>
  <c r="J1307" i="5"/>
  <c r="AE1307" i="5"/>
  <c r="AE1316" i="5"/>
  <c r="J1316" i="5"/>
  <c r="K1316" i="5" s="1"/>
  <c r="AE1326" i="5"/>
  <c r="J1326" i="5"/>
  <c r="AE1332" i="5"/>
  <c r="J1332" i="5"/>
  <c r="AH1340" i="5"/>
  <c r="AI1340" i="5" s="1"/>
  <c r="AN1340" i="5" s="1"/>
  <c r="AE1342" i="5"/>
  <c r="J1342" i="5"/>
  <c r="K1342" i="5" s="1"/>
  <c r="N1342" i="5" s="1"/>
  <c r="S1363" i="5"/>
  <c r="T1363" i="5" s="1"/>
  <c r="U1363" i="5" s="1"/>
  <c r="AL1375" i="5"/>
  <c r="AM1375" i="5" s="1"/>
  <c r="Z1382" i="5"/>
  <c r="AF1382" i="5"/>
  <c r="R1387" i="5"/>
  <c r="S1387" i="5"/>
  <c r="Z1451" i="5"/>
  <c r="AF1451" i="5"/>
  <c r="Q1518" i="5"/>
  <c r="R1518" i="5" s="1"/>
  <c r="AF1568" i="5"/>
  <c r="Z1568" i="5"/>
  <c r="Q1701" i="5"/>
  <c r="R1701" i="5" s="1"/>
  <c r="AL537" i="5"/>
  <c r="AM537" i="5" s="1"/>
  <c r="AE539" i="5"/>
  <c r="AL541" i="5"/>
  <c r="AM541" i="5" s="1"/>
  <c r="AE543" i="5"/>
  <c r="K544" i="5"/>
  <c r="N548" i="5"/>
  <c r="K550" i="5"/>
  <c r="N550" i="5" s="1"/>
  <c r="K551" i="5"/>
  <c r="N552" i="5"/>
  <c r="K554" i="5"/>
  <c r="N554" i="5" s="1"/>
  <c r="K555" i="5"/>
  <c r="N556" i="5"/>
  <c r="K566" i="5"/>
  <c r="S569" i="5"/>
  <c r="K571" i="5"/>
  <c r="K574" i="5"/>
  <c r="N574" i="5" s="1"/>
  <c r="S577" i="5"/>
  <c r="T577" i="5" s="1"/>
  <c r="U577" i="5" s="1"/>
  <c r="K579" i="5"/>
  <c r="K582" i="5"/>
  <c r="N582" i="5" s="1"/>
  <c r="S585" i="5"/>
  <c r="S589" i="5"/>
  <c r="T589" i="5" s="1"/>
  <c r="U589" i="5" s="1"/>
  <c r="K594" i="5"/>
  <c r="N594" i="5" s="1"/>
  <c r="K595" i="5"/>
  <c r="AI597" i="5"/>
  <c r="AL600" i="5"/>
  <c r="AM600" i="5" s="1"/>
  <c r="S605" i="5"/>
  <c r="T605" i="5" s="1"/>
  <c r="U605" i="5" s="1"/>
  <c r="Q606" i="5"/>
  <c r="AN606" i="5"/>
  <c r="K609" i="5"/>
  <c r="N609" i="5" s="1"/>
  <c r="K611" i="5"/>
  <c r="AI613" i="5"/>
  <c r="AL616" i="5"/>
  <c r="AM616" i="5" s="1"/>
  <c r="AF619" i="5"/>
  <c r="S621" i="5"/>
  <c r="T621" i="5" s="1"/>
  <c r="U621" i="5" s="1"/>
  <c r="AN622" i="5"/>
  <c r="Z628" i="5"/>
  <c r="K647" i="5"/>
  <c r="N647" i="5" s="1"/>
  <c r="Z650" i="5"/>
  <c r="Z658" i="5"/>
  <c r="Z659" i="5"/>
  <c r="AE660" i="5"/>
  <c r="Z662" i="5"/>
  <c r="Z663" i="5"/>
  <c r="K679" i="5"/>
  <c r="N679" i="5" s="1"/>
  <c r="AE680" i="5"/>
  <c r="K684" i="5"/>
  <c r="AE685" i="5"/>
  <c r="K688" i="5"/>
  <c r="N688" i="5" s="1"/>
  <c r="Z692" i="5"/>
  <c r="K696" i="5"/>
  <c r="AF696" i="5"/>
  <c r="K697" i="5"/>
  <c r="L697" i="5" s="1"/>
  <c r="M697" i="5" s="1"/>
  <c r="K699" i="5"/>
  <c r="N699" i="5" s="1"/>
  <c r="AN699" i="5"/>
  <c r="AN703" i="5"/>
  <c r="K707" i="5"/>
  <c r="N707" i="5" s="1"/>
  <c r="K708" i="5"/>
  <c r="L708" i="5" s="1"/>
  <c r="M708" i="5" s="1"/>
  <c r="K714" i="5"/>
  <c r="L714" i="5" s="1"/>
  <c r="M714" i="5" s="1"/>
  <c r="K728" i="5"/>
  <c r="L728" i="5" s="1"/>
  <c r="M728" i="5" s="1"/>
  <c r="AL731" i="5"/>
  <c r="Z738" i="5"/>
  <c r="Z742" i="5"/>
  <c r="K762" i="5"/>
  <c r="L762" i="5" s="1"/>
  <c r="M762" i="5" s="1"/>
  <c r="AL765" i="5"/>
  <c r="AM765" i="5" s="1"/>
  <c r="Z776" i="5"/>
  <c r="AI778" i="5"/>
  <c r="AN778" i="5" s="1"/>
  <c r="Z780" i="5"/>
  <c r="K781" i="5"/>
  <c r="Q781" i="5"/>
  <c r="R781" i="5" s="1"/>
  <c r="Z784" i="5"/>
  <c r="K795" i="5"/>
  <c r="L795" i="5" s="1"/>
  <c r="M795" i="5" s="1"/>
  <c r="K799" i="5"/>
  <c r="L799" i="5" s="1"/>
  <c r="M799" i="5" s="1"/>
  <c r="K801" i="5"/>
  <c r="AL806" i="5"/>
  <c r="AM806" i="5" s="1"/>
  <c r="AI807" i="5"/>
  <c r="AN807" i="5" s="1"/>
  <c r="AL814" i="5"/>
  <c r="AM814" i="5" s="1"/>
  <c r="AI815" i="5"/>
  <c r="AN815" i="5" s="1"/>
  <c r="AL818" i="5"/>
  <c r="AM818" i="5" s="1"/>
  <c r="AI819" i="5"/>
  <c r="AN819" i="5" s="1"/>
  <c r="Z821" i="5"/>
  <c r="Z825" i="5"/>
  <c r="R826" i="5"/>
  <c r="T826" i="5" s="1"/>
  <c r="U826" i="5" s="1"/>
  <c r="K829" i="5"/>
  <c r="L829" i="5" s="1"/>
  <c r="M829" i="5" s="1"/>
  <c r="K832" i="5"/>
  <c r="N832" i="5" s="1"/>
  <c r="Z842" i="5"/>
  <c r="K845" i="5"/>
  <c r="L845" i="5" s="1"/>
  <c r="M845" i="5" s="1"/>
  <c r="J847" i="5"/>
  <c r="K847" i="5" s="1"/>
  <c r="AL852" i="5"/>
  <c r="AM852" i="5" s="1"/>
  <c r="J856" i="5"/>
  <c r="K856" i="5" s="1"/>
  <c r="N856" i="5" s="1"/>
  <c r="AK868" i="5"/>
  <c r="AL868" i="5" s="1"/>
  <c r="AM868" i="5" s="1"/>
  <c r="AL869" i="5"/>
  <c r="AM869" i="5" s="1"/>
  <c r="J873" i="5"/>
  <c r="K873" i="5" s="1"/>
  <c r="K874" i="5"/>
  <c r="L874" i="5" s="1"/>
  <c r="M874" i="5" s="1"/>
  <c r="AH877" i="5"/>
  <c r="AI877" i="5" s="1"/>
  <c r="AN877" i="5" s="1"/>
  <c r="Q880" i="5"/>
  <c r="R880" i="5" s="1"/>
  <c r="K882" i="5"/>
  <c r="K896" i="5"/>
  <c r="N896" i="5" s="1"/>
  <c r="AE898" i="5"/>
  <c r="AM919" i="5"/>
  <c r="K921" i="5"/>
  <c r="AM923" i="5"/>
  <c r="K925" i="5"/>
  <c r="AM927" i="5"/>
  <c r="K929" i="5"/>
  <c r="N929" i="5" s="1"/>
  <c r="AM931" i="5"/>
  <c r="K933" i="5"/>
  <c r="N933" i="5" s="1"/>
  <c r="AM935" i="5"/>
  <c r="K937" i="5"/>
  <c r="AM939" i="5"/>
  <c r="K941" i="5"/>
  <c r="AM943" i="5"/>
  <c r="K945" i="5"/>
  <c r="AM947" i="5"/>
  <c r="K949" i="5"/>
  <c r="AE959" i="5"/>
  <c r="K967" i="5"/>
  <c r="S993" i="5"/>
  <c r="S1009" i="5"/>
  <c r="S1025" i="5"/>
  <c r="AH1043" i="5"/>
  <c r="AI1043" i="5" s="1"/>
  <c r="AF1048" i="5"/>
  <c r="Z1048" i="5"/>
  <c r="AK1051" i="5"/>
  <c r="AF1056" i="5"/>
  <c r="Z1056" i="5"/>
  <c r="AE1064" i="5"/>
  <c r="J1064" i="5"/>
  <c r="K1064" i="5" s="1"/>
  <c r="AE1070" i="5"/>
  <c r="J1070" i="5"/>
  <c r="AE1071" i="5"/>
  <c r="AF1076" i="5"/>
  <c r="Z1076" i="5"/>
  <c r="Z1125" i="5"/>
  <c r="AF1125" i="5"/>
  <c r="AE1166" i="5"/>
  <c r="J1166" i="5"/>
  <c r="AK1167" i="5"/>
  <c r="AL1167" i="5" s="1"/>
  <c r="AE1178" i="5"/>
  <c r="J1178" i="5"/>
  <c r="Z1195" i="5"/>
  <c r="AF1195" i="5"/>
  <c r="AH1212" i="5"/>
  <c r="AI1212" i="5" s="1"/>
  <c r="AE1224" i="5"/>
  <c r="J1224" i="5"/>
  <c r="AK1231" i="5"/>
  <c r="AL1231" i="5" s="1"/>
  <c r="AH1236" i="5"/>
  <c r="AI1236" i="5" s="1"/>
  <c r="AN1236" i="5" s="1"/>
  <c r="AE1267" i="5"/>
  <c r="J1267" i="5"/>
  <c r="K1267" i="5" s="1"/>
  <c r="Z1294" i="5"/>
  <c r="AF1294" i="5"/>
  <c r="AH1298" i="5"/>
  <c r="AI1298" i="5" s="1"/>
  <c r="Z1306" i="5"/>
  <c r="AF1306" i="5"/>
  <c r="AK1307" i="5"/>
  <c r="AL1307" i="5" s="1"/>
  <c r="N1311" i="5"/>
  <c r="AF1316" i="5"/>
  <c r="Z1316" i="5"/>
  <c r="AF1318" i="5"/>
  <c r="Z1318" i="5"/>
  <c r="AE1320" i="5"/>
  <c r="J1320" i="5"/>
  <c r="K1320" i="5" s="1"/>
  <c r="AI1320" i="5"/>
  <c r="AN1320" i="5" s="1"/>
  <c r="J1323" i="5"/>
  <c r="K1323" i="5" s="1"/>
  <c r="AE1323" i="5"/>
  <c r="Z1332" i="5"/>
  <c r="AF1332" i="5"/>
  <c r="S1355" i="5"/>
  <c r="T1355" i="5" s="1"/>
  <c r="U1355" i="5" s="1"/>
  <c r="Z1373" i="5"/>
  <c r="AF1373" i="5"/>
  <c r="AL1395" i="5"/>
  <c r="AM1395" i="5" s="1"/>
  <c r="J1436" i="5"/>
  <c r="AE1436" i="5"/>
  <c r="AE1514" i="5"/>
  <c r="J1514" i="5"/>
  <c r="K1514" i="5" s="1"/>
  <c r="K613" i="5"/>
  <c r="N613" i="5" s="1"/>
  <c r="K615" i="5"/>
  <c r="AI617" i="5"/>
  <c r="AL620" i="5"/>
  <c r="AM620" i="5" s="1"/>
  <c r="K641" i="5"/>
  <c r="N641" i="5" s="1"/>
  <c r="N664" i="5"/>
  <c r="K671" i="5"/>
  <c r="N671" i="5" s="1"/>
  <c r="AE672" i="5"/>
  <c r="K676" i="5"/>
  <c r="Q699" i="5"/>
  <c r="K700" i="5"/>
  <c r="AM706" i="5"/>
  <c r="AN707" i="5"/>
  <c r="K712" i="5"/>
  <c r="L712" i="5" s="1"/>
  <c r="M712" i="5" s="1"/>
  <c r="K716" i="5"/>
  <c r="L716" i="5" s="1"/>
  <c r="M716" i="5" s="1"/>
  <c r="AL723" i="5"/>
  <c r="AM723" i="5" s="1"/>
  <c r="AI724" i="5"/>
  <c r="AN724" i="5" s="1"/>
  <c r="K729" i="5"/>
  <c r="AE733" i="5"/>
  <c r="AE737" i="5"/>
  <c r="K748" i="5"/>
  <c r="L748" i="5" s="1"/>
  <c r="M748" i="5" s="1"/>
  <c r="K752" i="5"/>
  <c r="L752" i="5" s="1"/>
  <c r="M752" i="5" s="1"/>
  <c r="K756" i="5"/>
  <c r="L756" i="5" s="1"/>
  <c r="M756" i="5" s="1"/>
  <c r="K760" i="5"/>
  <c r="L760" i="5" s="1"/>
  <c r="M760" i="5" s="1"/>
  <c r="AI766" i="5"/>
  <c r="AN766" i="5" s="1"/>
  <c r="K768" i="5"/>
  <c r="N768" i="5" s="1"/>
  <c r="AL769" i="5"/>
  <c r="AM769" i="5" s="1"/>
  <c r="AI770" i="5"/>
  <c r="AN770" i="5" s="1"/>
  <c r="K774" i="5"/>
  <c r="L774" i="5" s="1"/>
  <c r="M774" i="5" s="1"/>
  <c r="K786" i="5"/>
  <c r="AL794" i="5"/>
  <c r="AM794" i="5" s="1"/>
  <c r="K802" i="5"/>
  <c r="N802" i="5" s="1"/>
  <c r="K804" i="5"/>
  <c r="N804" i="5" s="1"/>
  <c r="K828" i="5"/>
  <c r="K830" i="5"/>
  <c r="L830" i="5" s="1"/>
  <c r="M830" i="5" s="1"/>
  <c r="AE853" i="5"/>
  <c r="AN853" i="5"/>
  <c r="K876" i="5"/>
  <c r="N876" i="5" s="1"/>
  <c r="AE876" i="5"/>
  <c r="K877" i="5"/>
  <c r="L877" i="5" s="1"/>
  <c r="M877" i="5" s="1"/>
  <c r="AE878" i="5"/>
  <c r="N885" i="5"/>
  <c r="N892" i="5"/>
  <c r="L917" i="5"/>
  <c r="M917" i="5" s="1"/>
  <c r="K958" i="5"/>
  <c r="N958" i="5" s="1"/>
  <c r="AM961" i="5"/>
  <c r="K963" i="5"/>
  <c r="AF964" i="5"/>
  <c r="AK965" i="5"/>
  <c r="AL965" i="5" s="1"/>
  <c r="AL969" i="5"/>
  <c r="AM969" i="5" s="1"/>
  <c r="AL982" i="5"/>
  <c r="AM982" i="5" s="1"/>
  <c r="AM985" i="5"/>
  <c r="K987" i="5"/>
  <c r="J990" i="5"/>
  <c r="AH990" i="5"/>
  <c r="AL998" i="5"/>
  <c r="AM998" i="5" s="1"/>
  <c r="AM1001" i="5"/>
  <c r="S1002" i="5"/>
  <c r="T1002" i="5" s="1"/>
  <c r="U1002" i="5" s="1"/>
  <c r="K1003" i="5"/>
  <c r="S1005" i="5"/>
  <c r="T1005" i="5" s="1"/>
  <c r="U1005" i="5" s="1"/>
  <c r="AK1005" i="5"/>
  <c r="AL1005" i="5" s="1"/>
  <c r="J1006" i="5"/>
  <c r="K1006" i="5" s="1"/>
  <c r="Q1013" i="5"/>
  <c r="R1013" i="5" s="1"/>
  <c r="AL1014" i="5"/>
  <c r="AM1014" i="5" s="1"/>
  <c r="AM1017" i="5"/>
  <c r="S1018" i="5"/>
  <c r="T1018" i="5" s="1"/>
  <c r="U1018" i="5" s="1"/>
  <c r="K1019" i="5"/>
  <c r="S1021" i="5"/>
  <c r="T1021" i="5" s="1"/>
  <c r="U1021" i="5" s="1"/>
  <c r="AK1021" i="5"/>
  <c r="J1022" i="5"/>
  <c r="K1022" i="5" s="1"/>
  <c r="Q1029" i="5"/>
  <c r="R1029" i="5" s="1"/>
  <c r="AL1030" i="5"/>
  <c r="AM1030" i="5" s="1"/>
  <c r="AM1033" i="5"/>
  <c r="S1034" i="5"/>
  <c r="T1034" i="5" s="1"/>
  <c r="U1034" i="5" s="1"/>
  <c r="K1035" i="5"/>
  <c r="S1037" i="5"/>
  <c r="T1037" i="5" s="1"/>
  <c r="U1037" i="5" s="1"/>
  <c r="AK1037" i="5"/>
  <c r="AL1037" i="5" s="1"/>
  <c r="J1038" i="5"/>
  <c r="K1038" i="5" s="1"/>
  <c r="AL1043" i="5"/>
  <c r="AM1043" i="5" s="1"/>
  <c r="AK1069" i="5"/>
  <c r="Z1070" i="5"/>
  <c r="AF1070" i="5"/>
  <c r="AH1074" i="5"/>
  <c r="R1086" i="5"/>
  <c r="S1086" i="5"/>
  <c r="S1090" i="5"/>
  <c r="T1090" i="5" s="1"/>
  <c r="U1090" i="5" s="1"/>
  <c r="AE1097" i="5"/>
  <c r="J1097" i="5"/>
  <c r="K1097" i="5" s="1"/>
  <c r="AE1103" i="5"/>
  <c r="J1103" i="5"/>
  <c r="K1103" i="5" s="1"/>
  <c r="AE1104" i="5"/>
  <c r="AF1109" i="5"/>
  <c r="Z1109" i="5"/>
  <c r="S1119" i="5"/>
  <c r="R1119" i="5"/>
  <c r="R1127" i="5"/>
  <c r="T1127" i="5" s="1"/>
  <c r="U1127" i="5" s="1"/>
  <c r="AL1165" i="5"/>
  <c r="AM1165" i="5" s="1"/>
  <c r="AF1166" i="5"/>
  <c r="Z1166" i="5"/>
  <c r="AE1172" i="5"/>
  <c r="J1172" i="5"/>
  <c r="K1172" i="5" s="1"/>
  <c r="AE1182" i="5"/>
  <c r="J1182" i="5"/>
  <c r="K1182" i="5" s="1"/>
  <c r="N1182" i="5" s="1"/>
  <c r="Z1191" i="5"/>
  <c r="AF1191" i="5"/>
  <c r="Z1194" i="5"/>
  <c r="AF1194" i="5"/>
  <c r="AF1196" i="5"/>
  <c r="Z1196" i="5"/>
  <c r="Z1203" i="5"/>
  <c r="AF1203" i="5"/>
  <c r="AK1211" i="5"/>
  <c r="AL1211" i="5" s="1"/>
  <c r="AK1223" i="5"/>
  <c r="AL1223" i="5" s="1"/>
  <c r="AM1223" i="5" s="1"/>
  <c r="Z1224" i="5"/>
  <c r="AF1224" i="5"/>
  <c r="AF1242" i="5"/>
  <c r="Z1242" i="5"/>
  <c r="AF1244" i="5"/>
  <c r="Z1244" i="5"/>
  <c r="AK1245" i="5"/>
  <c r="AL1245" i="5" s="1"/>
  <c r="Q1295" i="5"/>
  <c r="R1295" i="5" s="1"/>
  <c r="J1304" i="5"/>
  <c r="K1304" i="5" s="1"/>
  <c r="AE1304" i="5"/>
  <c r="Z1310" i="5"/>
  <c r="AF1310" i="5"/>
  <c r="S1311" i="5"/>
  <c r="T1311" i="5" s="1"/>
  <c r="U1311" i="5" s="1"/>
  <c r="Z1320" i="5"/>
  <c r="AF1320" i="5"/>
  <c r="Z1322" i="5"/>
  <c r="AF1322" i="5"/>
  <c r="Z1348" i="5"/>
  <c r="AF1348" i="5"/>
  <c r="J1352" i="5"/>
  <c r="K1352" i="5" s="1"/>
  <c r="AE1352" i="5"/>
  <c r="Z1366" i="5"/>
  <c r="AF1366" i="5"/>
  <c r="S1402" i="5"/>
  <c r="R1402" i="5"/>
  <c r="AK1406" i="5"/>
  <c r="AH1407" i="5"/>
  <c r="AI1407" i="5" s="1"/>
  <c r="AN1407" i="5" s="1"/>
  <c r="AE1411" i="5"/>
  <c r="J1411" i="5"/>
  <c r="J1416" i="5"/>
  <c r="AE1416" i="5"/>
  <c r="AK1422" i="5"/>
  <c r="AH1423" i="5"/>
  <c r="AI1423" i="5" s="1"/>
  <c r="AN1423" i="5" s="1"/>
  <c r="AE1427" i="5"/>
  <c r="J1427" i="5"/>
  <c r="K1427" i="5" s="1"/>
  <c r="S1434" i="5"/>
  <c r="R1434" i="5"/>
  <c r="Z1484" i="5"/>
  <c r="AF1484" i="5"/>
  <c r="Q1502" i="5"/>
  <c r="R1502" i="5" s="1"/>
  <c r="AK1551" i="5"/>
  <c r="AL1551" i="5" s="1"/>
  <c r="AM1551" i="5" s="1"/>
  <c r="AE1628" i="5"/>
  <c r="J1628" i="5"/>
  <c r="AE1652" i="5"/>
  <c r="J1652" i="5"/>
  <c r="K1652" i="5" s="1"/>
  <c r="N1652" i="5" s="1"/>
  <c r="K1054" i="5"/>
  <c r="L1054" i="5" s="1"/>
  <c r="M1054" i="5" s="1"/>
  <c r="AE1059" i="5"/>
  <c r="K1060" i="5"/>
  <c r="K1066" i="5"/>
  <c r="N1072" i="5"/>
  <c r="AE1075" i="5"/>
  <c r="K1076" i="5"/>
  <c r="Q1080" i="5"/>
  <c r="R1080" i="5" s="1"/>
  <c r="Q1082" i="5"/>
  <c r="R1082" i="5" s="1"/>
  <c r="Q1084" i="5"/>
  <c r="R1084" i="5" s="1"/>
  <c r="K1091" i="5"/>
  <c r="L1091" i="5" s="1"/>
  <c r="M1091" i="5" s="1"/>
  <c r="K1093" i="5"/>
  <c r="L1096" i="5"/>
  <c r="M1096" i="5" s="1"/>
  <c r="S1096" i="5"/>
  <c r="T1096" i="5" s="1"/>
  <c r="U1096" i="5" s="1"/>
  <c r="N1098" i="5"/>
  <c r="K1099" i="5"/>
  <c r="AE1108" i="5"/>
  <c r="K1109" i="5"/>
  <c r="K1113" i="5"/>
  <c r="K1117" i="5"/>
  <c r="L1121" i="5"/>
  <c r="M1121" i="5" s="1"/>
  <c r="L1148" i="5"/>
  <c r="M1148" i="5" s="1"/>
  <c r="L1152" i="5"/>
  <c r="M1152" i="5" s="1"/>
  <c r="L1160" i="5"/>
  <c r="M1160" i="5" s="1"/>
  <c r="K1192" i="5"/>
  <c r="N1192" i="5" s="1"/>
  <c r="K1197" i="5"/>
  <c r="N1197" i="5" s="1"/>
  <c r="L1199" i="5"/>
  <c r="M1199" i="5" s="1"/>
  <c r="K1206" i="5"/>
  <c r="L1206" i="5" s="1"/>
  <c r="M1206" i="5" s="1"/>
  <c r="Q1207" i="5"/>
  <c r="AK1215" i="5"/>
  <c r="AL1215" i="5" s="1"/>
  <c r="AM1215" i="5" s="1"/>
  <c r="K1227" i="5"/>
  <c r="AF1227" i="5"/>
  <c r="Z1227" i="5"/>
  <c r="Z1233" i="5"/>
  <c r="AF1233" i="5"/>
  <c r="N1237" i="5"/>
  <c r="AE1253" i="5"/>
  <c r="K1254" i="5"/>
  <c r="S1261" i="5"/>
  <c r="T1261" i="5" s="1"/>
  <c r="U1261" i="5" s="1"/>
  <c r="Z1264" i="5"/>
  <c r="AF1264" i="5"/>
  <c r="AK1268" i="5"/>
  <c r="AL1268" i="5" s="1"/>
  <c r="AM1268" i="5" s="1"/>
  <c r="AF1276" i="5"/>
  <c r="Z1276" i="5"/>
  <c r="AH1282" i="5"/>
  <c r="AI1282" i="5" s="1"/>
  <c r="AE1294" i="5"/>
  <c r="J1294" i="5"/>
  <c r="K1294" i="5" s="1"/>
  <c r="N1299" i="5"/>
  <c r="AE1306" i="5"/>
  <c r="J1306" i="5"/>
  <c r="K1306" i="5" s="1"/>
  <c r="N1306" i="5" s="1"/>
  <c r="AF1324" i="5"/>
  <c r="Z1324" i="5"/>
  <c r="AK1325" i="5"/>
  <c r="AL1325" i="5" s="1"/>
  <c r="AE1334" i="5"/>
  <c r="J1334" i="5"/>
  <c r="K1334" i="5" s="1"/>
  <c r="S1335" i="5"/>
  <c r="T1335" i="5" s="1"/>
  <c r="U1335" i="5" s="1"/>
  <c r="L1336" i="5"/>
  <c r="M1336" i="5" s="1"/>
  <c r="Z1340" i="5"/>
  <c r="AF1340" i="5"/>
  <c r="AK1343" i="5"/>
  <c r="AE1344" i="5"/>
  <c r="J1344" i="5"/>
  <c r="K1344" i="5" s="1"/>
  <c r="L1344" i="5" s="1"/>
  <c r="M1344" i="5" s="1"/>
  <c r="AK1354" i="5"/>
  <c r="AL1354" i="5" s="1"/>
  <c r="T1359" i="5"/>
  <c r="U1359" i="5" s="1"/>
  <c r="AK1362" i="5"/>
  <c r="AL1362" i="5" s="1"/>
  <c r="AE1366" i="5"/>
  <c r="J1366" i="5"/>
  <c r="K1366" i="5" s="1"/>
  <c r="N1366" i="5" s="1"/>
  <c r="AK1367" i="5"/>
  <c r="AH1372" i="5"/>
  <c r="AI1372" i="5" s="1"/>
  <c r="AN1372" i="5" s="1"/>
  <c r="AK1378" i="5"/>
  <c r="AL1378" i="5" s="1"/>
  <c r="AM1378" i="5" s="1"/>
  <c r="AH1379" i="5"/>
  <c r="Z1389" i="5"/>
  <c r="AF1389" i="5"/>
  <c r="AE1392" i="5"/>
  <c r="J1392" i="5"/>
  <c r="AE1408" i="5"/>
  <c r="AK1415" i="5"/>
  <c r="AL1415" i="5" s="1"/>
  <c r="AM1415" i="5" s="1"/>
  <c r="AE1424" i="5"/>
  <c r="T1430" i="5"/>
  <c r="U1430" i="5" s="1"/>
  <c r="AE1431" i="5"/>
  <c r="J1431" i="5"/>
  <c r="K1431" i="5" s="1"/>
  <c r="AE1434" i="5"/>
  <c r="J1434" i="5"/>
  <c r="AH1442" i="5"/>
  <c r="AI1442" i="5" s="1"/>
  <c r="AE1463" i="5"/>
  <c r="J1463" i="5"/>
  <c r="Q1474" i="5"/>
  <c r="AK1474" i="5"/>
  <c r="AL1474" i="5" s="1"/>
  <c r="AE1487" i="5"/>
  <c r="J1487" i="5"/>
  <c r="AH1491" i="5"/>
  <c r="AI1491" i="5" s="1"/>
  <c r="AN1491" i="5" s="1"/>
  <c r="AF1505" i="5"/>
  <c r="Z1505" i="5"/>
  <c r="AH1507" i="5"/>
  <c r="AI1507" i="5" s="1"/>
  <c r="AN1507" i="5" s="1"/>
  <c r="AF1521" i="5"/>
  <c r="Z1521" i="5"/>
  <c r="AH1523" i="5"/>
  <c r="AI1523" i="5" s="1"/>
  <c r="AN1523" i="5" s="1"/>
  <c r="Q1534" i="5"/>
  <c r="R1534" i="5" s="1"/>
  <c r="J1547" i="5"/>
  <c r="K1547" i="5" s="1"/>
  <c r="N1547" i="5" s="1"/>
  <c r="AE1547" i="5"/>
  <c r="AK1593" i="5"/>
  <c r="Z1594" i="5"/>
  <c r="AF1594" i="5"/>
  <c r="J1605" i="5"/>
  <c r="K1605" i="5" s="1"/>
  <c r="AE1605" i="5"/>
  <c r="AH1616" i="5"/>
  <c r="AK1627" i="5"/>
  <c r="AE1662" i="5"/>
  <c r="J1662" i="5"/>
  <c r="AH1662" i="5"/>
  <c r="AI1662" i="5" s="1"/>
  <c r="AN1662" i="5" s="1"/>
  <c r="AH1732" i="5"/>
  <c r="K978" i="5"/>
  <c r="N978" i="5" s="1"/>
  <c r="K986" i="5"/>
  <c r="N986" i="5" s="1"/>
  <c r="K994" i="5"/>
  <c r="N994" i="5" s="1"/>
  <c r="K1002" i="5"/>
  <c r="K1010" i="5"/>
  <c r="N1010" i="5" s="1"/>
  <c r="K1014" i="5"/>
  <c r="N1014" i="5" s="1"/>
  <c r="K1018" i="5"/>
  <c r="K1026" i="5"/>
  <c r="N1026" i="5" s="1"/>
  <c r="K1034" i="5"/>
  <c r="Z1040" i="5"/>
  <c r="K1043" i="5"/>
  <c r="N1043" i="5" s="1"/>
  <c r="J1050" i="5"/>
  <c r="K1050" i="5" s="1"/>
  <c r="AE1051" i="5"/>
  <c r="J1058" i="5"/>
  <c r="K1058" i="5" s="1"/>
  <c r="K1063" i="5"/>
  <c r="N1063" i="5" s="1"/>
  <c r="AE1063" i="5"/>
  <c r="AI1066" i="5"/>
  <c r="K1070" i="5"/>
  <c r="N1070" i="5" s="1"/>
  <c r="Q1071" i="5"/>
  <c r="R1071" i="5" s="1"/>
  <c r="Z1072" i="5"/>
  <c r="AK1073" i="5"/>
  <c r="AL1073" i="5" s="1"/>
  <c r="J1074" i="5"/>
  <c r="K1074" i="5" s="1"/>
  <c r="AL1077" i="5"/>
  <c r="Z1080" i="5"/>
  <c r="AK1082" i="5"/>
  <c r="AL1082" i="5" s="1"/>
  <c r="AM1082" i="5" s="1"/>
  <c r="J1083" i="5"/>
  <c r="K1083" i="5" s="1"/>
  <c r="L1083" i="5" s="1"/>
  <c r="M1083" i="5" s="1"/>
  <c r="AH1083" i="5"/>
  <c r="AI1083" i="5" s="1"/>
  <c r="AN1083" i="5" s="1"/>
  <c r="J1085" i="5"/>
  <c r="AL1086" i="5"/>
  <c r="AM1086" i="5" s="1"/>
  <c r="AI1087" i="5"/>
  <c r="AN1087" i="5" s="1"/>
  <c r="K1092" i="5"/>
  <c r="N1092" i="5" s="1"/>
  <c r="Q1092" i="5"/>
  <c r="R1092" i="5" s="1"/>
  <c r="AL1094" i="5"/>
  <c r="AM1094" i="5" s="1"/>
  <c r="AH1095" i="5"/>
  <c r="AI1095" i="5" s="1"/>
  <c r="AN1095" i="5" s="1"/>
  <c r="AE1096" i="5"/>
  <c r="AI1099" i="5"/>
  <c r="AN1099" i="5" s="1"/>
  <c r="Q1104" i="5"/>
  <c r="R1104" i="5" s="1"/>
  <c r="Z1105" i="5"/>
  <c r="AK1106" i="5"/>
  <c r="AL1106" i="5" s="1"/>
  <c r="J1107" i="5"/>
  <c r="K1107" i="5" s="1"/>
  <c r="AL1110" i="5"/>
  <c r="AH1111" i="5"/>
  <c r="AI1111" i="5" s="1"/>
  <c r="AN1111" i="5" s="1"/>
  <c r="AL1114" i="5"/>
  <c r="AM1114" i="5" s="1"/>
  <c r="AH1115" i="5"/>
  <c r="AF1121" i="5"/>
  <c r="L1125" i="5"/>
  <c r="M1125" i="5" s="1"/>
  <c r="AE1125" i="5"/>
  <c r="Z1127" i="5"/>
  <c r="K1133" i="5"/>
  <c r="Z1135" i="5"/>
  <c r="Z1136" i="5"/>
  <c r="AE1137" i="5"/>
  <c r="Z1139" i="5"/>
  <c r="Z1140" i="5"/>
  <c r="AE1141" i="5"/>
  <c r="Z1143" i="5"/>
  <c r="Z1144" i="5"/>
  <c r="AE1145" i="5"/>
  <c r="Z1147" i="5"/>
  <c r="Z1148" i="5"/>
  <c r="AE1149" i="5"/>
  <c r="Z1151" i="5"/>
  <c r="Z1152" i="5"/>
  <c r="AE1153" i="5"/>
  <c r="Z1155" i="5"/>
  <c r="Z1156" i="5"/>
  <c r="AE1157" i="5"/>
  <c r="Z1159" i="5"/>
  <c r="Z1160" i="5"/>
  <c r="AE1161" i="5"/>
  <c r="K1162" i="5"/>
  <c r="AE1167" i="5"/>
  <c r="J1168" i="5"/>
  <c r="AH1168" i="5"/>
  <c r="AI1168" i="5" s="1"/>
  <c r="AN1168" i="5" s="1"/>
  <c r="K1178" i="5"/>
  <c r="N1178" i="5" s="1"/>
  <c r="AK1187" i="5"/>
  <c r="AL1187" i="5" s="1"/>
  <c r="AE1188" i="5"/>
  <c r="K1189" i="5"/>
  <c r="N1189" i="5" s="1"/>
  <c r="AL1189" i="5"/>
  <c r="AM1189" i="5" s="1"/>
  <c r="AF1190" i="5"/>
  <c r="J1193" i="5"/>
  <c r="AE1194" i="5"/>
  <c r="L1197" i="5"/>
  <c r="M1197" i="5" s="1"/>
  <c r="AL1197" i="5"/>
  <c r="AI1198" i="5"/>
  <c r="AH1206" i="5"/>
  <c r="AI1206" i="5" s="1"/>
  <c r="AN1206" i="5" s="1"/>
  <c r="J1212" i="5"/>
  <c r="AL1213" i="5"/>
  <c r="AM1213" i="5" s="1"/>
  <c r="AH1220" i="5"/>
  <c r="AI1220" i="5" s="1"/>
  <c r="AN1220" i="5" s="1"/>
  <c r="Z1222" i="5"/>
  <c r="AE1226" i="5"/>
  <c r="J1226" i="5"/>
  <c r="K1226" i="5" s="1"/>
  <c r="N1226" i="5" s="1"/>
  <c r="R1227" i="5"/>
  <c r="T1227" i="5" s="1"/>
  <c r="U1227" i="5" s="1"/>
  <c r="J1228" i="5"/>
  <c r="K1228" i="5" s="1"/>
  <c r="K1231" i="5"/>
  <c r="N1231" i="5" s="1"/>
  <c r="J1235" i="5"/>
  <c r="K1235" i="5" s="1"/>
  <c r="AE1235" i="5"/>
  <c r="J1236" i="5"/>
  <c r="K1236" i="5" s="1"/>
  <c r="L1236" i="5" s="1"/>
  <c r="M1236" i="5" s="1"/>
  <c r="AE1242" i="5"/>
  <c r="AK1243" i="5"/>
  <c r="AL1243" i="5" s="1"/>
  <c r="J1244" i="5"/>
  <c r="K1244" i="5" s="1"/>
  <c r="AE1245" i="5"/>
  <c r="J1246" i="5"/>
  <c r="K1246" i="5" s="1"/>
  <c r="AL1252" i="5"/>
  <c r="AK1259" i="5"/>
  <c r="AL1259" i="5" s="1"/>
  <c r="AH1260" i="5"/>
  <c r="AI1260" i="5" s="1"/>
  <c r="AN1260" i="5" s="1"/>
  <c r="J1261" i="5"/>
  <c r="K1261" i="5" s="1"/>
  <c r="N1261" i="5" s="1"/>
  <c r="AE1261" i="5"/>
  <c r="AI1261" i="5"/>
  <c r="AL1262" i="5"/>
  <c r="AM1262" i="5" s="1"/>
  <c r="AH1272" i="5"/>
  <c r="AI1272" i="5" s="1"/>
  <c r="AK1275" i="5"/>
  <c r="AL1275" i="5" s="1"/>
  <c r="J1277" i="5"/>
  <c r="K1277" i="5" s="1"/>
  <c r="AE1277" i="5"/>
  <c r="Z1278" i="5"/>
  <c r="Z1280" i="5"/>
  <c r="AH1280" i="5"/>
  <c r="AI1280" i="5" s="1"/>
  <c r="AN1280" i="5" s="1"/>
  <c r="J1284" i="5"/>
  <c r="K1284" i="5" s="1"/>
  <c r="AL1285" i="5"/>
  <c r="S1287" i="5"/>
  <c r="J1288" i="5"/>
  <c r="K1288" i="5" s="1"/>
  <c r="AL1289" i="5"/>
  <c r="AF1292" i="5"/>
  <c r="Z1292" i="5"/>
  <c r="AK1293" i="5"/>
  <c r="AL1293" i="5" s="1"/>
  <c r="AF1300" i="5"/>
  <c r="Z1300" i="5"/>
  <c r="AH1300" i="5"/>
  <c r="AI1300" i="5" s="1"/>
  <c r="AK1305" i="5"/>
  <c r="AL1305" i="5" s="1"/>
  <c r="AM1305" i="5" s="1"/>
  <c r="K1307" i="5"/>
  <c r="N1307" i="5" s="1"/>
  <c r="S1307" i="5"/>
  <c r="J1308" i="5"/>
  <c r="K1308" i="5" s="1"/>
  <c r="L1308" i="5" s="1"/>
  <c r="M1308" i="5" s="1"/>
  <c r="AK1309" i="5"/>
  <c r="AL1309" i="5" s="1"/>
  <c r="J1310" i="5"/>
  <c r="AL1310" i="5"/>
  <c r="AK1317" i="5"/>
  <c r="J1318" i="5"/>
  <c r="AK1321" i="5"/>
  <c r="AL1321" i="5" s="1"/>
  <c r="AM1321" i="5" s="1"/>
  <c r="J1322" i="5"/>
  <c r="K1322" i="5" s="1"/>
  <c r="N1322" i="5" s="1"/>
  <c r="AM1323" i="5"/>
  <c r="Z1329" i="5"/>
  <c r="AF1329" i="5"/>
  <c r="J1330" i="5"/>
  <c r="AM1330" i="5"/>
  <c r="R1331" i="5"/>
  <c r="T1331" i="5" s="1"/>
  <c r="U1331" i="5" s="1"/>
  <c r="AL1334" i="5"/>
  <c r="AM1334" i="5" s="1"/>
  <c r="AE1335" i="5"/>
  <c r="AK1335" i="5"/>
  <c r="AL1335" i="5" s="1"/>
  <c r="AN1336" i="5"/>
  <c r="K1343" i="5"/>
  <c r="R1343" i="5"/>
  <c r="T1343" i="5" s="1"/>
  <c r="U1343" i="5" s="1"/>
  <c r="AM1347" i="5"/>
  <c r="AN1348" i="5"/>
  <c r="AI1351" i="5"/>
  <c r="AN1351" i="5" s="1"/>
  <c r="AN1352" i="5"/>
  <c r="AI1355" i="5"/>
  <c r="AE1358" i="5"/>
  <c r="J1358" i="5"/>
  <c r="K1358" i="5" s="1"/>
  <c r="Z1364" i="5"/>
  <c r="AF1364" i="5"/>
  <c r="AI1364" i="5"/>
  <c r="AN1364" i="5" s="1"/>
  <c r="K1368" i="5"/>
  <c r="L1368" i="5" s="1"/>
  <c r="M1368" i="5" s="1"/>
  <c r="AN1368" i="5"/>
  <c r="S1371" i="5"/>
  <c r="T1371" i="5" s="1"/>
  <c r="U1371" i="5" s="1"/>
  <c r="Z1372" i="5"/>
  <c r="AF1372" i="5"/>
  <c r="AE1374" i="5"/>
  <c r="J1374" i="5"/>
  <c r="K1374" i="5" s="1"/>
  <c r="AE1375" i="5"/>
  <c r="J1375" i="5"/>
  <c r="K1375" i="5" s="1"/>
  <c r="AK1383" i="5"/>
  <c r="AH1388" i="5"/>
  <c r="T1391" i="5"/>
  <c r="U1391" i="5" s="1"/>
  <c r="AL1391" i="5"/>
  <c r="AM1391" i="5" s="1"/>
  <c r="AK1394" i="5"/>
  <c r="AL1394" i="5" s="1"/>
  <c r="AM1394" i="5" s="1"/>
  <c r="AH1395" i="5"/>
  <c r="AI1395" i="5" s="1"/>
  <c r="Z1413" i="5"/>
  <c r="AF1413" i="5"/>
  <c r="K1438" i="5"/>
  <c r="N1438" i="5" s="1"/>
  <c r="T1442" i="5"/>
  <c r="U1442" i="5" s="1"/>
  <c r="AK1446" i="5"/>
  <c r="AH1454" i="5"/>
  <c r="AI1454" i="5" s="1"/>
  <c r="AN1454" i="5" s="1"/>
  <c r="AE1459" i="5"/>
  <c r="J1459" i="5"/>
  <c r="AH1466" i="5"/>
  <c r="AI1466" i="5" s="1"/>
  <c r="AN1466" i="5" s="1"/>
  <c r="Z1475" i="5"/>
  <c r="AF1475" i="5"/>
  <c r="Z1489" i="5"/>
  <c r="AF1489" i="5"/>
  <c r="AK1489" i="5"/>
  <c r="AL1489" i="5" s="1"/>
  <c r="AF1498" i="5"/>
  <c r="Z1498" i="5"/>
  <c r="AF1514" i="5"/>
  <c r="Z1514" i="5"/>
  <c r="AF1530" i="5"/>
  <c r="Z1530" i="5"/>
  <c r="AF1537" i="5"/>
  <c r="Z1537" i="5"/>
  <c r="J1549" i="5"/>
  <c r="AE1549" i="5"/>
  <c r="AH1572" i="5"/>
  <c r="Q1587" i="5"/>
  <c r="Z1596" i="5"/>
  <c r="AF1596" i="5"/>
  <c r="AH1614" i="5"/>
  <c r="AI1614" i="5" s="1"/>
  <c r="AN1614" i="5" s="1"/>
  <c r="J1621" i="5"/>
  <c r="K1621" i="5" s="1"/>
  <c r="AE1621" i="5"/>
  <c r="N1625" i="5"/>
  <c r="Q1625" i="5"/>
  <c r="AF1630" i="5"/>
  <c r="Z1630" i="5"/>
  <c r="Z1682" i="5"/>
  <c r="AF1682" i="5"/>
  <c r="AF1684" i="5"/>
  <c r="Z1684" i="5"/>
  <c r="K1045" i="5"/>
  <c r="K1049" i="5"/>
  <c r="AE1049" i="5"/>
  <c r="K1051" i="5"/>
  <c r="N1051" i="5" s="1"/>
  <c r="K1057" i="5"/>
  <c r="AE1057" i="5"/>
  <c r="K1059" i="5"/>
  <c r="N1059" i="5" s="1"/>
  <c r="AL1065" i="5"/>
  <c r="AM1065" i="5" s="1"/>
  <c r="AE1067" i="5"/>
  <c r="K1068" i="5"/>
  <c r="AI1070" i="5"/>
  <c r="AN1070" i="5" s="1"/>
  <c r="AL1090" i="5"/>
  <c r="AM1090" i="5" s="1"/>
  <c r="AI1091" i="5"/>
  <c r="AL1098" i="5"/>
  <c r="AM1098" i="5" s="1"/>
  <c r="AE1100" i="5"/>
  <c r="K1101" i="5"/>
  <c r="AI1103" i="5"/>
  <c r="AN1103" i="5" s="1"/>
  <c r="AM1110" i="5"/>
  <c r="K1114" i="5"/>
  <c r="K1120" i="5"/>
  <c r="N1120" i="5" s="1"/>
  <c r="AN1121" i="5"/>
  <c r="R1123" i="5"/>
  <c r="T1123" i="5" s="1"/>
  <c r="K1130" i="5"/>
  <c r="L1130" i="5" s="1"/>
  <c r="M1130" i="5" s="1"/>
  <c r="K1163" i="5"/>
  <c r="K1167" i="5"/>
  <c r="K1168" i="5"/>
  <c r="K1175" i="5"/>
  <c r="K1176" i="5"/>
  <c r="K1179" i="5"/>
  <c r="K1180" i="5"/>
  <c r="K1183" i="5"/>
  <c r="K1184" i="5"/>
  <c r="S1185" i="5"/>
  <c r="T1185" i="5" s="1"/>
  <c r="U1185" i="5" s="1"/>
  <c r="AN1186" i="5"/>
  <c r="K1193" i="5"/>
  <c r="N1193" i="5" s="1"/>
  <c r="K1198" i="5"/>
  <c r="K1201" i="5"/>
  <c r="N1201" i="5" s="1"/>
  <c r="AE1208" i="5"/>
  <c r="J1208" i="5"/>
  <c r="AF1210" i="5"/>
  <c r="K1211" i="5"/>
  <c r="N1211" i="5" s="1"/>
  <c r="AH1216" i="5"/>
  <c r="AI1216" i="5" s="1"/>
  <c r="AN1216" i="5" s="1"/>
  <c r="AK1219" i="5"/>
  <c r="AL1219" i="5" s="1"/>
  <c r="AM1219" i="5" s="1"/>
  <c r="J1220" i="5"/>
  <c r="AI1224" i="5"/>
  <c r="AN1224" i="5" s="1"/>
  <c r="AI1231" i="5"/>
  <c r="K1232" i="5"/>
  <c r="K1239" i="5"/>
  <c r="AL1239" i="5"/>
  <c r="AM1239" i="5" s="1"/>
  <c r="AH1240" i="5"/>
  <c r="AI1240" i="5" s="1"/>
  <c r="AN1240" i="5" s="1"/>
  <c r="K1241" i="5"/>
  <c r="N1241" i="5" s="1"/>
  <c r="K1242" i="5"/>
  <c r="L1242" i="5" s="1"/>
  <c r="M1242" i="5" s="1"/>
  <c r="AH1245" i="5"/>
  <c r="AN1246" i="5"/>
  <c r="AK1247" i="5"/>
  <c r="AL1247" i="5" s="1"/>
  <c r="AI1248" i="5"/>
  <c r="AM1249" i="5"/>
  <c r="J1250" i="5"/>
  <c r="K1250" i="5" s="1"/>
  <c r="L1250" i="5" s="1"/>
  <c r="M1250" i="5" s="1"/>
  <c r="AF1254" i="5"/>
  <c r="Z1254" i="5"/>
  <c r="L1259" i="5"/>
  <c r="M1259" i="5" s="1"/>
  <c r="S1259" i="5"/>
  <c r="T1259" i="5" s="1"/>
  <c r="U1259" i="5" s="1"/>
  <c r="J1260" i="5"/>
  <c r="K1260" i="5" s="1"/>
  <c r="AI1262" i="5"/>
  <c r="K1263" i="5"/>
  <c r="AI1267" i="5"/>
  <c r="AN1267" i="5" s="1"/>
  <c r="AH1269" i="5"/>
  <c r="AI1269" i="5" s="1"/>
  <c r="AF1274" i="5"/>
  <c r="S1275" i="5"/>
  <c r="T1275" i="5" s="1"/>
  <c r="U1275" i="5" s="1"/>
  <c r="R1275" i="5"/>
  <c r="K1276" i="5"/>
  <c r="N1276" i="5" s="1"/>
  <c r="AE1276" i="5"/>
  <c r="AN1284" i="5"/>
  <c r="AF1290" i="5"/>
  <c r="K1291" i="5"/>
  <c r="N1291" i="5" s="1"/>
  <c r="AI1294" i="5"/>
  <c r="AN1304" i="5"/>
  <c r="AI1306" i="5"/>
  <c r="J1312" i="5"/>
  <c r="K1312" i="5" s="1"/>
  <c r="N1319" i="5"/>
  <c r="AH1319" i="5"/>
  <c r="S1323" i="5"/>
  <c r="K1324" i="5"/>
  <c r="L1324" i="5" s="1"/>
  <c r="M1324" i="5" s="1"/>
  <c r="AH1326" i="5"/>
  <c r="AI1326" i="5" s="1"/>
  <c r="AN1326" i="5" s="1"/>
  <c r="Q1327" i="5"/>
  <c r="R1327" i="5" s="1"/>
  <c r="K1328" i="5"/>
  <c r="L1328" i="5" s="1"/>
  <c r="M1328" i="5" s="1"/>
  <c r="AE1328" i="5"/>
  <c r="AF1334" i="5"/>
  <c r="AI1335" i="5"/>
  <c r="AN1335" i="5" s="1"/>
  <c r="AK1338" i="5"/>
  <c r="AL1338" i="5" s="1"/>
  <c r="AF1341" i="5"/>
  <c r="AI1344" i="5"/>
  <c r="AN1344" i="5" s="1"/>
  <c r="AK1346" i="5"/>
  <c r="AL1346" i="5" s="1"/>
  <c r="AE1350" i="5"/>
  <c r="J1350" i="5"/>
  <c r="K1350" i="5" s="1"/>
  <c r="AL1355" i="5"/>
  <c r="AM1355" i="5" s="1"/>
  <c r="Z1356" i="5"/>
  <c r="AF1356" i="5"/>
  <c r="AF1358" i="5"/>
  <c r="AK1359" i="5"/>
  <c r="AE1360" i="5"/>
  <c r="J1360" i="5"/>
  <c r="K1360" i="5" s="1"/>
  <c r="K1367" i="5"/>
  <c r="N1367" i="5" s="1"/>
  <c r="AE1367" i="5"/>
  <c r="R1375" i="5"/>
  <c r="T1375" i="5" s="1"/>
  <c r="U1375" i="5" s="1"/>
  <c r="S1379" i="5"/>
  <c r="T1379" i="5" s="1"/>
  <c r="U1379" i="5" s="1"/>
  <c r="AL1379" i="5"/>
  <c r="AM1379" i="5" s="1"/>
  <c r="K1384" i="5"/>
  <c r="AN1384" i="5"/>
  <c r="Z1388" i="5"/>
  <c r="AF1388" i="5"/>
  <c r="AE1390" i="5"/>
  <c r="J1390" i="5"/>
  <c r="K1390" i="5" s="1"/>
  <c r="AE1391" i="5"/>
  <c r="J1391" i="5"/>
  <c r="K1391" i="5" s="1"/>
  <c r="AH1398" i="5"/>
  <c r="AI1398" i="5" s="1"/>
  <c r="AN1398" i="5" s="1"/>
  <c r="Z1405" i="5"/>
  <c r="AF1405" i="5"/>
  <c r="AE1417" i="5"/>
  <c r="J1417" i="5"/>
  <c r="K1417" i="5" s="1"/>
  <c r="Z1421" i="5"/>
  <c r="AF1421" i="5"/>
  <c r="AE1437" i="5"/>
  <c r="J1437" i="5"/>
  <c r="K1437" i="5" s="1"/>
  <c r="AK1439" i="5"/>
  <c r="AL1439" i="5" s="1"/>
  <c r="AE1442" i="5"/>
  <c r="J1442" i="5"/>
  <c r="K1442" i="5" s="1"/>
  <c r="AL1442" i="5"/>
  <c r="AM1442" i="5" s="1"/>
  <c r="AF1482" i="5"/>
  <c r="Z1482" i="5"/>
  <c r="AF1485" i="5"/>
  <c r="Z1485" i="5"/>
  <c r="AH1539" i="5"/>
  <c r="AI1539" i="5" s="1"/>
  <c r="AN1539" i="5" s="1"/>
  <c r="AE1552" i="5"/>
  <c r="J1552" i="5"/>
  <c r="AK1553" i="5"/>
  <c r="AL1553" i="5" s="1"/>
  <c r="AM1553" i="5" s="1"/>
  <c r="AE1584" i="5"/>
  <c r="J1584" i="5"/>
  <c r="J1585" i="5"/>
  <c r="K1585" i="5" s="1"/>
  <c r="AE1585" i="5"/>
  <c r="AK1712" i="5"/>
  <c r="AL1712" i="5" s="1"/>
  <c r="AM1712" i="5" s="1"/>
  <c r="K1338" i="5"/>
  <c r="N1338" i="5" s="1"/>
  <c r="K1339" i="5"/>
  <c r="N1339" i="5" s="1"/>
  <c r="K1340" i="5"/>
  <c r="Q1351" i="5"/>
  <c r="R1351" i="5" s="1"/>
  <c r="L1352" i="5"/>
  <c r="M1352" i="5" s="1"/>
  <c r="K1354" i="5"/>
  <c r="N1354" i="5" s="1"/>
  <c r="K1355" i="5"/>
  <c r="N1355" i="5" s="1"/>
  <c r="K1356" i="5"/>
  <c r="L1356" i="5" s="1"/>
  <c r="M1356" i="5" s="1"/>
  <c r="AN1360" i="5"/>
  <c r="Q1367" i="5"/>
  <c r="R1367" i="5" s="1"/>
  <c r="K1370" i="5"/>
  <c r="K1371" i="5"/>
  <c r="N1371" i="5" s="1"/>
  <c r="K1372" i="5"/>
  <c r="L1372" i="5" s="1"/>
  <c r="M1372" i="5" s="1"/>
  <c r="Q1383" i="5"/>
  <c r="K1386" i="5"/>
  <c r="K1387" i="5"/>
  <c r="N1387" i="5" s="1"/>
  <c r="K1388" i="5"/>
  <c r="L1388" i="5" s="1"/>
  <c r="M1388" i="5" s="1"/>
  <c r="K1399" i="5"/>
  <c r="K1402" i="5"/>
  <c r="N1402" i="5" s="1"/>
  <c r="K1405" i="5"/>
  <c r="N1405" i="5" s="1"/>
  <c r="K1410" i="5"/>
  <c r="N1410" i="5" s="1"/>
  <c r="Q1418" i="5"/>
  <c r="K1421" i="5"/>
  <c r="K1435" i="5"/>
  <c r="N1435" i="5" s="1"/>
  <c r="AE1440" i="5"/>
  <c r="AK1443" i="5"/>
  <c r="AL1443" i="5" s="1"/>
  <c r="Z1445" i="5"/>
  <c r="AF1445" i="5"/>
  <c r="AK1445" i="5"/>
  <c r="AL1445" i="5" s="1"/>
  <c r="AM1445" i="5" s="1"/>
  <c r="AH1447" i="5"/>
  <c r="AI1447" i="5" s="1"/>
  <c r="AN1447" i="5" s="1"/>
  <c r="AK1449" i="5"/>
  <c r="AH1456" i="5"/>
  <c r="AI1456" i="5" s="1"/>
  <c r="AN1456" i="5" s="1"/>
  <c r="S1470" i="5"/>
  <c r="Z1472" i="5"/>
  <c r="AF1472" i="5"/>
  <c r="AF1486" i="5"/>
  <c r="Z1486" i="5"/>
  <c r="K1495" i="5"/>
  <c r="AK1497" i="5"/>
  <c r="AL1497" i="5" s="1"/>
  <c r="AE1502" i="5"/>
  <c r="J1502" i="5"/>
  <c r="K1511" i="5"/>
  <c r="AK1513" i="5"/>
  <c r="AL1513" i="5" s="1"/>
  <c r="AE1518" i="5"/>
  <c r="J1518" i="5"/>
  <c r="K1527" i="5"/>
  <c r="AE1534" i="5"/>
  <c r="J1534" i="5"/>
  <c r="K1534" i="5" s="1"/>
  <c r="N1534" i="5" s="1"/>
  <c r="Z1546" i="5"/>
  <c r="AF1546" i="5"/>
  <c r="Z1548" i="5"/>
  <c r="AF1548" i="5"/>
  <c r="K1556" i="5"/>
  <c r="N1556" i="5" s="1"/>
  <c r="AH1560" i="5"/>
  <c r="AI1560" i="5" s="1"/>
  <c r="AK1583" i="5"/>
  <c r="Z1584" i="5"/>
  <c r="AF1584" i="5"/>
  <c r="K1598" i="5"/>
  <c r="N1598" i="5" s="1"/>
  <c r="R1607" i="5"/>
  <c r="S1607" i="5"/>
  <c r="AE1610" i="5"/>
  <c r="J1610" i="5"/>
  <c r="Q1611" i="5"/>
  <c r="R1611" i="5" s="1"/>
  <c r="K1618" i="5"/>
  <c r="L1618" i="5" s="1"/>
  <c r="M1618" i="5" s="1"/>
  <c r="Q1623" i="5"/>
  <c r="R1623" i="5" s="1"/>
  <c r="AE1660" i="5"/>
  <c r="J1660" i="5"/>
  <c r="K1660" i="5" s="1"/>
  <c r="AK1661" i="5"/>
  <c r="AL1661" i="5" s="1"/>
  <c r="AM1661" i="5" s="1"/>
  <c r="J1697" i="5"/>
  <c r="AE1697" i="5"/>
  <c r="AE1732" i="5"/>
  <c r="J1732" i="5"/>
  <c r="S1767" i="5"/>
  <c r="R1767" i="5"/>
  <c r="AH1796" i="5"/>
  <c r="Z1805" i="5"/>
  <c r="AF1805" i="5"/>
  <c r="AH1367" i="5"/>
  <c r="AI1367" i="5" s="1"/>
  <c r="AK1371" i="5"/>
  <c r="AL1371" i="5" s="1"/>
  <c r="AH1376" i="5"/>
  <c r="AI1376" i="5" s="1"/>
  <c r="J1378" i="5"/>
  <c r="K1378" i="5" s="1"/>
  <c r="N1378" i="5" s="1"/>
  <c r="J1379" i="5"/>
  <c r="AN1380" i="5"/>
  <c r="AK1382" i="5"/>
  <c r="AL1382" i="5" s="1"/>
  <c r="AM1382" i="5" s="1"/>
  <c r="AH1383" i="5"/>
  <c r="AI1383" i="5" s="1"/>
  <c r="AK1387" i="5"/>
  <c r="K1392" i="5"/>
  <c r="AH1392" i="5"/>
  <c r="AI1392" i="5" s="1"/>
  <c r="AN1392" i="5" s="1"/>
  <c r="J1394" i="5"/>
  <c r="J1395" i="5"/>
  <c r="K1395" i="5" s="1"/>
  <c r="N1395" i="5" s="1"/>
  <c r="AN1396" i="5"/>
  <c r="AL1399" i="5"/>
  <c r="J1401" i="5"/>
  <c r="K1401" i="5" s="1"/>
  <c r="AH1403" i="5"/>
  <c r="AI1403" i="5" s="1"/>
  <c r="AN1403" i="5" s="1"/>
  <c r="AI1404" i="5"/>
  <c r="AN1404" i="5" s="1"/>
  <c r="AK1405" i="5"/>
  <c r="AL1405" i="5" s="1"/>
  <c r="AM1405" i="5" s="1"/>
  <c r="AH1406" i="5"/>
  <c r="AI1406" i="5" s="1"/>
  <c r="AN1406" i="5" s="1"/>
  <c r="AI1408" i="5"/>
  <c r="AN1408" i="5" s="1"/>
  <c r="K1411" i="5"/>
  <c r="N1411" i="5" s="1"/>
  <c r="AK1413" i="5"/>
  <c r="AL1413" i="5" s="1"/>
  <c r="AK1414" i="5"/>
  <c r="AH1415" i="5"/>
  <c r="AI1415" i="5" s="1"/>
  <c r="AN1415" i="5" s="1"/>
  <c r="K1416" i="5"/>
  <c r="AK1417" i="5"/>
  <c r="AL1417" i="5" s="1"/>
  <c r="J1419" i="5"/>
  <c r="K1419" i="5" s="1"/>
  <c r="AH1419" i="5"/>
  <c r="AI1419" i="5" s="1"/>
  <c r="AN1419" i="5" s="1"/>
  <c r="AI1420" i="5"/>
  <c r="AN1420" i="5" s="1"/>
  <c r="AH1422" i="5"/>
  <c r="AI1422" i="5" s="1"/>
  <c r="AI1424" i="5"/>
  <c r="AN1424" i="5" s="1"/>
  <c r="AH1430" i="5"/>
  <c r="AI1430" i="5" s="1"/>
  <c r="K1434" i="5"/>
  <c r="K1436" i="5"/>
  <c r="L1436" i="5" s="1"/>
  <c r="M1436" i="5" s="1"/>
  <c r="AK1438" i="5"/>
  <c r="AH1439" i="5"/>
  <c r="AI1439" i="5" s="1"/>
  <c r="AN1439" i="5" s="1"/>
  <c r="J1443" i="5"/>
  <c r="K1443" i="5" s="1"/>
  <c r="N1443" i="5" s="1"/>
  <c r="J1448" i="5"/>
  <c r="AE1448" i="5"/>
  <c r="S1450" i="5"/>
  <c r="R1450" i="5"/>
  <c r="AE1451" i="5"/>
  <c r="J1451" i="5"/>
  <c r="K1451" i="5" s="1"/>
  <c r="N1451" i="5" s="1"/>
  <c r="K1453" i="5"/>
  <c r="N1453" i="5" s="1"/>
  <c r="AK1454" i="5"/>
  <c r="S1462" i="5"/>
  <c r="T1462" i="5" s="1"/>
  <c r="U1462" i="5" s="1"/>
  <c r="AH1462" i="5"/>
  <c r="AI1462" i="5" s="1"/>
  <c r="AN1462" i="5" s="1"/>
  <c r="J1466" i="5"/>
  <c r="AM1466" i="5"/>
  <c r="Z1468" i="5"/>
  <c r="AF1468" i="5"/>
  <c r="AL1470" i="5"/>
  <c r="AM1470" i="5" s="1"/>
  <c r="Z1473" i="5"/>
  <c r="AF1473" i="5"/>
  <c r="AK1473" i="5"/>
  <c r="AL1473" i="5" s="1"/>
  <c r="AM1473" i="5" s="1"/>
  <c r="K1475" i="5"/>
  <c r="AH1478" i="5"/>
  <c r="AI1478" i="5" s="1"/>
  <c r="AN1478" i="5" s="1"/>
  <c r="Z1479" i="5"/>
  <c r="AF1479" i="5"/>
  <c r="AE1483" i="5"/>
  <c r="S1490" i="5"/>
  <c r="T1490" i="5" s="1"/>
  <c r="U1490" i="5" s="1"/>
  <c r="AK1490" i="5"/>
  <c r="S1494" i="5"/>
  <c r="AH1494" i="5"/>
  <c r="AI1494" i="5" s="1"/>
  <c r="AH1495" i="5"/>
  <c r="AI1495" i="5" s="1"/>
  <c r="AN1495" i="5" s="1"/>
  <c r="K1499" i="5"/>
  <c r="AE1506" i="5"/>
  <c r="J1506" i="5"/>
  <c r="K1506" i="5" s="1"/>
  <c r="N1506" i="5" s="1"/>
  <c r="S1510" i="5"/>
  <c r="AH1510" i="5"/>
  <c r="AI1510" i="5" s="1"/>
  <c r="AH1511" i="5"/>
  <c r="AI1511" i="5" s="1"/>
  <c r="AN1511" i="5" s="1"/>
  <c r="K1515" i="5"/>
  <c r="AE1522" i="5"/>
  <c r="J1522" i="5"/>
  <c r="K1522" i="5" s="1"/>
  <c r="S1526" i="5"/>
  <c r="AH1526" i="5"/>
  <c r="AI1526" i="5" s="1"/>
  <c r="AH1527" i="5"/>
  <c r="AI1527" i="5" s="1"/>
  <c r="AN1527" i="5" s="1"/>
  <c r="K1531" i="5"/>
  <c r="AI1531" i="5"/>
  <c r="AN1531" i="5" s="1"/>
  <c r="Z1533" i="5"/>
  <c r="AE1538" i="5"/>
  <c r="J1538" i="5"/>
  <c r="K1538" i="5" s="1"/>
  <c r="Z1544" i="5"/>
  <c r="AF1544" i="5"/>
  <c r="S1547" i="5"/>
  <c r="T1547" i="5" s="1"/>
  <c r="U1547" i="5" s="1"/>
  <c r="Z1552" i="5"/>
  <c r="AH1552" i="5"/>
  <c r="AI1552" i="5" s="1"/>
  <c r="AN1552" i="5" s="1"/>
  <c r="Z1558" i="5"/>
  <c r="AF1558" i="5"/>
  <c r="Z1562" i="5"/>
  <c r="AF1562" i="5"/>
  <c r="AF1572" i="5"/>
  <c r="Z1572" i="5"/>
  <c r="S1577" i="5"/>
  <c r="AE1587" i="5"/>
  <c r="AE1590" i="5"/>
  <c r="J1590" i="5"/>
  <c r="K1590" i="5" s="1"/>
  <c r="L1590" i="5" s="1"/>
  <c r="M1590" i="5" s="1"/>
  <c r="Z1600" i="5"/>
  <c r="AF1600" i="5"/>
  <c r="AK1605" i="5"/>
  <c r="J1606" i="5"/>
  <c r="K1606" i="5" s="1"/>
  <c r="J1607" i="5"/>
  <c r="K1607" i="5" s="1"/>
  <c r="AE1607" i="5"/>
  <c r="J1611" i="5"/>
  <c r="AE1611" i="5"/>
  <c r="J1622" i="5"/>
  <c r="K1622" i="5" s="1"/>
  <c r="N1622" i="5" s="1"/>
  <c r="AH1632" i="5"/>
  <c r="AI1632" i="5" s="1"/>
  <c r="N1635" i="5"/>
  <c r="N1639" i="5"/>
  <c r="AE1658" i="5"/>
  <c r="J1658" i="5"/>
  <c r="K1658" i="5" s="1"/>
  <c r="AF1708" i="5"/>
  <c r="Z1708" i="5"/>
  <c r="AK1727" i="5"/>
  <c r="AL1727" i="5" s="1"/>
  <c r="K1205" i="5"/>
  <c r="AL1205" i="5"/>
  <c r="AM1205" i="5" s="1"/>
  <c r="K1213" i="5"/>
  <c r="AL1217" i="5"/>
  <c r="K1220" i="5"/>
  <c r="K1224" i="5"/>
  <c r="K1233" i="5"/>
  <c r="S1234" i="5"/>
  <c r="T1234" i="5" s="1"/>
  <c r="U1234" i="5" s="1"/>
  <c r="K1245" i="5"/>
  <c r="N1245" i="5" s="1"/>
  <c r="K1248" i="5"/>
  <c r="K1249" i="5"/>
  <c r="N1249" i="5" s="1"/>
  <c r="AI1256" i="5"/>
  <c r="AN1256" i="5" s="1"/>
  <c r="L1257" i="5"/>
  <c r="M1257" i="5" s="1"/>
  <c r="Q1257" i="5"/>
  <c r="K1266" i="5"/>
  <c r="N1266" i="5" s="1"/>
  <c r="AE1268" i="5"/>
  <c r="K1269" i="5"/>
  <c r="K1283" i="5"/>
  <c r="AE1283" i="5"/>
  <c r="AI1290" i="5"/>
  <c r="AL1301" i="5"/>
  <c r="K1303" i="5"/>
  <c r="N1303" i="5" s="1"/>
  <c r="AE1303" i="5"/>
  <c r="AI1310" i="5"/>
  <c r="K1315" i="5"/>
  <c r="AE1315" i="5"/>
  <c r="AI1322" i="5"/>
  <c r="K1331" i="5"/>
  <c r="N1331" i="5" s="1"/>
  <c r="K1332" i="5"/>
  <c r="L1332" i="5" s="1"/>
  <c r="M1332" i="5" s="1"/>
  <c r="AM1342" i="5"/>
  <c r="AF1345" i="5"/>
  <c r="K1346" i="5"/>
  <c r="N1346" i="5" s="1"/>
  <c r="K1347" i="5"/>
  <c r="N1347" i="5" s="1"/>
  <c r="K1348" i="5"/>
  <c r="L1348" i="5" s="1"/>
  <c r="M1348" i="5" s="1"/>
  <c r="AL1350" i="5"/>
  <c r="AM1350" i="5" s="1"/>
  <c r="AM1358" i="5"/>
  <c r="AF1361" i="5"/>
  <c r="K1362" i="5"/>
  <c r="N1362" i="5" s="1"/>
  <c r="K1363" i="5"/>
  <c r="N1363" i="5" s="1"/>
  <c r="K1364" i="5"/>
  <c r="L1364" i="5" s="1"/>
  <c r="M1364" i="5" s="1"/>
  <c r="AL1366" i="5"/>
  <c r="AM1366" i="5" s="1"/>
  <c r="AK1370" i="5"/>
  <c r="AL1370" i="5" s="1"/>
  <c r="AF1377" i="5"/>
  <c r="K1379" i="5"/>
  <c r="N1379" i="5" s="1"/>
  <c r="K1380" i="5"/>
  <c r="J1382" i="5"/>
  <c r="K1382" i="5" s="1"/>
  <c r="AF1393" i="5"/>
  <c r="K1394" i="5"/>
  <c r="N1394" i="5" s="1"/>
  <c r="K1396" i="5"/>
  <c r="J1398" i="5"/>
  <c r="K1398" i="5" s="1"/>
  <c r="K1400" i="5"/>
  <c r="AE1400" i="5"/>
  <c r="AE1404" i="5"/>
  <c r="K1406" i="5"/>
  <c r="N1406" i="5" s="1"/>
  <c r="J1407" i="5"/>
  <c r="J1409" i="5"/>
  <c r="AL1411" i="5"/>
  <c r="AM1411" i="5" s="1"/>
  <c r="AI1412" i="5"/>
  <c r="AN1412" i="5" s="1"/>
  <c r="J1418" i="5"/>
  <c r="K1418" i="5" s="1"/>
  <c r="K1422" i="5"/>
  <c r="N1422" i="5" s="1"/>
  <c r="J1423" i="5"/>
  <c r="K1423" i="5" s="1"/>
  <c r="N1423" i="5" s="1"/>
  <c r="J1425" i="5"/>
  <c r="AL1427" i="5"/>
  <c r="AM1427" i="5" s="1"/>
  <c r="AI1428" i="5"/>
  <c r="AN1428" i="5" s="1"/>
  <c r="AL1431" i="5"/>
  <c r="AM1431" i="5" s="1"/>
  <c r="J1433" i="5"/>
  <c r="K1433" i="5" s="1"/>
  <c r="AI1436" i="5"/>
  <c r="AN1436" i="5" s="1"/>
  <c r="AK1437" i="5"/>
  <c r="AL1437" i="5" s="1"/>
  <c r="AI1440" i="5"/>
  <c r="AN1440" i="5" s="1"/>
  <c r="S1446" i="5"/>
  <c r="T1446" i="5" s="1"/>
  <c r="U1446" i="5" s="1"/>
  <c r="AL1447" i="5"/>
  <c r="AH1451" i="5"/>
  <c r="AI1451" i="5" s="1"/>
  <c r="AN1451" i="5" s="1"/>
  <c r="AH1452" i="5"/>
  <c r="AI1452" i="5" s="1"/>
  <c r="AN1452" i="5" s="1"/>
  <c r="Z1453" i="5"/>
  <c r="AF1453" i="5"/>
  <c r="AE1454" i="5"/>
  <c r="AI1455" i="5"/>
  <c r="AN1455" i="5" s="1"/>
  <c r="S1458" i="5"/>
  <c r="T1458" i="5" s="1"/>
  <c r="U1458" i="5" s="1"/>
  <c r="AF1470" i="5"/>
  <c r="Z1470" i="5"/>
  <c r="AH1475" i="5"/>
  <c r="AI1475" i="5" s="1"/>
  <c r="AN1475" i="5" s="1"/>
  <c r="AK1477" i="5"/>
  <c r="AL1477" i="5" s="1"/>
  <c r="Q1478" i="5"/>
  <c r="AL1478" i="5"/>
  <c r="AM1478" i="5" s="1"/>
  <c r="AH1482" i="5"/>
  <c r="AI1482" i="5" s="1"/>
  <c r="AN1482" i="5" s="1"/>
  <c r="S1486" i="5"/>
  <c r="Z1488" i="5"/>
  <c r="AF1488" i="5"/>
  <c r="AE1494" i="5"/>
  <c r="J1494" i="5"/>
  <c r="S1498" i="5"/>
  <c r="T1498" i="5" s="1"/>
  <c r="U1498" i="5" s="1"/>
  <c r="AH1499" i="5"/>
  <c r="AI1499" i="5" s="1"/>
  <c r="AN1499" i="5" s="1"/>
  <c r="AN1502" i="5"/>
  <c r="K1503" i="5"/>
  <c r="AI1503" i="5"/>
  <c r="AN1503" i="5" s="1"/>
  <c r="AK1505" i="5"/>
  <c r="Q1506" i="5"/>
  <c r="R1506" i="5" s="1"/>
  <c r="AE1510" i="5"/>
  <c r="J1510" i="5"/>
  <c r="S1514" i="5"/>
  <c r="T1514" i="5" s="1"/>
  <c r="U1514" i="5" s="1"/>
  <c r="AH1515" i="5"/>
  <c r="AI1515" i="5" s="1"/>
  <c r="AN1515" i="5" s="1"/>
  <c r="AN1518" i="5"/>
  <c r="K1519" i="5"/>
  <c r="AI1519" i="5"/>
  <c r="AN1519" i="5" s="1"/>
  <c r="Q1522" i="5"/>
  <c r="R1522" i="5" s="1"/>
  <c r="AE1526" i="5"/>
  <c r="J1526" i="5"/>
  <c r="S1530" i="5"/>
  <c r="T1530" i="5" s="1"/>
  <c r="U1530" i="5" s="1"/>
  <c r="AI1535" i="5"/>
  <c r="AN1535" i="5" s="1"/>
  <c r="Q1538" i="5"/>
  <c r="R1538" i="5" s="1"/>
  <c r="AL1545" i="5"/>
  <c r="AM1545" i="5" s="1"/>
  <c r="Z1550" i="5"/>
  <c r="AF1550" i="5"/>
  <c r="AE1554" i="5"/>
  <c r="J1554" i="5"/>
  <c r="K1554" i="5" s="1"/>
  <c r="L1554" i="5" s="1"/>
  <c r="M1554" i="5" s="1"/>
  <c r="AI1554" i="5"/>
  <c r="AN1554" i="5" s="1"/>
  <c r="AE1568" i="5"/>
  <c r="J1568" i="5"/>
  <c r="K1568" i="5" s="1"/>
  <c r="AE1580" i="5"/>
  <c r="J1580" i="5"/>
  <c r="K1580" i="5" s="1"/>
  <c r="N1580" i="5" s="1"/>
  <c r="AE1594" i="5"/>
  <c r="J1594" i="5"/>
  <c r="K1594" i="5" s="1"/>
  <c r="AL1603" i="5"/>
  <c r="AM1603" i="5" s="1"/>
  <c r="R1605" i="5"/>
  <c r="T1605" i="5" s="1"/>
  <c r="U1605" i="5" s="1"/>
  <c r="S1605" i="5"/>
  <c r="Q1609" i="5"/>
  <c r="R1609" i="5" s="1"/>
  <c r="R1617" i="5"/>
  <c r="T1617" i="5" s="1"/>
  <c r="U1617" i="5" s="1"/>
  <c r="S1617" i="5"/>
  <c r="AM1623" i="5"/>
  <c r="AE1624" i="5"/>
  <c r="J1624" i="5"/>
  <c r="AE1632" i="5"/>
  <c r="J1632" i="5"/>
  <c r="K1632" i="5" s="1"/>
  <c r="Q1633" i="5"/>
  <c r="R1633" i="5" s="1"/>
  <c r="S1635" i="5"/>
  <c r="T1635" i="5" s="1"/>
  <c r="U1635" i="5" s="1"/>
  <c r="S1637" i="5"/>
  <c r="T1637" i="5" s="1"/>
  <c r="U1637" i="5" s="1"/>
  <c r="AE1684" i="5"/>
  <c r="J1684" i="5"/>
  <c r="K1684" i="5" s="1"/>
  <c r="N1684" i="5" s="1"/>
  <c r="AK1685" i="5"/>
  <c r="AL1685" i="5" s="1"/>
  <c r="AM1685" i="5" s="1"/>
  <c r="AH1686" i="5"/>
  <c r="AI1686" i="5" s="1"/>
  <c r="AN1686" i="5" s="1"/>
  <c r="Z1698" i="5"/>
  <c r="AF1698" i="5"/>
  <c r="AF1700" i="5"/>
  <c r="Z1700" i="5"/>
  <c r="J1713" i="5"/>
  <c r="K1713" i="5" s="1"/>
  <c r="L1713" i="5" s="1"/>
  <c r="M1713" i="5" s="1"/>
  <c r="AE1713" i="5"/>
  <c r="K1448" i="5"/>
  <c r="N1448" i="5" s="1"/>
  <c r="K1449" i="5"/>
  <c r="K1459" i="5"/>
  <c r="N1459" i="5" s="1"/>
  <c r="K1463" i="5"/>
  <c r="N1463" i="5" s="1"/>
  <c r="K1471" i="5"/>
  <c r="L1471" i="5" s="1"/>
  <c r="M1471" i="5" s="1"/>
  <c r="AE1479" i="5"/>
  <c r="K1487" i="5"/>
  <c r="L1543" i="5"/>
  <c r="M1543" i="5" s="1"/>
  <c r="K1546" i="5"/>
  <c r="K1548" i="5"/>
  <c r="K1549" i="5"/>
  <c r="Q1549" i="5"/>
  <c r="R1549" i="5" s="1"/>
  <c r="K1551" i="5"/>
  <c r="L1551" i="5" s="1"/>
  <c r="M1551" i="5" s="1"/>
  <c r="AE1557" i="5"/>
  <c r="K1559" i="5"/>
  <c r="L1559" i="5" s="1"/>
  <c r="M1559" i="5" s="1"/>
  <c r="K1564" i="5"/>
  <c r="L1564" i="5" s="1"/>
  <c r="M1564" i="5" s="1"/>
  <c r="AE1577" i="5"/>
  <c r="K1578" i="5"/>
  <c r="N1578" i="5" s="1"/>
  <c r="L1581" i="5"/>
  <c r="M1581" i="5" s="1"/>
  <c r="L1591" i="5"/>
  <c r="M1591" i="5" s="1"/>
  <c r="AE1599" i="5"/>
  <c r="K1601" i="5"/>
  <c r="N1601" i="5" s="1"/>
  <c r="Z1604" i="5"/>
  <c r="AF1604" i="5"/>
  <c r="Z1606" i="5"/>
  <c r="AF1606" i="5"/>
  <c r="J1609" i="5"/>
  <c r="K1609" i="5" s="1"/>
  <c r="AE1609" i="5"/>
  <c r="AE1614" i="5"/>
  <c r="J1614" i="5"/>
  <c r="Z1620" i="5"/>
  <c r="AF1620" i="5"/>
  <c r="J1623" i="5"/>
  <c r="K1623" i="5" s="1"/>
  <c r="AE1623" i="5"/>
  <c r="AL1629" i="5"/>
  <c r="AM1629" i="5" s="1"/>
  <c r="Z1632" i="5"/>
  <c r="AH1634" i="5"/>
  <c r="AI1634" i="5" s="1"/>
  <c r="AN1634" i="5" s="1"/>
  <c r="AE1642" i="5"/>
  <c r="J1642" i="5"/>
  <c r="AK1657" i="5"/>
  <c r="AL1657" i="5" s="1"/>
  <c r="Z1658" i="5"/>
  <c r="AF1658" i="5"/>
  <c r="AF1660" i="5"/>
  <c r="Z1660" i="5"/>
  <c r="J1681" i="5"/>
  <c r="K1681" i="5" s="1"/>
  <c r="N1681" i="5" s="1"/>
  <c r="AE1681" i="5"/>
  <c r="AE1702" i="5"/>
  <c r="J1702" i="5"/>
  <c r="K1702" i="5" s="1"/>
  <c r="S1711" i="5"/>
  <c r="T1711" i="5" s="1"/>
  <c r="U1711" i="5" s="1"/>
  <c r="R1711" i="5"/>
  <c r="AK1715" i="5"/>
  <c r="AL1715" i="5" s="1"/>
  <c r="AE1717" i="5"/>
  <c r="S1731" i="5"/>
  <c r="T1731" i="5" s="1"/>
  <c r="U1731" i="5" s="1"/>
  <c r="R1731" i="5"/>
  <c r="AI1740" i="5"/>
  <c r="AN1740" i="5" s="1"/>
  <c r="Z1746" i="5"/>
  <c r="AF1746" i="5"/>
  <c r="AI1776" i="5"/>
  <c r="AN1776" i="5" s="1"/>
  <c r="AI1444" i="5"/>
  <c r="AN1444" i="5" s="1"/>
  <c r="J1450" i="5"/>
  <c r="K1450" i="5" s="1"/>
  <c r="K1454" i="5"/>
  <c r="N1454" i="5" s="1"/>
  <c r="J1455" i="5"/>
  <c r="K1455" i="5" s="1"/>
  <c r="J1457" i="5"/>
  <c r="AL1459" i="5"/>
  <c r="AM1459" i="5" s="1"/>
  <c r="AI1460" i="5"/>
  <c r="AN1460" i="5" s="1"/>
  <c r="AL1463" i="5"/>
  <c r="K1467" i="5"/>
  <c r="K1483" i="5"/>
  <c r="K1498" i="5"/>
  <c r="K1530" i="5"/>
  <c r="N1530" i="5" s="1"/>
  <c r="AL1543" i="5"/>
  <c r="AM1543" i="5" s="1"/>
  <c r="AI1544" i="5"/>
  <c r="AN1544" i="5" s="1"/>
  <c r="AI1546" i="5"/>
  <c r="AN1546" i="5" s="1"/>
  <c r="AL1559" i="5"/>
  <c r="AM1559" i="5" s="1"/>
  <c r="AF1564" i="5"/>
  <c r="Z1564" i="5"/>
  <c r="AH1564" i="5"/>
  <c r="AI1564" i="5" s="1"/>
  <c r="AN1568" i="5"/>
  <c r="J1572" i="5"/>
  <c r="K1572" i="5" s="1"/>
  <c r="AL1575" i="5"/>
  <c r="AM1575" i="5" s="1"/>
  <c r="K1584" i="5"/>
  <c r="L1584" i="5" s="1"/>
  <c r="M1584" i="5" s="1"/>
  <c r="S1585" i="5"/>
  <c r="T1585" i="5" s="1"/>
  <c r="U1585" i="5" s="1"/>
  <c r="J1586" i="5"/>
  <c r="K1586" i="5" s="1"/>
  <c r="J1588" i="5"/>
  <c r="S1595" i="5"/>
  <c r="T1595" i="5" s="1"/>
  <c r="U1595" i="5" s="1"/>
  <c r="J1596" i="5"/>
  <c r="K1596" i="5" s="1"/>
  <c r="K1597" i="5"/>
  <c r="AL1601" i="5"/>
  <c r="AM1601" i="5" s="1"/>
  <c r="AK1613" i="5"/>
  <c r="AL1613" i="5" s="1"/>
  <c r="AM1613" i="5" s="1"/>
  <c r="Z1626" i="5"/>
  <c r="AF1626" i="5"/>
  <c r="AI1630" i="5"/>
  <c r="AN1630" i="5" s="1"/>
  <c r="AF1648" i="5"/>
  <c r="Z1648" i="5"/>
  <c r="AE1686" i="5"/>
  <c r="J1686" i="5"/>
  <c r="K1686" i="5" s="1"/>
  <c r="AE1700" i="5"/>
  <c r="J1700" i="5"/>
  <c r="K1700" i="5" s="1"/>
  <c r="AK1701" i="5"/>
  <c r="AL1701" i="5" s="1"/>
  <c r="AM1701" i="5" s="1"/>
  <c r="AH1702" i="5"/>
  <c r="AI1702" i="5" s="1"/>
  <c r="AN1702" i="5" s="1"/>
  <c r="AI1708" i="5"/>
  <c r="AN1708" i="5" s="1"/>
  <c r="AK1728" i="5"/>
  <c r="S1751" i="5"/>
  <c r="R1751" i="5"/>
  <c r="S1763" i="5"/>
  <c r="R1763" i="5"/>
  <c r="AH1768" i="5"/>
  <c r="AI1768" i="5" s="1"/>
  <c r="AK1782" i="5"/>
  <c r="AL1782" i="5" s="1"/>
  <c r="AM1782" i="5" s="1"/>
  <c r="S1791" i="5"/>
  <c r="R1791" i="5"/>
  <c r="L1647" i="5"/>
  <c r="M1647" i="5" s="1"/>
  <c r="K1654" i="5"/>
  <c r="N1654" i="5" s="1"/>
  <c r="AF1670" i="5"/>
  <c r="K1672" i="5"/>
  <c r="AF1672" i="5"/>
  <c r="AF1674" i="5"/>
  <c r="K1676" i="5"/>
  <c r="N1676" i="5" s="1"/>
  <c r="AF1676" i="5"/>
  <c r="AF1678" i="5"/>
  <c r="K1680" i="5"/>
  <c r="N1680" i="5" s="1"/>
  <c r="K1682" i="5"/>
  <c r="AF1694" i="5"/>
  <c r="K1696" i="5"/>
  <c r="N1696" i="5" s="1"/>
  <c r="K1698" i="5"/>
  <c r="AF1710" i="5"/>
  <c r="AF1714" i="5"/>
  <c r="AK1716" i="5"/>
  <c r="AL1716" i="5" s="1"/>
  <c r="AM1716" i="5" s="1"/>
  <c r="AE1721" i="5"/>
  <c r="AE1731" i="5"/>
  <c r="J1731" i="5"/>
  <c r="K1731" i="5" s="1"/>
  <c r="AH1739" i="5"/>
  <c r="AI1739" i="5" s="1"/>
  <c r="AE1748" i="5"/>
  <c r="J1748" i="5"/>
  <c r="K1748" i="5" s="1"/>
  <c r="AH1748" i="5"/>
  <c r="AI1756" i="5"/>
  <c r="AN1756" i="5" s="1"/>
  <c r="AE1767" i="5"/>
  <c r="J1767" i="5"/>
  <c r="K1767" i="5" s="1"/>
  <c r="AH1771" i="5"/>
  <c r="S1775" i="5"/>
  <c r="R1775" i="5"/>
  <c r="J1777" i="5"/>
  <c r="AE1777" i="5"/>
  <c r="AF1779" i="5"/>
  <c r="Z1779" i="5"/>
  <c r="Z1782" i="5"/>
  <c r="AF1782" i="5"/>
  <c r="N1798" i="5"/>
  <c r="Q1798" i="5"/>
  <c r="R1798" i="5" s="1"/>
  <c r="AL1851" i="5"/>
  <c r="AM1851" i="5" s="1"/>
  <c r="AE1878" i="5"/>
  <c r="J1878" i="5"/>
  <c r="K1878" i="5" s="1"/>
  <c r="N1878" i="5" s="1"/>
  <c r="AL1561" i="5"/>
  <c r="AM1561" i="5" s="1"/>
  <c r="AI1562" i="5"/>
  <c r="AN1562" i="5" s="1"/>
  <c r="AL1565" i="5"/>
  <c r="AM1565" i="5" s="1"/>
  <c r="AI1566" i="5"/>
  <c r="AN1566" i="5" s="1"/>
  <c r="AL1569" i="5"/>
  <c r="AM1569" i="5" s="1"/>
  <c r="AI1570" i="5"/>
  <c r="AN1570" i="5" s="1"/>
  <c r="AL1573" i="5"/>
  <c r="AM1573" i="5" s="1"/>
  <c r="AI1574" i="5"/>
  <c r="AN1574" i="5" s="1"/>
  <c r="AI1576" i="5"/>
  <c r="AN1576" i="5" s="1"/>
  <c r="AL1581" i="5"/>
  <c r="AM1581" i="5" s="1"/>
  <c r="AI1582" i="5"/>
  <c r="AN1582" i="5" s="1"/>
  <c r="AI1584" i="5"/>
  <c r="AN1584" i="5" s="1"/>
  <c r="K1587" i="5"/>
  <c r="N1587" i="5" s="1"/>
  <c r="K1589" i="5"/>
  <c r="AL1591" i="5"/>
  <c r="AM1591" i="5" s="1"/>
  <c r="AI1592" i="5"/>
  <c r="AN1592" i="5" s="1"/>
  <c r="AI1594" i="5"/>
  <c r="AN1594" i="5" s="1"/>
  <c r="K1604" i="5"/>
  <c r="L1604" i="5" s="1"/>
  <c r="M1604" i="5" s="1"/>
  <c r="K1608" i="5"/>
  <c r="AL1615" i="5"/>
  <c r="AI1618" i="5"/>
  <c r="AN1618" i="5" s="1"/>
  <c r="Q1621" i="5"/>
  <c r="R1621" i="5" s="1"/>
  <c r="K1627" i="5"/>
  <c r="N1627" i="5" s="1"/>
  <c r="AL1633" i="5"/>
  <c r="AM1633" i="5" s="1"/>
  <c r="AK1639" i="5"/>
  <c r="N1641" i="5"/>
  <c r="AK1643" i="5"/>
  <c r="AL1643" i="5" s="1"/>
  <c r="Z1644" i="5"/>
  <c r="K1645" i="5"/>
  <c r="N1645" i="5" s="1"/>
  <c r="J1646" i="5"/>
  <c r="AL1649" i="5"/>
  <c r="AM1649" i="5" s="1"/>
  <c r="AH1650" i="5"/>
  <c r="AE1651" i="5"/>
  <c r="AI1654" i="5"/>
  <c r="AE1661" i="5"/>
  <c r="K1662" i="5"/>
  <c r="J1664" i="5"/>
  <c r="K1664" i="5" s="1"/>
  <c r="N1664" i="5" s="1"/>
  <c r="AK1665" i="5"/>
  <c r="AL1665" i="5" s="1"/>
  <c r="AM1665" i="5" s="1"/>
  <c r="J1666" i="5"/>
  <c r="K1666" i="5" s="1"/>
  <c r="L1666" i="5" s="1"/>
  <c r="M1666" i="5" s="1"/>
  <c r="AH1666" i="5"/>
  <c r="AI1666" i="5" s="1"/>
  <c r="AN1666" i="5" s="1"/>
  <c r="AL1669" i="5"/>
  <c r="AM1669" i="5" s="1"/>
  <c r="AI1670" i="5"/>
  <c r="AN1670" i="5" s="1"/>
  <c r="AL1673" i="5"/>
  <c r="AM1673" i="5" s="1"/>
  <c r="AI1674" i="5"/>
  <c r="AN1674" i="5" s="1"/>
  <c r="AL1677" i="5"/>
  <c r="AM1677" i="5" s="1"/>
  <c r="AI1678" i="5"/>
  <c r="AN1678" i="5" s="1"/>
  <c r="Z1680" i="5"/>
  <c r="Q1681" i="5"/>
  <c r="R1681" i="5" s="1"/>
  <c r="AE1685" i="5"/>
  <c r="AK1689" i="5"/>
  <c r="AL1689" i="5" s="1"/>
  <c r="AM1689" i="5" s="1"/>
  <c r="J1690" i="5"/>
  <c r="K1690" i="5" s="1"/>
  <c r="AH1690" i="5"/>
  <c r="AI1690" i="5" s="1"/>
  <c r="AN1690" i="5" s="1"/>
  <c r="AL1693" i="5"/>
  <c r="AM1693" i="5" s="1"/>
  <c r="AI1694" i="5"/>
  <c r="AN1694" i="5" s="1"/>
  <c r="Z1696" i="5"/>
  <c r="K1697" i="5"/>
  <c r="Q1697" i="5"/>
  <c r="R1697" i="5" s="1"/>
  <c r="AE1701" i="5"/>
  <c r="AK1705" i="5"/>
  <c r="AL1705" i="5" s="1"/>
  <c r="AM1705" i="5" s="1"/>
  <c r="J1706" i="5"/>
  <c r="K1706" i="5" s="1"/>
  <c r="AH1706" i="5"/>
  <c r="AI1706" i="5" s="1"/>
  <c r="AN1706" i="5" s="1"/>
  <c r="Z1711" i="5"/>
  <c r="K1716" i="5"/>
  <c r="N1716" i="5" s="1"/>
  <c r="K1717" i="5"/>
  <c r="L1717" i="5" s="1"/>
  <c r="M1717" i="5" s="1"/>
  <c r="AK1720" i="5"/>
  <c r="AL1720" i="5" s="1"/>
  <c r="AM1720" i="5" s="1"/>
  <c r="AE1725" i="5"/>
  <c r="AK1730" i="5"/>
  <c r="AL1730" i="5" s="1"/>
  <c r="AE1747" i="5"/>
  <c r="J1747" i="5"/>
  <c r="AH1755" i="5"/>
  <c r="AI1755" i="5" s="1"/>
  <c r="S1759" i="5"/>
  <c r="R1759" i="5"/>
  <c r="AN1760" i="5"/>
  <c r="AK1763" i="5"/>
  <c r="AL1763" i="5" s="1"/>
  <c r="AK1766" i="5"/>
  <c r="AL1766" i="5" s="1"/>
  <c r="AM1766" i="5" s="1"/>
  <c r="AM1771" i="5"/>
  <c r="AI1772" i="5"/>
  <c r="AN1772" i="5" s="1"/>
  <c r="Z1777" i="5"/>
  <c r="AF1777" i="5"/>
  <c r="T1783" i="5"/>
  <c r="U1783" i="5" s="1"/>
  <c r="AE1784" i="5"/>
  <c r="J1784" i="5"/>
  <c r="K1784" i="5" s="1"/>
  <c r="AH1784" i="5"/>
  <c r="AI1784" i="5" s="1"/>
  <c r="AL1787" i="5"/>
  <c r="AM1787" i="5" s="1"/>
  <c r="AK1799" i="5"/>
  <c r="AL1799" i="5" s="1"/>
  <c r="AL1831" i="5"/>
  <c r="AM1831" i="5" s="1"/>
  <c r="AH1844" i="5"/>
  <c r="AI1844" i="5" s="1"/>
  <c r="AH1847" i="5"/>
  <c r="AI1604" i="5"/>
  <c r="AN1604" i="5" s="1"/>
  <c r="AI1606" i="5"/>
  <c r="AN1606" i="5" s="1"/>
  <c r="K1610" i="5"/>
  <c r="L1610" i="5" s="1"/>
  <c r="M1610" i="5" s="1"/>
  <c r="K1611" i="5"/>
  <c r="K1613" i="5"/>
  <c r="AL1617" i="5"/>
  <c r="L1627" i="5"/>
  <c r="M1627" i="5" s="1"/>
  <c r="K1643" i="5"/>
  <c r="N1643" i="5" s="1"/>
  <c r="AL1653" i="5"/>
  <c r="AM1653" i="5" s="1"/>
  <c r="AE1655" i="5"/>
  <c r="K1656" i="5"/>
  <c r="AI1658" i="5"/>
  <c r="K1661" i="5"/>
  <c r="AL1681" i="5"/>
  <c r="AM1681" i="5" s="1"/>
  <c r="AI1682" i="5"/>
  <c r="AN1682" i="5" s="1"/>
  <c r="K1688" i="5"/>
  <c r="N1688" i="5" s="1"/>
  <c r="AL1697" i="5"/>
  <c r="AM1697" i="5" s="1"/>
  <c r="AI1698" i="5"/>
  <c r="AN1698" i="5" s="1"/>
  <c r="K1704" i="5"/>
  <c r="AK1724" i="5"/>
  <c r="AL1724" i="5" s="1"/>
  <c r="AE1729" i="5"/>
  <c r="Z1730" i="5"/>
  <c r="AF1730" i="5"/>
  <c r="S1735" i="5"/>
  <c r="R1735" i="5"/>
  <c r="S1739" i="5"/>
  <c r="R1739" i="5"/>
  <c r="S1743" i="5"/>
  <c r="R1743" i="5"/>
  <c r="AK1746" i="5"/>
  <c r="AL1746" i="5" s="1"/>
  <c r="AM1755" i="5"/>
  <c r="J1761" i="5"/>
  <c r="K1761" i="5" s="1"/>
  <c r="AE1761" i="5"/>
  <c r="AF1763" i="5"/>
  <c r="Z1763" i="5"/>
  <c r="Z1766" i="5"/>
  <c r="AF1766" i="5"/>
  <c r="AE1783" i="5"/>
  <c r="J1783" i="5"/>
  <c r="K1783" i="5" s="1"/>
  <c r="AL1783" i="5"/>
  <c r="AM1783" i="5" s="1"/>
  <c r="S1799" i="5"/>
  <c r="R1799" i="5"/>
  <c r="AI1824" i="5"/>
  <c r="AN1824" i="5" s="1"/>
  <c r="AK1827" i="5"/>
  <c r="AE1898" i="5"/>
  <c r="J1898" i="5"/>
  <c r="K1720" i="5"/>
  <c r="K1724" i="5"/>
  <c r="N1724" i="5" s="1"/>
  <c r="K1728" i="5"/>
  <c r="AF1729" i="5"/>
  <c r="AI1731" i="5"/>
  <c r="AN1731" i="5" s="1"/>
  <c r="AF1733" i="5"/>
  <c r="K1735" i="5"/>
  <c r="Z1735" i="5"/>
  <c r="K1736" i="5"/>
  <c r="N1736" i="5" s="1"/>
  <c r="L1737" i="5"/>
  <c r="M1737" i="5" s="1"/>
  <c r="AF1737" i="5"/>
  <c r="Z1739" i="5"/>
  <c r="K1740" i="5"/>
  <c r="K1743" i="5"/>
  <c r="N1743" i="5" s="1"/>
  <c r="Z1743" i="5"/>
  <c r="K1744" i="5"/>
  <c r="N1744" i="5" s="1"/>
  <c r="AF1745" i="5"/>
  <c r="AI1747" i="5"/>
  <c r="AF1749" i="5"/>
  <c r="K1751" i="5"/>
  <c r="N1751" i="5" s="1"/>
  <c r="Z1751" i="5"/>
  <c r="K1752" i="5"/>
  <c r="N1752" i="5" s="1"/>
  <c r="L1753" i="5"/>
  <c r="M1753" i="5" s="1"/>
  <c r="AF1753" i="5"/>
  <c r="K1755" i="5"/>
  <c r="N1755" i="5" s="1"/>
  <c r="Z1755" i="5"/>
  <c r="K1756" i="5"/>
  <c r="AE1760" i="5"/>
  <c r="AL1762" i="5"/>
  <c r="AM1762" i="5" s="1"/>
  <c r="AE1765" i="5"/>
  <c r="K1766" i="5"/>
  <c r="AI1767" i="5"/>
  <c r="AF1769" i="5"/>
  <c r="K1771" i="5"/>
  <c r="Z1771" i="5"/>
  <c r="K1772" i="5"/>
  <c r="N1772" i="5" s="1"/>
  <c r="AL1778" i="5"/>
  <c r="AM1778" i="5" s="1"/>
  <c r="AE1781" i="5"/>
  <c r="K1782" i="5"/>
  <c r="N1782" i="5" s="1"/>
  <c r="AI1783" i="5"/>
  <c r="AF1785" i="5"/>
  <c r="K1787" i="5"/>
  <c r="N1787" i="5" s="1"/>
  <c r="K1788" i="5"/>
  <c r="AF1794" i="5"/>
  <c r="K1795" i="5"/>
  <c r="N1795" i="5" s="1"/>
  <c r="AF1799" i="5"/>
  <c r="Z1799" i="5"/>
  <c r="AE1811" i="5"/>
  <c r="J1811" i="5"/>
  <c r="K1811" i="5" s="1"/>
  <c r="AF1826" i="5"/>
  <c r="Z1826" i="5"/>
  <c r="AH1835" i="5"/>
  <c r="AI1835" i="5" s="1"/>
  <c r="S1839" i="5"/>
  <c r="R1839" i="5"/>
  <c r="S1847" i="5"/>
  <c r="R1847" i="5"/>
  <c r="Q1854" i="5"/>
  <c r="AE1860" i="5"/>
  <c r="J1860" i="5"/>
  <c r="K1860" i="5" s="1"/>
  <c r="N1860" i="5" s="1"/>
  <c r="AL1910" i="5"/>
  <c r="AM1910" i="5" s="1"/>
  <c r="AF1913" i="5"/>
  <c r="Z1913" i="5"/>
  <c r="K1732" i="5"/>
  <c r="N1732" i="5" s="1"/>
  <c r="Q1755" i="5"/>
  <c r="K1762" i="5"/>
  <c r="N1762" i="5" s="1"/>
  <c r="K1768" i="5"/>
  <c r="N1768" i="5" s="1"/>
  <c r="Q1771" i="5"/>
  <c r="L1772" i="5"/>
  <c r="M1772" i="5" s="1"/>
  <c r="AL1774" i="5"/>
  <c r="AM1774" i="5" s="1"/>
  <c r="L1787" i="5"/>
  <c r="M1787" i="5" s="1"/>
  <c r="Q1787" i="5"/>
  <c r="AL1790" i="5"/>
  <c r="AI1792" i="5"/>
  <c r="AN1792" i="5" s="1"/>
  <c r="AH1812" i="5"/>
  <c r="AI1812" i="5" s="1"/>
  <c r="AH1815" i="5"/>
  <c r="AI1815" i="5" s="1"/>
  <c r="AN1815" i="5" s="1"/>
  <c r="AL1819" i="5"/>
  <c r="AM1819" i="5" s="1"/>
  <c r="Z1830" i="5"/>
  <c r="AF1830" i="5"/>
  <c r="Z1837" i="5"/>
  <c r="AF1837" i="5"/>
  <c r="J1853" i="5"/>
  <c r="K1853" i="5" s="1"/>
  <c r="AE1853" i="5"/>
  <c r="S1855" i="5"/>
  <c r="R1855" i="5"/>
  <c r="AI1856" i="5"/>
  <c r="AN1856" i="5" s="1"/>
  <c r="AK1859" i="5"/>
  <c r="AL1859" i="5" s="1"/>
  <c r="S1863" i="5"/>
  <c r="R1863" i="5"/>
  <c r="AE1883" i="5"/>
  <c r="AH1895" i="5"/>
  <c r="AI1895" i="5" s="1"/>
  <c r="AN1895" i="5" s="1"/>
  <c r="AF1898" i="5"/>
  <c r="Z1898" i="5"/>
  <c r="AM1736" i="5"/>
  <c r="AL1738" i="5"/>
  <c r="AM1738" i="5" s="1"/>
  <c r="K1741" i="5"/>
  <c r="L1741" i="5" s="1"/>
  <c r="M1741" i="5" s="1"/>
  <c r="AE1741" i="5"/>
  <c r="AN1741" i="5"/>
  <c r="AM1744" i="5"/>
  <c r="AM1752" i="5"/>
  <c r="AL1754" i="5"/>
  <c r="AE1757" i="5"/>
  <c r="AK1758" i="5"/>
  <c r="J1759" i="5"/>
  <c r="K1759" i="5" s="1"/>
  <c r="N1759" i="5" s="1"/>
  <c r="AI1759" i="5"/>
  <c r="AL1759" i="5"/>
  <c r="AM1759" i="5" s="1"/>
  <c r="K1763" i="5"/>
  <c r="AH1763" i="5"/>
  <c r="AI1763" i="5" s="1"/>
  <c r="AN1763" i="5" s="1"/>
  <c r="K1764" i="5"/>
  <c r="AI1764" i="5"/>
  <c r="AN1764" i="5" s="1"/>
  <c r="AL1770" i="5"/>
  <c r="AM1770" i="5" s="1"/>
  <c r="AE1773" i="5"/>
  <c r="AI1775" i="5"/>
  <c r="K1779" i="5"/>
  <c r="N1779" i="5" s="1"/>
  <c r="AH1779" i="5"/>
  <c r="K1780" i="5"/>
  <c r="N1780" i="5" s="1"/>
  <c r="AI1780" i="5"/>
  <c r="AN1780" i="5" s="1"/>
  <c r="AL1786" i="5"/>
  <c r="AM1786" i="5" s="1"/>
  <c r="AE1789" i="5"/>
  <c r="AI1791" i="5"/>
  <c r="AL1794" i="5"/>
  <c r="AI1795" i="5"/>
  <c r="AN1795" i="5" s="1"/>
  <c r="AH1799" i="5"/>
  <c r="AI1799" i="5" s="1"/>
  <c r="AN1799" i="5" s="1"/>
  <c r="AI1800" i="5"/>
  <c r="AN1800" i="5" s="1"/>
  <c r="J1805" i="5"/>
  <c r="AE1805" i="5"/>
  <c r="AE1807" i="5"/>
  <c r="J1807" i="5"/>
  <c r="K1807" i="5" s="1"/>
  <c r="S1815" i="5"/>
  <c r="R1815" i="5"/>
  <c r="Q1822" i="5"/>
  <c r="R1822" i="5" s="1"/>
  <c r="J1828" i="5"/>
  <c r="K1828" i="5" s="1"/>
  <c r="AE1828" i="5"/>
  <c r="AE1832" i="5"/>
  <c r="J1832" i="5"/>
  <c r="K1832" i="5" s="1"/>
  <c r="AE1843" i="5"/>
  <c r="J1843" i="5"/>
  <c r="AF1858" i="5"/>
  <c r="Z1858" i="5"/>
  <c r="AH1890" i="5"/>
  <c r="AI1890" i="5" s="1"/>
  <c r="AN1890" i="5" s="1"/>
  <c r="AK1894" i="5"/>
  <c r="AL1894" i="5" s="1"/>
  <c r="K1800" i="5"/>
  <c r="Q1803" i="5"/>
  <c r="L1804" i="5"/>
  <c r="M1804" i="5" s="1"/>
  <c r="AE1804" i="5"/>
  <c r="AK1806" i="5"/>
  <c r="AK1807" i="5"/>
  <c r="AL1807" i="5" s="1"/>
  <c r="Z1809" i="5"/>
  <c r="AF1809" i="5"/>
  <c r="Z1810" i="5"/>
  <c r="AK1810" i="5"/>
  <c r="AL1810" i="5" s="1"/>
  <c r="AM1810" i="5" s="1"/>
  <c r="T1811" i="5"/>
  <c r="U1811" i="5" s="1"/>
  <c r="AL1814" i="5"/>
  <c r="K1819" i="5"/>
  <c r="N1819" i="5" s="1"/>
  <c r="J1825" i="5"/>
  <c r="AE1825" i="5"/>
  <c r="AF1827" i="5"/>
  <c r="Z1827" i="5"/>
  <c r="R1831" i="5"/>
  <c r="T1831" i="5" s="1"/>
  <c r="U1831" i="5" s="1"/>
  <c r="AI1832" i="5"/>
  <c r="AN1832" i="5" s="1"/>
  <c r="AN1836" i="5"/>
  <c r="AK1839" i="5"/>
  <c r="AL1839" i="5" s="1"/>
  <c r="Z1841" i="5"/>
  <c r="AF1841" i="5"/>
  <c r="Z1842" i="5"/>
  <c r="AK1842" i="5"/>
  <c r="T1843" i="5"/>
  <c r="U1843" i="5" s="1"/>
  <c r="AL1846" i="5"/>
  <c r="K1851" i="5"/>
  <c r="N1851" i="5" s="1"/>
  <c r="J1857" i="5"/>
  <c r="K1857" i="5" s="1"/>
  <c r="N1857" i="5" s="1"/>
  <c r="AE1857" i="5"/>
  <c r="AF1859" i="5"/>
  <c r="Z1859" i="5"/>
  <c r="Z1877" i="5"/>
  <c r="AF1877" i="5"/>
  <c r="AK1886" i="5"/>
  <c r="AE1897" i="5"/>
  <c r="J1897" i="5"/>
  <c r="K1897" i="5" s="1"/>
  <c r="N1897" i="5" s="1"/>
  <c r="Z1900" i="5"/>
  <c r="AF1900" i="5"/>
  <c r="AH1906" i="5"/>
  <c r="AI1906" i="5" s="1"/>
  <c r="Q1926" i="5"/>
  <c r="R1926" i="5" s="1"/>
  <c r="K1808" i="5"/>
  <c r="Z1814" i="5"/>
  <c r="AF1814" i="5"/>
  <c r="AE1827" i="5"/>
  <c r="J1827" i="5"/>
  <c r="K1827" i="5" s="1"/>
  <c r="AH1828" i="5"/>
  <c r="AH1831" i="5"/>
  <c r="AI1831" i="5" s="1"/>
  <c r="AN1831" i="5" s="1"/>
  <c r="J1837" i="5"/>
  <c r="K1837" i="5" s="1"/>
  <c r="N1837" i="5" s="1"/>
  <c r="AE1837" i="5"/>
  <c r="Q1838" i="5"/>
  <c r="R1838" i="5" s="1"/>
  <c r="K1840" i="5"/>
  <c r="N1840" i="5" s="1"/>
  <c r="Z1846" i="5"/>
  <c r="AF1846" i="5"/>
  <c r="AE1859" i="5"/>
  <c r="J1859" i="5"/>
  <c r="K1859" i="5" s="1"/>
  <c r="J1861" i="5"/>
  <c r="K1861" i="5" s="1"/>
  <c r="AE1861" i="5"/>
  <c r="AE1867" i="5"/>
  <c r="J1867" i="5"/>
  <c r="K1867" i="5" s="1"/>
  <c r="AE1874" i="5"/>
  <c r="J1874" i="5"/>
  <c r="K1874" i="5" s="1"/>
  <c r="Z1879" i="5"/>
  <c r="AF1879" i="5"/>
  <c r="AH1882" i="5"/>
  <c r="S1886" i="5"/>
  <c r="Z1887" i="5"/>
  <c r="AF1887" i="5"/>
  <c r="AE1889" i="5"/>
  <c r="J1889" i="5"/>
  <c r="AH1919" i="5"/>
  <c r="AI1919" i="5" s="1"/>
  <c r="AN1919" i="5" s="1"/>
  <c r="Q1795" i="5"/>
  <c r="L1796" i="5"/>
  <c r="M1796" i="5" s="1"/>
  <c r="AL1798" i="5"/>
  <c r="K1801" i="5"/>
  <c r="AE1801" i="5"/>
  <c r="K1802" i="5"/>
  <c r="AK1802" i="5"/>
  <c r="AL1802" i="5" s="1"/>
  <c r="AM1802" i="5" s="1"/>
  <c r="J1803" i="5"/>
  <c r="K1803" i="5" s="1"/>
  <c r="AI1803" i="5"/>
  <c r="R1807" i="5"/>
  <c r="T1807" i="5" s="1"/>
  <c r="U1807" i="5" s="1"/>
  <c r="AI1808" i="5"/>
  <c r="AN1808" i="5" s="1"/>
  <c r="J1809" i="5"/>
  <c r="AE1809" i="5"/>
  <c r="AF1811" i="5"/>
  <c r="Z1811" i="5"/>
  <c r="AK1811" i="5"/>
  <c r="AL1811" i="5" s="1"/>
  <c r="AE1812" i="5"/>
  <c r="AL1815" i="5"/>
  <c r="AM1815" i="5" s="1"/>
  <c r="J1816" i="5"/>
  <c r="K1816" i="5" s="1"/>
  <c r="N1816" i="5" s="1"/>
  <c r="AI1816" i="5"/>
  <c r="AN1816" i="5" s="1"/>
  <c r="AH1819" i="5"/>
  <c r="AI1819" i="5" s="1"/>
  <c r="AN1820" i="5"/>
  <c r="AK1823" i="5"/>
  <c r="Z1825" i="5"/>
  <c r="AF1825" i="5"/>
  <c r="AK1826" i="5"/>
  <c r="AL1826" i="5" s="1"/>
  <c r="AM1826" i="5" s="1"/>
  <c r="Q1827" i="5"/>
  <c r="AL1830" i="5"/>
  <c r="K1835" i="5"/>
  <c r="AL1835" i="5"/>
  <c r="AM1835" i="5" s="1"/>
  <c r="AI1840" i="5"/>
  <c r="AN1840" i="5" s="1"/>
  <c r="J1841" i="5"/>
  <c r="AE1841" i="5"/>
  <c r="AF1843" i="5"/>
  <c r="Z1843" i="5"/>
  <c r="AK1843" i="5"/>
  <c r="AL1843" i="5" s="1"/>
  <c r="AE1844" i="5"/>
  <c r="AL1847" i="5"/>
  <c r="AM1847" i="5" s="1"/>
  <c r="J1848" i="5"/>
  <c r="K1848" i="5" s="1"/>
  <c r="AI1848" i="5"/>
  <c r="AN1848" i="5" s="1"/>
  <c r="AH1851" i="5"/>
  <c r="AI1851" i="5" s="1"/>
  <c r="AN1851" i="5" s="1"/>
  <c r="AK1855" i="5"/>
  <c r="AL1855" i="5" s="1"/>
  <c r="Z1857" i="5"/>
  <c r="AF1857" i="5"/>
  <c r="AK1858" i="5"/>
  <c r="AL1858" i="5" s="1"/>
  <c r="AM1858" i="5" s="1"/>
  <c r="Q1859" i="5"/>
  <c r="Z1861" i="5"/>
  <c r="AF1861" i="5"/>
  <c r="Z1865" i="5"/>
  <c r="AF1865" i="5"/>
  <c r="AK1866" i="5"/>
  <c r="AL1866" i="5" s="1"/>
  <c r="AM1866" i="5" s="1"/>
  <c r="S1867" i="5"/>
  <c r="R1867" i="5"/>
  <c r="K1873" i="5"/>
  <c r="L1873" i="5" s="1"/>
  <c r="M1873" i="5" s="1"/>
  <c r="AE1890" i="5"/>
  <c r="J1890" i="5"/>
  <c r="K1890" i="5" s="1"/>
  <c r="AF1893" i="5"/>
  <c r="Z1893" i="5"/>
  <c r="Q1906" i="5"/>
  <c r="AE1911" i="5"/>
  <c r="J1911" i="5"/>
  <c r="K1911" i="5" s="1"/>
  <c r="AF1917" i="5"/>
  <c r="Z1917" i="5"/>
  <c r="K1907" i="5"/>
  <c r="AI1910" i="5"/>
  <c r="AN1910" i="5" s="1"/>
  <c r="AH1911" i="5"/>
  <c r="AI1911" i="5" s="1"/>
  <c r="AN1911" i="5" s="1"/>
  <c r="S1914" i="5"/>
  <c r="AN1914" i="5"/>
  <c r="AH1915" i="5"/>
  <c r="AI1915" i="5" s="1"/>
  <c r="AN1915" i="5" s="1"/>
  <c r="S1918" i="5"/>
  <c r="R1918" i="5"/>
  <c r="S1922" i="5"/>
  <c r="AE1926" i="5"/>
  <c r="J1926" i="5"/>
  <c r="K1926" i="5" s="1"/>
  <c r="N1814" i="5"/>
  <c r="K1815" i="5"/>
  <c r="Q1819" i="5"/>
  <c r="L1820" i="5"/>
  <c r="M1820" i="5" s="1"/>
  <c r="K1831" i="5"/>
  <c r="Q1835" i="5"/>
  <c r="L1836" i="5"/>
  <c r="M1836" i="5" s="1"/>
  <c r="K1847" i="5"/>
  <c r="L1851" i="5"/>
  <c r="M1851" i="5" s="1"/>
  <c r="Q1851" i="5"/>
  <c r="L1852" i="5"/>
  <c r="M1852" i="5" s="1"/>
  <c r="Z1873" i="5"/>
  <c r="AF1873" i="5"/>
  <c r="AK1878" i="5"/>
  <c r="AL1878" i="5" s="1"/>
  <c r="AM1878" i="5" s="1"/>
  <c r="AE1881" i="5"/>
  <c r="J1881" i="5"/>
  <c r="K1881" i="5" s="1"/>
  <c r="N1881" i="5" s="1"/>
  <c r="AM1890" i="5"/>
  <c r="Z1892" i="5"/>
  <c r="AF1892" i="5"/>
  <c r="K1895" i="5"/>
  <c r="Q1902" i="5"/>
  <c r="AF1922" i="5"/>
  <c r="Z1922" i="5"/>
  <c r="Z1924" i="5"/>
  <c r="AF1924" i="5"/>
  <c r="AK1925" i="5"/>
  <c r="AL1925" i="5" s="1"/>
  <c r="AI1807" i="5"/>
  <c r="AN1807" i="5" s="1"/>
  <c r="AH1811" i="5"/>
  <c r="K1812" i="5"/>
  <c r="N1812" i="5" s="1"/>
  <c r="AL1818" i="5"/>
  <c r="AM1818" i="5" s="1"/>
  <c r="K1822" i="5"/>
  <c r="N1822" i="5" s="1"/>
  <c r="AK1822" i="5"/>
  <c r="J1823" i="5"/>
  <c r="K1823" i="5" s="1"/>
  <c r="AI1823" i="5"/>
  <c r="AH1827" i="5"/>
  <c r="AI1827" i="5" s="1"/>
  <c r="AL1834" i="5"/>
  <c r="K1838" i="5"/>
  <c r="N1838" i="5" s="1"/>
  <c r="AK1838" i="5"/>
  <c r="AL1838" i="5" s="1"/>
  <c r="J1839" i="5"/>
  <c r="K1839" i="5" s="1"/>
  <c r="N1839" i="5" s="1"/>
  <c r="AI1839" i="5"/>
  <c r="K1843" i="5"/>
  <c r="AH1843" i="5"/>
  <c r="AI1843" i="5" s="1"/>
  <c r="K1844" i="5"/>
  <c r="AL1850" i="5"/>
  <c r="AM1850" i="5" s="1"/>
  <c r="K1854" i="5"/>
  <c r="AK1854" i="5"/>
  <c r="AL1854" i="5" s="1"/>
  <c r="AM1854" i="5" s="1"/>
  <c r="J1855" i="5"/>
  <c r="K1855" i="5" s="1"/>
  <c r="N1855" i="5" s="1"/>
  <c r="AI1855" i="5"/>
  <c r="AN1855" i="5" s="1"/>
  <c r="AH1859" i="5"/>
  <c r="AI1859" i="5" s="1"/>
  <c r="AN1859" i="5" s="1"/>
  <c r="AK1863" i="5"/>
  <c r="J1865" i="5"/>
  <c r="K1865" i="5" s="1"/>
  <c r="AE1865" i="5"/>
  <c r="AF1867" i="5"/>
  <c r="Z1867" i="5"/>
  <c r="AL1867" i="5"/>
  <c r="AM1867" i="5" s="1"/>
  <c r="AE1868" i="5"/>
  <c r="J1868" i="5"/>
  <c r="K1868" i="5" s="1"/>
  <c r="S1870" i="5"/>
  <c r="R1870" i="5"/>
  <c r="AE1871" i="5"/>
  <c r="J1871" i="5"/>
  <c r="K1871" i="5" s="1"/>
  <c r="AI1871" i="5"/>
  <c r="AN1871" i="5" s="1"/>
  <c r="Q1872" i="5"/>
  <c r="R1872" i="5" s="1"/>
  <c r="AE1875" i="5"/>
  <c r="AI1879" i="5"/>
  <c r="AN1879" i="5" s="1"/>
  <c r="J1882" i="5"/>
  <c r="K1882" i="5" s="1"/>
  <c r="AM1882" i="5"/>
  <c r="Z1884" i="5"/>
  <c r="AF1884" i="5"/>
  <c r="N1886" i="5"/>
  <c r="K1887" i="5"/>
  <c r="AH1887" i="5"/>
  <c r="AI1887" i="5" s="1"/>
  <c r="AN1887" i="5" s="1"/>
  <c r="Q1894" i="5"/>
  <c r="Z1895" i="5"/>
  <c r="AF1895" i="5"/>
  <c r="AI1898" i="5"/>
  <c r="AN1898" i="5" s="1"/>
  <c r="AE1899" i="5"/>
  <c r="AK1902" i="5"/>
  <c r="AL1902" i="5" s="1"/>
  <c r="N1906" i="5"/>
  <c r="K1910" i="5"/>
  <c r="Z1912" i="5"/>
  <c r="AF1912" i="5"/>
  <c r="AK1918" i="5"/>
  <c r="AL1918" i="5" s="1"/>
  <c r="AM1918" i="5" s="1"/>
  <c r="Z1920" i="5"/>
  <c r="AF1920" i="5"/>
  <c r="AL1922" i="5"/>
  <c r="AM1922" i="5" s="1"/>
  <c r="AK1954" i="5"/>
  <c r="AL1954" i="5" s="1"/>
  <c r="AM1954" i="5" s="1"/>
  <c r="Z1960" i="5"/>
  <c r="AF1960" i="5"/>
  <c r="AH1967" i="5"/>
  <c r="AI1967" i="5" s="1"/>
  <c r="AN1967" i="5" s="1"/>
  <c r="AE1971" i="5"/>
  <c r="J1971" i="5"/>
  <c r="K1971" i="5" s="1"/>
  <c r="AH1971" i="5"/>
  <c r="AI1971" i="5" s="1"/>
  <c r="AN1971" i="5" s="1"/>
  <c r="AH1983" i="5"/>
  <c r="AI1983" i="5" s="1"/>
  <c r="AN1983" i="5" s="1"/>
  <c r="AE1987" i="5"/>
  <c r="J1987" i="5"/>
  <c r="K1987" i="5" s="1"/>
  <c r="AH1987" i="5"/>
  <c r="AI1987" i="5" s="1"/>
  <c r="AN1987" i="5" s="1"/>
  <c r="AH1999" i="5"/>
  <c r="AI1999" i="5" s="1"/>
  <c r="AN1999" i="5" s="1"/>
  <c r="AE2003" i="5"/>
  <c r="J2003" i="5"/>
  <c r="K2003" i="5" s="1"/>
  <c r="L2003" i="5" s="1"/>
  <c r="M2003" i="5" s="1"/>
  <c r="AH2003" i="5"/>
  <c r="AI2003" i="5" s="1"/>
  <c r="AN2003" i="5" s="1"/>
  <c r="AL1862" i="5"/>
  <c r="K1866" i="5"/>
  <c r="AI1867" i="5"/>
  <c r="Z1875" i="5"/>
  <c r="Z1878" i="5"/>
  <c r="Z1886" i="5"/>
  <c r="Z1894" i="5"/>
  <c r="K1898" i="5"/>
  <c r="N1898" i="5" s="1"/>
  <c r="Z1902" i="5"/>
  <c r="AF1903" i="5"/>
  <c r="Z1905" i="5"/>
  <c r="AL1906" i="5"/>
  <c r="AM1906" i="5" s="1"/>
  <c r="Z1921" i="5"/>
  <c r="AN1922" i="5"/>
  <c r="K1923" i="5"/>
  <c r="AF1926" i="5"/>
  <c r="Z1926" i="5"/>
  <c r="AK1926" i="5"/>
  <c r="AL1926" i="5" s="1"/>
  <c r="AM1926" i="5" s="1"/>
  <c r="AF1930" i="5"/>
  <c r="Z1930" i="5"/>
  <c r="AK1930" i="5"/>
  <c r="AL1930" i="5" s="1"/>
  <c r="AM1930" i="5" s="1"/>
  <c r="AM1933" i="5"/>
  <c r="AF1934" i="5"/>
  <c r="Z1934" i="5"/>
  <c r="AK1934" i="5"/>
  <c r="AL1934" i="5" s="1"/>
  <c r="AM1934" i="5" s="1"/>
  <c r="AF1938" i="5"/>
  <c r="Z1938" i="5"/>
  <c r="AK1938" i="5"/>
  <c r="AL1938" i="5" s="1"/>
  <c r="AM1938" i="5" s="1"/>
  <c r="AM1941" i="5"/>
  <c r="AF1942" i="5"/>
  <c r="Z1942" i="5"/>
  <c r="AK1942" i="5"/>
  <c r="AL1942" i="5" s="1"/>
  <c r="AM1942" i="5" s="1"/>
  <c r="AF1946" i="5"/>
  <c r="Z1946" i="5"/>
  <c r="AK1946" i="5"/>
  <c r="AL1946" i="5" s="1"/>
  <c r="AM1946" i="5" s="1"/>
  <c r="Z1948" i="5"/>
  <c r="AF1948" i="5"/>
  <c r="K1950" i="5"/>
  <c r="N1950" i="5" s="1"/>
  <c r="N1954" i="5"/>
  <c r="Q1958" i="5"/>
  <c r="AK1958" i="5"/>
  <c r="AL1958" i="5" s="1"/>
  <c r="AM1958" i="5" s="1"/>
  <c r="AE1959" i="5"/>
  <c r="N1970" i="5"/>
  <c r="AI1863" i="5"/>
  <c r="AN1863" i="5" s="1"/>
  <c r="AN1864" i="5"/>
  <c r="AE1870" i="5"/>
  <c r="K1875" i="5"/>
  <c r="N1875" i="5" s="1"/>
  <c r="K1883" i="5"/>
  <c r="K1891" i="5"/>
  <c r="K1899" i="5"/>
  <c r="N1899" i="5" s="1"/>
  <c r="Z1907" i="5"/>
  <c r="AF1907" i="5"/>
  <c r="AM1917" i="5"/>
  <c r="Z1928" i="5"/>
  <c r="AF1928" i="5"/>
  <c r="Z1929" i="5"/>
  <c r="AF1929" i="5"/>
  <c r="Z1932" i="5"/>
  <c r="AF1932" i="5"/>
  <c r="Z1933" i="5"/>
  <c r="AF1933" i="5"/>
  <c r="Z1936" i="5"/>
  <c r="AF1936" i="5"/>
  <c r="Z1937" i="5"/>
  <c r="AF1937" i="5"/>
  <c r="Z1940" i="5"/>
  <c r="AF1940" i="5"/>
  <c r="Z1941" i="5"/>
  <c r="AF1941" i="5"/>
  <c r="Z1944" i="5"/>
  <c r="AF1944" i="5"/>
  <c r="Z1945" i="5"/>
  <c r="AF1945" i="5"/>
  <c r="R1950" i="5"/>
  <c r="S1950" i="5"/>
  <c r="Q1954" i="5"/>
  <c r="R1954" i="5" s="1"/>
  <c r="AH1959" i="5"/>
  <c r="AI1959" i="5" s="1"/>
  <c r="AN1959" i="5" s="1"/>
  <c r="Q1970" i="5"/>
  <c r="R1970" i="5" s="1"/>
  <c r="S1974" i="5"/>
  <c r="T1974" i="5" s="1"/>
  <c r="U1974" i="5" s="1"/>
  <c r="Q1986" i="5"/>
  <c r="R1986" i="5" s="1"/>
  <c r="S1990" i="5"/>
  <c r="T1990" i="5" s="1"/>
  <c r="U1990" i="5" s="1"/>
  <c r="Q2002" i="5"/>
  <c r="R2002" i="5" s="1"/>
  <c r="K1903" i="5"/>
  <c r="L1903" i="5" s="1"/>
  <c r="M1903" i="5" s="1"/>
  <c r="K1918" i="5"/>
  <c r="K1934" i="5"/>
  <c r="N1934" i="5" s="1"/>
  <c r="K1942" i="5"/>
  <c r="AH1963" i="5"/>
  <c r="AI1963" i="5" s="1"/>
  <c r="AN1963" i="5" s="1"/>
  <c r="Q1966" i="5"/>
  <c r="R1966" i="5" s="1"/>
  <c r="AH1979" i="5"/>
  <c r="AI1979" i="5" s="1"/>
  <c r="AN1979" i="5" s="1"/>
  <c r="Q1982" i="5"/>
  <c r="R1982" i="5" s="1"/>
  <c r="N1994" i="5"/>
  <c r="AH1995" i="5"/>
  <c r="AI1995" i="5" s="1"/>
  <c r="AN1995" i="5" s="1"/>
  <c r="Q1998" i="5"/>
  <c r="R1998" i="5" s="1"/>
  <c r="AN1930" i="5"/>
  <c r="Q1934" i="5"/>
  <c r="AN1938" i="5"/>
  <c r="Q1942" i="5"/>
  <c r="AN1946" i="5"/>
  <c r="N1958" i="5"/>
  <c r="Q1962" i="5"/>
  <c r="R1962" i="5" s="1"/>
  <c r="AH1975" i="5"/>
  <c r="AI1975" i="5" s="1"/>
  <c r="AN1975" i="5" s="1"/>
  <c r="Q1978" i="5"/>
  <c r="R1978" i="5" s="1"/>
  <c r="AH1991" i="5"/>
  <c r="AI1991" i="5" s="1"/>
  <c r="AN1991" i="5" s="1"/>
  <c r="Q1994" i="5"/>
  <c r="R1994" i="5" s="1"/>
  <c r="K1951" i="5"/>
  <c r="N1951" i="5" s="1"/>
  <c r="K1955" i="5"/>
  <c r="N1955" i="5" s="1"/>
  <c r="K1959" i="5"/>
  <c r="K1963" i="5"/>
  <c r="N1963" i="5" s="1"/>
  <c r="K1967" i="5"/>
  <c r="N1967" i="5" s="1"/>
  <c r="K1975" i="5"/>
  <c r="N1975" i="5" s="1"/>
  <c r="K1979" i="5"/>
  <c r="K1983" i="5"/>
  <c r="N1983" i="5" s="1"/>
  <c r="K1991" i="5"/>
  <c r="N1991" i="5" s="1"/>
  <c r="K1995" i="5"/>
  <c r="N1995" i="5" s="1"/>
  <c r="K1999" i="5"/>
  <c r="AH74" i="5"/>
  <c r="AI74" i="5" s="1"/>
  <c r="AN74" i="5" s="1"/>
  <c r="AL77" i="5"/>
  <c r="AM77" i="5" s="1"/>
  <c r="AK33" i="5"/>
  <c r="Z34" i="5"/>
  <c r="AF34" i="5"/>
  <c r="K36" i="5"/>
  <c r="N36" i="5" s="1"/>
  <c r="T81" i="5"/>
  <c r="U81" i="5" s="1"/>
  <c r="J86" i="5"/>
  <c r="K86" i="5" s="1"/>
  <c r="AE86" i="5"/>
  <c r="Z88" i="5"/>
  <c r="AF88" i="5"/>
  <c r="K33" i="5"/>
  <c r="N33" i="5" s="1"/>
  <c r="AH33" i="5"/>
  <c r="AI33" i="5" s="1"/>
  <c r="AI34" i="5"/>
  <c r="AN34" i="5" s="1"/>
  <c r="AL36" i="5"/>
  <c r="AM36" i="5" s="1"/>
  <c r="AF39" i="5"/>
  <c r="AL39" i="5"/>
  <c r="J40" i="5"/>
  <c r="K40" i="5" s="1"/>
  <c r="N40" i="5" s="1"/>
  <c r="Q43" i="5"/>
  <c r="AL43" i="5"/>
  <c r="AM43" i="5" s="1"/>
  <c r="Z71" i="5"/>
  <c r="AF71" i="5"/>
  <c r="AK73" i="5"/>
  <c r="AH77" i="5"/>
  <c r="AI77" i="5" s="1"/>
  <c r="AN77" i="5" s="1"/>
  <c r="Q88" i="5"/>
  <c r="R88" i="5" s="1"/>
  <c r="Z92" i="5"/>
  <c r="AF92" i="5"/>
  <c r="AK92" i="5"/>
  <c r="AE96" i="5"/>
  <c r="J96" i="5"/>
  <c r="AL33" i="5"/>
  <c r="Z38" i="5"/>
  <c r="AF38" i="5"/>
  <c r="Q91" i="5"/>
  <c r="R91" i="5" s="1"/>
  <c r="S105" i="5"/>
  <c r="R105" i="5"/>
  <c r="AH40" i="5"/>
  <c r="AI40" i="5" s="1"/>
  <c r="AN40" i="5" s="1"/>
  <c r="K82" i="5"/>
  <c r="Z82" i="5"/>
  <c r="AF82" i="5"/>
  <c r="S101" i="5"/>
  <c r="R101" i="5"/>
  <c r="Q33" i="5"/>
  <c r="J37" i="5"/>
  <c r="K37" i="5" s="1"/>
  <c r="AL40" i="5"/>
  <c r="AM40" i="5" s="1"/>
  <c r="J41" i="5"/>
  <c r="K41" i="5" s="1"/>
  <c r="AE41" i="5"/>
  <c r="Z42" i="5"/>
  <c r="AK44" i="5"/>
  <c r="AL44" i="5" s="1"/>
  <c r="J69" i="5"/>
  <c r="K69" i="5" s="1"/>
  <c r="N69" i="5" s="1"/>
  <c r="AE69" i="5"/>
  <c r="Q73" i="5"/>
  <c r="R73" i="5" s="1"/>
  <c r="J77" i="5"/>
  <c r="K77" i="5" s="1"/>
  <c r="AH82" i="5"/>
  <c r="AI82" i="5" s="1"/>
  <c r="AN82" i="5" s="1"/>
  <c r="J88" i="5"/>
  <c r="K88" i="5" s="1"/>
  <c r="L88" i="5" s="1"/>
  <c r="M88" i="5" s="1"/>
  <c r="AE88" i="5"/>
  <c r="AF70" i="5"/>
  <c r="Z70" i="5"/>
  <c r="AE73" i="5"/>
  <c r="Z75" i="5"/>
  <c r="AF75" i="5"/>
  <c r="AE81" i="5"/>
  <c r="S85" i="5"/>
  <c r="T85" i="5" s="1"/>
  <c r="U85" i="5" s="1"/>
  <c r="K87" i="5"/>
  <c r="N87" i="5" s="1"/>
  <c r="Q93" i="5"/>
  <c r="AN36" i="5"/>
  <c r="K39" i="5"/>
  <c r="L39" i="5" s="1"/>
  <c r="M39" i="5" s="1"/>
  <c r="K43" i="5"/>
  <c r="L43" i="5" s="1"/>
  <c r="M43" i="5" s="1"/>
  <c r="AE66" i="5"/>
  <c r="J66" i="5"/>
  <c r="K66" i="5" s="1"/>
  <c r="AK69" i="5"/>
  <c r="AL69" i="5" s="1"/>
  <c r="AI73" i="5"/>
  <c r="AH78" i="5"/>
  <c r="AI78" i="5" s="1"/>
  <c r="AN78" i="5" s="1"/>
  <c r="AL81" i="5"/>
  <c r="AM81" i="5" s="1"/>
  <c r="AL84" i="5"/>
  <c r="AE85" i="5"/>
  <c r="J85" i="5"/>
  <c r="K85" i="5" s="1"/>
  <c r="AH85" i="5"/>
  <c r="AI85" i="5" s="1"/>
  <c r="AN87" i="5"/>
  <c r="AI88" i="5"/>
  <c r="AN88" i="5" s="1"/>
  <c r="AE89" i="5"/>
  <c r="J89" i="5"/>
  <c r="K89" i="5" s="1"/>
  <c r="N89" i="5" s="1"/>
  <c r="Z90" i="5"/>
  <c r="AF90" i="5"/>
  <c r="AH91" i="5"/>
  <c r="Z95" i="5"/>
  <c r="AF95" i="5"/>
  <c r="S97" i="5"/>
  <c r="AK97" i="5"/>
  <c r="AL97" i="5" s="1"/>
  <c r="AM97" i="5" s="1"/>
  <c r="AE98" i="5"/>
  <c r="AE102" i="5"/>
  <c r="K67" i="5"/>
  <c r="L67" i="5" s="1"/>
  <c r="M67" i="5" s="1"/>
  <c r="K94" i="5"/>
  <c r="L94" i="5" s="1"/>
  <c r="M94" i="5" s="1"/>
  <c r="Z97" i="5"/>
  <c r="AN97" i="5"/>
  <c r="AF99" i="5"/>
  <c r="Z101" i="5"/>
  <c r="AN101" i="5"/>
  <c r="AF103" i="5"/>
  <c r="K93" i="5"/>
  <c r="N93" i="5" s="1"/>
  <c r="AM96" i="5"/>
  <c r="K98" i="5"/>
  <c r="L98" i="5" s="1"/>
  <c r="M98" i="5" s="1"/>
  <c r="AM100" i="5"/>
  <c r="K102" i="5"/>
  <c r="Z1287" i="5"/>
  <c r="AF1287" i="5"/>
  <c r="N1300" i="5"/>
  <c r="Q1300" i="5"/>
  <c r="R1300" i="5" s="1"/>
  <c r="Z1319" i="5"/>
  <c r="AF1319" i="5"/>
  <c r="AH1432" i="5"/>
  <c r="AH1433" i="5"/>
  <c r="AI1433" i="5" s="1"/>
  <c r="AN1433" i="5" s="1"/>
  <c r="AK1441" i="5"/>
  <c r="J1444" i="5"/>
  <c r="K1444" i="5" s="1"/>
  <c r="AE1444" i="5"/>
  <c r="Q1449" i="5"/>
  <c r="L1449" i="5"/>
  <c r="M1449" i="5" s="1"/>
  <c r="N1449" i="5"/>
  <c r="AH1450" i="5"/>
  <c r="L1453" i="5"/>
  <c r="M1453" i="5" s="1"/>
  <c r="AH1513" i="5"/>
  <c r="AI1513" i="5" s="1"/>
  <c r="AN1513" i="5" s="1"/>
  <c r="Q1610" i="5"/>
  <c r="R1610" i="5" s="1"/>
  <c r="Q1636" i="5"/>
  <c r="R1636" i="5" s="1"/>
  <c r="L1636" i="5"/>
  <c r="M1636" i="5" s="1"/>
  <c r="N1636" i="5"/>
  <c r="S1281" i="5"/>
  <c r="R1281" i="5"/>
  <c r="AM1285" i="5"/>
  <c r="T1287" i="5"/>
  <c r="U1287" i="5" s="1"/>
  <c r="Q1288" i="5"/>
  <c r="R1288" i="5" s="1"/>
  <c r="AN1290" i="5"/>
  <c r="L1291" i="5"/>
  <c r="M1291" i="5" s="1"/>
  <c r="Z1291" i="5"/>
  <c r="AF1291" i="5"/>
  <c r="AK1292" i="5"/>
  <c r="AE1293" i="5"/>
  <c r="J1293" i="5"/>
  <c r="K1293" i="5" s="1"/>
  <c r="AH1293" i="5"/>
  <c r="AI1293" i="5" s="1"/>
  <c r="AN1293" i="5" s="1"/>
  <c r="S1297" i="5"/>
  <c r="R1297" i="5"/>
  <c r="AM1301" i="5"/>
  <c r="T1303" i="5"/>
  <c r="U1303" i="5" s="1"/>
  <c r="Q1304" i="5"/>
  <c r="R1304" i="5" s="1"/>
  <c r="AN1306" i="5"/>
  <c r="L1307" i="5"/>
  <c r="M1307" i="5" s="1"/>
  <c r="Z1307" i="5"/>
  <c r="AF1307" i="5"/>
  <c r="AK1308" i="5"/>
  <c r="AL1308" i="5" s="1"/>
  <c r="AE1309" i="5"/>
  <c r="J1309" i="5"/>
  <c r="K1309" i="5" s="1"/>
  <c r="AH1309" i="5"/>
  <c r="AI1309" i="5" s="1"/>
  <c r="K1310" i="5"/>
  <c r="S1313" i="5"/>
  <c r="R1313" i="5"/>
  <c r="Q1320" i="5"/>
  <c r="R1320" i="5" s="1"/>
  <c r="AN1322" i="5"/>
  <c r="Z1323" i="5"/>
  <c r="AF1323" i="5"/>
  <c r="AK1324" i="5"/>
  <c r="AE1325" i="5"/>
  <c r="J1325" i="5"/>
  <c r="K1325" i="5" s="1"/>
  <c r="L1325" i="5" s="1"/>
  <c r="M1325" i="5" s="1"/>
  <c r="AH1325" i="5"/>
  <c r="AI1325" i="5" s="1"/>
  <c r="K1326" i="5"/>
  <c r="N1326" i="5" s="1"/>
  <c r="L1331" i="5"/>
  <c r="M1331" i="5" s="1"/>
  <c r="L1335" i="5"/>
  <c r="M1335" i="5" s="1"/>
  <c r="L1339" i="5"/>
  <c r="M1339" i="5" s="1"/>
  <c r="L1351" i="5"/>
  <c r="M1351" i="5" s="1"/>
  <c r="L1355" i="5"/>
  <c r="M1355" i="5" s="1"/>
  <c r="L1359" i="5"/>
  <c r="M1359" i="5" s="1"/>
  <c r="L1363" i="5"/>
  <c r="M1363" i="5" s="1"/>
  <c r="L1367" i="5"/>
  <c r="M1367" i="5" s="1"/>
  <c r="L1371" i="5"/>
  <c r="M1371" i="5" s="1"/>
  <c r="AM1374" i="5"/>
  <c r="L1383" i="5"/>
  <c r="M1383" i="5" s="1"/>
  <c r="AM1386" i="5"/>
  <c r="L1387" i="5"/>
  <c r="M1387" i="5" s="1"/>
  <c r="AM1390" i="5"/>
  <c r="L1395" i="5"/>
  <c r="M1395" i="5" s="1"/>
  <c r="AM1398" i="5"/>
  <c r="AL1402" i="5"/>
  <c r="AM1402" i="5" s="1"/>
  <c r="AF1403" i="5"/>
  <c r="AK1403" i="5"/>
  <c r="AL1403" i="5" s="1"/>
  <c r="K1407" i="5"/>
  <c r="N1407" i="5" s="1"/>
  <c r="AK1408" i="5"/>
  <c r="AL1408" i="5" s="1"/>
  <c r="AM1408" i="5" s="1"/>
  <c r="AE1414" i="5"/>
  <c r="J1414" i="5"/>
  <c r="K1414" i="5" s="1"/>
  <c r="AI1414" i="5"/>
  <c r="AN1414" i="5" s="1"/>
  <c r="AH1416" i="5"/>
  <c r="AH1417" i="5"/>
  <c r="AI1417" i="5" s="1"/>
  <c r="AN1417" i="5" s="1"/>
  <c r="AF1420" i="5"/>
  <c r="AF1422" i="5"/>
  <c r="Z1422" i="5"/>
  <c r="AK1425" i="5"/>
  <c r="J1428" i="5"/>
  <c r="AE1428" i="5"/>
  <c r="AE1429" i="5"/>
  <c r="J1429" i="5"/>
  <c r="K1429" i="5" s="1"/>
  <c r="Q1433" i="5"/>
  <c r="R1433" i="5" s="1"/>
  <c r="L1433" i="5"/>
  <c r="M1433" i="5" s="1"/>
  <c r="N1433" i="5"/>
  <c r="AH1434" i="5"/>
  <c r="Q1447" i="5"/>
  <c r="R1447" i="5" s="1"/>
  <c r="N1447" i="5"/>
  <c r="Q1448" i="5"/>
  <c r="AL1453" i="5"/>
  <c r="AM1453" i="5" s="1"/>
  <c r="S1454" i="5"/>
  <c r="R1454" i="5"/>
  <c r="K1458" i="5"/>
  <c r="AI1459" i="5"/>
  <c r="AN1459" i="5" s="1"/>
  <c r="AM1462" i="5"/>
  <c r="K1466" i="5"/>
  <c r="N1466" i="5" s="1"/>
  <c r="K1470" i="5"/>
  <c r="K1474" i="5"/>
  <c r="N1474" i="5" s="1"/>
  <c r="K1478" i="5"/>
  <c r="N1478" i="5" s="1"/>
  <c r="K1482" i="5"/>
  <c r="K1486" i="5"/>
  <c r="N1486" i="5" s="1"/>
  <c r="K1490" i="5"/>
  <c r="N1490" i="5" s="1"/>
  <c r="Z1495" i="5"/>
  <c r="AF1495" i="5"/>
  <c r="AH1521" i="5"/>
  <c r="Z1527" i="5"/>
  <c r="AF1527" i="5"/>
  <c r="R1573" i="5"/>
  <c r="S1573" i="5"/>
  <c r="J1575" i="5"/>
  <c r="K1575" i="5" s="1"/>
  <c r="L1575" i="5" s="1"/>
  <c r="M1575" i="5" s="1"/>
  <c r="AE1575" i="5"/>
  <c r="Q1596" i="5"/>
  <c r="R1596" i="5" s="1"/>
  <c r="AH1645" i="5"/>
  <c r="N1284" i="5"/>
  <c r="Q1284" i="5"/>
  <c r="R1284" i="5" s="1"/>
  <c r="AE1289" i="5"/>
  <c r="J1289" i="5"/>
  <c r="K1289" i="5" s="1"/>
  <c r="AH1289" i="5"/>
  <c r="AI1289" i="5" s="1"/>
  <c r="S1293" i="5"/>
  <c r="R1293" i="5"/>
  <c r="Z1303" i="5"/>
  <c r="AF1303" i="5"/>
  <c r="AE1305" i="5"/>
  <c r="J1305" i="5"/>
  <c r="K1305" i="5" s="1"/>
  <c r="AH1305" i="5"/>
  <c r="AI1305" i="5" s="1"/>
  <c r="AN1305" i="5" s="1"/>
  <c r="AE1321" i="5"/>
  <c r="J1321" i="5"/>
  <c r="K1321" i="5" s="1"/>
  <c r="AH1321" i="5"/>
  <c r="S1325" i="5"/>
  <c r="R1325" i="5"/>
  <c r="Q1399" i="5"/>
  <c r="R1399" i="5" s="1"/>
  <c r="N1399" i="5"/>
  <c r="N1400" i="5"/>
  <c r="Q1400" i="5"/>
  <c r="R1400" i="5" s="1"/>
  <c r="L1400" i="5"/>
  <c r="M1400" i="5" s="1"/>
  <c r="S1406" i="5"/>
  <c r="R1406" i="5"/>
  <c r="AI1411" i="5"/>
  <c r="AN1411" i="5" s="1"/>
  <c r="AE1430" i="5"/>
  <c r="J1430" i="5"/>
  <c r="K1430" i="5" s="1"/>
  <c r="N1430" i="5" s="1"/>
  <c r="AF1438" i="5"/>
  <c r="Z1438" i="5"/>
  <c r="Q1463" i="5"/>
  <c r="N1464" i="5"/>
  <c r="Q1464" i="5"/>
  <c r="R1464" i="5" s="1"/>
  <c r="L1464" i="5"/>
  <c r="M1464" i="5" s="1"/>
  <c r="AH1599" i="5"/>
  <c r="AI1599" i="5" s="1"/>
  <c r="AE1281" i="5"/>
  <c r="J1281" i="5"/>
  <c r="K1281" i="5" s="1"/>
  <c r="AH1281" i="5"/>
  <c r="AI1281" i="5" s="1"/>
  <c r="K1282" i="5"/>
  <c r="N1282" i="5" s="1"/>
  <c r="S1285" i="5"/>
  <c r="R1285" i="5"/>
  <c r="AM1289" i="5"/>
  <c r="T1291" i="5"/>
  <c r="U1291" i="5" s="1"/>
  <c r="N1292" i="5"/>
  <c r="Q1292" i="5"/>
  <c r="R1292" i="5" s="1"/>
  <c r="AN1294" i="5"/>
  <c r="L1295" i="5"/>
  <c r="M1295" i="5" s="1"/>
  <c r="Z1295" i="5"/>
  <c r="AF1295" i="5"/>
  <c r="AK1296" i="5"/>
  <c r="AL1296" i="5" s="1"/>
  <c r="AM1296" i="5" s="1"/>
  <c r="AE1297" i="5"/>
  <c r="J1297" i="5"/>
  <c r="K1297" i="5" s="1"/>
  <c r="L1297" i="5" s="1"/>
  <c r="M1297" i="5" s="1"/>
  <c r="AH1297" i="5"/>
  <c r="K1298" i="5"/>
  <c r="S1301" i="5"/>
  <c r="R1301" i="5"/>
  <c r="T1307" i="5"/>
  <c r="U1307" i="5" s="1"/>
  <c r="N1308" i="5"/>
  <c r="Q1308" i="5"/>
  <c r="R1308" i="5" s="1"/>
  <c r="AN1310" i="5"/>
  <c r="L1311" i="5"/>
  <c r="M1311" i="5" s="1"/>
  <c r="Z1311" i="5"/>
  <c r="AF1311" i="5"/>
  <c r="AK1312" i="5"/>
  <c r="AL1312" i="5" s="1"/>
  <c r="AM1312" i="5" s="1"/>
  <c r="AE1313" i="5"/>
  <c r="J1313" i="5"/>
  <c r="K1313" i="5" s="1"/>
  <c r="AH1313" i="5"/>
  <c r="AI1313" i="5" s="1"/>
  <c r="AN1313" i="5" s="1"/>
  <c r="K1314" i="5"/>
  <c r="N1314" i="5" s="1"/>
  <c r="S1317" i="5"/>
  <c r="R1317" i="5"/>
  <c r="T1323" i="5"/>
  <c r="U1323" i="5" s="1"/>
  <c r="N1324" i="5"/>
  <c r="Q1324" i="5"/>
  <c r="R1324" i="5" s="1"/>
  <c r="L1327" i="5"/>
  <c r="M1327" i="5" s="1"/>
  <c r="Z1327" i="5"/>
  <c r="AF1327" i="5"/>
  <c r="AK1328" i="5"/>
  <c r="AL1328" i="5" s="1"/>
  <c r="AE1329" i="5"/>
  <c r="J1329" i="5"/>
  <c r="K1329" i="5" s="1"/>
  <c r="AH1329" i="5"/>
  <c r="AI1329" i="5" s="1"/>
  <c r="AN1329" i="5" s="1"/>
  <c r="K1330" i="5"/>
  <c r="N1330" i="5" s="1"/>
  <c r="AN1331" i="5"/>
  <c r="Q1332" i="5"/>
  <c r="R1332" i="5" s="1"/>
  <c r="AK1332" i="5"/>
  <c r="AE1333" i="5"/>
  <c r="J1333" i="5"/>
  <c r="K1333" i="5" s="1"/>
  <c r="AH1333" i="5"/>
  <c r="AI1333" i="5" s="1"/>
  <c r="N1336" i="5"/>
  <c r="Q1336" i="5"/>
  <c r="R1336" i="5" s="1"/>
  <c r="AK1336" i="5"/>
  <c r="AE1337" i="5"/>
  <c r="J1337" i="5"/>
  <c r="K1337" i="5" s="1"/>
  <c r="AH1337" i="5"/>
  <c r="AI1337" i="5" s="1"/>
  <c r="AN1337" i="5" s="1"/>
  <c r="AN1339" i="5"/>
  <c r="Q1340" i="5"/>
  <c r="R1340" i="5" s="1"/>
  <c r="AK1340" i="5"/>
  <c r="AE1341" i="5"/>
  <c r="J1341" i="5"/>
  <c r="K1341" i="5" s="1"/>
  <c r="AH1341" i="5"/>
  <c r="AN1343" i="5"/>
  <c r="N1344" i="5"/>
  <c r="Q1344" i="5"/>
  <c r="R1344" i="5" s="1"/>
  <c r="AK1344" i="5"/>
  <c r="AE1345" i="5"/>
  <c r="J1345" i="5"/>
  <c r="K1345" i="5" s="1"/>
  <c r="AH1345" i="5"/>
  <c r="AI1345" i="5" s="1"/>
  <c r="AN1345" i="5" s="1"/>
  <c r="AN1347" i="5"/>
  <c r="N1348" i="5"/>
  <c r="Q1348" i="5"/>
  <c r="R1348" i="5" s="1"/>
  <c r="AK1348" i="5"/>
  <c r="AE1349" i="5"/>
  <c r="J1349" i="5"/>
  <c r="K1349" i="5" s="1"/>
  <c r="AH1349" i="5"/>
  <c r="AI1349" i="5" s="1"/>
  <c r="N1352" i="5"/>
  <c r="Q1352" i="5"/>
  <c r="R1352" i="5" s="1"/>
  <c r="AK1352" i="5"/>
  <c r="AL1352" i="5" s="1"/>
  <c r="AM1352" i="5" s="1"/>
  <c r="AE1353" i="5"/>
  <c r="J1353" i="5"/>
  <c r="K1353" i="5" s="1"/>
  <c r="AH1353" i="5"/>
  <c r="AI1353" i="5" s="1"/>
  <c r="AN1353" i="5" s="1"/>
  <c r="AN1355" i="5"/>
  <c r="N1356" i="5"/>
  <c r="Q1356" i="5"/>
  <c r="R1356" i="5" s="1"/>
  <c r="AK1356" i="5"/>
  <c r="AE1357" i="5"/>
  <c r="J1357" i="5"/>
  <c r="K1357" i="5" s="1"/>
  <c r="AH1357" i="5"/>
  <c r="AI1357" i="5" s="1"/>
  <c r="AN1359" i="5"/>
  <c r="Q1360" i="5"/>
  <c r="R1360" i="5" s="1"/>
  <c r="AK1360" i="5"/>
  <c r="AL1360" i="5" s="1"/>
  <c r="AE1361" i="5"/>
  <c r="J1361" i="5"/>
  <c r="K1361" i="5" s="1"/>
  <c r="AH1361" i="5"/>
  <c r="AI1361" i="5" s="1"/>
  <c r="AN1361" i="5" s="1"/>
  <c r="N1364" i="5"/>
  <c r="Q1364" i="5"/>
  <c r="R1364" i="5" s="1"/>
  <c r="AK1364" i="5"/>
  <c r="AE1365" i="5"/>
  <c r="J1365" i="5"/>
  <c r="K1365" i="5" s="1"/>
  <c r="AH1365" i="5"/>
  <c r="AI1365" i="5" s="1"/>
  <c r="AN1367" i="5"/>
  <c r="N1368" i="5"/>
  <c r="Q1368" i="5"/>
  <c r="R1368" i="5" s="1"/>
  <c r="AK1368" i="5"/>
  <c r="AE1369" i="5"/>
  <c r="J1369" i="5"/>
  <c r="K1369" i="5" s="1"/>
  <c r="AH1369" i="5"/>
  <c r="AI1369" i="5" s="1"/>
  <c r="AN1369" i="5" s="1"/>
  <c r="AN1371" i="5"/>
  <c r="N1372" i="5"/>
  <c r="Q1372" i="5"/>
  <c r="R1372" i="5" s="1"/>
  <c r="AK1372" i="5"/>
  <c r="AE1373" i="5"/>
  <c r="J1373" i="5"/>
  <c r="K1373" i="5" s="1"/>
  <c r="AH1373" i="5"/>
  <c r="AN1375" i="5"/>
  <c r="N1376" i="5"/>
  <c r="Q1376" i="5"/>
  <c r="R1376" i="5" s="1"/>
  <c r="AK1376" i="5"/>
  <c r="AE1377" i="5"/>
  <c r="J1377" i="5"/>
  <c r="K1377" i="5" s="1"/>
  <c r="AH1377" i="5"/>
  <c r="AI1377" i="5" s="1"/>
  <c r="AN1377" i="5" s="1"/>
  <c r="Q1380" i="5"/>
  <c r="R1380" i="5" s="1"/>
  <c r="AK1380" i="5"/>
  <c r="AE1381" i="5"/>
  <c r="J1381" i="5"/>
  <c r="K1381" i="5" s="1"/>
  <c r="AH1381" i="5"/>
  <c r="AI1381" i="5" s="1"/>
  <c r="AN1383" i="5"/>
  <c r="Q1384" i="5"/>
  <c r="R1384" i="5" s="1"/>
  <c r="AK1384" i="5"/>
  <c r="AL1384" i="5" s="1"/>
  <c r="AM1384" i="5" s="1"/>
  <c r="AE1385" i="5"/>
  <c r="J1385" i="5"/>
  <c r="K1385" i="5" s="1"/>
  <c r="AH1385" i="5"/>
  <c r="AN1387" i="5"/>
  <c r="N1388" i="5"/>
  <c r="Q1388" i="5"/>
  <c r="R1388" i="5" s="1"/>
  <c r="AK1388" i="5"/>
  <c r="AE1389" i="5"/>
  <c r="J1389" i="5"/>
  <c r="K1389" i="5" s="1"/>
  <c r="AH1389" i="5"/>
  <c r="AN1391" i="5"/>
  <c r="Q1392" i="5"/>
  <c r="R1392" i="5" s="1"/>
  <c r="AK1392" i="5"/>
  <c r="AE1393" i="5"/>
  <c r="J1393" i="5"/>
  <c r="K1393" i="5" s="1"/>
  <c r="AH1393" i="5"/>
  <c r="AN1395" i="5"/>
  <c r="Q1396" i="5"/>
  <c r="R1396" i="5" s="1"/>
  <c r="AK1396" i="5"/>
  <c r="AE1397" i="5"/>
  <c r="J1397" i="5"/>
  <c r="K1397" i="5" s="1"/>
  <c r="AH1397" i="5"/>
  <c r="AI1397" i="5" s="1"/>
  <c r="AH1400" i="5"/>
  <c r="AI1400" i="5" s="1"/>
  <c r="AH1401" i="5"/>
  <c r="AI1401" i="5" s="1"/>
  <c r="AN1401" i="5" s="1"/>
  <c r="AF1406" i="5"/>
  <c r="Z1406" i="5"/>
  <c r="AK1409" i="5"/>
  <c r="AL1409" i="5" s="1"/>
  <c r="AM1409" i="5" s="1"/>
  <c r="J1412" i="5"/>
  <c r="K1412" i="5" s="1"/>
  <c r="AE1412" i="5"/>
  <c r="AE1413" i="5"/>
  <c r="J1413" i="5"/>
  <c r="K1413" i="5" s="1"/>
  <c r="N1413" i="5" s="1"/>
  <c r="Q1417" i="5"/>
  <c r="R1417" i="5" s="1"/>
  <c r="AH1418" i="5"/>
  <c r="Q1431" i="5"/>
  <c r="R1431" i="5" s="1"/>
  <c r="N1432" i="5"/>
  <c r="Q1432" i="5"/>
  <c r="R1432" i="5" s="1"/>
  <c r="L1432" i="5"/>
  <c r="M1432" i="5" s="1"/>
  <c r="S1438" i="5"/>
  <c r="R1438" i="5"/>
  <c r="AI1443" i="5"/>
  <c r="AN1443" i="5" s="1"/>
  <c r="AL1450" i="5"/>
  <c r="AM1450" i="5" s="1"/>
  <c r="AK1451" i="5"/>
  <c r="AL1451" i="5" s="1"/>
  <c r="AK1456" i="5"/>
  <c r="AL1456" i="5" s="1"/>
  <c r="AE1462" i="5"/>
  <c r="J1462" i="5"/>
  <c r="K1462" i="5" s="1"/>
  <c r="AH1464" i="5"/>
  <c r="AE1469" i="5"/>
  <c r="J1469" i="5"/>
  <c r="K1469" i="5" s="1"/>
  <c r="AE1473" i="5"/>
  <c r="J1473" i="5"/>
  <c r="AE1477" i="5"/>
  <c r="J1477" i="5"/>
  <c r="K1477" i="5" s="1"/>
  <c r="AE1481" i="5"/>
  <c r="J1481" i="5"/>
  <c r="AE1485" i="5"/>
  <c r="J1485" i="5"/>
  <c r="K1485" i="5" s="1"/>
  <c r="AE1489" i="5"/>
  <c r="J1489" i="5"/>
  <c r="AH1497" i="5"/>
  <c r="AI1497" i="5" s="1"/>
  <c r="AN1497" i="5" s="1"/>
  <c r="Z1503" i="5"/>
  <c r="AF1503" i="5"/>
  <c r="AH1529" i="5"/>
  <c r="Z1535" i="5"/>
  <c r="AF1535" i="5"/>
  <c r="R1561" i="5"/>
  <c r="S1561" i="5"/>
  <c r="J1563" i="5"/>
  <c r="K1563" i="5" s="1"/>
  <c r="N1563" i="5" s="1"/>
  <c r="AE1563" i="5"/>
  <c r="T1577" i="5"/>
  <c r="U1577" i="5" s="1"/>
  <c r="R1583" i="5"/>
  <c r="S1583" i="5"/>
  <c r="AL1619" i="5"/>
  <c r="AM1619" i="5" s="1"/>
  <c r="AI1620" i="5"/>
  <c r="AN1620" i="5" s="1"/>
  <c r="L1287" i="5"/>
  <c r="M1287" i="5" s="1"/>
  <c r="AK1288" i="5"/>
  <c r="AL1288" i="5" s="1"/>
  <c r="AM1288" i="5" s="1"/>
  <c r="L1303" i="5"/>
  <c r="M1303" i="5" s="1"/>
  <c r="AK1304" i="5"/>
  <c r="AL1304" i="5" s="1"/>
  <c r="AM1304" i="5" s="1"/>
  <c r="S1309" i="5"/>
  <c r="R1309" i="5"/>
  <c r="Q1316" i="5"/>
  <c r="R1316" i="5" s="1"/>
  <c r="L1319" i="5"/>
  <c r="M1319" i="5" s="1"/>
  <c r="AK1320" i="5"/>
  <c r="AL1320" i="5" s="1"/>
  <c r="AM1320" i="5" s="1"/>
  <c r="AL1418" i="5"/>
  <c r="AM1418" i="5" s="1"/>
  <c r="AK1419" i="5"/>
  <c r="AL1419" i="5" s="1"/>
  <c r="AM1419" i="5" s="1"/>
  <c r="AK1424" i="5"/>
  <c r="AL1424" i="5" s="1"/>
  <c r="AM1424" i="5" s="1"/>
  <c r="AE1445" i="5"/>
  <c r="J1445" i="5"/>
  <c r="K1445" i="5" s="1"/>
  <c r="Z1519" i="5"/>
  <c r="AF1519" i="5"/>
  <c r="Q1548" i="5"/>
  <c r="R1548" i="5" s="1"/>
  <c r="L1548" i="5"/>
  <c r="M1548" i="5" s="1"/>
  <c r="N1548" i="5"/>
  <c r="R1569" i="5"/>
  <c r="S1569" i="5"/>
  <c r="J1571" i="5"/>
  <c r="K1571" i="5" s="1"/>
  <c r="N1571" i="5" s="1"/>
  <c r="AE1571" i="5"/>
  <c r="AK1588" i="5"/>
  <c r="AK1648" i="5"/>
  <c r="AL1648" i="5" s="1"/>
  <c r="AL1281" i="5"/>
  <c r="AM1281" i="5" s="1"/>
  <c r="AN1282" i="5"/>
  <c r="Z1283" i="5"/>
  <c r="AF1283" i="5"/>
  <c r="L1284" i="5"/>
  <c r="M1284" i="5" s="1"/>
  <c r="AK1284" i="5"/>
  <c r="AE1285" i="5"/>
  <c r="J1285" i="5"/>
  <c r="K1285" i="5" s="1"/>
  <c r="AH1285" i="5"/>
  <c r="AI1285" i="5" s="1"/>
  <c r="K1286" i="5"/>
  <c r="N1286" i="5" s="1"/>
  <c r="AI1286" i="5"/>
  <c r="AN1286" i="5" s="1"/>
  <c r="S1289" i="5"/>
  <c r="R1289" i="5"/>
  <c r="AM1293" i="5"/>
  <c r="N1296" i="5"/>
  <c r="Q1296" i="5"/>
  <c r="R1296" i="5" s="1"/>
  <c r="AL1297" i="5"/>
  <c r="AM1297" i="5" s="1"/>
  <c r="AN1298" i="5"/>
  <c r="L1299" i="5"/>
  <c r="M1299" i="5" s="1"/>
  <c r="Z1299" i="5"/>
  <c r="AF1299" i="5"/>
  <c r="L1300" i="5"/>
  <c r="M1300" i="5" s="1"/>
  <c r="AK1300" i="5"/>
  <c r="AL1300" i="5" s="1"/>
  <c r="AM1300" i="5" s="1"/>
  <c r="AE1301" i="5"/>
  <c r="J1301" i="5"/>
  <c r="K1301" i="5" s="1"/>
  <c r="AH1301" i="5"/>
  <c r="AI1301" i="5" s="1"/>
  <c r="AN1301" i="5" s="1"/>
  <c r="K1302" i="5"/>
  <c r="N1302" i="5" s="1"/>
  <c r="AI1302" i="5"/>
  <c r="AN1302" i="5" s="1"/>
  <c r="S1305" i="5"/>
  <c r="R1305" i="5"/>
  <c r="AM1309" i="5"/>
  <c r="Q1312" i="5"/>
  <c r="R1312" i="5" s="1"/>
  <c r="AL1313" i="5"/>
  <c r="AM1313" i="5" s="1"/>
  <c r="AN1314" i="5"/>
  <c r="Z1315" i="5"/>
  <c r="AF1315" i="5"/>
  <c r="AK1316" i="5"/>
  <c r="AE1317" i="5"/>
  <c r="J1317" i="5"/>
  <c r="K1317" i="5" s="1"/>
  <c r="AH1317" i="5"/>
  <c r="AI1317" i="5" s="1"/>
  <c r="K1318" i="5"/>
  <c r="N1318" i="5" s="1"/>
  <c r="AI1318" i="5"/>
  <c r="AN1318" i="5" s="1"/>
  <c r="S1321" i="5"/>
  <c r="R1321" i="5"/>
  <c r="AM1325" i="5"/>
  <c r="N1328" i="5"/>
  <c r="Q1328" i="5"/>
  <c r="R1328" i="5" s="1"/>
  <c r="Z1331" i="5"/>
  <c r="AF1331" i="5"/>
  <c r="Z1335" i="5"/>
  <c r="AF1335" i="5"/>
  <c r="L1338" i="5"/>
  <c r="M1338" i="5" s="1"/>
  <c r="Z1339" i="5"/>
  <c r="AF1339" i="5"/>
  <c r="L1342" i="5"/>
  <c r="M1342" i="5" s="1"/>
  <c r="Z1343" i="5"/>
  <c r="AF1343" i="5"/>
  <c r="L1346" i="5"/>
  <c r="M1346" i="5" s="1"/>
  <c r="Z1347" i="5"/>
  <c r="AF1347" i="5"/>
  <c r="Z1351" i="5"/>
  <c r="AF1351" i="5"/>
  <c r="L1354" i="5"/>
  <c r="M1354" i="5" s="1"/>
  <c r="Z1355" i="5"/>
  <c r="AF1355" i="5"/>
  <c r="Z1359" i="5"/>
  <c r="AF1359" i="5"/>
  <c r="L1362" i="5"/>
  <c r="M1362" i="5" s="1"/>
  <c r="Z1363" i="5"/>
  <c r="AF1363" i="5"/>
  <c r="L1366" i="5"/>
  <c r="M1366" i="5" s="1"/>
  <c r="Z1367" i="5"/>
  <c r="AF1367" i="5"/>
  <c r="Z1371" i="5"/>
  <c r="AF1371" i="5"/>
  <c r="Z1375" i="5"/>
  <c r="AF1375" i="5"/>
  <c r="L1378" i="5"/>
  <c r="M1378" i="5" s="1"/>
  <c r="Z1379" i="5"/>
  <c r="AF1379" i="5"/>
  <c r="Z1383" i="5"/>
  <c r="AF1383" i="5"/>
  <c r="Z1387" i="5"/>
  <c r="AF1387" i="5"/>
  <c r="Z1391" i="5"/>
  <c r="AF1391" i="5"/>
  <c r="L1394" i="5"/>
  <c r="M1394" i="5" s="1"/>
  <c r="Z1395" i="5"/>
  <c r="AF1395" i="5"/>
  <c r="S1398" i="5"/>
  <c r="L1399" i="5"/>
  <c r="M1399" i="5" s="1"/>
  <c r="Q1401" i="5"/>
  <c r="R1401" i="5" s="1"/>
  <c r="L1402" i="5"/>
  <c r="M1402" i="5" s="1"/>
  <c r="AH1402" i="5"/>
  <c r="AI1402" i="5" s="1"/>
  <c r="AN1402" i="5" s="1"/>
  <c r="L1405" i="5"/>
  <c r="M1405" i="5" s="1"/>
  <c r="Q1415" i="5"/>
  <c r="R1415" i="5" s="1"/>
  <c r="N1415" i="5"/>
  <c r="Q1416" i="5"/>
  <c r="AL1421" i="5"/>
  <c r="AM1421" i="5" s="1"/>
  <c r="S1422" i="5"/>
  <c r="R1422" i="5"/>
  <c r="K1426" i="5"/>
  <c r="N1426" i="5" s="1"/>
  <c r="AI1427" i="5"/>
  <c r="AN1427" i="5" s="1"/>
  <c r="K1428" i="5"/>
  <c r="N1428" i="5" s="1"/>
  <c r="AM1430" i="5"/>
  <c r="AL1434" i="5"/>
  <c r="AM1434" i="5" s="1"/>
  <c r="AF1435" i="5"/>
  <c r="AK1435" i="5"/>
  <c r="K1439" i="5"/>
  <c r="N1439" i="5" s="1"/>
  <c r="AK1440" i="5"/>
  <c r="AL1440" i="5" s="1"/>
  <c r="AM1440" i="5" s="1"/>
  <c r="AE1446" i="5"/>
  <c r="J1446" i="5"/>
  <c r="K1446" i="5" s="1"/>
  <c r="AI1446" i="5"/>
  <c r="AH1448" i="5"/>
  <c r="AI1448" i="5" s="1"/>
  <c r="AN1448" i="5" s="1"/>
  <c r="AH1449" i="5"/>
  <c r="AI1449" i="5" s="1"/>
  <c r="AF1452" i="5"/>
  <c r="AF1454" i="5"/>
  <c r="Z1454" i="5"/>
  <c r="AK1457" i="5"/>
  <c r="J1460" i="5"/>
  <c r="K1460" i="5" s="1"/>
  <c r="AE1460" i="5"/>
  <c r="AE1461" i="5"/>
  <c r="J1461" i="5"/>
  <c r="K1461" i="5" s="1"/>
  <c r="N1461" i="5" s="1"/>
  <c r="L1463" i="5"/>
  <c r="M1463" i="5" s="1"/>
  <c r="Q1465" i="5"/>
  <c r="R1465" i="5" s="1"/>
  <c r="AH1505" i="5"/>
  <c r="AI1505" i="5" s="1"/>
  <c r="AN1505" i="5" s="1"/>
  <c r="Z1511" i="5"/>
  <c r="AF1511" i="5"/>
  <c r="AH1537" i="5"/>
  <c r="AI1537" i="5" s="1"/>
  <c r="Z1541" i="5"/>
  <c r="AF1541" i="5"/>
  <c r="Z1557" i="5"/>
  <c r="AF1557" i="5"/>
  <c r="R1565" i="5"/>
  <c r="S1565" i="5"/>
  <c r="J1567" i="5"/>
  <c r="K1567" i="5" s="1"/>
  <c r="N1567" i="5" s="1"/>
  <c r="AE1567" i="5"/>
  <c r="AH1579" i="5"/>
  <c r="AI1579" i="5" s="1"/>
  <c r="R1603" i="5"/>
  <c r="S1603" i="5"/>
  <c r="AK1624" i="5"/>
  <c r="AH1639" i="5"/>
  <c r="AI1639" i="5" s="1"/>
  <c r="AN1639" i="5" s="1"/>
  <c r="Z1281" i="5"/>
  <c r="AM1282" i="5"/>
  <c r="AN1283" i="5"/>
  <c r="Z1285" i="5"/>
  <c r="AM1286" i="5"/>
  <c r="Z1289" i="5"/>
  <c r="AM1290" i="5"/>
  <c r="AN1291" i="5"/>
  <c r="Z1293" i="5"/>
  <c r="AM1294" i="5"/>
  <c r="AN1295" i="5"/>
  <c r="Z1297" i="5"/>
  <c r="AM1298" i="5"/>
  <c r="AN1299" i="5"/>
  <c r="Z1301" i="5"/>
  <c r="AM1302" i="5"/>
  <c r="AN1303" i="5"/>
  <c r="Z1305" i="5"/>
  <c r="AM1306" i="5"/>
  <c r="AN1307" i="5"/>
  <c r="Z1309" i="5"/>
  <c r="AM1310" i="5"/>
  <c r="AN1311" i="5"/>
  <c r="Z1313" i="5"/>
  <c r="AM1314" i="5"/>
  <c r="AN1315" i="5"/>
  <c r="Z1317" i="5"/>
  <c r="AM1318" i="5"/>
  <c r="Z1321" i="5"/>
  <c r="AM1322" i="5"/>
  <c r="AN1323" i="5"/>
  <c r="Z1325" i="5"/>
  <c r="AM1326" i="5"/>
  <c r="AN1327" i="5"/>
  <c r="AL1329" i="5"/>
  <c r="AM1329" i="5" s="1"/>
  <c r="S1330" i="5"/>
  <c r="T1330" i="5" s="1"/>
  <c r="U1330" i="5" s="1"/>
  <c r="AI1330" i="5"/>
  <c r="AN1330" i="5" s="1"/>
  <c r="AL1333" i="5"/>
  <c r="AM1333" i="5" s="1"/>
  <c r="S1334" i="5"/>
  <c r="T1334" i="5" s="1"/>
  <c r="U1334" i="5" s="1"/>
  <c r="AI1334" i="5"/>
  <c r="AN1334" i="5" s="1"/>
  <c r="AL1337" i="5"/>
  <c r="AM1337" i="5" s="1"/>
  <c r="S1338" i="5"/>
  <c r="T1338" i="5" s="1"/>
  <c r="U1338" i="5" s="1"/>
  <c r="AI1338" i="5"/>
  <c r="AN1338" i="5" s="1"/>
  <c r="AL1341" i="5"/>
  <c r="AM1341" i="5" s="1"/>
  <c r="S1342" i="5"/>
  <c r="T1342" i="5" s="1"/>
  <c r="U1342" i="5" s="1"/>
  <c r="AI1342" i="5"/>
  <c r="AN1342" i="5" s="1"/>
  <c r="AL1345" i="5"/>
  <c r="AM1345" i="5" s="1"/>
  <c r="S1346" i="5"/>
  <c r="T1346" i="5" s="1"/>
  <c r="U1346" i="5" s="1"/>
  <c r="AI1346" i="5"/>
  <c r="AN1346" i="5" s="1"/>
  <c r="AL1349" i="5"/>
  <c r="AM1349" i="5" s="1"/>
  <c r="S1350" i="5"/>
  <c r="T1350" i="5" s="1"/>
  <c r="U1350" i="5" s="1"/>
  <c r="AI1350" i="5"/>
  <c r="AN1350" i="5" s="1"/>
  <c r="AL1353" i="5"/>
  <c r="AM1353" i="5" s="1"/>
  <c r="S1354" i="5"/>
  <c r="T1354" i="5" s="1"/>
  <c r="U1354" i="5" s="1"/>
  <c r="AI1354" i="5"/>
  <c r="AN1354" i="5" s="1"/>
  <c r="AL1357" i="5"/>
  <c r="AM1357" i="5" s="1"/>
  <c r="S1358" i="5"/>
  <c r="T1358" i="5" s="1"/>
  <c r="U1358" i="5" s="1"/>
  <c r="AI1358" i="5"/>
  <c r="AN1358" i="5" s="1"/>
  <c r="AL1361" i="5"/>
  <c r="AM1361" i="5" s="1"/>
  <c r="S1362" i="5"/>
  <c r="T1362" i="5" s="1"/>
  <c r="U1362" i="5" s="1"/>
  <c r="AI1362" i="5"/>
  <c r="AN1362" i="5" s="1"/>
  <c r="AL1365" i="5"/>
  <c r="AM1365" i="5" s="1"/>
  <c r="S1366" i="5"/>
  <c r="T1366" i="5" s="1"/>
  <c r="U1366" i="5" s="1"/>
  <c r="AI1366" i="5"/>
  <c r="AN1366" i="5" s="1"/>
  <c r="AL1369" i="5"/>
  <c r="AM1369" i="5" s="1"/>
  <c r="S1370" i="5"/>
  <c r="T1370" i="5" s="1"/>
  <c r="U1370" i="5" s="1"/>
  <c r="AI1370" i="5"/>
  <c r="AN1370" i="5" s="1"/>
  <c r="AL1373" i="5"/>
  <c r="AM1373" i="5" s="1"/>
  <c r="S1374" i="5"/>
  <c r="T1374" i="5" s="1"/>
  <c r="U1374" i="5" s="1"/>
  <c r="AI1374" i="5"/>
  <c r="AN1374" i="5" s="1"/>
  <c r="AL1377" i="5"/>
  <c r="AM1377" i="5" s="1"/>
  <c r="S1378" i="5"/>
  <c r="T1378" i="5" s="1"/>
  <c r="U1378" i="5" s="1"/>
  <c r="AI1378" i="5"/>
  <c r="AN1378" i="5" s="1"/>
  <c r="AL1381" i="5"/>
  <c r="AM1381" i="5" s="1"/>
  <c r="S1382" i="5"/>
  <c r="T1382" i="5" s="1"/>
  <c r="U1382" i="5" s="1"/>
  <c r="AI1382" i="5"/>
  <c r="AN1382" i="5" s="1"/>
  <c r="AL1385" i="5"/>
  <c r="AM1385" i="5" s="1"/>
  <c r="S1386" i="5"/>
  <c r="T1386" i="5" s="1"/>
  <c r="U1386" i="5" s="1"/>
  <c r="AI1386" i="5"/>
  <c r="AN1386" i="5" s="1"/>
  <c r="AL1389" i="5"/>
  <c r="AM1389" i="5" s="1"/>
  <c r="S1390" i="5"/>
  <c r="T1390" i="5" s="1"/>
  <c r="U1390" i="5" s="1"/>
  <c r="AI1390" i="5"/>
  <c r="AN1390" i="5" s="1"/>
  <c r="AL1393" i="5"/>
  <c r="AM1393" i="5" s="1"/>
  <c r="S1394" i="5"/>
  <c r="T1394" i="5" s="1"/>
  <c r="U1394" i="5" s="1"/>
  <c r="AI1394" i="5"/>
  <c r="AN1394" i="5" s="1"/>
  <c r="AL1397" i="5"/>
  <c r="AM1397" i="5" s="1"/>
  <c r="Z1398" i="5"/>
  <c r="AM1399" i="5"/>
  <c r="Q1403" i="5"/>
  <c r="L1403" i="5"/>
  <c r="M1403" i="5" s="1"/>
  <c r="N1404" i="5"/>
  <c r="S1404" i="5"/>
  <c r="S1405" i="5"/>
  <c r="T1405" i="5" s="1"/>
  <c r="U1405" i="5" s="1"/>
  <c r="AI1405" i="5"/>
  <c r="AN1405" i="5" s="1"/>
  <c r="L1406" i="5"/>
  <c r="M1406" i="5" s="1"/>
  <c r="L1408" i="5"/>
  <c r="M1408" i="5" s="1"/>
  <c r="AF1408" i="5"/>
  <c r="K1409" i="5"/>
  <c r="Z1411" i="5"/>
  <c r="AL1412" i="5"/>
  <c r="AM1412" i="5" s="1"/>
  <c r="AM1413" i="5"/>
  <c r="Z1414" i="5"/>
  <c r="Q1419" i="5"/>
  <c r="N1420" i="5"/>
  <c r="S1420" i="5"/>
  <c r="S1421" i="5"/>
  <c r="T1421" i="5" s="1"/>
  <c r="U1421" i="5" s="1"/>
  <c r="AI1421" i="5"/>
  <c r="AN1421" i="5" s="1"/>
  <c r="L1422" i="5"/>
  <c r="M1422" i="5" s="1"/>
  <c r="AN1422" i="5"/>
  <c r="L1424" i="5"/>
  <c r="M1424" i="5" s="1"/>
  <c r="AF1424" i="5"/>
  <c r="K1425" i="5"/>
  <c r="N1425" i="5" s="1"/>
  <c r="Z1427" i="5"/>
  <c r="AL1428" i="5"/>
  <c r="AM1428" i="5" s="1"/>
  <c r="AM1429" i="5"/>
  <c r="Z1430" i="5"/>
  <c r="Q1435" i="5"/>
  <c r="L1435" i="5"/>
  <c r="M1435" i="5" s="1"/>
  <c r="N1436" i="5"/>
  <c r="S1436" i="5"/>
  <c r="S1437" i="5"/>
  <c r="T1437" i="5" s="1"/>
  <c r="U1437" i="5" s="1"/>
  <c r="AI1437" i="5"/>
  <c r="AN1437" i="5" s="1"/>
  <c r="L1438" i="5"/>
  <c r="M1438" i="5" s="1"/>
  <c r="AN1438" i="5"/>
  <c r="L1440" i="5"/>
  <c r="M1440" i="5" s="1"/>
  <c r="AF1440" i="5"/>
  <c r="K1441" i="5"/>
  <c r="N1441" i="5" s="1"/>
  <c r="Z1443" i="5"/>
  <c r="AL1444" i="5"/>
  <c r="AM1444" i="5" s="1"/>
  <c r="Z1446" i="5"/>
  <c r="AM1447" i="5"/>
  <c r="Q1451" i="5"/>
  <c r="L1451" i="5"/>
  <c r="M1451" i="5" s="1"/>
  <c r="N1452" i="5"/>
  <c r="S1452" i="5"/>
  <c r="S1453" i="5"/>
  <c r="T1453" i="5" s="1"/>
  <c r="U1453" i="5" s="1"/>
  <c r="AI1453" i="5"/>
  <c r="AN1453" i="5" s="1"/>
  <c r="L1454" i="5"/>
  <c r="M1454" i="5" s="1"/>
  <c r="L1456" i="5"/>
  <c r="M1456" i="5" s="1"/>
  <c r="AF1456" i="5"/>
  <c r="K1457" i="5"/>
  <c r="N1457" i="5" s="1"/>
  <c r="Z1459" i="5"/>
  <c r="AL1460" i="5"/>
  <c r="AM1460" i="5" s="1"/>
  <c r="AM1461" i="5"/>
  <c r="Z1462" i="5"/>
  <c r="AM1463" i="5"/>
  <c r="AM1465" i="5"/>
  <c r="AK1467" i="5"/>
  <c r="AL1467" i="5" s="1"/>
  <c r="AM1467" i="5" s="1"/>
  <c r="AH1468" i="5"/>
  <c r="AI1468" i="5" s="1"/>
  <c r="AM1469" i="5"/>
  <c r="AK1471" i="5"/>
  <c r="AH1472" i="5"/>
  <c r="AI1472" i="5" s="1"/>
  <c r="AK1475" i="5"/>
  <c r="AL1475" i="5" s="1"/>
  <c r="AM1475" i="5" s="1"/>
  <c r="AH1476" i="5"/>
  <c r="AM1477" i="5"/>
  <c r="AK1479" i="5"/>
  <c r="AL1479" i="5" s="1"/>
  <c r="AM1479" i="5" s="1"/>
  <c r="AH1480" i="5"/>
  <c r="AK1483" i="5"/>
  <c r="AL1483" i="5" s="1"/>
  <c r="AM1483" i="5" s="1"/>
  <c r="AH1484" i="5"/>
  <c r="AI1484" i="5" s="1"/>
  <c r="AM1485" i="5"/>
  <c r="AK1487" i="5"/>
  <c r="AL1487" i="5" s="1"/>
  <c r="AH1488" i="5"/>
  <c r="AI1488" i="5" s="1"/>
  <c r="AM1489" i="5"/>
  <c r="Q1496" i="5"/>
  <c r="R1496" i="5" s="1"/>
  <c r="AK1496" i="5"/>
  <c r="AL1496" i="5" s="1"/>
  <c r="AE1497" i="5"/>
  <c r="J1497" i="5"/>
  <c r="K1497" i="5" s="1"/>
  <c r="N1497" i="5" s="1"/>
  <c r="N1499" i="5"/>
  <c r="Q1504" i="5"/>
  <c r="R1504" i="5" s="1"/>
  <c r="AK1504" i="5"/>
  <c r="AL1504" i="5" s="1"/>
  <c r="AE1505" i="5"/>
  <c r="J1505" i="5"/>
  <c r="K1505" i="5" s="1"/>
  <c r="N1505" i="5" s="1"/>
  <c r="L1506" i="5"/>
  <c r="M1506" i="5" s="1"/>
  <c r="Q1512" i="5"/>
  <c r="R1512" i="5" s="1"/>
  <c r="AK1512" i="5"/>
  <c r="AE1513" i="5"/>
  <c r="J1513" i="5"/>
  <c r="N1515" i="5"/>
  <c r="Q1520" i="5"/>
  <c r="R1520" i="5" s="1"/>
  <c r="AK1520" i="5"/>
  <c r="AL1520" i="5" s="1"/>
  <c r="AE1521" i="5"/>
  <c r="J1521" i="5"/>
  <c r="K1521" i="5" s="1"/>
  <c r="N1521" i="5" s="1"/>
  <c r="AM1521" i="5"/>
  <c r="Q1528" i="5"/>
  <c r="R1528" i="5" s="1"/>
  <c r="AK1528" i="5"/>
  <c r="AL1528" i="5" s="1"/>
  <c r="AM1528" i="5" s="1"/>
  <c r="AE1529" i="5"/>
  <c r="J1529" i="5"/>
  <c r="K1529" i="5" s="1"/>
  <c r="AM1529" i="5"/>
  <c r="L1530" i="5"/>
  <c r="M1530" i="5" s="1"/>
  <c r="N1531" i="5"/>
  <c r="AN1534" i="5"/>
  <c r="Q1536" i="5"/>
  <c r="R1536" i="5" s="1"/>
  <c r="AK1536" i="5"/>
  <c r="AE1537" i="5"/>
  <c r="J1537" i="5"/>
  <c r="K1537" i="5" s="1"/>
  <c r="N1537" i="5" s="1"/>
  <c r="AM1537" i="5"/>
  <c r="AK1542" i="5"/>
  <c r="AL1542" i="5" s="1"/>
  <c r="J1545" i="5"/>
  <c r="K1545" i="5" s="1"/>
  <c r="AE1545" i="5"/>
  <c r="AH1549" i="5"/>
  <c r="R1553" i="5"/>
  <c r="S1553" i="5"/>
  <c r="AK1558" i="5"/>
  <c r="AL1558" i="5" s="1"/>
  <c r="AM1558" i="5" s="1"/>
  <c r="AF1579" i="5"/>
  <c r="Z1579" i="5"/>
  <c r="Q1586" i="5"/>
  <c r="R1586" i="5" s="1"/>
  <c r="Z1589" i="5"/>
  <c r="AF1589" i="5"/>
  <c r="AK1590" i="5"/>
  <c r="AL1590" i="5" s="1"/>
  <c r="AM1590" i="5" s="1"/>
  <c r="J1593" i="5"/>
  <c r="K1593" i="5" s="1"/>
  <c r="L1593" i="5" s="1"/>
  <c r="M1593" i="5" s="1"/>
  <c r="AE1593" i="5"/>
  <c r="AF1599" i="5"/>
  <c r="Z1599" i="5"/>
  <c r="Q1608" i="5"/>
  <c r="R1608" i="5" s="1"/>
  <c r="AH1611" i="5"/>
  <c r="AI1611" i="5" s="1"/>
  <c r="N1613" i="5"/>
  <c r="R1615" i="5"/>
  <c r="S1615" i="5"/>
  <c r="AM1615" i="5"/>
  <c r="AM1617" i="5"/>
  <c r="Q1622" i="5"/>
  <c r="R1622" i="5" s="1"/>
  <c r="L1622" i="5"/>
  <c r="M1622" i="5" s="1"/>
  <c r="Z1625" i="5"/>
  <c r="AF1625" i="5"/>
  <c r="AK1626" i="5"/>
  <c r="AL1626" i="5" s="1"/>
  <c r="AM1626" i="5" s="1"/>
  <c r="R1629" i="5"/>
  <c r="S1629" i="5"/>
  <c r="J1631" i="5"/>
  <c r="K1631" i="5" s="1"/>
  <c r="AE1631" i="5"/>
  <c r="AF1639" i="5"/>
  <c r="Z1639" i="5"/>
  <c r="AH1641" i="5"/>
  <c r="AI1641" i="5" s="1"/>
  <c r="L1643" i="5"/>
  <c r="M1643" i="5" s="1"/>
  <c r="AK1644" i="5"/>
  <c r="AL1644" i="5" s="1"/>
  <c r="AM1644" i="5" s="1"/>
  <c r="L1282" i="5"/>
  <c r="M1282" i="5" s="1"/>
  <c r="L1286" i="5"/>
  <c r="M1286" i="5" s="1"/>
  <c r="L1290" i="5"/>
  <c r="M1290" i="5" s="1"/>
  <c r="L1306" i="5"/>
  <c r="M1306" i="5" s="1"/>
  <c r="L1322" i="5"/>
  <c r="M1322" i="5" s="1"/>
  <c r="L1326" i="5"/>
  <c r="M1326" i="5" s="1"/>
  <c r="S1329" i="5"/>
  <c r="S1333" i="5"/>
  <c r="S1337" i="5"/>
  <c r="S1341" i="5"/>
  <c r="S1345" i="5"/>
  <c r="S1349" i="5"/>
  <c r="S1353" i="5"/>
  <c r="S1357" i="5"/>
  <c r="S1361" i="5"/>
  <c r="S1365" i="5"/>
  <c r="S1369" i="5"/>
  <c r="S1373" i="5"/>
  <c r="S1377" i="5"/>
  <c r="S1381" i="5"/>
  <c r="S1385" i="5"/>
  <c r="S1389" i="5"/>
  <c r="S1393" i="5"/>
  <c r="S1397" i="5"/>
  <c r="Z1399" i="5"/>
  <c r="AL1400" i="5"/>
  <c r="AM1400" i="5" s="1"/>
  <c r="AM1401" i="5"/>
  <c r="Z1402" i="5"/>
  <c r="Q1407" i="5"/>
  <c r="N1408" i="5"/>
  <c r="S1408" i="5"/>
  <c r="S1409" i="5"/>
  <c r="AI1409" i="5"/>
  <c r="AN1409" i="5" s="1"/>
  <c r="L1410" i="5"/>
  <c r="M1410" i="5" s="1"/>
  <c r="AN1410" i="5"/>
  <c r="AF1412" i="5"/>
  <c r="Z1415" i="5"/>
  <c r="AL1416" i="5"/>
  <c r="AM1416" i="5" s="1"/>
  <c r="AM1417" i="5"/>
  <c r="Z1418" i="5"/>
  <c r="Q1423" i="5"/>
  <c r="L1423" i="5"/>
  <c r="M1423" i="5" s="1"/>
  <c r="N1424" i="5"/>
  <c r="S1424" i="5"/>
  <c r="S1425" i="5"/>
  <c r="AI1425" i="5"/>
  <c r="AN1425" i="5" s="1"/>
  <c r="AN1426" i="5"/>
  <c r="AF1428" i="5"/>
  <c r="Z1431" i="5"/>
  <c r="AL1432" i="5"/>
  <c r="AM1432" i="5" s="1"/>
  <c r="AM1433" i="5"/>
  <c r="Z1434" i="5"/>
  <c r="Q1439" i="5"/>
  <c r="L1439" i="5"/>
  <c r="M1439" i="5" s="1"/>
  <c r="N1440" i="5"/>
  <c r="S1440" i="5"/>
  <c r="S1441" i="5"/>
  <c r="AI1441" i="5"/>
  <c r="AN1441" i="5" s="1"/>
  <c r="AN1442" i="5"/>
  <c r="AF1444" i="5"/>
  <c r="Z1447" i="5"/>
  <c r="AL1448" i="5"/>
  <c r="AM1448" i="5" s="1"/>
  <c r="Z1450" i="5"/>
  <c r="Q1455" i="5"/>
  <c r="N1456" i="5"/>
  <c r="S1456" i="5"/>
  <c r="S1457" i="5"/>
  <c r="AI1457" i="5"/>
  <c r="AN1457" i="5" s="1"/>
  <c r="AN1458" i="5"/>
  <c r="AF1460" i="5"/>
  <c r="Z1463" i="5"/>
  <c r="AL1464" i="5"/>
  <c r="AM1464" i="5" s="1"/>
  <c r="L1466" i="5"/>
  <c r="M1466" i="5" s="1"/>
  <c r="T1466" i="5"/>
  <c r="U1466" i="5" s="1"/>
  <c r="N1467" i="5"/>
  <c r="Q1467" i="5"/>
  <c r="L1467" i="5"/>
  <c r="M1467" i="5" s="1"/>
  <c r="AE1468" i="5"/>
  <c r="J1468" i="5"/>
  <c r="K1468" i="5" s="1"/>
  <c r="Q1468" i="5"/>
  <c r="R1468" i="5" s="1"/>
  <c r="AL1468" i="5"/>
  <c r="AM1468" i="5" s="1"/>
  <c r="T1470" i="5"/>
  <c r="U1470" i="5" s="1"/>
  <c r="AN1470" i="5"/>
  <c r="N1471" i="5"/>
  <c r="Q1471" i="5"/>
  <c r="AE1472" i="5"/>
  <c r="J1472" i="5"/>
  <c r="K1472" i="5" s="1"/>
  <c r="Q1472" i="5"/>
  <c r="R1472" i="5" s="1"/>
  <c r="AL1472" i="5"/>
  <c r="AM1472" i="5" s="1"/>
  <c r="K1473" i="5"/>
  <c r="N1473" i="5" s="1"/>
  <c r="L1474" i="5"/>
  <c r="M1474" i="5" s="1"/>
  <c r="AN1474" i="5"/>
  <c r="N1475" i="5"/>
  <c r="Q1475" i="5"/>
  <c r="L1475" i="5"/>
  <c r="M1475" i="5" s="1"/>
  <c r="AE1476" i="5"/>
  <c r="J1476" i="5"/>
  <c r="K1476" i="5" s="1"/>
  <c r="L1476" i="5" s="1"/>
  <c r="M1476" i="5" s="1"/>
  <c r="Q1476" i="5"/>
  <c r="R1476" i="5" s="1"/>
  <c r="AL1476" i="5"/>
  <c r="AM1476" i="5" s="1"/>
  <c r="N1479" i="5"/>
  <c r="Q1479" i="5"/>
  <c r="L1479" i="5"/>
  <c r="M1479" i="5" s="1"/>
  <c r="AE1480" i="5"/>
  <c r="J1480" i="5"/>
  <c r="K1480" i="5" s="1"/>
  <c r="Q1480" i="5"/>
  <c r="R1480" i="5" s="1"/>
  <c r="AL1480" i="5"/>
  <c r="AM1480" i="5" s="1"/>
  <c r="K1481" i="5"/>
  <c r="N1481" i="5" s="1"/>
  <c r="T1482" i="5"/>
  <c r="U1482" i="5" s="1"/>
  <c r="N1483" i="5"/>
  <c r="Q1483" i="5"/>
  <c r="L1483" i="5"/>
  <c r="M1483" i="5" s="1"/>
  <c r="AE1484" i="5"/>
  <c r="J1484" i="5"/>
  <c r="K1484" i="5" s="1"/>
  <c r="Q1484" i="5"/>
  <c r="AL1484" i="5"/>
  <c r="AM1484" i="5" s="1"/>
  <c r="L1486" i="5"/>
  <c r="M1486" i="5" s="1"/>
  <c r="T1486" i="5"/>
  <c r="U1486" i="5" s="1"/>
  <c r="AN1486" i="5"/>
  <c r="N1487" i="5"/>
  <c r="Q1487" i="5"/>
  <c r="L1487" i="5"/>
  <c r="M1487" i="5" s="1"/>
  <c r="AE1488" i="5"/>
  <c r="J1488" i="5"/>
  <c r="K1488" i="5" s="1"/>
  <c r="Q1488" i="5"/>
  <c r="R1488" i="5" s="1"/>
  <c r="AL1488" i="5"/>
  <c r="AM1488" i="5" s="1"/>
  <c r="K1489" i="5"/>
  <c r="N1489" i="5" s="1"/>
  <c r="L1490" i="5"/>
  <c r="M1490" i="5" s="1"/>
  <c r="AN1490" i="5"/>
  <c r="N1491" i="5"/>
  <c r="Q1491" i="5"/>
  <c r="L1491" i="5"/>
  <c r="M1491" i="5" s="1"/>
  <c r="Z1491" i="5"/>
  <c r="AF1491" i="5"/>
  <c r="AH1493" i="5"/>
  <c r="AI1493" i="5" s="1"/>
  <c r="AN1493" i="5" s="1"/>
  <c r="K1494" i="5"/>
  <c r="N1494" i="5" s="1"/>
  <c r="T1494" i="5"/>
  <c r="U1494" i="5" s="1"/>
  <c r="Z1499" i="5"/>
  <c r="AF1499" i="5"/>
  <c r="AH1501" i="5"/>
  <c r="AI1501" i="5" s="1"/>
  <c r="K1502" i="5"/>
  <c r="N1502" i="5" s="1"/>
  <c r="Z1507" i="5"/>
  <c r="AF1507" i="5"/>
  <c r="AH1509" i="5"/>
  <c r="AI1509" i="5" s="1"/>
  <c r="AN1509" i="5" s="1"/>
  <c r="K1510" i="5"/>
  <c r="N1510" i="5" s="1"/>
  <c r="T1510" i="5"/>
  <c r="U1510" i="5" s="1"/>
  <c r="Z1515" i="5"/>
  <c r="AF1515" i="5"/>
  <c r="AH1517" i="5"/>
  <c r="AI1517" i="5" s="1"/>
  <c r="K1518" i="5"/>
  <c r="N1518" i="5" s="1"/>
  <c r="Z1523" i="5"/>
  <c r="AF1523" i="5"/>
  <c r="AH1525" i="5"/>
  <c r="AI1525" i="5" s="1"/>
  <c r="AN1525" i="5" s="1"/>
  <c r="K1526" i="5"/>
  <c r="N1526" i="5" s="1"/>
  <c r="T1526" i="5"/>
  <c r="U1526" i="5" s="1"/>
  <c r="Z1531" i="5"/>
  <c r="AF1531" i="5"/>
  <c r="AH1533" i="5"/>
  <c r="Z1539" i="5"/>
  <c r="AF1539" i="5"/>
  <c r="Z1549" i="5"/>
  <c r="AF1549" i="5"/>
  <c r="Q1556" i="5"/>
  <c r="R1556" i="5" s="1"/>
  <c r="L1556" i="5"/>
  <c r="M1556" i="5" s="1"/>
  <c r="J1561" i="5"/>
  <c r="K1561" i="5" s="1"/>
  <c r="L1561" i="5" s="1"/>
  <c r="M1561" i="5" s="1"/>
  <c r="AE1561" i="5"/>
  <c r="R1563" i="5"/>
  <c r="S1563" i="5"/>
  <c r="J1565" i="5"/>
  <c r="K1565" i="5" s="1"/>
  <c r="N1565" i="5" s="1"/>
  <c r="AE1565" i="5"/>
  <c r="R1567" i="5"/>
  <c r="S1567" i="5"/>
  <c r="J1569" i="5"/>
  <c r="K1569" i="5" s="1"/>
  <c r="AE1569" i="5"/>
  <c r="R1571" i="5"/>
  <c r="S1571" i="5"/>
  <c r="J1573" i="5"/>
  <c r="K1573" i="5" s="1"/>
  <c r="L1573" i="5" s="1"/>
  <c r="M1573" i="5" s="1"/>
  <c r="AE1573" i="5"/>
  <c r="R1575" i="5"/>
  <c r="S1575" i="5"/>
  <c r="AK1580" i="5"/>
  <c r="J1583" i="5"/>
  <c r="K1583" i="5" s="1"/>
  <c r="L1583" i="5" s="1"/>
  <c r="M1583" i="5" s="1"/>
  <c r="AE1583" i="5"/>
  <c r="AH1587" i="5"/>
  <c r="AI1587" i="5" s="1"/>
  <c r="N1589" i="5"/>
  <c r="AL1595" i="5"/>
  <c r="AM1595" i="5" s="1"/>
  <c r="AI1596" i="5"/>
  <c r="AN1596" i="5" s="1"/>
  <c r="AK1600" i="5"/>
  <c r="J1603" i="5"/>
  <c r="K1603" i="5" s="1"/>
  <c r="N1603" i="5" s="1"/>
  <c r="AE1603" i="5"/>
  <c r="AF1611" i="5"/>
  <c r="Z1611" i="5"/>
  <c r="Q1620" i="5"/>
  <c r="R1620" i="5" s="1"/>
  <c r="L1620" i="5"/>
  <c r="M1620" i="5" s="1"/>
  <c r="AH1623" i="5"/>
  <c r="AI1623" i="5" s="1"/>
  <c r="AL1635" i="5"/>
  <c r="AM1635" i="5" s="1"/>
  <c r="AI1636" i="5"/>
  <c r="AN1636" i="5" s="1"/>
  <c r="AK1640" i="5"/>
  <c r="AL1640" i="5" s="1"/>
  <c r="Z1645" i="5"/>
  <c r="AF1645" i="5"/>
  <c r="AK1646" i="5"/>
  <c r="AL1646" i="5" s="1"/>
  <c r="Q1282" i="5"/>
  <c r="R1282" i="5" s="1"/>
  <c r="Q1286" i="5"/>
  <c r="R1286" i="5" s="1"/>
  <c r="Q1290" i="5"/>
  <c r="R1290" i="5" s="1"/>
  <c r="Q1294" i="5"/>
  <c r="R1294" i="5" s="1"/>
  <c r="Q1298" i="5"/>
  <c r="R1298" i="5" s="1"/>
  <c r="Q1302" i="5"/>
  <c r="R1302" i="5" s="1"/>
  <c r="Q1306" i="5"/>
  <c r="R1306" i="5" s="1"/>
  <c r="Q1310" i="5"/>
  <c r="R1310" i="5" s="1"/>
  <c r="Q1314" i="5"/>
  <c r="R1314" i="5" s="1"/>
  <c r="Q1318" i="5"/>
  <c r="R1318" i="5" s="1"/>
  <c r="Q1322" i="5"/>
  <c r="R1322" i="5" s="1"/>
  <c r="Q1326" i="5"/>
  <c r="R1326" i="5" s="1"/>
  <c r="AF1400" i="5"/>
  <c r="AL1404" i="5"/>
  <c r="AM1404" i="5" s="1"/>
  <c r="Q1411" i="5"/>
  <c r="L1411" i="5"/>
  <c r="M1411" i="5" s="1"/>
  <c r="S1412" i="5"/>
  <c r="T1412" i="5" s="1"/>
  <c r="U1412" i="5" s="1"/>
  <c r="S1413" i="5"/>
  <c r="AI1413" i="5"/>
  <c r="AN1413" i="5" s="1"/>
  <c r="AF1416" i="5"/>
  <c r="AL1420" i="5"/>
  <c r="AM1420" i="5" s="1"/>
  <c r="Q1427" i="5"/>
  <c r="S1428" i="5"/>
  <c r="T1428" i="5" s="1"/>
  <c r="U1428" i="5" s="1"/>
  <c r="S1429" i="5"/>
  <c r="AI1429" i="5"/>
  <c r="AN1429" i="5" s="1"/>
  <c r="AN1430" i="5"/>
  <c r="AF1432" i="5"/>
  <c r="AL1436" i="5"/>
  <c r="AM1436" i="5" s="1"/>
  <c r="AM1437" i="5"/>
  <c r="Q1443" i="5"/>
  <c r="L1443" i="5"/>
  <c r="M1443" i="5" s="1"/>
  <c r="S1444" i="5"/>
  <c r="T1444" i="5" s="1"/>
  <c r="U1444" i="5" s="1"/>
  <c r="S1445" i="5"/>
  <c r="AI1445" i="5"/>
  <c r="AN1445" i="5" s="1"/>
  <c r="AN1446" i="5"/>
  <c r="AF1448" i="5"/>
  <c r="AL1452" i="5"/>
  <c r="AM1452" i="5" s="1"/>
  <c r="Q1459" i="5"/>
  <c r="L1459" i="5"/>
  <c r="M1459" i="5" s="1"/>
  <c r="S1460" i="5"/>
  <c r="T1460" i="5" s="1"/>
  <c r="U1460" i="5" s="1"/>
  <c r="S1461" i="5"/>
  <c r="AI1461" i="5"/>
  <c r="AN1461" i="5" s="1"/>
  <c r="AF1464" i="5"/>
  <c r="AI1465" i="5"/>
  <c r="AN1465" i="5" s="1"/>
  <c r="AI1469" i="5"/>
  <c r="AN1469" i="5" s="1"/>
  <c r="AI1473" i="5"/>
  <c r="AN1473" i="5" s="1"/>
  <c r="AI1477" i="5"/>
  <c r="AN1477" i="5" s="1"/>
  <c r="AI1481" i="5"/>
  <c r="AN1481" i="5" s="1"/>
  <c r="AI1485" i="5"/>
  <c r="AN1485" i="5" s="1"/>
  <c r="AI1489" i="5"/>
  <c r="AN1489" i="5" s="1"/>
  <c r="Q1492" i="5"/>
  <c r="R1492" i="5" s="1"/>
  <c r="AK1492" i="5"/>
  <c r="AE1493" i="5"/>
  <c r="J1493" i="5"/>
  <c r="K1493" i="5" s="1"/>
  <c r="AM1493" i="5"/>
  <c r="N1495" i="5"/>
  <c r="AN1498" i="5"/>
  <c r="Q1500" i="5"/>
  <c r="R1500" i="5" s="1"/>
  <c r="AK1500" i="5"/>
  <c r="AE1501" i="5"/>
  <c r="J1501" i="5"/>
  <c r="K1501" i="5" s="1"/>
  <c r="AM1501" i="5"/>
  <c r="N1503" i="5"/>
  <c r="AN1506" i="5"/>
  <c r="Q1508" i="5"/>
  <c r="R1508" i="5" s="1"/>
  <c r="AK1508" i="5"/>
  <c r="AL1508" i="5" s="1"/>
  <c r="AM1508" i="5" s="1"/>
  <c r="AE1509" i="5"/>
  <c r="J1509" i="5"/>
  <c r="K1509" i="5" s="1"/>
  <c r="AM1509" i="5"/>
  <c r="N1511" i="5"/>
  <c r="K1513" i="5"/>
  <c r="N1513" i="5" s="1"/>
  <c r="AN1514" i="5"/>
  <c r="Q1516" i="5"/>
  <c r="R1516" i="5" s="1"/>
  <c r="AK1516" i="5"/>
  <c r="AE1517" i="5"/>
  <c r="J1517" i="5"/>
  <c r="K1517" i="5" s="1"/>
  <c r="AM1517" i="5"/>
  <c r="N1519" i="5"/>
  <c r="AN1522" i="5"/>
  <c r="Q1524" i="5"/>
  <c r="R1524" i="5" s="1"/>
  <c r="AK1524" i="5"/>
  <c r="AE1525" i="5"/>
  <c r="J1525" i="5"/>
  <c r="K1525" i="5" s="1"/>
  <c r="AM1525" i="5"/>
  <c r="N1527" i="5"/>
  <c r="AN1530" i="5"/>
  <c r="Q1532" i="5"/>
  <c r="R1532" i="5" s="1"/>
  <c r="AK1532" i="5"/>
  <c r="AE1533" i="5"/>
  <c r="J1533" i="5"/>
  <c r="K1533" i="5" s="1"/>
  <c r="AM1533" i="5"/>
  <c r="N1535" i="5"/>
  <c r="AN1538" i="5"/>
  <c r="Q1540" i="5"/>
  <c r="R1540" i="5" s="1"/>
  <c r="AH1541" i="5"/>
  <c r="R1545" i="5"/>
  <c r="S1545" i="5"/>
  <c r="AK1550" i="5"/>
  <c r="AL1550" i="5" s="1"/>
  <c r="J1553" i="5"/>
  <c r="K1553" i="5" s="1"/>
  <c r="N1553" i="5" s="1"/>
  <c r="AE1553" i="5"/>
  <c r="AH1557" i="5"/>
  <c r="AI1557" i="5" s="1"/>
  <c r="AN1557" i="5" s="1"/>
  <c r="Q1578" i="5"/>
  <c r="R1578" i="5" s="1"/>
  <c r="L1578" i="5"/>
  <c r="M1578" i="5" s="1"/>
  <c r="AF1587" i="5"/>
  <c r="Z1587" i="5"/>
  <c r="AH1589" i="5"/>
  <c r="AI1589" i="5" s="1"/>
  <c r="AN1589" i="5" s="1"/>
  <c r="R1593" i="5"/>
  <c r="S1593" i="5"/>
  <c r="Q1598" i="5"/>
  <c r="R1598" i="5" s="1"/>
  <c r="L1598" i="5"/>
  <c r="M1598" i="5" s="1"/>
  <c r="AK1612" i="5"/>
  <c r="AL1612" i="5" s="1"/>
  <c r="AM1612" i="5" s="1"/>
  <c r="J1615" i="5"/>
  <c r="K1615" i="5" s="1"/>
  <c r="N1615" i="5" s="1"/>
  <c r="AE1615" i="5"/>
  <c r="AF1623" i="5"/>
  <c r="Z1623" i="5"/>
  <c r="AH1625" i="5"/>
  <c r="AI1625" i="5" s="1"/>
  <c r="AN1625" i="5" s="1"/>
  <c r="J1629" i="5"/>
  <c r="K1629" i="5" s="1"/>
  <c r="N1629" i="5" s="1"/>
  <c r="AE1629" i="5"/>
  <c r="R1631" i="5"/>
  <c r="S1631" i="5"/>
  <c r="Q1638" i="5"/>
  <c r="Z1641" i="5"/>
  <c r="AF1641" i="5"/>
  <c r="AK1642" i="5"/>
  <c r="AL1642" i="5" s="1"/>
  <c r="L1495" i="5"/>
  <c r="M1495" i="5" s="1"/>
  <c r="L1499" i="5"/>
  <c r="M1499" i="5" s="1"/>
  <c r="L1503" i="5"/>
  <c r="M1503" i="5" s="1"/>
  <c r="L1507" i="5"/>
  <c r="M1507" i="5" s="1"/>
  <c r="L1511" i="5"/>
  <c r="M1511" i="5" s="1"/>
  <c r="L1515" i="5"/>
  <c r="M1515" i="5" s="1"/>
  <c r="L1519" i="5"/>
  <c r="M1519" i="5" s="1"/>
  <c r="L1527" i="5"/>
  <c r="M1527" i="5" s="1"/>
  <c r="L1531" i="5"/>
  <c r="M1531" i="5" s="1"/>
  <c r="L1535" i="5"/>
  <c r="M1535" i="5" s="1"/>
  <c r="L1539" i="5"/>
  <c r="M1539" i="5" s="1"/>
  <c r="AK1540" i="5"/>
  <c r="N1541" i="5"/>
  <c r="K1544" i="5"/>
  <c r="L1544" i="5" s="1"/>
  <c r="M1544" i="5" s="1"/>
  <c r="Q1546" i="5"/>
  <c r="R1546" i="5" s="1"/>
  <c r="AF1547" i="5"/>
  <c r="Z1547" i="5"/>
  <c r="AH1547" i="5"/>
  <c r="AI1547" i="5" s="1"/>
  <c r="AN1547" i="5" s="1"/>
  <c r="AK1548" i="5"/>
  <c r="N1549" i="5"/>
  <c r="K1552" i="5"/>
  <c r="L1552" i="5" s="1"/>
  <c r="M1552" i="5" s="1"/>
  <c r="Q1554" i="5"/>
  <c r="R1554" i="5" s="1"/>
  <c r="N1554" i="5"/>
  <c r="AF1555" i="5"/>
  <c r="Z1555" i="5"/>
  <c r="AH1555" i="5"/>
  <c r="AI1555" i="5" s="1"/>
  <c r="AK1556" i="5"/>
  <c r="N1557" i="5"/>
  <c r="K1560" i="5"/>
  <c r="L1560" i="5" s="1"/>
  <c r="M1560" i="5" s="1"/>
  <c r="K1562" i="5"/>
  <c r="L1562" i="5" s="1"/>
  <c r="M1562" i="5" s="1"/>
  <c r="Q1564" i="5"/>
  <c r="R1564" i="5" s="1"/>
  <c r="N1564" i="5"/>
  <c r="K1566" i="5"/>
  <c r="L1566" i="5" s="1"/>
  <c r="M1566" i="5" s="1"/>
  <c r="Q1568" i="5"/>
  <c r="R1568" i="5" s="1"/>
  <c r="K1570" i="5"/>
  <c r="Q1572" i="5"/>
  <c r="R1572" i="5" s="1"/>
  <c r="K1574" i="5"/>
  <c r="L1574" i="5" s="1"/>
  <c r="M1574" i="5" s="1"/>
  <c r="Q1576" i="5"/>
  <c r="R1576" i="5" s="1"/>
  <c r="N1576" i="5"/>
  <c r="Z1577" i="5"/>
  <c r="AF1577" i="5"/>
  <c r="AH1577" i="5"/>
  <c r="AI1577" i="5" s="1"/>
  <c r="AN1577" i="5" s="1"/>
  <c r="AK1578" i="5"/>
  <c r="L1579" i="5"/>
  <c r="M1579" i="5" s="1"/>
  <c r="K1582" i="5"/>
  <c r="Q1584" i="5"/>
  <c r="R1584" i="5" s="1"/>
  <c r="N1584" i="5"/>
  <c r="Z1585" i="5"/>
  <c r="AF1585" i="5"/>
  <c r="AH1585" i="5"/>
  <c r="AK1586" i="5"/>
  <c r="AL1586" i="5" s="1"/>
  <c r="AM1586" i="5" s="1"/>
  <c r="L1587" i="5"/>
  <c r="M1587" i="5" s="1"/>
  <c r="K1592" i="5"/>
  <c r="L1592" i="5" s="1"/>
  <c r="M1592" i="5" s="1"/>
  <c r="Q1594" i="5"/>
  <c r="R1594" i="5" s="1"/>
  <c r="AF1595" i="5"/>
  <c r="Z1595" i="5"/>
  <c r="AH1595" i="5"/>
  <c r="AK1596" i="5"/>
  <c r="AL1596" i="5" s="1"/>
  <c r="AM1596" i="5" s="1"/>
  <c r="N1597" i="5"/>
  <c r="Z1597" i="5"/>
  <c r="AF1597" i="5"/>
  <c r="AH1597" i="5"/>
  <c r="AK1598" i="5"/>
  <c r="AL1598" i="5" s="1"/>
  <c r="L1599" i="5"/>
  <c r="M1599" i="5" s="1"/>
  <c r="K1602" i="5"/>
  <c r="L1602" i="5" s="1"/>
  <c r="M1602" i="5" s="1"/>
  <c r="Q1604" i="5"/>
  <c r="R1604" i="5" s="1"/>
  <c r="N1604" i="5"/>
  <c r="Q1606" i="5"/>
  <c r="R1606" i="5" s="1"/>
  <c r="AF1607" i="5"/>
  <c r="Z1607" i="5"/>
  <c r="AH1607" i="5"/>
  <c r="AK1608" i="5"/>
  <c r="AL1608" i="5" s="1"/>
  <c r="N1609" i="5"/>
  <c r="Z1609" i="5"/>
  <c r="AF1609" i="5"/>
  <c r="AH1609" i="5"/>
  <c r="AK1610" i="5"/>
  <c r="AL1610" i="5" s="1"/>
  <c r="L1611" i="5"/>
  <c r="M1611" i="5" s="1"/>
  <c r="K1614" i="5"/>
  <c r="L1614" i="5" s="1"/>
  <c r="M1614" i="5" s="1"/>
  <c r="Q1616" i="5"/>
  <c r="R1616" i="5" s="1"/>
  <c r="Q1618" i="5"/>
  <c r="R1618" i="5" s="1"/>
  <c r="N1618" i="5"/>
  <c r="AF1619" i="5"/>
  <c r="Z1619" i="5"/>
  <c r="AH1619" i="5"/>
  <c r="AI1619" i="5" s="1"/>
  <c r="AN1619" i="5" s="1"/>
  <c r="AK1620" i="5"/>
  <c r="Z1621" i="5"/>
  <c r="AF1621" i="5"/>
  <c r="AH1621" i="5"/>
  <c r="AI1621" i="5" s="1"/>
  <c r="AK1622" i="5"/>
  <c r="AL1622" i="5" s="1"/>
  <c r="AM1622" i="5" s="1"/>
  <c r="K1628" i="5"/>
  <c r="L1628" i="5" s="1"/>
  <c r="M1628" i="5" s="1"/>
  <c r="K1630" i="5"/>
  <c r="L1630" i="5" s="1"/>
  <c r="M1630" i="5" s="1"/>
  <c r="Q1632" i="5"/>
  <c r="R1632" i="5" s="1"/>
  <c r="Q1634" i="5"/>
  <c r="R1634" i="5" s="1"/>
  <c r="AF1635" i="5"/>
  <c r="Z1635" i="5"/>
  <c r="AH1635" i="5"/>
  <c r="AI1635" i="5" s="1"/>
  <c r="AN1635" i="5" s="1"/>
  <c r="AK1636" i="5"/>
  <c r="N1637" i="5"/>
  <c r="Z1637" i="5"/>
  <c r="AF1637" i="5"/>
  <c r="AH1637" i="5"/>
  <c r="AK1638" i="5"/>
  <c r="AL1638" i="5" s="1"/>
  <c r="AM1638" i="5" s="1"/>
  <c r="L1639" i="5"/>
  <c r="M1639" i="5" s="1"/>
  <c r="K1644" i="5"/>
  <c r="L1644" i="5" s="1"/>
  <c r="M1644" i="5" s="1"/>
  <c r="K1648" i="5"/>
  <c r="L1648" i="5" s="1"/>
  <c r="M1648" i="5" s="1"/>
  <c r="J1649" i="5"/>
  <c r="K1649" i="5" s="1"/>
  <c r="N1649" i="5" s="1"/>
  <c r="AE1649" i="5"/>
  <c r="AN1654" i="5"/>
  <c r="N1697" i="5"/>
  <c r="S1469" i="5"/>
  <c r="S1473" i="5"/>
  <c r="S1477" i="5"/>
  <c r="S1481" i="5"/>
  <c r="S1485" i="5"/>
  <c r="S1489" i="5"/>
  <c r="AK1491" i="5"/>
  <c r="J1492" i="5"/>
  <c r="K1492" i="5" s="1"/>
  <c r="AH1492" i="5"/>
  <c r="AI1492" i="5" s="1"/>
  <c r="S1493" i="5"/>
  <c r="Q1495" i="5"/>
  <c r="AK1495" i="5"/>
  <c r="J1496" i="5"/>
  <c r="K1496" i="5" s="1"/>
  <c r="AH1496" i="5"/>
  <c r="AI1496" i="5" s="1"/>
  <c r="S1497" i="5"/>
  <c r="Q1499" i="5"/>
  <c r="AK1499" i="5"/>
  <c r="J1500" i="5"/>
  <c r="K1500" i="5" s="1"/>
  <c r="AH1500" i="5"/>
  <c r="S1501" i="5"/>
  <c r="Q1503" i="5"/>
  <c r="AK1503" i="5"/>
  <c r="J1504" i="5"/>
  <c r="K1504" i="5" s="1"/>
  <c r="AH1504" i="5"/>
  <c r="AI1504" i="5" s="1"/>
  <c r="S1505" i="5"/>
  <c r="Q1507" i="5"/>
  <c r="AK1507" i="5"/>
  <c r="J1508" i="5"/>
  <c r="K1508" i="5" s="1"/>
  <c r="AH1508" i="5"/>
  <c r="AI1508" i="5" s="1"/>
  <c r="S1509" i="5"/>
  <c r="Q1511" i="5"/>
  <c r="AK1511" i="5"/>
  <c r="J1512" i="5"/>
  <c r="K1512" i="5" s="1"/>
  <c r="AH1512" i="5"/>
  <c r="AI1512" i="5" s="1"/>
  <c r="S1513" i="5"/>
  <c r="Q1515" i="5"/>
  <c r="AK1515" i="5"/>
  <c r="J1516" i="5"/>
  <c r="K1516" i="5" s="1"/>
  <c r="AH1516" i="5"/>
  <c r="S1517" i="5"/>
  <c r="Q1519" i="5"/>
  <c r="AK1519" i="5"/>
  <c r="J1520" i="5"/>
  <c r="K1520" i="5" s="1"/>
  <c r="AH1520" i="5"/>
  <c r="S1521" i="5"/>
  <c r="Q1523" i="5"/>
  <c r="AK1523" i="5"/>
  <c r="J1524" i="5"/>
  <c r="K1524" i="5" s="1"/>
  <c r="AH1524" i="5"/>
  <c r="AI1524" i="5" s="1"/>
  <c r="S1525" i="5"/>
  <c r="Q1527" i="5"/>
  <c r="AK1527" i="5"/>
  <c r="J1528" i="5"/>
  <c r="K1528" i="5" s="1"/>
  <c r="AH1528" i="5"/>
  <c r="S1529" i="5"/>
  <c r="Q1531" i="5"/>
  <c r="AK1531" i="5"/>
  <c r="J1532" i="5"/>
  <c r="K1532" i="5" s="1"/>
  <c r="AH1532" i="5"/>
  <c r="S1533" i="5"/>
  <c r="Q1535" i="5"/>
  <c r="AK1535" i="5"/>
  <c r="J1536" i="5"/>
  <c r="K1536" i="5" s="1"/>
  <c r="AH1536" i="5"/>
  <c r="AI1536" i="5" s="1"/>
  <c r="S1537" i="5"/>
  <c r="Q1539" i="5"/>
  <c r="AK1539" i="5"/>
  <c r="J1540" i="5"/>
  <c r="K1540" i="5" s="1"/>
  <c r="AL1540" i="5"/>
  <c r="AL1541" i="5"/>
  <c r="AM1541" i="5" s="1"/>
  <c r="K1542" i="5"/>
  <c r="L1542" i="5" s="1"/>
  <c r="M1542" i="5" s="1"/>
  <c r="AI1542" i="5"/>
  <c r="AN1542" i="5" s="1"/>
  <c r="S1543" i="5"/>
  <c r="AE1543" i="5"/>
  <c r="Q1544" i="5"/>
  <c r="R1544" i="5" s="1"/>
  <c r="Z1545" i="5"/>
  <c r="AF1545" i="5"/>
  <c r="AH1545" i="5"/>
  <c r="AK1546" i="5"/>
  <c r="AL1546" i="5" s="1"/>
  <c r="L1547" i="5"/>
  <c r="M1547" i="5" s="1"/>
  <c r="AL1548" i="5"/>
  <c r="AM1548" i="5" s="1"/>
  <c r="AL1549" i="5"/>
  <c r="AM1549" i="5" s="1"/>
  <c r="K1550" i="5"/>
  <c r="L1550" i="5" s="1"/>
  <c r="M1550" i="5" s="1"/>
  <c r="AI1550" i="5"/>
  <c r="AN1550" i="5" s="1"/>
  <c r="S1551" i="5"/>
  <c r="AE1551" i="5"/>
  <c r="Q1552" i="5"/>
  <c r="R1552" i="5" s="1"/>
  <c r="Z1553" i="5"/>
  <c r="AF1553" i="5"/>
  <c r="AH1553" i="5"/>
  <c r="AI1553" i="5" s="1"/>
  <c r="AK1554" i="5"/>
  <c r="AL1554" i="5" s="1"/>
  <c r="L1555" i="5"/>
  <c r="M1555" i="5" s="1"/>
  <c r="AL1557" i="5"/>
  <c r="AM1557" i="5" s="1"/>
  <c r="K1558" i="5"/>
  <c r="L1558" i="5" s="1"/>
  <c r="M1558" i="5" s="1"/>
  <c r="AI1558" i="5"/>
  <c r="AN1558" i="5" s="1"/>
  <c r="S1559" i="5"/>
  <c r="AE1559" i="5"/>
  <c r="Q1560" i="5"/>
  <c r="R1560" i="5" s="1"/>
  <c r="Q1562" i="5"/>
  <c r="R1562" i="5" s="1"/>
  <c r="AF1563" i="5"/>
  <c r="Z1563" i="5"/>
  <c r="AH1563" i="5"/>
  <c r="AI1563" i="5" s="1"/>
  <c r="AM1563" i="5"/>
  <c r="Q1566" i="5"/>
  <c r="R1566" i="5" s="1"/>
  <c r="AF1567" i="5"/>
  <c r="Z1567" i="5"/>
  <c r="AH1567" i="5"/>
  <c r="AI1567" i="5" s="1"/>
  <c r="AM1567" i="5"/>
  <c r="Q1570" i="5"/>
  <c r="R1570" i="5" s="1"/>
  <c r="AF1571" i="5"/>
  <c r="Z1571" i="5"/>
  <c r="AH1571" i="5"/>
  <c r="AI1571" i="5" s="1"/>
  <c r="AM1571" i="5"/>
  <c r="Q1574" i="5"/>
  <c r="R1574" i="5" s="1"/>
  <c r="AF1575" i="5"/>
  <c r="Z1575" i="5"/>
  <c r="AH1575" i="5"/>
  <c r="AI1575" i="5" s="1"/>
  <c r="AK1576" i="5"/>
  <c r="N1577" i="5"/>
  <c r="AL1579" i="5"/>
  <c r="AM1579" i="5" s="1"/>
  <c r="AI1580" i="5"/>
  <c r="AN1580" i="5" s="1"/>
  <c r="S1581" i="5"/>
  <c r="AE1581" i="5"/>
  <c r="Q1582" i="5"/>
  <c r="R1582" i="5" s="1"/>
  <c r="AF1583" i="5"/>
  <c r="Z1583" i="5"/>
  <c r="AH1583" i="5"/>
  <c r="AI1583" i="5" s="1"/>
  <c r="AK1584" i="5"/>
  <c r="AL1584" i="5" s="1"/>
  <c r="N1585" i="5"/>
  <c r="AL1587" i="5"/>
  <c r="AM1587" i="5" s="1"/>
  <c r="K1588" i="5"/>
  <c r="L1588" i="5" s="1"/>
  <c r="M1588" i="5" s="1"/>
  <c r="AI1588" i="5"/>
  <c r="AN1588" i="5" s="1"/>
  <c r="S1589" i="5"/>
  <c r="AL1589" i="5"/>
  <c r="AM1589" i="5" s="1"/>
  <c r="AI1590" i="5"/>
  <c r="AN1590" i="5" s="1"/>
  <c r="S1591" i="5"/>
  <c r="AE1591" i="5"/>
  <c r="Q1592" i="5"/>
  <c r="R1592" i="5" s="1"/>
  <c r="N1592" i="5"/>
  <c r="Z1593" i="5"/>
  <c r="AF1593" i="5"/>
  <c r="AH1593" i="5"/>
  <c r="AI1593" i="5" s="1"/>
  <c r="AK1594" i="5"/>
  <c r="AL1594" i="5" s="1"/>
  <c r="L1595" i="5"/>
  <c r="M1595" i="5" s="1"/>
  <c r="AL1599" i="5"/>
  <c r="AM1599" i="5" s="1"/>
  <c r="K1600" i="5"/>
  <c r="L1600" i="5" s="1"/>
  <c r="M1600" i="5" s="1"/>
  <c r="AI1600" i="5"/>
  <c r="AN1600" i="5" s="1"/>
  <c r="S1601" i="5"/>
  <c r="AE1601" i="5"/>
  <c r="Q1602" i="5"/>
  <c r="R1602" i="5" s="1"/>
  <c r="AF1603" i="5"/>
  <c r="Z1603" i="5"/>
  <c r="AH1603" i="5"/>
  <c r="AI1603" i="5" s="1"/>
  <c r="AK1604" i="5"/>
  <c r="AL1604" i="5" s="1"/>
  <c r="N1605" i="5"/>
  <c r="Z1605" i="5"/>
  <c r="AF1605" i="5"/>
  <c r="AH1605" i="5"/>
  <c r="AI1605" i="5" s="1"/>
  <c r="AK1606" i="5"/>
  <c r="AL1606" i="5" s="1"/>
  <c r="L1607" i="5"/>
  <c r="M1607" i="5" s="1"/>
  <c r="AI1609" i="5"/>
  <c r="AN1609" i="5" s="1"/>
  <c r="AL1611" i="5"/>
  <c r="AM1611" i="5" s="1"/>
  <c r="K1612" i="5"/>
  <c r="N1612" i="5" s="1"/>
  <c r="AI1612" i="5"/>
  <c r="AN1612" i="5" s="1"/>
  <c r="S1613" i="5"/>
  <c r="AE1613" i="5"/>
  <c r="Q1614" i="5"/>
  <c r="R1614" i="5" s="1"/>
  <c r="N1614" i="5"/>
  <c r="AF1615" i="5"/>
  <c r="Z1615" i="5"/>
  <c r="AH1615" i="5"/>
  <c r="AI1615" i="5" s="1"/>
  <c r="AK1616" i="5"/>
  <c r="AL1616" i="5" s="1"/>
  <c r="N1617" i="5"/>
  <c r="Z1617" i="5"/>
  <c r="AF1617" i="5"/>
  <c r="AH1617" i="5"/>
  <c r="AI1617" i="5" s="1"/>
  <c r="AK1618" i="5"/>
  <c r="AL1618" i="5" s="1"/>
  <c r="L1619" i="5"/>
  <c r="M1619" i="5" s="1"/>
  <c r="AL1620" i="5"/>
  <c r="K1624" i="5"/>
  <c r="AN1624" i="5"/>
  <c r="AL1625" i="5"/>
  <c r="AM1625" i="5" s="1"/>
  <c r="K1626" i="5"/>
  <c r="L1626" i="5" s="1"/>
  <c r="M1626" i="5" s="1"/>
  <c r="AI1626" i="5"/>
  <c r="AN1626" i="5" s="1"/>
  <c r="S1627" i="5"/>
  <c r="AE1627" i="5"/>
  <c r="Q1628" i="5"/>
  <c r="R1628" i="5" s="1"/>
  <c r="Q1630" i="5"/>
  <c r="R1630" i="5" s="1"/>
  <c r="AF1631" i="5"/>
  <c r="Z1631" i="5"/>
  <c r="AH1631" i="5"/>
  <c r="AI1631" i="5" s="1"/>
  <c r="AM1631" i="5"/>
  <c r="AK1632" i="5"/>
  <c r="AL1632" i="5" s="1"/>
  <c r="N1633" i="5"/>
  <c r="Z1633" i="5"/>
  <c r="AF1633" i="5"/>
  <c r="AH1633" i="5"/>
  <c r="AI1633" i="5" s="1"/>
  <c r="AK1634" i="5"/>
  <c r="AL1634" i="5" s="1"/>
  <c r="L1635" i="5"/>
  <c r="M1635" i="5" s="1"/>
  <c r="K1640" i="5"/>
  <c r="L1640" i="5" s="1"/>
  <c r="M1640" i="5" s="1"/>
  <c r="AN1640" i="5"/>
  <c r="S1641" i="5"/>
  <c r="AL1641" i="5"/>
  <c r="AM1641" i="5" s="1"/>
  <c r="K1642" i="5"/>
  <c r="N1642" i="5" s="1"/>
  <c r="AI1642" i="5"/>
  <c r="AN1642" i="5" s="1"/>
  <c r="S1643" i="5"/>
  <c r="AE1643" i="5"/>
  <c r="Q1644" i="5"/>
  <c r="R1644" i="5" s="1"/>
  <c r="N1644" i="5"/>
  <c r="AN1644" i="5"/>
  <c r="S1645" i="5"/>
  <c r="AL1645" i="5"/>
  <c r="AM1645" i="5" s="1"/>
  <c r="K1646" i="5"/>
  <c r="L1646" i="5" s="1"/>
  <c r="M1646" i="5" s="1"/>
  <c r="AI1646" i="5"/>
  <c r="AN1646" i="5" s="1"/>
  <c r="S1647" i="5"/>
  <c r="AE1647" i="5"/>
  <c r="Q1648" i="5"/>
  <c r="R1648" i="5" s="1"/>
  <c r="AN1648" i="5"/>
  <c r="S1649" i="5"/>
  <c r="K1651" i="5"/>
  <c r="N1651" i="5" s="1"/>
  <c r="K1653" i="5"/>
  <c r="N1653" i="5" s="1"/>
  <c r="AN1658" i="5"/>
  <c r="K1665" i="5"/>
  <c r="L1665" i="5" s="1"/>
  <c r="M1665" i="5" s="1"/>
  <c r="N1685" i="5"/>
  <c r="K1689" i="5"/>
  <c r="L1689" i="5" s="1"/>
  <c r="M1689" i="5" s="1"/>
  <c r="N1701" i="5"/>
  <c r="K1705" i="5"/>
  <c r="L1705" i="5" s="1"/>
  <c r="M1705" i="5" s="1"/>
  <c r="AI1540" i="5"/>
  <c r="AN1540" i="5" s="1"/>
  <c r="Q1542" i="5"/>
  <c r="R1542" i="5" s="1"/>
  <c r="AF1543" i="5"/>
  <c r="Z1543" i="5"/>
  <c r="AH1543" i="5"/>
  <c r="AI1543" i="5" s="1"/>
  <c r="AK1544" i="5"/>
  <c r="AL1544" i="5" s="1"/>
  <c r="N1545" i="5"/>
  <c r="AL1547" i="5"/>
  <c r="AM1547" i="5" s="1"/>
  <c r="AI1548" i="5"/>
  <c r="AN1548" i="5" s="1"/>
  <c r="Q1550" i="5"/>
  <c r="R1550" i="5" s="1"/>
  <c r="AF1551" i="5"/>
  <c r="Z1551" i="5"/>
  <c r="AH1551" i="5"/>
  <c r="AI1551" i="5" s="1"/>
  <c r="AN1551" i="5" s="1"/>
  <c r="AK1552" i="5"/>
  <c r="AL1552" i="5" s="1"/>
  <c r="AL1555" i="5"/>
  <c r="AM1555" i="5" s="1"/>
  <c r="AI1556" i="5"/>
  <c r="AN1556" i="5" s="1"/>
  <c r="Q1558" i="5"/>
  <c r="R1558" i="5" s="1"/>
  <c r="N1558" i="5"/>
  <c r="AF1559" i="5"/>
  <c r="Z1559" i="5"/>
  <c r="AH1559" i="5"/>
  <c r="AI1559" i="5" s="1"/>
  <c r="AK1560" i="5"/>
  <c r="Z1561" i="5"/>
  <c r="AF1561" i="5"/>
  <c r="AH1561" i="5"/>
  <c r="AI1561" i="5" s="1"/>
  <c r="AK1562" i="5"/>
  <c r="AL1562" i="5" s="1"/>
  <c r="AK1564" i="5"/>
  <c r="AL1564" i="5" s="1"/>
  <c r="Z1565" i="5"/>
  <c r="AF1565" i="5"/>
  <c r="AH1565" i="5"/>
  <c r="AI1565" i="5" s="1"/>
  <c r="AK1566" i="5"/>
  <c r="AL1566" i="5" s="1"/>
  <c r="AK1568" i="5"/>
  <c r="AL1568" i="5" s="1"/>
  <c r="N1569" i="5"/>
  <c r="Z1569" i="5"/>
  <c r="AF1569" i="5"/>
  <c r="AH1569" i="5"/>
  <c r="AI1569" i="5" s="1"/>
  <c r="AK1570" i="5"/>
  <c r="AL1570" i="5" s="1"/>
  <c r="AK1572" i="5"/>
  <c r="AL1572" i="5" s="1"/>
  <c r="Z1573" i="5"/>
  <c r="AF1573" i="5"/>
  <c r="AH1573" i="5"/>
  <c r="AI1573" i="5" s="1"/>
  <c r="AK1574" i="5"/>
  <c r="AL1574" i="5" s="1"/>
  <c r="AL1577" i="5"/>
  <c r="AM1577" i="5" s="1"/>
  <c r="AI1578" i="5"/>
  <c r="AN1578" i="5" s="1"/>
  <c r="Q1580" i="5"/>
  <c r="R1580" i="5" s="1"/>
  <c r="Z1581" i="5"/>
  <c r="AF1581" i="5"/>
  <c r="AH1581" i="5"/>
  <c r="AI1581" i="5" s="1"/>
  <c r="AK1582" i="5"/>
  <c r="AL1582" i="5" s="1"/>
  <c r="AL1585" i="5"/>
  <c r="AM1585" i="5" s="1"/>
  <c r="AI1586" i="5"/>
  <c r="AN1586" i="5" s="1"/>
  <c r="Q1588" i="5"/>
  <c r="R1588" i="5" s="1"/>
  <c r="AE1589" i="5"/>
  <c r="Q1590" i="5"/>
  <c r="R1590" i="5" s="1"/>
  <c r="AF1591" i="5"/>
  <c r="Z1591" i="5"/>
  <c r="AH1591" i="5"/>
  <c r="AI1591" i="5" s="1"/>
  <c r="AK1592" i="5"/>
  <c r="AL1592" i="5" s="1"/>
  <c r="N1593" i="5"/>
  <c r="AL1597" i="5"/>
  <c r="AM1597" i="5" s="1"/>
  <c r="AI1598" i="5"/>
  <c r="AN1598" i="5" s="1"/>
  <c r="Q1600" i="5"/>
  <c r="R1600" i="5" s="1"/>
  <c r="Z1601" i="5"/>
  <c r="AF1601" i="5"/>
  <c r="AH1601" i="5"/>
  <c r="AI1601" i="5" s="1"/>
  <c r="AK1602" i="5"/>
  <c r="AL1602" i="5" s="1"/>
  <c r="AL1607" i="5"/>
  <c r="AM1607" i="5" s="1"/>
  <c r="AI1608" i="5"/>
  <c r="AN1608" i="5" s="1"/>
  <c r="AL1609" i="5"/>
  <c r="AM1609" i="5" s="1"/>
  <c r="AI1610" i="5"/>
  <c r="AN1610" i="5" s="1"/>
  <c r="Q1612" i="5"/>
  <c r="R1612" i="5" s="1"/>
  <c r="Z1613" i="5"/>
  <c r="AF1613" i="5"/>
  <c r="AH1613" i="5"/>
  <c r="AI1613" i="5" s="1"/>
  <c r="AK1614" i="5"/>
  <c r="AL1614" i="5" s="1"/>
  <c r="L1615" i="5"/>
  <c r="M1615" i="5" s="1"/>
  <c r="AL1621" i="5"/>
  <c r="AM1621" i="5" s="1"/>
  <c r="AI1622" i="5"/>
  <c r="AN1622" i="5" s="1"/>
  <c r="Q1624" i="5"/>
  <c r="R1624" i="5" s="1"/>
  <c r="AE1625" i="5"/>
  <c r="Q1626" i="5"/>
  <c r="R1626" i="5" s="1"/>
  <c r="AF1627" i="5"/>
  <c r="Z1627" i="5"/>
  <c r="AH1627" i="5"/>
  <c r="AI1627" i="5" s="1"/>
  <c r="AK1628" i="5"/>
  <c r="AL1628" i="5" s="1"/>
  <c r="Z1629" i="5"/>
  <c r="AF1629" i="5"/>
  <c r="AH1629" i="5"/>
  <c r="AI1629" i="5" s="1"/>
  <c r="AK1630" i="5"/>
  <c r="AL1630" i="5" s="1"/>
  <c r="AL1637" i="5"/>
  <c r="AM1637" i="5" s="1"/>
  <c r="AI1638" i="5"/>
  <c r="AN1638" i="5" s="1"/>
  <c r="Q1640" i="5"/>
  <c r="R1640" i="5" s="1"/>
  <c r="AE1641" i="5"/>
  <c r="Q1642" i="5"/>
  <c r="R1642" i="5" s="1"/>
  <c r="AF1643" i="5"/>
  <c r="Z1643" i="5"/>
  <c r="AH1643" i="5"/>
  <c r="AI1643" i="5" s="1"/>
  <c r="AE1645" i="5"/>
  <c r="Q1646" i="5"/>
  <c r="R1646" i="5" s="1"/>
  <c r="AF1647" i="5"/>
  <c r="Z1647" i="5"/>
  <c r="AH1647" i="5"/>
  <c r="AI1647" i="5" s="1"/>
  <c r="AH1649" i="5"/>
  <c r="L1651" i="5"/>
  <c r="M1651" i="5" s="1"/>
  <c r="K1655" i="5"/>
  <c r="N1655" i="5" s="1"/>
  <c r="K1657" i="5"/>
  <c r="AM1657" i="5"/>
  <c r="K1669" i="5"/>
  <c r="L1669" i="5" s="1"/>
  <c r="M1669" i="5" s="1"/>
  <c r="K1673" i="5"/>
  <c r="N1673" i="5" s="1"/>
  <c r="K1677" i="5"/>
  <c r="N1677" i="5" s="1"/>
  <c r="K1693" i="5"/>
  <c r="N1693" i="5" s="1"/>
  <c r="L1650" i="5"/>
  <c r="M1650" i="5" s="1"/>
  <c r="AL1652" i="5"/>
  <c r="S1653" i="5"/>
  <c r="AE1653" i="5"/>
  <c r="AI1653" i="5"/>
  <c r="AN1653" i="5" s="1"/>
  <c r="L1654" i="5"/>
  <c r="M1654" i="5" s="1"/>
  <c r="AL1656" i="5"/>
  <c r="AM1656" i="5" s="1"/>
  <c r="S1657" i="5"/>
  <c r="AE1657" i="5"/>
  <c r="AI1657" i="5"/>
  <c r="AN1657" i="5" s="1"/>
  <c r="L1662" i="5"/>
  <c r="M1662" i="5" s="1"/>
  <c r="L1670" i="5"/>
  <c r="M1670" i="5" s="1"/>
  <c r="L1674" i="5"/>
  <c r="M1674" i="5" s="1"/>
  <c r="L1678" i="5"/>
  <c r="M1678" i="5" s="1"/>
  <c r="L1682" i="5"/>
  <c r="M1682" i="5" s="1"/>
  <c r="L1686" i="5"/>
  <c r="M1686" i="5" s="1"/>
  <c r="L1698" i="5"/>
  <c r="M1698" i="5" s="1"/>
  <c r="L1702" i="5"/>
  <c r="M1702" i="5" s="1"/>
  <c r="L1706" i="5"/>
  <c r="M1706" i="5" s="1"/>
  <c r="AN1713" i="5"/>
  <c r="AN1717" i="5"/>
  <c r="AN1721" i="5"/>
  <c r="AN1725" i="5"/>
  <c r="Q1729" i="5"/>
  <c r="R1729" i="5" s="1"/>
  <c r="L1732" i="5"/>
  <c r="M1732" i="5" s="1"/>
  <c r="AF1732" i="5"/>
  <c r="Z1732" i="5"/>
  <c r="K1733" i="5"/>
  <c r="N1733" i="5" s="1"/>
  <c r="AN1737" i="5"/>
  <c r="AK1741" i="5"/>
  <c r="J1742" i="5"/>
  <c r="AE1742" i="5"/>
  <c r="AH1742" i="5"/>
  <c r="Q1745" i="5"/>
  <c r="R1745" i="5" s="1"/>
  <c r="AF1748" i="5"/>
  <c r="Z1748" i="5"/>
  <c r="K1749" i="5"/>
  <c r="N1749" i="5" s="1"/>
  <c r="K1754" i="5"/>
  <c r="N1754" i="5" s="1"/>
  <c r="AI1761" i="5"/>
  <c r="AN1761" i="5" s="1"/>
  <c r="AL1764" i="5"/>
  <c r="AM1764" i="5" s="1"/>
  <c r="K1769" i="5"/>
  <c r="K1770" i="5"/>
  <c r="N1770" i="5" s="1"/>
  <c r="AI1777" i="5"/>
  <c r="AN1777" i="5" s="1"/>
  <c r="AL1780" i="5"/>
  <c r="AM1780" i="5" s="1"/>
  <c r="K1785" i="5"/>
  <c r="L1785" i="5" s="1"/>
  <c r="M1785" i="5" s="1"/>
  <c r="AI1793" i="5"/>
  <c r="AN1793" i="5" s="1"/>
  <c r="AL1796" i="5"/>
  <c r="AM1796" i="5" s="1"/>
  <c r="AI1809" i="5"/>
  <c r="AN1809" i="5" s="1"/>
  <c r="AL1812" i="5"/>
  <c r="AM1812" i="5" s="1"/>
  <c r="AI1825" i="5"/>
  <c r="AN1825" i="5" s="1"/>
  <c r="AL1828" i="5"/>
  <c r="AM1828" i="5" s="1"/>
  <c r="AI1841" i="5"/>
  <c r="AN1841" i="5" s="1"/>
  <c r="AL1844" i="5"/>
  <c r="AM1844" i="5" s="1"/>
  <c r="AI1857" i="5"/>
  <c r="AN1857" i="5" s="1"/>
  <c r="AL1860" i="5"/>
  <c r="AM1860" i="5" s="1"/>
  <c r="L1541" i="5"/>
  <c r="M1541" i="5" s="1"/>
  <c r="N1543" i="5"/>
  <c r="L1545" i="5"/>
  <c r="M1545" i="5" s="1"/>
  <c r="L1549" i="5"/>
  <c r="M1549" i="5" s="1"/>
  <c r="N1551" i="5"/>
  <c r="N1555" i="5"/>
  <c r="L1557" i="5"/>
  <c r="M1557" i="5" s="1"/>
  <c r="N1559" i="5"/>
  <c r="L1569" i="5"/>
  <c r="M1569" i="5" s="1"/>
  <c r="N1575" i="5"/>
  <c r="L1577" i="5"/>
  <c r="M1577" i="5" s="1"/>
  <c r="L1585" i="5"/>
  <c r="M1585" i="5" s="1"/>
  <c r="L1589" i="5"/>
  <c r="M1589" i="5" s="1"/>
  <c r="N1591" i="5"/>
  <c r="L1597" i="5"/>
  <c r="M1597" i="5" s="1"/>
  <c r="N1599" i="5"/>
  <c r="L1601" i="5"/>
  <c r="M1601" i="5" s="1"/>
  <c r="L1605" i="5"/>
  <c r="M1605" i="5" s="1"/>
  <c r="N1607" i="5"/>
  <c r="L1609" i="5"/>
  <c r="M1609" i="5" s="1"/>
  <c r="N1611" i="5"/>
  <c r="L1613" i="5"/>
  <c r="M1613" i="5" s="1"/>
  <c r="L1617" i="5"/>
  <c r="M1617" i="5" s="1"/>
  <c r="L1625" i="5"/>
  <c r="M1625" i="5" s="1"/>
  <c r="L1633" i="5"/>
  <c r="M1633" i="5" s="1"/>
  <c r="L1637" i="5"/>
  <c r="M1637" i="5" s="1"/>
  <c r="L1641" i="5"/>
  <c r="M1641" i="5" s="1"/>
  <c r="L1645" i="5"/>
  <c r="M1645" i="5" s="1"/>
  <c r="AF1649" i="5"/>
  <c r="Q1650" i="5"/>
  <c r="R1650" i="5" s="1"/>
  <c r="AK1650" i="5"/>
  <c r="AL1650" i="5" s="1"/>
  <c r="Z1651" i="5"/>
  <c r="AH1651" i="5"/>
  <c r="AI1651" i="5" s="1"/>
  <c r="AM1652" i="5"/>
  <c r="AF1653" i="5"/>
  <c r="Q1654" i="5"/>
  <c r="R1654" i="5" s="1"/>
  <c r="AK1654" i="5"/>
  <c r="AL1654" i="5" s="1"/>
  <c r="Z1655" i="5"/>
  <c r="AH1655" i="5"/>
  <c r="AI1655" i="5" s="1"/>
  <c r="AF1657" i="5"/>
  <c r="Q1658" i="5"/>
  <c r="R1658" i="5" s="1"/>
  <c r="AK1658" i="5"/>
  <c r="AL1658" i="5" s="1"/>
  <c r="J1659" i="5"/>
  <c r="K1659" i="5" s="1"/>
  <c r="R1659" i="5"/>
  <c r="T1659" i="5" s="1"/>
  <c r="U1659" i="5" s="1"/>
  <c r="Z1659" i="5"/>
  <c r="AH1659" i="5"/>
  <c r="AI1659" i="5" s="1"/>
  <c r="AL1659" i="5"/>
  <c r="AM1659" i="5" s="1"/>
  <c r="AI1660" i="5"/>
  <c r="AN1660" i="5" s="1"/>
  <c r="AM1660" i="5"/>
  <c r="AF1661" i="5"/>
  <c r="AN1661" i="5"/>
  <c r="Q1662" i="5"/>
  <c r="R1662" i="5" s="1"/>
  <c r="AK1662" i="5"/>
  <c r="J1663" i="5"/>
  <c r="K1663" i="5" s="1"/>
  <c r="N1663" i="5" s="1"/>
  <c r="R1663" i="5"/>
  <c r="T1663" i="5" s="1"/>
  <c r="Z1663" i="5"/>
  <c r="AH1663" i="5"/>
  <c r="AL1663" i="5"/>
  <c r="AM1663" i="5" s="1"/>
  <c r="AI1664" i="5"/>
  <c r="AN1664" i="5" s="1"/>
  <c r="AM1664" i="5"/>
  <c r="T1665" i="5"/>
  <c r="U1665" i="5" s="1"/>
  <c r="AF1665" i="5"/>
  <c r="AN1665" i="5"/>
  <c r="Q1666" i="5"/>
  <c r="R1666" i="5" s="1"/>
  <c r="AK1666" i="5"/>
  <c r="AL1666" i="5" s="1"/>
  <c r="J1667" i="5"/>
  <c r="K1667" i="5" s="1"/>
  <c r="R1667" i="5"/>
  <c r="T1667" i="5" s="1"/>
  <c r="Z1667" i="5"/>
  <c r="AH1667" i="5"/>
  <c r="AI1667" i="5" s="1"/>
  <c r="AL1667" i="5"/>
  <c r="AM1667" i="5" s="1"/>
  <c r="AI1668" i="5"/>
  <c r="AN1668" i="5" s="1"/>
  <c r="AM1668" i="5"/>
  <c r="T1669" i="5"/>
  <c r="U1669" i="5" s="1"/>
  <c r="AF1669" i="5"/>
  <c r="AN1669" i="5"/>
  <c r="Q1670" i="5"/>
  <c r="R1670" i="5" s="1"/>
  <c r="AK1670" i="5"/>
  <c r="J1671" i="5"/>
  <c r="K1671" i="5" s="1"/>
  <c r="R1671" i="5"/>
  <c r="T1671" i="5" s="1"/>
  <c r="Z1671" i="5"/>
  <c r="AH1671" i="5"/>
  <c r="AI1671" i="5" s="1"/>
  <c r="AL1671" i="5"/>
  <c r="AM1671" i="5" s="1"/>
  <c r="AI1672" i="5"/>
  <c r="AN1672" i="5" s="1"/>
  <c r="AM1672" i="5"/>
  <c r="T1673" i="5"/>
  <c r="U1673" i="5" s="1"/>
  <c r="AF1673" i="5"/>
  <c r="AN1673" i="5"/>
  <c r="Q1674" i="5"/>
  <c r="R1674" i="5" s="1"/>
  <c r="AK1674" i="5"/>
  <c r="J1675" i="5"/>
  <c r="K1675" i="5" s="1"/>
  <c r="N1675" i="5" s="1"/>
  <c r="R1675" i="5"/>
  <c r="T1675" i="5" s="1"/>
  <c r="U1675" i="5" s="1"/>
  <c r="Z1675" i="5"/>
  <c r="AH1675" i="5"/>
  <c r="AI1675" i="5" s="1"/>
  <c r="AN1675" i="5" s="1"/>
  <c r="AL1675" i="5"/>
  <c r="AM1675" i="5" s="1"/>
  <c r="AI1676" i="5"/>
  <c r="AN1676" i="5" s="1"/>
  <c r="AM1676" i="5"/>
  <c r="AF1677" i="5"/>
  <c r="AN1677" i="5"/>
  <c r="Q1678" i="5"/>
  <c r="R1678" i="5" s="1"/>
  <c r="AK1678" i="5"/>
  <c r="AL1678" i="5" s="1"/>
  <c r="J1679" i="5"/>
  <c r="K1679" i="5" s="1"/>
  <c r="R1679" i="5"/>
  <c r="T1679" i="5" s="1"/>
  <c r="Z1679" i="5"/>
  <c r="AH1679" i="5"/>
  <c r="AI1679" i="5" s="1"/>
  <c r="AL1679" i="5"/>
  <c r="AM1679" i="5" s="1"/>
  <c r="AI1680" i="5"/>
  <c r="AN1680" i="5" s="1"/>
  <c r="AM1680" i="5"/>
  <c r="L1681" i="5"/>
  <c r="M1681" i="5" s="1"/>
  <c r="AF1681" i="5"/>
  <c r="AN1681" i="5"/>
  <c r="Q1682" i="5"/>
  <c r="R1682" i="5" s="1"/>
  <c r="AK1682" i="5"/>
  <c r="AL1682" i="5" s="1"/>
  <c r="AM1682" i="5" s="1"/>
  <c r="J1683" i="5"/>
  <c r="K1683" i="5" s="1"/>
  <c r="R1683" i="5"/>
  <c r="T1683" i="5" s="1"/>
  <c r="Z1683" i="5"/>
  <c r="AH1683" i="5"/>
  <c r="AI1683" i="5" s="1"/>
  <c r="AN1683" i="5" s="1"/>
  <c r="AL1683" i="5"/>
  <c r="AM1683" i="5" s="1"/>
  <c r="AI1684" i="5"/>
  <c r="AN1684" i="5" s="1"/>
  <c r="AM1684" i="5"/>
  <c r="L1685" i="5"/>
  <c r="M1685" i="5" s="1"/>
  <c r="AF1685" i="5"/>
  <c r="AN1685" i="5"/>
  <c r="Q1686" i="5"/>
  <c r="R1686" i="5" s="1"/>
  <c r="AK1686" i="5"/>
  <c r="J1687" i="5"/>
  <c r="K1687" i="5" s="1"/>
  <c r="R1687" i="5"/>
  <c r="T1687" i="5" s="1"/>
  <c r="U1687" i="5" s="1"/>
  <c r="Z1687" i="5"/>
  <c r="AH1687" i="5"/>
  <c r="AI1687" i="5" s="1"/>
  <c r="AL1687" i="5"/>
  <c r="AM1687" i="5" s="1"/>
  <c r="AI1688" i="5"/>
  <c r="AN1688" i="5" s="1"/>
  <c r="AM1688" i="5"/>
  <c r="T1689" i="5"/>
  <c r="U1689" i="5" s="1"/>
  <c r="AF1689" i="5"/>
  <c r="AN1689" i="5"/>
  <c r="Q1690" i="5"/>
  <c r="R1690" i="5" s="1"/>
  <c r="AK1690" i="5"/>
  <c r="J1691" i="5"/>
  <c r="K1691" i="5" s="1"/>
  <c r="R1691" i="5"/>
  <c r="T1691" i="5" s="1"/>
  <c r="Z1691" i="5"/>
  <c r="AH1691" i="5"/>
  <c r="AI1691" i="5" s="1"/>
  <c r="AN1691" i="5" s="1"/>
  <c r="AL1691" i="5"/>
  <c r="AM1691" i="5" s="1"/>
  <c r="AI1692" i="5"/>
  <c r="AN1692" i="5" s="1"/>
  <c r="AM1692" i="5"/>
  <c r="AF1693" i="5"/>
  <c r="AN1693" i="5"/>
  <c r="Q1694" i="5"/>
  <c r="R1694" i="5" s="1"/>
  <c r="AK1694" i="5"/>
  <c r="J1695" i="5"/>
  <c r="K1695" i="5" s="1"/>
  <c r="N1695" i="5" s="1"/>
  <c r="R1695" i="5"/>
  <c r="T1695" i="5" s="1"/>
  <c r="Z1695" i="5"/>
  <c r="AH1695" i="5"/>
  <c r="AI1695" i="5" s="1"/>
  <c r="AN1695" i="5" s="1"/>
  <c r="AL1695" i="5"/>
  <c r="AM1695" i="5" s="1"/>
  <c r="AI1696" i="5"/>
  <c r="AN1696" i="5" s="1"/>
  <c r="AM1696" i="5"/>
  <c r="L1697" i="5"/>
  <c r="M1697" i="5" s="1"/>
  <c r="AF1697" i="5"/>
  <c r="AN1697" i="5"/>
  <c r="Q1698" i="5"/>
  <c r="R1698" i="5" s="1"/>
  <c r="AK1698" i="5"/>
  <c r="AL1698" i="5" s="1"/>
  <c r="J1699" i="5"/>
  <c r="K1699" i="5" s="1"/>
  <c r="R1699" i="5"/>
  <c r="T1699" i="5" s="1"/>
  <c r="Z1699" i="5"/>
  <c r="AH1699" i="5"/>
  <c r="AL1699" i="5"/>
  <c r="AM1699" i="5" s="1"/>
  <c r="AI1700" i="5"/>
  <c r="AN1700" i="5" s="1"/>
  <c r="AM1700" i="5"/>
  <c r="L1701" i="5"/>
  <c r="M1701" i="5" s="1"/>
  <c r="AF1701" i="5"/>
  <c r="AN1701" i="5"/>
  <c r="Q1702" i="5"/>
  <c r="R1702" i="5" s="1"/>
  <c r="AK1702" i="5"/>
  <c r="AL1702" i="5" s="1"/>
  <c r="J1703" i="5"/>
  <c r="K1703" i="5" s="1"/>
  <c r="N1703" i="5" s="1"/>
  <c r="R1703" i="5"/>
  <c r="T1703" i="5" s="1"/>
  <c r="Z1703" i="5"/>
  <c r="AH1703" i="5"/>
  <c r="AI1703" i="5" s="1"/>
  <c r="AL1703" i="5"/>
  <c r="AM1703" i="5" s="1"/>
  <c r="AI1704" i="5"/>
  <c r="AN1704" i="5" s="1"/>
  <c r="AM1704" i="5"/>
  <c r="T1705" i="5"/>
  <c r="U1705" i="5" s="1"/>
  <c r="AF1705" i="5"/>
  <c r="AN1705" i="5"/>
  <c r="Q1706" i="5"/>
  <c r="R1706" i="5" s="1"/>
  <c r="AK1706" i="5"/>
  <c r="J1707" i="5"/>
  <c r="K1707" i="5" s="1"/>
  <c r="N1707" i="5" s="1"/>
  <c r="R1707" i="5"/>
  <c r="T1707" i="5" s="1"/>
  <c r="U1707" i="5" s="1"/>
  <c r="Z1707" i="5"/>
  <c r="AH1707" i="5"/>
  <c r="AL1707" i="5"/>
  <c r="AM1707" i="5" s="1"/>
  <c r="AF1709" i="5"/>
  <c r="AK1709" i="5"/>
  <c r="AL1709" i="5" s="1"/>
  <c r="K1710" i="5"/>
  <c r="AK1710" i="5"/>
  <c r="Z1712" i="5"/>
  <c r="Q1713" i="5"/>
  <c r="N1713" i="5"/>
  <c r="AH1715" i="5"/>
  <c r="Z1716" i="5"/>
  <c r="Q1717" i="5"/>
  <c r="N1717" i="5"/>
  <c r="AH1719" i="5"/>
  <c r="AI1719" i="5" s="1"/>
  <c r="Z1720" i="5"/>
  <c r="Q1721" i="5"/>
  <c r="N1721" i="5"/>
  <c r="AH1723" i="5"/>
  <c r="Z1724" i="5"/>
  <c r="Q1725" i="5"/>
  <c r="N1725" i="5"/>
  <c r="AH1727" i="5"/>
  <c r="AI1727" i="5" s="1"/>
  <c r="AK1729" i="5"/>
  <c r="AL1729" i="5" s="1"/>
  <c r="AM1729" i="5" s="1"/>
  <c r="J1730" i="5"/>
  <c r="AE1730" i="5"/>
  <c r="AH1730" i="5"/>
  <c r="AM1731" i="5"/>
  <c r="Q1733" i="5"/>
  <c r="R1733" i="5" s="1"/>
  <c r="L1736" i="5"/>
  <c r="M1736" i="5" s="1"/>
  <c r="AF1736" i="5"/>
  <c r="Z1736" i="5"/>
  <c r="AN1736" i="5"/>
  <c r="T1739" i="5"/>
  <c r="U1739" i="5" s="1"/>
  <c r="AM1740" i="5"/>
  <c r="AL1742" i="5"/>
  <c r="AM1742" i="5" s="1"/>
  <c r="L1743" i="5"/>
  <c r="M1743" i="5" s="1"/>
  <c r="AI1743" i="5"/>
  <c r="AN1743" i="5" s="1"/>
  <c r="AK1745" i="5"/>
  <c r="AL1745" i="5" s="1"/>
  <c r="J1746" i="5"/>
  <c r="K1746" i="5" s="1"/>
  <c r="AE1746" i="5"/>
  <c r="AH1746" i="5"/>
  <c r="K1747" i="5"/>
  <c r="AM1747" i="5"/>
  <c r="Q1749" i="5"/>
  <c r="R1749" i="5" s="1"/>
  <c r="L1752" i="5"/>
  <c r="M1752" i="5" s="1"/>
  <c r="AF1752" i="5"/>
  <c r="Z1752" i="5"/>
  <c r="AN1752" i="5"/>
  <c r="AI1757" i="5"/>
  <c r="AN1757" i="5" s="1"/>
  <c r="L1759" i="5"/>
  <c r="M1759" i="5" s="1"/>
  <c r="L1760" i="5"/>
  <c r="M1760" i="5" s="1"/>
  <c r="AL1760" i="5"/>
  <c r="AM1760" i="5" s="1"/>
  <c r="K1765" i="5"/>
  <c r="N1765" i="5" s="1"/>
  <c r="AI1773" i="5"/>
  <c r="AN1773" i="5" s="1"/>
  <c r="L1775" i="5"/>
  <c r="M1775" i="5" s="1"/>
  <c r="L1776" i="5"/>
  <c r="M1776" i="5" s="1"/>
  <c r="AL1776" i="5"/>
  <c r="AM1776" i="5" s="1"/>
  <c r="K1781" i="5"/>
  <c r="N1781" i="5" s="1"/>
  <c r="N1786" i="5"/>
  <c r="AI1789" i="5"/>
  <c r="AN1789" i="5" s="1"/>
  <c r="L1791" i="5"/>
  <c r="M1791" i="5" s="1"/>
  <c r="L1792" i="5"/>
  <c r="M1792" i="5" s="1"/>
  <c r="AL1792" i="5"/>
  <c r="AM1792" i="5" s="1"/>
  <c r="K1797" i="5"/>
  <c r="AI1805" i="5"/>
  <c r="AN1805" i="5" s="1"/>
  <c r="AL1808" i="5"/>
  <c r="AM1808" i="5" s="1"/>
  <c r="K1813" i="5"/>
  <c r="N1813" i="5" s="1"/>
  <c r="N1818" i="5"/>
  <c r="AI1821" i="5"/>
  <c r="AN1821" i="5" s="1"/>
  <c r="L1824" i="5"/>
  <c r="M1824" i="5" s="1"/>
  <c r="AL1824" i="5"/>
  <c r="AM1824" i="5" s="1"/>
  <c r="K1829" i="5"/>
  <c r="K1830" i="5"/>
  <c r="N1830" i="5" s="1"/>
  <c r="N1834" i="5"/>
  <c r="AI1837" i="5"/>
  <c r="AN1837" i="5" s="1"/>
  <c r="L1839" i="5"/>
  <c r="M1839" i="5" s="1"/>
  <c r="L1840" i="5"/>
  <c r="M1840" i="5" s="1"/>
  <c r="AL1840" i="5"/>
  <c r="AM1840" i="5" s="1"/>
  <c r="K1845" i="5"/>
  <c r="K1846" i="5"/>
  <c r="N1846" i="5" s="1"/>
  <c r="N1850" i="5"/>
  <c r="AI1853" i="5"/>
  <c r="AN1853" i="5" s="1"/>
  <c r="L1855" i="5"/>
  <c r="M1855" i="5" s="1"/>
  <c r="L1856" i="5"/>
  <c r="M1856" i="5" s="1"/>
  <c r="AL1856" i="5"/>
  <c r="AM1856" i="5" s="1"/>
  <c r="K1862" i="5"/>
  <c r="L1862" i="5" s="1"/>
  <c r="M1862" i="5" s="1"/>
  <c r="N1866" i="5"/>
  <c r="L1652" i="5"/>
  <c r="M1652" i="5" s="1"/>
  <c r="N1662" i="5"/>
  <c r="L1664" i="5"/>
  <c r="M1664" i="5" s="1"/>
  <c r="N1666" i="5"/>
  <c r="L1668" i="5"/>
  <c r="M1668" i="5" s="1"/>
  <c r="N1670" i="5"/>
  <c r="N1674" i="5"/>
  <c r="L1676" i="5"/>
  <c r="M1676" i="5" s="1"/>
  <c r="N1678" i="5"/>
  <c r="L1680" i="5"/>
  <c r="M1680" i="5" s="1"/>
  <c r="N1682" i="5"/>
  <c r="L1684" i="5"/>
  <c r="M1684" i="5" s="1"/>
  <c r="N1686" i="5"/>
  <c r="L1688" i="5"/>
  <c r="M1688" i="5" s="1"/>
  <c r="L1696" i="5"/>
  <c r="M1696" i="5" s="1"/>
  <c r="N1698" i="5"/>
  <c r="N1702" i="5"/>
  <c r="N1706" i="5"/>
  <c r="Q1708" i="5"/>
  <c r="R1708" i="5" s="1"/>
  <c r="S1709" i="5"/>
  <c r="S1710" i="5"/>
  <c r="T1710" i="5" s="1"/>
  <c r="U1710" i="5" s="1"/>
  <c r="L1711" i="5"/>
  <c r="M1711" i="5" s="1"/>
  <c r="AK1713" i="5"/>
  <c r="AL1713" i="5" s="1"/>
  <c r="AM1713" i="5" s="1"/>
  <c r="AH1714" i="5"/>
  <c r="AI1714" i="5" s="1"/>
  <c r="AK1717" i="5"/>
  <c r="AL1717" i="5" s="1"/>
  <c r="AH1718" i="5"/>
  <c r="AK1721" i="5"/>
  <c r="AL1721" i="5" s="1"/>
  <c r="AM1721" i="5" s="1"/>
  <c r="AH1722" i="5"/>
  <c r="AK1725" i="5"/>
  <c r="AL1725" i="5" s="1"/>
  <c r="AH1726" i="5"/>
  <c r="AI1726" i="5" s="1"/>
  <c r="AN1726" i="5" s="1"/>
  <c r="AK1733" i="5"/>
  <c r="J1734" i="5"/>
  <c r="K1734" i="5" s="1"/>
  <c r="AE1734" i="5"/>
  <c r="AH1734" i="5"/>
  <c r="Q1737" i="5"/>
  <c r="R1737" i="5" s="1"/>
  <c r="N1737" i="5"/>
  <c r="AF1740" i="5"/>
  <c r="Z1740" i="5"/>
  <c r="K1742" i="5"/>
  <c r="N1742" i="5" s="1"/>
  <c r="AK1749" i="5"/>
  <c r="J1750" i="5"/>
  <c r="K1750" i="5" s="1"/>
  <c r="AE1750" i="5"/>
  <c r="AH1750" i="5"/>
  <c r="Q1753" i="5"/>
  <c r="R1753" i="5" s="1"/>
  <c r="N1753" i="5"/>
  <c r="AI1753" i="5"/>
  <c r="AN1753" i="5" s="1"/>
  <c r="AL1756" i="5"/>
  <c r="AM1756" i="5" s="1"/>
  <c r="AI1769" i="5"/>
  <c r="AN1769" i="5" s="1"/>
  <c r="AL1772" i="5"/>
  <c r="AM1772" i="5" s="1"/>
  <c r="K1777" i="5"/>
  <c r="N1777" i="5" s="1"/>
  <c r="K1778" i="5"/>
  <c r="N1778" i="5" s="1"/>
  <c r="AI1785" i="5"/>
  <c r="AN1785" i="5" s="1"/>
  <c r="AL1788" i="5"/>
  <c r="AM1788" i="5" s="1"/>
  <c r="K1793" i="5"/>
  <c r="N1793" i="5" s="1"/>
  <c r="K1794" i="5"/>
  <c r="N1794" i="5" s="1"/>
  <c r="AI1801" i="5"/>
  <c r="AN1801" i="5" s="1"/>
  <c r="AL1804" i="5"/>
  <c r="AM1804" i="5" s="1"/>
  <c r="K1809" i="5"/>
  <c r="L1809" i="5" s="1"/>
  <c r="M1809" i="5" s="1"/>
  <c r="K1810" i="5"/>
  <c r="N1810" i="5" s="1"/>
  <c r="AI1817" i="5"/>
  <c r="AN1817" i="5" s="1"/>
  <c r="AL1820" i="5"/>
  <c r="AM1820" i="5" s="1"/>
  <c r="K1825" i="5"/>
  <c r="K1826" i="5"/>
  <c r="N1826" i="5" s="1"/>
  <c r="AI1833" i="5"/>
  <c r="AN1833" i="5" s="1"/>
  <c r="AL1836" i="5"/>
  <c r="AM1836" i="5" s="1"/>
  <c r="K1841" i="5"/>
  <c r="K1842" i="5"/>
  <c r="L1842" i="5" s="1"/>
  <c r="M1842" i="5" s="1"/>
  <c r="AI1849" i="5"/>
  <c r="AN1849" i="5" s="1"/>
  <c r="AL1852" i="5"/>
  <c r="AM1852" i="5" s="1"/>
  <c r="K1858" i="5"/>
  <c r="AI1865" i="5"/>
  <c r="AN1865" i="5" s="1"/>
  <c r="Q1652" i="5"/>
  <c r="R1652" i="5" s="1"/>
  <c r="Q1656" i="5"/>
  <c r="R1656" i="5" s="1"/>
  <c r="Q1660" i="5"/>
  <c r="R1660" i="5" s="1"/>
  <c r="Q1664" i="5"/>
  <c r="R1664" i="5" s="1"/>
  <c r="Q1668" i="5"/>
  <c r="R1668" i="5" s="1"/>
  <c r="Q1672" i="5"/>
  <c r="R1672" i="5" s="1"/>
  <c r="Q1676" i="5"/>
  <c r="R1676" i="5" s="1"/>
  <c r="Q1680" i="5"/>
  <c r="R1680" i="5" s="1"/>
  <c r="Q1684" i="5"/>
  <c r="R1684" i="5" s="1"/>
  <c r="Q1688" i="5"/>
  <c r="R1688" i="5" s="1"/>
  <c r="Q1692" i="5"/>
  <c r="R1692" i="5" s="1"/>
  <c r="Q1696" i="5"/>
  <c r="R1696" i="5" s="1"/>
  <c r="Q1700" i="5"/>
  <c r="R1700" i="5" s="1"/>
  <c r="Q1704" i="5"/>
  <c r="R1704" i="5" s="1"/>
  <c r="AM1708" i="5"/>
  <c r="AI1709" i="5"/>
  <c r="AN1709" i="5" s="1"/>
  <c r="AH1710" i="5"/>
  <c r="AI1710" i="5" s="1"/>
  <c r="AH1711" i="5"/>
  <c r="AI1711" i="5" s="1"/>
  <c r="Q1712" i="5"/>
  <c r="L1712" i="5"/>
  <c r="M1712" i="5" s="1"/>
  <c r="AN1712" i="5"/>
  <c r="AF1713" i="5"/>
  <c r="J1714" i="5"/>
  <c r="K1714" i="5" s="1"/>
  <c r="AE1714" i="5"/>
  <c r="Q1714" i="5"/>
  <c r="R1714" i="5" s="1"/>
  <c r="AL1714" i="5"/>
  <c r="AM1714" i="5" s="1"/>
  <c r="K1715" i="5"/>
  <c r="N1715" i="5" s="1"/>
  <c r="R1715" i="5"/>
  <c r="T1715" i="5" s="1"/>
  <c r="U1715" i="5" s="1"/>
  <c r="AM1715" i="5"/>
  <c r="L1716" i="5"/>
  <c r="M1716" i="5" s="1"/>
  <c r="AN1716" i="5"/>
  <c r="AF1717" i="5"/>
  <c r="J1718" i="5"/>
  <c r="K1718" i="5" s="1"/>
  <c r="L1718" i="5" s="1"/>
  <c r="M1718" i="5" s="1"/>
  <c r="AE1718" i="5"/>
  <c r="Q1718" i="5"/>
  <c r="R1718" i="5" s="1"/>
  <c r="AL1718" i="5"/>
  <c r="AM1718" i="5" s="1"/>
  <c r="K1719" i="5"/>
  <c r="N1719" i="5" s="1"/>
  <c r="R1719" i="5"/>
  <c r="T1719" i="5" s="1"/>
  <c r="AM1719" i="5"/>
  <c r="AN1720" i="5"/>
  <c r="AF1721" i="5"/>
  <c r="J1722" i="5"/>
  <c r="K1722" i="5" s="1"/>
  <c r="AE1722" i="5"/>
  <c r="Q1722" i="5"/>
  <c r="R1722" i="5" s="1"/>
  <c r="AL1722" i="5"/>
  <c r="AM1722" i="5" s="1"/>
  <c r="K1723" i="5"/>
  <c r="N1723" i="5" s="1"/>
  <c r="R1723" i="5"/>
  <c r="T1723" i="5" s="1"/>
  <c r="U1723" i="5" s="1"/>
  <c r="AM1723" i="5"/>
  <c r="L1724" i="5"/>
  <c r="M1724" i="5" s="1"/>
  <c r="AN1724" i="5"/>
  <c r="AF1725" i="5"/>
  <c r="J1726" i="5"/>
  <c r="K1726" i="5" s="1"/>
  <c r="AE1726" i="5"/>
  <c r="Q1726" i="5"/>
  <c r="R1726" i="5" s="1"/>
  <c r="AL1726" i="5"/>
  <c r="AM1726" i="5" s="1"/>
  <c r="K1727" i="5"/>
  <c r="N1727" i="5" s="1"/>
  <c r="R1727" i="5"/>
  <c r="T1727" i="5" s="1"/>
  <c r="AM1727" i="5"/>
  <c r="AF1728" i="5"/>
  <c r="Z1728" i="5"/>
  <c r="AN1728" i="5"/>
  <c r="K1729" i="5"/>
  <c r="L1729" i="5" s="1"/>
  <c r="M1729" i="5" s="1"/>
  <c r="K1730" i="5"/>
  <c r="N1730" i="5" s="1"/>
  <c r="AM1732" i="5"/>
  <c r="AN1733" i="5"/>
  <c r="AL1734" i="5"/>
  <c r="AM1734" i="5" s="1"/>
  <c r="AI1735" i="5"/>
  <c r="AN1735" i="5" s="1"/>
  <c r="AK1737" i="5"/>
  <c r="J1738" i="5"/>
  <c r="K1738" i="5" s="1"/>
  <c r="AE1738" i="5"/>
  <c r="AH1738" i="5"/>
  <c r="K1739" i="5"/>
  <c r="N1739" i="5" s="1"/>
  <c r="AM1739" i="5"/>
  <c r="Q1741" i="5"/>
  <c r="R1741" i="5" s="1"/>
  <c r="N1741" i="5"/>
  <c r="L1744" i="5"/>
  <c r="M1744" i="5" s="1"/>
  <c r="AF1744" i="5"/>
  <c r="Z1744" i="5"/>
  <c r="AN1744" i="5"/>
  <c r="K1745" i="5"/>
  <c r="L1745" i="5" s="1"/>
  <c r="M1745" i="5" s="1"/>
  <c r="T1747" i="5"/>
  <c r="U1747" i="5" s="1"/>
  <c r="AM1748" i="5"/>
  <c r="AN1749" i="5"/>
  <c r="AL1750" i="5"/>
  <c r="AM1750" i="5" s="1"/>
  <c r="L1751" i="5"/>
  <c r="M1751" i="5" s="1"/>
  <c r="AI1751" i="5"/>
  <c r="AN1751" i="5" s="1"/>
  <c r="K1757" i="5"/>
  <c r="N1757" i="5" s="1"/>
  <c r="K1758" i="5"/>
  <c r="AI1765" i="5"/>
  <c r="AN1765" i="5" s="1"/>
  <c r="L1768" i="5"/>
  <c r="M1768" i="5" s="1"/>
  <c r="AL1768" i="5"/>
  <c r="AM1768" i="5" s="1"/>
  <c r="K1773" i="5"/>
  <c r="N1773" i="5" s="1"/>
  <c r="K1774" i="5"/>
  <c r="N1774" i="5" s="1"/>
  <c r="AI1781" i="5"/>
  <c r="AN1781" i="5" s="1"/>
  <c r="AL1784" i="5"/>
  <c r="AM1784" i="5" s="1"/>
  <c r="K1789" i="5"/>
  <c r="N1789" i="5" s="1"/>
  <c r="K1790" i="5"/>
  <c r="N1790" i="5" s="1"/>
  <c r="AI1797" i="5"/>
  <c r="AN1797" i="5" s="1"/>
  <c r="L1799" i="5"/>
  <c r="M1799" i="5" s="1"/>
  <c r="AL1800" i="5"/>
  <c r="AM1800" i="5" s="1"/>
  <c r="K1805" i="5"/>
  <c r="N1805" i="5" s="1"/>
  <c r="K1806" i="5"/>
  <c r="N1806" i="5" s="1"/>
  <c r="AI1813" i="5"/>
  <c r="AN1813" i="5" s="1"/>
  <c r="L1816" i="5"/>
  <c r="M1816" i="5" s="1"/>
  <c r="AL1816" i="5"/>
  <c r="AM1816" i="5" s="1"/>
  <c r="K1821" i="5"/>
  <c r="N1821" i="5" s="1"/>
  <c r="AI1829" i="5"/>
  <c r="AN1829" i="5" s="1"/>
  <c r="AL1832" i="5"/>
  <c r="AM1832" i="5" s="1"/>
  <c r="AI1845" i="5"/>
  <c r="AN1845" i="5" s="1"/>
  <c r="AL1848" i="5"/>
  <c r="AM1848" i="5" s="1"/>
  <c r="AI1861" i="5"/>
  <c r="AN1861" i="5" s="1"/>
  <c r="L1863" i="5"/>
  <c r="M1863" i="5" s="1"/>
  <c r="L1864" i="5"/>
  <c r="M1864" i="5" s="1"/>
  <c r="AL1864" i="5"/>
  <c r="AM1864" i="5" s="1"/>
  <c r="K1870" i="5"/>
  <c r="N1870" i="5" s="1"/>
  <c r="Q1716" i="5"/>
  <c r="Q1720" i="5"/>
  <c r="Q1724" i="5"/>
  <c r="Q1728" i="5"/>
  <c r="S1730" i="5"/>
  <c r="AM1730" i="5"/>
  <c r="Q1732" i="5"/>
  <c r="S1734" i="5"/>
  <c r="Q1736" i="5"/>
  <c r="S1738" i="5"/>
  <c r="AN1739" i="5"/>
  <c r="Q1740" i="5"/>
  <c r="S1742" i="5"/>
  <c r="Q1744" i="5"/>
  <c r="S1746" i="5"/>
  <c r="AM1746" i="5"/>
  <c r="AN1747" i="5"/>
  <c r="Q1748" i="5"/>
  <c r="S1750" i="5"/>
  <c r="Q1752" i="5"/>
  <c r="AL1753" i="5"/>
  <c r="AM1753" i="5" s="1"/>
  <c r="S1754" i="5"/>
  <c r="AE1754" i="5"/>
  <c r="AI1754" i="5"/>
  <c r="AN1754" i="5" s="1"/>
  <c r="AM1754" i="5"/>
  <c r="AN1755" i="5"/>
  <c r="Q1756" i="5"/>
  <c r="AL1757" i="5"/>
  <c r="AM1757" i="5" s="1"/>
  <c r="S1758" i="5"/>
  <c r="AE1758" i="5"/>
  <c r="AI1758" i="5"/>
  <c r="AN1758" i="5" s="1"/>
  <c r="AN1759" i="5"/>
  <c r="Q1760" i="5"/>
  <c r="N1761" i="5"/>
  <c r="AL1761" i="5"/>
  <c r="AM1761" i="5" s="1"/>
  <c r="S1762" i="5"/>
  <c r="AE1762" i="5"/>
  <c r="AI1762" i="5"/>
  <c r="AN1762" i="5" s="1"/>
  <c r="Q1764" i="5"/>
  <c r="AL1765" i="5"/>
  <c r="AM1765" i="5" s="1"/>
  <c r="S1766" i="5"/>
  <c r="AE1766" i="5"/>
  <c r="AI1766" i="5"/>
  <c r="AN1766" i="5" s="1"/>
  <c r="AN1767" i="5"/>
  <c r="Q1768" i="5"/>
  <c r="AL1769" i="5"/>
  <c r="AM1769" i="5" s="1"/>
  <c r="S1770" i="5"/>
  <c r="AE1770" i="5"/>
  <c r="AI1770" i="5"/>
  <c r="AN1770" i="5" s="1"/>
  <c r="Q1772" i="5"/>
  <c r="AL1773" i="5"/>
  <c r="AM1773" i="5" s="1"/>
  <c r="S1774" i="5"/>
  <c r="AE1774" i="5"/>
  <c r="AI1774" i="5"/>
  <c r="AN1774" i="5" s="1"/>
  <c r="AN1775" i="5"/>
  <c r="Q1776" i="5"/>
  <c r="AL1777" i="5"/>
  <c r="AM1777" i="5" s="1"/>
  <c r="S1778" i="5"/>
  <c r="AE1778" i="5"/>
  <c r="AI1778" i="5"/>
  <c r="AN1778" i="5" s="1"/>
  <c r="Q1780" i="5"/>
  <c r="AL1781" i="5"/>
  <c r="AM1781" i="5" s="1"/>
  <c r="S1782" i="5"/>
  <c r="AE1782" i="5"/>
  <c r="AI1782" i="5"/>
  <c r="AN1782" i="5" s="1"/>
  <c r="AN1783" i="5"/>
  <c r="Q1784" i="5"/>
  <c r="AL1785" i="5"/>
  <c r="AM1785" i="5" s="1"/>
  <c r="S1786" i="5"/>
  <c r="AE1786" i="5"/>
  <c r="AI1786" i="5"/>
  <c r="AN1786" i="5" s="1"/>
  <c r="AN1787" i="5"/>
  <c r="Q1788" i="5"/>
  <c r="AL1789" i="5"/>
  <c r="AM1789" i="5" s="1"/>
  <c r="S1790" i="5"/>
  <c r="AE1790" i="5"/>
  <c r="AI1790" i="5"/>
  <c r="AM1790" i="5"/>
  <c r="AN1791" i="5"/>
  <c r="Q1792" i="5"/>
  <c r="AL1793" i="5"/>
  <c r="AM1793" i="5" s="1"/>
  <c r="S1794" i="5"/>
  <c r="AE1794" i="5"/>
  <c r="AI1794" i="5"/>
  <c r="AN1794" i="5" s="1"/>
  <c r="AM1794" i="5"/>
  <c r="Q1796" i="5"/>
  <c r="N1797" i="5"/>
  <c r="AL1797" i="5"/>
  <c r="AM1797" i="5" s="1"/>
  <c r="S1798" i="5"/>
  <c r="AE1798" i="5"/>
  <c r="AI1798" i="5"/>
  <c r="AN1798" i="5" s="1"/>
  <c r="AM1798" i="5"/>
  <c r="Q1800" i="5"/>
  <c r="N1801" i="5"/>
  <c r="AL1801" i="5"/>
  <c r="S1802" i="5"/>
  <c r="AE1802" i="5"/>
  <c r="AI1802" i="5"/>
  <c r="AN1802" i="5" s="1"/>
  <c r="AN1803" i="5"/>
  <c r="Q1804" i="5"/>
  <c r="AL1805" i="5"/>
  <c r="AM1805" i="5" s="1"/>
  <c r="S1806" i="5"/>
  <c r="AE1806" i="5"/>
  <c r="AI1806" i="5"/>
  <c r="AN1806" i="5" s="1"/>
  <c r="Q1808" i="5"/>
  <c r="AL1809" i="5"/>
  <c r="AM1809" i="5" s="1"/>
  <c r="S1810" i="5"/>
  <c r="AE1810" i="5"/>
  <c r="AI1810" i="5"/>
  <c r="AN1810" i="5" s="1"/>
  <c r="Q1812" i="5"/>
  <c r="AL1813" i="5"/>
  <c r="AM1813" i="5" s="1"/>
  <c r="S1814" i="5"/>
  <c r="AE1814" i="5"/>
  <c r="AI1814" i="5"/>
  <c r="AN1814" i="5" s="1"/>
  <c r="AM1814" i="5"/>
  <c r="Q1816" i="5"/>
  <c r="N1817" i="5"/>
  <c r="AL1817" i="5"/>
  <c r="AM1817" i="5" s="1"/>
  <c r="S1818" i="5"/>
  <c r="AE1818" i="5"/>
  <c r="AI1818" i="5"/>
  <c r="AN1818" i="5" s="1"/>
  <c r="AN1819" i="5"/>
  <c r="Q1820" i="5"/>
  <c r="AL1821" i="5"/>
  <c r="AM1821" i="5" s="1"/>
  <c r="S1822" i="5"/>
  <c r="AE1822" i="5"/>
  <c r="AI1822" i="5"/>
  <c r="AN1822" i="5" s="1"/>
  <c r="AN1823" i="5"/>
  <c r="Q1824" i="5"/>
  <c r="AL1825" i="5"/>
  <c r="AM1825" i="5" s="1"/>
  <c r="S1826" i="5"/>
  <c r="AE1826" i="5"/>
  <c r="AI1826" i="5"/>
  <c r="AN1826" i="5" s="1"/>
  <c r="AN1827" i="5"/>
  <c r="Q1828" i="5"/>
  <c r="N1829" i="5"/>
  <c r="AL1829" i="5"/>
  <c r="AM1829" i="5" s="1"/>
  <c r="S1830" i="5"/>
  <c r="AE1830" i="5"/>
  <c r="AI1830" i="5"/>
  <c r="AN1830" i="5" s="1"/>
  <c r="AM1830" i="5"/>
  <c r="Q1832" i="5"/>
  <c r="N1833" i="5"/>
  <c r="AL1833" i="5"/>
  <c r="AM1833" i="5" s="1"/>
  <c r="S1834" i="5"/>
  <c r="AE1834" i="5"/>
  <c r="AI1834" i="5"/>
  <c r="AN1834" i="5" s="1"/>
  <c r="AM1834" i="5"/>
  <c r="AN1835" i="5"/>
  <c r="Q1836" i="5"/>
  <c r="AL1837" i="5"/>
  <c r="AM1837" i="5" s="1"/>
  <c r="S1838" i="5"/>
  <c r="AE1838" i="5"/>
  <c r="AI1838" i="5"/>
  <c r="AN1838" i="5" s="1"/>
  <c r="AM1838" i="5"/>
  <c r="AN1839" i="5"/>
  <c r="Q1840" i="5"/>
  <c r="AL1841" i="5"/>
  <c r="AM1841" i="5" s="1"/>
  <c r="S1842" i="5"/>
  <c r="AE1842" i="5"/>
  <c r="AI1842" i="5"/>
  <c r="AN1842" i="5" s="1"/>
  <c r="AN1843" i="5"/>
  <c r="Q1844" i="5"/>
  <c r="N1845" i="5"/>
  <c r="AL1845" i="5"/>
  <c r="AM1845" i="5" s="1"/>
  <c r="S1846" i="5"/>
  <c r="AE1846" i="5"/>
  <c r="AI1846" i="5"/>
  <c r="AN1846" i="5" s="1"/>
  <c r="AM1846" i="5"/>
  <c r="Q1848" i="5"/>
  <c r="AL1849" i="5"/>
  <c r="AM1849" i="5" s="1"/>
  <c r="S1850" i="5"/>
  <c r="AE1850" i="5"/>
  <c r="AI1850" i="5"/>
  <c r="AN1850" i="5" s="1"/>
  <c r="Q1852" i="5"/>
  <c r="AL1853" i="5"/>
  <c r="AM1853" i="5" s="1"/>
  <c r="AE1854" i="5"/>
  <c r="AI1854" i="5"/>
  <c r="AN1854" i="5" s="1"/>
  <c r="Q1856" i="5"/>
  <c r="AL1857" i="5"/>
  <c r="AM1857" i="5" s="1"/>
  <c r="S1858" i="5"/>
  <c r="AE1858" i="5"/>
  <c r="AI1858" i="5"/>
  <c r="AN1858" i="5" s="1"/>
  <c r="Q1860" i="5"/>
  <c r="AL1861" i="5"/>
  <c r="AM1861" i="5" s="1"/>
  <c r="S1862" i="5"/>
  <c r="AE1862" i="5"/>
  <c r="AI1862" i="5"/>
  <c r="AN1862" i="5" s="1"/>
  <c r="AM1862" i="5"/>
  <c r="Q1864" i="5"/>
  <c r="N1865" i="5"/>
  <c r="AL1865" i="5"/>
  <c r="AM1865" i="5" s="1"/>
  <c r="S1866" i="5"/>
  <c r="AE1866" i="5"/>
  <c r="AI1866" i="5"/>
  <c r="AN1866" i="5" s="1"/>
  <c r="AN1867" i="5"/>
  <c r="Q1868" i="5"/>
  <c r="AL1868" i="5"/>
  <c r="AM1868" i="5" s="1"/>
  <c r="J1869" i="5"/>
  <c r="K1869" i="5" s="1"/>
  <c r="Z1870" i="5"/>
  <c r="AM1870" i="5"/>
  <c r="N1871" i="5"/>
  <c r="AI1872" i="5"/>
  <c r="AN1872" i="5" s="1"/>
  <c r="N1873" i="5"/>
  <c r="AH1873" i="5"/>
  <c r="AI1873" i="5" s="1"/>
  <c r="S1874" i="5"/>
  <c r="T1874" i="5" s="1"/>
  <c r="U1874" i="5" s="1"/>
  <c r="Q1875" i="5"/>
  <c r="L1875" i="5"/>
  <c r="M1875" i="5" s="1"/>
  <c r="AL1875" i="5"/>
  <c r="AM1875" i="5" s="1"/>
  <c r="N1876" i="5"/>
  <c r="S1876" i="5"/>
  <c r="S1877" i="5"/>
  <c r="AI1877" i="5"/>
  <c r="AN1877" i="5" s="1"/>
  <c r="L1878" i="5"/>
  <c r="M1878" i="5" s="1"/>
  <c r="AI1881" i="5"/>
  <c r="AN1881" i="5" s="1"/>
  <c r="AI1885" i="5"/>
  <c r="AN1885" i="5" s="1"/>
  <c r="AI1889" i="5"/>
  <c r="AN1889" i="5" s="1"/>
  <c r="AI1893" i="5"/>
  <c r="AN1893" i="5" s="1"/>
  <c r="AI1897" i="5"/>
  <c r="AN1897" i="5" s="1"/>
  <c r="AI1901" i="5"/>
  <c r="AN1901" i="5" s="1"/>
  <c r="AI1905" i="5"/>
  <c r="AN1905" i="5" s="1"/>
  <c r="AI1909" i="5"/>
  <c r="AN1909" i="5" s="1"/>
  <c r="AM1913" i="5"/>
  <c r="N1915" i="5"/>
  <c r="AN1918" i="5"/>
  <c r="Q1920" i="5"/>
  <c r="R1920" i="5" s="1"/>
  <c r="AK1920" i="5"/>
  <c r="AL1920" i="5" s="1"/>
  <c r="AM1920" i="5" s="1"/>
  <c r="AE1921" i="5"/>
  <c r="J1921" i="5"/>
  <c r="K1921" i="5" s="1"/>
  <c r="AM1921" i="5"/>
  <c r="AN1926" i="5"/>
  <c r="Q1928" i="5"/>
  <c r="R1928" i="5" s="1"/>
  <c r="AK1928" i="5"/>
  <c r="AL1928" i="5" s="1"/>
  <c r="AE1929" i="5"/>
  <c r="J1929" i="5"/>
  <c r="K1929" i="5" s="1"/>
  <c r="N1929" i="5" s="1"/>
  <c r="AM1929" i="5"/>
  <c r="N1931" i="5"/>
  <c r="AN1934" i="5"/>
  <c r="Q1936" i="5"/>
  <c r="R1936" i="5" s="1"/>
  <c r="AK1936" i="5"/>
  <c r="AL1936" i="5" s="1"/>
  <c r="AM1936" i="5" s="1"/>
  <c r="AE1937" i="5"/>
  <c r="J1937" i="5"/>
  <c r="K1937" i="5" s="1"/>
  <c r="N1937" i="5" s="1"/>
  <c r="AM1937" i="5"/>
  <c r="N1939" i="5"/>
  <c r="AN1942" i="5"/>
  <c r="Q1944" i="5"/>
  <c r="R1944" i="5" s="1"/>
  <c r="AK1944" i="5"/>
  <c r="AL1944" i="5" s="1"/>
  <c r="AE1945" i="5"/>
  <c r="J1945" i="5"/>
  <c r="AM1945" i="5"/>
  <c r="N1947" i="5"/>
  <c r="L1950" i="5"/>
  <c r="M1950" i="5" s="1"/>
  <c r="AN1950" i="5"/>
  <c r="L1954" i="5"/>
  <c r="M1954" i="5" s="1"/>
  <c r="AN1954" i="5"/>
  <c r="L1958" i="5"/>
  <c r="M1958" i="5" s="1"/>
  <c r="AN1958" i="5"/>
  <c r="L1962" i="5"/>
  <c r="M1962" i="5" s="1"/>
  <c r="AN1962" i="5"/>
  <c r="L1966" i="5"/>
  <c r="M1966" i="5" s="1"/>
  <c r="AN1966" i="5"/>
  <c r="L1970" i="5"/>
  <c r="M1970" i="5" s="1"/>
  <c r="AN1970" i="5"/>
  <c r="L1974" i="5"/>
  <c r="M1974" i="5" s="1"/>
  <c r="AN1974" i="5"/>
  <c r="AN1978" i="5"/>
  <c r="L1982" i="5"/>
  <c r="M1982" i="5" s="1"/>
  <c r="AN1982" i="5"/>
  <c r="AN1986" i="5"/>
  <c r="AN1990" i="5"/>
  <c r="L1994" i="5"/>
  <c r="M1994" i="5" s="1"/>
  <c r="AN1994" i="5"/>
  <c r="L1998" i="5"/>
  <c r="M1998" i="5" s="1"/>
  <c r="AN1998" i="5"/>
  <c r="AN2002" i="5"/>
  <c r="Z1756" i="5"/>
  <c r="Z1760" i="5"/>
  <c r="L1762" i="5"/>
  <c r="M1762" i="5" s="1"/>
  <c r="Z1764" i="5"/>
  <c r="Z1768" i="5"/>
  <c r="L1770" i="5"/>
  <c r="M1770" i="5" s="1"/>
  <c r="Z1772" i="5"/>
  <c r="Z1776" i="5"/>
  <c r="Z1780" i="5"/>
  <c r="L1782" i="5"/>
  <c r="M1782" i="5" s="1"/>
  <c r="Z1784" i="5"/>
  <c r="L1786" i="5"/>
  <c r="M1786" i="5" s="1"/>
  <c r="Z1788" i="5"/>
  <c r="AN1790" i="5"/>
  <c r="Z1792" i="5"/>
  <c r="Z1796" i="5"/>
  <c r="L1798" i="5"/>
  <c r="M1798" i="5" s="1"/>
  <c r="Z1800" i="5"/>
  <c r="AM1801" i="5"/>
  <c r="Z1804" i="5"/>
  <c r="Z1808" i="5"/>
  <c r="Z1812" i="5"/>
  <c r="L1814" i="5"/>
  <c r="M1814" i="5" s="1"/>
  <c r="Z1816" i="5"/>
  <c r="L1818" i="5"/>
  <c r="M1818" i="5" s="1"/>
  <c r="Z1820" i="5"/>
  <c r="L1822" i="5"/>
  <c r="M1822" i="5" s="1"/>
  <c r="Z1824" i="5"/>
  <c r="Z1828" i="5"/>
  <c r="Z1832" i="5"/>
  <c r="L1834" i="5"/>
  <c r="M1834" i="5" s="1"/>
  <c r="Z1836" i="5"/>
  <c r="L1838" i="5"/>
  <c r="M1838" i="5" s="1"/>
  <c r="Z1840" i="5"/>
  <c r="Z1844" i="5"/>
  <c r="L1846" i="5"/>
  <c r="M1846" i="5" s="1"/>
  <c r="Z1848" i="5"/>
  <c r="L1850" i="5"/>
  <c r="M1850" i="5" s="1"/>
  <c r="Z1852" i="5"/>
  <c r="Z1856" i="5"/>
  <c r="Z1860" i="5"/>
  <c r="Z1864" i="5"/>
  <c r="L1866" i="5"/>
  <c r="M1866" i="5" s="1"/>
  <c r="AF1868" i="5"/>
  <c r="Z1871" i="5"/>
  <c r="AL1872" i="5"/>
  <c r="AM1872" i="5" s="1"/>
  <c r="Z1874" i="5"/>
  <c r="T1878" i="5"/>
  <c r="U1878" i="5" s="1"/>
  <c r="Z1915" i="5"/>
  <c r="AF1915" i="5"/>
  <c r="AH1917" i="5"/>
  <c r="Z1923" i="5"/>
  <c r="AF1923" i="5"/>
  <c r="AH1925" i="5"/>
  <c r="Z1931" i="5"/>
  <c r="AF1931" i="5"/>
  <c r="AH1933" i="5"/>
  <c r="Z1939" i="5"/>
  <c r="AF1939" i="5"/>
  <c r="AH1941" i="5"/>
  <c r="Z1947" i="5"/>
  <c r="AF1947" i="5"/>
  <c r="AM1949" i="5"/>
  <c r="AM1953" i="5"/>
  <c r="AM1957" i="5"/>
  <c r="AM1961" i="5"/>
  <c r="AM1965" i="5"/>
  <c r="AM1969" i="5"/>
  <c r="AM1973" i="5"/>
  <c r="AM1977" i="5"/>
  <c r="AM1981" i="5"/>
  <c r="AM1985" i="5"/>
  <c r="AM1989" i="5"/>
  <c r="AM1993" i="5"/>
  <c r="AM1997" i="5"/>
  <c r="AM2001" i="5"/>
  <c r="L1757" i="5"/>
  <c r="M1757" i="5" s="1"/>
  <c r="L1761" i="5"/>
  <c r="M1761" i="5" s="1"/>
  <c r="L1773" i="5"/>
  <c r="M1773" i="5" s="1"/>
  <c r="L1781" i="5"/>
  <c r="M1781" i="5" s="1"/>
  <c r="L1797" i="5"/>
  <c r="M1797" i="5" s="1"/>
  <c r="L1801" i="5"/>
  <c r="M1801" i="5" s="1"/>
  <c r="L1817" i="5"/>
  <c r="M1817" i="5" s="1"/>
  <c r="L1821" i="5"/>
  <c r="M1821" i="5" s="1"/>
  <c r="L1829" i="5"/>
  <c r="M1829" i="5" s="1"/>
  <c r="L1833" i="5"/>
  <c r="M1833" i="5" s="1"/>
  <c r="L1845" i="5"/>
  <c r="M1845" i="5" s="1"/>
  <c r="L1865" i="5"/>
  <c r="M1865" i="5" s="1"/>
  <c r="S1869" i="5"/>
  <c r="T1869" i="5" s="1"/>
  <c r="U1869" i="5" s="1"/>
  <c r="AF1872" i="5"/>
  <c r="AK1879" i="5"/>
  <c r="AH1880" i="5"/>
  <c r="AI1880" i="5" s="1"/>
  <c r="AM1881" i="5"/>
  <c r="AK1883" i="5"/>
  <c r="AL1883" i="5" s="1"/>
  <c r="AM1883" i="5" s="1"/>
  <c r="AH1884" i="5"/>
  <c r="AM1885" i="5"/>
  <c r="AK1887" i="5"/>
  <c r="AL1887" i="5" s="1"/>
  <c r="AM1887" i="5" s="1"/>
  <c r="AH1888" i="5"/>
  <c r="AM1889" i="5"/>
  <c r="AK1891" i="5"/>
  <c r="AH1892" i="5"/>
  <c r="AI1892" i="5" s="1"/>
  <c r="AM1893" i="5"/>
  <c r="AK1895" i="5"/>
  <c r="AH1896" i="5"/>
  <c r="AI1896" i="5" s="1"/>
  <c r="AN1896" i="5" s="1"/>
  <c r="AM1897" i="5"/>
  <c r="AK1899" i="5"/>
  <c r="AL1899" i="5" s="1"/>
  <c r="AM1899" i="5" s="1"/>
  <c r="AH1900" i="5"/>
  <c r="AM1901" i="5"/>
  <c r="AK1903" i="5"/>
  <c r="AL1903" i="5" s="1"/>
  <c r="AM1903" i="5" s="1"/>
  <c r="AH1904" i="5"/>
  <c r="AM1905" i="5"/>
  <c r="AK1907" i="5"/>
  <c r="AH1908" i="5"/>
  <c r="AI1908" i="5" s="1"/>
  <c r="AM1909" i="5"/>
  <c r="AK1911" i="5"/>
  <c r="AH1912" i="5"/>
  <c r="AI1912" i="5" s="1"/>
  <c r="Q1916" i="5"/>
  <c r="R1916" i="5" s="1"/>
  <c r="AK1916" i="5"/>
  <c r="AL1916" i="5" s="1"/>
  <c r="AE1917" i="5"/>
  <c r="J1917" i="5"/>
  <c r="K1917" i="5" s="1"/>
  <c r="N1919" i="5"/>
  <c r="Q1924" i="5"/>
  <c r="R1924" i="5" s="1"/>
  <c r="AK1924" i="5"/>
  <c r="AL1924" i="5" s="1"/>
  <c r="AE1925" i="5"/>
  <c r="J1925" i="5"/>
  <c r="K1925" i="5" s="1"/>
  <c r="N1925" i="5" s="1"/>
  <c r="N1927" i="5"/>
  <c r="Q1932" i="5"/>
  <c r="R1932" i="5" s="1"/>
  <c r="AK1932" i="5"/>
  <c r="AE1933" i="5"/>
  <c r="J1933" i="5"/>
  <c r="K1933" i="5" s="1"/>
  <c r="N1935" i="5"/>
  <c r="Q1940" i="5"/>
  <c r="R1940" i="5" s="1"/>
  <c r="AK1940" i="5"/>
  <c r="AE1941" i="5"/>
  <c r="J1941" i="5"/>
  <c r="K1941" i="5" s="1"/>
  <c r="N1941" i="5" s="1"/>
  <c r="N1943" i="5"/>
  <c r="K1945" i="5"/>
  <c r="N1945" i="5" s="1"/>
  <c r="Q1948" i="5"/>
  <c r="R1948" i="5" s="1"/>
  <c r="Q1757" i="5"/>
  <c r="R1757" i="5" s="1"/>
  <c r="Q1761" i="5"/>
  <c r="R1761" i="5" s="1"/>
  <c r="Q1765" i="5"/>
  <c r="R1765" i="5" s="1"/>
  <c r="Q1769" i="5"/>
  <c r="R1769" i="5" s="1"/>
  <c r="Q1773" i="5"/>
  <c r="R1773" i="5" s="1"/>
  <c r="Q1777" i="5"/>
  <c r="R1777" i="5" s="1"/>
  <c r="Q1781" i="5"/>
  <c r="R1781" i="5" s="1"/>
  <c r="Q1785" i="5"/>
  <c r="R1785" i="5" s="1"/>
  <c r="Q1789" i="5"/>
  <c r="R1789" i="5" s="1"/>
  <c r="Q1793" i="5"/>
  <c r="R1793" i="5" s="1"/>
  <c r="Q1797" i="5"/>
  <c r="Q1801" i="5"/>
  <c r="R1801" i="5" s="1"/>
  <c r="Q1805" i="5"/>
  <c r="R1805" i="5" s="1"/>
  <c r="Q1809" i="5"/>
  <c r="R1809" i="5" s="1"/>
  <c r="Q1813" i="5"/>
  <c r="R1813" i="5" s="1"/>
  <c r="Q1817" i="5"/>
  <c r="R1817" i="5" s="1"/>
  <c r="Q1821" i="5"/>
  <c r="R1821" i="5" s="1"/>
  <c r="Q1825" i="5"/>
  <c r="R1825" i="5" s="1"/>
  <c r="Q1829" i="5"/>
  <c r="R1829" i="5" s="1"/>
  <c r="Q1833" i="5"/>
  <c r="R1833" i="5" s="1"/>
  <c r="Q1837" i="5"/>
  <c r="R1837" i="5" s="1"/>
  <c r="Q1841" i="5"/>
  <c r="R1841" i="5" s="1"/>
  <c r="Q1845" i="5"/>
  <c r="R1845" i="5" s="1"/>
  <c r="Q1849" i="5"/>
  <c r="R1849" i="5" s="1"/>
  <c r="Q1853" i="5"/>
  <c r="R1853" i="5" s="1"/>
  <c r="Q1857" i="5"/>
  <c r="R1857" i="5" s="1"/>
  <c r="Q1861" i="5"/>
  <c r="Q1865" i="5"/>
  <c r="R1865" i="5" s="1"/>
  <c r="AI1868" i="5"/>
  <c r="AN1868" i="5" s="1"/>
  <c r="AH1869" i="5"/>
  <c r="AI1869" i="5" s="1"/>
  <c r="AN1869" i="5" s="1"/>
  <c r="AH1870" i="5"/>
  <c r="AI1870" i="5" s="1"/>
  <c r="Q1871" i="5"/>
  <c r="R1871" i="5" s="1"/>
  <c r="L1871" i="5"/>
  <c r="M1871" i="5" s="1"/>
  <c r="AL1871" i="5"/>
  <c r="AM1871" i="5" s="1"/>
  <c r="N1872" i="5"/>
  <c r="S1872" i="5"/>
  <c r="S1873" i="5"/>
  <c r="T1873" i="5" s="1"/>
  <c r="U1873" i="5" s="1"/>
  <c r="AL1873" i="5"/>
  <c r="AM1873" i="5" s="1"/>
  <c r="AN1874" i="5"/>
  <c r="AF1876" i="5"/>
  <c r="AK1876" i="5"/>
  <c r="K1877" i="5"/>
  <c r="AK1877" i="5"/>
  <c r="AL1877" i="5" s="1"/>
  <c r="AN1878" i="5"/>
  <c r="N1879" i="5"/>
  <c r="Q1879" i="5"/>
  <c r="L1879" i="5"/>
  <c r="M1879" i="5" s="1"/>
  <c r="AE1880" i="5"/>
  <c r="J1880" i="5"/>
  <c r="K1880" i="5" s="1"/>
  <c r="Q1880" i="5"/>
  <c r="R1880" i="5" s="1"/>
  <c r="AL1880" i="5"/>
  <c r="AM1880" i="5" s="1"/>
  <c r="N1883" i="5"/>
  <c r="Q1883" i="5"/>
  <c r="L1883" i="5"/>
  <c r="M1883" i="5" s="1"/>
  <c r="AE1884" i="5"/>
  <c r="J1884" i="5"/>
  <c r="K1884" i="5" s="1"/>
  <c r="L1884" i="5" s="1"/>
  <c r="M1884" i="5" s="1"/>
  <c r="Q1884" i="5"/>
  <c r="R1884" i="5" s="1"/>
  <c r="AL1884" i="5"/>
  <c r="AM1884" i="5" s="1"/>
  <c r="K1885" i="5"/>
  <c r="N1885" i="5" s="1"/>
  <c r="L1886" i="5"/>
  <c r="M1886" i="5" s="1"/>
  <c r="T1886" i="5"/>
  <c r="U1886" i="5" s="1"/>
  <c r="AN1886" i="5"/>
  <c r="N1887" i="5"/>
  <c r="Q1887" i="5"/>
  <c r="L1887" i="5"/>
  <c r="M1887" i="5" s="1"/>
  <c r="AE1888" i="5"/>
  <c r="J1888" i="5"/>
  <c r="K1888" i="5" s="1"/>
  <c r="Q1888" i="5"/>
  <c r="R1888" i="5" s="1"/>
  <c r="AL1888" i="5"/>
  <c r="AM1888" i="5" s="1"/>
  <c r="K1889" i="5"/>
  <c r="N1889" i="5" s="1"/>
  <c r="N1891" i="5"/>
  <c r="Q1891" i="5"/>
  <c r="L1891" i="5"/>
  <c r="M1891" i="5" s="1"/>
  <c r="AE1892" i="5"/>
  <c r="J1892" i="5"/>
  <c r="K1892" i="5" s="1"/>
  <c r="Q1892" i="5"/>
  <c r="R1892" i="5" s="1"/>
  <c r="AL1892" i="5"/>
  <c r="AM1892" i="5" s="1"/>
  <c r="K1893" i="5"/>
  <c r="N1893" i="5" s="1"/>
  <c r="L1894" i="5"/>
  <c r="M1894" i="5" s="1"/>
  <c r="AN1894" i="5"/>
  <c r="Q1895" i="5"/>
  <c r="AE1896" i="5"/>
  <c r="J1896" i="5"/>
  <c r="K1896" i="5" s="1"/>
  <c r="Q1896" i="5"/>
  <c r="R1896" i="5" s="1"/>
  <c r="AL1896" i="5"/>
  <c r="AM1896" i="5" s="1"/>
  <c r="L1898" i="5"/>
  <c r="M1898" i="5" s="1"/>
  <c r="T1898" i="5"/>
  <c r="U1898" i="5" s="1"/>
  <c r="Q1899" i="5"/>
  <c r="AE1900" i="5"/>
  <c r="J1900" i="5"/>
  <c r="K1900" i="5" s="1"/>
  <c r="Q1900" i="5"/>
  <c r="R1900" i="5" s="1"/>
  <c r="AL1900" i="5"/>
  <c r="AM1900" i="5" s="1"/>
  <c r="K1901" i="5"/>
  <c r="N1901" i="5" s="1"/>
  <c r="L1902" i="5"/>
  <c r="M1902" i="5" s="1"/>
  <c r="AN1902" i="5"/>
  <c r="N1903" i="5"/>
  <c r="Q1903" i="5"/>
  <c r="AE1904" i="5"/>
  <c r="J1904" i="5"/>
  <c r="K1904" i="5" s="1"/>
  <c r="Q1904" i="5"/>
  <c r="R1904" i="5" s="1"/>
  <c r="AL1904" i="5"/>
  <c r="AM1904" i="5" s="1"/>
  <c r="K1905" i="5"/>
  <c r="N1905" i="5" s="1"/>
  <c r="L1906" i="5"/>
  <c r="M1906" i="5" s="1"/>
  <c r="AN1906" i="5"/>
  <c r="N1907" i="5"/>
  <c r="Q1907" i="5"/>
  <c r="L1907" i="5"/>
  <c r="M1907" i="5" s="1"/>
  <c r="AE1908" i="5"/>
  <c r="J1908" i="5"/>
  <c r="K1908" i="5" s="1"/>
  <c r="Q1908" i="5"/>
  <c r="R1908" i="5" s="1"/>
  <c r="AL1908" i="5"/>
  <c r="AM1908" i="5" s="1"/>
  <c r="K1909" i="5"/>
  <c r="N1909" i="5" s="1"/>
  <c r="T1910" i="5"/>
  <c r="U1910" i="5" s="1"/>
  <c r="Q1911" i="5"/>
  <c r="AE1912" i="5"/>
  <c r="J1912" i="5"/>
  <c r="K1912" i="5" s="1"/>
  <c r="Q1912" i="5"/>
  <c r="R1912" i="5" s="1"/>
  <c r="AL1912" i="5"/>
  <c r="AM1912" i="5" s="1"/>
  <c r="K1913" i="5"/>
  <c r="N1913" i="5" s="1"/>
  <c r="AH1913" i="5"/>
  <c r="K1914" i="5"/>
  <c r="N1914" i="5" s="1"/>
  <c r="T1914" i="5"/>
  <c r="U1914" i="5" s="1"/>
  <c r="Z1919" i="5"/>
  <c r="AF1919" i="5"/>
  <c r="AH1921" i="5"/>
  <c r="AI1921" i="5" s="1"/>
  <c r="K1922" i="5"/>
  <c r="N1922" i="5" s="1"/>
  <c r="T1922" i="5"/>
  <c r="U1922" i="5" s="1"/>
  <c r="Z1927" i="5"/>
  <c r="AF1927" i="5"/>
  <c r="AH1929" i="5"/>
  <c r="K1930" i="5"/>
  <c r="N1930" i="5" s="1"/>
  <c r="T1930" i="5"/>
  <c r="U1930" i="5" s="1"/>
  <c r="Z1935" i="5"/>
  <c r="AF1935" i="5"/>
  <c r="AH1937" i="5"/>
  <c r="AI1937" i="5" s="1"/>
  <c r="AN1937" i="5" s="1"/>
  <c r="K1938" i="5"/>
  <c r="N1938" i="5" s="1"/>
  <c r="T1938" i="5"/>
  <c r="U1938" i="5" s="1"/>
  <c r="Z1943" i="5"/>
  <c r="AF1943" i="5"/>
  <c r="AH1945" i="5"/>
  <c r="K1946" i="5"/>
  <c r="N1946" i="5" s="1"/>
  <c r="T1946" i="5"/>
  <c r="U1946" i="5" s="1"/>
  <c r="L1915" i="5"/>
  <c r="M1915" i="5" s="1"/>
  <c r="L1919" i="5"/>
  <c r="M1919" i="5" s="1"/>
  <c r="L1927" i="5"/>
  <c r="M1927" i="5" s="1"/>
  <c r="L1931" i="5"/>
  <c r="M1931" i="5" s="1"/>
  <c r="L1935" i="5"/>
  <c r="M1935" i="5" s="1"/>
  <c r="L1939" i="5"/>
  <c r="M1939" i="5" s="1"/>
  <c r="L1943" i="5"/>
  <c r="M1943" i="5" s="1"/>
  <c r="L1947" i="5"/>
  <c r="M1947" i="5" s="1"/>
  <c r="AK1948" i="5"/>
  <c r="J1949" i="5"/>
  <c r="K1949" i="5" s="1"/>
  <c r="AH1949" i="5"/>
  <c r="AI1949" i="5" s="1"/>
  <c r="L1951" i="5"/>
  <c r="M1951" i="5" s="1"/>
  <c r="AF1951" i="5"/>
  <c r="Q1952" i="5"/>
  <c r="R1952" i="5" s="1"/>
  <c r="AK1952" i="5"/>
  <c r="AL1952" i="5" s="1"/>
  <c r="J1953" i="5"/>
  <c r="K1953" i="5" s="1"/>
  <c r="N1953" i="5" s="1"/>
  <c r="AH1953" i="5"/>
  <c r="AI1953" i="5" s="1"/>
  <c r="AN1953" i="5" s="1"/>
  <c r="L1955" i="5"/>
  <c r="M1955" i="5" s="1"/>
  <c r="AF1955" i="5"/>
  <c r="Q1956" i="5"/>
  <c r="R1956" i="5" s="1"/>
  <c r="AK1956" i="5"/>
  <c r="J1957" i="5"/>
  <c r="K1957" i="5" s="1"/>
  <c r="AH1957" i="5"/>
  <c r="AF1959" i="5"/>
  <c r="Q1960" i="5"/>
  <c r="R1960" i="5" s="1"/>
  <c r="AK1960" i="5"/>
  <c r="AL1960" i="5" s="1"/>
  <c r="J1961" i="5"/>
  <c r="K1961" i="5" s="1"/>
  <c r="N1961" i="5" s="1"/>
  <c r="AH1961" i="5"/>
  <c r="AI1961" i="5" s="1"/>
  <c r="L1963" i="5"/>
  <c r="M1963" i="5" s="1"/>
  <c r="AF1963" i="5"/>
  <c r="Q1964" i="5"/>
  <c r="R1964" i="5" s="1"/>
  <c r="AK1964" i="5"/>
  <c r="AL1964" i="5" s="1"/>
  <c r="J1965" i="5"/>
  <c r="K1965" i="5" s="1"/>
  <c r="AH1965" i="5"/>
  <c r="AI1965" i="5" s="1"/>
  <c r="L1967" i="5"/>
  <c r="M1967" i="5" s="1"/>
  <c r="AF1967" i="5"/>
  <c r="Q1968" i="5"/>
  <c r="R1968" i="5" s="1"/>
  <c r="AK1968" i="5"/>
  <c r="AL1968" i="5" s="1"/>
  <c r="J1969" i="5"/>
  <c r="K1969" i="5" s="1"/>
  <c r="N1969" i="5" s="1"/>
  <c r="AH1969" i="5"/>
  <c r="AF1971" i="5"/>
  <c r="Q1972" i="5"/>
  <c r="R1972" i="5" s="1"/>
  <c r="AK1972" i="5"/>
  <c r="AL1972" i="5" s="1"/>
  <c r="J1973" i="5"/>
  <c r="K1973" i="5" s="1"/>
  <c r="AH1973" i="5"/>
  <c r="AI1973" i="5" s="1"/>
  <c r="AN1973" i="5" s="1"/>
  <c r="L1975" i="5"/>
  <c r="M1975" i="5" s="1"/>
  <c r="AF1975" i="5"/>
  <c r="Q1976" i="5"/>
  <c r="R1976" i="5" s="1"/>
  <c r="AK1976" i="5"/>
  <c r="AL1976" i="5" s="1"/>
  <c r="J1977" i="5"/>
  <c r="K1977" i="5" s="1"/>
  <c r="N1977" i="5" s="1"/>
  <c r="AH1977" i="5"/>
  <c r="AI1977" i="5" s="1"/>
  <c r="AF1979" i="5"/>
  <c r="Q1980" i="5"/>
  <c r="R1980" i="5" s="1"/>
  <c r="AK1980" i="5"/>
  <c r="J1981" i="5"/>
  <c r="K1981" i="5" s="1"/>
  <c r="AH1981" i="5"/>
  <c r="AI1981" i="5" s="1"/>
  <c r="L1983" i="5"/>
  <c r="M1983" i="5" s="1"/>
  <c r="AF1983" i="5"/>
  <c r="Q1984" i="5"/>
  <c r="R1984" i="5" s="1"/>
  <c r="AK1984" i="5"/>
  <c r="AL1984" i="5" s="1"/>
  <c r="J1985" i="5"/>
  <c r="K1985" i="5" s="1"/>
  <c r="N1985" i="5" s="1"/>
  <c r="AH1985" i="5"/>
  <c r="AF1987" i="5"/>
  <c r="Q1988" i="5"/>
  <c r="R1988" i="5" s="1"/>
  <c r="AK1988" i="5"/>
  <c r="AL1988" i="5" s="1"/>
  <c r="J1989" i="5"/>
  <c r="K1989" i="5" s="1"/>
  <c r="AH1989" i="5"/>
  <c r="AI1989" i="5" s="1"/>
  <c r="AN1989" i="5" s="1"/>
  <c r="L1991" i="5"/>
  <c r="M1991" i="5" s="1"/>
  <c r="AF1991" i="5"/>
  <c r="Q1992" i="5"/>
  <c r="R1992" i="5" s="1"/>
  <c r="AK1992" i="5"/>
  <c r="J1993" i="5"/>
  <c r="K1993" i="5" s="1"/>
  <c r="N1993" i="5" s="1"/>
  <c r="AH1993" i="5"/>
  <c r="AI1993" i="5" s="1"/>
  <c r="L1995" i="5"/>
  <c r="M1995" i="5" s="1"/>
  <c r="AF1995" i="5"/>
  <c r="Q1996" i="5"/>
  <c r="R1996" i="5" s="1"/>
  <c r="AK1996" i="5"/>
  <c r="AL1996" i="5" s="1"/>
  <c r="AM1996" i="5" s="1"/>
  <c r="J1997" i="5"/>
  <c r="K1997" i="5" s="1"/>
  <c r="AH1997" i="5"/>
  <c r="AF1999" i="5"/>
  <c r="Q2000" i="5"/>
  <c r="R2000" i="5" s="1"/>
  <c r="AK2000" i="5"/>
  <c r="AL2000" i="5" s="1"/>
  <c r="J2001" i="5"/>
  <c r="K2001" i="5" s="1"/>
  <c r="N2001" i="5" s="1"/>
  <c r="AH2001" i="5"/>
  <c r="AI2001" i="5" s="1"/>
  <c r="AF2003" i="5"/>
  <c r="Q2004" i="5"/>
  <c r="R2004" i="5" s="1"/>
  <c r="AK2004" i="5"/>
  <c r="AL2004" i="5" s="1"/>
  <c r="S1881" i="5"/>
  <c r="S1885" i="5"/>
  <c r="S1889" i="5"/>
  <c r="S1893" i="5"/>
  <c r="S1897" i="5"/>
  <c r="S1901" i="5"/>
  <c r="S1905" i="5"/>
  <c r="S1909" i="5"/>
  <c r="S1913" i="5"/>
  <c r="Q1915" i="5"/>
  <c r="AK1915" i="5"/>
  <c r="AL1915" i="5" s="1"/>
  <c r="J1916" i="5"/>
  <c r="K1916" i="5" s="1"/>
  <c r="AH1916" i="5"/>
  <c r="S1917" i="5"/>
  <c r="Q1919" i="5"/>
  <c r="AK1919" i="5"/>
  <c r="J1920" i="5"/>
  <c r="K1920" i="5" s="1"/>
  <c r="L1920" i="5" s="1"/>
  <c r="M1920" i="5" s="1"/>
  <c r="AH1920" i="5"/>
  <c r="S1921" i="5"/>
  <c r="Q1923" i="5"/>
  <c r="AK1923" i="5"/>
  <c r="J1924" i="5"/>
  <c r="K1924" i="5" s="1"/>
  <c r="AH1924" i="5"/>
  <c r="S1925" i="5"/>
  <c r="Q1927" i="5"/>
  <c r="AK1927" i="5"/>
  <c r="J1928" i="5"/>
  <c r="K1928" i="5" s="1"/>
  <c r="AH1928" i="5"/>
  <c r="S1929" i="5"/>
  <c r="Q1931" i="5"/>
  <c r="AK1931" i="5"/>
  <c r="AL1931" i="5" s="1"/>
  <c r="J1932" i="5"/>
  <c r="K1932" i="5" s="1"/>
  <c r="AH1932" i="5"/>
  <c r="S1933" i="5"/>
  <c r="Q1935" i="5"/>
  <c r="AK1935" i="5"/>
  <c r="J1936" i="5"/>
  <c r="K1936" i="5" s="1"/>
  <c r="L1936" i="5" s="1"/>
  <c r="M1936" i="5" s="1"/>
  <c r="AH1936" i="5"/>
  <c r="S1937" i="5"/>
  <c r="Q1939" i="5"/>
  <c r="AK1939" i="5"/>
  <c r="J1940" i="5"/>
  <c r="K1940" i="5" s="1"/>
  <c r="AH1940" i="5"/>
  <c r="S1941" i="5"/>
  <c r="Q1943" i="5"/>
  <c r="AK1943" i="5"/>
  <c r="J1944" i="5"/>
  <c r="K1944" i="5" s="1"/>
  <c r="AH1944" i="5"/>
  <c r="S1945" i="5"/>
  <c r="Q1947" i="5"/>
  <c r="AK1947" i="5"/>
  <c r="AL1947" i="5" s="1"/>
  <c r="J1948" i="5"/>
  <c r="K1948" i="5" s="1"/>
  <c r="AH1948" i="5"/>
  <c r="AL1948" i="5"/>
  <c r="S1949" i="5"/>
  <c r="Q1951" i="5"/>
  <c r="AK1951" i="5"/>
  <c r="AL1951" i="5" s="1"/>
  <c r="J1952" i="5"/>
  <c r="K1952" i="5" s="1"/>
  <c r="AH1952" i="5"/>
  <c r="S1953" i="5"/>
  <c r="Q1955" i="5"/>
  <c r="AK1955" i="5"/>
  <c r="J1956" i="5"/>
  <c r="K1956" i="5" s="1"/>
  <c r="AH1956" i="5"/>
  <c r="AL1956" i="5"/>
  <c r="S1957" i="5"/>
  <c r="AI1957" i="5"/>
  <c r="AN1957" i="5" s="1"/>
  <c r="Q1959" i="5"/>
  <c r="AK1959" i="5"/>
  <c r="AL1959" i="5" s="1"/>
  <c r="J1960" i="5"/>
  <c r="K1960" i="5" s="1"/>
  <c r="AH1960" i="5"/>
  <c r="S1961" i="5"/>
  <c r="Q1963" i="5"/>
  <c r="AK1963" i="5"/>
  <c r="J1964" i="5"/>
  <c r="K1964" i="5" s="1"/>
  <c r="AH1964" i="5"/>
  <c r="S1965" i="5"/>
  <c r="Q1967" i="5"/>
  <c r="AK1967" i="5"/>
  <c r="AL1967" i="5" s="1"/>
  <c r="J1968" i="5"/>
  <c r="K1968" i="5" s="1"/>
  <c r="AH1968" i="5"/>
  <c r="S1969" i="5"/>
  <c r="AI1969" i="5"/>
  <c r="Q1971" i="5"/>
  <c r="AK1971" i="5"/>
  <c r="J1972" i="5"/>
  <c r="K1972" i="5" s="1"/>
  <c r="AH1972" i="5"/>
  <c r="S1973" i="5"/>
  <c r="Q1975" i="5"/>
  <c r="AK1975" i="5"/>
  <c r="AL1975" i="5" s="1"/>
  <c r="J1976" i="5"/>
  <c r="K1976" i="5" s="1"/>
  <c r="AH1976" i="5"/>
  <c r="S1977" i="5"/>
  <c r="Q1979" i="5"/>
  <c r="AK1979" i="5"/>
  <c r="J1980" i="5"/>
  <c r="K1980" i="5" s="1"/>
  <c r="AH1980" i="5"/>
  <c r="AL1980" i="5"/>
  <c r="S1981" i="5"/>
  <c r="Q1983" i="5"/>
  <c r="AK1983" i="5"/>
  <c r="AL1983" i="5" s="1"/>
  <c r="J1984" i="5"/>
  <c r="K1984" i="5" s="1"/>
  <c r="AH1984" i="5"/>
  <c r="AI1984" i="5" s="1"/>
  <c r="S1985" i="5"/>
  <c r="AI1985" i="5"/>
  <c r="Q1987" i="5"/>
  <c r="AK1987" i="5"/>
  <c r="J1988" i="5"/>
  <c r="K1988" i="5" s="1"/>
  <c r="AH1988" i="5"/>
  <c r="S1989" i="5"/>
  <c r="Q1991" i="5"/>
  <c r="AK1991" i="5"/>
  <c r="AL1991" i="5" s="1"/>
  <c r="J1992" i="5"/>
  <c r="K1992" i="5" s="1"/>
  <c r="AH1992" i="5"/>
  <c r="AI1992" i="5" s="1"/>
  <c r="AL1992" i="5"/>
  <c r="S1993" i="5"/>
  <c r="Q1995" i="5"/>
  <c r="AK1995" i="5"/>
  <c r="J1996" i="5"/>
  <c r="K1996" i="5" s="1"/>
  <c r="AH1996" i="5"/>
  <c r="S1997" i="5"/>
  <c r="AI1997" i="5"/>
  <c r="Q1999" i="5"/>
  <c r="AK1999" i="5"/>
  <c r="AL1999" i="5" s="1"/>
  <c r="J2000" i="5"/>
  <c r="K2000" i="5" s="1"/>
  <c r="AH2000" i="5"/>
  <c r="S2001" i="5"/>
  <c r="Q2003" i="5"/>
  <c r="AK2003" i="5"/>
  <c r="J2004" i="5"/>
  <c r="K2004" i="5" s="1"/>
  <c r="AH2004" i="5"/>
  <c r="L856" i="5"/>
  <c r="M856" i="5" s="1"/>
  <c r="AI857" i="5"/>
  <c r="AN857" i="5" s="1"/>
  <c r="AI861" i="5"/>
  <c r="AN861" i="5" s="1"/>
  <c r="AI865" i="5"/>
  <c r="AN865" i="5" s="1"/>
  <c r="AL860" i="5"/>
  <c r="AM860" i="5" s="1"/>
  <c r="AL864" i="5"/>
  <c r="AM864" i="5" s="1"/>
  <c r="K861" i="5"/>
  <c r="N861" i="5" s="1"/>
  <c r="K865" i="5"/>
  <c r="N865" i="5" s="1"/>
  <c r="R868" i="5"/>
  <c r="S868" i="5"/>
  <c r="K880" i="5"/>
  <c r="N870" i="5"/>
  <c r="AF874" i="5"/>
  <c r="N882" i="5"/>
  <c r="Q882" i="5"/>
  <c r="R882" i="5" s="1"/>
  <c r="L882" i="5"/>
  <c r="M882" i="5" s="1"/>
  <c r="AK883" i="5"/>
  <c r="AL883" i="5" s="1"/>
  <c r="AH890" i="5"/>
  <c r="AI890" i="5" s="1"/>
  <c r="AN890" i="5" s="1"/>
  <c r="N898" i="5"/>
  <c r="Q898" i="5"/>
  <c r="R898" i="5" s="1"/>
  <c r="L898" i="5"/>
  <c r="M898" i="5" s="1"/>
  <c r="AK906" i="5"/>
  <c r="Z909" i="5"/>
  <c r="AF909" i="5"/>
  <c r="AK914" i="5"/>
  <c r="Z917" i="5"/>
  <c r="AF917" i="5"/>
  <c r="AK918" i="5"/>
  <c r="AE923" i="5"/>
  <c r="J923" i="5"/>
  <c r="K923" i="5" s="1"/>
  <c r="N923" i="5" s="1"/>
  <c r="Q930" i="5"/>
  <c r="R930" i="5" s="1"/>
  <c r="AK938" i="5"/>
  <c r="AL938" i="5" s="1"/>
  <c r="AM938" i="5" s="1"/>
  <c r="L857" i="5"/>
  <c r="M857" i="5" s="1"/>
  <c r="AF857" i="5"/>
  <c r="Q858" i="5"/>
  <c r="R858" i="5" s="1"/>
  <c r="AK858" i="5"/>
  <c r="AL858" i="5" s="1"/>
  <c r="J859" i="5"/>
  <c r="K859" i="5" s="1"/>
  <c r="R859" i="5"/>
  <c r="T859" i="5" s="1"/>
  <c r="U859" i="5" s="1"/>
  <c r="AH859" i="5"/>
  <c r="AI859" i="5" s="1"/>
  <c r="AL859" i="5"/>
  <c r="AM859" i="5" s="1"/>
  <c r="AI860" i="5"/>
  <c r="AN860" i="5" s="1"/>
  <c r="AF861" i="5"/>
  <c r="Q862" i="5"/>
  <c r="R862" i="5" s="1"/>
  <c r="AK862" i="5"/>
  <c r="AL862" i="5" s="1"/>
  <c r="AM862" i="5" s="1"/>
  <c r="J863" i="5"/>
  <c r="K863" i="5" s="1"/>
  <c r="R863" i="5"/>
  <c r="T863" i="5" s="1"/>
  <c r="U863" i="5" s="1"/>
  <c r="AH863" i="5"/>
  <c r="AI863" i="5" s="1"/>
  <c r="AL863" i="5"/>
  <c r="AM863" i="5" s="1"/>
  <c r="AI864" i="5"/>
  <c r="AN864" i="5" s="1"/>
  <c r="AF865" i="5"/>
  <c r="Q866" i="5"/>
  <c r="R866" i="5" s="1"/>
  <c r="AK866" i="5"/>
  <c r="AL866" i="5" s="1"/>
  <c r="J867" i="5"/>
  <c r="K867" i="5" s="1"/>
  <c r="R867" i="5"/>
  <c r="T867" i="5" s="1"/>
  <c r="AH867" i="5"/>
  <c r="AI867" i="5" s="1"/>
  <c r="AL867" i="5"/>
  <c r="AM867" i="5" s="1"/>
  <c r="AI870" i="5"/>
  <c r="AN870" i="5" s="1"/>
  <c r="AH871" i="5"/>
  <c r="AH872" i="5"/>
  <c r="AI872" i="5" s="1"/>
  <c r="AL872" i="5"/>
  <c r="AM872" i="5" s="1"/>
  <c r="Q873" i="5"/>
  <c r="R873" i="5" s="1"/>
  <c r="L873" i="5"/>
  <c r="M873" i="5" s="1"/>
  <c r="AL873" i="5"/>
  <c r="AM873" i="5" s="1"/>
  <c r="N874" i="5"/>
  <c r="S874" i="5"/>
  <c r="T874" i="5" s="1"/>
  <c r="U874" i="5" s="1"/>
  <c r="S875" i="5"/>
  <c r="T875" i="5" s="1"/>
  <c r="U875" i="5" s="1"/>
  <c r="L876" i="5"/>
  <c r="M876" i="5" s="1"/>
  <c r="R876" i="5"/>
  <c r="T876" i="5" s="1"/>
  <c r="AF878" i="5"/>
  <c r="AK878" i="5"/>
  <c r="AL878" i="5" s="1"/>
  <c r="AM878" i="5" s="1"/>
  <c r="AK879" i="5"/>
  <c r="T884" i="5"/>
  <c r="U884" i="5" s="1"/>
  <c r="AI885" i="5"/>
  <c r="AN885" i="5" s="1"/>
  <c r="AE887" i="5"/>
  <c r="J887" i="5"/>
  <c r="K887" i="5" s="1"/>
  <c r="L887" i="5" s="1"/>
  <c r="M887" i="5" s="1"/>
  <c r="Q887" i="5"/>
  <c r="R887" i="5" s="1"/>
  <c r="AH887" i="5"/>
  <c r="K889" i="5"/>
  <c r="L889" i="5" s="1"/>
  <c r="M889" i="5" s="1"/>
  <c r="AK890" i="5"/>
  <c r="Q891" i="5"/>
  <c r="AI893" i="5"/>
  <c r="AN893" i="5" s="1"/>
  <c r="AE895" i="5"/>
  <c r="J895" i="5"/>
  <c r="K895" i="5" s="1"/>
  <c r="S896" i="5"/>
  <c r="AH899" i="5"/>
  <c r="AI899" i="5" s="1"/>
  <c r="AN899" i="5" s="1"/>
  <c r="K900" i="5"/>
  <c r="N900" i="5" s="1"/>
  <c r="AH900" i="5"/>
  <c r="AI900" i="5" s="1"/>
  <c r="AM900" i="5"/>
  <c r="AE904" i="5"/>
  <c r="J904" i="5"/>
  <c r="K904" i="5" s="1"/>
  <c r="Q905" i="5"/>
  <c r="R905" i="5" s="1"/>
  <c r="L908" i="5"/>
  <c r="M908" i="5" s="1"/>
  <c r="AF912" i="5"/>
  <c r="Z912" i="5"/>
  <c r="N913" i="5"/>
  <c r="Q913" i="5"/>
  <c r="R913" i="5" s="1"/>
  <c r="L916" i="5"/>
  <c r="M916" i="5" s="1"/>
  <c r="Q918" i="5"/>
  <c r="R918" i="5" s="1"/>
  <c r="AK922" i="5"/>
  <c r="AL922" i="5" s="1"/>
  <c r="AM922" i="5" s="1"/>
  <c r="AE927" i="5"/>
  <c r="J927" i="5"/>
  <c r="K927" i="5" s="1"/>
  <c r="N941" i="5"/>
  <c r="AK946" i="5"/>
  <c r="AL946" i="5" s="1"/>
  <c r="AM946" i="5" s="1"/>
  <c r="Q857" i="5"/>
  <c r="AK857" i="5"/>
  <c r="AL857" i="5" s="1"/>
  <c r="J858" i="5"/>
  <c r="K858" i="5" s="1"/>
  <c r="AH858" i="5"/>
  <c r="AI858" i="5" s="1"/>
  <c r="L860" i="5"/>
  <c r="M860" i="5" s="1"/>
  <c r="Q861" i="5"/>
  <c r="AK861" i="5"/>
  <c r="J862" i="5"/>
  <c r="K862" i="5" s="1"/>
  <c r="AH862" i="5"/>
  <c r="L864" i="5"/>
  <c r="M864" i="5" s="1"/>
  <c r="Q865" i="5"/>
  <c r="AK865" i="5"/>
  <c r="J866" i="5"/>
  <c r="K866" i="5" s="1"/>
  <c r="AH866" i="5"/>
  <c r="AI866" i="5" s="1"/>
  <c r="L868" i="5"/>
  <c r="M868" i="5" s="1"/>
  <c r="AI869" i="5"/>
  <c r="AN869" i="5" s="1"/>
  <c r="AE870" i="5"/>
  <c r="J871" i="5"/>
  <c r="J872" i="5"/>
  <c r="K872" i="5" s="1"/>
  <c r="N873" i="5"/>
  <c r="AI874" i="5"/>
  <c r="AN874" i="5" s="1"/>
  <c r="N875" i="5"/>
  <c r="AH875" i="5"/>
  <c r="AI875" i="5" s="1"/>
  <c r="AN875" i="5" s="1"/>
  <c r="AH876" i="5"/>
  <c r="AI876" i="5" s="1"/>
  <c r="AL876" i="5"/>
  <c r="AM876" i="5" s="1"/>
  <c r="Q877" i="5"/>
  <c r="AL877" i="5"/>
  <c r="AM877" i="5" s="1"/>
  <c r="N878" i="5"/>
  <c r="S878" i="5"/>
  <c r="K881" i="5"/>
  <c r="L881" i="5" s="1"/>
  <c r="M881" i="5" s="1"/>
  <c r="AI881" i="5"/>
  <c r="AN881" i="5" s="1"/>
  <c r="AI882" i="5"/>
  <c r="AN882" i="5" s="1"/>
  <c r="J883" i="5"/>
  <c r="K883" i="5" s="1"/>
  <c r="AI886" i="5"/>
  <c r="AN886" i="5" s="1"/>
  <c r="R888" i="5"/>
  <c r="T888" i="5" s="1"/>
  <c r="AE888" i="5"/>
  <c r="Q889" i="5"/>
  <c r="R889" i="5" s="1"/>
  <c r="N890" i="5"/>
  <c r="Q890" i="5"/>
  <c r="L890" i="5"/>
  <c r="M890" i="5" s="1"/>
  <c r="AK893" i="5"/>
  <c r="J894" i="5"/>
  <c r="K894" i="5" s="1"/>
  <c r="AE894" i="5"/>
  <c r="K897" i="5"/>
  <c r="N897" i="5" s="1"/>
  <c r="AH898" i="5"/>
  <c r="AK899" i="5"/>
  <c r="AL899" i="5" s="1"/>
  <c r="AI901" i="5"/>
  <c r="AN901" i="5" s="1"/>
  <c r="AF902" i="5"/>
  <c r="AE903" i="5"/>
  <c r="J903" i="5"/>
  <c r="K903" i="5" s="1"/>
  <c r="AF904" i="5"/>
  <c r="Z904" i="5"/>
  <c r="Z905" i="5"/>
  <c r="AF905" i="5"/>
  <c r="AE910" i="5"/>
  <c r="J910" i="5"/>
  <c r="K910" i="5" s="1"/>
  <c r="AK910" i="5"/>
  <c r="AL910" i="5" s="1"/>
  <c r="AM910" i="5" s="1"/>
  <c r="AE911" i="5"/>
  <c r="J911" i="5"/>
  <c r="K911" i="5" s="1"/>
  <c r="K912" i="5"/>
  <c r="N912" i="5" s="1"/>
  <c r="Z913" i="5"/>
  <c r="AF913" i="5"/>
  <c r="N921" i="5"/>
  <c r="Q922" i="5"/>
  <c r="R922" i="5" s="1"/>
  <c r="AK926" i="5"/>
  <c r="AE931" i="5"/>
  <c r="J931" i="5"/>
  <c r="K931" i="5" s="1"/>
  <c r="N931" i="5" s="1"/>
  <c r="Q938" i="5"/>
  <c r="R938" i="5" s="1"/>
  <c r="N949" i="5"/>
  <c r="AF983" i="5"/>
  <c r="Z983" i="5"/>
  <c r="Q869" i="5"/>
  <c r="R869" i="5" s="1"/>
  <c r="AF873" i="5"/>
  <c r="Q883" i="5"/>
  <c r="R883" i="5" s="1"/>
  <c r="AK891" i="5"/>
  <c r="AL891" i="5" s="1"/>
  <c r="AM891" i="5" s="1"/>
  <c r="AF896" i="5"/>
  <c r="Z896" i="5"/>
  <c r="AF901" i="5"/>
  <c r="AE906" i="5"/>
  <c r="J906" i="5"/>
  <c r="K906" i="5" s="1"/>
  <c r="AE907" i="5"/>
  <c r="J907" i="5"/>
  <c r="K907" i="5" s="1"/>
  <c r="AE914" i="5"/>
  <c r="J914" i="5"/>
  <c r="K914" i="5" s="1"/>
  <c r="AE915" i="5"/>
  <c r="J915" i="5"/>
  <c r="K915" i="5" s="1"/>
  <c r="AE947" i="5"/>
  <c r="J947" i="5"/>
  <c r="K947" i="5" s="1"/>
  <c r="Q860" i="5"/>
  <c r="Q864" i="5"/>
  <c r="AN868" i="5"/>
  <c r="L870" i="5"/>
  <c r="M870" i="5" s="1"/>
  <c r="Q870" i="5"/>
  <c r="R870" i="5" s="1"/>
  <c r="AF870" i="5"/>
  <c r="AK870" i="5"/>
  <c r="K871" i="5"/>
  <c r="L871" i="5" s="1"/>
  <c r="M871" i="5" s="1"/>
  <c r="Q871" i="5"/>
  <c r="R871" i="5" s="1"/>
  <c r="AK871" i="5"/>
  <c r="AL871" i="5" s="1"/>
  <c r="AI873" i="5"/>
  <c r="AN873" i="5" s="1"/>
  <c r="AE874" i="5"/>
  <c r="AL874" i="5"/>
  <c r="AM874" i="5" s="1"/>
  <c r="AM875" i="5"/>
  <c r="Z876" i="5"/>
  <c r="N877" i="5"/>
  <c r="AI878" i="5"/>
  <c r="AN878" i="5" s="1"/>
  <c r="J879" i="5"/>
  <c r="K879" i="5" s="1"/>
  <c r="Q881" i="5"/>
  <c r="AK882" i="5"/>
  <c r="AH883" i="5"/>
  <c r="AI883" i="5" s="1"/>
  <c r="J884" i="5"/>
  <c r="K884" i="5" s="1"/>
  <c r="AN884" i="5"/>
  <c r="Q885" i="5"/>
  <c r="R885" i="5" s="1"/>
  <c r="L885" i="5"/>
  <c r="M885" i="5" s="1"/>
  <c r="AF885" i="5"/>
  <c r="J886" i="5"/>
  <c r="K886" i="5" s="1"/>
  <c r="AE886" i="5"/>
  <c r="L888" i="5"/>
  <c r="M888" i="5" s="1"/>
  <c r="AF888" i="5"/>
  <c r="Z888" i="5"/>
  <c r="AI888" i="5"/>
  <c r="AN888" i="5" s="1"/>
  <c r="AH891" i="5"/>
  <c r="AI891" i="5" s="1"/>
  <c r="AN891" i="5" s="1"/>
  <c r="AH892" i="5"/>
  <c r="AI892" i="5" s="1"/>
  <c r="AF893" i="5"/>
  <c r="AL895" i="5"/>
  <c r="AM895" i="5" s="1"/>
  <c r="AE896" i="5"/>
  <c r="Q897" i="5"/>
  <c r="R897" i="5" s="1"/>
  <c r="AK898" i="5"/>
  <c r="AL898" i="5" s="1"/>
  <c r="Q899" i="5"/>
  <c r="R899" i="5" s="1"/>
  <c r="AK901" i="5"/>
  <c r="J902" i="5"/>
  <c r="K902" i="5" s="1"/>
  <c r="L902" i="5" s="1"/>
  <c r="M902" i="5" s="1"/>
  <c r="AE902" i="5"/>
  <c r="AF908" i="5"/>
  <c r="Z908" i="5"/>
  <c r="N909" i="5"/>
  <c r="Q909" i="5"/>
  <c r="R909" i="5" s="1"/>
  <c r="AF916" i="5"/>
  <c r="Z916" i="5"/>
  <c r="AN916" i="5"/>
  <c r="N917" i="5"/>
  <c r="Q917" i="5"/>
  <c r="R917" i="5" s="1"/>
  <c r="AE919" i="5"/>
  <c r="J919" i="5"/>
  <c r="K919" i="5" s="1"/>
  <c r="N925" i="5"/>
  <c r="Q926" i="5"/>
  <c r="R926" i="5" s="1"/>
  <c r="AK930" i="5"/>
  <c r="AL930" i="5" s="1"/>
  <c r="AM930" i="5" s="1"/>
  <c r="AE939" i="5"/>
  <c r="J939" i="5"/>
  <c r="K939" i="5" s="1"/>
  <c r="Q946" i="5"/>
  <c r="R946" i="5" s="1"/>
  <c r="AF958" i="5"/>
  <c r="Z958" i="5"/>
  <c r="S879" i="5"/>
  <c r="T879" i="5" s="1"/>
  <c r="U879" i="5" s="1"/>
  <c r="AI879" i="5"/>
  <c r="AN879" i="5" s="1"/>
  <c r="AN880" i="5"/>
  <c r="AF882" i="5"/>
  <c r="AL886" i="5"/>
  <c r="AM886" i="5" s="1"/>
  <c r="AM887" i="5"/>
  <c r="Q893" i="5"/>
  <c r="L893" i="5"/>
  <c r="M893" i="5" s="1"/>
  <c r="S894" i="5"/>
  <c r="S895" i="5"/>
  <c r="AI895" i="5"/>
  <c r="AN895" i="5" s="1"/>
  <c r="L896" i="5"/>
  <c r="M896" i="5" s="1"/>
  <c r="AN896" i="5"/>
  <c r="AF898" i="5"/>
  <c r="K899" i="5"/>
  <c r="L899" i="5" s="1"/>
  <c r="M899" i="5" s="1"/>
  <c r="AL902" i="5"/>
  <c r="AM902" i="5" s="1"/>
  <c r="AM903" i="5"/>
  <c r="AI907" i="5"/>
  <c r="AN907" i="5" s="1"/>
  <c r="AI911" i="5"/>
  <c r="AN911" i="5" s="1"/>
  <c r="AI915" i="5"/>
  <c r="AN915" i="5" s="1"/>
  <c r="AH919" i="5"/>
  <c r="AI919" i="5" s="1"/>
  <c r="AN919" i="5" s="1"/>
  <c r="K920" i="5"/>
  <c r="N920" i="5" s="1"/>
  <c r="Z925" i="5"/>
  <c r="AF925" i="5"/>
  <c r="AH927" i="5"/>
  <c r="K928" i="5"/>
  <c r="N928" i="5" s="1"/>
  <c r="Z933" i="5"/>
  <c r="AF933" i="5"/>
  <c r="AH935" i="5"/>
  <c r="AI935" i="5" s="1"/>
  <c r="AN935" i="5" s="1"/>
  <c r="K936" i="5"/>
  <c r="N936" i="5" s="1"/>
  <c r="Z941" i="5"/>
  <c r="AF941" i="5"/>
  <c r="AH943" i="5"/>
  <c r="K944" i="5"/>
  <c r="N944" i="5" s="1"/>
  <c r="T944" i="5"/>
  <c r="U944" i="5" s="1"/>
  <c r="Z949" i="5"/>
  <c r="AF949" i="5"/>
  <c r="AH951" i="5"/>
  <c r="AI951" i="5" s="1"/>
  <c r="AN951" i="5" s="1"/>
  <c r="N952" i="5"/>
  <c r="Q952" i="5"/>
  <c r="L952" i="5"/>
  <c r="M952" i="5" s="1"/>
  <c r="AH953" i="5"/>
  <c r="AI953" i="5" s="1"/>
  <c r="AH954" i="5"/>
  <c r="AI954" i="5" s="1"/>
  <c r="AN954" i="5" s="1"/>
  <c r="K962" i="5"/>
  <c r="K966" i="5"/>
  <c r="N966" i="5" s="1"/>
  <c r="K970" i="5"/>
  <c r="N970" i="5" s="1"/>
  <c r="K974" i="5"/>
  <c r="N974" i="5" s="1"/>
  <c r="AH985" i="5"/>
  <c r="AF991" i="5"/>
  <c r="Z991" i="5"/>
  <c r="T993" i="5"/>
  <c r="U993" i="5" s="1"/>
  <c r="Q934" i="5"/>
  <c r="R934" i="5" s="1"/>
  <c r="AK934" i="5"/>
  <c r="AE935" i="5"/>
  <c r="J935" i="5"/>
  <c r="K935" i="5" s="1"/>
  <c r="N937" i="5"/>
  <c r="Q942" i="5"/>
  <c r="R942" i="5" s="1"/>
  <c r="AK942" i="5"/>
  <c r="AE943" i="5"/>
  <c r="J943" i="5"/>
  <c r="K943" i="5" s="1"/>
  <c r="N945" i="5"/>
  <c r="Q950" i="5"/>
  <c r="R950" i="5" s="1"/>
  <c r="AK950" i="5"/>
  <c r="AL950" i="5" s="1"/>
  <c r="AE951" i="5"/>
  <c r="J951" i="5"/>
  <c r="K951" i="5" s="1"/>
  <c r="AH952" i="5"/>
  <c r="AK955" i="5"/>
  <c r="AL955" i="5" s="1"/>
  <c r="S958" i="5"/>
  <c r="R958" i="5"/>
  <c r="AE961" i="5"/>
  <c r="J961" i="5"/>
  <c r="K961" i="5" s="1"/>
  <c r="N961" i="5" s="1"/>
  <c r="AE965" i="5"/>
  <c r="J965" i="5"/>
  <c r="K965" i="5" s="1"/>
  <c r="N965" i="5" s="1"/>
  <c r="AE969" i="5"/>
  <c r="J969" i="5"/>
  <c r="K969" i="5" s="1"/>
  <c r="AE973" i="5"/>
  <c r="J973" i="5"/>
  <c r="K973" i="5" s="1"/>
  <c r="N973" i="5" s="1"/>
  <c r="AE977" i="5"/>
  <c r="J977" i="5"/>
  <c r="AH993" i="5"/>
  <c r="AI993" i="5" s="1"/>
  <c r="AN993" i="5" s="1"/>
  <c r="AF890" i="5"/>
  <c r="K891" i="5"/>
  <c r="N891" i="5" s="1"/>
  <c r="AL894" i="5"/>
  <c r="AM894" i="5" s="1"/>
  <c r="T900" i="5"/>
  <c r="U900" i="5" s="1"/>
  <c r="Q901" i="5"/>
  <c r="L901" i="5"/>
  <c r="M901" i="5" s="1"/>
  <c r="S902" i="5"/>
  <c r="T902" i="5" s="1"/>
  <c r="U902" i="5" s="1"/>
  <c r="S903" i="5"/>
  <c r="AI903" i="5"/>
  <c r="AN903" i="5" s="1"/>
  <c r="AK905" i="5"/>
  <c r="S906" i="5"/>
  <c r="AH906" i="5"/>
  <c r="AI906" i="5" s="1"/>
  <c r="AM907" i="5"/>
  <c r="AK909" i="5"/>
  <c r="AL909" i="5" s="1"/>
  <c r="S910" i="5"/>
  <c r="AH910" i="5"/>
  <c r="AM911" i="5"/>
  <c r="AK913" i="5"/>
  <c r="S914" i="5"/>
  <c r="AH914" i="5"/>
  <c r="AI914" i="5" s="1"/>
  <c r="AM915" i="5"/>
  <c r="Z921" i="5"/>
  <c r="AF921" i="5"/>
  <c r="AH923" i="5"/>
  <c r="K924" i="5"/>
  <c r="N924" i="5" s="1"/>
  <c r="T924" i="5"/>
  <c r="U924" i="5" s="1"/>
  <c r="Z929" i="5"/>
  <c r="AF929" i="5"/>
  <c r="AH931" i="5"/>
  <c r="AI931" i="5" s="1"/>
  <c r="AN931" i="5" s="1"/>
  <c r="K932" i="5"/>
  <c r="N932" i="5" s="1"/>
  <c r="Z937" i="5"/>
  <c r="AF937" i="5"/>
  <c r="AH939" i="5"/>
  <c r="K940" i="5"/>
  <c r="N940" i="5" s="1"/>
  <c r="T940" i="5"/>
  <c r="U940" i="5" s="1"/>
  <c r="Z945" i="5"/>
  <c r="AF945" i="5"/>
  <c r="AH947" i="5"/>
  <c r="AI947" i="5" s="1"/>
  <c r="AN947" i="5" s="1"/>
  <c r="K948" i="5"/>
  <c r="N948" i="5" s="1"/>
  <c r="Q953" i="5"/>
  <c r="R953" i="5" s="1"/>
  <c r="AL954" i="5"/>
  <c r="AM954" i="5" s="1"/>
  <c r="L921" i="5"/>
  <c r="M921" i="5" s="1"/>
  <c r="L925" i="5"/>
  <c r="M925" i="5" s="1"/>
  <c r="L929" i="5"/>
  <c r="M929" i="5" s="1"/>
  <c r="L933" i="5"/>
  <c r="M933" i="5" s="1"/>
  <c r="L937" i="5"/>
  <c r="M937" i="5" s="1"/>
  <c r="L941" i="5"/>
  <c r="M941" i="5" s="1"/>
  <c r="L945" i="5"/>
  <c r="M945" i="5" s="1"/>
  <c r="L949" i="5"/>
  <c r="M949" i="5" s="1"/>
  <c r="T954" i="5"/>
  <c r="U954" i="5" s="1"/>
  <c r="Q955" i="5"/>
  <c r="R955" i="5" s="1"/>
  <c r="L955" i="5"/>
  <c r="M955" i="5" s="1"/>
  <c r="N956" i="5"/>
  <c r="S956" i="5"/>
  <c r="T956" i="5" s="1"/>
  <c r="U956" i="5" s="1"/>
  <c r="S957" i="5"/>
  <c r="T957" i="5" s="1"/>
  <c r="U957" i="5" s="1"/>
  <c r="L958" i="5"/>
  <c r="M958" i="5" s="1"/>
  <c r="AK959" i="5"/>
  <c r="AL959" i="5" s="1"/>
  <c r="AM959" i="5" s="1"/>
  <c r="AH960" i="5"/>
  <c r="AI960" i="5" s="1"/>
  <c r="AK963" i="5"/>
  <c r="AL963" i="5" s="1"/>
  <c r="AH964" i="5"/>
  <c r="AI964" i="5" s="1"/>
  <c r="AK967" i="5"/>
  <c r="AL967" i="5" s="1"/>
  <c r="AM967" i="5" s="1"/>
  <c r="AH968" i="5"/>
  <c r="AI968" i="5" s="1"/>
  <c r="AK971" i="5"/>
  <c r="AL971" i="5" s="1"/>
  <c r="AH972" i="5"/>
  <c r="AI972" i="5" s="1"/>
  <c r="AK975" i="5"/>
  <c r="AL975" i="5" s="1"/>
  <c r="AM975" i="5" s="1"/>
  <c r="AH976" i="5"/>
  <c r="AI976" i="5" s="1"/>
  <c r="L978" i="5"/>
  <c r="M978" i="5" s="1"/>
  <c r="N984" i="5"/>
  <c r="Q984" i="5"/>
  <c r="R984" i="5" s="1"/>
  <c r="AK984" i="5"/>
  <c r="AE985" i="5"/>
  <c r="J985" i="5"/>
  <c r="K985" i="5" s="1"/>
  <c r="N985" i="5" s="1"/>
  <c r="L986" i="5"/>
  <c r="M986" i="5" s="1"/>
  <c r="N992" i="5"/>
  <c r="Q992" i="5"/>
  <c r="R992" i="5" s="1"/>
  <c r="AK992" i="5"/>
  <c r="AE993" i="5"/>
  <c r="J993" i="5"/>
  <c r="K993" i="5" s="1"/>
  <c r="L994" i="5"/>
  <c r="M994" i="5" s="1"/>
  <c r="S907" i="5"/>
  <c r="S911" i="5"/>
  <c r="S915" i="5"/>
  <c r="AK917" i="5"/>
  <c r="AL917" i="5" s="1"/>
  <c r="J918" i="5"/>
  <c r="K918" i="5" s="1"/>
  <c r="AH918" i="5"/>
  <c r="S919" i="5"/>
  <c r="Q921" i="5"/>
  <c r="AK921" i="5"/>
  <c r="AL921" i="5" s="1"/>
  <c r="J922" i="5"/>
  <c r="K922" i="5" s="1"/>
  <c r="AH922" i="5"/>
  <c r="AI922" i="5" s="1"/>
  <c r="S923" i="5"/>
  <c r="Q925" i="5"/>
  <c r="AK925" i="5"/>
  <c r="AL925" i="5" s="1"/>
  <c r="J926" i="5"/>
  <c r="K926" i="5" s="1"/>
  <c r="AH926" i="5"/>
  <c r="AI926" i="5" s="1"/>
  <c r="S927" i="5"/>
  <c r="Q929" i="5"/>
  <c r="AK929" i="5"/>
  <c r="AL929" i="5" s="1"/>
  <c r="J930" i="5"/>
  <c r="K930" i="5" s="1"/>
  <c r="AH930" i="5"/>
  <c r="S931" i="5"/>
  <c r="Q933" i="5"/>
  <c r="AK933" i="5"/>
  <c r="AL933" i="5" s="1"/>
  <c r="J934" i="5"/>
  <c r="K934" i="5" s="1"/>
  <c r="AH934" i="5"/>
  <c r="S935" i="5"/>
  <c r="Q937" i="5"/>
  <c r="AK937" i="5"/>
  <c r="AL937" i="5" s="1"/>
  <c r="J938" i="5"/>
  <c r="K938" i="5" s="1"/>
  <c r="AH938" i="5"/>
  <c r="AI938" i="5" s="1"/>
  <c r="S939" i="5"/>
  <c r="Q941" i="5"/>
  <c r="AK941" i="5"/>
  <c r="AL941" i="5" s="1"/>
  <c r="J942" i="5"/>
  <c r="K942" i="5" s="1"/>
  <c r="AH942" i="5"/>
  <c r="AI942" i="5" s="1"/>
  <c r="S943" i="5"/>
  <c r="Q945" i="5"/>
  <c r="AK945" i="5"/>
  <c r="AL945" i="5" s="1"/>
  <c r="J946" i="5"/>
  <c r="K946" i="5" s="1"/>
  <c r="AH946" i="5"/>
  <c r="S947" i="5"/>
  <c r="Q949" i="5"/>
  <c r="AK949" i="5"/>
  <c r="AL949" i="5" s="1"/>
  <c r="J950" i="5"/>
  <c r="K950" i="5" s="1"/>
  <c r="AH950" i="5"/>
  <c r="S951" i="5"/>
  <c r="AE952" i="5"/>
  <c r="AL952" i="5"/>
  <c r="AM952" i="5" s="1"/>
  <c r="J953" i="5"/>
  <c r="K953" i="5" s="1"/>
  <c r="N953" i="5" s="1"/>
  <c r="AM953" i="5"/>
  <c r="J954" i="5"/>
  <c r="K954" i="5" s="1"/>
  <c r="Z954" i="5"/>
  <c r="AI956" i="5"/>
  <c r="AN956" i="5" s="1"/>
  <c r="AH957" i="5"/>
  <c r="AI957" i="5" s="1"/>
  <c r="AH958" i="5"/>
  <c r="AL958" i="5"/>
  <c r="AM958" i="5" s="1"/>
  <c r="Q959" i="5"/>
  <c r="N959" i="5"/>
  <c r="L959" i="5"/>
  <c r="M959" i="5" s="1"/>
  <c r="J960" i="5"/>
  <c r="K960" i="5" s="1"/>
  <c r="AE960" i="5"/>
  <c r="Q960" i="5"/>
  <c r="R960" i="5" s="1"/>
  <c r="AL960" i="5"/>
  <c r="AM960" i="5" s="1"/>
  <c r="T962" i="5"/>
  <c r="U962" i="5" s="1"/>
  <c r="AN962" i="5"/>
  <c r="Q963" i="5"/>
  <c r="N963" i="5"/>
  <c r="L963" i="5"/>
  <c r="M963" i="5" s="1"/>
  <c r="J964" i="5"/>
  <c r="K964" i="5" s="1"/>
  <c r="N964" i="5" s="1"/>
  <c r="AE964" i="5"/>
  <c r="Q964" i="5"/>
  <c r="R964" i="5" s="1"/>
  <c r="AL964" i="5"/>
  <c r="AM964" i="5" s="1"/>
  <c r="AN966" i="5"/>
  <c r="Q967" i="5"/>
  <c r="N967" i="5"/>
  <c r="L967" i="5"/>
  <c r="M967" i="5" s="1"/>
  <c r="J968" i="5"/>
  <c r="K968" i="5" s="1"/>
  <c r="N968" i="5" s="1"/>
  <c r="AE968" i="5"/>
  <c r="Q968" i="5"/>
  <c r="R968" i="5" s="1"/>
  <c r="AL968" i="5"/>
  <c r="AM968" i="5" s="1"/>
  <c r="AN970" i="5"/>
  <c r="Q971" i="5"/>
  <c r="N971" i="5"/>
  <c r="L971" i="5"/>
  <c r="M971" i="5" s="1"/>
  <c r="J972" i="5"/>
  <c r="K972" i="5" s="1"/>
  <c r="AE972" i="5"/>
  <c r="Q972" i="5"/>
  <c r="R972" i="5" s="1"/>
  <c r="AL972" i="5"/>
  <c r="AM972" i="5" s="1"/>
  <c r="Q975" i="5"/>
  <c r="J976" i="5"/>
  <c r="K976" i="5" s="1"/>
  <c r="AE976" i="5"/>
  <c r="Q976" i="5"/>
  <c r="R976" i="5" s="1"/>
  <c r="AL976" i="5"/>
  <c r="AM976" i="5" s="1"/>
  <c r="K977" i="5"/>
  <c r="N977" i="5" s="1"/>
  <c r="AF979" i="5"/>
  <c r="Z979" i="5"/>
  <c r="K980" i="5"/>
  <c r="L980" i="5" s="1"/>
  <c r="M980" i="5" s="1"/>
  <c r="S981" i="5"/>
  <c r="AH981" i="5"/>
  <c r="AI981" i="5" s="1"/>
  <c r="AN981" i="5" s="1"/>
  <c r="K982" i="5"/>
  <c r="N982" i="5" s="1"/>
  <c r="T982" i="5"/>
  <c r="U982" i="5" s="1"/>
  <c r="AF987" i="5"/>
  <c r="Z987" i="5"/>
  <c r="K988" i="5"/>
  <c r="L988" i="5" s="1"/>
  <c r="M988" i="5" s="1"/>
  <c r="S989" i="5"/>
  <c r="AH989" i="5"/>
  <c r="K990" i="5"/>
  <c r="N990" i="5" s="1"/>
  <c r="T990" i="5"/>
  <c r="U990" i="5" s="1"/>
  <c r="AF952" i="5"/>
  <c r="AL956" i="5"/>
  <c r="AM956" i="5" s="1"/>
  <c r="AM957" i="5"/>
  <c r="S961" i="5"/>
  <c r="AI961" i="5"/>
  <c r="AN961" i="5" s="1"/>
  <c r="S965" i="5"/>
  <c r="AI965" i="5"/>
  <c r="AN965" i="5" s="1"/>
  <c r="S969" i="5"/>
  <c r="AI969" i="5"/>
  <c r="AN969" i="5" s="1"/>
  <c r="S973" i="5"/>
  <c r="AI973" i="5"/>
  <c r="AN973" i="5" s="1"/>
  <c r="S977" i="5"/>
  <c r="AI977" i="5"/>
  <c r="AN977" i="5" s="1"/>
  <c r="AN978" i="5"/>
  <c r="Q980" i="5"/>
  <c r="R980" i="5" s="1"/>
  <c r="AK980" i="5"/>
  <c r="AE981" i="5"/>
  <c r="J981" i="5"/>
  <c r="K981" i="5" s="1"/>
  <c r="N981" i="5" s="1"/>
  <c r="AM981" i="5"/>
  <c r="L984" i="5"/>
  <c r="M984" i="5" s="1"/>
  <c r="AN986" i="5"/>
  <c r="N988" i="5"/>
  <c r="Q988" i="5"/>
  <c r="R988" i="5" s="1"/>
  <c r="AK988" i="5"/>
  <c r="AE989" i="5"/>
  <c r="J989" i="5"/>
  <c r="K989" i="5" s="1"/>
  <c r="AM989" i="5"/>
  <c r="L992" i="5"/>
  <c r="M992" i="5" s="1"/>
  <c r="AN994" i="5"/>
  <c r="K996" i="5"/>
  <c r="N996" i="5" s="1"/>
  <c r="T997" i="5"/>
  <c r="U997" i="5" s="1"/>
  <c r="AN998" i="5"/>
  <c r="K1000" i="5"/>
  <c r="AN1002" i="5"/>
  <c r="K1004" i="5"/>
  <c r="N1004" i="5" s="1"/>
  <c r="AN1006" i="5"/>
  <c r="K1008" i="5"/>
  <c r="N1008" i="5" s="1"/>
  <c r="T1009" i="5"/>
  <c r="U1009" i="5" s="1"/>
  <c r="AN1010" i="5"/>
  <c r="K1012" i="5"/>
  <c r="L1012" i="5" s="1"/>
  <c r="M1012" i="5" s="1"/>
  <c r="AN1014" i="5"/>
  <c r="K1016" i="5"/>
  <c r="N1016" i="5" s="1"/>
  <c r="AN1018" i="5"/>
  <c r="K1020" i="5"/>
  <c r="N1020" i="5" s="1"/>
  <c r="AN1022" i="5"/>
  <c r="K1024" i="5"/>
  <c r="T1025" i="5"/>
  <c r="U1025" i="5" s="1"/>
  <c r="AN1026" i="5"/>
  <c r="K1028" i="5"/>
  <c r="N1028" i="5" s="1"/>
  <c r="AN1030" i="5"/>
  <c r="K1032" i="5"/>
  <c r="N1032" i="5" s="1"/>
  <c r="AN1034" i="5"/>
  <c r="K1036" i="5"/>
  <c r="N1036" i="5" s="1"/>
  <c r="AN1038" i="5"/>
  <c r="N979" i="5"/>
  <c r="AL979" i="5"/>
  <c r="AM979" i="5" s="1"/>
  <c r="AE980" i="5"/>
  <c r="AI980" i="5"/>
  <c r="AN980" i="5" s="1"/>
  <c r="N983" i="5"/>
  <c r="AL983" i="5"/>
  <c r="AM983" i="5" s="1"/>
  <c r="AE984" i="5"/>
  <c r="AI984" i="5"/>
  <c r="AN984" i="5" s="1"/>
  <c r="N987" i="5"/>
  <c r="AL987" i="5"/>
  <c r="AM987" i="5" s="1"/>
  <c r="AE988" i="5"/>
  <c r="AI988" i="5"/>
  <c r="AN988" i="5" s="1"/>
  <c r="N991" i="5"/>
  <c r="AL991" i="5"/>
  <c r="AM991" i="5" s="1"/>
  <c r="AE992" i="5"/>
  <c r="AI992" i="5"/>
  <c r="AN992" i="5" s="1"/>
  <c r="N995" i="5"/>
  <c r="Z995" i="5"/>
  <c r="AL995" i="5"/>
  <c r="AM995" i="5" s="1"/>
  <c r="AE996" i="5"/>
  <c r="AI996" i="5"/>
  <c r="AN996" i="5" s="1"/>
  <c r="N999" i="5"/>
  <c r="Z999" i="5"/>
  <c r="AL999" i="5"/>
  <c r="AM999" i="5" s="1"/>
  <c r="AE1000" i="5"/>
  <c r="AI1000" i="5"/>
  <c r="AN1000" i="5" s="1"/>
  <c r="N1003" i="5"/>
  <c r="Z1003" i="5"/>
  <c r="AL1003" i="5"/>
  <c r="AM1003" i="5" s="1"/>
  <c r="AE1004" i="5"/>
  <c r="AI1004" i="5"/>
  <c r="AN1004" i="5" s="1"/>
  <c r="N1007" i="5"/>
  <c r="Z1007" i="5"/>
  <c r="AL1007" i="5"/>
  <c r="AM1007" i="5" s="1"/>
  <c r="AE1008" i="5"/>
  <c r="AI1008" i="5"/>
  <c r="AN1008" i="5" s="1"/>
  <c r="N1011" i="5"/>
  <c r="Z1011" i="5"/>
  <c r="AL1011" i="5"/>
  <c r="AM1011" i="5" s="1"/>
  <c r="AE1012" i="5"/>
  <c r="AI1012" i="5"/>
  <c r="AN1012" i="5" s="1"/>
  <c r="N1015" i="5"/>
  <c r="Z1015" i="5"/>
  <c r="AL1015" i="5"/>
  <c r="AM1015" i="5" s="1"/>
  <c r="AE1016" i="5"/>
  <c r="AI1016" i="5"/>
  <c r="AN1016" i="5" s="1"/>
  <c r="N1019" i="5"/>
  <c r="Z1019" i="5"/>
  <c r="AL1019" i="5"/>
  <c r="AM1019" i="5" s="1"/>
  <c r="AE1020" i="5"/>
  <c r="AI1020" i="5"/>
  <c r="AN1020" i="5" s="1"/>
  <c r="N1023" i="5"/>
  <c r="Z1023" i="5"/>
  <c r="AL1023" i="5"/>
  <c r="AM1023" i="5" s="1"/>
  <c r="AE1024" i="5"/>
  <c r="AI1024" i="5"/>
  <c r="AN1024" i="5" s="1"/>
  <c r="N1027" i="5"/>
  <c r="Z1027" i="5"/>
  <c r="AL1027" i="5"/>
  <c r="AM1027" i="5" s="1"/>
  <c r="AE1028" i="5"/>
  <c r="AI1028" i="5"/>
  <c r="AN1028" i="5" s="1"/>
  <c r="N1031" i="5"/>
  <c r="Z1031" i="5"/>
  <c r="AL1031" i="5"/>
  <c r="AM1031" i="5" s="1"/>
  <c r="AE1032" i="5"/>
  <c r="AI1032" i="5"/>
  <c r="AN1032" i="5" s="1"/>
  <c r="N1035" i="5"/>
  <c r="Z1035" i="5"/>
  <c r="AL1035" i="5"/>
  <c r="AM1035" i="5" s="1"/>
  <c r="AE1036" i="5"/>
  <c r="AI1036" i="5"/>
  <c r="AN1036" i="5" s="1"/>
  <c r="Z1039" i="5"/>
  <c r="AM1039" i="5"/>
  <c r="S1043" i="5"/>
  <c r="T1043" i="5" s="1"/>
  <c r="U1043" i="5" s="1"/>
  <c r="Q1044" i="5"/>
  <c r="L1044" i="5"/>
  <c r="M1044" i="5" s="1"/>
  <c r="N1045" i="5"/>
  <c r="AI1046" i="5"/>
  <c r="AN1046" i="5" s="1"/>
  <c r="Q1048" i="5"/>
  <c r="R1048" i="5" s="1"/>
  <c r="AN1048" i="5"/>
  <c r="AL1049" i="5"/>
  <c r="AM1049" i="5" s="1"/>
  <c r="AI1050" i="5"/>
  <c r="AN1050" i="5" s="1"/>
  <c r="Q1052" i="5"/>
  <c r="R1052" i="5" s="1"/>
  <c r="AN1052" i="5"/>
  <c r="AL1053" i="5"/>
  <c r="AM1053" i="5" s="1"/>
  <c r="AI1054" i="5"/>
  <c r="AN1054" i="5" s="1"/>
  <c r="Q1056" i="5"/>
  <c r="R1056" i="5" s="1"/>
  <c r="AN1056" i="5"/>
  <c r="AL1057" i="5"/>
  <c r="AM1057" i="5" s="1"/>
  <c r="AI1058" i="5"/>
  <c r="AN1058" i="5" s="1"/>
  <c r="N1060" i="5"/>
  <c r="Q1060" i="5"/>
  <c r="R1060" i="5" s="1"/>
  <c r="AL1061" i="5"/>
  <c r="AM1061" i="5" s="1"/>
  <c r="L1063" i="5"/>
  <c r="M1063" i="5" s="1"/>
  <c r="L1020" i="5"/>
  <c r="M1020" i="5" s="1"/>
  <c r="AF1047" i="5"/>
  <c r="Z1047" i="5"/>
  <c r="AH1047" i="5"/>
  <c r="Q1050" i="5"/>
  <c r="R1050" i="5" s="1"/>
  <c r="AF1051" i="5"/>
  <c r="Z1051" i="5"/>
  <c r="AH1051" i="5"/>
  <c r="Q1054" i="5"/>
  <c r="R1054" i="5" s="1"/>
  <c r="N1054" i="5"/>
  <c r="AF1055" i="5"/>
  <c r="Z1055" i="5"/>
  <c r="AH1055" i="5"/>
  <c r="AI1055" i="5" s="1"/>
  <c r="AN1055" i="5" s="1"/>
  <c r="Q1058" i="5"/>
  <c r="R1058" i="5" s="1"/>
  <c r="L979" i="5"/>
  <c r="M979" i="5" s="1"/>
  <c r="L983" i="5"/>
  <c r="M983" i="5" s="1"/>
  <c r="L987" i="5"/>
  <c r="M987" i="5" s="1"/>
  <c r="L991" i="5"/>
  <c r="M991" i="5" s="1"/>
  <c r="L995" i="5"/>
  <c r="M995" i="5" s="1"/>
  <c r="Q996" i="5"/>
  <c r="R996" i="5" s="1"/>
  <c r="AK996" i="5"/>
  <c r="J997" i="5"/>
  <c r="K997" i="5" s="1"/>
  <c r="AH997" i="5"/>
  <c r="L999" i="5"/>
  <c r="M999" i="5" s="1"/>
  <c r="Q1000" i="5"/>
  <c r="R1000" i="5" s="1"/>
  <c r="AK1000" i="5"/>
  <c r="J1001" i="5"/>
  <c r="K1001" i="5" s="1"/>
  <c r="AH1001" i="5"/>
  <c r="AI1001" i="5" s="1"/>
  <c r="L1003" i="5"/>
  <c r="M1003" i="5" s="1"/>
  <c r="Q1004" i="5"/>
  <c r="R1004" i="5" s="1"/>
  <c r="AK1004" i="5"/>
  <c r="J1005" i="5"/>
  <c r="K1005" i="5" s="1"/>
  <c r="N1005" i="5" s="1"/>
  <c r="AH1005" i="5"/>
  <c r="AI1005" i="5" s="1"/>
  <c r="L1007" i="5"/>
  <c r="M1007" i="5" s="1"/>
  <c r="Q1008" i="5"/>
  <c r="R1008" i="5" s="1"/>
  <c r="AK1008" i="5"/>
  <c r="AL1008" i="5" s="1"/>
  <c r="J1009" i="5"/>
  <c r="K1009" i="5" s="1"/>
  <c r="N1009" i="5" s="1"/>
  <c r="AH1009" i="5"/>
  <c r="L1011" i="5"/>
  <c r="M1011" i="5" s="1"/>
  <c r="Q1012" i="5"/>
  <c r="R1012" i="5" s="1"/>
  <c r="AK1012" i="5"/>
  <c r="AL1012" i="5" s="1"/>
  <c r="J1013" i="5"/>
  <c r="K1013" i="5" s="1"/>
  <c r="AH1013" i="5"/>
  <c r="L1015" i="5"/>
  <c r="M1015" i="5" s="1"/>
  <c r="Q1016" i="5"/>
  <c r="R1016" i="5" s="1"/>
  <c r="AK1016" i="5"/>
  <c r="J1017" i="5"/>
  <c r="K1017" i="5" s="1"/>
  <c r="N1017" i="5" s="1"/>
  <c r="AH1017" i="5"/>
  <c r="AI1017" i="5" s="1"/>
  <c r="L1019" i="5"/>
  <c r="M1019" i="5" s="1"/>
  <c r="Q1020" i="5"/>
  <c r="R1020" i="5" s="1"/>
  <c r="AK1020" i="5"/>
  <c r="AL1020" i="5" s="1"/>
  <c r="J1021" i="5"/>
  <c r="K1021" i="5" s="1"/>
  <c r="N1021" i="5" s="1"/>
  <c r="AH1021" i="5"/>
  <c r="AI1021" i="5" s="1"/>
  <c r="L1023" i="5"/>
  <c r="M1023" i="5" s="1"/>
  <c r="Q1024" i="5"/>
  <c r="R1024" i="5" s="1"/>
  <c r="AK1024" i="5"/>
  <c r="AL1024" i="5" s="1"/>
  <c r="J1025" i="5"/>
  <c r="K1025" i="5" s="1"/>
  <c r="N1025" i="5" s="1"/>
  <c r="AH1025" i="5"/>
  <c r="L1027" i="5"/>
  <c r="M1027" i="5" s="1"/>
  <c r="Q1028" i="5"/>
  <c r="AK1028" i="5"/>
  <c r="AL1028" i="5" s="1"/>
  <c r="J1029" i="5"/>
  <c r="K1029" i="5" s="1"/>
  <c r="AH1029" i="5"/>
  <c r="L1031" i="5"/>
  <c r="M1031" i="5" s="1"/>
  <c r="Q1032" i="5"/>
  <c r="R1032" i="5" s="1"/>
  <c r="AK1032" i="5"/>
  <c r="J1033" i="5"/>
  <c r="K1033" i="5" s="1"/>
  <c r="N1033" i="5" s="1"/>
  <c r="AH1033" i="5"/>
  <c r="AI1033" i="5" s="1"/>
  <c r="L1035" i="5"/>
  <c r="M1035" i="5" s="1"/>
  <c r="Q1036" i="5"/>
  <c r="R1036" i="5" s="1"/>
  <c r="AK1036" i="5"/>
  <c r="J1037" i="5"/>
  <c r="K1037" i="5" s="1"/>
  <c r="N1037" i="5" s="1"/>
  <c r="AH1037" i="5"/>
  <c r="AI1037" i="5" s="1"/>
  <c r="L1039" i="5"/>
  <c r="M1039" i="5" s="1"/>
  <c r="AF1041" i="5"/>
  <c r="AK1041" i="5"/>
  <c r="AL1041" i="5" s="1"/>
  <c r="AM1041" i="5" s="1"/>
  <c r="K1042" i="5"/>
  <c r="AK1042" i="5"/>
  <c r="AL1042" i="5" s="1"/>
  <c r="AM1042" i="5" s="1"/>
  <c r="AI1044" i="5"/>
  <c r="AN1044" i="5" s="1"/>
  <c r="AE1045" i="5"/>
  <c r="J1046" i="5"/>
  <c r="K1046" i="5" s="1"/>
  <c r="N1046" i="5" s="1"/>
  <c r="AK1046" i="5"/>
  <c r="L1047" i="5"/>
  <c r="M1047" i="5" s="1"/>
  <c r="AK1048" i="5"/>
  <c r="AL1048" i="5" s="1"/>
  <c r="Z1049" i="5"/>
  <c r="AF1049" i="5"/>
  <c r="AH1049" i="5"/>
  <c r="AI1049" i="5" s="1"/>
  <c r="AN1049" i="5" s="1"/>
  <c r="AK1050" i="5"/>
  <c r="L1051" i="5"/>
  <c r="M1051" i="5" s="1"/>
  <c r="AI1051" i="5"/>
  <c r="AK1052" i="5"/>
  <c r="AL1052" i="5" s="1"/>
  <c r="N1053" i="5"/>
  <c r="Z1053" i="5"/>
  <c r="AF1053" i="5"/>
  <c r="AH1053" i="5"/>
  <c r="AK1054" i="5"/>
  <c r="L1055" i="5"/>
  <c r="M1055" i="5" s="1"/>
  <c r="AK1056" i="5"/>
  <c r="N1057" i="5"/>
  <c r="Z1057" i="5"/>
  <c r="AF1057" i="5"/>
  <c r="AH1057" i="5"/>
  <c r="AI1057" i="5" s="1"/>
  <c r="AN1057" i="5" s="1"/>
  <c r="AK1058" i="5"/>
  <c r="AL1058" i="5" s="1"/>
  <c r="L1059" i="5"/>
  <c r="M1059" i="5" s="1"/>
  <c r="S1061" i="5"/>
  <c r="R1061" i="5"/>
  <c r="L1067" i="5"/>
  <c r="M1067" i="5" s="1"/>
  <c r="K1071" i="5"/>
  <c r="AM1073" i="5"/>
  <c r="N1076" i="5"/>
  <c r="Q979" i="5"/>
  <c r="Q983" i="5"/>
  <c r="Q987" i="5"/>
  <c r="Q991" i="5"/>
  <c r="Q995" i="5"/>
  <c r="Q999" i="5"/>
  <c r="Q1003" i="5"/>
  <c r="Q1007" i="5"/>
  <c r="Q1011" i="5"/>
  <c r="Q1015" i="5"/>
  <c r="Q1019" i="5"/>
  <c r="Q1023" i="5"/>
  <c r="Q1027" i="5"/>
  <c r="Q1031" i="5"/>
  <c r="Q1035" i="5"/>
  <c r="N1039" i="5"/>
  <c r="S1039" i="5"/>
  <c r="AH1039" i="5"/>
  <c r="AI1039" i="5" s="1"/>
  <c r="Q1040" i="5"/>
  <c r="L1040" i="5"/>
  <c r="M1040" i="5" s="1"/>
  <c r="AL1040" i="5"/>
  <c r="AM1040" i="5" s="1"/>
  <c r="N1041" i="5"/>
  <c r="S1041" i="5"/>
  <c r="S1042" i="5"/>
  <c r="T1042" i="5" s="1"/>
  <c r="U1042" i="5" s="1"/>
  <c r="AI1042" i="5"/>
  <c r="AN1042" i="5" s="1"/>
  <c r="L1043" i="5"/>
  <c r="M1043" i="5" s="1"/>
  <c r="AN1043" i="5"/>
  <c r="L1045" i="5"/>
  <c r="M1045" i="5" s="1"/>
  <c r="Q1045" i="5"/>
  <c r="R1045" i="5" s="1"/>
  <c r="AF1045" i="5"/>
  <c r="AK1045" i="5"/>
  <c r="AL1045" i="5" s="1"/>
  <c r="AM1045" i="5" s="1"/>
  <c r="Q1046" i="5"/>
  <c r="K1048" i="5"/>
  <c r="L1048" i="5" s="1"/>
  <c r="M1048" i="5" s="1"/>
  <c r="K1052" i="5"/>
  <c r="N1052" i="5" s="1"/>
  <c r="K1056" i="5"/>
  <c r="AF1059" i="5"/>
  <c r="Z1059" i="5"/>
  <c r="L1060" i="5"/>
  <c r="M1060" i="5" s="1"/>
  <c r="AK1060" i="5"/>
  <c r="AL1060" i="5" s="1"/>
  <c r="AE1061" i="5"/>
  <c r="J1061" i="5"/>
  <c r="K1061" i="5" s="1"/>
  <c r="N1061" i="5" s="1"/>
  <c r="AH1061" i="5"/>
  <c r="AI1061" i="5" s="1"/>
  <c r="K1062" i="5"/>
  <c r="N1062" i="5" s="1"/>
  <c r="AI1062" i="5"/>
  <c r="AN1062" i="5" s="1"/>
  <c r="N1064" i="5"/>
  <c r="AN1066" i="5"/>
  <c r="L1070" i="5"/>
  <c r="M1070" i="5" s="1"/>
  <c r="K1075" i="5"/>
  <c r="N1075" i="5" s="1"/>
  <c r="AM1077" i="5"/>
  <c r="L1053" i="5"/>
  <c r="M1053" i="5" s="1"/>
  <c r="L1057" i="5"/>
  <c r="M1057" i="5" s="1"/>
  <c r="AH1059" i="5"/>
  <c r="AI1059" i="5" s="1"/>
  <c r="AF1061" i="5"/>
  <c r="Q1062" i="5"/>
  <c r="R1062" i="5" s="1"/>
  <c r="AK1062" i="5"/>
  <c r="Z1063" i="5"/>
  <c r="AH1063" i="5"/>
  <c r="AI1063" i="5" s="1"/>
  <c r="AF1065" i="5"/>
  <c r="Q1066" i="5"/>
  <c r="R1066" i="5" s="1"/>
  <c r="AK1066" i="5"/>
  <c r="AL1066" i="5" s="1"/>
  <c r="Z1067" i="5"/>
  <c r="AH1067" i="5"/>
  <c r="AI1067" i="5" s="1"/>
  <c r="AF1069" i="5"/>
  <c r="Q1070" i="5"/>
  <c r="AK1070" i="5"/>
  <c r="AL1070" i="5" s="1"/>
  <c r="Z1071" i="5"/>
  <c r="AH1071" i="5"/>
  <c r="AI1071" i="5" s="1"/>
  <c r="AF1073" i="5"/>
  <c r="Q1074" i="5"/>
  <c r="AK1074" i="5"/>
  <c r="AL1074" i="5" s="1"/>
  <c r="Z1075" i="5"/>
  <c r="AH1075" i="5"/>
  <c r="AI1075" i="5" s="1"/>
  <c r="AF1077" i="5"/>
  <c r="AI1078" i="5"/>
  <c r="AN1078" i="5" s="1"/>
  <c r="AH1079" i="5"/>
  <c r="AI1079" i="5" s="1"/>
  <c r="Q1081" i="5"/>
  <c r="L1081" i="5"/>
  <c r="M1081" i="5" s="1"/>
  <c r="K1085" i="5"/>
  <c r="L1085" i="5" s="1"/>
  <c r="M1085" i="5" s="1"/>
  <c r="K1089" i="5"/>
  <c r="L1089" i="5" s="1"/>
  <c r="M1089" i="5" s="1"/>
  <c r="N1114" i="5"/>
  <c r="L1064" i="5"/>
  <c r="M1064" i="5" s="1"/>
  <c r="L1072" i="5"/>
  <c r="M1072" i="5" s="1"/>
  <c r="L1076" i="5"/>
  <c r="M1076" i="5" s="1"/>
  <c r="AN1081" i="5"/>
  <c r="Q1085" i="5"/>
  <c r="R1085" i="5" s="1"/>
  <c r="Q1089" i="5"/>
  <c r="K1100" i="5"/>
  <c r="N1100" i="5" s="1"/>
  <c r="AM1102" i="5"/>
  <c r="T1112" i="5"/>
  <c r="T1116" i="5"/>
  <c r="U1116" i="5" s="1"/>
  <c r="T1063" i="5"/>
  <c r="U1063" i="5" s="1"/>
  <c r="Q1064" i="5"/>
  <c r="R1064" i="5" s="1"/>
  <c r="AK1064" i="5"/>
  <c r="J1065" i="5"/>
  <c r="K1065" i="5" s="1"/>
  <c r="R1065" i="5"/>
  <c r="T1065" i="5" s="1"/>
  <c r="AH1065" i="5"/>
  <c r="AI1065" i="5" s="1"/>
  <c r="AN1065" i="5" s="1"/>
  <c r="S1066" i="5"/>
  <c r="T1067" i="5"/>
  <c r="U1067" i="5" s="1"/>
  <c r="Q1068" i="5"/>
  <c r="R1068" i="5" s="1"/>
  <c r="AK1068" i="5"/>
  <c r="AL1068" i="5" s="1"/>
  <c r="AM1068" i="5" s="1"/>
  <c r="J1069" i="5"/>
  <c r="K1069" i="5" s="1"/>
  <c r="R1069" i="5"/>
  <c r="T1069" i="5" s="1"/>
  <c r="AH1069" i="5"/>
  <c r="Q1072" i="5"/>
  <c r="R1072" i="5" s="1"/>
  <c r="AK1072" i="5"/>
  <c r="AL1072" i="5" s="1"/>
  <c r="J1073" i="5"/>
  <c r="K1073" i="5" s="1"/>
  <c r="N1073" i="5" s="1"/>
  <c r="R1073" i="5"/>
  <c r="T1073" i="5" s="1"/>
  <c r="AH1073" i="5"/>
  <c r="Q1076" i="5"/>
  <c r="R1076" i="5" s="1"/>
  <c r="AK1076" i="5"/>
  <c r="AL1076" i="5" s="1"/>
  <c r="J1077" i="5"/>
  <c r="K1077" i="5" s="1"/>
  <c r="R1077" i="5"/>
  <c r="T1077" i="5" s="1"/>
  <c r="AH1077" i="5"/>
  <c r="AF1078" i="5"/>
  <c r="AK1078" i="5"/>
  <c r="AL1078" i="5" s="1"/>
  <c r="AM1078" i="5" s="1"/>
  <c r="K1079" i="5"/>
  <c r="AK1079" i="5"/>
  <c r="AL1079" i="5" s="1"/>
  <c r="Z1081" i="5"/>
  <c r="AE1082" i="5"/>
  <c r="Q1083" i="5"/>
  <c r="R1083" i="5" s="1"/>
  <c r="N1083" i="5"/>
  <c r="AF1084" i="5"/>
  <c r="Z1084" i="5"/>
  <c r="AH1084" i="5"/>
  <c r="AM1084" i="5"/>
  <c r="AE1086" i="5"/>
  <c r="Q1087" i="5"/>
  <c r="N1087" i="5"/>
  <c r="AF1088" i="5"/>
  <c r="Z1088" i="5"/>
  <c r="AH1088" i="5"/>
  <c r="AI1088" i="5" s="1"/>
  <c r="AM1088" i="5"/>
  <c r="AE1090" i="5"/>
  <c r="Q1091" i="5"/>
  <c r="R1091" i="5" s="1"/>
  <c r="N1091" i="5"/>
  <c r="AN1091" i="5"/>
  <c r="L1092" i="5"/>
  <c r="M1092" i="5" s="1"/>
  <c r="AF1092" i="5"/>
  <c r="Z1092" i="5"/>
  <c r="AK1093" i="5"/>
  <c r="N1102" i="5"/>
  <c r="K1104" i="5"/>
  <c r="N1104" i="5" s="1"/>
  <c r="K1106" i="5"/>
  <c r="N1106" i="5" s="1"/>
  <c r="AM1106" i="5"/>
  <c r="N1078" i="5"/>
  <c r="S1078" i="5"/>
  <c r="S1079" i="5"/>
  <c r="T1079" i="5" s="1"/>
  <c r="U1079" i="5" s="1"/>
  <c r="L1080" i="5"/>
  <c r="M1080" i="5" s="1"/>
  <c r="AN1080" i="5"/>
  <c r="AK1081" i="5"/>
  <c r="AL1081" i="5" s="1"/>
  <c r="N1082" i="5"/>
  <c r="Z1082" i="5"/>
  <c r="AF1082" i="5"/>
  <c r="AH1082" i="5"/>
  <c r="AI1082" i="5" s="1"/>
  <c r="AK1083" i="5"/>
  <c r="AL1083" i="5" s="1"/>
  <c r="AM1083" i="5" s="1"/>
  <c r="L1084" i="5"/>
  <c r="M1084" i="5" s="1"/>
  <c r="AK1085" i="5"/>
  <c r="N1086" i="5"/>
  <c r="Z1086" i="5"/>
  <c r="AF1086" i="5"/>
  <c r="AH1086" i="5"/>
  <c r="AI1086" i="5" s="1"/>
  <c r="AK1087" i="5"/>
  <c r="AL1087" i="5" s="1"/>
  <c r="AM1087" i="5" s="1"/>
  <c r="L1088" i="5"/>
  <c r="M1088" i="5" s="1"/>
  <c r="AK1089" i="5"/>
  <c r="AL1089" i="5" s="1"/>
  <c r="N1090" i="5"/>
  <c r="Z1090" i="5"/>
  <c r="AF1090" i="5"/>
  <c r="AH1090" i="5"/>
  <c r="AK1091" i="5"/>
  <c r="AL1091" i="5" s="1"/>
  <c r="AM1091" i="5" s="1"/>
  <c r="Q1093" i="5"/>
  <c r="R1093" i="5" s="1"/>
  <c r="K1094" i="5"/>
  <c r="N1094" i="5" s="1"/>
  <c r="K1108" i="5"/>
  <c r="N1108" i="5" s="1"/>
  <c r="K1110" i="5"/>
  <c r="L1110" i="5" s="1"/>
  <c r="M1110" i="5" s="1"/>
  <c r="S1094" i="5"/>
  <c r="AE1094" i="5"/>
  <c r="AI1094" i="5"/>
  <c r="AN1094" i="5" s="1"/>
  <c r="L1095" i="5"/>
  <c r="M1095" i="5" s="1"/>
  <c r="AL1097" i="5"/>
  <c r="AM1097" i="5" s="1"/>
  <c r="S1098" i="5"/>
  <c r="AE1098" i="5"/>
  <c r="AI1098" i="5"/>
  <c r="AN1098" i="5" s="1"/>
  <c r="N1101" i="5"/>
  <c r="AL1101" i="5"/>
  <c r="AM1101" i="5" s="1"/>
  <c r="S1102" i="5"/>
  <c r="AE1102" i="5"/>
  <c r="AI1102" i="5"/>
  <c r="AN1102" i="5" s="1"/>
  <c r="N1105" i="5"/>
  <c r="AL1105" i="5"/>
  <c r="AM1105" i="5" s="1"/>
  <c r="S1106" i="5"/>
  <c r="AE1106" i="5"/>
  <c r="AI1106" i="5"/>
  <c r="AN1106" i="5" s="1"/>
  <c r="N1109" i="5"/>
  <c r="AL1109" i="5"/>
  <c r="AM1109" i="5" s="1"/>
  <c r="S1110" i="5"/>
  <c r="AE1110" i="5"/>
  <c r="AI1110" i="5"/>
  <c r="AN1110" i="5" s="1"/>
  <c r="L1111" i="5"/>
  <c r="M1111" i="5" s="1"/>
  <c r="N1113" i="5"/>
  <c r="AL1113" i="5"/>
  <c r="AM1113" i="5" s="1"/>
  <c r="S1114" i="5"/>
  <c r="AE1114" i="5"/>
  <c r="AI1114" i="5"/>
  <c r="AN1114" i="5" s="1"/>
  <c r="L1115" i="5"/>
  <c r="M1115" i="5" s="1"/>
  <c r="AL1117" i="5"/>
  <c r="AM1117" i="5" s="1"/>
  <c r="S1118" i="5"/>
  <c r="T1118" i="5" s="1"/>
  <c r="U1118" i="5" s="1"/>
  <c r="L1119" i="5"/>
  <c r="M1119" i="5" s="1"/>
  <c r="L1120" i="5"/>
  <c r="M1120" i="5" s="1"/>
  <c r="J1122" i="5"/>
  <c r="K1122" i="5" s="1"/>
  <c r="AE1122" i="5"/>
  <c r="L1124" i="5"/>
  <c r="M1124" i="5" s="1"/>
  <c r="AM1124" i="5"/>
  <c r="J1126" i="5"/>
  <c r="K1126" i="5" s="1"/>
  <c r="AE1126" i="5"/>
  <c r="L1128" i="5"/>
  <c r="M1128" i="5" s="1"/>
  <c r="AM1128" i="5"/>
  <c r="AL1136" i="5"/>
  <c r="AM1136" i="5" s="1"/>
  <c r="AL1140" i="5"/>
  <c r="AM1140" i="5" s="1"/>
  <c r="AL1144" i="5"/>
  <c r="AM1144" i="5" s="1"/>
  <c r="AL1148" i="5"/>
  <c r="AM1148" i="5" s="1"/>
  <c r="AL1152" i="5"/>
  <c r="AM1152" i="5" s="1"/>
  <c r="AL1156" i="5"/>
  <c r="AM1156" i="5" s="1"/>
  <c r="AL1160" i="5"/>
  <c r="AM1160" i="5" s="1"/>
  <c r="L1082" i="5"/>
  <c r="M1082" i="5" s="1"/>
  <c r="L1086" i="5"/>
  <c r="M1086" i="5" s="1"/>
  <c r="L1090" i="5"/>
  <c r="M1090" i="5" s="1"/>
  <c r="AH1092" i="5"/>
  <c r="AI1092" i="5" s="1"/>
  <c r="AF1094" i="5"/>
  <c r="Q1095" i="5"/>
  <c r="R1095" i="5" s="1"/>
  <c r="AK1095" i="5"/>
  <c r="Z1096" i="5"/>
  <c r="AH1096" i="5"/>
  <c r="AI1096" i="5" s="1"/>
  <c r="L1098" i="5"/>
  <c r="M1098" i="5" s="1"/>
  <c r="AF1098" i="5"/>
  <c r="Q1099" i="5"/>
  <c r="R1099" i="5" s="1"/>
  <c r="AK1099" i="5"/>
  <c r="AL1099" i="5" s="1"/>
  <c r="Z1100" i="5"/>
  <c r="AH1100" i="5"/>
  <c r="AI1100" i="5" s="1"/>
  <c r="L1102" i="5"/>
  <c r="M1102" i="5" s="1"/>
  <c r="AF1102" i="5"/>
  <c r="Q1103" i="5"/>
  <c r="AK1103" i="5"/>
  <c r="AL1103" i="5" s="1"/>
  <c r="Z1104" i="5"/>
  <c r="AH1104" i="5"/>
  <c r="AF1106" i="5"/>
  <c r="Q1107" i="5"/>
  <c r="R1107" i="5" s="1"/>
  <c r="AK1107" i="5"/>
  <c r="AL1107" i="5" s="1"/>
  <c r="Z1108" i="5"/>
  <c r="AH1108" i="5"/>
  <c r="AI1108" i="5" s="1"/>
  <c r="AF1110" i="5"/>
  <c r="Q1111" i="5"/>
  <c r="R1111" i="5" s="1"/>
  <c r="AK1111" i="5"/>
  <c r="J1112" i="5"/>
  <c r="K1112" i="5" s="1"/>
  <c r="Z1112" i="5"/>
  <c r="AH1112" i="5"/>
  <c r="AI1112" i="5" s="1"/>
  <c r="L1114" i="5"/>
  <c r="M1114" i="5" s="1"/>
  <c r="AF1114" i="5"/>
  <c r="Q1115" i="5"/>
  <c r="R1115" i="5" s="1"/>
  <c r="AK1115" i="5"/>
  <c r="AL1115" i="5" s="1"/>
  <c r="J1116" i="5"/>
  <c r="K1116" i="5" s="1"/>
  <c r="Z1116" i="5"/>
  <c r="AH1116" i="5"/>
  <c r="AI1116" i="5" s="1"/>
  <c r="AH1118" i="5"/>
  <c r="AI1118" i="5" s="1"/>
  <c r="AI1119" i="5"/>
  <c r="AN1119" i="5" s="1"/>
  <c r="AL1119" i="5"/>
  <c r="AM1119" i="5" s="1"/>
  <c r="AI1120" i="5"/>
  <c r="AN1120" i="5" s="1"/>
  <c r="AK1122" i="5"/>
  <c r="AI1123" i="5"/>
  <c r="AN1123" i="5" s="1"/>
  <c r="AL1123" i="5"/>
  <c r="AM1123" i="5" s="1"/>
  <c r="AI1124" i="5"/>
  <c r="AN1124" i="5" s="1"/>
  <c r="AK1126" i="5"/>
  <c r="AL1126" i="5" s="1"/>
  <c r="AI1127" i="5"/>
  <c r="AN1127" i="5" s="1"/>
  <c r="AL1127" i="5"/>
  <c r="AM1127" i="5" s="1"/>
  <c r="AI1128" i="5"/>
  <c r="AN1128" i="5" s="1"/>
  <c r="S1131" i="5"/>
  <c r="R1131" i="5"/>
  <c r="AH1131" i="5"/>
  <c r="K1132" i="5"/>
  <c r="N1132" i="5" s="1"/>
  <c r="AL1132" i="5"/>
  <c r="AM1132" i="5" s="1"/>
  <c r="L1136" i="5"/>
  <c r="M1136" i="5" s="1"/>
  <c r="L1140" i="5"/>
  <c r="M1140" i="5" s="1"/>
  <c r="L1144" i="5"/>
  <c r="M1144" i="5" s="1"/>
  <c r="L1156" i="5"/>
  <c r="M1156" i="5" s="1"/>
  <c r="L1101" i="5"/>
  <c r="M1101" i="5" s="1"/>
  <c r="L1105" i="5"/>
  <c r="M1105" i="5" s="1"/>
  <c r="L1109" i="5"/>
  <c r="M1109" i="5" s="1"/>
  <c r="L1113" i="5"/>
  <c r="M1113" i="5" s="1"/>
  <c r="Q1121" i="5"/>
  <c r="N1121" i="5"/>
  <c r="Q1125" i="5"/>
  <c r="R1125" i="5" s="1"/>
  <c r="N1125" i="5"/>
  <c r="Q1129" i="5"/>
  <c r="R1129" i="5" s="1"/>
  <c r="N1129" i="5"/>
  <c r="AI1129" i="5"/>
  <c r="AN1129" i="5" s="1"/>
  <c r="N1130" i="5"/>
  <c r="Q1130" i="5"/>
  <c r="R1130" i="5" s="1"/>
  <c r="AK1130" i="5"/>
  <c r="AL1130" i="5" s="1"/>
  <c r="AM1130" i="5" s="1"/>
  <c r="AE1131" i="5"/>
  <c r="J1131" i="5"/>
  <c r="K1131" i="5" s="1"/>
  <c r="N1131" i="5" s="1"/>
  <c r="AN1133" i="5"/>
  <c r="K1134" i="5"/>
  <c r="L1134" i="5" s="1"/>
  <c r="M1134" i="5" s="1"/>
  <c r="N1138" i="5"/>
  <c r="N1142" i="5"/>
  <c r="N1146" i="5"/>
  <c r="N1150" i="5"/>
  <c r="N1154" i="5"/>
  <c r="N1158" i="5"/>
  <c r="Q1097" i="5"/>
  <c r="R1097" i="5" s="1"/>
  <c r="Q1101" i="5"/>
  <c r="R1101" i="5" s="1"/>
  <c r="Q1105" i="5"/>
  <c r="Q1109" i="5"/>
  <c r="R1109" i="5" s="1"/>
  <c r="Q1113" i="5"/>
  <c r="Q1117" i="5"/>
  <c r="R1117" i="5" s="1"/>
  <c r="J1118" i="5"/>
  <c r="K1118" i="5" s="1"/>
  <c r="AK1118" i="5"/>
  <c r="AL1118" i="5" s="1"/>
  <c r="T1119" i="5"/>
  <c r="U1119" i="5" s="1"/>
  <c r="AK1121" i="5"/>
  <c r="S1122" i="5"/>
  <c r="AH1122" i="5"/>
  <c r="AI1122" i="5" s="1"/>
  <c r="J1123" i="5"/>
  <c r="K1123" i="5" s="1"/>
  <c r="AK1125" i="5"/>
  <c r="AL1125" i="5" s="1"/>
  <c r="S1126" i="5"/>
  <c r="AH1126" i="5"/>
  <c r="J1127" i="5"/>
  <c r="K1127" i="5" s="1"/>
  <c r="N1127" i="5" s="1"/>
  <c r="AK1129" i="5"/>
  <c r="AL1129" i="5" s="1"/>
  <c r="AL1131" i="5"/>
  <c r="AM1131" i="5" s="1"/>
  <c r="AI1132" i="5"/>
  <c r="AN1132" i="5" s="1"/>
  <c r="AF1133" i="5"/>
  <c r="Z1133" i="5"/>
  <c r="Q1134" i="5"/>
  <c r="R1134" i="5" s="1"/>
  <c r="AI1137" i="5"/>
  <c r="AN1137" i="5" s="1"/>
  <c r="AI1141" i="5"/>
  <c r="AN1141" i="5" s="1"/>
  <c r="AI1145" i="5"/>
  <c r="AN1145" i="5" s="1"/>
  <c r="AI1149" i="5"/>
  <c r="AN1149" i="5" s="1"/>
  <c r="AI1153" i="5"/>
  <c r="AN1153" i="5" s="1"/>
  <c r="AI1157" i="5"/>
  <c r="AN1157" i="5" s="1"/>
  <c r="Q1120" i="5"/>
  <c r="Q1124" i="5"/>
  <c r="Q1128" i="5"/>
  <c r="AE1130" i="5"/>
  <c r="AI1130" i="5"/>
  <c r="AN1130" i="5" s="1"/>
  <c r="Q1132" i="5"/>
  <c r="N1133" i="5"/>
  <c r="AL1133" i="5"/>
  <c r="AM1133" i="5" s="1"/>
  <c r="AE1134" i="5"/>
  <c r="AI1134" i="5"/>
  <c r="AN1134" i="5" s="1"/>
  <c r="Q1136" i="5"/>
  <c r="N1137" i="5"/>
  <c r="Z1137" i="5"/>
  <c r="AL1137" i="5"/>
  <c r="AM1137" i="5" s="1"/>
  <c r="AE1138" i="5"/>
  <c r="AI1138" i="5"/>
  <c r="AN1138" i="5" s="1"/>
  <c r="Q1140" i="5"/>
  <c r="N1141" i="5"/>
  <c r="Z1141" i="5"/>
  <c r="AL1141" i="5"/>
  <c r="AM1141" i="5" s="1"/>
  <c r="AE1142" i="5"/>
  <c r="AI1142" i="5"/>
  <c r="AN1142" i="5" s="1"/>
  <c r="Q1144" i="5"/>
  <c r="N1145" i="5"/>
  <c r="Z1145" i="5"/>
  <c r="AL1145" i="5"/>
  <c r="AM1145" i="5" s="1"/>
  <c r="AE1146" i="5"/>
  <c r="AI1146" i="5"/>
  <c r="AN1146" i="5" s="1"/>
  <c r="Q1148" i="5"/>
  <c r="N1149" i="5"/>
  <c r="Z1149" i="5"/>
  <c r="AL1149" i="5"/>
  <c r="AM1149" i="5" s="1"/>
  <c r="AE1150" i="5"/>
  <c r="AI1150" i="5"/>
  <c r="AN1150" i="5" s="1"/>
  <c r="Q1152" i="5"/>
  <c r="N1153" i="5"/>
  <c r="Z1153" i="5"/>
  <c r="AL1153" i="5"/>
  <c r="AM1153" i="5" s="1"/>
  <c r="AE1154" i="5"/>
  <c r="AI1154" i="5"/>
  <c r="AN1154" i="5" s="1"/>
  <c r="Q1156" i="5"/>
  <c r="N1157" i="5"/>
  <c r="Z1157" i="5"/>
  <c r="AL1157" i="5"/>
  <c r="AM1157" i="5" s="1"/>
  <c r="AE1158" i="5"/>
  <c r="AI1158" i="5"/>
  <c r="AN1158" i="5" s="1"/>
  <c r="Q1160" i="5"/>
  <c r="Z1161" i="5"/>
  <c r="AM1161" i="5"/>
  <c r="N1162" i="5"/>
  <c r="S1163" i="5"/>
  <c r="AL1163" i="5"/>
  <c r="AM1163" i="5" s="1"/>
  <c r="K1164" i="5"/>
  <c r="AI1164" i="5"/>
  <c r="AN1164" i="5" s="1"/>
  <c r="S1165" i="5"/>
  <c r="AE1165" i="5"/>
  <c r="Q1166" i="5"/>
  <c r="R1166" i="5" s="1"/>
  <c r="AF1167" i="5"/>
  <c r="Z1167" i="5"/>
  <c r="AL1169" i="5"/>
  <c r="AM1169" i="5" s="1"/>
  <c r="N1176" i="5"/>
  <c r="N1180" i="5"/>
  <c r="N1184" i="5"/>
  <c r="L1138" i="5"/>
  <c r="M1138" i="5" s="1"/>
  <c r="L1142" i="5"/>
  <c r="M1142" i="5" s="1"/>
  <c r="L1146" i="5"/>
  <c r="M1146" i="5" s="1"/>
  <c r="L1150" i="5"/>
  <c r="M1150" i="5" s="1"/>
  <c r="L1154" i="5"/>
  <c r="M1154" i="5" s="1"/>
  <c r="L1158" i="5"/>
  <c r="M1158" i="5" s="1"/>
  <c r="Z1162" i="5"/>
  <c r="AE1163" i="5"/>
  <c r="Q1164" i="5"/>
  <c r="R1164" i="5" s="1"/>
  <c r="Z1165" i="5"/>
  <c r="AF1165" i="5"/>
  <c r="AH1165" i="5"/>
  <c r="Q1168" i="5"/>
  <c r="K1171" i="5"/>
  <c r="L1171" i="5" s="1"/>
  <c r="M1171" i="5" s="1"/>
  <c r="AI1175" i="5"/>
  <c r="AN1175" i="5" s="1"/>
  <c r="AI1179" i="5"/>
  <c r="AN1179" i="5" s="1"/>
  <c r="AI1183" i="5"/>
  <c r="AN1183" i="5" s="1"/>
  <c r="L1133" i="5"/>
  <c r="M1133" i="5" s="1"/>
  <c r="AK1134" i="5"/>
  <c r="AL1134" i="5" s="1"/>
  <c r="J1135" i="5"/>
  <c r="K1135" i="5" s="1"/>
  <c r="R1135" i="5"/>
  <c r="T1135" i="5" s="1"/>
  <c r="AH1135" i="5"/>
  <c r="AL1135" i="5"/>
  <c r="AM1135" i="5" s="1"/>
  <c r="AI1136" i="5"/>
  <c r="AN1136" i="5" s="1"/>
  <c r="L1137" i="5"/>
  <c r="M1137" i="5" s="1"/>
  <c r="Q1138" i="5"/>
  <c r="R1138" i="5" s="1"/>
  <c r="AK1138" i="5"/>
  <c r="AL1138" i="5" s="1"/>
  <c r="J1139" i="5"/>
  <c r="K1139" i="5" s="1"/>
  <c r="R1139" i="5"/>
  <c r="T1139" i="5" s="1"/>
  <c r="U1139" i="5" s="1"/>
  <c r="AH1139" i="5"/>
  <c r="AL1139" i="5"/>
  <c r="AM1139" i="5" s="1"/>
  <c r="AI1140" i="5"/>
  <c r="AN1140" i="5" s="1"/>
  <c r="L1141" i="5"/>
  <c r="M1141" i="5" s="1"/>
  <c r="Q1142" i="5"/>
  <c r="R1142" i="5" s="1"/>
  <c r="AK1142" i="5"/>
  <c r="AL1142" i="5" s="1"/>
  <c r="J1143" i="5"/>
  <c r="K1143" i="5" s="1"/>
  <c r="R1143" i="5"/>
  <c r="T1143" i="5" s="1"/>
  <c r="AH1143" i="5"/>
  <c r="AL1143" i="5"/>
  <c r="AM1143" i="5" s="1"/>
  <c r="AI1144" i="5"/>
  <c r="AN1144" i="5" s="1"/>
  <c r="L1145" i="5"/>
  <c r="M1145" i="5" s="1"/>
  <c r="Q1146" i="5"/>
  <c r="R1146" i="5" s="1"/>
  <c r="AK1146" i="5"/>
  <c r="AL1146" i="5" s="1"/>
  <c r="J1147" i="5"/>
  <c r="K1147" i="5" s="1"/>
  <c r="R1147" i="5"/>
  <c r="T1147" i="5" s="1"/>
  <c r="AH1147" i="5"/>
  <c r="AL1147" i="5"/>
  <c r="AM1147" i="5" s="1"/>
  <c r="AI1148" i="5"/>
  <c r="AN1148" i="5" s="1"/>
  <c r="L1149" i="5"/>
  <c r="M1149" i="5" s="1"/>
  <c r="Q1150" i="5"/>
  <c r="R1150" i="5" s="1"/>
  <c r="AK1150" i="5"/>
  <c r="J1151" i="5"/>
  <c r="K1151" i="5" s="1"/>
  <c r="R1151" i="5"/>
  <c r="T1151" i="5" s="1"/>
  <c r="AH1151" i="5"/>
  <c r="AL1151" i="5"/>
  <c r="AM1151" i="5" s="1"/>
  <c r="AI1152" i="5"/>
  <c r="AN1152" i="5" s="1"/>
  <c r="L1153" i="5"/>
  <c r="M1153" i="5" s="1"/>
  <c r="Q1154" i="5"/>
  <c r="R1154" i="5" s="1"/>
  <c r="AK1154" i="5"/>
  <c r="AL1154" i="5" s="1"/>
  <c r="J1155" i="5"/>
  <c r="K1155" i="5" s="1"/>
  <c r="N1155" i="5" s="1"/>
  <c r="R1155" i="5"/>
  <c r="T1155" i="5" s="1"/>
  <c r="U1155" i="5" s="1"/>
  <c r="AH1155" i="5"/>
  <c r="AI1155" i="5" s="1"/>
  <c r="AN1155" i="5" s="1"/>
  <c r="AL1155" i="5"/>
  <c r="AM1155" i="5" s="1"/>
  <c r="AI1156" i="5"/>
  <c r="AN1156" i="5" s="1"/>
  <c r="L1157" i="5"/>
  <c r="M1157" i="5" s="1"/>
  <c r="Q1158" i="5"/>
  <c r="R1158" i="5" s="1"/>
  <c r="AK1158" i="5"/>
  <c r="AL1158" i="5" s="1"/>
  <c r="J1159" i="5"/>
  <c r="K1159" i="5" s="1"/>
  <c r="N1159" i="5" s="1"/>
  <c r="R1159" i="5"/>
  <c r="T1159" i="5" s="1"/>
  <c r="AH1159" i="5"/>
  <c r="AL1159" i="5"/>
  <c r="AM1159" i="5" s="1"/>
  <c r="AI1160" i="5"/>
  <c r="AN1160" i="5" s="1"/>
  <c r="L1161" i="5"/>
  <c r="M1161" i="5" s="1"/>
  <c r="R1161" i="5"/>
  <c r="T1161" i="5" s="1"/>
  <c r="AK1162" i="5"/>
  <c r="L1163" i="5"/>
  <c r="M1163" i="5" s="1"/>
  <c r="AF1163" i="5"/>
  <c r="Z1163" i="5"/>
  <c r="AH1163" i="5"/>
  <c r="AI1163" i="5" s="1"/>
  <c r="AN1163" i="5" s="1"/>
  <c r="AK1164" i="5"/>
  <c r="AL1164" i="5" s="1"/>
  <c r="AM1164" i="5" s="1"/>
  <c r="L1165" i="5"/>
  <c r="M1165" i="5" s="1"/>
  <c r="S1169" i="5"/>
  <c r="R1169" i="5"/>
  <c r="AH1169" i="5"/>
  <c r="AL1174" i="5"/>
  <c r="AM1174" i="5" s="1"/>
  <c r="AL1178" i="5"/>
  <c r="AM1178" i="5" s="1"/>
  <c r="AL1182" i="5"/>
  <c r="AM1182" i="5" s="1"/>
  <c r="AL1186" i="5"/>
  <c r="AM1186" i="5" s="1"/>
  <c r="Q1133" i="5"/>
  <c r="Q1137" i="5"/>
  <c r="Q1141" i="5"/>
  <c r="Q1145" i="5"/>
  <c r="Q1149" i="5"/>
  <c r="Q1153" i="5"/>
  <c r="Q1157" i="5"/>
  <c r="AH1161" i="5"/>
  <c r="AI1161" i="5" s="1"/>
  <c r="Q1162" i="5"/>
  <c r="R1162" i="5" s="1"/>
  <c r="L1162" i="5"/>
  <c r="M1162" i="5" s="1"/>
  <c r="K1166" i="5"/>
  <c r="L1166" i="5" s="1"/>
  <c r="M1166" i="5" s="1"/>
  <c r="AI1166" i="5"/>
  <c r="AN1166" i="5" s="1"/>
  <c r="L1167" i="5"/>
  <c r="M1167" i="5" s="1"/>
  <c r="AK1168" i="5"/>
  <c r="AL1168" i="5" s="1"/>
  <c r="AM1168" i="5" s="1"/>
  <c r="AE1169" i="5"/>
  <c r="J1169" i="5"/>
  <c r="K1169" i="5" s="1"/>
  <c r="N1169" i="5" s="1"/>
  <c r="L1170" i="5"/>
  <c r="M1170" i="5" s="1"/>
  <c r="N1172" i="5"/>
  <c r="N1163" i="5"/>
  <c r="AK1166" i="5"/>
  <c r="AL1166" i="5" s="1"/>
  <c r="N1167" i="5"/>
  <c r="AH1167" i="5"/>
  <c r="AI1167" i="5" s="1"/>
  <c r="AF1169" i="5"/>
  <c r="Q1170" i="5"/>
  <c r="R1170" i="5" s="1"/>
  <c r="AK1170" i="5"/>
  <c r="AL1170" i="5" s="1"/>
  <c r="Z1171" i="5"/>
  <c r="AH1171" i="5"/>
  <c r="AI1171" i="5" s="1"/>
  <c r="AI1172" i="5"/>
  <c r="AN1172" i="5" s="1"/>
  <c r="Q1174" i="5"/>
  <c r="N1175" i="5"/>
  <c r="Z1175" i="5"/>
  <c r="AL1175" i="5"/>
  <c r="AM1175" i="5" s="1"/>
  <c r="AE1176" i="5"/>
  <c r="AI1176" i="5"/>
  <c r="AN1176" i="5" s="1"/>
  <c r="Q1178" i="5"/>
  <c r="N1179" i="5"/>
  <c r="Z1179" i="5"/>
  <c r="AL1179" i="5"/>
  <c r="AM1179" i="5" s="1"/>
  <c r="AE1180" i="5"/>
  <c r="AI1180" i="5"/>
  <c r="AN1180" i="5" s="1"/>
  <c r="Q1182" i="5"/>
  <c r="N1183" i="5"/>
  <c r="Z1183" i="5"/>
  <c r="AL1183" i="5"/>
  <c r="AM1183" i="5" s="1"/>
  <c r="AE1184" i="5"/>
  <c r="AI1184" i="5"/>
  <c r="AN1184" i="5" s="1"/>
  <c r="Q1186" i="5"/>
  <c r="J1187" i="5"/>
  <c r="K1187" i="5" s="1"/>
  <c r="AM1187" i="5"/>
  <c r="Z1188" i="5"/>
  <c r="AM1188" i="5"/>
  <c r="Z1189" i="5"/>
  <c r="Q1190" i="5"/>
  <c r="N1190" i="5"/>
  <c r="AI1190" i="5"/>
  <c r="AN1190" i="5" s="1"/>
  <c r="Z1193" i="5"/>
  <c r="Q1194" i="5"/>
  <c r="N1194" i="5"/>
  <c r="AI1194" i="5"/>
  <c r="AN1194" i="5" s="1"/>
  <c r="K1195" i="5"/>
  <c r="S1196" i="5"/>
  <c r="R1196" i="5"/>
  <c r="AH1196" i="5"/>
  <c r="AI1196" i="5" s="1"/>
  <c r="K1202" i="5"/>
  <c r="L1202" i="5" s="1"/>
  <c r="M1202" i="5" s="1"/>
  <c r="K1203" i="5"/>
  <c r="L1172" i="5"/>
  <c r="M1172" i="5" s="1"/>
  <c r="L1176" i="5"/>
  <c r="M1176" i="5" s="1"/>
  <c r="L1180" i="5"/>
  <c r="M1180" i="5" s="1"/>
  <c r="L1184" i="5"/>
  <c r="M1184" i="5" s="1"/>
  <c r="Z1186" i="5"/>
  <c r="AK1190" i="5"/>
  <c r="AL1190" i="5" s="1"/>
  <c r="S1191" i="5"/>
  <c r="AH1191" i="5"/>
  <c r="AI1191" i="5" s="1"/>
  <c r="AK1194" i="5"/>
  <c r="AL1194" i="5" s="1"/>
  <c r="Q1195" i="5"/>
  <c r="R1195" i="5" s="1"/>
  <c r="AK1195" i="5"/>
  <c r="AL1195" i="5" s="1"/>
  <c r="AM1195" i="5" s="1"/>
  <c r="AE1196" i="5"/>
  <c r="J1196" i="5"/>
  <c r="K1196" i="5" s="1"/>
  <c r="AN1198" i="5"/>
  <c r="S1200" i="5"/>
  <c r="R1200" i="5"/>
  <c r="AH1200" i="5"/>
  <c r="AI1200" i="5" s="1"/>
  <c r="AN1200" i="5" s="1"/>
  <c r="AI1170" i="5"/>
  <c r="AN1170" i="5" s="1"/>
  <c r="Q1172" i="5"/>
  <c r="R1172" i="5" s="1"/>
  <c r="AK1172" i="5"/>
  <c r="J1173" i="5"/>
  <c r="K1173" i="5" s="1"/>
  <c r="R1173" i="5"/>
  <c r="T1173" i="5" s="1"/>
  <c r="AH1173" i="5"/>
  <c r="AI1173" i="5" s="1"/>
  <c r="AL1173" i="5"/>
  <c r="AM1173" i="5" s="1"/>
  <c r="AI1174" i="5"/>
  <c r="AN1174" i="5" s="1"/>
  <c r="L1175" i="5"/>
  <c r="M1175" i="5" s="1"/>
  <c r="Q1176" i="5"/>
  <c r="AK1176" i="5"/>
  <c r="AL1176" i="5" s="1"/>
  <c r="J1177" i="5"/>
  <c r="K1177" i="5" s="1"/>
  <c r="R1177" i="5"/>
  <c r="T1177" i="5" s="1"/>
  <c r="U1177" i="5" s="1"/>
  <c r="AH1177" i="5"/>
  <c r="AI1177" i="5" s="1"/>
  <c r="AN1177" i="5" s="1"/>
  <c r="AL1177" i="5"/>
  <c r="AM1177" i="5" s="1"/>
  <c r="AI1178" i="5"/>
  <c r="AN1178" i="5" s="1"/>
  <c r="L1179" i="5"/>
  <c r="M1179" i="5" s="1"/>
  <c r="Q1180" i="5"/>
  <c r="R1180" i="5" s="1"/>
  <c r="AK1180" i="5"/>
  <c r="J1181" i="5"/>
  <c r="K1181" i="5" s="1"/>
  <c r="R1181" i="5"/>
  <c r="T1181" i="5" s="1"/>
  <c r="AH1181" i="5"/>
  <c r="AL1181" i="5"/>
  <c r="AM1181" i="5" s="1"/>
  <c r="AI1182" i="5"/>
  <c r="AN1182" i="5" s="1"/>
  <c r="L1183" i="5"/>
  <c r="M1183" i="5" s="1"/>
  <c r="Q1184" i="5"/>
  <c r="AK1184" i="5"/>
  <c r="AL1184" i="5" s="1"/>
  <c r="J1185" i="5"/>
  <c r="K1185" i="5" s="1"/>
  <c r="N1185" i="5" s="1"/>
  <c r="AH1185" i="5"/>
  <c r="AI1185" i="5" s="1"/>
  <c r="AL1185" i="5"/>
  <c r="AM1185" i="5" s="1"/>
  <c r="S1187" i="5"/>
  <c r="T1187" i="5" s="1"/>
  <c r="U1187" i="5" s="1"/>
  <c r="L1188" i="5"/>
  <c r="M1188" i="5" s="1"/>
  <c r="J1191" i="5"/>
  <c r="K1191" i="5" s="1"/>
  <c r="AE1191" i="5"/>
  <c r="L1193" i="5"/>
  <c r="M1193" i="5" s="1"/>
  <c r="AL1196" i="5"/>
  <c r="AM1196" i="5" s="1"/>
  <c r="AI1197" i="5"/>
  <c r="AN1197" i="5" s="1"/>
  <c r="AF1198" i="5"/>
  <c r="Z1198" i="5"/>
  <c r="N1199" i="5"/>
  <c r="Q1199" i="5"/>
  <c r="R1199" i="5" s="1"/>
  <c r="AK1199" i="5"/>
  <c r="AE1200" i="5"/>
  <c r="J1200" i="5"/>
  <c r="K1200" i="5" s="1"/>
  <c r="AI1202" i="5"/>
  <c r="AN1202" i="5" s="1"/>
  <c r="Q1171" i="5"/>
  <c r="Q1175" i="5"/>
  <c r="Q1179" i="5"/>
  <c r="Q1183" i="5"/>
  <c r="AH1187" i="5"/>
  <c r="AI1187" i="5" s="1"/>
  <c r="AH1188" i="5"/>
  <c r="Q1189" i="5"/>
  <c r="R1189" i="5" s="1"/>
  <c r="L1189" i="5"/>
  <c r="M1189" i="5" s="1"/>
  <c r="AI1189" i="5"/>
  <c r="AN1189" i="5" s="1"/>
  <c r="AK1191" i="5"/>
  <c r="AL1191" i="5" s="1"/>
  <c r="L1192" i="5"/>
  <c r="M1192" i="5" s="1"/>
  <c r="AI1192" i="5"/>
  <c r="AN1192" i="5" s="1"/>
  <c r="AL1192" i="5"/>
  <c r="AM1192" i="5" s="1"/>
  <c r="AI1193" i="5"/>
  <c r="AN1193" i="5" s="1"/>
  <c r="AM1197" i="5"/>
  <c r="AL1200" i="5"/>
  <c r="AM1200" i="5" s="1"/>
  <c r="AL1201" i="5"/>
  <c r="AM1201" i="5" s="1"/>
  <c r="Q1193" i="5"/>
  <c r="AE1195" i="5"/>
  <c r="AI1195" i="5"/>
  <c r="AN1195" i="5" s="1"/>
  <c r="Q1197" i="5"/>
  <c r="N1198" i="5"/>
  <c r="AL1198" i="5"/>
  <c r="AM1198" i="5" s="1"/>
  <c r="AE1199" i="5"/>
  <c r="AI1199" i="5"/>
  <c r="AN1199" i="5" s="1"/>
  <c r="Q1201" i="5"/>
  <c r="N1202" i="5"/>
  <c r="Z1202" i="5"/>
  <c r="AL1202" i="5"/>
  <c r="AM1202" i="5" s="1"/>
  <c r="AE1203" i="5"/>
  <c r="AI1203" i="5"/>
  <c r="AN1203" i="5" s="1"/>
  <c r="K1208" i="5"/>
  <c r="N1208" i="5" s="1"/>
  <c r="AN1208" i="5"/>
  <c r="S1209" i="5"/>
  <c r="AL1209" i="5"/>
  <c r="AM1209" i="5" s="1"/>
  <c r="K1210" i="5"/>
  <c r="N1210" i="5" s="1"/>
  <c r="AI1210" i="5"/>
  <c r="AN1210" i="5" s="1"/>
  <c r="S1211" i="5"/>
  <c r="AE1211" i="5"/>
  <c r="Q1212" i="5"/>
  <c r="R1212" i="5" s="1"/>
  <c r="AE1213" i="5"/>
  <c r="Q1214" i="5"/>
  <c r="R1214" i="5" s="1"/>
  <c r="AI1214" i="5"/>
  <c r="AN1214" i="5" s="1"/>
  <c r="AM1217" i="5"/>
  <c r="N1220" i="5"/>
  <c r="N1224" i="5"/>
  <c r="Q1208" i="5"/>
  <c r="R1208" i="5" s="1"/>
  <c r="Q1210" i="5"/>
  <c r="R1210" i="5" s="1"/>
  <c r="AF1211" i="5"/>
  <c r="Z1211" i="5"/>
  <c r="AH1211" i="5"/>
  <c r="AI1211" i="5" s="1"/>
  <c r="AN1211" i="5" s="1"/>
  <c r="AK1212" i="5"/>
  <c r="Z1213" i="5"/>
  <c r="AF1213" i="5"/>
  <c r="AH1213" i="5"/>
  <c r="L1198" i="5"/>
  <c r="M1198" i="5" s="1"/>
  <c r="AI1201" i="5"/>
  <c r="AN1201" i="5" s="1"/>
  <c r="Q1203" i="5"/>
  <c r="AK1203" i="5"/>
  <c r="J1204" i="5"/>
  <c r="K1204" i="5" s="1"/>
  <c r="R1204" i="5"/>
  <c r="T1204" i="5" s="1"/>
  <c r="U1204" i="5" s="1"/>
  <c r="AH1204" i="5"/>
  <c r="AL1204" i="5"/>
  <c r="AM1204" i="5" s="1"/>
  <c r="Q1206" i="5"/>
  <c r="N1206" i="5"/>
  <c r="AF1207" i="5"/>
  <c r="Z1207" i="5"/>
  <c r="AH1207" i="5"/>
  <c r="AI1207" i="5" s="1"/>
  <c r="AM1207" i="5"/>
  <c r="AK1208" i="5"/>
  <c r="N1209" i="5"/>
  <c r="Z1209" i="5"/>
  <c r="AF1209" i="5"/>
  <c r="AH1209" i="5"/>
  <c r="AI1209" i="5" s="1"/>
  <c r="AN1209" i="5" s="1"/>
  <c r="AK1210" i="5"/>
  <c r="AL1210" i="5" s="1"/>
  <c r="L1211" i="5"/>
  <c r="M1211" i="5" s="1"/>
  <c r="L1218" i="5"/>
  <c r="M1218" i="5" s="1"/>
  <c r="Q1198" i="5"/>
  <c r="Q1202" i="5"/>
  <c r="N1205" i="5"/>
  <c r="L1205" i="5"/>
  <c r="M1205" i="5" s="1"/>
  <c r="Q1205" i="5"/>
  <c r="Z1205" i="5"/>
  <c r="AF1205" i="5"/>
  <c r="AH1205" i="5"/>
  <c r="AK1206" i="5"/>
  <c r="L1207" i="5"/>
  <c r="M1207" i="5" s="1"/>
  <c r="K1212" i="5"/>
  <c r="L1212" i="5" s="1"/>
  <c r="M1212" i="5" s="1"/>
  <c r="S1213" i="5"/>
  <c r="K1214" i="5"/>
  <c r="L1209" i="5"/>
  <c r="M1209" i="5" s="1"/>
  <c r="AK1214" i="5"/>
  <c r="AL1214" i="5" s="1"/>
  <c r="J1215" i="5"/>
  <c r="K1215" i="5" s="1"/>
  <c r="N1215" i="5" s="1"/>
  <c r="Z1215" i="5"/>
  <c r="AH1215" i="5"/>
  <c r="AI1215" i="5" s="1"/>
  <c r="AF1217" i="5"/>
  <c r="Q1218" i="5"/>
  <c r="AK1218" i="5"/>
  <c r="AL1218" i="5" s="1"/>
  <c r="J1219" i="5"/>
  <c r="K1219" i="5" s="1"/>
  <c r="L1219" i="5" s="1"/>
  <c r="M1219" i="5" s="1"/>
  <c r="Z1219" i="5"/>
  <c r="AH1219" i="5"/>
  <c r="AI1219" i="5" s="1"/>
  <c r="AF1221" i="5"/>
  <c r="Q1222" i="5"/>
  <c r="AK1222" i="5"/>
  <c r="AL1222" i="5" s="1"/>
  <c r="J1223" i="5"/>
  <c r="K1223" i="5" s="1"/>
  <c r="Z1223" i="5"/>
  <c r="AH1223" i="5"/>
  <c r="AI1223" i="5" s="1"/>
  <c r="AF1225" i="5"/>
  <c r="Q1226" i="5"/>
  <c r="AH1226" i="5"/>
  <c r="AI1226" i="5" s="1"/>
  <c r="AN1226" i="5" s="1"/>
  <c r="AH1227" i="5"/>
  <c r="AL1227" i="5"/>
  <c r="AM1227" i="5" s="1"/>
  <c r="Q1228" i="5"/>
  <c r="AL1228" i="5"/>
  <c r="AM1228" i="5" s="1"/>
  <c r="S1229" i="5"/>
  <c r="S1230" i="5"/>
  <c r="AI1230" i="5"/>
  <c r="AN1230" i="5" s="1"/>
  <c r="Q1233" i="5"/>
  <c r="R1233" i="5" s="1"/>
  <c r="AK1233" i="5"/>
  <c r="AL1233" i="5" s="1"/>
  <c r="AM1233" i="5" s="1"/>
  <c r="AE1234" i="5"/>
  <c r="J1234" i="5"/>
  <c r="K1234" i="5" s="1"/>
  <c r="AM1234" i="5"/>
  <c r="L1220" i="5"/>
  <c r="M1220" i="5" s="1"/>
  <c r="L1224" i="5"/>
  <c r="M1224" i="5" s="1"/>
  <c r="J1229" i="5"/>
  <c r="K1229" i="5" s="1"/>
  <c r="AE1229" i="5"/>
  <c r="Q1216" i="5"/>
  <c r="R1216" i="5" s="1"/>
  <c r="AK1216" i="5"/>
  <c r="AL1216" i="5" s="1"/>
  <c r="AM1216" i="5" s="1"/>
  <c r="J1217" i="5"/>
  <c r="K1217" i="5" s="1"/>
  <c r="R1217" i="5"/>
  <c r="T1217" i="5" s="1"/>
  <c r="AH1217" i="5"/>
  <c r="AI1218" i="5"/>
  <c r="AN1218" i="5" s="1"/>
  <c r="T1219" i="5"/>
  <c r="U1219" i="5" s="1"/>
  <c r="Q1220" i="5"/>
  <c r="R1220" i="5" s="1"/>
  <c r="AK1220" i="5"/>
  <c r="J1221" i="5"/>
  <c r="K1221" i="5" s="1"/>
  <c r="R1221" i="5"/>
  <c r="T1221" i="5" s="1"/>
  <c r="AH1221" i="5"/>
  <c r="AI1221" i="5" s="1"/>
  <c r="AL1221" i="5"/>
  <c r="AM1221" i="5" s="1"/>
  <c r="AI1222" i="5"/>
  <c r="AN1222" i="5" s="1"/>
  <c r="T1223" i="5"/>
  <c r="U1223" i="5" s="1"/>
  <c r="Q1224" i="5"/>
  <c r="R1224" i="5" s="1"/>
  <c r="AK1224" i="5"/>
  <c r="J1225" i="5"/>
  <c r="K1225" i="5" s="1"/>
  <c r="R1225" i="5"/>
  <c r="T1225" i="5" s="1"/>
  <c r="AH1225" i="5"/>
  <c r="AL1225" i="5"/>
  <c r="AM1225" i="5" s="1"/>
  <c r="AK1226" i="5"/>
  <c r="Z1228" i="5"/>
  <c r="AI1228" i="5"/>
  <c r="AN1228" i="5" s="1"/>
  <c r="AH1229" i="5"/>
  <c r="J1230" i="5"/>
  <c r="K1230" i="5" s="1"/>
  <c r="AM1230" i="5"/>
  <c r="Z1231" i="5"/>
  <c r="AL1229" i="5"/>
  <c r="AM1229" i="5" s="1"/>
  <c r="L1231" i="5"/>
  <c r="M1231" i="5" s="1"/>
  <c r="AN1231" i="5"/>
  <c r="Q1232" i="5"/>
  <c r="N1232" i="5"/>
  <c r="L1232" i="5"/>
  <c r="M1232" i="5" s="1"/>
  <c r="AF1232" i="5"/>
  <c r="Z1232" i="5"/>
  <c r="AH1234" i="5"/>
  <c r="AI1234" i="5" s="1"/>
  <c r="AN1234" i="5" s="1"/>
  <c r="AL1232" i="5"/>
  <c r="AM1232" i="5" s="1"/>
  <c r="AE1233" i="5"/>
  <c r="AI1233" i="5"/>
  <c r="AN1233" i="5" s="1"/>
  <c r="AL1235" i="5"/>
  <c r="AM1235" i="5" s="1"/>
  <c r="AK1236" i="5"/>
  <c r="AL1236" i="5" s="1"/>
  <c r="L1237" i="5"/>
  <c r="M1237" i="5" s="1"/>
  <c r="AK1238" i="5"/>
  <c r="L1239" i="5"/>
  <c r="M1239" i="5" s="1"/>
  <c r="AF1239" i="5"/>
  <c r="Z1239" i="5"/>
  <c r="AH1239" i="5"/>
  <c r="AI1239" i="5" s="1"/>
  <c r="AK1240" i="5"/>
  <c r="AL1240" i="5" s="1"/>
  <c r="L1241" i="5"/>
  <c r="M1241" i="5" s="1"/>
  <c r="AK1242" i="5"/>
  <c r="AL1242" i="5" s="1"/>
  <c r="AM1242" i="5" s="1"/>
  <c r="AE1243" i="5"/>
  <c r="J1243" i="5"/>
  <c r="K1243" i="5" s="1"/>
  <c r="AH1243" i="5"/>
  <c r="AI1244" i="5"/>
  <c r="AN1244" i="5" s="1"/>
  <c r="S1247" i="5"/>
  <c r="R1247" i="5"/>
  <c r="T1253" i="5"/>
  <c r="N1254" i="5"/>
  <c r="Q1254" i="5"/>
  <c r="R1254" i="5" s="1"/>
  <c r="AK1258" i="5"/>
  <c r="AL1258" i="5" s="1"/>
  <c r="AM1258" i="5" s="1"/>
  <c r="AF1259" i="5"/>
  <c r="Z1259" i="5"/>
  <c r="AK1260" i="5"/>
  <c r="AL1260" i="5" s="1"/>
  <c r="AM1260" i="5" s="1"/>
  <c r="AE1264" i="5"/>
  <c r="J1264" i="5"/>
  <c r="K1264" i="5" s="1"/>
  <c r="AE1265" i="5"/>
  <c r="J1265" i="5"/>
  <c r="K1265" i="5" s="1"/>
  <c r="AF1235" i="5"/>
  <c r="L1245" i="5"/>
  <c r="M1245" i="5" s="1"/>
  <c r="Z1245" i="5"/>
  <c r="AF1245" i="5"/>
  <c r="AK1246" i="5"/>
  <c r="AL1246" i="5" s="1"/>
  <c r="AM1246" i="5" s="1"/>
  <c r="AE1247" i="5"/>
  <c r="J1247" i="5"/>
  <c r="K1247" i="5" s="1"/>
  <c r="AH1247" i="5"/>
  <c r="S1251" i="5"/>
  <c r="R1251" i="5"/>
  <c r="AK1256" i="5"/>
  <c r="S1235" i="5"/>
  <c r="T1235" i="5" s="1"/>
  <c r="U1235" i="5" s="1"/>
  <c r="S1236" i="5"/>
  <c r="T1236" i="5" s="1"/>
  <c r="U1236" i="5" s="1"/>
  <c r="S1237" i="5"/>
  <c r="AE1237" i="5"/>
  <c r="Q1238" i="5"/>
  <c r="N1238" i="5"/>
  <c r="S1239" i="5"/>
  <c r="K1240" i="5"/>
  <c r="L1240" i="5" s="1"/>
  <c r="M1240" i="5" s="1"/>
  <c r="S1241" i="5"/>
  <c r="AE1241" i="5"/>
  <c r="Q1242" i="5"/>
  <c r="N1242" i="5"/>
  <c r="AM1243" i="5"/>
  <c r="Q1246" i="5"/>
  <c r="R1246" i="5" s="1"/>
  <c r="AN1248" i="5"/>
  <c r="L1249" i="5"/>
  <c r="M1249" i="5" s="1"/>
  <c r="Z1249" i="5"/>
  <c r="AF1249" i="5"/>
  <c r="AK1250" i="5"/>
  <c r="AL1250" i="5" s="1"/>
  <c r="AM1250" i="5" s="1"/>
  <c r="AE1251" i="5"/>
  <c r="J1251" i="5"/>
  <c r="K1251" i="5" s="1"/>
  <c r="AH1251" i="5"/>
  <c r="AI1251" i="5" s="1"/>
  <c r="AN1251" i="5" s="1"/>
  <c r="K1252" i="5"/>
  <c r="N1252" i="5" s="1"/>
  <c r="AH1259" i="5"/>
  <c r="AI1235" i="5"/>
  <c r="AN1235" i="5" s="1"/>
  <c r="N1236" i="5"/>
  <c r="Z1237" i="5"/>
  <c r="AF1237" i="5"/>
  <c r="AH1237" i="5"/>
  <c r="AI1237" i="5" s="1"/>
  <c r="AM1237" i="5"/>
  <c r="AE1239" i="5"/>
  <c r="Q1240" i="5"/>
  <c r="Z1241" i="5"/>
  <c r="AF1241" i="5"/>
  <c r="AH1241" i="5"/>
  <c r="AI1241" i="5" s="1"/>
  <c r="AM1241" i="5"/>
  <c r="S1243" i="5"/>
  <c r="R1243" i="5"/>
  <c r="AM1247" i="5"/>
  <c r="T1249" i="5"/>
  <c r="N1250" i="5"/>
  <c r="Q1250" i="5"/>
  <c r="R1250" i="5" s="1"/>
  <c r="AL1251" i="5"/>
  <c r="AM1251" i="5" s="1"/>
  <c r="AN1252" i="5"/>
  <c r="L1253" i="5"/>
  <c r="M1253" i="5" s="1"/>
  <c r="Z1253" i="5"/>
  <c r="AF1253" i="5"/>
  <c r="L1254" i="5"/>
  <c r="M1254" i="5" s="1"/>
  <c r="AK1254" i="5"/>
  <c r="AE1255" i="5"/>
  <c r="J1255" i="5"/>
  <c r="K1255" i="5" s="1"/>
  <c r="AH1255" i="5"/>
  <c r="AI1255" i="5" s="1"/>
  <c r="AN1255" i="5" s="1"/>
  <c r="Q1256" i="5"/>
  <c r="R1256" i="5" s="1"/>
  <c r="AI1273" i="5"/>
  <c r="AN1273" i="5" s="1"/>
  <c r="Z1277" i="5"/>
  <c r="AF1277" i="5"/>
  <c r="N1239" i="5"/>
  <c r="Z1243" i="5"/>
  <c r="AM1244" i="5"/>
  <c r="Z1247" i="5"/>
  <c r="AM1248" i="5"/>
  <c r="AN1249" i="5"/>
  <c r="Z1251" i="5"/>
  <c r="AM1252" i="5"/>
  <c r="AN1253" i="5"/>
  <c r="K1258" i="5"/>
  <c r="L1258" i="5" s="1"/>
  <c r="M1258" i="5" s="1"/>
  <c r="AE1262" i="5"/>
  <c r="Q1263" i="5"/>
  <c r="R1263" i="5" s="1"/>
  <c r="Q1258" i="5"/>
  <c r="AF1262" i="5"/>
  <c r="Z1262" i="5"/>
  <c r="Z1263" i="5"/>
  <c r="AF1263" i="5"/>
  <c r="AH1275" i="5"/>
  <c r="Q1277" i="5"/>
  <c r="Q1244" i="5"/>
  <c r="Q1248" i="5"/>
  <c r="R1248" i="5" s="1"/>
  <c r="Q1252" i="5"/>
  <c r="R1252" i="5" s="1"/>
  <c r="Q1255" i="5"/>
  <c r="AF1255" i="5"/>
  <c r="AK1255" i="5"/>
  <c r="AL1255" i="5" s="1"/>
  <c r="K1256" i="5"/>
  <c r="Z1257" i="5"/>
  <c r="AF1257" i="5"/>
  <c r="AH1257" i="5"/>
  <c r="AI1257" i="5" s="1"/>
  <c r="AM1257" i="5"/>
  <c r="AE1259" i="5"/>
  <c r="Q1260" i="5"/>
  <c r="R1260" i="5" s="1"/>
  <c r="Z1261" i="5"/>
  <c r="AF1261" i="5"/>
  <c r="AN1261" i="5"/>
  <c r="S1262" i="5"/>
  <c r="T1262" i="5" s="1"/>
  <c r="U1262" i="5" s="1"/>
  <c r="AE1279" i="5"/>
  <c r="J1279" i="5"/>
  <c r="K1279" i="5" s="1"/>
  <c r="N1259" i="5"/>
  <c r="AM1261" i="5"/>
  <c r="AK1263" i="5"/>
  <c r="S1264" i="5"/>
  <c r="AH1264" i="5"/>
  <c r="AM1265" i="5"/>
  <c r="Z1266" i="5"/>
  <c r="AF1267" i="5"/>
  <c r="AK1267" i="5"/>
  <c r="AL1267" i="5" s="1"/>
  <c r="S1268" i="5"/>
  <c r="N1268" i="5"/>
  <c r="AI1271" i="5"/>
  <c r="AN1271" i="5" s="1"/>
  <c r="N1273" i="5"/>
  <c r="Q1273" i="5"/>
  <c r="R1273" i="5" s="1"/>
  <c r="Z1273" i="5"/>
  <c r="AF1273" i="5"/>
  <c r="AI1279" i="5"/>
  <c r="AN1279" i="5" s="1"/>
  <c r="L1266" i="5"/>
  <c r="M1266" i="5" s="1"/>
  <c r="AN1266" i="5"/>
  <c r="N1267" i="5"/>
  <c r="Q1267" i="5"/>
  <c r="L1267" i="5"/>
  <c r="M1267" i="5" s="1"/>
  <c r="AK1269" i="5"/>
  <c r="AL1269" i="5" s="1"/>
  <c r="AE1275" i="5"/>
  <c r="J1275" i="5"/>
  <c r="K1275" i="5" s="1"/>
  <c r="N1275" i="5" s="1"/>
  <c r="AL1276" i="5"/>
  <c r="AM1276" i="5" s="1"/>
  <c r="L1262" i="5"/>
  <c r="M1262" i="5" s="1"/>
  <c r="AN1262" i="5"/>
  <c r="AK1264" i="5"/>
  <c r="AL1264" i="5" s="1"/>
  <c r="AI1265" i="5"/>
  <c r="AN1265" i="5" s="1"/>
  <c r="AI1268" i="5"/>
  <c r="AN1268" i="5" s="1"/>
  <c r="AE1269" i="5"/>
  <c r="AE1271" i="5"/>
  <c r="J1271" i="5"/>
  <c r="K1271" i="5" s="1"/>
  <c r="N1271" i="5" s="1"/>
  <c r="K1272" i="5"/>
  <c r="N1272" i="5" s="1"/>
  <c r="AL1272" i="5"/>
  <c r="AM1272" i="5" s="1"/>
  <c r="L1273" i="5"/>
  <c r="M1273" i="5" s="1"/>
  <c r="K1280" i="5"/>
  <c r="N1280" i="5" s="1"/>
  <c r="AL1280" i="5"/>
  <c r="AM1280" i="5" s="1"/>
  <c r="S1265" i="5"/>
  <c r="L1269" i="5"/>
  <c r="M1269" i="5" s="1"/>
  <c r="AF1269" i="5"/>
  <c r="K1270" i="5"/>
  <c r="N1270" i="5" s="1"/>
  <c r="AH1270" i="5"/>
  <c r="T1271" i="5"/>
  <c r="U1271" i="5" s="1"/>
  <c r="AK1273" i="5"/>
  <c r="S1274" i="5"/>
  <c r="AH1274" i="5"/>
  <c r="AI1274" i="5" s="1"/>
  <c r="AK1277" i="5"/>
  <c r="AL1277" i="5" s="1"/>
  <c r="AH1278" i="5"/>
  <c r="AI1278" i="5" s="1"/>
  <c r="N1269" i="5"/>
  <c r="S1269" i="5"/>
  <c r="S1270" i="5"/>
  <c r="AL1270" i="5"/>
  <c r="AM1270" i="5" s="1"/>
  <c r="AM1271" i="5"/>
  <c r="AN1272" i="5"/>
  <c r="AE1274" i="5"/>
  <c r="J1274" i="5"/>
  <c r="K1274" i="5" s="1"/>
  <c r="AL1274" i="5"/>
  <c r="AM1274" i="5" s="1"/>
  <c r="AM1275" i="5"/>
  <c r="AN1276" i="5"/>
  <c r="AE1278" i="5"/>
  <c r="J1278" i="5"/>
  <c r="K1278" i="5" s="1"/>
  <c r="L1278" i="5" s="1"/>
  <c r="M1278" i="5" s="1"/>
  <c r="Q1278" i="5"/>
  <c r="R1278" i="5" s="1"/>
  <c r="AL1278" i="5"/>
  <c r="AM1278" i="5" s="1"/>
  <c r="R1279" i="5"/>
  <c r="T1279" i="5" s="1"/>
  <c r="U1279" i="5" s="1"/>
  <c r="AM1279" i="5"/>
  <c r="L1272" i="5"/>
  <c r="M1272" i="5" s="1"/>
  <c r="L1276" i="5"/>
  <c r="M1276" i="5" s="1"/>
  <c r="Q1272" i="5"/>
  <c r="Q1276" i="5"/>
  <c r="Q1280" i="5"/>
  <c r="AN450" i="5"/>
  <c r="AM461" i="5"/>
  <c r="AN462" i="5"/>
  <c r="AM465" i="5"/>
  <c r="AN466" i="5"/>
  <c r="AI471" i="5"/>
  <c r="AN471" i="5" s="1"/>
  <c r="AL474" i="5"/>
  <c r="AM474" i="5" s="1"/>
  <c r="AI475" i="5"/>
  <c r="AN475" i="5" s="1"/>
  <c r="AI431" i="5"/>
  <c r="AN431" i="5" s="1"/>
  <c r="AI435" i="5"/>
  <c r="AN435" i="5" s="1"/>
  <c r="AI439" i="5"/>
  <c r="AN439" i="5" s="1"/>
  <c r="AI443" i="5"/>
  <c r="AN443" i="5" s="1"/>
  <c r="AI447" i="5"/>
  <c r="AN447" i="5" s="1"/>
  <c r="AI451" i="5"/>
  <c r="AN451" i="5" s="1"/>
  <c r="AL454" i="5"/>
  <c r="AM454" i="5" s="1"/>
  <c r="AI455" i="5"/>
  <c r="AN455" i="5" s="1"/>
  <c r="AI467" i="5"/>
  <c r="AN467" i="5" s="1"/>
  <c r="AL470" i="5"/>
  <c r="AM470" i="5" s="1"/>
  <c r="AL434" i="5"/>
  <c r="AM434" i="5" s="1"/>
  <c r="AL438" i="5"/>
  <c r="AM438" i="5" s="1"/>
  <c r="AL442" i="5"/>
  <c r="AM442" i="5" s="1"/>
  <c r="AL446" i="5"/>
  <c r="AM446" i="5" s="1"/>
  <c r="AL450" i="5"/>
  <c r="AM450" i="5" s="1"/>
  <c r="AL462" i="5"/>
  <c r="AM462" i="5" s="1"/>
  <c r="AI463" i="5"/>
  <c r="AN463" i="5" s="1"/>
  <c r="AL466" i="5"/>
  <c r="AM466" i="5" s="1"/>
  <c r="K471" i="5"/>
  <c r="N471" i="5" s="1"/>
  <c r="AM473" i="5"/>
  <c r="AN474" i="5"/>
  <c r="K431" i="5"/>
  <c r="N431" i="5" s="1"/>
  <c r="K435" i="5"/>
  <c r="K439" i="5"/>
  <c r="N439" i="5" s="1"/>
  <c r="K443" i="5"/>
  <c r="K447" i="5"/>
  <c r="N447" i="5" s="1"/>
  <c r="K451" i="5"/>
  <c r="AM453" i="5"/>
  <c r="AN454" i="5"/>
  <c r="AM457" i="5"/>
  <c r="AN458" i="5"/>
  <c r="AI459" i="5"/>
  <c r="AN459" i="5" s="1"/>
  <c r="K467" i="5"/>
  <c r="N467" i="5" s="1"/>
  <c r="AM469" i="5"/>
  <c r="AN470" i="5"/>
  <c r="AF431" i="5"/>
  <c r="Q432" i="5"/>
  <c r="AK432" i="5"/>
  <c r="AL432" i="5" s="1"/>
  <c r="J433" i="5"/>
  <c r="K433" i="5" s="1"/>
  <c r="R433" i="5"/>
  <c r="T433" i="5" s="1"/>
  <c r="U433" i="5" s="1"/>
  <c r="AH433" i="5"/>
  <c r="AI433" i="5" s="1"/>
  <c r="AL433" i="5"/>
  <c r="AM433" i="5" s="1"/>
  <c r="AI434" i="5"/>
  <c r="AN434" i="5" s="1"/>
  <c r="AF435" i="5"/>
  <c r="Q436" i="5"/>
  <c r="R436" i="5" s="1"/>
  <c r="AK436" i="5"/>
  <c r="AL436" i="5" s="1"/>
  <c r="J437" i="5"/>
  <c r="K437" i="5" s="1"/>
  <c r="R437" i="5"/>
  <c r="T437" i="5" s="1"/>
  <c r="U437" i="5" s="1"/>
  <c r="AH437" i="5"/>
  <c r="AI437" i="5" s="1"/>
  <c r="AL437" i="5"/>
  <c r="AM437" i="5" s="1"/>
  <c r="AI438" i="5"/>
  <c r="AN438" i="5" s="1"/>
  <c r="AF439" i="5"/>
  <c r="Q440" i="5"/>
  <c r="R440" i="5" s="1"/>
  <c r="AK440" i="5"/>
  <c r="J441" i="5"/>
  <c r="K441" i="5" s="1"/>
  <c r="R441" i="5"/>
  <c r="T441" i="5" s="1"/>
  <c r="U441" i="5" s="1"/>
  <c r="AH441" i="5"/>
  <c r="AL441" i="5"/>
  <c r="AM441" i="5" s="1"/>
  <c r="AI442" i="5"/>
  <c r="AN442" i="5" s="1"/>
  <c r="AF443" i="5"/>
  <c r="Q444" i="5"/>
  <c r="R444" i="5" s="1"/>
  <c r="AK444" i="5"/>
  <c r="AL444" i="5" s="1"/>
  <c r="J445" i="5"/>
  <c r="K445" i="5" s="1"/>
  <c r="R445" i="5"/>
  <c r="T445" i="5" s="1"/>
  <c r="U445" i="5" s="1"/>
  <c r="AH445" i="5"/>
  <c r="AI445" i="5" s="1"/>
  <c r="AL445" i="5"/>
  <c r="AM445" i="5" s="1"/>
  <c r="AI446" i="5"/>
  <c r="AN446" i="5" s="1"/>
  <c r="AF447" i="5"/>
  <c r="Q448" i="5"/>
  <c r="R448" i="5" s="1"/>
  <c r="AK448" i="5"/>
  <c r="J449" i="5"/>
  <c r="K449" i="5" s="1"/>
  <c r="AH449" i="5"/>
  <c r="AI449" i="5" s="1"/>
  <c r="AN449" i="5" s="1"/>
  <c r="AL449" i="5"/>
  <c r="AM449" i="5" s="1"/>
  <c r="AF451" i="5"/>
  <c r="Q452" i="5"/>
  <c r="R452" i="5" s="1"/>
  <c r="AK452" i="5"/>
  <c r="J453" i="5"/>
  <c r="K453" i="5" s="1"/>
  <c r="AH453" i="5"/>
  <c r="AI453" i="5" s="1"/>
  <c r="AF455" i="5"/>
  <c r="Q456" i="5"/>
  <c r="R456" i="5" s="1"/>
  <c r="AK456" i="5"/>
  <c r="AL456" i="5" s="1"/>
  <c r="J457" i="5"/>
  <c r="K457" i="5" s="1"/>
  <c r="AH457" i="5"/>
  <c r="L459" i="5"/>
  <c r="M459" i="5" s="1"/>
  <c r="AF459" i="5"/>
  <c r="Q460" i="5"/>
  <c r="R460" i="5" s="1"/>
  <c r="AK460" i="5"/>
  <c r="J461" i="5"/>
  <c r="K461" i="5" s="1"/>
  <c r="N461" i="5" s="1"/>
  <c r="AH461" i="5"/>
  <c r="L463" i="5"/>
  <c r="M463" i="5" s="1"/>
  <c r="AF463" i="5"/>
  <c r="Q464" i="5"/>
  <c r="AK464" i="5"/>
  <c r="AL464" i="5" s="1"/>
  <c r="J465" i="5"/>
  <c r="K465" i="5" s="1"/>
  <c r="AH465" i="5"/>
  <c r="L467" i="5"/>
  <c r="M467" i="5" s="1"/>
  <c r="AF467" i="5"/>
  <c r="Q468" i="5"/>
  <c r="R468" i="5" s="1"/>
  <c r="AK468" i="5"/>
  <c r="J469" i="5"/>
  <c r="K469" i="5" s="1"/>
  <c r="AH469" i="5"/>
  <c r="AI469" i="5" s="1"/>
  <c r="AF471" i="5"/>
  <c r="Q472" i="5"/>
  <c r="R472" i="5" s="1"/>
  <c r="AK472" i="5"/>
  <c r="AL472" i="5" s="1"/>
  <c r="J473" i="5"/>
  <c r="K473" i="5" s="1"/>
  <c r="AH473" i="5"/>
  <c r="AI473" i="5" s="1"/>
  <c r="AF475" i="5"/>
  <c r="AI477" i="5"/>
  <c r="AN477" i="5" s="1"/>
  <c r="AH478" i="5"/>
  <c r="K480" i="5"/>
  <c r="L480" i="5" s="1"/>
  <c r="M480" i="5" s="1"/>
  <c r="K484" i="5"/>
  <c r="K488" i="5"/>
  <c r="K492" i="5"/>
  <c r="L492" i="5" s="1"/>
  <c r="M492" i="5" s="1"/>
  <c r="K496" i="5"/>
  <c r="L496" i="5" s="1"/>
  <c r="M496" i="5" s="1"/>
  <c r="AE509" i="5"/>
  <c r="J509" i="5"/>
  <c r="K509" i="5" s="1"/>
  <c r="T511" i="5"/>
  <c r="U511" i="5" s="1"/>
  <c r="N512" i="5"/>
  <c r="Q512" i="5"/>
  <c r="R512" i="5" s="1"/>
  <c r="L515" i="5"/>
  <c r="M515" i="5" s="1"/>
  <c r="AF515" i="5"/>
  <c r="Z515" i="5"/>
  <c r="AK516" i="5"/>
  <c r="AL516" i="5" s="1"/>
  <c r="AE517" i="5"/>
  <c r="J517" i="5"/>
  <c r="K517" i="5" s="1"/>
  <c r="AM525" i="5"/>
  <c r="L550" i="5"/>
  <c r="M550" i="5" s="1"/>
  <c r="L551" i="5"/>
  <c r="M551" i="5" s="1"/>
  <c r="L554" i="5"/>
  <c r="M554" i="5" s="1"/>
  <c r="L555" i="5"/>
  <c r="M555" i="5" s="1"/>
  <c r="Q431" i="5"/>
  <c r="AK431" i="5"/>
  <c r="J432" i="5"/>
  <c r="K432" i="5" s="1"/>
  <c r="AH432" i="5"/>
  <c r="AI432" i="5" s="1"/>
  <c r="L434" i="5"/>
  <c r="M434" i="5" s="1"/>
  <c r="Q435" i="5"/>
  <c r="AK435" i="5"/>
  <c r="J436" i="5"/>
  <c r="K436" i="5" s="1"/>
  <c r="AH436" i="5"/>
  <c r="L438" i="5"/>
  <c r="M438" i="5" s="1"/>
  <c r="Q439" i="5"/>
  <c r="AK439" i="5"/>
  <c r="AL439" i="5" s="1"/>
  <c r="J440" i="5"/>
  <c r="K440" i="5" s="1"/>
  <c r="AH440" i="5"/>
  <c r="AI440" i="5" s="1"/>
  <c r="AI441" i="5"/>
  <c r="AN441" i="5" s="1"/>
  <c r="L442" i="5"/>
  <c r="M442" i="5" s="1"/>
  <c r="Q443" i="5"/>
  <c r="AK443" i="5"/>
  <c r="J444" i="5"/>
  <c r="K444" i="5" s="1"/>
  <c r="AH444" i="5"/>
  <c r="L446" i="5"/>
  <c r="M446" i="5" s="1"/>
  <c r="Q447" i="5"/>
  <c r="AK447" i="5"/>
  <c r="J448" i="5"/>
  <c r="K448" i="5" s="1"/>
  <c r="AH448" i="5"/>
  <c r="AI448" i="5" s="1"/>
  <c r="S449" i="5"/>
  <c r="L450" i="5"/>
  <c r="M450" i="5" s="1"/>
  <c r="Q451" i="5"/>
  <c r="AK451" i="5"/>
  <c r="AL451" i="5" s="1"/>
  <c r="J452" i="5"/>
  <c r="K452" i="5" s="1"/>
  <c r="AH452" i="5"/>
  <c r="S453" i="5"/>
  <c r="L454" i="5"/>
  <c r="M454" i="5" s="1"/>
  <c r="Q455" i="5"/>
  <c r="AK455" i="5"/>
  <c r="AL455" i="5" s="1"/>
  <c r="J456" i="5"/>
  <c r="K456" i="5" s="1"/>
  <c r="AH456" i="5"/>
  <c r="S457" i="5"/>
  <c r="AI457" i="5"/>
  <c r="L458" i="5"/>
  <c r="M458" i="5" s="1"/>
  <c r="Q459" i="5"/>
  <c r="AK459" i="5"/>
  <c r="AL459" i="5" s="1"/>
  <c r="J460" i="5"/>
  <c r="K460" i="5" s="1"/>
  <c r="AH460" i="5"/>
  <c r="AL460" i="5"/>
  <c r="S461" i="5"/>
  <c r="L462" i="5"/>
  <c r="M462" i="5" s="1"/>
  <c r="Q463" i="5"/>
  <c r="AK463" i="5"/>
  <c r="AL463" i="5" s="1"/>
  <c r="J464" i="5"/>
  <c r="K464" i="5" s="1"/>
  <c r="AH464" i="5"/>
  <c r="S465" i="5"/>
  <c r="AI465" i="5"/>
  <c r="L466" i="5"/>
  <c r="M466" i="5" s="1"/>
  <c r="Q467" i="5"/>
  <c r="AK467" i="5"/>
  <c r="J468" i="5"/>
  <c r="K468" i="5" s="1"/>
  <c r="AH468" i="5"/>
  <c r="S469" i="5"/>
  <c r="L470" i="5"/>
  <c r="M470" i="5" s="1"/>
  <c r="Q471" i="5"/>
  <c r="AK471" i="5"/>
  <c r="AL471" i="5" s="1"/>
  <c r="J472" i="5"/>
  <c r="K472" i="5" s="1"/>
  <c r="AH472" i="5"/>
  <c r="S473" i="5"/>
  <c r="L474" i="5"/>
  <c r="M474" i="5" s="1"/>
  <c r="Q475" i="5"/>
  <c r="AK475" i="5"/>
  <c r="J476" i="5"/>
  <c r="K476" i="5" s="1"/>
  <c r="Z476" i="5"/>
  <c r="AI476" i="5"/>
  <c r="AN476" i="5" s="1"/>
  <c r="AE477" i="5"/>
  <c r="J478" i="5"/>
  <c r="K478" i="5" s="1"/>
  <c r="N478" i="5" s="1"/>
  <c r="J479" i="5"/>
  <c r="K479" i="5" s="1"/>
  <c r="Q480" i="5"/>
  <c r="S481" i="5"/>
  <c r="K482" i="5"/>
  <c r="L482" i="5" s="1"/>
  <c r="M482" i="5" s="1"/>
  <c r="S483" i="5"/>
  <c r="AE483" i="5"/>
  <c r="Q484" i="5"/>
  <c r="R484" i="5" s="1"/>
  <c r="S485" i="5"/>
  <c r="K486" i="5"/>
  <c r="L486" i="5" s="1"/>
  <c r="M486" i="5" s="1"/>
  <c r="S487" i="5"/>
  <c r="AE487" i="5"/>
  <c r="Q488" i="5"/>
  <c r="R488" i="5" s="1"/>
  <c r="S489" i="5"/>
  <c r="K490" i="5"/>
  <c r="L490" i="5" s="1"/>
  <c r="M490" i="5" s="1"/>
  <c r="S491" i="5"/>
  <c r="AE491" i="5"/>
  <c r="Q492" i="5"/>
  <c r="R492" i="5" s="1"/>
  <c r="S493" i="5"/>
  <c r="K494" i="5"/>
  <c r="S495" i="5"/>
  <c r="AE495" i="5"/>
  <c r="Q496" i="5"/>
  <c r="R496" i="5" s="1"/>
  <c r="S497" i="5"/>
  <c r="K498" i="5"/>
  <c r="L498" i="5" s="1"/>
  <c r="M498" i="5" s="1"/>
  <c r="S499" i="5"/>
  <c r="AE499" i="5"/>
  <c r="Q500" i="5"/>
  <c r="R500" i="5" s="1"/>
  <c r="N500" i="5"/>
  <c r="S501" i="5"/>
  <c r="K502" i="5"/>
  <c r="L502" i="5" s="1"/>
  <c r="M502" i="5" s="1"/>
  <c r="S503" i="5"/>
  <c r="AE503" i="5"/>
  <c r="Q504" i="5"/>
  <c r="R504" i="5" s="1"/>
  <c r="N504" i="5"/>
  <c r="S505" i="5"/>
  <c r="K506" i="5"/>
  <c r="S507" i="5"/>
  <c r="AE507" i="5"/>
  <c r="Q508" i="5"/>
  <c r="R508" i="5" s="1"/>
  <c r="N508" i="5"/>
  <c r="S509" i="5"/>
  <c r="AM513" i="5"/>
  <c r="N516" i="5"/>
  <c r="Q516" i="5"/>
  <c r="R516" i="5" s="1"/>
  <c r="AN518" i="5"/>
  <c r="L523" i="5"/>
  <c r="M523" i="5" s="1"/>
  <c r="K527" i="5"/>
  <c r="N527" i="5" s="1"/>
  <c r="AM529" i="5"/>
  <c r="N532" i="5"/>
  <c r="N536" i="5"/>
  <c r="K539" i="5"/>
  <c r="K543" i="5"/>
  <c r="L547" i="5"/>
  <c r="M547" i="5" s="1"/>
  <c r="AN550" i="5"/>
  <c r="Q434" i="5"/>
  <c r="Q438" i="5"/>
  <c r="Q442" i="5"/>
  <c r="Q446" i="5"/>
  <c r="Q450" i="5"/>
  <c r="Q454" i="5"/>
  <c r="Q458" i="5"/>
  <c r="Q462" i="5"/>
  <c r="Q466" i="5"/>
  <c r="Q470" i="5"/>
  <c r="S472" i="5"/>
  <c r="T472" i="5" s="1"/>
  <c r="U472" i="5" s="1"/>
  <c r="Q474" i="5"/>
  <c r="L477" i="5"/>
  <c r="M477" i="5" s="1"/>
  <c r="AF477" i="5"/>
  <c r="AK477" i="5"/>
  <c r="AL477" i="5" s="1"/>
  <c r="AK478" i="5"/>
  <c r="AL478" i="5" s="1"/>
  <c r="AH479" i="5"/>
  <c r="AM479" i="5"/>
  <c r="AE481" i="5"/>
  <c r="Q482" i="5"/>
  <c r="R482" i="5" s="1"/>
  <c r="AF483" i="5"/>
  <c r="Z483" i="5"/>
  <c r="AH483" i="5"/>
  <c r="AI483" i="5" s="1"/>
  <c r="AM483" i="5"/>
  <c r="AE485" i="5"/>
  <c r="Q486" i="5"/>
  <c r="R486" i="5" s="1"/>
  <c r="AF487" i="5"/>
  <c r="Z487" i="5"/>
  <c r="AH487" i="5"/>
  <c r="AM487" i="5"/>
  <c r="AE489" i="5"/>
  <c r="Q490" i="5"/>
  <c r="R490" i="5" s="1"/>
  <c r="AF491" i="5"/>
  <c r="Z491" i="5"/>
  <c r="AH491" i="5"/>
  <c r="AI491" i="5" s="1"/>
  <c r="AM491" i="5"/>
  <c r="AE493" i="5"/>
  <c r="Q494" i="5"/>
  <c r="R494" i="5" s="1"/>
  <c r="AF495" i="5"/>
  <c r="Z495" i="5"/>
  <c r="AH495" i="5"/>
  <c r="AM495" i="5"/>
  <c r="AE497" i="5"/>
  <c r="Q498" i="5"/>
  <c r="R498" i="5" s="1"/>
  <c r="AF499" i="5"/>
  <c r="Z499" i="5"/>
  <c r="AH499" i="5"/>
  <c r="AI499" i="5" s="1"/>
  <c r="AM499" i="5"/>
  <c r="AE501" i="5"/>
  <c r="Q502" i="5"/>
  <c r="R502" i="5" s="1"/>
  <c r="N502" i="5"/>
  <c r="AF503" i="5"/>
  <c r="Z503" i="5"/>
  <c r="AH503" i="5"/>
  <c r="AM503" i="5"/>
  <c r="AE505" i="5"/>
  <c r="Q506" i="5"/>
  <c r="R506" i="5" s="1"/>
  <c r="AF507" i="5"/>
  <c r="Z507" i="5"/>
  <c r="AH507" i="5"/>
  <c r="AI507" i="5" s="1"/>
  <c r="AM507" i="5"/>
  <c r="AH509" i="5"/>
  <c r="K510" i="5"/>
  <c r="N510" i="5" s="1"/>
  <c r="AI510" i="5"/>
  <c r="AN510" i="5" s="1"/>
  <c r="S513" i="5"/>
  <c r="R513" i="5"/>
  <c r="AM517" i="5"/>
  <c r="N520" i="5"/>
  <c r="L526" i="5"/>
  <c r="M526" i="5" s="1"/>
  <c r="K531" i="5"/>
  <c r="N531" i="5" s="1"/>
  <c r="K535" i="5"/>
  <c r="N535" i="5" s="1"/>
  <c r="L538" i="5"/>
  <c r="M538" i="5" s="1"/>
  <c r="L542" i="5"/>
  <c r="M542" i="5" s="1"/>
  <c r="AN546" i="5"/>
  <c r="AM549" i="5"/>
  <c r="AM553" i="5"/>
  <c r="Q476" i="5"/>
  <c r="R476" i="5" s="1"/>
  <c r="N477" i="5"/>
  <c r="S477" i="5"/>
  <c r="T477" i="5" s="1"/>
  <c r="U477" i="5" s="1"/>
  <c r="S478" i="5"/>
  <c r="T478" i="5" s="1"/>
  <c r="U478" i="5" s="1"/>
  <c r="AK480" i="5"/>
  <c r="AL480" i="5" s="1"/>
  <c r="N481" i="5"/>
  <c r="Z481" i="5"/>
  <c r="AF481" i="5"/>
  <c r="AH481" i="5"/>
  <c r="AI481" i="5" s="1"/>
  <c r="AN481" i="5" s="1"/>
  <c r="AK482" i="5"/>
  <c r="AL482" i="5" s="1"/>
  <c r="AM482" i="5" s="1"/>
  <c r="L483" i="5"/>
  <c r="M483" i="5" s="1"/>
  <c r="AK484" i="5"/>
  <c r="AL484" i="5" s="1"/>
  <c r="N485" i="5"/>
  <c r="Z485" i="5"/>
  <c r="AF485" i="5"/>
  <c r="AH485" i="5"/>
  <c r="AI485" i="5" s="1"/>
  <c r="AN485" i="5" s="1"/>
  <c r="AK486" i="5"/>
  <c r="AL486" i="5" s="1"/>
  <c r="AM486" i="5" s="1"/>
  <c r="L487" i="5"/>
  <c r="M487" i="5" s="1"/>
  <c r="AK488" i="5"/>
  <c r="AL488" i="5" s="1"/>
  <c r="N489" i="5"/>
  <c r="Z489" i="5"/>
  <c r="AF489" i="5"/>
  <c r="AH489" i="5"/>
  <c r="AI489" i="5" s="1"/>
  <c r="AN489" i="5" s="1"/>
  <c r="AK490" i="5"/>
  <c r="AL490" i="5" s="1"/>
  <c r="AM490" i="5" s="1"/>
  <c r="L491" i="5"/>
  <c r="M491" i="5" s="1"/>
  <c r="AK492" i="5"/>
  <c r="AL492" i="5" s="1"/>
  <c r="N493" i="5"/>
  <c r="Z493" i="5"/>
  <c r="AF493" i="5"/>
  <c r="AH493" i="5"/>
  <c r="AI493" i="5" s="1"/>
  <c r="AN493" i="5" s="1"/>
  <c r="AK494" i="5"/>
  <c r="AL494" i="5" s="1"/>
  <c r="AM494" i="5" s="1"/>
  <c r="L495" i="5"/>
  <c r="M495" i="5" s="1"/>
  <c r="AK496" i="5"/>
  <c r="AL496" i="5" s="1"/>
  <c r="N497" i="5"/>
  <c r="Z497" i="5"/>
  <c r="AF497" i="5"/>
  <c r="AH497" i="5"/>
  <c r="AI497" i="5" s="1"/>
  <c r="AN497" i="5" s="1"/>
  <c r="AK498" i="5"/>
  <c r="L499" i="5"/>
  <c r="M499" i="5" s="1"/>
  <c r="AK500" i="5"/>
  <c r="AL500" i="5" s="1"/>
  <c r="N501" i="5"/>
  <c r="Z501" i="5"/>
  <c r="AF501" i="5"/>
  <c r="AH501" i="5"/>
  <c r="AI501" i="5" s="1"/>
  <c r="AK502" i="5"/>
  <c r="L503" i="5"/>
  <c r="M503" i="5" s="1"/>
  <c r="AK504" i="5"/>
  <c r="AL504" i="5" s="1"/>
  <c r="N505" i="5"/>
  <c r="Z505" i="5"/>
  <c r="AF505" i="5"/>
  <c r="AH505" i="5"/>
  <c r="AI505" i="5" s="1"/>
  <c r="AK506" i="5"/>
  <c r="AL506" i="5" s="1"/>
  <c r="AK508" i="5"/>
  <c r="AL508" i="5" s="1"/>
  <c r="AL509" i="5"/>
  <c r="AM509" i="5" s="1"/>
  <c r="AF511" i="5"/>
  <c r="Z511" i="5"/>
  <c r="L512" i="5"/>
  <c r="M512" i="5" s="1"/>
  <c r="AK512" i="5"/>
  <c r="AL512" i="5" s="1"/>
  <c r="AE513" i="5"/>
  <c r="J513" i="5"/>
  <c r="K513" i="5" s="1"/>
  <c r="AH513" i="5"/>
  <c r="AI513" i="5" s="1"/>
  <c r="AN513" i="5" s="1"/>
  <c r="AI514" i="5"/>
  <c r="AN514" i="5" s="1"/>
  <c r="N517" i="5"/>
  <c r="S517" i="5"/>
  <c r="R517" i="5"/>
  <c r="L531" i="5"/>
  <c r="M531" i="5" s="1"/>
  <c r="L481" i="5"/>
  <c r="M481" i="5" s="1"/>
  <c r="L485" i="5"/>
  <c r="M485" i="5" s="1"/>
  <c r="L489" i="5"/>
  <c r="M489" i="5" s="1"/>
  <c r="L493" i="5"/>
  <c r="M493" i="5" s="1"/>
  <c r="L497" i="5"/>
  <c r="M497" i="5" s="1"/>
  <c r="L501" i="5"/>
  <c r="M501" i="5" s="1"/>
  <c r="L505" i="5"/>
  <c r="M505" i="5" s="1"/>
  <c r="AF509" i="5"/>
  <c r="Q510" i="5"/>
  <c r="AK510" i="5"/>
  <c r="AL510" i="5" s="1"/>
  <c r="AH511" i="5"/>
  <c r="AI511" i="5" s="1"/>
  <c r="AF513" i="5"/>
  <c r="Q514" i="5"/>
  <c r="R514" i="5" s="1"/>
  <c r="AK514" i="5"/>
  <c r="AL514" i="5" s="1"/>
  <c r="AH515" i="5"/>
  <c r="AI515" i="5" s="1"/>
  <c r="L517" i="5"/>
  <c r="M517" i="5" s="1"/>
  <c r="AF517" i="5"/>
  <c r="Q518" i="5"/>
  <c r="R518" i="5" s="1"/>
  <c r="AK518" i="5"/>
  <c r="AL518" i="5" s="1"/>
  <c r="Z519" i="5"/>
  <c r="AH519" i="5"/>
  <c r="AI519" i="5" s="1"/>
  <c r="AF521" i="5"/>
  <c r="Q522" i="5"/>
  <c r="AK522" i="5"/>
  <c r="AL522" i="5" s="1"/>
  <c r="Z523" i="5"/>
  <c r="AH523" i="5"/>
  <c r="AI523" i="5" s="1"/>
  <c r="AF525" i="5"/>
  <c r="Q526" i="5"/>
  <c r="R526" i="5" s="1"/>
  <c r="AK526" i="5"/>
  <c r="AL526" i="5" s="1"/>
  <c r="Z527" i="5"/>
  <c r="AH527" i="5"/>
  <c r="AI527" i="5" s="1"/>
  <c r="AF529" i="5"/>
  <c r="Q530" i="5"/>
  <c r="R530" i="5" s="1"/>
  <c r="AK530" i="5"/>
  <c r="AL530" i="5" s="1"/>
  <c r="Z531" i="5"/>
  <c r="AH531" i="5"/>
  <c r="AI531" i="5" s="1"/>
  <c r="AF533" i="5"/>
  <c r="Q534" i="5"/>
  <c r="R534" i="5" s="1"/>
  <c r="AK534" i="5"/>
  <c r="AL534" i="5" s="1"/>
  <c r="Z535" i="5"/>
  <c r="AH535" i="5"/>
  <c r="AI535" i="5" s="1"/>
  <c r="AF537" i="5"/>
  <c r="Q538" i="5"/>
  <c r="R538" i="5" s="1"/>
  <c r="AK538" i="5"/>
  <c r="AL538" i="5" s="1"/>
  <c r="Z539" i="5"/>
  <c r="AH539" i="5"/>
  <c r="AI539" i="5" s="1"/>
  <c r="AF541" i="5"/>
  <c r="Q542" i="5"/>
  <c r="R542" i="5" s="1"/>
  <c r="AK542" i="5"/>
  <c r="AL542" i="5" s="1"/>
  <c r="Z543" i="5"/>
  <c r="AH543" i="5"/>
  <c r="AI543" i="5" s="1"/>
  <c r="AF545" i="5"/>
  <c r="Q546" i="5"/>
  <c r="R546" i="5" s="1"/>
  <c r="AK546" i="5"/>
  <c r="AL546" i="5" s="1"/>
  <c r="Z547" i="5"/>
  <c r="AH547" i="5"/>
  <c r="AI547" i="5" s="1"/>
  <c r="AF549" i="5"/>
  <c r="Q550" i="5"/>
  <c r="R550" i="5" s="1"/>
  <c r="AK550" i="5"/>
  <c r="AL550" i="5" s="1"/>
  <c r="N551" i="5"/>
  <c r="Z551" i="5"/>
  <c r="AH551" i="5"/>
  <c r="AI551" i="5" s="1"/>
  <c r="AF553" i="5"/>
  <c r="Q554" i="5"/>
  <c r="R554" i="5" s="1"/>
  <c r="AK554" i="5"/>
  <c r="AL554" i="5" s="1"/>
  <c r="N555" i="5"/>
  <c r="Z555" i="5"/>
  <c r="AH555" i="5"/>
  <c r="AI555" i="5" s="1"/>
  <c r="S557" i="5"/>
  <c r="AI557" i="5"/>
  <c r="AN557" i="5" s="1"/>
  <c r="L560" i="5"/>
  <c r="M560" i="5" s="1"/>
  <c r="Q560" i="5"/>
  <c r="AF560" i="5"/>
  <c r="K561" i="5"/>
  <c r="L561" i="5" s="1"/>
  <c r="M561" i="5" s="1"/>
  <c r="Z563" i="5"/>
  <c r="AI563" i="5"/>
  <c r="AN563" i="5" s="1"/>
  <c r="AE564" i="5"/>
  <c r="AL564" i="5"/>
  <c r="AM564" i="5" s="1"/>
  <c r="J565" i="5"/>
  <c r="K565" i="5" s="1"/>
  <c r="AM565" i="5"/>
  <c r="Z566" i="5"/>
  <c r="Q587" i="5"/>
  <c r="R587" i="5" s="1"/>
  <c r="N587" i="5"/>
  <c r="AK587" i="5"/>
  <c r="AL587" i="5" s="1"/>
  <c r="J588" i="5"/>
  <c r="K588" i="5" s="1"/>
  <c r="N588" i="5" s="1"/>
  <c r="AE588" i="5"/>
  <c r="AH588" i="5"/>
  <c r="AI588" i="5" s="1"/>
  <c r="K589" i="5"/>
  <c r="AN590" i="5"/>
  <c r="Q591" i="5"/>
  <c r="R591" i="5" s="1"/>
  <c r="N591" i="5"/>
  <c r="AK591" i="5"/>
  <c r="J592" i="5"/>
  <c r="K592" i="5" s="1"/>
  <c r="AE592" i="5"/>
  <c r="AH592" i="5"/>
  <c r="K593" i="5"/>
  <c r="N593" i="5" s="1"/>
  <c r="K600" i="5"/>
  <c r="N600" i="5" s="1"/>
  <c r="K616" i="5"/>
  <c r="N616" i="5" s="1"/>
  <c r="L520" i="5"/>
  <c r="M520" i="5" s="1"/>
  <c r="L528" i="5"/>
  <c r="M528" i="5" s="1"/>
  <c r="L532" i="5"/>
  <c r="M532" i="5" s="1"/>
  <c r="L536" i="5"/>
  <c r="M536" i="5" s="1"/>
  <c r="L548" i="5"/>
  <c r="M548" i="5" s="1"/>
  <c r="L552" i="5"/>
  <c r="M552" i="5" s="1"/>
  <c r="L556" i="5"/>
  <c r="M556" i="5" s="1"/>
  <c r="Q559" i="5"/>
  <c r="L559" i="5"/>
  <c r="M559" i="5" s="1"/>
  <c r="S561" i="5"/>
  <c r="T561" i="5" s="1"/>
  <c r="U561" i="5" s="1"/>
  <c r="L562" i="5"/>
  <c r="M562" i="5" s="1"/>
  <c r="AF564" i="5"/>
  <c r="AK567" i="5"/>
  <c r="AL567" i="5" s="1"/>
  <c r="AM567" i="5" s="1"/>
  <c r="AH568" i="5"/>
  <c r="AI568" i="5" s="1"/>
  <c r="AN568" i="5" s="1"/>
  <c r="AK571" i="5"/>
  <c r="AL571" i="5" s="1"/>
  <c r="AM571" i="5" s="1"/>
  <c r="AH572" i="5"/>
  <c r="AK575" i="5"/>
  <c r="AL575" i="5" s="1"/>
  <c r="AM575" i="5" s="1"/>
  <c r="AH576" i="5"/>
  <c r="AI576" i="5" s="1"/>
  <c r="AN576" i="5" s="1"/>
  <c r="AK579" i="5"/>
  <c r="AL579" i="5" s="1"/>
  <c r="AM579" i="5" s="1"/>
  <c r="AH580" i="5"/>
  <c r="AK583" i="5"/>
  <c r="AL583" i="5" s="1"/>
  <c r="AM583" i="5" s="1"/>
  <c r="AH584" i="5"/>
  <c r="AI584" i="5" s="1"/>
  <c r="AF586" i="5"/>
  <c r="Z586" i="5"/>
  <c r="AF590" i="5"/>
  <c r="Z590" i="5"/>
  <c r="K604" i="5"/>
  <c r="N604" i="5" s="1"/>
  <c r="K620" i="5"/>
  <c r="N620" i="5" s="1"/>
  <c r="AH517" i="5"/>
  <c r="AI517" i="5" s="1"/>
  <c r="S518" i="5"/>
  <c r="T518" i="5" s="1"/>
  <c r="U518" i="5" s="1"/>
  <c r="T519" i="5"/>
  <c r="U519" i="5" s="1"/>
  <c r="Q520" i="5"/>
  <c r="R520" i="5" s="1"/>
  <c r="AK520" i="5"/>
  <c r="AL520" i="5" s="1"/>
  <c r="J521" i="5"/>
  <c r="K521" i="5" s="1"/>
  <c r="R521" i="5"/>
  <c r="T521" i="5" s="1"/>
  <c r="AH521" i="5"/>
  <c r="AI521" i="5" s="1"/>
  <c r="AN521" i="5" s="1"/>
  <c r="T523" i="5"/>
  <c r="U523" i="5" s="1"/>
  <c r="Q524" i="5"/>
  <c r="R524" i="5" s="1"/>
  <c r="AK524" i="5"/>
  <c r="J525" i="5"/>
  <c r="K525" i="5" s="1"/>
  <c r="R525" i="5"/>
  <c r="T525" i="5" s="1"/>
  <c r="AH525" i="5"/>
  <c r="T527" i="5"/>
  <c r="U527" i="5" s="1"/>
  <c r="Q528" i="5"/>
  <c r="R528" i="5" s="1"/>
  <c r="AK528" i="5"/>
  <c r="AL528" i="5" s="1"/>
  <c r="AM528" i="5" s="1"/>
  <c r="J529" i="5"/>
  <c r="K529" i="5" s="1"/>
  <c r="R529" i="5"/>
  <c r="T529" i="5" s="1"/>
  <c r="AH529" i="5"/>
  <c r="AI529" i="5" s="1"/>
  <c r="S530" i="5"/>
  <c r="T530" i="5" s="1"/>
  <c r="U530" i="5" s="1"/>
  <c r="T531" i="5"/>
  <c r="U531" i="5" s="1"/>
  <c r="Q532" i="5"/>
  <c r="R532" i="5" s="1"/>
  <c r="AK532" i="5"/>
  <c r="AL532" i="5" s="1"/>
  <c r="J533" i="5"/>
  <c r="K533" i="5" s="1"/>
  <c r="R533" i="5"/>
  <c r="T533" i="5" s="1"/>
  <c r="AH533" i="5"/>
  <c r="AI533" i="5" s="1"/>
  <c r="T535" i="5"/>
  <c r="U535" i="5" s="1"/>
  <c r="Q536" i="5"/>
  <c r="R536" i="5" s="1"/>
  <c r="AK536" i="5"/>
  <c r="AL536" i="5" s="1"/>
  <c r="J537" i="5"/>
  <c r="K537" i="5" s="1"/>
  <c r="R537" i="5"/>
  <c r="T537" i="5" s="1"/>
  <c r="AH537" i="5"/>
  <c r="AI537" i="5" s="1"/>
  <c r="AN537" i="5" s="1"/>
  <c r="T539" i="5"/>
  <c r="U539" i="5" s="1"/>
  <c r="Q540" i="5"/>
  <c r="R540" i="5" s="1"/>
  <c r="AK540" i="5"/>
  <c r="J541" i="5"/>
  <c r="K541" i="5" s="1"/>
  <c r="R541" i="5"/>
  <c r="T541" i="5" s="1"/>
  <c r="AH541" i="5"/>
  <c r="AI541" i="5" s="1"/>
  <c r="T543" i="5"/>
  <c r="U543" i="5" s="1"/>
  <c r="Q544" i="5"/>
  <c r="R544" i="5" s="1"/>
  <c r="AK544" i="5"/>
  <c r="J545" i="5"/>
  <c r="K545" i="5" s="1"/>
  <c r="R545" i="5"/>
  <c r="T545" i="5" s="1"/>
  <c r="AH545" i="5"/>
  <c r="AI545" i="5" s="1"/>
  <c r="T547" i="5"/>
  <c r="U547" i="5" s="1"/>
  <c r="Q548" i="5"/>
  <c r="AK548" i="5"/>
  <c r="J549" i="5"/>
  <c r="K549" i="5" s="1"/>
  <c r="N549" i="5" s="1"/>
  <c r="R549" i="5"/>
  <c r="T549" i="5" s="1"/>
  <c r="AH549" i="5"/>
  <c r="AI549" i="5" s="1"/>
  <c r="Q552" i="5"/>
  <c r="R552" i="5" s="1"/>
  <c r="AK552" i="5"/>
  <c r="J553" i="5"/>
  <c r="K553" i="5" s="1"/>
  <c r="R553" i="5"/>
  <c r="T553" i="5" s="1"/>
  <c r="AH553" i="5"/>
  <c r="AI553" i="5" s="1"/>
  <c r="AN553" i="5" s="1"/>
  <c r="AI554" i="5"/>
  <c r="AN554" i="5" s="1"/>
  <c r="T555" i="5"/>
  <c r="U555" i="5" s="1"/>
  <c r="Q556" i="5"/>
  <c r="R556" i="5" s="1"/>
  <c r="AL556" i="5"/>
  <c r="AM556" i="5" s="1"/>
  <c r="J557" i="5"/>
  <c r="K557" i="5" s="1"/>
  <c r="AM557" i="5"/>
  <c r="J558" i="5"/>
  <c r="K558" i="5" s="1"/>
  <c r="Z558" i="5"/>
  <c r="AI558" i="5"/>
  <c r="AN558" i="5" s="1"/>
  <c r="N559" i="5"/>
  <c r="AI560" i="5"/>
  <c r="AN560" i="5" s="1"/>
  <c r="AH561" i="5"/>
  <c r="AI561" i="5" s="1"/>
  <c r="AH562" i="5"/>
  <c r="AI562" i="5" s="1"/>
  <c r="AL562" i="5"/>
  <c r="AM562" i="5" s="1"/>
  <c r="Q563" i="5"/>
  <c r="L563" i="5"/>
  <c r="M563" i="5" s="1"/>
  <c r="AL563" i="5"/>
  <c r="AM563" i="5" s="1"/>
  <c r="N564" i="5"/>
  <c r="S564" i="5"/>
  <c r="T564" i="5" s="1"/>
  <c r="U564" i="5" s="1"/>
  <c r="S565" i="5"/>
  <c r="T565" i="5" s="1"/>
  <c r="U565" i="5" s="1"/>
  <c r="AI565" i="5"/>
  <c r="AN565" i="5" s="1"/>
  <c r="R566" i="5"/>
  <c r="T566" i="5" s="1"/>
  <c r="Q567" i="5"/>
  <c r="N567" i="5"/>
  <c r="L567" i="5"/>
  <c r="M567" i="5" s="1"/>
  <c r="J568" i="5"/>
  <c r="K568" i="5" s="1"/>
  <c r="AE568" i="5"/>
  <c r="Q568" i="5"/>
  <c r="R568" i="5" s="1"/>
  <c r="AL568" i="5"/>
  <c r="AM568" i="5" s="1"/>
  <c r="K569" i="5"/>
  <c r="L570" i="5"/>
  <c r="M570" i="5" s="1"/>
  <c r="T570" i="5"/>
  <c r="U570" i="5" s="1"/>
  <c r="AN570" i="5"/>
  <c r="Q571" i="5"/>
  <c r="N571" i="5"/>
  <c r="L571" i="5"/>
  <c r="M571" i="5" s="1"/>
  <c r="J572" i="5"/>
  <c r="K572" i="5" s="1"/>
  <c r="AE572" i="5"/>
  <c r="Q572" i="5"/>
  <c r="R572" i="5" s="1"/>
  <c r="AL572" i="5"/>
  <c r="AM572" i="5" s="1"/>
  <c r="K573" i="5"/>
  <c r="N573" i="5" s="1"/>
  <c r="L574" i="5"/>
  <c r="M574" i="5" s="1"/>
  <c r="T574" i="5"/>
  <c r="U574" i="5" s="1"/>
  <c r="AN574" i="5"/>
  <c r="Q575" i="5"/>
  <c r="N575" i="5"/>
  <c r="L575" i="5"/>
  <c r="M575" i="5" s="1"/>
  <c r="J576" i="5"/>
  <c r="K576" i="5" s="1"/>
  <c r="AE576" i="5"/>
  <c r="Q576" i="5"/>
  <c r="AL576" i="5"/>
  <c r="AM576" i="5" s="1"/>
  <c r="K577" i="5"/>
  <c r="N577" i="5" s="1"/>
  <c r="L578" i="5"/>
  <c r="M578" i="5" s="1"/>
  <c r="T578" i="5"/>
  <c r="U578" i="5" s="1"/>
  <c r="AN578" i="5"/>
  <c r="Q579" i="5"/>
  <c r="N579" i="5"/>
  <c r="L579" i="5"/>
  <c r="M579" i="5" s="1"/>
  <c r="J580" i="5"/>
  <c r="K580" i="5" s="1"/>
  <c r="AE580" i="5"/>
  <c r="Q580" i="5"/>
  <c r="R580" i="5" s="1"/>
  <c r="AL580" i="5"/>
  <c r="AM580" i="5" s="1"/>
  <c r="K581" i="5"/>
  <c r="N581" i="5" s="1"/>
  <c r="L582" i="5"/>
  <c r="M582" i="5" s="1"/>
  <c r="T582" i="5"/>
  <c r="U582" i="5" s="1"/>
  <c r="AN582" i="5"/>
  <c r="Q583" i="5"/>
  <c r="N583" i="5"/>
  <c r="L583" i="5"/>
  <c r="M583" i="5" s="1"/>
  <c r="J584" i="5"/>
  <c r="K584" i="5" s="1"/>
  <c r="AE584" i="5"/>
  <c r="Q584" i="5"/>
  <c r="R584" i="5" s="1"/>
  <c r="AL584" i="5"/>
  <c r="AM584" i="5" s="1"/>
  <c r="K585" i="5"/>
  <c r="L586" i="5"/>
  <c r="M586" i="5" s="1"/>
  <c r="T586" i="5"/>
  <c r="U586" i="5" s="1"/>
  <c r="L602" i="5"/>
  <c r="M602" i="5" s="1"/>
  <c r="AF556" i="5"/>
  <c r="AL560" i="5"/>
  <c r="AM560" i="5" s="1"/>
  <c r="AM561" i="5"/>
  <c r="T569" i="5"/>
  <c r="U569" i="5" s="1"/>
  <c r="AI569" i="5"/>
  <c r="AN569" i="5" s="1"/>
  <c r="AI573" i="5"/>
  <c r="AN573" i="5" s="1"/>
  <c r="AI577" i="5"/>
  <c r="AN577" i="5" s="1"/>
  <c r="T581" i="5"/>
  <c r="U581" i="5" s="1"/>
  <c r="AI581" i="5"/>
  <c r="AN581" i="5" s="1"/>
  <c r="T585" i="5"/>
  <c r="U585" i="5" s="1"/>
  <c r="AI585" i="5"/>
  <c r="AN585" i="5" s="1"/>
  <c r="AM589" i="5"/>
  <c r="L590" i="5"/>
  <c r="M590" i="5" s="1"/>
  <c r="AM593" i="5"/>
  <c r="L594" i="5"/>
  <c r="M594" i="5" s="1"/>
  <c r="K596" i="5"/>
  <c r="N596" i="5" s="1"/>
  <c r="K612" i="5"/>
  <c r="N612" i="5" s="1"/>
  <c r="L622" i="5"/>
  <c r="M622" i="5" s="1"/>
  <c r="N624" i="5"/>
  <c r="L573" i="5"/>
  <c r="M573" i="5" s="1"/>
  <c r="S588" i="5"/>
  <c r="AM588" i="5"/>
  <c r="AN589" i="5"/>
  <c r="S592" i="5"/>
  <c r="AM592" i="5"/>
  <c r="AN593" i="5"/>
  <c r="N595" i="5"/>
  <c r="AL595" i="5"/>
  <c r="AM595" i="5" s="1"/>
  <c r="S596" i="5"/>
  <c r="AE596" i="5"/>
  <c r="AI596" i="5"/>
  <c r="AN596" i="5" s="1"/>
  <c r="AM596" i="5"/>
  <c r="L597" i="5"/>
  <c r="M597" i="5" s="1"/>
  <c r="AN597" i="5"/>
  <c r="AL599" i="5"/>
  <c r="AM599" i="5" s="1"/>
  <c r="S600" i="5"/>
  <c r="AE600" i="5"/>
  <c r="AI600" i="5"/>
  <c r="AN600" i="5" s="1"/>
  <c r="AN601" i="5"/>
  <c r="N603" i="5"/>
  <c r="AL603" i="5"/>
  <c r="AM603" i="5" s="1"/>
  <c r="S604" i="5"/>
  <c r="AE604" i="5"/>
  <c r="AI604" i="5"/>
  <c r="AN604" i="5" s="1"/>
  <c r="AM604" i="5"/>
  <c r="AL607" i="5"/>
  <c r="AM607" i="5" s="1"/>
  <c r="S608" i="5"/>
  <c r="AE608" i="5"/>
  <c r="AI608" i="5"/>
  <c r="AN608" i="5" s="1"/>
  <c r="AM608" i="5"/>
  <c r="L609" i="5"/>
  <c r="M609" i="5" s="1"/>
  <c r="AN609" i="5"/>
  <c r="N611" i="5"/>
  <c r="AL611" i="5"/>
  <c r="AM611" i="5" s="1"/>
  <c r="S612" i="5"/>
  <c r="AE612" i="5"/>
  <c r="AI612" i="5"/>
  <c r="AN612" i="5" s="1"/>
  <c r="AM612" i="5"/>
  <c r="L613" i="5"/>
  <c r="M613" i="5" s="1"/>
  <c r="AN613" i="5"/>
  <c r="N615" i="5"/>
  <c r="AL615" i="5"/>
  <c r="AM615" i="5" s="1"/>
  <c r="S616" i="5"/>
  <c r="AE616" i="5"/>
  <c r="AI616" i="5"/>
  <c r="AN616" i="5" s="1"/>
  <c r="L617" i="5"/>
  <c r="M617" i="5" s="1"/>
  <c r="AN617" i="5"/>
  <c r="N619" i="5"/>
  <c r="AL619" i="5"/>
  <c r="AM619" i="5" s="1"/>
  <c r="S620" i="5"/>
  <c r="AE620" i="5"/>
  <c r="AI620" i="5"/>
  <c r="AN620" i="5" s="1"/>
  <c r="AN621" i="5"/>
  <c r="AL623" i="5"/>
  <c r="AM623" i="5" s="1"/>
  <c r="S624" i="5"/>
  <c r="AE624" i="5"/>
  <c r="Z625" i="5"/>
  <c r="AK626" i="5"/>
  <c r="AL626" i="5" s="1"/>
  <c r="S627" i="5"/>
  <c r="AH627" i="5"/>
  <c r="AI627" i="5" s="1"/>
  <c r="AN627" i="5" s="1"/>
  <c r="T628" i="5"/>
  <c r="U628" i="5" s="1"/>
  <c r="AL637" i="5"/>
  <c r="AM637" i="5" s="1"/>
  <c r="AL641" i="5"/>
  <c r="AM641" i="5" s="1"/>
  <c r="Z594" i="5"/>
  <c r="Z598" i="5"/>
  <c r="L600" i="5"/>
  <c r="M600" i="5" s="1"/>
  <c r="Z602" i="5"/>
  <c r="Z606" i="5"/>
  <c r="L608" i="5"/>
  <c r="M608" i="5" s="1"/>
  <c r="Z610" i="5"/>
  <c r="Z614" i="5"/>
  <c r="Z618" i="5"/>
  <c r="L620" i="5"/>
  <c r="M620" i="5" s="1"/>
  <c r="Z622" i="5"/>
  <c r="L624" i="5"/>
  <c r="M624" i="5" s="1"/>
  <c r="L626" i="5"/>
  <c r="M626" i="5" s="1"/>
  <c r="AF626" i="5"/>
  <c r="J627" i="5"/>
  <c r="K627" i="5" s="1"/>
  <c r="L627" i="5" s="1"/>
  <c r="M627" i="5" s="1"/>
  <c r="AE627" i="5"/>
  <c r="AL627" i="5"/>
  <c r="AM627" i="5" s="1"/>
  <c r="AN629" i="5"/>
  <c r="AN630" i="5"/>
  <c r="S632" i="5"/>
  <c r="R632" i="5"/>
  <c r="AH632" i="5"/>
  <c r="K633" i="5"/>
  <c r="N633" i="5" s="1"/>
  <c r="AL633" i="5"/>
  <c r="AM633" i="5" s="1"/>
  <c r="L641" i="5"/>
  <c r="M641" i="5" s="1"/>
  <c r="L595" i="5"/>
  <c r="M595" i="5" s="1"/>
  <c r="L603" i="5"/>
  <c r="M603" i="5" s="1"/>
  <c r="L611" i="5"/>
  <c r="M611" i="5" s="1"/>
  <c r="L615" i="5"/>
  <c r="M615" i="5" s="1"/>
  <c r="L619" i="5"/>
  <c r="M619" i="5" s="1"/>
  <c r="Q625" i="5"/>
  <c r="Q626" i="5"/>
  <c r="R626" i="5" s="1"/>
  <c r="N626" i="5"/>
  <c r="AN626" i="5"/>
  <c r="AF630" i="5"/>
  <c r="Z630" i="5"/>
  <c r="N631" i="5"/>
  <c r="Q631" i="5"/>
  <c r="R631" i="5" s="1"/>
  <c r="AK631" i="5"/>
  <c r="AL631" i="5" s="1"/>
  <c r="AM631" i="5" s="1"/>
  <c r="AE632" i="5"/>
  <c r="J632" i="5"/>
  <c r="K632" i="5" s="1"/>
  <c r="N632" i="5" s="1"/>
  <c r="Q595" i="5"/>
  <c r="R595" i="5" s="1"/>
  <c r="Q599" i="5"/>
  <c r="R599" i="5" s="1"/>
  <c r="Q603" i="5"/>
  <c r="R603" i="5" s="1"/>
  <c r="Q607" i="5"/>
  <c r="R607" i="5" s="1"/>
  <c r="Q611" i="5"/>
  <c r="R611" i="5" s="1"/>
  <c r="Q615" i="5"/>
  <c r="R615" i="5" s="1"/>
  <c r="Q619" i="5"/>
  <c r="Q623" i="5"/>
  <c r="R623" i="5" s="1"/>
  <c r="Z624" i="5"/>
  <c r="AI624" i="5"/>
  <c r="AN624" i="5" s="1"/>
  <c r="AM625" i="5"/>
  <c r="AH628" i="5"/>
  <c r="AI628" i="5" s="1"/>
  <c r="Z629" i="5"/>
  <c r="Q630" i="5"/>
  <c r="N630" i="5"/>
  <c r="AL632" i="5"/>
  <c r="AM632" i="5" s="1"/>
  <c r="AI633" i="5"/>
  <c r="AN633" i="5" s="1"/>
  <c r="AF634" i="5"/>
  <c r="Z634" i="5"/>
  <c r="AI634" i="5"/>
  <c r="AN634" i="5" s="1"/>
  <c r="N635" i="5"/>
  <c r="Q635" i="5"/>
  <c r="R635" i="5" s="1"/>
  <c r="AI638" i="5"/>
  <c r="AN638" i="5" s="1"/>
  <c r="AI642" i="5"/>
  <c r="AN642" i="5" s="1"/>
  <c r="Q629" i="5"/>
  <c r="AL630" i="5"/>
  <c r="AM630" i="5" s="1"/>
  <c r="AE631" i="5"/>
  <c r="AI631" i="5"/>
  <c r="AN631" i="5" s="1"/>
  <c r="Q633" i="5"/>
  <c r="N634" i="5"/>
  <c r="AL634" i="5"/>
  <c r="AM634" i="5" s="1"/>
  <c r="AE635" i="5"/>
  <c r="AI635" i="5"/>
  <c r="AN635" i="5" s="1"/>
  <c r="Q637" i="5"/>
  <c r="N638" i="5"/>
  <c r="Z638" i="5"/>
  <c r="AL638" i="5"/>
  <c r="AM638" i="5" s="1"/>
  <c r="AE639" i="5"/>
  <c r="AI639" i="5"/>
  <c r="AN639" i="5" s="1"/>
  <c r="Q641" i="5"/>
  <c r="N642" i="5"/>
  <c r="Z642" i="5"/>
  <c r="AL642" i="5"/>
  <c r="AM642" i="5" s="1"/>
  <c r="AE643" i="5"/>
  <c r="AI643" i="5"/>
  <c r="AN643" i="5" s="1"/>
  <c r="AK645" i="5"/>
  <c r="AL645" i="5" s="1"/>
  <c r="AF648" i="5"/>
  <c r="S649" i="5"/>
  <c r="AI649" i="5"/>
  <c r="AN649" i="5" s="1"/>
  <c r="AE650" i="5"/>
  <c r="J650" i="5"/>
  <c r="K650" i="5" s="1"/>
  <c r="N650" i="5" s="1"/>
  <c r="AI651" i="5"/>
  <c r="AN651" i="5" s="1"/>
  <c r="AK653" i="5"/>
  <c r="AL653" i="5" s="1"/>
  <c r="AE654" i="5"/>
  <c r="J654" i="5"/>
  <c r="K654" i="5" s="1"/>
  <c r="N654" i="5" s="1"/>
  <c r="AK657" i="5"/>
  <c r="AL662" i="5"/>
  <c r="AM662" i="5" s="1"/>
  <c r="Q665" i="5"/>
  <c r="R665" i="5" s="1"/>
  <c r="L639" i="5"/>
  <c r="M639" i="5" s="1"/>
  <c r="L643" i="5"/>
  <c r="M643" i="5" s="1"/>
  <c r="AI647" i="5"/>
  <c r="AN647" i="5" s="1"/>
  <c r="AE649" i="5"/>
  <c r="J649" i="5"/>
  <c r="K649" i="5" s="1"/>
  <c r="L649" i="5" s="1"/>
  <c r="M649" i="5" s="1"/>
  <c r="AL651" i="5"/>
  <c r="AM651" i="5" s="1"/>
  <c r="Q653" i="5"/>
  <c r="R653" i="5" s="1"/>
  <c r="AH654" i="5"/>
  <c r="AI654" i="5" s="1"/>
  <c r="AI655" i="5"/>
  <c r="AN655" i="5" s="1"/>
  <c r="Z656" i="5"/>
  <c r="AF656" i="5"/>
  <c r="Q657" i="5"/>
  <c r="R657" i="5" s="1"/>
  <c r="AI660" i="5"/>
  <c r="AN660" i="5" s="1"/>
  <c r="AI663" i="5"/>
  <c r="AN663" i="5" s="1"/>
  <c r="Z664" i="5"/>
  <c r="AF664" i="5"/>
  <c r="AE666" i="5"/>
  <c r="J666" i="5"/>
  <c r="K666" i="5" s="1"/>
  <c r="N666" i="5" s="1"/>
  <c r="L634" i="5"/>
  <c r="M634" i="5" s="1"/>
  <c r="AK635" i="5"/>
  <c r="AL635" i="5" s="1"/>
  <c r="J636" i="5"/>
  <c r="K636" i="5" s="1"/>
  <c r="N636" i="5" s="1"/>
  <c r="R636" i="5"/>
  <c r="T636" i="5" s="1"/>
  <c r="AH636" i="5"/>
  <c r="AI636" i="5" s="1"/>
  <c r="AL636" i="5"/>
  <c r="AM636" i="5" s="1"/>
  <c r="AI637" i="5"/>
  <c r="AN637" i="5" s="1"/>
  <c r="L638" i="5"/>
  <c r="M638" i="5" s="1"/>
  <c r="Q639" i="5"/>
  <c r="R639" i="5" s="1"/>
  <c r="AK639" i="5"/>
  <c r="J640" i="5"/>
  <c r="K640" i="5" s="1"/>
  <c r="R640" i="5"/>
  <c r="T640" i="5" s="1"/>
  <c r="AH640" i="5"/>
  <c r="AL640" i="5"/>
  <c r="AM640" i="5" s="1"/>
  <c r="AI641" i="5"/>
  <c r="AN641" i="5" s="1"/>
  <c r="L642" i="5"/>
  <c r="M642" i="5" s="1"/>
  <c r="Q643" i="5"/>
  <c r="R643" i="5" s="1"/>
  <c r="AK643" i="5"/>
  <c r="AL643" i="5" s="1"/>
  <c r="AM643" i="5" s="1"/>
  <c r="J644" i="5"/>
  <c r="K644" i="5" s="1"/>
  <c r="R644" i="5"/>
  <c r="T644" i="5" s="1"/>
  <c r="AH644" i="5"/>
  <c r="AI644" i="5" s="1"/>
  <c r="AL644" i="5"/>
  <c r="AM644" i="5" s="1"/>
  <c r="K645" i="5"/>
  <c r="L645" i="5" s="1"/>
  <c r="M645" i="5" s="1"/>
  <c r="AI648" i="5"/>
  <c r="AN648" i="5" s="1"/>
  <c r="R650" i="5"/>
  <c r="T650" i="5" s="1"/>
  <c r="U650" i="5" s="1"/>
  <c r="AL650" i="5"/>
  <c r="AM650" i="5" s="1"/>
  <c r="Z652" i="5"/>
  <c r="AF652" i="5"/>
  <c r="AI652" i="5"/>
  <c r="AN652" i="5" s="1"/>
  <c r="AL659" i="5"/>
  <c r="AM659" i="5" s="1"/>
  <c r="AK665" i="5"/>
  <c r="AL665" i="5" s="1"/>
  <c r="Q634" i="5"/>
  <c r="Q638" i="5"/>
  <c r="Q642" i="5"/>
  <c r="Q645" i="5"/>
  <c r="R645" i="5" s="1"/>
  <c r="AH645" i="5"/>
  <c r="AI645" i="5" s="1"/>
  <c r="J646" i="5"/>
  <c r="K646" i="5" s="1"/>
  <c r="AN646" i="5"/>
  <c r="Q647" i="5"/>
  <c r="R647" i="5" s="1"/>
  <c r="L647" i="5"/>
  <c r="M647" i="5" s="1"/>
  <c r="AF647" i="5"/>
  <c r="AL647" i="5"/>
  <c r="AM647" i="5" s="1"/>
  <c r="J648" i="5"/>
  <c r="K648" i="5" s="1"/>
  <c r="L648" i="5" s="1"/>
  <c r="M648" i="5" s="1"/>
  <c r="AE648" i="5"/>
  <c r="Q648" i="5"/>
  <c r="R648" i="5" s="1"/>
  <c r="S654" i="5"/>
  <c r="R654" i="5"/>
  <c r="AL654" i="5"/>
  <c r="AM654" i="5" s="1"/>
  <c r="AE658" i="5"/>
  <c r="J658" i="5"/>
  <c r="K658" i="5" s="1"/>
  <c r="K660" i="5"/>
  <c r="N660" i="5" s="1"/>
  <c r="S662" i="5"/>
  <c r="R662" i="5"/>
  <c r="AH662" i="5"/>
  <c r="AL670" i="5"/>
  <c r="AM670" i="5" s="1"/>
  <c r="AI671" i="5"/>
  <c r="AN671" i="5" s="1"/>
  <c r="N672" i="5"/>
  <c r="Z672" i="5"/>
  <c r="AF672" i="5"/>
  <c r="Q673" i="5"/>
  <c r="R673" i="5" s="1"/>
  <c r="AK673" i="5"/>
  <c r="AL673" i="5" s="1"/>
  <c r="AM673" i="5" s="1"/>
  <c r="AE674" i="5"/>
  <c r="J674" i="5"/>
  <c r="K674" i="5" s="1"/>
  <c r="N674" i="5" s="1"/>
  <c r="S678" i="5"/>
  <c r="R678" i="5"/>
  <c r="AH678" i="5"/>
  <c r="AI678" i="5" s="1"/>
  <c r="AN678" i="5" s="1"/>
  <c r="AK686" i="5"/>
  <c r="AE691" i="5"/>
  <c r="J691" i="5"/>
  <c r="K691" i="5" s="1"/>
  <c r="AF697" i="5"/>
  <c r="N700" i="5"/>
  <c r="Q700" i="5"/>
  <c r="R700" i="5" s="1"/>
  <c r="Z700" i="5"/>
  <c r="AF700" i="5"/>
  <c r="AK701" i="5"/>
  <c r="AL701" i="5" s="1"/>
  <c r="J723" i="5"/>
  <c r="K723" i="5" s="1"/>
  <c r="AE723" i="5"/>
  <c r="T745" i="5"/>
  <c r="U745" i="5" s="1"/>
  <c r="AL775" i="5"/>
  <c r="AM775" i="5" s="1"/>
  <c r="Q850" i="5"/>
  <c r="R850" i="5" s="1"/>
  <c r="AL648" i="5"/>
  <c r="AM648" i="5" s="1"/>
  <c r="AM649" i="5"/>
  <c r="AI650" i="5"/>
  <c r="AN650" i="5" s="1"/>
  <c r="AM655" i="5"/>
  <c r="AL658" i="5"/>
  <c r="AM658" i="5" s="1"/>
  <c r="AI659" i="5"/>
  <c r="AN659" i="5" s="1"/>
  <c r="Z660" i="5"/>
  <c r="AF660" i="5"/>
  <c r="Q661" i="5"/>
  <c r="R661" i="5" s="1"/>
  <c r="AK661" i="5"/>
  <c r="AL661" i="5" s="1"/>
  <c r="AE662" i="5"/>
  <c r="J662" i="5"/>
  <c r="K662" i="5" s="1"/>
  <c r="N662" i="5" s="1"/>
  <c r="S666" i="5"/>
  <c r="R666" i="5"/>
  <c r="AH666" i="5"/>
  <c r="AI666" i="5" s="1"/>
  <c r="K667" i="5"/>
  <c r="AL667" i="5"/>
  <c r="AM667" i="5" s="1"/>
  <c r="AL674" i="5"/>
  <c r="AM674" i="5" s="1"/>
  <c r="AI675" i="5"/>
  <c r="AN675" i="5" s="1"/>
  <c r="N676" i="5"/>
  <c r="Z676" i="5"/>
  <c r="AF676" i="5"/>
  <c r="AI676" i="5"/>
  <c r="AN676" i="5" s="1"/>
  <c r="Q677" i="5"/>
  <c r="R677" i="5" s="1"/>
  <c r="AK677" i="5"/>
  <c r="AE678" i="5"/>
  <c r="J678" i="5"/>
  <c r="K678" i="5" s="1"/>
  <c r="AN680" i="5"/>
  <c r="S682" i="5"/>
  <c r="R682" i="5"/>
  <c r="AH682" i="5"/>
  <c r="K683" i="5"/>
  <c r="AL683" i="5"/>
  <c r="AM683" i="5" s="1"/>
  <c r="AK685" i="5"/>
  <c r="AL685" i="5" s="1"/>
  <c r="AM685" i="5" s="1"/>
  <c r="Q692" i="5"/>
  <c r="R692" i="5" s="1"/>
  <c r="N692" i="5"/>
  <c r="AH694" i="5"/>
  <c r="AI694" i="5" s="1"/>
  <c r="AN694" i="5" s="1"/>
  <c r="AH695" i="5"/>
  <c r="AI695" i="5" s="1"/>
  <c r="AN695" i="5" s="1"/>
  <c r="AK696" i="5"/>
  <c r="AL696" i="5" s="1"/>
  <c r="AM696" i="5" s="1"/>
  <c r="L707" i="5"/>
  <c r="M707" i="5" s="1"/>
  <c r="Z733" i="5"/>
  <c r="AF733" i="5"/>
  <c r="S670" i="5"/>
  <c r="R670" i="5"/>
  <c r="AH670" i="5"/>
  <c r="AI670" i="5" s="1"/>
  <c r="AL678" i="5"/>
  <c r="AM678" i="5" s="1"/>
  <c r="AI679" i="5"/>
  <c r="AN679" i="5" s="1"/>
  <c r="Z680" i="5"/>
  <c r="AF680" i="5"/>
  <c r="Q681" i="5"/>
  <c r="R681" i="5" s="1"/>
  <c r="AK681" i="5"/>
  <c r="AE682" i="5"/>
  <c r="J682" i="5"/>
  <c r="K682" i="5" s="1"/>
  <c r="AI688" i="5"/>
  <c r="AN688" i="5" s="1"/>
  <c r="N693" i="5"/>
  <c r="Q693" i="5"/>
  <c r="R693" i="5" s="1"/>
  <c r="L693" i="5"/>
  <c r="M693" i="5" s="1"/>
  <c r="Q726" i="5"/>
  <c r="R726" i="5" s="1"/>
  <c r="L726" i="5"/>
  <c r="M726" i="5" s="1"/>
  <c r="N726" i="5"/>
  <c r="AN656" i="5"/>
  <c r="S658" i="5"/>
  <c r="R658" i="5"/>
  <c r="AH658" i="5"/>
  <c r="AI658" i="5" s="1"/>
  <c r="K659" i="5"/>
  <c r="N659" i="5" s="1"/>
  <c r="AM663" i="5"/>
  <c r="AL666" i="5"/>
  <c r="AM666" i="5" s="1"/>
  <c r="AI667" i="5"/>
  <c r="AN667" i="5" s="1"/>
  <c r="N668" i="5"/>
  <c r="Z668" i="5"/>
  <c r="AF668" i="5"/>
  <c r="AI668" i="5"/>
  <c r="AN668" i="5" s="1"/>
  <c r="Q669" i="5"/>
  <c r="R669" i="5" s="1"/>
  <c r="AK669" i="5"/>
  <c r="AL669" i="5" s="1"/>
  <c r="AE670" i="5"/>
  <c r="J670" i="5"/>
  <c r="K670" i="5" s="1"/>
  <c r="AN672" i="5"/>
  <c r="S674" i="5"/>
  <c r="R674" i="5"/>
  <c r="AH674" i="5"/>
  <c r="K675" i="5"/>
  <c r="N675" i="5" s="1"/>
  <c r="AL675" i="5"/>
  <c r="AM675" i="5" s="1"/>
  <c r="AM679" i="5"/>
  <c r="AL682" i="5"/>
  <c r="AM682" i="5" s="1"/>
  <c r="AI683" i="5"/>
  <c r="AN683" i="5" s="1"/>
  <c r="N684" i="5"/>
  <c r="Z684" i="5"/>
  <c r="AF684" i="5"/>
  <c r="J689" i="5"/>
  <c r="K689" i="5" s="1"/>
  <c r="L689" i="5" s="1"/>
  <c r="M689" i="5" s="1"/>
  <c r="AE689" i="5"/>
  <c r="AE690" i="5"/>
  <c r="J690" i="5"/>
  <c r="K690" i="5" s="1"/>
  <c r="AH693" i="5"/>
  <c r="Q694" i="5"/>
  <c r="R694" i="5" s="1"/>
  <c r="AL695" i="5"/>
  <c r="AM695" i="5" s="1"/>
  <c r="AF699" i="5"/>
  <c r="Z699" i="5"/>
  <c r="L700" i="5"/>
  <c r="M700" i="5" s="1"/>
  <c r="AE701" i="5"/>
  <c r="J701" i="5"/>
  <c r="K701" i="5" s="1"/>
  <c r="L701" i="5" s="1"/>
  <c r="M701" i="5" s="1"/>
  <c r="L703" i="5"/>
  <c r="M703" i="5" s="1"/>
  <c r="L711" i="5"/>
  <c r="M711" i="5" s="1"/>
  <c r="AF719" i="5"/>
  <c r="Z719" i="5"/>
  <c r="J751" i="5"/>
  <c r="AE751" i="5"/>
  <c r="J755" i="5"/>
  <c r="K755" i="5" s="1"/>
  <c r="N755" i="5" s="1"/>
  <c r="AE755" i="5"/>
  <c r="J759" i="5"/>
  <c r="K759" i="5" s="1"/>
  <c r="N759" i="5" s="1"/>
  <c r="AE759" i="5"/>
  <c r="L656" i="5"/>
  <c r="M656" i="5" s="1"/>
  <c r="L664" i="5"/>
  <c r="M664" i="5" s="1"/>
  <c r="L668" i="5"/>
  <c r="M668" i="5" s="1"/>
  <c r="L672" i="5"/>
  <c r="M672" i="5" s="1"/>
  <c r="L676" i="5"/>
  <c r="M676" i="5" s="1"/>
  <c r="L680" i="5"/>
  <c r="M680" i="5" s="1"/>
  <c r="L684" i="5"/>
  <c r="M684" i="5" s="1"/>
  <c r="L685" i="5"/>
  <c r="M685" i="5" s="1"/>
  <c r="AF685" i="5"/>
  <c r="K686" i="5"/>
  <c r="L686" i="5" s="1"/>
  <c r="M686" i="5" s="1"/>
  <c r="Z688" i="5"/>
  <c r="T695" i="5"/>
  <c r="U695" i="5" s="1"/>
  <c r="Q696" i="5"/>
  <c r="L696" i="5"/>
  <c r="M696" i="5" s="1"/>
  <c r="N697" i="5"/>
  <c r="S697" i="5"/>
  <c r="T697" i="5" s="1"/>
  <c r="U697" i="5" s="1"/>
  <c r="S698" i="5"/>
  <c r="T698" i="5" s="1"/>
  <c r="U698" i="5" s="1"/>
  <c r="N704" i="5"/>
  <c r="Q704" i="5"/>
  <c r="R704" i="5" s="1"/>
  <c r="AK704" i="5"/>
  <c r="AE705" i="5"/>
  <c r="J705" i="5"/>
  <c r="AH705" i="5"/>
  <c r="AI705" i="5" s="1"/>
  <c r="K706" i="5"/>
  <c r="N706" i="5" s="1"/>
  <c r="N708" i="5"/>
  <c r="Q708" i="5"/>
  <c r="R708" i="5" s="1"/>
  <c r="AK708" i="5"/>
  <c r="AL708" i="5" s="1"/>
  <c r="AM708" i="5" s="1"/>
  <c r="AE709" i="5"/>
  <c r="J709" i="5"/>
  <c r="K709" i="5" s="1"/>
  <c r="AH709" i="5"/>
  <c r="AI709" i="5" s="1"/>
  <c r="AN709" i="5" s="1"/>
  <c r="K710" i="5"/>
  <c r="N710" i="5" s="1"/>
  <c r="N712" i="5"/>
  <c r="Q712" i="5"/>
  <c r="R712" i="5" s="1"/>
  <c r="AK712" i="5"/>
  <c r="AE713" i="5"/>
  <c r="J713" i="5"/>
  <c r="K713" i="5" s="1"/>
  <c r="AK720" i="5"/>
  <c r="AH727" i="5"/>
  <c r="N729" i="5"/>
  <c r="L733" i="5"/>
  <c r="M733" i="5" s="1"/>
  <c r="AE735" i="5"/>
  <c r="J735" i="5"/>
  <c r="K735" i="5" s="1"/>
  <c r="L735" i="5" s="1"/>
  <c r="M735" i="5" s="1"/>
  <c r="S739" i="5"/>
  <c r="R739" i="5"/>
  <c r="AK762" i="5"/>
  <c r="L651" i="5"/>
  <c r="M651" i="5" s="1"/>
  <c r="Q652" i="5"/>
  <c r="AK652" i="5"/>
  <c r="J653" i="5"/>
  <c r="K653" i="5" s="1"/>
  <c r="AH653" i="5"/>
  <c r="AI653" i="5" s="1"/>
  <c r="Q656" i="5"/>
  <c r="AK656" i="5"/>
  <c r="AL656" i="5" s="1"/>
  <c r="J657" i="5"/>
  <c r="K657" i="5" s="1"/>
  <c r="AH657" i="5"/>
  <c r="AI657" i="5" s="1"/>
  <c r="Q660" i="5"/>
  <c r="AK660" i="5"/>
  <c r="AL660" i="5" s="1"/>
  <c r="J661" i="5"/>
  <c r="K661" i="5" s="1"/>
  <c r="AH661" i="5"/>
  <c r="AI661" i="5" s="1"/>
  <c r="L663" i="5"/>
  <c r="M663" i="5" s="1"/>
  <c r="Q664" i="5"/>
  <c r="AK664" i="5"/>
  <c r="J665" i="5"/>
  <c r="K665" i="5" s="1"/>
  <c r="AH665" i="5"/>
  <c r="Q668" i="5"/>
  <c r="AK668" i="5"/>
  <c r="AL668" i="5" s="1"/>
  <c r="J669" i="5"/>
  <c r="K669" i="5" s="1"/>
  <c r="AH669" i="5"/>
  <c r="AI669" i="5" s="1"/>
  <c r="L671" i="5"/>
  <c r="M671" i="5" s="1"/>
  <c r="Q672" i="5"/>
  <c r="AK672" i="5"/>
  <c r="J673" i="5"/>
  <c r="K673" i="5" s="1"/>
  <c r="AH673" i="5"/>
  <c r="Q676" i="5"/>
  <c r="AK676" i="5"/>
  <c r="AL676" i="5" s="1"/>
  <c r="J677" i="5"/>
  <c r="K677" i="5" s="1"/>
  <c r="L677" i="5" s="1"/>
  <c r="M677" i="5" s="1"/>
  <c r="AH677" i="5"/>
  <c r="AI677" i="5" s="1"/>
  <c r="L679" i="5"/>
  <c r="M679" i="5" s="1"/>
  <c r="Q680" i="5"/>
  <c r="AK680" i="5"/>
  <c r="AL680" i="5" s="1"/>
  <c r="J681" i="5"/>
  <c r="K681" i="5" s="1"/>
  <c r="L681" i="5" s="1"/>
  <c r="M681" i="5" s="1"/>
  <c r="AH681" i="5"/>
  <c r="AI681" i="5" s="1"/>
  <c r="Q684" i="5"/>
  <c r="AL684" i="5"/>
  <c r="AM684" i="5" s="1"/>
  <c r="N685" i="5"/>
  <c r="S685" i="5"/>
  <c r="S686" i="5"/>
  <c r="T686" i="5" s="1"/>
  <c r="U686" i="5" s="1"/>
  <c r="L687" i="5"/>
  <c r="M687" i="5" s="1"/>
  <c r="R687" i="5"/>
  <c r="T687" i="5" s="1"/>
  <c r="AF689" i="5"/>
  <c r="AK689" i="5"/>
  <c r="AL689" i="5" s="1"/>
  <c r="AM689" i="5" s="1"/>
  <c r="AK690" i="5"/>
  <c r="AL690" i="5" s="1"/>
  <c r="AI692" i="5"/>
  <c r="AN692" i="5" s="1"/>
  <c r="AE693" i="5"/>
  <c r="J694" i="5"/>
  <c r="K694" i="5" s="1"/>
  <c r="L694" i="5" s="1"/>
  <c r="M694" i="5" s="1"/>
  <c r="J695" i="5"/>
  <c r="K695" i="5" s="1"/>
  <c r="N696" i="5"/>
  <c r="AI697" i="5"/>
  <c r="AN697" i="5" s="1"/>
  <c r="AH698" i="5"/>
  <c r="Z703" i="5"/>
  <c r="AF703" i="5"/>
  <c r="Z707" i="5"/>
  <c r="AF707" i="5"/>
  <c r="Z711" i="5"/>
  <c r="AF711" i="5"/>
  <c r="Q718" i="5"/>
  <c r="R718" i="5" s="1"/>
  <c r="L718" i="5"/>
  <c r="M718" i="5" s="1"/>
  <c r="R723" i="5"/>
  <c r="S723" i="5"/>
  <c r="AF727" i="5"/>
  <c r="Z727" i="5"/>
  <c r="AK734" i="5"/>
  <c r="AL734" i="5" s="1"/>
  <c r="AH746" i="5"/>
  <c r="S767" i="5"/>
  <c r="R767" i="5"/>
  <c r="AF786" i="5"/>
  <c r="Z786" i="5"/>
  <c r="Q651" i="5"/>
  <c r="Q655" i="5"/>
  <c r="Q659" i="5"/>
  <c r="Q663" i="5"/>
  <c r="Q667" i="5"/>
  <c r="Q671" i="5"/>
  <c r="Q675" i="5"/>
  <c r="Q679" i="5"/>
  <c r="Q683" i="5"/>
  <c r="AI685" i="5"/>
  <c r="AN685" i="5" s="1"/>
  <c r="AH686" i="5"/>
  <c r="AI686" i="5" s="1"/>
  <c r="AH687" i="5"/>
  <c r="AI687" i="5" s="1"/>
  <c r="Q688" i="5"/>
  <c r="L688" i="5"/>
  <c r="M688" i="5" s="1"/>
  <c r="AL688" i="5"/>
  <c r="AM688" i="5" s="1"/>
  <c r="S689" i="5"/>
  <c r="S690" i="5"/>
  <c r="AI690" i="5"/>
  <c r="AN690" i="5" s="1"/>
  <c r="AN691" i="5"/>
  <c r="AF693" i="5"/>
  <c r="AK693" i="5"/>
  <c r="AK694" i="5"/>
  <c r="AL694" i="5" s="1"/>
  <c r="AI696" i="5"/>
  <c r="AN696" i="5" s="1"/>
  <c r="AE697" i="5"/>
  <c r="AL697" i="5"/>
  <c r="AM697" i="5" s="1"/>
  <c r="J698" i="5"/>
  <c r="K698" i="5" s="1"/>
  <c r="AM698" i="5"/>
  <c r="AK700" i="5"/>
  <c r="AL700" i="5" s="1"/>
  <c r="S701" i="5"/>
  <c r="AH701" i="5"/>
  <c r="AI701" i="5" s="1"/>
  <c r="J702" i="5"/>
  <c r="K702" i="5" s="1"/>
  <c r="K705" i="5"/>
  <c r="L705" i="5" s="1"/>
  <c r="M705" i="5" s="1"/>
  <c r="AH719" i="5"/>
  <c r="AI719" i="5" s="1"/>
  <c r="AN719" i="5" s="1"/>
  <c r="N721" i="5"/>
  <c r="AK728" i="5"/>
  <c r="AL728" i="5" s="1"/>
  <c r="AM728" i="5" s="1"/>
  <c r="AH735" i="5"/>
  <c r="AI735" i="5" s="1"/>
  <c r="AN735" i="5" s="1"/>
  <c r="K745" i="5"/>
  <c r="N745" i="5" s="1"/>
  <c r="AE779" i="5"/>
  <c r="J779" i="5"/>
  <c r="K779" i="5" s="1"/>
  <c r="N779" i="5" s="1"/>
  <c r="S702" i="5"/>
  <c r="T702" i="5" s="1"/>
  <c r="U702" i="5" s="1"/>
  <c r="AI702" i="5"/>
  <c r="AN702" i="5" s="1"/>
  <c r="AL705" i="5"/>
  <c r="AM705" i="5" s="1"/>
  <c r="S706" i="5"/>
  <c r="T706" i="5" s="1"/>
  <c r="U706" i="5" s="1"/>
  <c r="AI706" i="5"/>
  <c r="AN706" i="5" s="1"/>
  <c r="AL709" i="5"/>
  <c r="AM709" i="5" s="1"/>
  <c r="S710" i="5"/>
  <c r="T710" i="5" s="1"/>
  <c r="U710" i="5" s="1"/>
  <c r="AI710" i="5"/>
  <c r="AN710" i="5" s="1"/>
  <c r="S713" i="5"/>
  <c r="T713" i="5" s="1"/>
  <c r="U713" i="5" s="1"/>
  <c r="Q714" i="5"/>
  <c r="R714" i="5" s="1"/>
  <c r="N714" i="5"/>
  <c r="AE715" i="5"/>
  <c r="Q716" i="5"/>
  <c r="R716" i="5" s="1"/>
  <c r="N716" i="5"/>
  <c r="Z717" i="5"/>
  <c r="AF717" i="5"/>
  <c r="AH717" i="5"/>
  <c r="AI717" i="5" s="1"/>
  <c r="AN717" i="5" s="1"/>
  <c r="AK718" i="5"/>
  <c r="AL718" i="5" s="1"/>
  <c r="L719" i="5"/>
  <c r="M719" i="5" s="1"/>
  <c r="AL721" i="5"/>
  <c r="AM721" i="5" s="1"/>
  <c r="K722" i="5"/>
  <c r="L722" i="5" s="1"/>
  <c r="M722" i="5" s="1"/>
  <c r="AI722" i="5"/>
  <c r="AN722" i="5" s="1"/>
  <c r="Q724" i="5"/>
  <c r="R724" i="5" s="1"/>
  <c r="N724" i="5"/>
  <c r="Z725" i="5"/>
  <c r="AF725" i="5"/>
  <c r="AH725" i="5"/>
  <c r="AI725" i="5" s="1"/>
  <c r="AM726" i="5"/>
  <c r="AK726" i="5"/>
  <c r="AL726" i="5" s="1"/>
  <c r="AL729" i="5"/>
  <c r="AM729" i="5" s="1"/>
  <c r="K730" i="5"/>
  <c r="L730" i="5" s="1"/>
  <c r="M730" i="5" s="1"/>
  <c r="AI730" i="5"/>
  <c r="AN730" i="5" s="1"/>
  <c r="AM731" i="5"/>
  <c r="N734" i="5"/>
  <c r="Q734" i="5"/>
  <c r="R734" i="5" s="1"/>
  <c r="AL735" i="5"/>
  <c r="AM735" i="5" s="1"/>
  <c r="L737" i="5"/>
  <c r="M737" i="5" s="1"/>
  <c r="Z737" i="5"/>
  <c r="AF737" i="5"/>
  <c r="AK738" i="5"/>
  <c r="AE739" i="5"/>
  <c r="J739" i="5"/>
  <c r="K739" i="5" s="1"/>
  <c r="AH739" i="5"/>
  <c r="K740" i="5"/>
  <c r="N740" i="5" s="1"/>
  <c r="AI740" i="5"/>
  <c r="AN740" i="5" s="1"/>
  <c r="S743" i="5"/>
  <c r="R743" i="5"/>
  <c r="AH745" i="5"/>
  <c r="AI745" i="5" s="1"/>
  <c r="Q746" i="5"/>
  <c r="R746" i="5" s="1"/>
  <c r="R749" i="5"/>
  <c r="S749" i="5"/>
  <c r="R753" i="5"/>
  <c r="S753" i="5"/>
  <c r="R757" i="5"/>
  <c r="S757" i="5"/>
  <c r="R761" i="5"/>
  <c r="S761" i="5"/>
  <c r="N770" i="5"/>
  <c r="Q770" i="5"/>
  <c r="R770" i="5" s="1"/>
  <c r="L770" i="5"/>
  <c r="M770" i="5" s="1"/>
  <c r="K773" i="5"/>
  <c r="N773" i="5" s="1"/>
  <c r="AI776" i="5"/>
  <c r="AN776" i="5" s="1"/>
  <c r="AK778" i="5"/>
  <c r="S783" i="5"/>
  <c r="R783" i="5"/>
  <c r="S705" i="5"/>
  <c r="S709" i="5"/>
  <c r="Z713" i="5"/>
  <c r="AF713" i="5"/>
  <c r="AH713" i="5"/>
  <c r="AI713" i="5" s="1"/>
  <c r="AK714" i="5"/>
  <c r="AL714" i="5" s="1"/>
  <c r="L715" i="5"/>
  <c r="M715" i="5" s="1"/>
  <c r="AF715" i="5"/>
  <c r="Z715" i="5"/>
  <c r="AH715" i="5"/>
  <c r="AI715" i="5" s="1"/>
  <c r="AK716" i="5"/>
  <c r="AL716" i="5" s="1"/>
  <c r="L717" i="5"/>
  <c r="M717" i="5" s="1"/>
  <c r="AL719" i="5"/>
  <c r="AM719" i="5" s="1"/>
  <c r="AI720" i="5"/>
  <c r="AN720" i="5" s="1"/>
  <c r="Q722" i="5"/>
  <c r="R722" i="5" s="1"/>
  <c r="AF723" i="5"/>
  <c r="Z723" i="5"/>
  <c r="AH723" i="5"/>
  <c r="AI723" i="5" s="1"/>
  <c r="AK724" i="5"/>
  <c r="AL724" i="5" s="1"/>
  <c r="AL727" i="5"/>
  <c r="AM727" i="5" s="1"/>
  <c r="AI728" i="5"/>
  <c r="AN728" i="5" s="1"/>
  <c r="Q730" i="5"/>
  <c r="R730" i="5" s="1"/>
  <c r="S731" i="5"/>
  <c r="R731" i="5"/>
  <c r="T737" i="5"/>
  <c r="U737" i="5" s="1"/>
  <c r="N738" i="5"/>
  <c r="Q738" i="5"/>
  <c r="R738" i="5" s="1"/>
  <c r="AL739" i="5"/>
  <c r="AM739" i="5" s="1"/>
  <c r="L741" i="5"/>
  <c r="M741" i="5" s="1"/>
  <c r="Z741" i="5"/>
  <c r="AF741" i="5"/>
  <c r="AK742" i="5"/>
  <c r="AL742" i="5" s="1"/>
  <c r="AE743" i="5"/>
  <c r="J743" i="5"/>
  <c r="K743" i="5" s="1"/>
  <c r="AH743" i="5"/>
  <c r="AI743" i="5" s="1"/>
  <c r="AN743" i="5" s="1"/>
  <c r="AI744" i="5"/>
  <c r="K751" i="5"/>
  <c r="R751" i="5"/>
  <c r="S751" i="5"/>
  <c r="R755" i="5"/>
  <c r="S755" i="5"/>
  <c r="R759" i="5"/>
  <c r="S759" i="5"/>
  <c r="AH767" i="5"/>
  <c r="AI767" i="5" s="1"/>
  <c r="T773" i="5"/>
  <c r="U773" i="5" s="1"/>
  <c r="Z773" i="5"/>
  <c r="AF773" i="5"/>
  <c r="N786" i="5"/>
  <c r="Q786" i="5"/>
  <c r="R786" i="5" s="1"/>
  <c r="L786" i="5"/>
  <c r="M786" i="5" s="1"/>
  <c r="AL717" i="5"/>
  <c r="AM717" i="5" s="1"/>
  <c r="AI718" i="5"/>
  <c r="AN718" i="5" s="1"/>
  <c r="Q720" i="5"/>
  <c r="R720" i="5" s="1"/>
  <c r="N720" i="5"/>
  <c r="Z721" i="5"/>
  <c r="AF721" i="5"/>
  <c r="AH721" i="5"/>
  <c r="AI721" i="5" s="1"/>
  <c r="AK722" i="5"/>
  <c r="AL722" i="5" s="1"/>
  <c r="AL725" i="5"/>
  <c r="AM725" i="5" s="1"/>
  <c r="AI726" i="5"/>
  <c r="AN726" i="5" s="1"/>
  <c r="Q728" i="5"/>
  <c r="R728" i="5" s="1"/>
  <c r="N728" i="5"/>
  <c r="Z729" i="5"/>
  <c r="AF729" i="5"/>
  <c r="AH729" i="5"/>
  <c r="AI729" i="5" s="1"/>
  <c r="AK730" i="5"/>
  <c r="AL730" i="5" s="1"/>
  <c r="AE731" i="5"/>
  <c r="J731" i="5"/>
  <c r="K731" i="5" s="1"/>
  <c r="AH731" i="5"/>
  <c r="AI732" i="5"/>
  <c r="AN732" i="5" s="1"/>
  <c r="S735" i="5"/>
  <c r="R735" i="5"/>
  <c r="T741" i="5"/>
  <c r="U741" i="5" s="1"/>
  <c r="N742" i="5"/>
  <c r="Q742" i="5"/>
  <c r="R742" i="5" s="1"/>
  <c r="AL743" i="5"/>
  <c r="AM743" i="5" s="1"/>
  <c r="AN744" i="5"/>
  <c r="L745" i="5"/>
  <c r="M745" i="5" s="1"/>
  <c r="J749" i="5"/>
  <c r="K749" i="5" s="1"/>
  <c r="AE749" i="5"/>
  <c r="J753" i="5"/>
  <c r="K753" i="5" s="1"/>
  <c r="AE753" i="5"/>
  <c r="J757" i="5"/>
  <c r="K757" i="5" s="1"/>
  <c r="AE757" i="5"/>
  <c r="J761" i="5"/>
  <c r="K761" i="5" s="1"/>
  <c r="AE761" i="5"/>
  <c r="AE763" i="5"/>
  <c r="J763" i="5"/>
  <c r="K763" i="5" s="1"/>
  <c r="N763" i="5" s="1"/>
  <c r="AH783" i="5"/>
  <c r="AI783" i="5" s="1"/>
  <c r="AK787" i="5"/>
  <c r="R790" i="5"/>
  <c r="S790" i="5"/>
  <c r="N801" i="5"/>
  <c r="Q801" i="5"/>
  <c r="R801" i="5" s="1"/>
  <c r="L801" i="5"/>
  <c r="M801" i="5" s="1"/>
  <c r="N715" i="5"/>
  <c r="N719" i="5"/>
  <c r="L721" i="5"/>
  <c r="M721" i="5" s="1"/>
  <c r="L729" i="5"/>
  <c r="M729" i="5" s="1"/>
  <c r="Z731" i="5"/>
  <c r="AM732" i="5"/>
  <c r="AN733" i="5"/>
  <c r="Z735" i="5"/>
  <c r="AM736" i="5"/>
  <c r="AN737" i="5"/>
  <c r="Z739" i="5"/>
  <c r="AM740" i="5"/>
  <c r="AN741" i="5"/>
  <c r="Z743" i="5"/>
  <c r="AM744" i="5"/>
  <c r="Q748" i="5"/>
  <c r="R748" i="5" s="1"/>
  <c r="N748" i="5"/>
  <c r="AN748" i="5"/>
  <c r="AL749" i="5"/>
  <c r="AM749" i="5" s="1"/>
  <c r="K750" i="5"/>
  <c r="L750" i="5" s="1"/>
  <c r="M750" i="5" s="1"/>
  <c r="AI750" i="5"/>
  <c r="AN750" i="5" s="1"/>
  <c r="Q752" i="5"/>
  <c r="R752" i="5" s="1"/>
  <c r="N752" i="5"/>
  <c r="AN752" i="5"/>
  <c r="AL753" i="5"/>
  <c r="AM753" i="5" s="1"/>
  <c r="K754" i="5"/>
  <c r="L754" i="5" s="1"/>
  <c r="M754" i="5" s="1"/>
  <c r="AI754" i="5"/>
  <c r="AN754" i="5" s="1"/>
  <c r="Q756" i="5"/>
  <c r="N756" i="5"/>
  <c r="AN756" i="5"/>
  <c r="AL757" i="5"/>
  <c r="AM757" i="5" s="1"/>
  <c r="K758" i="5"/>
  <c r="L758" i="5" s="1"/>
  <c r="M758" i="5" s="1"/>
  <c r="AI758" i="5"/>
  <c r="AN758" i="5" s="1"/>
  <c r="Q760" i="5"/>
  <c r="R760" i="5" s="1"/>
  <c r="N760" i="5"/>
  <c r="AN760" i="5"/>
  <c r="AL761" i="5"/>
  <c r="AM761" i="5" s="1"/>
  <c r="AL763" i="5"/>
  <c r="AM763" i="5" s="1"/>
  <c r="AI764" i="5"/>
  <c r="AN764" i="5" s="1"/>
  <c r="N765" i="5"/>
  <c r="AK766" i="5"/>
  <c r="AE767" i="5"/>
  <c r="J767" i="5"/>
  <c r="K767" i="5" s="1"/>
  <c r="N767" i="5" s="1"/>
  <c r="S771" i="5"/>
  <c r="R771" i="5"/>
  <c r="AH771" i="5"/>
  <c r="AI771" i="5" s="1"/>
  <c r="AN771" i="5" s="1"/>
  <c r="K772" i="5"/>
  <c r="N772" i="5" s="1"/>
  <c r="N774" i="5"/>
  <c r="Q774" i="5"/>
  <c r="R774" i="5" s="1"/>
  <c r="Z777" i="5"/>
  <c r="AF777" i="5"/>
  <c r="AL779" i="5"/>
  <c r="AM779" i="5" s="1"/>
  <c r="AI780" i="5"/>
  <c r="AN780" i="5" s="1"/>
  <c r="N781" i="5"/>
  <c r="AK782" i="5"/>
  <c r="AE783" i="5"/>
  <c r="J783" i="5"/>
  <c r="K783" i="5" s="1"/>
  <c r="N783" i="5" s="1"/>
  <c r="AH794" i="5"/>
  <c r="J798" i="5"/>
  <c r="K798" i="5" s="1"/>
  <c r="L798" i="5" s="1"/>
  <c r="M798" i="5" s="1"/>
  <c r="AE798" i="5"/>
  <c r="T812" i="5"/>
  <c r="U812" i="5" s="1"/>
  <c r="L732" i="5"/>
  <c r="M732" i="5" s="1"/>
  <c r="L744" i="5"/>
  <c r="M744" i="5" s="1"/>
  <c r="AE745" i="5"/>
  <c r="AF747" i="5"/>
  <c r="Z747" i="5"/>
  <c r="AH747" i="5"/>
  <c r="AI747" i="5" s="1"/>
  <c r="Q750" i="5"/>
  <c r="R750" i="5" s="1"/>
  <c r="AF751" i="5"/>
  <c r="Z751" i="5"/>
  <c r="AH751" i="5"/>
  <c r="AI751" i="5" s="1"/>
  <c r="AN751" i="5" s="1"/>
  <c r="Q754" i="5"/>
  <c r="R754" i="5" s="1"/>
  <c r="AF755" i="5"/>
  <c r="Z755" i="5"/>
  <c r="AH755" i="5"/>
  <c r="AI755" i="5" s="1"/>
  <c r="AN755" i="5" s="1"/>
  <c r="Q758" i="5"/>
  <c r="R758" i="5" s="1"/>
  <c r="AF759" i="5"/>
  <c r="Z759" i="5"/>
  <c r="AH759" i="5"/>
  <c r="AI759" i="5" s="1"/>
  <c r="N762" i="5"/>
  <c r="Q762" i="5"/>
  <c r="R762" i="5" s="1"/>
  <c r="T765" i="5"/>
  <c r="U765" i="5" s="1"/>
  <c r="Z765" i="5"/>
  <c r="AF765" i="5"/>
  <c r="AL767" i="5"/>
  <c r="AM767" i="5" s="1"/>
  <c r="AI768" i="5"/>
  <c r="AN768" i="5" s="1"/>
  <c r="N769" i="5"/>
  <c r="AK770" i="5"/>
  <c r="AL770" i="5" s="1"/>
  <c r="AE771" i="5"/>
  <c r="J771" i="5"/>
  <c r="K771" i="5" s="1"/>
  <c r="S775" i="5"/>
  <c r="R775" i="5"/>
  <c r="AH775" i="5"/>
  <c r="Q778" i="5"/>
  <c r="R778" i="5" s="1"/>
  <c r="Z781" i="5"/>
  <c r="AF781" i="5"/>
  <c r="AL783" i="5"/>
  <c r="AM783" i="5" s="1"/>
  <c r="AI784" i="5"/>
  <c r="AN784" i="5" s="1"/>
  <c r="N785" i="5"/>
  <c r="AH786" i="5"/>
  <c r="AI786" i="5" s="1"/>
  <c r="J790" i="5"/>
  <c r="K790" i="5" s="1"/>
  <c r="AE790" i="5"/>
  <c r="Q793" i="5"/>
  <c r="R793" i="5" s="1"/>
  <c r="T800" i="5"/>
  <c r="U800" i="5" s="1"/>
  <c r="Q809" i="5"/>
  <c r="R809" i="5" s="1"/>
  <c r="N819" i="5"/>
  <c r="Q819" i="5"/>
  <c r="R819" i="5" s="1"/>
  <c r="L819" i="5"/>
  <c r="M819" i="5" s="1"/>
  <c r="Q732" i="5"/>
  <c r="R732" i="5" s="1"/>
  <c r="Q736" i="5"/>
  <c r="R736" i="5" s="1"/>
  <c r="Q740" i="5"/>
  <c r="R740" i="5" s="1"/>
  <c r="Q744" i="5"/>
  <c r="R744" i="5" s="1"/>
  <c r="AF745" i="5"/>
  <c r="AK745" i="5"/>
  <c r="K746" i="5"/>
  <c r="N746" i="5" s="1"/>
  <c r="AK746" i="5"/>
  <c r="AL746" i="5" s="1"/>
  <c r="AK748" i="5"/>
  <c r="AL748" i="5" s="1"/>
  <c r="Z749" i="5"/>
  <c r="AF749" i="5"/>
  <c r="AH749" i="5"/>
  <c r="AI749" i="5" s="1"/>
  <c r="AK750" i="5"/>
  <c r="AL750" i="5" s="1"/>
  <c r="AK752" i="5"/>
  <c r="AL752" i="5" s="1"/>
  <c r="Z753" i="5"/>
  <c r="AF753" i="5"/>
  <c r="AH753" i="5"/>
  <c r="AI753" i="5" s="1"/>
  <c r="AK754" i="5"/>
  <c r="AL754" i="5" s="1"/>
  <c r="AK756" i="5"/>
  <c r="AL756" i="5" s="1"/>
  <c r="Z757" i="5"/>
  <c r="AF757" i="5"/>
  <c r="AH757" i="5"/>
  <c r="AI757" i="5" s="1"/>
  <c r="AK758" i="5"/>
  <c r="AL758" i="5" s="1"/>
  <c r="L759" i="5"/>
  <c r="M759" i="5" s="1"/>
  <c r="AK760" i="5"/>
  <c r="Z761" i="5"/>
  <c r="AF761" i="5"/>
  <c r="AH761" i="5"/>
  <c r="AI761" i="5" s="1"/>
  <c r="S763" i="5"/>
  <c r="R763" i="5"/>
  <c r="AH763" i="5"/>
  <c r="AI763" i="5" s="1"/>
  <c r="K764" i="5"/>
  <c r="N766" i="5"/>
  <c r="Q766" i="5"/>
  <c r="R766" i="5" s="1"/>
  <c r="T769" i="5"/>
  <c r="U769" i="5" s="1"/>
  <c r="Z769" i="5"/>
  <c r="AF769" i="5"/>
  <c r="AL771" i="5"/>
  <c r="AM771" i="5" s="1"/>
  <c r="AI772" i="5"/>
  <c r="AN772" i="5" s="1"/>
  <c r="AK774" i="5"/>
  <c r="AE775" i="5"/>
  <c r="J775" i="5"/>
  <c r="K775" i="5" s="1"/>
  <c r="S779" i="5"/>
  <c r="R779" i="5"/>
  <c r="AH779" i="5"/>
  <c r="AI779" i="5" s="1"/>
  <c r="AN779" i="5" s="1"/>
  <c r="K780" i="5"/>
  <c r="Q782" i="5"/>
  <c r="R782" i="5" s="1"/>
  <c r="T785" i="5"/>
  <c r="U785" i="5" s="1"/>
  <c r="Z785" i="5"/>
  <c r="AF785" i="5"/>
  <c r="AF794" i="5"/>
  <c r="Z794" i="5"/>
  <c r="AK795" i="5"/>
  <c r="AL795" i="5" s="1"/>
  <c r="AM795" i="5" s="1"/>
  <c r="R798" i="5"/>
  <c r="S798" i="5"/>
  <c r="Z763" i="5"/>
  <c r="AM764" i="5"/>
  <c r="L765" i="5"/>
  <c r="M765" i="5" s="1"/>
  <c r="AN765" i="5"/>
  <c r="Z767" i="5"/>
  <c r="AM768" i="5"/>
  <c r="L769" i="5"/>
  <c r="M769" i="5" s="1"/>
  <c r="AN769" i="5"/>
  <c r="Z771" i="5"/>
  <c r="AM772" i="5"/>
  <c r="AN773" i="5"/>
  <c r="Z775" i="5"/>
  <c r="AM776" i="5"/>
  <c r="L777" i="5"/>
  <c r="M777" i="5" s="1"/>
  <c r="AN777" i="5"/>
  <c r="Z779" i="5"/>
  <c r="AM780" i="5"/>
  <c r="L781" i="5"/>
  <c r="M781" i="5" s="1"/>
  <c r="AN781" i="5"/>
  <c r="Z783" i="5"/>
  <c r="AM784" i="5"/>
  <c r="L785" i="5"/>
  <c r="M785" i="5" s="1"/>
  <c r="AN785" i="5"/>
  <c r="AL788" i="5"/>
  <c r="AM788" i="5" s="1"/>
  <c r="K789" i="5"/>
  <c r="AI789" i="5"/>
  <c r="AN789" i="5" s="1"/>
  <c r="Q791" i="5"/>
  <c r="R791" i="5" s="1"/>
  <c r="N791" i="5"/>
  <c r="Z792" i="5"/>
  <c r="AF792" i="5"/>
  <c r="AH792" i="5"/>
  <c r="AI792" i="5" s="1"/>
  <c r="AK793" i="5"/>
  <c r="AL793" i="5" s="1"/>
  <c r="L794" i="5"/>
  <c r="M794" i="5" s="1"/>
  <c r="AL796" i="5"/>
  <c r="AM796" i="5" s="1"/>
  <c r="K797" i="5"/>
  <c r="L797" i="5" s="1"/>
  <c r="M797" i="5" s="1"/>
  <c r="AI797" i="5"/>
  <c r="AN797" i="5" s="1"/>
  <c r="Q799" i="5"/>
  <c r="R799" i="5" s="1"/>
  <c r="N799" i="5"/>
  <c r="L802" i="5"/>
  <c r="M802" i="5" s="1"/>
  <c r="S802" i="5"/>
  <c r="R802" i="5"/>
  <c r="T806" i="5"/>
  <c r="U806" i="5" s="1"/>
  <c r="AL812" i="5"/>
  <c r="AM812" i="5" s="1"/>
  <c r="AH816" i="5"/>
  <c r="AI816" i="5" s="1"/>
  <c r="AN816" i="5" s="1"/>
  <c r="L768" i="5"/>
  <c r="M768" i="5" s="1"/>
  <c r="L776" i="5"/>
  <c r="M776" i="5" s="1"/>
  <c r="L784" i="5"/>
  <c r="M784" i="5" s="1"/>
  <c r="Q789" i="5"/>
  <c r="R789" i="5" s="1"/>
  <c r="AF790" i="5"/>
  <c r="Z790" i="5"/>
  <c r="AH790" i="5"/>
  <c r="AI790" i="5" s="1"/>
  <c r="AK791" i="5"/>
  <c r="N792" i="5"/>
  <c r="Q797" i="5"/>
  <c r="R797" i="5" s="1"/>
  <c r="AF798" i="5"/>
  <c r="Z798" i="5"/>
  <c r="AH798" i="5"/>
  <c r="AI798" i="5" s="1"/>
  <c r="AN798" i="5" s="1"/>
  <c r="AK799" i="5"/>
  <c r="AL799" i="5" s="1"/>
  <c r="AK801" i="5"/>
  <c r="AK802" i="5"/>
  <c r="AL802" i="5" s="1"/>
  <c r="AK803" i="5"/>
  <c r="AL803" i="5" s="1"/>
  <c r="AM803" i="5" s="1"/>
  <c r="AL808" i="5"/>
  <c r="AM808" i="5" s="1"/>
  <c r="AH824" i="5"/>
  <c r="AI824" i="5" s="1"/>
  <c r="S831" i="5"/>
  <c r="R831" i="5"/>
  <c r="Q764" i="5"/>
  <c r="R764" i="5" s="1"/>
  <c r="Q768" i="5"/>
  <c r="R768" i="5" s="1"/>
  <c r="Q772" i="5"/>
  <c r="R772" i="5" s="1"/>
  <c r="Q776" i="5"/>
  <c r="R776" i="5" s="1"/>
  <c r="Q780" i="5"/>
  <c r="R780" i="5" s="1"/>
  <c r="Q784" i="5"/>
  <c r="R784" i="5" s="1"/>
  <c r="Q787" i="5"/>
  <c r="R787" i="5" s="1"/>
  <c r="N787" i="5"/>
  <c r="Z788" i="5"/>
  <c r="AF788" i="5"/>
  <c r="AH788" i="5"/>
  <c r="AI788" i="5" s="1"/>
  <c r="AK789" i="5"/>
  <c r="AL789" i="5" s="1"/>
  <c r="AL792" i="5"/>
  <c r="AM792" i="5" s="1"/>
  <c r="K793" i="5"/>
  <c r="N793" i="5" s="1"/>
  <c r="AI793" i="5"/>
  <c r="AN793" i="5" s="1"/>
  <c r="S794" i="5"/>
  <c r="AE794" i="5"/>
  <c r="Q795" i="5"/>
  <c r="R795" i="5" s="1"/>
  <c r="N795" i="5"/>
  <c r="Z796" i="5"/>
  <c r="AF796" i="5"/>
  <c r="AH796" i="5"/>
  <c r="AI796" i="5" s="1"/>
  <c r="AK797" i="5"/>
  <c r="AL797" i="5" s="1"/>
  <c r="Z800" i="5"/>
  <c r="AF800" i="5"/>
  <c r="Q813" i="5"/>
  <c r="R813" i="5" s="1"/>
  <c r="S816" i="5"/>
  <c r="R816" i="5"/>
  <c r="Q822" i="5"/>
  <c r="R822" i="5" s="1"/>
  <c r="N822" i="5"/>
  <c r="L822" i="5"/>
  <c r="M822" i="5" s="1"/>
  <c r="L788" i="5"/>
  <c r="M788" i="5" s="1"/>
  <c r="L792" i="5"/>
  <c r="M792" i="5" s="1"/>
  <c r="N794" i="5"/>
  <c r="L796" i="5"/>
  <c r="M796" i="5" s="1"/>
  <c r="AN800" i="5"/>
  <c r="AF802" i="5"/>
  <c r="K803" i="5"/>
  <c r="L803" i="5" s="1"/>
  <c r="M803" i="5" s="1"/>
  <c r="AE806" i="5"/>
  <c r="Q807" i="5"/>
  <c r="R807" i="5" s="1"/>
  <c r="N807" i="5"/>
  <c r="AF808" i="5"/>
  <c r="Z808" i="5"/>
  <c r="AH808" i="5"/>
  <c r="AI808" i="5" s="1"/>
  <c r="AE810" i="5"/>
  <c r="Q811" i="5"/>
  <c r="R811" i="5" s="1"/>
  <c r="N811" i="5"/>
  <c r="AF812" i="5"/>
  <c r="Z812" i="5"/>
  <c r="AH812" i="5"/>
  <c r="AI812" i="5" s="1"/>
  <c r="AI813" i="5"/>
  <c r="AN813" i="5" s="1"/>
  <c r="N814" i="5"/>
  <c r="AK815" i="5"/>
  <c r="AL815" i="5" s="1"/>
  <c r="AE816" i="5"/>
  <c r="J816" i="5"/>
  <c r="K816" i="5" s="1"/>
  <c r="N816" i="5" s="1"/>
  <c r="S820" i="5"/>
  <c r="R820" i="5"/>
  <c r="AH820" i="5"/>
  <c r="AI820" i="5" s="1"/>
  <c r="AN820" i="5" s="1"/>
  <c r="K821" i="5"/>
  <c r="N821" i="5" s="1"/>
  <c r="AH823" i="5"/>
  <c r="Q824" i="5"/>
  <c r="R824" i="5" s="1"/>
  <c r="AH826" i="5"/>
  <c r="AI826" i="5" s="1"/>
  <c r="S803" i="5"/>
  <c r="T803" i="5" s="1"/>
  <c r="U803" i="5" s="1"/>
  <c r="L804" i="5"/>
  <c r="M804" i="5" s="1"/>
  <c r="AK805" i="5"/>
  <c r="AL805" i="5" s="1"/>
  <c r="N806" i="5"/>
  <c r="Z806" i="5"/>
  <c r="AF806" i="5"/>
  <c r="AH806" i="5"/>
  <c r="AI806" i="5" s="1"/>
  <c r="AK807" i="5"/>
  <c r="AL807" i="5" s="1"/>
  <c r="AM807" i="5" s="1"/>
  <c r="L808" i="5"/>
  <c r="M808" i="5" s="1"/>
  <c r="AK809" i="5"/>
  <c r="N810" i="5"/>
  <c r="Z810" i="5"/>
  <c r="AF810" i="5"/>
  <c r="AH810" i="5"/>
  <c r="AK811" i="5"/>
  <c r="AL811" i="5" s="1"/>
  <c r="AM811" i="5" s="1"/>
  <c r="L812" i="5"/>
  <c r="M812" i="5" s="1"/>
  <c r="T814" i="5"/>
  <c r="U814" i="5" s="1"/>
  <c r="Z814" i="5"/>
  <c r="AF814" i="5"/>
  <c r="AL816" i="5"/>
  <c r="AM816" i="5" s="1"/>
  <c r="AI817" i="5"/>
  <c r="AN817" i="5" s="1"/>
  <c r="N818" i="5"/>
  <c r="AK819" i="5"/>
  <c r="AL819" i="5" s="1"/>
  <c r="AM819" i="5" s="1"/>
  <c r="AE820" i="5"/>
  <c r="J820" i="5"/>
  <c r="K820" i="5" s="1"/>
  <c r="N823" i="5"/>
  <c r="Q823" i="5"/>
  <c r="L823" i="5"/>
  <c r="M823" i="5" s="1"/>
  <c r="Z829" i="5"/>
  <c r="AF829" i="5"/>
  <c r="AF831" i="5"/>
  <c r="Z831" i="5"/>
  <c r="AI802" i="5"/>
  <c r="AN802" i="5" s="1"/>
  <c r="AH803" i="5"/>
  <c r="AI803" i="5" s="1"/>
  <c r="T804" i="5"/>
  <c r="U804" i="5" s="1"/>
  <c r="AH804" i="5"/>
  <c r="AI804" i="5" s="1"/>
  <c r="Q805" i="5"/>
  <c r="R805" i="5" s="1"/>
  <c r="K809" i="5"/>
  <c r="N809" i="5" s="1"/>
  <c r="K813" i="5"/>
  <c r="N813" i="5" s="1"/>
  <c r="N815" i="5"/>
  <c r="Q815" i="5"/>
  <c r="R815" i="5" s="1"/>
  <c r="T818" i="5"/>
  <c r="U818" i="5" s="1"/>
  <c r="Z818" i="5"/>
  <c r="AF818" i="5"/>
  <c r="AL820" i="5"/>
  <c r="AM820" i="5" s="1"/>
  <c r="AK833" i="5"/>
  <c r="AL833" i="5" s="1"/>
  <c r="L806" i="5"/>
  <c r="M806" i="5" s="1"/>
  <c r="L810" i="5"/>
  <c r="M810" i="5" s="1"/>
  <c r="AM813" i="5"/>
  <c r="L814" i="5"/>
  <c r="M814" i="5" s="1"/>
  <c r="AN814" i="5"/>
  <c r="Z816" i="5"/>
  <c r="AM817" i="5"/>
  <c r="L818" i="5"/>
  <c r="M818" i="5" s="1"/>
  <c r="AN818" i="5"/>
  <c r="Z820" i="5"/>
  <c r="AH827" i="5"/>
  <c r="AL829" i="5"/>
  <c r="AM829" i="5" s="1"/>
  <c r="AK834" i="5"/>
  <c r="AH842" i="5"/>
  <c r="AI842" i="5" s="1"/>
  <c r="AE846" i="5"/>
  <c r="J846" i="5"/>
  <c r="K846" i="5" s="1"/>
  <c r="AF827" i="5"/>
  <c r="Z827" i="5"/>
  <c r="AK828" i="5"/>
  <c r="AH838" i="5"/>
  <c r="AI838" i="5" s="1"/>
  <c r="AN838" i="5" s="1"/>
  <c r="Z840" i="5"/>
  <c r="AF840" i="5"/>
  <c r="AK845" i="5"/>
  <c r="AL845" i="5" s="1"/>
  <c r="AM845" i="5" s="1"/>
  <c r="Q817" i="5"/>
  <c r="R817" i="5" s="1"/>
  <c r="Q821" i="5"/>
  <c r="R821" i="5" s="1"/>
  <c r="AN821" i="5"/>
  <c r="AF823" i="5"/>
  <c r="AK823" i="5"/>
  <c r="AL823" i="5" s="1"/>
  <c r="K824" i="5"/>
  <c r="N824" i="5" s="1"/>
  <c r="AK824" i="5"/>
  <c r="AL824" i="5" s="1"/>
  <c r="AI825" i="5"/>
  <c r="AN825" i="5" s="1"/>
  <c r="AL825" i="5"/>
  <c r="AM825" i="5" s="1"/>
  <c r="R827" i="5"/>
  <c r="T827" i="5" s="1"/>
  <c r="AL827" i="5"/>
  <c r="AM827" i="5" s="1"/>
  <c r="AL830" i="5"/>
  <c r="AM830" i="5" s="1"/>
  <c r="K835" i="5"/>
  <c r="N835" i="5" s="1"/>
  <c r="AN840" i="5"/>
  <c r="L826" i="5"/>
  <c r="M826" i="5" s="1"/>
  <c r="Q828" i="5"/>
  <c r="R828" i="5" s="1"/>
  <c r="L828" i="5"/>
  <c r="M828" i="5" s="1"/>
  <c r="N829" i="5"/>
  <c r="S829" i="5"/>
  <c r="S830" i="5"/>
  <c r="T830" i="5" s="1"/>
  <c r="U830" i="5" s="1"/>
  <c r="L831" i="5"/>
  <c r="M831" i="5" s="1"/>
  <c r="AF833" i="5"/>
  <c r="K834" i="5"/>
  <c r="N840" i="5"/>
  <c r="Q840" i="5"/>
  <c r="S843" i="5"/>
  <c r="AH846" i="5"/>
  <c r="AI846" i="5" s="1"/>
  <c r="AN846" i="5" s="1"/>
  <c r="AL847" i="5"/>
  <c r="AM847" i="5" s="1"/>
  <c r="AK849" i="5"/>
  <c r="AL849" i="5" s="1"/>
  <c r="AH850" i="5"/>
  <c r="AI850" i="5" s="1"/>
  <c r="AM826" i="5"/>
  <c r="N828" i="5"/>
  <c r="AI829" i="5"/>
  <c r="AN829" i="5" s="1"/>
  <c r="N830" i="5"/>
  <c r="AH830" i="5"/>
  <c r="AI830" i="5" s="1"/>
  <c r="AH831" i="5"/>
  <c r="AI831" i="5" s="1"/>
  <c r="Q832" i="5"/>
  <c r="L832" i="5"/>
  <c r="M832" i="5" s="1"/>
  <c r="AL832" i="5"/>
  <c r="AM832" i="5" s="1"/>
  <c r="N833" i="5"/>
  <c r="S833" i="5"/>
  <c r="S834" i="5"/>
  <c r="AI834" i="5"/>
  <c r="AN834" i="5" s="1"/>
  <c r="Z835" i="5"/>
  <c r="AF836" i="5"/>
  <c r="AK836" i="5"/>
  <c r="AL836" i="5" s="1"/>
  <c r="S837" i="5"/>
  <c r="AH837" i="5"/>
  <c r="AI837" i="5" s="1"/>
  <c r="J838" i="5"/>
  <c r="K838" i="5" s="1"/>
  <c r="N838" i="5" s="1"/>
  <c r="T838" i="5"/>
  <c r="U838" i="5" s="1"/>
  <c r="AK840" i="5"/>
  <c r="AL840" i="5" s="1"/>
  <c r="S841" i="5"/>
  <c r="AH841" i="5"/>
  <c r="AI841" i="5" s="1"/>
  <c r="J842" i="5"/>
  <c r="K842" i="5" s="1"/>
  <c r="N842" i="5" s="1"/>
  <c r="T842" i="5"/>
  <c r="U842" i="5" s="1"/>
  <c r="AF844" i="5"/>
  <c r="Z844" i="5"/>
  <c r="AI844" i="5"/>
  <c r="AN844" i="5" s="1"/>
  <c r="AK846" i="5"/>
  <c r="AL846" i="5" s="1"/>
  <c r="AM846" i="5" s="1"/>
  <c r="T847" i="5"/>
  <c r="U847" i="5" s="1"/>
  <c r="AN852" i="5"/>
  <c r="T835" i="5"/>
  <c r="U835" i="5" s="1"/>
  <c r="AN835" i="5"/>
  <c r="N836" i="5"/>
  <c r="Q836" i="5"/>
  <c r="R836" i="5" s="1"/>
  <c r="L836" i="5"/>
  <c r="M836" i="5" s="1"/>
  <c r="AE837" i="5"/>
  <c r="J837" i="5"/>
  <c r="K837" i="5" s="1"/>
  <c r="L837" i="5" s="1"/>
  <c r="M837" i="5" s="1"/>
  <c r="AL837" i="5"/>
  <c r="AM837" i="5" s="1"/>
  <c r="AM838" i="5"/>
  <c r="AN839" i="5"/>
  <c r="AE841" i="5"/>
  <c r="J841" i="5"/>
  <c r="K841" i="5" s="1"/>
  <c r="AL841" i="5"/>
  <c r="AM841" i="5" s="1"/>
  <c r="AM842" i="5"/>
  <c r="Q844" i="5"/>
  <c r="N844" i="5"/>
  <c r="S846" i="5"/>
  <c r="T846" i="5" s="1"/>
  <c r="U846" i="5" s="1"/>
  <c r="AF848" i="5"/>
  <c r="Z848" i="5"/>
  <c r="AI848" i="5"/>
  <c r="AN848" i="5" s="1"/>
  <c r="AF852" i="5"/>
  <c r="Z852" i="5"/>
  <c r="AE850" i="5"/>
  <c r="J850" i="5"/>
  <c r="K850" i="5" s="1"/>
  <c r="N850" i="5" s="1"/>
  <c r="K851" i="5"/>
  <c r="N851" i="5" s="1"/>
  <c r="L839" i="5"/>
  <c r="M839" i="5" s="1"/>
  <c r="L843" i="5"/>
  <c r="M843" i="5" s="1"/>
  <c r="AN845" i="5"/>
  <c r="AN849" i="5"/>
  <c r="AK850" i="5"/>
  <c r="AL850" i="5" s="1"/>
  <c r="AL851" i="5"/>
  <c r="AM851" i="5" s="1"/>
  <c r="Q839" i="5"/>
  <c r="AN843" i="5"/>
  <c r="N845" i="5"/>
  <c r="Q845" i="5"/>
  <c r="AH847" i="5"/>
  <c r="N849" i="5"/>
  <c r="Q849" i="5"/>
  <c r="AH851" i="5"/>
  <c r="AI851" i="5" s="1"/>
  <c r="N853" i="5"/>
  <c r="Q853" i="5"/>
  <c r="AK853" i="5"/>
  <c r="AE854" i="5"/>
  <c r="J854" i="5"/>
  <c r="K854" i="5" s="1"/>
  <c r="AH854" i="5"/>
  <c r="K855" i="5"/>
  <c r="N855" i="5" s="1"/>
  <c r="L848" i="5"/>
  <c r="M848" i="5" s="1"/>
  <c r="S851" i="5"/>
  <c r="L852" i="5"/>
  <c r="M852" i="5" s="1"/>
  <c r="AL854" i="5"/>
  <c r="AM854" i="5" s="1"/>
  <c r="S855" i="5"/>
  <c r="T855" i="5" s="1"/>
  <c r="U855" i="5" s="1"/>
  <c r="AI855" i="5"/>
  <c r="AN855" i="5" s="1"/>
  <c r="AM855" i="5"/>
  <c r="Q848" i="5"/>
  <c r="Q852" i="5"/>
  <c r="S854" i="5"/>
  <c r="J124" i="5"/>
  <c r="K124" i="5" s="1"/>
  <c r="AE124" i="5"/>
  <c r="AH125" i="5"/>
  <c r="AI125" i="5" s="1"/>
  <c r="AH142" i="5"/>
  <c r="Z144" i="5"/>
  <c r="AF144" i="5"/>
  <c r="AH158" i="5"/>
  <c r="AI158" i="5" s="1"/>
  <c r="Z160" i="5"/>
  <c r="AF160" i="5"/>
  <c r="Z164" i="5"/>
  <c r="AF164" i="5"/>
  <c r="AH178" i="5"/>
  <c r="AI178" i="5" s="1"/>
  <c r="Z180" i="5"/>
  <c r="AF180" i="5"/>
  <c r="AH194" i="5"/>
  <c r="Z211" i="5"/>
  <c r="AF211" i="5"/>
  <c r="Z223" i="5"/>
  <c r="AF223" i="5"/>
  <c r="S245" i="5"/>
  <c r="R245" i="5"/>
  <c r="Z255" i="5"/>
  <c r="AF255" i="5"/>
  <c r="J319" i="5"/>
  <c r="K319" i="5" s="1"/>
  <c r="AE319" i="5"/>
  <c r="N326" i="5"/>
  <c r="Q326" i="5"/>
  <c r="R326" i="5" s="1"/>
  <c r="L326" i="5"/>
  <c r="M326" i="5" s="1"/>
  <c r="AH112" i="5"/>
  <c r="AI112" i="5" s="1"/>
  <c r="K113" i="5"/>
  <c r="Z118" i="5"/>
  <c r="AF118" i="5"/>
  <c r="AK127" i="5"/>
  <c r="AL127" i="5" s="1"/>
  <c r="S130" i="5"/>
  <c r="R130" i="5"/>
  <c r="Z140" i="5"/>
  <c r="AF140" i="5"/>
  <c r="Z156" i="5"/>
  <c r="AF156" i="5"/>
  <c r="AH174" i="5"/>
  <c r="Z192" i="5"/>
  <c r="AF192" i="5"/>
  <c r="AK106" i="5"/>
  <c r="AL106" i="5" s="1"/>
  <c r="J108" i="5"/>
  <c r="K108" i="5" s="1"/>
  <c r="N108" i="5" s="1"/>
  <c r="AM108" i="5"/>
  <c r="Q111" i="5"/>
  <c r="R111" i="5" s="1"/>
  <c r="AK111" i="5"/>
  <c r="AL111" i="5" s="1"/>
  <c r="AM111" i="5" s="1"/>
  <c r="AE112" i="5"/>
  <c r="J112" i="5"/>
  <c r="K112" i="5" s="1"/>
  <c r="N112" i="5" s="1"/>
  <c r="N114" i="5"/>
  <c r="Q119" i="5"/>
  <c r="R119" i="5" s="1"/>
  <c r="AK119" i="5"/>
  <c r="AL119" i="5" s="1"/>
  <c r="J120" i="5"/>
  <c r="K120" i="5" s="1"/>
  <c r="AE120" i="5"/>
  <c r="N122" i="5"/>
  <c r="Q125" i="5"/>
  <c r="R125" i="5" s="1"/>
  <c r="AL126" i="5"/>
  <c r="AM126" i="5" s="1"/>
  <c r="K134" i="5"/>
  <c r="Z136" i="5"/>
  <c r="AF136" i="5"/>
  <c r="AN140" i="5"/>
  <c r="AH150" i="5"/>
  <c r="Z152" i="5"/>
  <c r="AF152" i="5"/>
  <c r="AN156" i="5"/>
  <c r="AH170" i="5"/>
  <c r="Z172" i="5"/>
  <c r="AF172" i="5"/>
  <c r="AN176" i="5"/>
  <c r="AH186" i="5"/>
  <c r="Z188" i="5"/>
  <c r="AF188" i="5"/>
  <c r="AN192" i="5"/>
  <c r="AK197" i="5"/>
  <c r="AL197" i="5" s="1"/>
  <c r="N210" i="5"/>
  <c r="AF213" i="5"/>
  <c r="Z213" i="5"/>
  <c r="AK236" i="5"/>
  <c r="AE237" i="5"/>
  <c r="J237" i="5"/>
  <c r="K237" i="5" s="1"/>
  <c r="T243" i="5"/>
  <c r="U243" i="5" s="1"/>
  <c r="AL253" i="5"/>
  <c r="AM253" i="5" s="1"/>
  <c r="AK285" i="5"/>
  <c r="AL285" i="5" s="1"/>
  <c r="AI108" i="5"/>
  <c r="AN108" i="5" s="1"/>
  <c r="N110" i="5"/>
  <c r="Q115" i="5"/>
  <c r="R115" i="5" s="1"/>
  <c r="AK115" i="5"/>
  <c r="J116" i="5"/>
  <c r="K116" i="5" s="1"/>
  <c r="AE116" i="5"/>
  <c r="Q123" i="5"/>
  <c r="R123" i="5" s="1"/>
  <c r="AK123" i="5"/>
  <c r="AL123" i="5" s="1"/>
  <c r="AM123" i="5" s="1"/>
  <c r="AH126" i="5"/>
  <c r="AI126" i="5" s="1"/>
  <c r="AN126" i="5" s="1"/>
  <c r="AK133" i="5"/>
  <c r="AH205" i="5"/>
  <c r="AI205" i="5" s="1"/>
  <c r="AN205" i="5" s="1"/>
  <c r="Z251" i="5"/>
  <c r="AF251" i="5"/>
  <c r="T255" i="5"/>
  <c r="U255" i="5" s="1"/>
  <c r="T259" i="5"/>
  <c r="U259" i="5" s="1"/>
  <c r="Z110" i="5"/>
  <c r="AF110" i="5"/>
  <c r="AH120" i="5"/>
  <c r="K121" i="5"/>
  <c r="N121" i="5" s="1"/>
  <c r="T121" i="5"/>
  <c r="U121" i="5" s="1"/>
  <c r="AH124" i="5"/>
  <c r="AI124" i="5" s="1"/>
  <c r="AN124" i="5" s="1"/>
  <c r="AH138" i="5"/>
  <c r="AH154" i="5"/>
  <c r="Z176" i="5"/>
  <c r="AF176" i="5"/>
  <c r="AH190" i="5"/>
  <c r="AK204" i="5"/>
  <c r="AL204" i="5" s="1"/>
  <c r="AM204" i="5" s="1"/>
  <c r="AH225" i="5"/>
  <c r="AH107" i="5"/>
  <c r="AI107" i="5" s="1"/>
  <c r="N106" i="5"/>
  <c r="Q106" i="5"/>
  <c r="L106" i="5"/>
  <c r="M106" i="5" s="1"/>
  <c r="AE107" i="5"/>
  <c r="J107" i="5"/>
  <c r="K107" i="5" s="1"/>
  <c r="Q107" i="5"/>
  <c r="R107" i="5" s="1"/>
  <c r="AL107" i="5"/>
  <c r="AM107" i="5" s="1"/>
  <c r="L109" i="5"/>
  <c r="M109" i="5" s="1"/>
  <c r="T109" i="5"/>
  <c r="U109" i="5" s="1"/>
  <c r="Z114" i="5"/>
  <c r="AF114" i="5"/>
  <c r="AH116" i="5"/>
  <c r="K117" i="5"/>
  <c r="N117" i="5" s="1"/>
  <c r="T117" i="5"/>
  <c r="U117" i="5" s="1"/>
  <c r="Z122" i="5"/>
  <c r="AF122" i="5"/>
  <c r="AF130" i="5"/>
  <c r="Z130" i="5"/>
  <c r="AK132" i="5"/>
  <c r="AL132" i="5" s="1"/>
  <c r="AN136" i="5"/>
  <c r="AH146" i="5"/>
  <c r="AI146" i="5" s="1"/>
  <c r="AN146" i="5" s="1"/>
  <c r="Z148" i="5"/>
  <c r="AF148" i="5"/>
  <c r="AN152" i="5"/>
  <c r="AH162" i="5"/>
  <c r="AI162" i="5" s="1"/>
  <c r="AN162" i="5" s="1"/>
  <c r="AH166" i="5"/>
  <c r="AI166" i="5" s="1"/>
  <c r="AN166" i="5" s="1"/>
  <c r="Z168" i="5"/>
  <c r="AF168" i="5"/>
  <c r="AN172" i="5"/>
  <c r="AH182" i="5"/>
  <c r="AI182" i="5" s="1"/>
  <c r="Z184" i="5"/>
  <c r="AF184" i="5"/>
  <c r="AN188" i="5"/>
  <c r="AH195" i="5"/>
  <c r="R209" i="5"/>
  <c r="S209" i="5"/>
  <c r="Q212" i="5"/>
  <c r="R212" i="5" s="1"/>
  <c r="S221" i="5"/>
  <c r="R221" i="5"/>
  <c r="S249" i="5"/>
  <c r="R249" i="5"/>
  <c r="L114" i="5"/>
  <c r="M114" i="5" s="1"/>
  <c r="L122" i="5"/>
  <c r="M122" i="5" s="1"/>
  <c r="Q127" i="5"/>
  <c r="R127" i="5" s="1"/>
  <c r="L127" i="5"/>
  <c r="M127" i="5" s="1"/>
  <c r="N128" i="5"/>
  <c r="S128" i="5"/>
  <c r="T128" i="5" s="1"/>
  <c r="U128" i="5" s="1"/>
  <c r="S129" i="5"/>
  <c r="T129" i="5" s="1"/>
  <c r="U129" i="5" s="1"/>
  <c r="L130" i="5"/>
  <c r="M130" i="5" s="1"/>
  <c r="K133" i="5"/>
  <c r="N140" i="5"/>
  <c r="Q140" i="5"/>
  <c r="R140" i="5" s="1"/>
  <c r="N144" i="5"/>
  <c r="Q144" i="5"/>
  <c r="R144" i="5" s="1"/>
  <c r="N156" i="5"/>
  <c r="Q156" i="5"/>
  <c r="R156" i="5" s="1"/>
  <c r="N160" i="5"/>
  <c r="Q160" i="5"/>
  <c r="R160" i="5" s="1"/>
  <c r="N164" i="5"/>
  <c r="Q164" i="5"/>
  <c r="R164" i="5" s="1"/>
  <c r="N168" i="5"/>
  <c r="Q168" i="5"/>
  <c r="R168" i="5" s="1"/>
  <c r="N172" i="5"/>
  <c r="Q172" i="5"/>
  <c r="R172" i="5" s="1"/>
  <c r="N176" i="5"/>
  <c r="Q176" i="5"/>
  <c r="R176" i="5" s="1"/>
  <c r="N180" i="5"/>
  <c r="Q180" i="5"/>
  <c r="R180" i="5" s="1"/>
  <c r="N184" i="5"/>
  <c r="Q184" i="5"/>
  <c r="N188" i="5"/>
  <c r="Q188" i="5"/>
  <c r="R188" i="5" s="1"/>
  <c r="N192" i="5"/>
  <c r="Q192" i="5"/>
  <c r="R192" i="5" s="1"/>
  <c r="AF195" i="5"/>
  <c r="Z195" i="5"/>
  <c r="AK196" i="5"/>
  <c r="AL196" i="5" s="1"/>
  <c r="AM196" i="5" s="1"/>
  <c r="AM201" i="5"/>
  <c r="AH203" i="5"/>
  <c r="J207" i="5"/>
  <c r="K207" i="5" s="1"/>
  <c r="L207" i="5" s="1"/>
  <c r="M207" i="5" s="1"/>
  <c r="AE207" i="5"/>
  <c r="AM217" i="5"/>
  <c r="N223" i="5"/>
  <c r="AK224" i="5"/>
  <c r="AE225" i="5"/>
  <c r="J225" i="5"/>
  <c r="Z227" i="5"/>
  <c r="AF227" i="5"/>
  <c r="AH229" i="5"/>
  <c r="AI229" i="5" s="1"/>
  <c r="AN229" i="5" s="1"/>
  <c r="AN234" i="5"/>
  <c r="N251" i="5"/>
  <c r="AK252" i="5"/>
  <c r="AE253" i="5"/>
  <c r="J253" i="5"/>
  <c r="K253" i="5" s="1"/>
  <c r="AK256" i="5"/>
  <c r="AE257" i="5"/>
  <c r="J257" i="5"/>
  <c r="K257" i="5" s="1"/>
  <c r="N257" i="5" s="1"/>
  <c r="Z263" i="5"/>
  <c r="AF263" i="5"/>
  <c r="N264" i="5"/>
  <c r="Q264" i="5"/>
  <c r="R264" i="5" s="1"/>
  <c r="AL265" i="5"/>
  <c r="AM265" i="5" s="1"/>
  <c r="J272" i="5"/>
  <c r="K272" i="5" s="1"/>
  <c r="L272" i="5" s="1"/>
  <c r="M272" i="5" s="1"/>
  <c r="AE272" i="5"/>
  <c r="AE273" i="5"/>
  <c r="J273" i="5"/>
  <c r="K273" i="5" s="1"/>
  <c r="AI275" i="5"/>
  <c r="AN275" i="5" s="1"/>
  <c r="S290" i="5"/>
  <c r="R290" i="5"/>
  <c r="N293" i="5"/>
  <c r="Q293" i="5"/>
  <c r="R293" i="5" s="1"/>
  <c r="L293" i="5"/>
  <c r="M293" i="5" s="1"/>
  <c r="AE302" i="5"/>
  <c r="J302" i="5"/>
  <c r="K302" i="5" s="1"/>
  <c r="S108" i="5"/>
  <c r="T108" i="5" s="1"/>
  <c r="U108" i="5" s="1"/>
  <c r="Q110" i="5"/>
  <c r="AK110" i="5"/>
  <c r="AL110" i="5" s="1"/>
  <c r="J111" i="5"/>
  <c r="K111" i="5" s="1"/>
  <c r="AH111" i="5"/>
  <c r="S112" i="5"/>
  <c r="Q114" i="5"/>
  <c r="AK114" i="5"/>
  <c r="AL114" i="5" s="1"/>
  <c r="J115" i="5"/>
  <c r="K115" i="5" s="1"/>
  <c r="AH115" i="5"/>
  <c r="S116" i="5"/>
  <c r="Q118" i="5"/>
  <c r="AK118" i="5"/>
  <c r="AL118" i="5" s="1"/>
  <c r="J119" i="5"/>
  <c r="K119" i="5" s="1"/>
  <c r="L119" i="5" s="1"/>
  <c r="M119" i="5" s="1"/>
  <c r="AH119" i="5"/>
  <c r="AI119" i="5" s="1"/>
  <c r="S120" i="5"/>
  <c r="Q122" i="5"/>
  <c r="AK122" i="5"/>
  <c r="AL122" i="5" s="1"/>
  <c r="J123" i="5"/>
  <c r="K123" i="5" s="1"/>
  <c r="L123" i="5" s="1"/>
  <c r="M123" i="5" s="1"/>
  <c r="AH123" i="5"/>
  <c r="AI123" i="5" s="1"/>
  <c r="AL124" i="5"/>
  <c r="AM124" i="5" s="1"/>
  <c r="J125" i="5"/>
  <c r="K125" i="5" s="1"/>
  <c r="L125" i="5" s="1"/>
  <c r="M125" i="5" s="1"/>
  <c r="AM125" i="5"/>
  <c r="J126" i="5"/>
  <c r="K126" i="5" s="1"/>
  <c r="Z126" i="5"/>
  <c r="N127" i="5"/>
  <c r="AI128" i="5"/>
  <c r="AN128" i="5" s="1"/>
  <c r="N129" i="5"/>
  <c r="AH129" i="5"/>
  <c r="AL130" i="5"/>
  <c r="AM130" i="5" s="1"/>
  <c r="Q131" i="5"/>
  <c r="L131" i="5"/>
  <c r="M131" i="5" s="1"/>
  <c r="AL131" i="5"/>
  <c r="N132" i="5"/>
  <c r="S132" i="5"/>
  <c r="S133" i="5"/>
  <c r="T133" i="5" s="1"/>
  <c r="U133" i="5" s="1"/>
  <c r="AI133" i="5"/>
  <c r="AN133" i="5" s="1"/>
  <c r="R134" i="5"/>
  <c r="T134" i="5" s="1"/>
  <c r="U134" i="5" s="1"/>
  <c r="AN134" i="5"/>
  <c r="AL135" i="5"/>
  <c r="AM135" i="5" s="1"/>
  <c r="AK136" i="5"/>
  <c r="AL136" i="5" s="1"/>
  <c r="S137" i="5"/>
  <c r="AH137" i="5"/>
  <c r="AI137" i="5" s="1"/>
  <c r="J138" i="5"/>
  <c r="K138" i="5" s="1"/>
  <c r="T138" i="5"/>
  <c r="U138" i="5" s="1"/>
  <c r="AL139" i="5"/>
  <c r="AM139" i="5" s="1"/>
  <c r="AK140" i="5"/>
  <c r="AL140" i="5" s="1"/>
  <c r="S141" i="5"/>
  <c r="AH141" i="5"/>
  <c r="AI141" i="5" s="1"/>
  <c r="J142" i="5"/>
  <c r="K142" i="5" s="1"/>
  <c r="N142" i="5" s="1"/>
  <c r="T142" i="5"/>
  <c r="U142" i="5" s="1"/>
  <c r="AL143" i="5"/>
  <c r="AM143" i="5" s="1"/>
  <c r="AK144" i="5"/>
  <c r="AL144" i="5" s="1"/>
  <c r="S145" i="5"/>
  <c r="AH145" i="5"/>
  <c r="AI145" i="5" s="1"/>
  <c r="J146" i="5"/>
  <c r="K146" i="5" s="1"/>
  <c r="N146" i="5" s="1"/>
  <c r="T146" i="5"/>
  <c r="U146" i="5" s="1"/>
  <c r="AL147" i="5"/>
  <c r="AM147" i="5" s="1"/>
  <c r="AK148" i="5"/>
  <c r="S149" i="5"/>
  <c r="AH149" i="5"/>
  <c r="J150" i="5"/>
  <c r="K150" i="5" s="1"/>
  <c r="N150" i="5" s="1"/>
  <c r="T150" i="5"/>
  <c r="U150" i="5" s="1"/>
  <c r="AL151" i="5"/>
  <c r="AM151" i="5" s="1"/>
  <c r="AK152" i="5"/>
  <c r="S153" i="5"/>
  <c r="AH153" i="5"/>
  <c r="J154" i="5"/>
  <c r="T154" i="5"/>
  <c r="U154" i="5" s="1"/>
  <c r="AL155" i="5"/>
  <c r="AM155" i="5" s="1"/>
  <c r="AK156" i="5"/>
  <c r="S157" i="5"/>
  <c r="AH157" i="5"/>
  <c r="AI157" i="5" s="1"/>
  <c r="J158" i="5"/>
  <c r="K158" i="5" s="1"/>
  <c r="N158" i="5" s="1"/>
  <c r="T158" i="5"/>
  <c r="U158" i="5" s="1"/>
  <c r="AL159" i="5"/>
  <c r="AM159" i="5" s="1"/>
  <c r="AK160" i="5"/>
  <c r="S161" i="5"/>
  <c r="AH161" i="5"/>
  <c r="J162" i="5"/>
  <c r="K162" i="5" s="1"/>
  <c r="N162" i="5" s="1"/>
  <c r="T162" i="5"/>
  <c r="U162" i="5" s="1"/>
  <c r="AL163" i="5"/>
  <c r="AM163" i="5" s="1"/>
  <c r="AK164" i="5"/>
  <c r="S165" i="5"/>
  <c r="AH165" i="5"/>
  <c r="J166" i="5"/>
  <c r="K166" i="5" s="1"/>
  <c r="N166" i="5" s="1"/>
  <c r="T166" i="5"/>
  <c r="U166" i="5" s="1"/>
  <c r="AL167" i="5"/>
  <c r="AM167" i="5" s="1"/>
  <c r="AK168" i="5"/>
  <c r="S169" i="5"/>
  <c r="AH169" i="5"/>
  <c r="AI169" i="5" s="1"/>
  <c r="J170" i="5"/>
  <c r="K170" i="5" s="1"/>
  <c r="N170" i="5" s="1"/>
  <c r="T170" i="5"/>
  <c r="U170" i="5" s="1"/>
  <c r="AL171" i="5"/>
  <c r="AM171" i="5" s="1"/>
  <c r="AK172" i="5"/>
  <c r="S173" i="5"/>
  <c r="AH173" i="5"/>
  <c r="J174" i="5"/>
  <c r="K174" i="5" s="1"/>
  <c r="N174" i="5" s="1"/>
  <c r="T174" i="5"/>
  <c r="U174" i="5" s="1"/>
  <c r="AL175" i="5"/>
  <c r="AM175" i="5" s="1"/>
  <c r="AK176" i="5"/>
  <c r="S177" i="5"/>
  <c r="AH177" i="5"/>
  <c r="J178" i="5"/>
  <c r="K178" i="5" s="1"/>
  <c r="N178" i="5" s="1"/>
  <c r="T178" i="5"/>
  <c r="U178" i="5" s="1"/>
  <c r="AL179" i="5"/>
  <c r="AM179" i="5" s="1"/>
  <c r="AK180" i="5"/>
  <c r="S181" i="5"/>
  <c r="AH181" i="5"/>
  <c r="J182" i="5"/>
  <c r="K182" i="5" s="1"/>
  <c r="N182" i="5" s="1"/>
  <c r="T182" i="5"/>
  <c r="U182" i="5" s="1"/>
  <c r="AL183" i="5"/>
  <c r="AM183" i="5" s="1"/>
  <c r="AK184" i="5"/>
  <c r="S185" i="5"/>
  <c r="AH185" i="5"/>
  <c r="J186" i="5"/>
  <c r="T186" i="5"/>
  <c r="U186" i="5" s="1"/>
  <c r="AL187" i="5"/>
  <c r="AM187" i="5" s="1"/>
  <c r="AK188" i="5"/>
  <c r="S189" i="5"/>
  <c r="AH189" i="5"/>
  <c r="AI189" i="5" s="1"/>
  <c r="J190" i="5"/>
  <c r="K190" i="5" s="1"/>
  <c r="N190" i="5" s="1"/>
  <c r="T190" i="5"/>
  <c r="U190" i="5" s="1"/>
  <c r="AL191" i="5"/>
  <c r="AM191" i="5" s="1"/>
  <c r="AK192" i="5"/>
  <c r="AL192" i="5" s="1"/>
  <c r="S193" i="5"/>
  <c r="AH193" i="5"/>
  <c r="J194" i="5"/>
  <c r="K194" i="5" s="1"/>
  <c r="T194" i="5"/>
  <c r="U194" i="5" s="1"/>
  <c r="AL195" i="5"/>
  <c r="AM195" i="5" s="1"/>
  <c r="AF197" i="5"/>
  <c r="AM199" i="5"/>
  <c r="AE201" i="5"/>
  <c r="AI202" i="5"/>
  <c r="AN202" i="5" s="1"/>
  <c r="Z203" i="5"/>
  <c r="AF203" i="5"/>
  <c r="Q204" i="5"/>
  <c r="R204" i="5" s="1"/>
  <c r="L205" i="5"/>
  <c r="M205" i="5" s="1"/>
  <c r="AF205" i="5"/>
  <c r="Z205" i="5"/>
  <c r="K208" i="5"/>
  <c r="L208" i="5" s="1"/>
  <c r="M208" i="5" s="1"/>
  <c r="AL209" i="5"/>
  <c r="AM209" i="5" s="1"/>
  <c r="AK212" i="5"/>
  <c r="AL212" i="5" s="1"/>
  <c r="AM212" i="5" s="1"/>
  <c r="AH213" i="5"/>
  <c r="AI213" i="5" s="1"/>
  <c r="AE217" i="5"/>
  <c r="AK220" i="5"/>
  <c r="AL220" i="5" s="1"/>
  <c r="AM220" i="5" s="1"/>
  <c r="AE221" i="5"/>
  <c r="J221" i="5"/>
  <c r="K221" i="5" s="1"/>
  <c r="AN222" i="5"/>
  <c r="AI226" i="5"/>
  <c r="AN226" i="5" s="1"/>
  <c r="L227" i="5"/>
  <c r="M227" i="5" s="1"/>
  <c r="AK228" i="5"/>
  <c r="AL228" i="5" s="1"/>
  <c r="AM228" i="5" s="1"/>
  <c r="AE229" i="5"/>
  <c r="J229" i="5"/>
  <c r="K229" i="5" s="1"/>
  <c r="Z231" i="5"/>
  <c r="AF231" i="5"/>
  <c r="AH233" i="5"/>
  <c r="AI233" i="5" s="1"/>
  <c r="AN233" i="5" s="1"/>
  <c r="Z239" i="5"/>
  <c r="AF239" i="5"/>
  <c r="N240" i="5"/>
  <c r="Q240" i="5"/>
  <c r="R240" i="5" s="1"/>
  <c r="N244" i="5"/>
  <c r="Q244" i="5"/>
  <c r="R244" i="5" s="1"/>
  <c r="L244" i="5"/>
  <c r="M244" i="5" s="1"/>
  <c r="AK248" i="5"/>
  <c r="AL248" i="5" s="1"/>
  <c r="AM248" i="5" s="1"/>
  <c r="AE249" i="5"/>
  <c r="J249" i="5"/>
  <c r="K249" i="5" s="1"/>
  <c r="AN250" i="5"/>
  <c r="AF274" i="5"/>
  <c r="Z274" i="5"/>
  <c r="AI279" i="5"/>
  <c r="AN279" i="5" s="1"/>
  <c r="AL298" i="5"/>
  <c r="AM298" i="5" s="1"/>
  <c r="J311" i="5"/>
  <c r="K311" i="5" s="1"/>
  <c r="L311" i="5" s="1"/>
  <c r="M311" i="5" s="1"/>
  <c r="AE311" i="5"/>
  <c r="L110" i="5"/>
  <c r="M110" i="5" s="1"/>
  <c r="T126" i="5"/>
  <c r="U126" i="5" s="1"/>
  <c r="AF132" i="5"/>
  <c r="N136" i="5"/>
  <c r="Q136" i="5"/>
  <c r="N148" i="5"/>
  <c r="Q148" i="5"/>
  <c r="R148" i="5" s="1"/>
  <c r="N152" i="5"/>
  <c r="Q152" i="5"/>
  <c r="R152" i="5" s="1"/>
  <c r="R199" i="5"/>
  <c r="S199" i="5"/>
  <c r="AK206" i="5"/>
  <c r="Q210" i="5"/>
  <c r="R215" i="5"/>
  <c r="S215" i="5"/>
  <c r="Q277" i="5"/>
  <c r="R277" i="5" s="1"/>
  <c r="Q281" i="5"/>
  <c r="R281" i="5" s="1"/>
  <c r="Q124" i="5"/>
  <c r="AF124" i="5"/>
  <c r="AL128" i="5"/>
  <c r="AM128" i="5" s="1"/>
  <c r="AM129" i="5"/>
  <c r="AI130" i="5"/>
  <c r="AN130" i="5" s="1"/>
  <c r="AM131" i="5"/>
  <c r="AE137" i="5"/>
  <c r="J137" i="5"/>
  <c r="K137" i="5" s="1"/>
  <c r="L137" i="5" s="1"/>
  <c r="M137" i="5" s="1"/>
  <c r="AL137" i="5"/>
  <c r="AM137" i="5" s="1"/>
  <c r="AM138" i="5"/>
  <c r="AN139" i="5"/>
  <c r="AE141" i="5"/>
  <c r="J141" i="5"/>
  <c r="K141" i="5" s="1"/>
  <c r="L141" i="5" s="1"/>
  <c r="M141" i="5" s="1"/>
  <c r="AL141" i="5"/>
  <c r="AM141" i="5" s="1"/>
  <c r="AM142" i="5"/>
  <c r="AN143" i="5"/>
  <c r="AE145" i="5"/>
  <c r="J145" i="5"/>
  <c r="K145" i="5" s="1"/>
  <c r="AL145" i="5"/>
  <c r="AM145" i="5" s="1"/>
  <c r="AM146" i="5"/>
  <c r="AN147" i="5"/>
  <c r="AE149" i="5"/>
  <c r="J149" i="5"/>
  <c r="K149" i="5" s="1"/>
  <c r="L149" i="5" s="1"/>
  <c r="M149" i="5" s="1"/>
  <c r="AL149" i="5"/>
  <c r="AM149" i="5" s="1"/>
  <c r="AM150" i="5"/>
  <c r="AN151" i="5"/>
  <c r="AE153" i="5"/>
  <c r="J153" i="5"/>
  <c r="K153" i="5" s="1"/>
  <c r="AL153" i="5"/>
  <c r="AM153" i="5" s="1"/>
  <c r="K154" i="5"/>
  <c r="N154" i="5" s="1"/>
  <c r="AM154" i="5"/>
  <c r="AN155" i="5"/>
  <c r="AE157" i="5"/>
  <c r="J157" i="5"/>
  <c r="K157" i="5" s="1"/>
  <c r="AL157" i="5"/>
  <c r="AM157" i="5" s="1"/>
  <c r="AM158" i="5"/>
  <c r="AN159" i="5"/>
  <c r="AE161" i="5"/>
  <c r="J161" i="5"/>
  <c r="K161" i="5" s="1"/>
  <c r="AL161" i="5"/>
  <c r="AM161" i="5" s="1"/>
  <c r="AM162" i="5"/>
  <c r="AN163" i="5"/>
  <c r="AE165" i="5"/>
  <c r="J165" i="5"/>
  <c r="K165" i="5" s="1"/>
  <c r="L165" i="5" s="1"/>
  <c r="M165" i="5" s="1"/>
  <c r="AL165" i="5"/>
  <c r="AM165" i="5" s="1"/>
  <c r="AM166" i="5"/>
  <c r="AN167" i="5"/>
  <c r="AE169" i="5"/>
  <c r="J169" i="5"/>
  <c r="K169" i="5" s="1"/>
  <c r="L169" i="5" s="1"/>
  <c r="M169" i="5" s="1"/>
  <c r="AL169" i="5"/>
  <c r="AM169" i="5" s="1"/>
  <c r="AM170" i="5"/>
  <c r="AN171" i="5"/>
  <c r="AE173" i="5"/>
  <c r="J173" i="5"/>
  <c r="K173" i="5" s="1"/>
  <c r="AL173" i="5"/>
  <c r="AM173" i="5" s="1"/>
  <c r="AN175" i="5"/>
  <c r="AE177" i="5"/>
  <c r="J177" i="5"/>
  <c r="K177" i="5" s="1"/>
  <c r="AL177" i="5"/>
  <c r="AM177" i="5" s="1"/>
  <c r="AM178" i="5"/>
  <c r="AN179" i="5"/>
  <c r="AE181" i="5"/>
  <c r="J181" i="5"/>
  <c r="K181" i="5" s="1"/>
  <c r="L181" i="5" s="1"/>
  <c r="M181" i="5" s="1"/>
  <c r="AL181" i="5"/>
  <c r="AM181" i="5" s="1"/>
  <c r="AM182" i="5"/>
  <c r="AE185" i="5"/>
  <c r="J185" i="5"/>
  <c r="K185" i="5" s="1"/>
  <c r="L185" i="5" s="1"/>
  <c r="M185" i="5" s="1"/>
  <c r="AL185" i="5"/>
  <c r="AM185" i="5" s="1"/>
  <c r="K186" i="5"/>
  <c r="N186" i="5" s="1"/>
  <c r="AM186" i="5"/>
  <c r="AN187" i="5"/>
  <c r="AE189" i="5"/>
  <c r="J189" i="5"/>
  <c r="K189" i="5" s="1"/>
  <c r="AL189" i="5"/>
  <c r="AM189" i="5" s="1"/>
  <c r="AM190" i="5"/>
  <c r="AN191" i="5"/>
  <c r="AE193" i="5"/>
  <c r="J193" i="5"/>
  <c r="K193" i="5" s="1"/>
  <c r="AL193" i="5"/>
  <c r="AM193" i="5" s="1"/>
  <c r="AM194" i="5"/>
  <c r="AK198" i="5"/>
  <c r="AL198" i="5" s="1"/>
  <c r="J199" i="5"/>
  <c r="K199" i="5" s="1"/>
  <c r="L199" i="5" s="1"/>
  <c r="M199" i="5" s="1"/>
  <c r="AE199" i="5"/>
  <c r="Q202" i="5"/>
  <c r="R202" i="5" s="1"/>
  <c r="N202" i="5"/>
  <c r="R207" i="5"/>
  <c r="S207" i="5"/>
  <c r="AH211" i="5"/>
  <c r="AI211" i="5" s="1"/>
  <c r="AN211" i="5" s="1"/>
  <c r="AK214" i="5"/>
  <c r="AL214" i="5" s="1"/>
  <c r="J215" i="5"/>
  <c r="K215" i="5" s="1"/>
  <c r="L215" i="5" s="1"/>
  <c r="M215" i="5" s="1"/>
  <c r="AE215" i="5"/>
  <c r="Q218" i="5"/>
  <c r="R218" i="5" s="1"/>
  <c r="N218" i="5"/>
  <c r="AH221" i="5"/>
  <c r="AI221" i="5" s="1"/>
  <c r="AN221" i="5" s="1"/>
  <c r="AI230" i="5"/>
  <c r="AN230" i="5" s="1"/>
  <c r="L231" i="5"/>
  <c r="M231" i="5" s="1"/>
  <c r="AK232" i="5"/>
  <c r="AE233" i="5"/>
  <c r="J233" i="5"/>
  <c r="K233" i="5" s="1"/>
  <c r="Z235" i="5"/>
  <c r="AF235" i="5"/>
  <c r="AM237" i="5"/>
  <c r="N239" i="5"/>
  <c r="T239" i="5"/>
  <c r="U239" i="5" s="1"/>
  <c r="AH245" i="5"/>
  <c r="K246" i="5"/>
  <c r="N246" i="5" s="1"/>
  <c r="AH249" i="5"/>
  <c r="AI249" i="5" s="1"/>
  <c r="AN249" i="5" s="1"/>
  <c r="AL257" i="5"/>
  <c r="AM257" i="5" s="1"/>
  <c r="Z259" i="5"/>
  <c r="AF259" i="5"/>
  <c r="N260" i="5"/>
  <c r="Q260" i="5"/>
  <c r="R260" i="5" s="1"/>
  <c r="AL261" i="5"/>
  <c r="AM261" i="5" s="1"/>
  <c r="T267" i="5"/>
  <c r="U267" i="5" s="1"/>
  <c r="Z267" i="5"/>
  <c r="AF267" i="5"/>
  <c r="N268" i="5"/>
  <c r="Q268" i="5"/>
  <c r="R268" i="5" s="1"/>
  <c r="AL269" i="5"/>
  <c r="AM269" i="5" s="1"/>
  <c r="AF278" i="5"/>
  <c r="Z278" i="5"/>
  <c r="AH282" i="5"/>
  <c r="AI282" i="5" s="1"/>
  <c r="AN282" i="5" s="1"/>
  <c r="AE286" i="5"/>
  <c r="J286" i="5"/>
  <c r="S335" i="5"/>
  <c r="R335" i="5"/>
  <c r="L135" i="5"/>
  <c r="M135" i="5" s="1"/>
  <c r="L139" i="5"/>
  <c r="M139" i="5" s="1"/>
  <c r="L147" i="5"/>
  <c r="M147" i="5" s="1"/>
  <c r="L151" i="5"/>
  <c r="M151" i="5" s="1"/>
  <c r="L155" i="5"/>
  <c r="M155" i="5" s="1"/>
  <c r="L159" i="5"/>
  <c r="M159" i="5" s="1"/>
  <c r="L163" i="5"/>
  <c r="M163" i="5" s="1"/>
  <c r="L167" i="5"/>
  <c r="M167" i="5" s="1"/>
  <c r="L171" i="5"/>
  <c r="M171" i="5" s="1"/>
  <c r="L175" i="5"/>
  <c r="M175" i="5" s="1"/>
  <c r="L179" i="5"/>
  <c r="M179" i="5" s="1"/>
  <c r="L183" i="5"/>
  <c r="M183" i="5" s="1"/>
  <c r="L191" i="5"/>
  <c r="M191" i="5" s="1"/>
  <c r="L195" i="5"/>
  <c r="M195" i="5" s="1"/>
  <c r="Q196" i="5"/>
  <c r="R196" i="5" s="1"/>
  <c r="L196" i="5"/>
  <c r="M196" i="5" s="1"/>
  <c r="N197" i="5"/>
  <c r="S197" i="5"/>
  <c r="Q198" i="5"/>
  <c r="R198" i="5" s="1"/>
  <c r="Q200" i="5"/>
  <c r="R200" i="5" s="1"/>
  <c r="N200" i="5"/>
  <c r="AF201" i="5"/>
  <c r="Z201" i="5"/>
  <c r="AH201" i="5"/>
  <c r="AI201" i="5" s="1"/>
  <c r="AN201" i="5" s="1"/>
  <c r="AK202" i="5"/>
  <c r="N203" i="5"/>
  <c r="K206" i="5"/>
  <c r="L206" i="5" s="1"/>
  <c r="M206" i="5" s="1"/>
  <c r="Q208" i="5"/>
  <c r="R208" i="5" s="1"/>
  <c r="AF209" i="5"/>
  <c r="Z209" i="5"/>
  <c r="AH209" i="5"/>
  <c r="AK210" i="5"/>
  <c r="AL210" i="5" s="1"/>
  <c r="AM210" i="5" s="1"/>
  <c r="N211" i="5"/>
  <c r="K214" i="5"/>
  <c r="L214" i="5" s="1"/>
  <c r="M214" i="5" s="1"/>
  <c r="Q216" i="5"/>
  <c r="R216" i="5" s="1"/>
  <c r="N216" i="5"/>
  <c r="AF217" i="5"/>
  <c r="Z217" i="5"/>
  <c r="AH217" i="5"/>
  <c r="AI217" i="5" s="1"/>
  <c r="AN217" i="5" s="1"/>
  <c r="AN218" i="5"/>
  <c r="N219" i="5"/>
  <c r="Z219" i="5"/>
  <c r="AF219" i="5"/>
  <c r="AM221" i="5"/>
  <c r="T223" i="5"/>
  <c r="U223" i="5" s="1"/>
  <c r="N224" i="5"/>
  <c r="Q224" i="5"/>
  <c r="R224" i="5" s="1"/>
  <c r="K225" i="5"/>
  <c r="L225" i="5" s="1"/>
  <c r="M225" i="5" s="1"/>
  <c r="AM225" i="5"/>
  <c r="Q228" i="5"/>
  <c r="R228" i="5" s="1"/>
  <c r="AM229" i="5"/>
  <c r="T231" i="5"/>
  <c r="U231" i="5" s="1"/>
  <c r="N232" i="5"/>
  <c r="Q232" i="5"/>
  <c r="R232" i="5" s="1"/>
  <c r="T235" i="5"/>
  <c r="U235" i="5" s="1"/>
  <c r="N236" i="5"/>
  <c r="Q236" i="5"/>
  <c r="R236" i="5" s="1"/>
  <c r="S241" i="5"/>
  <c r="R241" i="5"/>
  <c r="AH241" i="5"/>
  <c r="K242" i="5"/>
  <c r="N242" i="5" s="1"/>
  <c r="AK244" i="5"/>
  <c r="AE245" i="5"/>
  <c r="J245" i="5"/>
  <c r="K245" i="5" s="1"/>
  <c r="AN246" i="5"/>
  <c r="N247" i="5"/>
  <c r="Z247" i="5"/>
  <c r="AF247" i="5"/>
  <c r="T251" i="5"/>
  <c r="U251" i="5" s="1"/>
  <c r="N252" i="5"/>
  <c r="Q252" i="5"/>
  <c r="R252" i="5" s="1"/>
  <c r="N256" i="5"/>
  <c r="Q256" i="5"/>
  <c r="R256" i="5" s="1"/>
  <c r="S261" i="5"/>
  <c r="R261" i="5"/>
  <c r="AH261" i="5"/>
  <c r="K262" i="5"/>
  <c r="S265" i="5"/>
  <c r="R265" i="5"/>
  <c r="AH265" i="5"/>
  <c r="AI265" i="5" s="1"/>
  <c r="AN265" i="5" s="1"/>
  <c r="K266" i="5"/>
  <c r="N266" i="5" s="1"/>
  <c r="S269" i="5"/>
  <c r="R269" i="5"/>
  <c r="AH269" i="5"/>
  <c r="K270" i="5"/>
  <c r="N270" i="5" s="1"/>
  <c r="AH274" i="5"/>
  <c r="AI274" i="5" s="1"/>
  <c r="AN274" i="5" s="1"/>
  <c r="AF282" i="5"/>
  <c r="Z282" i="5"/>
  <c r="AI283" i="5"/>
  <c r="AN283" i="5" s="1"/>
  <c r="Q285" i="5"/>
  <c r="AH290" i="5"/>
  <c r="AI290" i="5" s="1"/>
  <c r="AN290" i="5" s="1"/>
  <c r="Z296" i="5"/>
  <c r="AF296" i="5"/>
  <c r="AI299" i="5"/>
  <c r="AN299" i="5" s="1"/>
  <c r="AK301" i="5"/>
  <c r="J307" i="5"/>
  <c r="K307" i="5" s="1"/>
  <c r="AE307" i="5"/>
  <c r="J315" i="5"/>
  <c r="K315" i="5" s="1"/>
  <c r="N315" i="5" s="1"/>
  <c r="AE315" i="5"/>
  <c r="AE323" i="5"/>
  <c r="J323" i="5"/>
  <c r="K323" i="5" s="1"/>
  <c r="Z329" i="5"/>
  <c r="AF329" i="5"/>
  <c r="AE353" i="5"/>
  <c r="J353" i="5"/>
  <c r="K353" i="5" s="1"/>
  <c r="AH353" i="5"/>
  <c r="Q135" i="5"/>
  <c r="Q139" i="5"/>
  <c r="Q143" i="5"/>
  <c r="Q147" i="5"/>
  <c r="Q151" i="5"/>
  <c r="Q155" i="5"/>
  <c r="Q159" i="5"/>
  <c r="Q163" i="5"/>
  <c r="Q167" i="5"/>
  <c r="Q171" i="5"/>
  <c r="Q175" i="5"/>
  <c r="Q179" i="5"/>
  <c r="Q183" i="5"/>
  <c r="Q187" i="5"/>
  <c r="Q191" i="5"/>
  <c r="N196" i="5"/>
  <c r="AI197" i="5"/>
  <c r="AN197" i="5" s="1"/>
  <c r="N198" i="5"/>
  <c r="Z199" i="5"/>
  <c r="AF199" i="5"/>
  <c r="AH199" i="5"/>
  <c r="AI199" i="5" s="1"/>
  <c r="AK200" i="5"/>
  <c r="AL200" i="5" s="1"/>
  <c r="L201" i="5"/>
  <c r="M201" i="5" s="1"/>
  <c r="AL203" i="5"/>
  <c r="AM203" i="5" s="1"/>
  <c r="K204" i="5"/>
  <c r="N204" i="5" s="1"/>
  <c r="AI204" i="5"/>
  <c r="AN204" i="5" s="1"/>
  <c r="S205" i="5"/>
  <c r="AE205" i="5"/>
  <c r="Q206" i="5"/>
  <c r="R206" i="5" s="1"/>
  <c r="Z207" i="5"/>
  <c r="AF207" i="5"/>
  <c r="AH207" i="5"/>
  <c r="AI207" i="5" s="1"/>
  <c r="AK208" i="5"/>
  <c r="AL208" i="5" s="1"/>
  <c r="L209" i="5"/>
  <c r="M209" i="5" s="1"/>
  <c r="AL211" i="5"/>
  <c r="AM211" i="5" s="1"/>
  <c r="K212" i="5"/>
  <c r="N212" i="5" s="1"/>
  <c r="AI212" i="5"/>
  <c r="AN212" i="5" s="1"/>
  <c r="S213" i="5"/>
  <c r="AE213" i="5"/>
  <c r="Q214" i="5"/>
  <c r="R214" i="5" s="1"/>
  <c r="Z215" i="5"/>
  <c r="AF215" i="5"/>
  <c r="AH215" i="5"/>
  <c r="AI215" i="5" s="1"/>
  <c r="AK216" i="5"/>
  <c r="L217" i="5"/>
  <c r="M217" i="5" s="1"/>
  <c r="T219" i="5"/>
  <c r="U219" i="5" s="1"/>
  <c r="N220" i="5"/>
  <c r="Q220" i="5"/>
  <c r="R220" i="5" s="1"/>
  <c r="S225" i="5"/>
  <c r="R225" i="5"/>
  <c r="S229" i="5"/>
  <c r="R229" i="5"/>
  <c r="S233" i="5"/>
  <c r="R233" i="5"/>
  <c r="S237" i="5"/>
  <c r="R237" i="5"/>
  <c r="AH237" i="5"/>
  <c r="AI237" i="5" s="1"/>
  <c r="AN237" i="5" s="1"/>
  <c r="K238" i="5"/>
  <c r="N238" i="5" s="1"/>
  <c r="AI238" i="5"/>
  <c r="AN238" i="5" s="1"/>
  <c r="AK240" i="5"/>
  <c r="AL240" i="5" s="1"/>
  <c r="AM240" i="5" s="1"/>
  <c r="AE241" i="5"/>
  <c r="J241" i="5"/>
  <c r="K241" i="5" s="1"/>
  <c r="AL241" i="5"/>
  <c r="AM241" i="5" s="1"/>
  <c r="AN242" i="5"/>
  <c r="N243" i="5"/>
  <c r="Z243" i="5"/>
  <c r="AF243" i="5"/>
  <c r="AM245" i="5"/>
  <c r="T247" i="5"/>
  <c r="U247" i="5" s="1"/>
  <c r="N248" i="5"/>
  <c r="Q248" i="5"/>
  <c r="R248" i="5" s="1"/>
  <c r="S253" i="5"/>
  <c r="R253" i="5"/>
  <c r="AH253" i="5"/>
  <c r="AI253" i="5" s="1"/>
  <c r="AN253" i="5" s="1"/>
  <c r="K254" i="5"/>
  <c r="N254" i="5" s="1"/>
  <c r="AI254" i="5"/>
  <c r="AN254" i="5" s="1"/>
  <c r="S257" i="5"/>
  <c r="R257" i="5"/>
  <c r="AH257" i="5"/>
  <c r="K258" i="5"/>
  <c r="N258" i="5" s="1"/>
  <c r="AI258" i="5"/>
  <c r="AN258" i="5" s="1"/>
  <c r="AK260" i="5"/>
  <c r="AL260" i="5" s="1"/>
  <c r="AM260" i="5" s="1"/>
  <c r="AE261" i="5"/>
  <c r="J261" i="5"/>
  <c r="K261" i="5" s="1"/>
  <c r="AI262" i="5"/>
  <c r="AN262" i="5" s="1"/>
  <c r="N263" i="5"/>
  <c r="AK264" i="5"/>
  <c r="AL264" i="5" s="1"/>
  <c r="AE265" i="5"/>
  <c r="J265" i="5"/>
  <c r="K265" i="5" s="1"/>
  <c r="AI266" i="5"/>
  <c r="AN266" i="5" s="1"/>
  <c r="N267" i="5"/>
  <c r="AK268" i="5"/>
  <c r="AE269" i="5"/>
  <c r="J269" i="5"/>
  <c r="K269" i="5" s="1"/>
  <c r="N269" i="5" s="1"/>
  <c r="AI270" i="5"/>
  <c r="AN270" i="5" s="1"/>
  <c r="AI271" i="5"/>
  <c r="AN271" i="5" s="1"/>
  <c r="AH278" i="5"/>
  <c r="AI278" i="5" s="1"/>
  <c r="AN278" i="5" s="1"/>
  <c r="AK346" i="5"/>
  <c r="AL346" i="5" s="1"/>
  <c r="AM346" i="5" s="1"/>
  <c r="AE347" i="5"/>
  <c r="J347" i="5"/>
  <c r="K347" i="5" s="1"/>
  <c r="N347" i="5" s="1"/>
  <c r="N201" i="5"/>
  <c r="L203" i="5"/>
  <c r="M203" i="5" s="1"/>
  <c r="N205" i="5"/>
  <c r="N209" i="5"/>
  <c r="L211" i="5"/>
  <c r="M211" i="5" s="1"/>
  <c r="N213" i="5"/>
  <c r="N217" i="5"/>
  <c r="AM218" i="5"/>
  <c r="L219" i="5"/>
  <c r="M219" i="5" s="1"/>
  <c r="AN219" i="5"/>
  <c r="Z221" i="5"/>
  <c r="AM222" i="5"/>
  <c r="L223" i="5"/>
  <c r="M223" i="5" s="1"/>
  <c r="AN223" i="5"/>
  <c r="Z225" i="5"/>
  <c r="AM226" i="5"/>
  <c r="AN227" i="5"/>
  <c r="Z229" i="5"/>
  <c r="AM230" i="5"/>
  <c r="AN231" i="5"/>
  <c r="Z233" i="5"/>
  <c r="AM234" i="5"/>
  <c r="L235" i="5"/>
  <c r="M235" i="5" s="1"/>
  <c r="AN235" i="5"/>
  <c r="Z237" i="5"/>
  <c r="AM238" i="5"/>
  <c r="L239" i="5"/>
  <c r="M239" i="5" s="1"/>
  <c r="AN239" i="5"/>
  <c r="Z241" i="5"/>
  <c r="AM242" i="5"/>
  <c r="L243" i="5"/>
  <c r="M243" i="5" s="1"/>
  <c r="AN243" i="5"/>
  <c r="Z245" i="5"/>
  <c r="AM246" i="5"/>
  <c r="L247" i="5"/>
  <c r="M247" i="5" s="1"/>
  <c r="AN247" i="5"/>
  <c r="Z249" i="5"/>
  <c r="AM250" i="5"/>
  <c r="L251" i="5"/>
  <c r="M251" i="5" s="1"/>
  <c r="AN251" i="5"/>
  <c r="Z253" i="5"/>
  <c r="AM254" i="5"/>
  <c r="L255" i="5"/>
  <c r="M255" i="5" s="1"/>
  <c r="AN255" i="5"/>
  <c r="Z257" i="5"/>
  <c r="AM258" i="5"/>
  <c r="L259" i="5"/>
  <c r="M259" i="5" s="1"/>
  <c r="AN259" i="5"/>
  <c r="Z261" i="5"/>
  <c r="AM262" i="5"/>
  <c r="L263" i="5"/>
  <c r="M263" i="5" s="1"/>
  <c r="AN263" i="5"/>
  <c r="Z265" i="5"/>
  <c r="AM266" i="5"/>
  <c r="L267" i="5"/>
  <c r="M267" i="5" s="1"/>
  <c r="AN267" i="5"/>
  <c r="Z269" i="5"/>
  <c r="AM270" i="5"/>
  <c r="L271" i="5"/>
  <c r="M271" i="5" s="1"/>
  <c r="Z271" i="5"/>
  <c r="AE271" i="5"/>
  <c r="AL272" i="5"/>
  <c r="AM272" i="5" s="1"/>
  <c r="AK273" i="5"/>
  <c r="AL273" i="5" s="1"/>
  <c r="L274" i="5"/>
  <c r="M274" i="5" s="1"/>
  <c r="AK275" i="5"/>
  <c r="AL275" i="5" s="1"/>
  <c r="AM275" i="5" s="1"/>
  <c r="N276" i="5"/>
  <c r="Z276" i="5"/>
  <c r="AF276" i="5"/>
  <c r="AH276" i="5"/>
  <c r="AI276" i="5" s="1"/>
  <c r="AK277" i="5"/>
  <c r="AL277" i="5" s="1"/>
  <c r="L278" i="5"/>
  <c r="M278" i="5" s="1"/>
  <c r="AK279" i="5"/>
  <c r="AL279" i="5" s="1"/>
  <c r="N280" i="5"/>
  <c r="Z280" i="5"/>
  <c r="AF280" i="5"/>
  <c r="AH280" i="5"/>
  <c r="AI280" i="5" s="1"/>
  <c r="AK281" i="5"/>
  <c r="AL281" i="5" s="1"/>
  <c r="L282" i="5"/>
  <c r="M282" i="5" s="1"/>
  <c r="AK283" i="5"/>
  <c r="AL283" i="5" s="1"/>
  <c r="N284" i="5"/>
  <c r="Z284" i="5"/>
  <c r="AF284" i="5"/>
  <c r="AH284" i="5"/>
  <c r="AI284" i="5" s="1"/>
  <c r="AL286" i="5"/>
  <c r="AM286" i="5" s="1"/>
  <c r="AI287" i="5"/>
  <c r="AN287" i="5" s="1"/>
  <c r="N288" i="5"/>
  <c r="AK289" i="5"/>
  <c r="AE290" i="5"/>
  <c r="J290" i="5"/>
  <c r="K290" i="5" s="1"/>
  <c r="S294" i="5"/>
  <c r="R294" i="5"/>
  <c r="AH294" i="5"/>
  <c r="AI294" i="5" s="1"/>
  <c r="AN294" i="5" s="1"/>
  <c r="K295" i="5"/>
  <c r="N295" i="5" s="1"/>
  <c r="Q297" i="5"/>
  <c r="R297" i="5" s="1"/>
  <c r="T300" i="5"/>
  <c r="U300" i="5" s="1"/>
  <c r="Z300" i="5"/>
  <c r="AF300" i="5"/>
  <c r="AL302" i="5"/>
  <c r="AM302" i="5" s="1"/>
  <c r="AI303" i="5"/>
  <c r="AN303" i="5" s="1"/>
  <c r="N304" i="5"/>
  <c r="Q306" i="5"/>
  <c r="R306" i="5" s="1"/>
  <c r="N306" i="5"/>
  <c r="J309" i="5"/>
  <c r="K309" i="5" s="1"/>
  <c r="N309" i="5" s="1"/>
  <c r="AE309" i="5"/>
  <c r="J313" i="5"/>
  <c r="K313" i="5" s="1"/>
  <c r="AE313" i="5"/>
  <c r="J317" i="5"/>
  <c r="K317" i="5" s="1"/>
  <c r="N317" i="5" s="1"/>
  <c r="AE317" i="5"/>
  <c r="J321" i="5"/>
  <c r="K321" i="5" s="1"/>
  <c r="N321" i="5" s="1"/>
  <c r="AE321" i="5"/>
  <c r="T325" i="5"/>
  <c r="U325" i="5" s="1"/>
  <c r="AK330" i="5"/>
  <c r="AL330" i="5" s="1"/>
  <c r="AM330" i="5" s="1"/>
  <c r="AE331" i="5"/>
  <c r="J331" i="5"/>
  <c r="K331" i="5" s="1"/>
  <c r="N342" i="5"/>
  <c r="Q342" i="5"/>
  <c r="R342" i="5" s="1"/>
  <c r="L342" i="5"/>
  <c r="M342" i="5" s="1"/>
  <c r="L222" i="5"/>
  <c r="M222" i="5" s="1"/>
  <c r="L226" i="5"/>
  <c r="M226" i="5" s="1"/>
  <c r="L230" i="5"/>
  <c r="M230" i="5" s="1"/>
  <c r="L234" i="5"/>
  <c r="M234" i="5" s="1"/>
  <c r="L238" i="5"/>
  <c r="M238" i="5" s="1"/>
  <c r="L246" i="5"/>
  <c r="M246" i="5" s="1"/>
  <c r="L250" i="5"/>
  <c r="M250" i="5" s="1"/>
  <c r="AF272" i="5"/>
  <c r="K286" i="5"/>
  <c r="N286" i="5" s="1"/>
  <c r="T288" i="5"/>
  <c r="U288" i="5" s="1"/>
  <c r="Z288" i="5"/>
  <c r="AF288" i="5"/>
  <c r="AL290" i="5"/>
  <c r="AM290" i="5" s="1"/>
  <c r="AI291" i="5"/>
  <c r="AN291" i="5" s="1"/>
  <c r="N292" i="5"/>
  <c r="AK293" i="5"/>
  <c r="AE294" i="5"/>
  <c r="J294" i="5"/>
  <c r="K294" i="5" s="1"/>
  <c r="S298" i="5"/>
  <c r="R298" i="5"/>
  <c r="AH298" i="5"/>
  <c r="AI298" i="5" s="1"/>
  <c r="AN298" i="5" s="1"/>
  <c r="N301" i="5"/>
  <c r="Q301" i="5"/>
  <c r="R301" i="5" s="1"/>
  <c r="Z304" i="5"/>
  <c r="AF304" i="5"/>
  <c r="R307" i="5"/>
  <c r="S307" i="5"/>
  <c r="R311" i="5"/>
  <c r="S311" i="5"/>
  <c r="R315" i="5"/>
  <c r="S315" i="5"/>
  <c r="R319" i="5"/>
  <c r="S319" i="5"/>
  <c r="R323" i="5"/>
  <c r="S323" i="5"/>
  <c r="T341" i="5"/>
  <c r="U341" i="5" s="1"/>
  <c r="Q222" i="5"/>
  <c r="R222" i="5" s="1"/>
  <c r="Q226" i="5"/>
  <c r="R226" i="5" s="1"/>
  <c r="Q230" i="5"/>
  <c r="R230" i="5" s="1"/>
  <c r="Q234" i="5"/>
  <c r="R234" i="5" s="1"/>
  <c r="Q238" i="5"/>
  <c r="R238" i="5" s="1"/>
  <c r="Q242" i="5"/>
  <c r="R242" i="5" s="1"/>
  <c r="Q246" i="5"/>
  <c r="R246" i="5" s="1"/>
  <c r="Q250" i="5"/>
  <c r="R250" i="5" s="1"/>
  <c r="Q254" i="5"/>
  <c r="R254" i="5" s="1"/>
  <c r="Q258" i="5"/>
  <c r="R258" i="5" s="1"/>
  <c r="Q262" i="5"/>
  <c r="R262" i="5" s="1"/>
  <c r="Q266" i="5"/>
  <c r="R266" i="5" s="1"/>
  <c r="Q270" i="5"/>
  <c r="R270" i="5" s="1"/>
  <c r="N271" i="5"/>
  <c r="AL271" i="5"/>
  <c r="AM271" i="5" s="1"/>
  <c r="S272" i="5"/>
  <c r="T272" i="5" s="1"/>
  <c r="U272" i="5" s="1"/>
  <c r="Q273" i="5"/>
  <c r="R273" i="5" s="1"/>
  <c r="AI273" i="5"/>
  <c r="AN273" i="5" s="1"/>
  <c r="S274" i="5"/>
  <c r="AE274" i="5"/>
  <c r="Q275" i="5"/>
  <c r="R275" i="5" s="1"/>
  <c r="N275" i="5"/>
  <c r="S276" i="5"/>
  <c r="AL276" i="5"/>
  <c r="AM276" i="5" s="1"/>
  <c r="K277" i="5"/>
  <c r="L277" i="5" s="1"/>
  <c r="M277" i="5" s="1"/>
  <c r="AI277" i="5"/>
  <c r="AN277" i="5" s="1"/>
  <c r="S278" i="5"/>
  <c r="AE278" i="5"/>
  <c r="Q279" i="5"/>
  <c r="R279" i="5" s="1"/>
  <c r="N279" i="5"/>
  <c r="S280" i="5"/>
  <c r="AL280" i="5"/>
  <c r="AM280" i="5" s="1"/>
  <c r="K281" i="5"/>
  <c r="N281" i="5" s="1"/>
  <c r="AI281" i="5"/>
  <c r="AN281" i="5" s="1"/>
  <c r="S282" i="5"/>
  <c r="AE282" i="5"/>
  <c r="Q283" i="5"/>
  <c r="R283" i="5" s="1"/>
  <c r="N283" i="5"/>
  <c r="S284" i="5"/>
  <c r="AL284" i="5"/>
  <c r="AM284" i="5" s="1"/>
  <c r="K285" i="5"/>
  <c r="N285" i="5" s="1"/>
  <c r="S286" i="5"/>
  <c r="R286" i="5"/>
  <c r="AH286" i="5"/>
  <c r="K287" i="5"/>
  <c r="N287" i="5" s="1"/>
  <c r="N289" i="5"/>
  <c r="Q289" i="5"/>
  <c r="R289" i="5" s="1"/>
  <c r="T292" i="5"/>
  <c r="U292" i="5" s="1"/>
  <c r="Z292" i="5"/>
  <c r="AF292" i="5"/>
  <c r="AL294" i="5"/>
  <c r="AM294" i="5" s="1"/>
  <c r="AI295" i="5"/>
  <c r="AN295" i="5" s="1"/>
  <c r="N296" i="5"/>
  <c r="AK297" i="5"/>
  <c r="AL297" i="5" s="1"/>
  <c r="AM297" i="5" s="1"/>
  <c r="AE298" i="5"/>
  <c r="J298" i="5"/>
  <c r="K298" i="5" s="1"/>
  <c r="S302" i="5"/>
  <c r="R302" i="5"/>
  <c r="AH302" i="5"/>
  <c r="K303" i="5"/>
  <c r="N303" i="5" s="1"/>
  <c r="N305" i="5"/>
  <c r="Q305" i="5"/>
  <c r="R305" i="5" s="1"/>
  <c r="R309" i="5"/>
  <c r="S309" i="5"/>
  <c r="R313" i="5"/>
  <c r="S313" i="5"/>
  <c r="R317" i="5"/>
  <c r="S317" i="5"/>
  <c r="R321" i="5"/>
  <c r="S321" i="5"/>
  <c r="AH331" i="5"/>
  <c r="Z345" i="5"/>
  <c r="AF345" i="5"/>
  <c r="AL355" i="5"/>
  <c r="AM355" i="5" s="1"/>
  <c r="AK356" i="5"/>
  <c r="L276" i="5"/>
  <c r="M276" i="5" s="1"/>
  <c r="L280" i="5"/>
  <c r="M280" i="5" s="1"/>
  <c r="L284" i="5"/>
  <c r="M284" i="5" s="1"/>
  <c r="Z286" i="5"/>
  <c r="AM287" i="5"/>
  <c r="L288" i="5"/>
  <c r="M288" i="5" s="1"/>
  <c r="AN288" i="5"/>
  <c r="Z290" i="5"/>
  <c r="AM291" i="5"/>
  <c r="L292" i="5"/>
  <c r="M292" i="5" s="1"/>
  <c r="AN292" i="5"/>
  <c r="Z294" i="5"/>
  <c r="AM295" i="5"/>
  <c r="L296" i="5"/>
  <c r="M296" i="5" s="1"/>
  <c r="AN296" i="5"/>
  <c r="Z298" i="5"/>
  <c r="AM299" i="5"/>
  <c r="L300" i="5"/>
  <c r="M300" i="5" s="1"/>
  <c r="AN300" i="5"/>
  <c r="Z302" i="5"/>
  <c r="AM303" i="5"/>
  <c r="L304" i="5"/>
  <c r="M304" i="5" s="1"/>
  <c r="AN304" i="5"/>
  <c r="Z305" i="5"/>
  <c r="AL307" i="5"/>
  <c r="AM307" i="5" s="1"/>
  <c r="K308" i="5"/>
  <c r="L308" i="5" s="1"/>
  <c r="M308" i="5" s="1"/>
  <c r="AI308" i="5"/>
  <c r="AN308" i="5" s="1"/>
  <c r="Q310" i="5"/>
  <c r="R310" i="5" s="1"/>
  <c r="AN310" i="5"/>
  <c r="AL311" i="5"/>
  <c r="AM311" i="5" s="1"/>
  <c r="K312" i="5"/>
  <c r="L312" i="5" s="1"/>
  <c r="M312" i="5" s="1"/>
  <c r="AI312" i="5"/>
  <c r="AN312" i="5" s="1"/>
  <c r="Q314" i="5"/>
  <c r="R314" i="5" s="1"/>
  <c r="N314" i="5"/>
  <c r="AN314" i="5"/>
  <c r="AL315" i="5"/>
  <c r="AM315" i="5" s="1"/>
  <c r="K316" i="5"/>
  <c r="L316" i="5" s="1"/>
  <c r="M316" i="5" s="1"/>
  <c r="AI316" i="5"/>
  <c r="AN316" i="5" s="1"/>
  <c r="Q318" i="5"/>
  <c r="R318" i="5" s="1"/>
  <c r="N318" i="5"/>
  <c r="AN318" i="5"/>
  <c r="AL319" i="5"/>
  <c r="AM319" i="5" s="1"/>
  <c r="K320" i="5"/>
  <c r="L320" i="5" s="1"/>
  <c r="M320" i="5" s="1"/>
  <c r="AI320" i="5"/>
  <c r="AN320" i="5" s="1"/>
  <c r="Q322" i="5"/>
  <c r="N322" i="5"/>
  <c r="AN322" i="5"/>
  <c r="AM327" i="5"/>
  <c r="N330" i="5"/>
  <c r="Q330" i="5"/>
  <c r="R330" i="5" s="1"/>
  <c r="AL331" i="5"/>
  <c r="AM331" i="5" s="1"/>
  <c r="AN332" i="5"/>
  <c r="L333" i="5"/>
  <c r="M333" i="5" s="1"/>
  <c r="Z333" i="5"/>
  <c r="AF333" i="5"/>
  <c r="AK334" i="5"/>
  <c r="AE335" i="5"/>
  <c r="J335" i="5"/>
  <c r="K335" i="5" s="1"/>
  <c r="L335" i="5" s="1"/>
  <c r="M335" i="5" s="1"/>
  <c r="AH335" i="5"/>
  <c r="K336" i="5"/>
  <c r="AI336" i="5"/>
  <c r="AN336" i="5" s="1"/>
  <c r="S339" i="5"/>
  <c r="R339" i="5"/>
  <c r="AM343" i="5"/>
  <c r="T345" i="5"/>
  <c r="U345" i="5" s="1"/>
  <c r="N346" i="5"/>
  <c r="Q346" i="5"/>
  <c r="R346" i="5" s="1"/>
  <c r="AK352" i="5"/>
  <c r="AL352" i="5" s="1"/>
  <c r="AM352" i="5" s="1"/>
  <c r="AE365" i="5"/>
  <c r="J365" i="5"/>
  <c r="K365" i="5" s="1"/>
  <c r="N365" i="5" s="1"/>
  <c r="Q367" i="5"/>
  <c r="R367" i="5" s="1"/>
  <c r="L367" i="5"/>
  <c r="M367" i="5" s="1"/>
  <c r="N367" i="5"/>
  <c r="AL370" i="5"/>
  <c r="AM370" i="5" s="1"/>
  <c r="L291" i="5"/>
  <c r="M291" i="5" s="1"/>
  <c r="L299" i="5"/>
  <c r="M299" i="5" s="1"/>
  <c r="Q308" i="5"/>
  <c r="Z309" i="5"/>
  <c r="AF309" i="5"/>
  <c r="AH309" i="5"/>
  <c r="AI309" i="5" s="1"/>
  <c r="Q312" i="5"/>
  <c r="R312" i="5" s="1"/>
  <c r="Z313" i="5"/>
  <c r="AF313" i="5"/>
  <c r="AH313" i="5"/>
  <c r="AI313" i="5" s="1"/>
  <c r="AN313" i="5" s="1"/>
  <c r="Q316" i="5"/>
  <c r="R316" i="5" s="1"/>
  <c r="Z317" i="5"/>
  <c r="AF317" i="5"/>
  <c r="AH317" i="5"/>
  <c r="Q320" i="5"/>
  <c r="R320" i="5" s="1"/>
  <c r="Z321" i="5"/>
  <c r="AF321" i="5"/>
  <c r="AH321" i="5"/>
  <c r="AH323" i="5"/>
  <c r="AI323" i="5" s="1"/>
  <c r="S327" i="5"/>
  <c r="R327" i="5"/>
  <c r="T333" i="5"/>
  <c r="U333" i="5" s="1"/>
  <c r="N334" i="5"/>
  <c r="Q334" i="5"/>
  <c r="R334" i="5" s="1"/>
  <c r="L337" i="5"/>
  <c r="M337" i="5" s="1"/>
  <c r="Z337" i="5"/>
  <c r="AF337" i="5"/>
  <c r="AK338" i="5"/>
  <c r="AL338" i="5" s="1"/>
  <c r="AM338" i="5" s="1"/>
  <c r="AE339" i="5"/>
  <c r="J339" i="5"/>
  <c r="K339" i="5" s="1"/>
  <c r="AH339" i="5"/>
  <c r="S343" i="5"/>
  <c r="R343" i="5"/>
  <c r="L348" i="5"/>
  <c r="M348" i="5" s="1"/>
  <c r="AE361" i="5"/>
  <c r="J361" i="5"/>
  <c r="K361" i="5" s="1"/>
  <c r="AH361" i="5"/>
  <c r="AL363" i="5"/>
  <c r="AM363" i="5" s="1"/>
  <c r="AK364" i="5"/>
  <c r="AL364" i="5" s="1"/>
  <c r="T380" i="5"/>
  <c r="U380" i="5" s="1"/>
  <c r="Z380" i="5"/>
  <c r="AF380" i="5"/>
  <c r="Q287" i="5"/>
  <c r="R287" i="5" s="1"/>
  <c r="Q291" i="5"/>
  <c r="R291" i="5" s="1"/>
  <c r="Q295" i="5"/>
  <c r="R295" i="5" s="1"/>
  <c r="Q299" i="5"/>
  <c r="R299" i="5" s="1"/>
  <c r="Q303" i="5"/>
  <c r="R303" i="5" s="1"/>
  <c r="AN305" i="5"/>
  <c r="AK306" i="5"/>
  <c r="AL306" i="5" s="1"/>
  <c r="AF307" i="5"/>
  <c r="Z307" i="5"/>
  <c r="AH307" i="5"/>
  <c r="AI307" i="5" s="1"/>
  <c r="AN307" i="5" s="1"/>
  <c r="AK308" i="5"/>
  <c r="AL308" i="5" s="1"/>
  <c r="AK310" i="5"/>
  <c r="AL310" i="5" s="1"/>
  <c r="AF311" i="5"/>
  <c r="Z311" i="5"/>
  <c r="AH311" i="5"/>
  <c r="AI311" i="5" s="1"/>
  <c r="AK312" i="5"/>
  <c r="AL312" i="5" s="1"/>
  <c r="AK314" i="5"/>
  <c r="AL314" i="5" s="1"/>
  <c r="AF315" i="5"/>
  <c r="Z315" i="5"/>
  <c r="AH315" i="5"/>
  <c r="AK316" i="5"/>
  <c r="AL316" i="5" s="1"/>
  <c r="AI317" i="5"/>
  <c r="AK318" i="5"/>
  <c r="AL318" i="5" s="1"/>
  <c r="AF319" i="5"/>
  <c r="Z319" i="5"/>
  <c r="AH319" i="5"/>
  <c r="AI319" i="5" s="1"/>
  <c r="AK320" i="5"/>
  <c r="AL320" i="5" s="1"/>
  <c r="AK322" i="5"/>
  <c r="AL322" i="5" s="1"/>
  <c r="AL323" i="5"/>
  <c r="AM323" i="5" s="1"/>
  <c r="AN324" i="5"/>
  <c r="L325" i="5"/>
  <c r="M325" i="5" s="1"/>
  <c r="Z325" i="5"/>
  <c r="AF325" i="5"/>
  <c r="AK326" i="5"/>
  <c r="AE327" i="5"/>
  <c r="J327" i="5"/>
  <c r="K327" i="5" s="1"/>
  <c r="AH327" i="5"/>
  <c r="K328" i="5"/>
  <c r="N328" i="5" s="1"/>
  <c r="AI328" i="5"/>
  <c r="AN328" i="5" s="1"/>
  <c r="S331" i="5"/>
  <c r="R331" i="5"/>
  <c r="T337" i="5"/>
  <c r="U337" i="5" s="1"/>
  <c r="N338" i="5"/>
  <c r="Q338" i="5"/>
  <c r="R338" i="5" s="1"/>
  <c r="AL339" i="5"/>
  <c r="AM339" i="5" s="1"/>
  <c r="AN340" i="5"/>
  <c r="L341" i="5"/>
  <c r="M341" i="5" s="1"/>
  <c r="Z341" i="5"/>
  <c r="AF341" i="5"/>
  <c r="AK342" i="5"/>
  <c r="AE343" i="5"/>
  <c r="J343" i="5"/>
  <c r="K343" i="5" s="1"/>
  <c r="AH343" i="5"/>
  <c r="AI343" i="5" s="1"/>
  <c r="AN343" i="5" s="1"/>
  <c r="K344" i="5"/>
  <c r="N344" i="5" s="1"/>
  <c r="AI344" i="5"/>
  <c r="AN344" i="5" s="1"/>
  <c r="AE349" i="5"/>
  <c r="J349" i="5"/>
  <c r="K349" i="5" s="1"/>
  <c r="L349" i="5" s="1"/>
  <c r="M349" i="5" s="1"/>
  <c r="AE357" i="5"/>
  <c r="J357" i="5"/>
  <c r="K357" i="5" s="1"/>
  <c r="N357" i="5" s="1"/>
  <c r="AH357" i="5"/>
  <c r="AI357" i="5" s="1"/>
  <c r="AN357" i="5" s="1"/>
  <c r="AL359" i="5"/>
  <c r="AM359" i="5" s="1"/>
  <c r="AK360" i="5"/>
  <c r="Z323" i="5"/>
  <c r="AM324" i="5"/>
  <c r="AN325" i="5"/>
  <c r="Z327" i="5"/>
  <c r="AM328" i="5"/>
  <c r="AN329" i="5"/>
  <c r="Z331" i="5"/>
  <c r="AM332" i="5"/>
  <c r="AN333" i="5"/>
  <c r="Z335" i="5"/>
  <c r="AM336" i="5"/>
  <c r="AN337" i="5"/>
  <c r="Z339" i="5"/>
  <c r="AM340" i="5"/>
  <c r="AN341" i="5"/>
  <c r="Z343" i="5"/>
  <c r="AM344" i="5"/>
  <c r="AN345" i="5"/>
  <c r="AM350" i="5"/>
  <c r="Z351" i="5"/>
  <c r="AF351" i="5"/>
  <c r="AN352" i="5"/>
  <c r="AN355" i="5"/>
  <c r="AN356" i="5"/>
  <c r="L358" i="5"/>
  <c r="M358" i="5" s="1"/>
  <c r="AN359" i="5"/>
  <c r="AN360" i="5"/>
  <c r="L362" i="5"/>
  <c r="M362" i="5" s="1"/>
  <c r="AN363" i="5"/>
  <c r="AN364" i="5"/>
  <c r="AE366" i="5"/>
  <c r="J366" i="5"/>
  <c r="AM366" i="5"/>
  <c r="L324" i="5"/>
  <c r="M324" i="5" s="1"/>
  <c r="L332" i="5"/>
  <c r="M332" i="5" s="1"/>
  <c r="L340" i="5"/>
  <c r="M340" i="5" s="1"/>
  <c r="N348" i="5"/>
  <c r="Q348" i="5"/>
  <c r="N352" i="5"/>
  <c r="Q352" i="5"/>
  <c r="R352" i="5" s="1"/>
  <c r="AM354" i="5"/>
  <c r="Z355" i="5"/>
  <c r="AF355" i="5"/>
  <c r="K356" i="5"/>
  <c r="L356" i="5" s="1"/>
  <c r="M356" i="5" s="1"/>
  <c r="AM358" i="5"/>
  <c r="Z359" i="5"/>
  <c r="AF359" i="5"/>
  <c r="K360" i="5"/>
  <c r="N360" i="5" s="1"/>
  <c r="Z363" i="5"/>
  <c r="AF363" i="5"/>
  <c r="K364" i="5"/>
  <c r="L364" i="5" s="1"/>
  <c r="M364" i="5" s="1"/>
  <c r="Q371" i="5"/>
  <c r="R371" i="5" s="1"/>
  <c r="L371" i="5"/>
  <c r="M371" i="5" s="1"/>
  <c r="T372" i="5"/>
  <c r="U372" i="5" s="1"/>
  <c r="AK381" i="5"/>
  <c r="AL381" i="5" s="1"/>
  <c r="AM381" i="5" s="1"/>
  <c r="Q324" i="5"/>
  <c r="R324" i="5" s="1"/>
  <c r="Q328" i="5"/>
  <c r="R328" i="5" s="1"/>
  <c r="Q332" i="5"/>
  <c r="R332" i="5" s="1"/>
  <c r="Q336" i="5"/>
  <c r="R336" i="5" s="1"/>
  <c r="Q340" i="5"/>
  <c r="R340" i="5" s="1"/>
  <c r="Q344" i="5"/>
  <c r="R344" i="5" s="1"/>
  <c r="Q347" i="5"/>
  <c r="R347" i="5" s="1"/>
  <c r="AN347" i="5"/>
  <c r="AK348" i="5"/>
  <c r="AL348" i="5" s="1"/>
  <c r="S349" i="5"/>
  <c r="T349" i="5" s="1"/>
  <c r="U349" i="5" s="1"/>
  <c r="AH349" i="5"/>
  <c r="K350" i="5"/>
  <c r="N350" i="5" s="1"/>
  <c r="Q356" i="5"/>
  <c r="R356" i="5" s="1"/>
  <c r="Q360" i="5"/>
  <c r="R360" i="5" s="1"/>
  <c r="Q364" i="5"/>
  <c r="R364" i="5" s="1"/>
  <c r="K366" i="5"/>
  <c r="N366" i="5" s="1"/>
  <c r="AM372" i="5"/>
  <c r="AH374" i="5"/>
  <c r="AI374" i="5" s="1"/>
  <c r="N377" i="5"/>
  <c r="Q377" i="5"/>
  <c r="R377" i="5" s="1"/>
  <c r="L377" i="5"/>
  <c r="M377" i="5" s="1"/>
  <c r="AL384" i="5"/>
  <c r="AM384" i="5" s="1"/>
  <c r="AL388" i="5"/>
  <c r="AM388" i="5" s="1"/>
  <c r="AL349" i="5"/>
  <c r="AM349" i="5" s="1"/>
  <c r="S350" i="5"/>
  <c r="T350" i="5" s="1"/>
  <c r="U350" i="5" s="1"/>
  <c r="AI350" i="5"/>
  <c r="AN350" i="5" s="1"/>
  <c r="L351" i="5"/>
  <c r="M351" i="5" s="1"/>
  <c r="AL353" i="5"/>
  <c r="AM353" i="5" s="1"/>
  <c r="S354" i="5"/>
  <c r="T354" i="5" s="1"/>
  <c r="U354" i="5" s="1"/>
  <c r="AI354" i="5"/>
  <c r="AN354" i="5" s="1"/>
  <c r="L355" i="5"/>
  <c r="M355" i="5" s="1"/>
  <c r="AL357" i="5"/>
  <c r="AM357" i="5" s="1"/>
  <c r="S358" i="5"/>
  <c r="T358" i="5" s="1"/>
  <c r="U358" i="5" s="1"/>
  <c r="AI358" i="5"/>
  <c r="AN358" i="5" s="1"/>
  <c r="L359" i="5"/>
  <c r="M359" i="5" s="1"/>
  <c r="AL361" i="5"/>
  <c r="AM361" i="5" s="1"/>
  <c r="S362" i="5"/>
  <c r="T362" i="5" s="1"/>
  <c r="U362" i="5" s="1"/>
  <c r="AI362" i="5"/>
  <c r="AN362" i="5" s="1"/>
  <c r="L363" i="5"/>
  <c r="M363" i="5" s="1"/>
  <c r="AE368" i="5"/>
  <c r="Q369" i="5"/>
  <c r="R369" i="5" s="1"/>
  <c r="AF370" i="5"/>
  <c r="Z370" i="5"/>
  <c r="AH370" i="5"/>
  <c r="AE372" i="5"/>
  <c r="Q373" i="5"/>
  <c r="R373" i="5" s="1"/>
  <c r="N373" i="5"/>
  <c r="S378" i="5"/>
  <c r="R378" i="5"/>
  <c r="AH378" i="5"/>
  <c r="K379" i="5"/>
  <c r="N379" i="5" s="1"/>
  <c r="Q381" i="5"/>
  <c r="R381" i="5" s="1"/>
  <c r="N381" i="5"/>
  <c r="AF381" i="5"/>
  <c r="S394" i="5"/>
  <c r="R394" i="5"/>
  <c r="Z401" i="5"/>
  <c r="AF401" i="5"/>
  <c r="AE407" i="5"/>
  <c r="J407" i="5"/>
  <c r="K407" i="5" s="1"/>
  <c r="AK409" i="5"/>
  <c r="AL409" i="5" s="1"/>
  <c r="AM409" i="5" s="1"/>
  <c r="Q351" i="5"/>
  <c r="S353" i="5"/>
  <c r="Q355" i="5"/>
  <c r="S357" i="5"/>
  <c r="Q359" i="5"/>
  <c r="S361" i="5"/>
  <c r="Q363" i="5"/>
  <c r="AK365" i="5"/>
  <c r="AL365" i="5" s="1"/>
  <c r="AK367" i="5"/>
  <c r="AL367" i="5" s="1"/>
  <c r="N368" i="5"/>
  <c r="Z368" i="5"/>
  <c r="AF368" i="5"/>
  <c r="AH368" i="5"/>
  <c r="AI368" i="5" s="1"/>
  <c r="AK369" i="5"/>
  <c r="AL369" i="5" s="1"/>
  <c r="L370" i="5"/>
  <c r="M370" i="5" s="1"/>
  <c r="AK371" i="5"/>
  <c r="AL371" i="5" s="1"/>
  <c r="N372" i="5"/>
  <c r="Z372" i="5"/>
  <c r="AF372" i="5"/>
  <c r="AH372" i="5"/>
  <c r="AI372" i="5" s="1"/>
  <c r="AK373" i="5"/>
  <c r="AL373" i="5" s="1"/>
  <c r="AL374" i="5"/>
  <c r="AM374" i="5" s="1"/>
  <c r="AI375" i="5"/>
  <c r="AN375" i="5" s="1"/>
  <c r="N376" i="5"/>
  <c r="AK377" i="5"/>
  <c r="AL377" i="5" s="1"/>
  <c r="AM377" i="5" s="1"/>
  <c r="AE378" i="5"/>
  <c r="J378" i="5"/>
  <c r="K378" i="5" s="1"/>
  <c r="Q385" i="5"/>
  <c r="R385" i="5" s="1"/>
  <c r="Q389" i="5"/>
  <c r="R389" i="5" s="1"/>
  <c r="T390" i="5"/>
  <c r="U390" i="5" s="1"/>
  <c r="K400" i="5"/>
  <c r="N401" i="5"/>
  <c r="S401" i="5"/>
  <c r="T401" i="5" s="1"/>
  <c r="U401" i="5" s="1"/>
  <c r="L401" i="5"/>
  <c r="M401" i="5" s="1"/>
  <c r="S365" i="5"/>
  <c r="AI365" i="5"/>
  <c r="AN365" i="5" s="1"/>
  <c r="AN366" i="5"/>
  <c r="AE374" i="5"/>
  <c r="J374" i="5"/>
  <c r="K374" i="5" s="1"/>
  <c r="N374" i="5" s="1"/>
  <c r="T376" i="5"/>
  <c r="U376" i="5" s="1"/>
  <c r="Z376" i="5"/>
  <c r="AF376" i="5"/>
  <c r="AL378" i="5"/>
  <c r="AM378" i="5" s="1"/>
  <c r="AI379" i="5"/>
  <c r="AN379" i="5" s="1"/>
  <c r="N380" i="5"/>
  <c r="T400" i="5"/>
  <c r="U400" i="5" s="1"/>
  <c r="L368" i="5"/>
  <c r="M368" i="5" s="1"/>
  <c r="L372" i="5"/>
  <c r="M372" i="5" s="1"/>
  <c r="Z374" i="5"/>
  <c r="L376" i="5"/>
  <c r="M376" i="5" s="1"/>
  <c r="Z378" i="5"/>
  <c r="AM379" i="5"/>
  <c r="L380" i="5"/>
  <c r="M380" i="5" s="1"/>
  <c r="AN380" i="5"/>
  <c r="N382" i="5"/>
  <c r="S382" i="5"/>
  <c r="T382" i="5" s="1"/>
  <c r="U382" i="5" s="1"/>
  <c r="Q383" i="5"/>
  <c r="R383" i="5" s="1"/>
  <c r="N383" i="5"/>
  <c r="Z384" i="5"/>
  <c r="AF384" i="5"/>
  <c r="AH384" i="5"/>
  <c r="AI384" i="5" s="1"/>
  <c r="Q387" i="5"/>
  <c r="R387" i="5" s="1"/>
  <c r="N387" i="5"/>
  <c r="Z388" i="5"/>
  <c r="AF388" i="5"/>
  <c r="AH388" i="5"/>
  <c r="AI388" i="5" s="1"/>
  <c r="Q391" i="5"/>
  <c r="R391" i="5" s="1"/>
  <c r="N391" i="5"/>
  <c r="L392" i="5"/>
  <c r="M392" i="5" s="1"/>
  <c r="Z392" i="5"/>
  <c r="AF392" i="5"/>
  <c r="AK393" i="5"/>
  <c r="AE394" i="5"/>
  <c r="J394" i="5"/>
  <c r="K394" i="5" s="1"/>
  <c r="AH394" i="5"/>
  <c r="K395" i="5"/>
  <c r="N395" i="5" s="1"/>
  <c r="AI395" i="5"/>
  <c r="AN395" i="5" s="1"/>
  <c r="S398" i="5"/>
  <c r="R398" i="5"/>
  <c r="AE403" i="5"/>
  <c r="J403" i="5"/>
  <c r="K403" i="5" s="1"/>
  <c r="N403" i="5" s="1"/>
  <c r="N405" i="5"/>
  <c r="Q405" i="5"/>
  <c r="R405" i="5" s="1"/>
  <c r="L405" i="5"/>
  <c r="M405" i="5" s="1"/>
  <c r="L375" i="5"/>
  <c r="M375" i="5" s="1"/>
  <c r="AK383" i="5"/>
  <c r="L384" i="5"/>
  <c r="M384" i="5" s="1"/>
  <c r="AK385" i="5"/>
  <c r="AL385" i="5" s="1"/>
  <c r="AM385" i="5" s="1"/>
  <c r="L386" i="5"/>
  <c r="M386" i="5" s="1"/>
  <c r="AF386" i="5"/>
  <c r="Z386" i="5"/>
  <c r="AH386" i="5"/>
  <c r="AI386" i="5" s="1"/>
  <c r="AK387" i="5"/>
  <c r="L388" i="5"/>
  <c r="M388" i="5" s="1"/>
  <c r="AK389" i="5"/>
  <c r="AL389" i="5" s="1"/>
  <c r="AM389" i="5" s="1"/>
  <c r="L390" i="5"/>
  <c r="M390" i="5" s="1"/>
  <c r="AF390" i="5"/>
  <c r="Z390" i="5"/>
  <c r="AH390" i="5"/>
  <c r="AI390" i="5" s="1"/>
  <c r="T392" i="5"/>
  <c r="U392" i="5" s="1"/>
  <c r="N393" i="5"/>
  <c r="Q393" i="5"/>
  <c r="R393" i="5" s="1"/>
  <c r="L396" i="5"/>
  <c r="M396" i="5" s="1"/>
  <c r="Z396" i="5"/>
  <c r="AF396" i="5"/>
  <c r="AK397" i="5"/>
  <c r="AL397" i="5" s="1"/>
  <c r="AE398" i="5"/>
  <c r="J398" i="5"/>
  <c r="K398" i="5" s="1"/>
  <c r="N398" i="5" s="1"/>
  <c r="AH398" i="5"/>
  <c r="AI398" i="5" s="1"/>
  <c r="AN398" i="5" s="1"/>
  <c r="Q410" i="5"/>
  <c r="R410" i="5" s="1"/>
  <c r="Q375" i="5"/>
  <c r="R375" i="5" s="1"/>
  <c r="Q379" i="5"/>
  <c r="R379" i="5" s="1"/>
  <c r="AI381" i="5"/>
  <c r="AN381" i="5" s="1"/>
  <c r="AE382" i="5"/>
  <c r="AL382" i="5"/>
  <c r="AM382" i="5" s="1"/>
  <c r="K385" i="5"/>
  <c r="N385" i="5" s="1"/>
  <c r="K389" i="5"/>
  <c r="N389" i="5" s="1"/>
  <c r="AM394" i="5"/>
  <c r="T396" i="5"/>
  <c r="U396" i="5" s="1"/>
  <c r="N397" i="5"/>
  <c r="Q397" i="5"/>
  <c r="R397" i="5" s="1"/>
  <c r="AL398" i="5"/>
  <c r="AM398" i="5" s="1"/>
  <c r="AN399" i="5"/>
  <c r="Z400" i="5"/>
  <c r="AF400" i="5"/>
  <c r="AL404" i="5"/>
  <c r="AM404" i="5" s="1"/>
  <c r="R414" i="5"/>
  <c r="S414" i="5"/>
  <c r="N386" i="5"/>
  <c r="N390" i="5"/>
  <c r="AM391" i="5"/>
  <c r="AN392" i="5"/>
  <c r="Z394" i="5"/>
  <c r="AM395" i="5"/>
  <c r="AN396" i="5"/>
  <c r="Z398" i="5"/>
  <c r="AM399" i="5"/>
  <c r="AN400" i="5"/>
  <c r="S402" i="5"/>
  <c r="AH402" i="5"/>
  <c r="T403" i="5"/>
  <c r="U403" i="5" s="1"/>
  <c r="AK405" i="5"/>
  <c r="S406" i="5"/>
  <c r="AH406" i="5"/>
  <c r="L408" i="5"/>
  <c r="M408" i="5" s="1"/>
  <c r="T408" i="5"/>
  <c r="U408" i="5" s="1"/>
  <c r="AN408" i="5"/>
  <c r="Q409" i="5"/>
  <c r="AE410" i="5"/>
  <c r="J410" i="5"/>
  <c r="K410" i="5" s="1"/>
  <c r="L410" i="5" s="1"/>
  <c r="M410" i="5" s="1"/>
  <c r="AH410" i="5"/>
  <c r="AI410" i="5" s="1"/>
  <c r="AN410" i="5" s="1"/>
  <c r="L412" i="5"/>
  <c r="M412" i="5" s="1"/>
  <c r="L399" i="5"/>
  <c r="M399" i="5" s="1"/>
  <c r="AE402" i="5"/>
  <c r="J402" i="5"/>
  <c r="K402" i="5" s="1"/>
  <c r="AE406" i="5"/>
  <c r="J406" i="5"/>
  <c r="K406" i="5" s="1"/>
  <c r="J414" i="5"/>
  <c r="K414" i="5" s="1"/>
  <c r="AE414" i="5"/>
  <c r="S425" i="5"/>
  <c r="R425" i="5"/>
  <c r="Q395" i="5"/>
  <c r="R395" i="5" s="1"/>
  <c r="Q399" i="5"/>
  <c r="R399" i="5" s="1"/>
  <c r="AL401" i="5"/>
  <c r="AM401" i="5" s="1"/>
  <c r="AK402" i="5"/>
  <c r="AL402" i="5" s="1"/>
  <c r="AM402" i="5" s="1"/>
  <c r="AI403" i="5"/>
  <c r="AN403" i="5" s="1"/>
  <c r="AL403" i="5"/>
  <c r="AM403" i="5" s="1"/>
  <c r="AI404" i="5"/>
  <c r="AN404" i="5" s="1"/>
  <c r="AK406" i="5"/>
  <c r="AH407" i="5"/>
  <c r="AI407" i="5" s="1"/>
  <c r="AN407" i="5" s="1"/>
  <c r="Z410" i="5"/>
  <c r="AF410" i="5"/>
  <c r="AK411" i="5"/>
  <c r="AL411" i="5" s="1"/>
  <c r="AM411" i="5" s="1"/>
  <c r="N419" i="5"/>
  <c r="Q419" i="5"/>
  <c r="L419" i="5"/>
  <c r="M419" i="5" s="1"/>
  <c r="L404" i="5"/>
  <c r="M404" i="5" s="1"/>
  <c r="S407" i="5"/>
  <c r="AL412" i="5"/>
  <c r="AM412" i="5" s="1"/>
  <c r="K413" i="5"/>
  <c r="L413" i="5" s="1"/>
  <c r="M413" i="5" s="1"/>
  <c r="AI413" i="5"/>
  <c r="AN413" i="5" s="1"/>
  <c r="AL414" i="5"/>
  <c r="AM414" i="5" s="1"/>
  <c r="K415" i="5"/>
  <c r="L415" i="5" s="1"/>
  <c r="M415" i="5" s="1"/>
  <c r="S416" i="5"/>
  <c r="R416" i="5"/>
  <c r="AH416" i="5"/>
  <c r="K417" i="5"/>
  <c r="N417" i="5" s="1"/>
  <c r="AM418" i="5"/>
  <c r="AE420" i="5"/>
  <c r="J420" i="5"/>
  <c r="K420" i="5" s="1"/>
  <c r="AH425" i="5"/>
  <c r="AI425" i="5" s="1"/>
  <c r="Q404" i="5"/>
  <c r="AL410" i="5"/>
  <c r="AM410" i="5" s="1"/>
  <c r="AI411" i="5"/>
  <c r="AN411" i="5" s="1"/>
  <c r="Q413" i="5"/>
  <c r="R413" i="5" s="1"/>
  <c r="N413" i="5"/>
  <c r="Q415" i="5"/>
  <c r="R415" i="5" s="1"/>
  <c r="AK415" i="5"/>
  <c r="AE416" i="5"/>
  <c r="J416" i="5"/>
  <c r="K416" i="5" s="1"/>
  <c r="N416" i="5" s="1"/>
  <c r="AI417" i="5"/>
  <c r="AN417" i="5" s="1"/>
  <c r="AK420" i="5"/>
  <c r="AL421" i="5"/>
  <c r="AM421" i="5" s="1"/>
  <c r="AI423" i="5"/>
  <c r="AN423" i="5" s="1"/>
  <c r="Q411" i="5"/>
  <c r="R411" i="5" s="1"/>
  <c r="AF412" i="5"/>
  <c r="Z412" i="5"/>
  <c r="AH412" i="5"/>
  <c r="AI412" i="5" s="1"/>
  <c r="AK413" i="5"/>
  <c r="AL413" i="5" s="1"/>
  <c r="Z414" i="5"/>
  <c r="AF414" i="5"/>
  <c r="AH414" i="5"/>
  <c r="AI414" i="5" s="1"/>
  <c r="AL416" i="5"/>
  <c r="AM416" i="5" s="1"/>
  <c r="N412" i="5"/>
  <c r="Z416" i="5"/>
  <c r="AM417" i="5"/>
  <c r="L418" i="5"/>
  <c r="M418" i="5" s="1"/>
  <c r="AI421" i="5"/>
  <c r="AN421" i="5" s="1"/>
  <c r="AI422" i="5"/>
  <c r="AN422" i="5" s="1"/>
  <c r="N423" i="5"/>
  <c r="Z423" i="5"/>
  <c r="AF423" i="5"/>
  <c r="Q424" i="5"/>
  <c r="R424" i="5" s="1"/>
  <c r="AK424" i="5"/>
  <c r="AE425" i="5"/>
  <c r="J425" i="5"/>
  <c r="K425" i="5" s="1"/>
  <c r="AN427" i="5"/>
  <c r="S429" i="5"/>
  <c r="R429" i="5"/>
  <c r="AH429" i="5"/>
  <c r="K430" i="5"/>
  <c r="N430" i="5" s="1"/>
  <c r="AE418" i="5"/>
  <c r="AL425" i="5"/>
  <c r="AM425" i="5" s="1"/>
  <c r="AI426" i="5"/>
  <c r="AN426" i="5" s="1"/>
  <c r="N427" i="5"/>
  <c r="Z427" i="5"/>
  <c r="AF427" i="5"/>
  <c r="Q428" i="5"/>
  <c r="R428" i="5" s="1"/>
  <c r="AK428" i="5"/>
  <c r="AL428" i="5" s="1"/>
  <c r="AM428" i="5" s="1"/>
  <c r="AE429" i="5"/>
  <c r="J429" i="5"/>
  <c r="K429" i="5" s="1"/>
  <c r="Q417" i="5"/>
  <c r="R417" i="5" s="1"/>
  <c r="N418" i="5"/>
  <c r="AE419" i="5"/>
  <c r="AK419" i="5"/>
  <c r="AL419" i="5" s="1"/>
  <c r="S420" i="5"/>
  <c r="T420" i="5" s="1"/>
  <c r="U420" i="5" s="1"/>
  <c r="AH420" i="5"/>
  <c r="AI420" i="5" s="1"/>
  <c r="J421" i="5"/>
  <c r="K421" i="5" s="1"/>
  <c r="T421" i="5"/>
  <c r="U421" i="5" s="1"/>
  <c r="K422" i="5"/>
  <c r="N422" i="5" s="1"/>
  <c r="AL422" i="5"/>
  <c r="AM422" i="5" s="1"/>
  <c r="AM426" i="5"/>
  <c r="AL429" i="5"/>
  <c r="AM429" i="5" s="1"/>
  <c r="L423" i="5"/>
  <c r="M423" i="5" s="1"/>
  <c r="L427" i="5"/>
  <c r="M427" i="5" s="1"/>
  <c r="AI430" i="5"/>
  <c r="AN430" i="5" s="1"/>
  <c r="AM430" i="5"/>
  <c r="L422" i="5"/>
  <c r="M422" i="5" s="1"/>
  <c r="Q423" i="5"/>
  <c r="AK423" i="5"/>
  <c r="AL423" i="5" s="1"/>
  <c r="J424" i="5"/>
  <c r="K424" i="5" s="1"/>
  <c r="AH424" i="5"/>
  <c r="AI424" i="5" s="1"/>
  <c r="L426" i="5"/>
  <c r="M426" i="5" s="1"/>
  <c r="Q427" i="5"/>
  <c r="AK427" i="5"/>
  <c r="AL427" i="5" s="1"/>
  <c r="J428" i="5"/>
  <c r="K428" i="5" s="1"/>
  <c r="AH428" i="5"/>
  <c r="Q422" i="5"/>
  <c r="Q426" i="5"/>
  <c r="Q430" i="5"/>
  <c r="R430" i="5" s="1"/>
  <c r="AL86" i="5"/>
  <c r="AM86" i="5" s="1"/>
  <c r="Q66" i="5"/>
  <c r="AL66" i="5"/>
  <c r="AM66" i="5" s="1"/>
  <c r="S67" i="5"/>
  <c r="T67" i="5" s="1"/>
  <c r="U67" i="5" s="1"/>
  <c r="S68" i="5"/>
  <c r="T68" i="5" s="1"/>
  <c r="U68" i="5" s="1"/>
  <c r="AI68" i="5"/>
  <c r="AN68" i="5" s="1"/>
  <c r="L69" i="5"/>
  <c r="M69" i="5" s="1"/>
  <c r="R69" i="5"/>
  <c r="T69" i="5" s="1"/>
  <c r="U69" i="5" s="1"/>
  <c r="AK70" i="5"/>
  <c r="S71" i="5"/>
  <c r="AH71" i="5"/>
  <c r="AI71" i="5" s="1"/>
  <c r="J72" i="5"/>
  <c r="K72" i="5" s="1"/>
  <c r="AM72" i="5"/>
  <c r="Z73" i="5"/>
  <c r="AF74" i="5"/>
  <c r="AK74" i="5"/>
  <c r="S75" i="5"/>
  <c r="AH75" i="5"/>
  <c r="AI75" i="5" s="1"/>
  <c r="J76" i="5"/>
  <c r="K76" i="5" s="1"/>
  <c r="AM76" i="5"/>
  <c r="Z77" i="5"/>
  <c r="AF78" i="5"/>
  <c r="AK78" i="5"/>
  <c r="S79" i="5"/>
  <c r="AH79" i="5"/>
  <c r="AI79" i="5" s="1"/>
  <c r="J80" i="5"/>
  <c r="K80" i="5" s="1"/>
  <c r="N80" i="5" s="1"/>
  <c r="AM80" i="5"/>
  <c r="Z81" i="5"/>
  <c r="AK82" i="5"/>
  <c r="AL82" i="5" s="1"/>
  <c r="AM82" i="5" s="1"/>
  <c r="AH83" i="5"/>
  <c r="J84" i="5"/>
  <c r="K84" i="5" s="1"/>
  <c r="N84" i="5" s="1"/>
  <c r="AM84" i="5"/>
  <c r="Z85" i="5"/>
  <c r="S90" i="5"/>
  <c r="AK99" i="5"/>
  <c r="AL99" i="5" s="1"/>
  <c r="AM99" i="5" s="1"/>
  <c r="AF66" i="5"/>
  <c r="AF67" i="5"/>
  <c r="Q70" i="5"/>
  <c r="R70" i="5" s="1"/>
  <c r="AE71" i="5"/>
  <c r="J71" i="5"/>
  <c r="K71" i="5" s="1"/>
  <c r="L73" i="5"/>
  <c r="M73" i="5" s="1"/>
  <c r="AN73" i="5"/>
  <c r="N74" i="5"/>
  <c r="Q74" i="5"/>
  <c r="R74" i="5" s="1"/>
  <c r="L74" i="5"/>
  <c r="M74" i="5" s="1"/>
  <c r="AE75" i="5"/>
  <c r="J75" i="5"/>
  <c r="K75" i="5" s="1"/>
  <c r="N78" i="5"/>
  <c r="Q78" i="5"/>
  <c r="R78" i="5" s="1"/>
  <c r="L78" i="5"/>
  <c r="M78" i="5" s="1"/>
  <c r="AE79" i="5"/>
  <c r="J79" i="5"/>
  <c r="K79" i="5" s="1"/>
  <c r="L81" i="5"/>
  <c r="M81" i="5" s="1"/>
  <c r="AN81" i="5"/>
  <c r="N82" i="5"/>
  <c r="Q82" i="5"/>
  <c r="R82" i="5" s="1"/>
  <c r="L82" i="5"/>
  <c r="M82" i="5" s="1"/>
  <c r="AE83" i="5"/>
  <c r="J83" i="5"/>
  <c r="K83" i="5" s="1"/>
  <c r="Q83" i="5"/>
  <c r="R83" i="5" s="1"/>
  <c r="AL83" i="5"/>
  <c r="AM83" i="5" s="1"/>
  <c r="S86" i="5"/>
  <c r="T86" i="5" s="1"/>
  <c r="U86" i="5" s="1"/>
  <c r="AH86" i="5"/>
  <c r="AI86" i="5" s="1"/>
  <c r="AN86" i="5" s="1"/>
  <c r="Q94" i="5"/>
  <c r="R94" i="5" s="1"/>
  <c r="N94" i="5"/>
  <c r="N102" i="5"/>
  <c r="AL88" i="5"/>
  <c r="AM88" i="5" s="1"/>
  <c r="AI66" i="5"/>
  <c r="AN66" i="5" s="1"/>
  <c r="AE67" i="5"/>
  <c r="AL67" i="5"/>
  <c r="AM67" i="5" s="1"/>
  <c r="J68" i="5"/>
  <c r="K68" i="5" s="1"/>
  <c r="AM68" i="5"/>
  <c r="Z69" i="5"/>
  <c r="AI69" i="5"/>
  <c r="AN69" i="5" s="1"/>
  <c r="AK71" i="5"/>
  <c r="AL71" i="5" s="1"/>
  <c r="AM71" i="5" s="1"/>
  <c r="AI72" i="5"/>
  <c r="AN72" i="5" s="1"/>
  <c r="AK75" i="5"/>
  <c r="AI76" i="5"/>
  <c r="AN76" i="5" s="1"/>
  <c r="AK79" i="5"/>
  <c r="AI80" i="5"/>
  <c r="AN80" i="5" s="1"/>
  <c r="AI84" i="5"/>
  <c r="AN84" i="5" s="1"/>
  <c r="AF86" i="5"/>
  <c r="Z86" i="5"/>
  <c r="Z87" i="5"/>
  <c r="AK87" i="5"/>
  <c r="AL87" i="5" s="1"/>
  <c r="AM87" i="5" s="1"/>
  <c r="L89" i="5"/>
  <c r="M89" i="5" s="1"/>
  <c r="AL89" i="5"/>
  <c r="AM89" i="5" s="1"/>
  <c r="AK90" i="5"/>
  <c r="J91" i="5"/>
  <c r="K91" i="5" s="1"/>
  <c r="L91" i="5" s="1"/>
  <c r="M91" i="5" s="1"/>
  <c r="AE91" i="5"/>
  <c r="Z91" i="5"/>
  <c r="AF91" i="5"/>
  <c r="AH95" i="5"/>
  <c r="S72" i="5"/>
  <c r="S76" i="5"/>
  <c r="S80" i="5"/>
  <c r="S84" i="5"/>
  <c r="Q87" i="5"/>
  <c r="L87" i="5"/>
  <c r="M87" i="5" s="1"/>
  <c r="S89" i="5"/>
  <c r="T89" i="5" s="1"/>
  <c r="U89" i="5" s="1"/>
  <c r="AI89" i="5"/>
  <c r="AN89" i="5" s="1"/>
  <c r="L90" i="5"/>
  <c r="M90" i="5" s="1"/>
  <c r="AF93" i="5"/>
  <c r="Z93" i="5"/>
  <c r="Q95" i="5"/>
  <c r="R95" i="5" s="1"/>
  <c r="Q99" i="5"/>
  <c r="R99" i="5" s="1"/>
  <c r="AI90" i="5"/>
  <c r="AN90" i="5" s="1"/>
  <c r="AE92" i="5"/>
  <c r="J92" i="5"/>
  <c r="K92" i="5" s="1"/>
  <c r="AK94" i="5"/>
  <c r="AE100" i="5"/>
  <c r="J100" i="5"/>
  <c r="K100" i="5" s="1"/>
  <c r="N100" i="5" s="1"/>
  <c r="S91" i="5"/>
  <c r="S92" i="5"/>
  <c r="T92" i="5" s="1"/>
  <c r="U92" i="5" s="1"/>
  <c r="AI92" i="5"/>
  <c r="AN92" i="5" s="1"/>
  <c r="L93" i="5"/>
  <c r="M93" i="5" s="1"/>
  <c r="AN93" i="5"/>
  <c r="AE95" i="5"/>
  <c r="J95" i="5"/>
  <c r="K95" i="5" s="1"/>
  <c r="AL95" i="5"/>
  <c r="AM95" i="5" s="1"/>
  <c r="K96" i="5"/>
  <c r="N96" i="5" s="1"/>
  <c r="AH96" i="5"/>
  <c r="K97" i="5"/>
  <c r="N97" i="5" s="1"/>
  <c r="T97" i="5"/>
  <c r="U97" i="5" s="1"/>
  <c r="Z102" i="5"/>
  <c r="AF102" i="5"/>
  <c r="AH104" i="5"/>
  <c r="AI104" i="5" s="1"/>
  <c r="AN104" i="5" s="1"/>
  <c r="K105" i="5"/>
  <c r="N105" i="5" s="1"/>
  <c r="AM105" i="5"/>
  <c r="N98" i="5"/>
  <c r="Q103" i="5"/>
  <c r="R103" i="5" s="1"/>
  <c r="AK103" i="5"/>
  <c r="AE104" i="5"/>
  <c r="J104" i="5"/>
  <c r="K104" i="5" s="1"/>
  <c r="AL91" i="5"/>
  <c r="AM91" i="5" s="1"/>
  <c r="Z98" i="5"/>
  <c r="AF98" i="5"/>
  <c r="AH100" i="5"/>
  <c r="AI100" i="5" s="1"/>
  <c r="AN100" i="5" s="1"/>
  <c r="K101" i="5"/>
  <c r="N101" i="5" s="1"/>
  <c r="T101" i="5"/>
  <c r="U101" i="5" s="1"/>
  <c r="T105" i="5"/>
  <c r="U105" i="5" s="1"/>
  <c r="L102" i="5"/>
  <c r="M102" i="5" s="1"/>
  <c r="AL104" i="5"/>
  <c r="AM104" i="5" s="1"/>
  <c r="AI105" i="5"/>
  <c r="AN105" i="5" s="1"/>
  <c r="S96" i="5"/>
  <c r="T96" i="5" s="1"/>
  <c r="U96" i="5" s="1"/>
  <c r="Q98" i="5"/>
  <c r="AK98" i="5"/>
  <c r="AL98" i="5" s="1"/>
  <c r="J99" i="5"/>
  <c r="K99" i="5" s="1"/>
  <c r="AH99" i="5"/>
  <c r="AI99" i="5" s="1"/>
  <c r="S100" i="5"/>
  <c r="Q102" i="5"/>
  <c r="AK102" i="5"/>
  <c r="J103" i="5"/>
  <c r="K103" i="5" s="1"/>
  <c r="AH103" i="5"/>
  <c r="AI103" i="5" s="1"/>
  <c r="S104" i="5"/>
  <c r="S50" i="5"/>
  <c r="R50" i="5"/>
  <c r="J54" i="5"/>
  <c r="K54" i="5" s="1"/>
  <c r="AE54" i="5"/>
  <c r="AF56" i="5"/>
  <c r="Z56" i="5"/>
  <c r="AI57" i="5"/>
  <c r="AN57" i="5" s="1"/>
  <c r="AH60" i="5"/>
  <c r="AH64" i="5"/>
  <c r="S46" i="5"/>
  <c r="AL46" i="5"/>
  <c r="AM46" i="5" s="1"/>
  <c r="K47" i="5"/>
  <c r="L47" i="5" s="1"/>
  <c r="M47" i="5" s="1"/>
  <c r="S48" i="5"/>
  <c r="AK49" i="5"/>
  <c r="AE50" i="5"/>
  <c r="J50" i="5"/>
  <c r="K50" i="5" s="1"/>
  <c r="L50" i="5" s="1"/>
  <c r="M50" i="5" s="1"/>
  <c r="AH50" i="5"/>
  <c r="K51" i="5"/>
  <c r="N51" i="5" s="1"/>
  <c r="AE55" i="5"/>
  <c r="J55" i="5"/>
  <c r="K55" i="5" s="1"/>
  <c r="AE48" i="5"/>
  <c r="AE46" i="5"/>
  <c r="Q47" i="5"/>
  <c r="R47" i="5" s="1"/>
  <c r="N47" i="5"/>
  <c r="Z48" i="5"/>
  <c r="AF48" i="5"/>
  <c r="AL50" i="5"/>
  <c r="AM50" i="5" s="1"/>
  <c r="AN51" i="5"/>
  <c r="L52" i="5"/>
  <c r="M52" i="5" s="1"/>
  <c r="Z52" i="5"/>
  <c r="AF52" i="5"/>
  <c r="AH56" i="5"/>
  <c r="AI56" i="5" s="1"/>
  <c r="AN56" i="5" s="1"/>
  <c r="S60" i="5"/>
  <c r="R60" i="5"/>
  <c r="L46" i="5"/>
  <c r="M46" i="5" s="1"/>
  <c r="AF46" i="5"/>
  <c r="Z46" i="5"/>
  <c r="AH46" i="5"/>
  <c r="AI46" i="5" s="1"/>
  <c r="AK47" i="5"/>
  <c r="AL47" i="5" s="1"/>
  <c r="AM47" i="5" s="1"/>
  <c r="L48" i="5"/>
  <c r="M48" i="5" s="1"/>
  <c r="N49" i="5"/>
  <c r="Q49" i="5"/>
  <c r="R49" i="5" s="1"/>
  <c r="T52" i="5"/>
  <c r="U52" i="5" s="1"/>
  <c r="N53" i="5"/>
  <c r="Q53" i="5"/>
  <c r="R53" i="5" s="1"/>
  <c r="AI53" i="5"/>
  <c r="AN53" i="5" s="1"/>
  <c r="N63" i="5"/>
  <c r="Q63" i="5"/>
  <c r="R63" i="5" s="1"/>
  <c r="L63" i="5"/>
  <c r="M63" i="5" s="1"/>
  <c r="S64" i="5"/>
  <c r="R64" i="5"/>
  <c r="N46" i="5"/>
  <c r="AN48" i="5"/>
  <c r="Z50" i="5"/>
  <c r="AM51" i="5"/>
  <c r="AN52" i="5"/>
  <c r="Z53" i="5"/>
  <c r="AL54" i="5"/>
  <c r="AM54" i="5" s="1"/>
  <c r="AK55" i="5"/>
  <c r="AL55" i="5" s="1"/>
  <c r="L56" i="5"/>
  <c r="M56" i="5" s="1"/>
  <c r="AK57" i="5"/>
  <c r="AL57" i="5" s="1"/>
  <c r="N58" i="5"/>
  <c r="Z58" i="5"/>
  <c r="AF58" i="5"/>
  <c r="AH58" i="5"/>
  <c r="AI58" i="5" s="1"/>
  <c r="AK59" i="5"/>
  <c r="AE60" i="5"/>
  <c r="J60" i="5"/>
  <c r="K60" i="5" s="1"/>
  <c r="N60" i="5" s="1"/>
  <c r="AK63" i="5"/>
  <c r="AE64" i="5"/>
  <c r="J64" i="5"/>
  <c r="K64" i="5" s="1"/>
  <c r="N64" i="5" s="1"/>
  <c r="AF54" i="5"/>
  <c r="AL60" i="5"/>
  <c r="AM60" i="5" s="1"/>
  <c r="AI61" i="5"/>
  <c r="AN61" i="5" s="1"/>
  <c r="N62" i="5"/>
  <c r="AL64" i="5"/>
  <c r="AM64" i="5" s="1"/>
  <c r="Q51" i="5"/>
  <c r="R51" i="5" s="1"/>
  <c r="AL53" i="5"/>
  <c r="AM53" i="5" s="1"/>
  <c r="S54" i="5"/>
  <c r="T54" i="5" s="1"/>
  <c r="U54" i="5" s="1"/>
  <c r="Q55" i="5"/>
  <c r="R55" i="5" s="1"/>
  <c r="AI55" i="5"/>
  <c r="AN55" i="5" s="1"/>
  <c r="S56" i="5"/>
  <c r="AE56" i="5"/>
  <c r="Q57" i="5"/>
  <c r="R57" i="5" s="1"/>
  <c r="N57" i="5"/>
  <c r="S58" i="5"/>
  <c r="N59" i="5"/>
  <c r="Q59" i="5"/>
  <c r="R59" i="5" s="1"/>
  <c r="T62" i="5"/>
  <c r="U62" i="5" s="1"/>
  <c r="Z62" i="5"/>
  <c r="AF62" i="5"/>
  <c r="L58" i="5"/>
  <c r="M58" i="5" s="1"/>
  <c r="Z60" i="5"/>
  <c r="AM61" i="5"/>
  <c r="L62" i="5"/>
  <c r="M62" i="5" s="1"/>
  <c r="AN62" i="5"/>
  <c r="AI65" i="5"/>
  <c r="AN65" i="5" s="1"/>
  <c r="AM65" i="5"/>
  <c r="L61" i="5"/>
  <c r="M61" i="5" s="1"/>
  <c r="AH63" i="5"/>
  <c r="AI63" i="5" s="1"/>
  <c r="L65" i="5"/>
  <c r="M65" i="5" s="1"/>
  <c r="Q61" i="5"/>
  <c r="R61" i="5" s="1"/>
  <c r="Q65" i="5"/>
  <c r="R65" i="5" s="1"/>
  <c r="N37" i="5"/>
  <c r="Q37" i="5"/>
  <c r="R37" i="5" s="1"/>
  <c r="L37" i="5"/>
  <c r="M37" i="5" s="1"/>
  <c r="AN37" i="5"/>
  <c r="AN45" i="5"/>
  <c r="AF33" i="5"/>
  <c r="Q34" i="5"/>
  <c r="R34" i="5" s="1"/>
  <c r="AK34" i="5"/>
  <c r="AL34" i="5" s="1"/>
  <c r="J35" i="5"/>
  <c r="K35" i="5" s="1"/>
  <c r="AH35" i="5"/>
  <c r="AI35" i="5" s="1"/>
  <c r="AN35" i="5" s="1"/>
  <c r="AL35" i="5"/>
  <c r="AM35" i="5" s="1"/>
  <c r="Q36" i="5"/>
  <c r="L36" i="5"/>
  <c r="M36" i="5" s="1"/>
  <c r="Z40" i="5"/>
  <c r="Q41" i="5"/>
  <c r="AI41" i="5"/>
  <c r="AN41" i="5" s="1"/>
  <c r="Z44" i="5"/>
  <c r="N45" i="5"/>
  <c r="Q45" i="5"/>
  <c r="AI39" i="5"/>
  <c r="AN39" i="5" s="1"/>
  <c r="AI43" i="5"/>
  <c r="AN43" i="5" s="1"/>
  <c r="N34" i="5"/>
  <c r="S35" i="5"/>
  <c r="AK37" i="5"/>
  <c r="AL37" i="5" s="1"/>
  <c r="S38" i="5"/>
  <c r="T38" i="5" s="1"/>
  <c r="U38" i="5" s="1"/>
  <c r="AH38" i="5"/>
  <c r="AM39" i="5"/>
  <c r="AK41" i="5"/>
  <c r="S42" i="5"/>
  <c r="AH42" i="5"/>
  <c r="AK45" i="5"/>
  <c r="AL45" i="5" s="1"/>
  <c r="L34" i="5"/>
  <c r="M34" i="5" s="1"/>
  <c r="Z36" i="5"/>
  <c r="AF37" i="5"/>
  <c r="AE38" i="5"/>
  <c r="J38" i="5"/>
  <c r="K38" i="5" s="1"/>
  <c r="AL38" i="5"/>
  <c r="AM38" i="5" s="1"/>
  <c r="AF41" i="5"/>
  <c r="AE42" i="5"/>
  <c r="J42" i="5"/>
  <c r="K42" i="5" s="1"/>
  <c r="AL42" i="5"/>
  <c r="AM42" i="5" s="1"/>
  <c r="AN44" i="5"/>
  <c r="AF45" i="5"/>
  <c r="S39" i="5"/>
  <c r="T39" i="5" s="1"/>
  <c r="U39" i="5" s="1"/>
  <c r="L40" i="5"/>
  <c r="M40" i="5" s="1"/>
  <c r="L44" i="5"/>
  <c r="M44" i="5" s="1"/>
  <c r="Q40" i="5"/>
  <c r="Q44" i="5"/>
  <c r="H5" i="6"/>
  <c r="I5" i="6" s="1"/>
  <c r="J5" i="6" s="1"/>
  <c r="K5" i="6"/>
  <c r="H6" i="6"/>
  <c r="I6" i="6" s="1"/>
  <c r="J6" i="6" s="1"/>
  <c r="K6" i="6"/>
  <c r="H7" i="6"/>
  <c r="I7" i="6" s="1"/>
  <c r="J7" i="6" s="1"/>
  <c r="K7" i="6"/>
  <c r="H8" i="6"/>
  <c r="I8" i="6" s="1"/>
  <c r="J8" i="6" s="1"/>
  <c r="K8" i="6"/>
  <c r="H9" i="6"/>
  <c r="I9" i="6" s="1"/>
  <c r="J9" i="6" s="1"/>
  <c r="K9" i="6"/>
  <c r="H10" i="6"/>
  <c r="I10" i="6" s="1"/>
  <c r="J10" i="6" s="1"/>
  <c r="K10" i="6"/>
  <c r="H11" i="6"/>
  <c r="I11" i="6" s="1"/>
  <c r="J11" i="6" s="1"/>
  <c r="K11" i="6"/>
  <c r="H12" i="6"/>
  <c r="I12" i="6" s="1"/>
  <c r="J12" i="6" s="1"/>
  <c r="K12" i="6"/>
  <c r="H13" i="6"/>
  <c r="I13" i="6" s="1"/>
  <c r="J13" i="6" s="1"/>
  <c r="K13" i="6"/>
  <c r="H14" i="6"/>
  <c r="I14" i="6" s="1"/>
  <c r="J14" i="6" s="1"/>
  <c r="K14" i="6"/>
  <c r="H15" i="6"/>
  <c r="I15" i="6" s="1"/>
  <c r="J15" i="6" s="1"/>
  <c r="K15" i="6"/>
  <c r="H16" i="6"/>
  <c r="I16" i="6" s="1"/>
  <c r="J16" i="6" s="1"/>
  <c r="K16" i="6"/>
  <c r="H17" i="6"/>
  <c r="I17" i="6" s="1"/>
  <c r="J17" i="6" s="1"/>
  <c r="K17" i="6"/>
  <c r="H18" i="6"/>
  <c r="I18" i="6" s="1"/>
  <c r="J18" i="6" s="1"/>
  <c r="K18" i="6"/>
  <c r="H19" i="6"/>
  <c r="I19" i="6" s="1"/>
  <c r="J19" i="6" s="1"/>
  <c r="K19" i="6"/>
  <c r="H20" i="6"/>
  <c r="I20" i="6" s="1"/>
  <c r="J20" i="6" s="1"/>
  <c r="K20" i="6"/>
  <c r="H21" i="6"/>
  <c r="I21" i="6" s="1"/>
  <c r="J21" i="6" s="1"/>
  <c r="K21" i="6"/>
  <c r="H22" i="6"/>
  <c r="I22" i="6" s="1"/>
  <c r="J22" i="6" s="1"/>
  <c r="K22" i="6"/>
  <c r="H23" i="6"/>
  <c r="I23" i="6" s="1"/>
  <c r="J23" i="6" s="1"/>
  <c r="K23" i="6"/>
  <c r="H24" i="6"/>
  <c r="I24" i="6" s="1"/>
  <c r="J24" i="6" s="1"/>
  <c r="K24" i="6"/>
  <c r="H25" i="6"/>
  <c r="I25" i="6" s="1"/>
  <c r="J25" i="6" s="1"/>
  <c r="K25" i="6"/>
  <c r="H26" i="6"/>
  <c r="I26" i="6" s="1"/>
  <c r="J26" i="6" s="1"/>
  <c r="K26" i="6"/>
  <c r="H27" i="6"/>
  <c r="I27" i="6" s="1"/>
  <c r="J27" i="6" s="1"/>
  <c r="K27" i="6"/>
  <c r="H28" i="6"/>
  <c r="I28" i="6" s="1"/>
  <c r="J28" i="6" s="1"/>
  <c r="K28" i="6"/>
  <c r="K4" i="6"/>
  <c r="H4" i="6"/>
  <c r="D5" i="6"/>
  <c r="E5" i="6" s="1"/>
  <c r="G5" i="6"/>
  <c r="D6" i="6"/>
  <c r="E6" i="6" s="1"/>
  <c r="G6" i="6"/>
  <c r="D7" i="6"/>
  <c r="E7" i="6" s="1"/>
  <c r="G7" i="6"/>
  <c r="D8" i="6"/>
  <c r="E8" i="6" s="1"/>
  <c r="G8" i="6"/>
  <c r="D9" i="6"/>
  <c r="E9" i="6" s="1"/>
  <c r="G9" i="6"/>
  <c r="D10" i="6"/>
  <c r="E10" i="6" s="1"/>
  <c r="G10" i="6"/>
  <c r="D11" i="6"/>
  <c r="E11" i="6" s="1"/>
  <c r="G11" i="6"/>
  <c r="D12" i="6"/>
  <c r="E12" i="6" s="1"/>
  <c r="G12" i="6"/>
  <c r="D13" i="6"/>
  <c r="E13" i="6" s="1"/>
  <c r="G13" i="6"/>
  <c r="D14" i="6"/>
  <c r="E14" i="6" s="1"/>
  <c r="G14" i="6"/>
  <c r="D15" i="6"/>
  <c r="E15" i="6" s="1"/>
  <c r="G15" i="6"/>
  <c r="D16" i="6"/>
  <c r="E16" i="6" s="1"/>
  <c r="G16" i="6"/>
  <c r="D17" i="6"/>
  <c r="E17" i="6" s="1"/>
  <c r="G17" i="6"/>
  <c r="D18" i="6"/>
  <c r="E18" i="6" s="1"/>
  <c r="G18" i="6"/>
  <c r="D19" i="6"/>
  <c r="E19" i="6" s="1"/>
  <c r="G19" i="6"/>
  <c r="D20" i="6"/>
  <c r="E20" i="6" s="1"/>
  <c r="G20" i="6"/>
  <c r="D21" i="6"/>
  <c r="E21" i="6" s="1"/>
  <c r="G21" i="6"/>
  <c r="D22" i="6"/>
  <c r="E22" i="6" s="1"/>
  <c r="G22" i="6"/>
  <c r="D23" i="6"/>
  <c r="E23" i="6" s="1"/>
  <c r="G23" i="6"/>
  <c r="D24" i="6"/>
  <c r="E24" i="6" s="1"/>
  <c r="G24" i="6"/>
  <c r="D25" i="6"/>
  <c r="E25" i="6" s="1"/>
  <c r="G25" i="6"/>
  <c r="D26" i="6"/>
  <c r="E26" i="6" s="1"/>
  <c r="G26" i="6"/>
  <c r="D27" i="6"/>
  <c r="E27" i="6" s="1"/>
  <c r="G27" i="6"/>
  <c r="D28" i="6"/>
  <c r="E28" i="6" s="1"/>
  <c r="G28" i="6"/>
  <c r="G4" i="6"/>
  <c r="D4" i="6"/>
  <c r="L411" i="5" l="1"/>
  <c r="M411" i="5" s="1"/>
  <c r="N411" i="5"/>
  <c r="N354" i="5"/>
  <c r="L354" i="5"/>
  <c r="M354" i="5" s="1"/>
  <c r="N778" i="5"/>
  <c r="L778" i="5"/>
  <c r="M778" i="5" s="1"/>
  <c r="N1616" i="5"/>
  <c r="L1616" i="5"/>
  <c r="M1616" i="5" s="1"/>
  <c r="N736" i="5"/>
  <c r="L736" i="5"/>
  <c r="M736" i="5" s="1"/>
  <c r="N623" i="5"/>
  <c r="L623" i="5"/>
  <c r="M623" i="5" s="1"/>
  <c r="T936" i="5"/>
  <c r="U936" i="5" s="1"/>
  <c r="T920" i="5"/>
  <c r="U920" i="5" s="1"/>
  <c r="T928" i="5"/>
  <c r="U928" i="5" s="1"/>
  <c r="L1594" i="5"/>
  <c r="M1594" i="5" s="1"/>
  <c r="N1594" i="5"/>
  <c r="L1568" i="5"/>
  <c r="M1568" i="5" s="1"/>
  <c r="N1568" i="5"/>
  <c r="N969" i="5"/>
  <c r="L969" i="5"/>
  <c r="M969" i="5" s="1"/>
  <c r="L740" i="5"/>
  <c r="M740" i="5" s="1"/>
  <c r="S546" i="5"/>
  <c r="T546" i="5" s="1"/>
  <c r="U546" i="5" s="1"/>
  <c r="S955" i="5"/>
  <c r="T955" i="5" s="1"/>
  <c r="U955" i="5" s="1"/>
  <c r="S1564" i="5"/>
  <c r="T1564" i="5" s="1"/>
  <c r="U1564" i="5" s="1"/>
  <c r="T1450" i="5"/>
  <c r="U1450" i="5" s="1"/>
  <c r="T948" i="5"/>
  <c r="U948" i="5" s="1"/>
  <c r="T932" i="5"/>
  <c r="U932" i="5" s="1"/>
  <c r="L1677" i="5"/>
  <c r="M1677" i="5" s="1"/>
  <c r="T1192" i="5"/>
  <c r="L616" i="5"/>
  <c r="M616" i="5" s="1"/>
  <c r="N1195" i="5"/>
  <c r="L1195" i="5"/>
  <c r="M1195" i="5" s="1"/>
  <c r="N1626" i="5"/>
  <c r="L1570" i="5"/>
  <c r="M1570" i="5" s="1"/>
  <c r="N1570" i="5"/>
  <c r="N1298" i="5"/>
  <c r="L1298" i="5"/>
  <c r="M1298" i="5" s="1"/>
  <c r="N1610" i="5"/>
  <c r="N1283" i="5"/>
  <c r="L1283" i="5"/>
  <c r="M1283" i="5" s="1"/>
  <c r="N1248" i="5"/>
  <c r="L1248" i="5"/>
  <c r="M1248" i="5" s="1"/>
  <c r="N1228" i="5"/>
  <c r="L1228" i="5"/>
  <c r="M1228" i="5" s="1"/>
  <c r="N540" i="5"/>
  <c r="L540" i="5"/>
  <c r="M540" i="5" s="1"/>
  <c r="N455" i="5"/>
  <c r="L455" i="5"/>
  <c r="M455" i="5" s="1"/>
  <c r="L254" i="5"/>
  <c r="M254" i="5" s="1"/>
  <c r="L660" i="5"/>
  <c r="M660" i="5" s="1"/>
  <c r="L1448" i="5"/>
  <c r="M1448" i="5" s="1"/>
  <c r="L1396" i="5"/>
  <c r="M1396" i="5" s="1"/>
  <c r="N1396" i="5"/>
  <c r="L1380" i="5"/>
  <c r="M1380" i="5" s="1"/>
  <c r="N1380" i="5"/>
  <c r="N1315" i="5"/>
  <c r="L1315" i="5"/>
  <c r="M1315" i="5" s="1"/>
  <c r="L1168" i="5"/>
  <c r="M1168" i="5" s="1"/>
  <c r="N1168" i="5"/>
  <c r="N1068" i="5"/>
  <c r="L1068" i="5"/>
  <c r="M1068" i="5" s="1"/>
  <c r="N1049" i="5"/>
  <c r="L1049" i="5"/>
  <c r="M1049" i="5" s="1"/>
  <c r="R1625" i="5"/>
  <c r="S1625" i="5"/>
  <c r="N1117" i="5"/>
  <c r="L1117" i="5"/>
  <c r="M1117" i="5" s="1"/>
  <c r="N1099" i="5"/>
  <c r="L1099" i="5"/>
  <c r="M1099" i="5" s="1"/>
  <c r="L1093" i="5"/>
  <c r="M1093" i="5" s="1"/>
  <c r="N1093" i="5"/>
  <c r="N1066" i="5"/>
  <c r="L1066" i="5"/>
  <c r="M1066" i="5" s="1"/>
  <c r="N566" i="5"/>
  <c r="L566" i="5"/>
  <c r="M566" i="5" s="1"/>
  <c r="N544" i="5"/>
  <c r="L544" i="5"/>
  <c r="M544" i="5" s="1"/>
  <c r="N975" i="5"/>
  <c r="L975" i="5"/>
  <c r="M975" i="5" s="1"/>
  <c r="N1174" i="5"/>
  <c r="L1174" i="5"/>
  <c r="M1174" i="5" s="1"/>
  <c r="N637" i="5"/>
  <c r="L637" i="5"/>
  <c r="M637" i="5" s="1"/>
  <c r="N610" i="5"/>
  <c r="L610" i="5"/>
  <c r="M610" i="5" s="1"/>
  <c r="R522" i="5"/>
  <c r="S522" i="5"/>
  <c r="N1758" i="5"/>
  <c r="L1758" i="5"/>
  <c r="M1758" i="5" s="1"/>
  <c r="L1624" i="5"/>
  <c r="M1624" i="5" s="1"/>
  <c r="N1624" i="5"/>
  <c r="N1482" i="5"/>
  <c r="L1482" i="5"/>
  <c r="M1482" i="5" s="1"/>
  <c r="N1310" i="5"/>
  <c r="L1310" i="5"/>
  <c r="M1310" i="5" s="1"/>
  <c r="N1498" i="5"/>
  <c r="L1498" i="5"/>
  <c r="M1498" i="5" s="1"/>
  <c r="N1623" i="5"/>
  <c r="L1623" i="5"/>
  <c r="M1623" i="5" s="1"/>
  <c r="L1546" i="5"/>
  <c r="M1546" i="5" s="1"/>
  <c r="N1546" i="5"/>
  <c r="N1538" i="5"/>
  <c r="L1538" i="5"/>
  <c r="M1538" i="5" s="1"/>
  <c r="AI1319" i="5"/>
  <c r="AN1319" i="5" s="1"/>
  <c r="L1263" i="5"/>
  <c r="M1263" i="5" s="1"/>
  <c r="N1263" i="5"/>
  <c r="AI1245" i="5"/>
  <c r="AN1245" i="5" s="1"/>
  <c r="AI1115" i="5"/>
  <c r="AN1115" i="5" s="1"/>
  <c r="AI1379" i="5"/>
  <c r="AN1379" i="5" s="1"/>
  <c r="N1294" i="5"/>
  <c r="L1294" i="5"/>
  <c r="M1294" i="5" s="1"/>
  <c r="N1227" i="5"/>
  <c r="L1227" i="5"/>
  <c r="M1227" i="5" s="1"/>
  <c r="L957" i="5"/>
  <c r="M957" i="5" s="1"/>
  <c r="N957" i="5"/>
  <c r="N1858" i="5"/>
  <c r="L1858" i="5"/>
  <c r="M1858" i="5" s="1"/>
  <c r="N1825" i="5"/>
  <c r="L1825" i="5"/>
  <c r="M1825" i="5" s="1"/>
  <c r="N1631" i="5"/>
  <c r="L1631" i="5"/>
  <c r="M1631" i="5" s="1"/>
  <c r="N1999" i="5"/>
  <c r="L1999" i="5"/>
  <c r="M1999" i="5" s="1"/>
  <c r="N1979" i="5"/>
  <c r="L1979" i="5"/>
  <c r="M1979" i="5" s="1"/>
  <c r="N1959" i="5"/>
  <c r="L1959" i="5"/>
  <c r="M1959" i="5" s="1"/>
  <c r="N1923" i="5"/>
  <c r="L1923" i="5"/>
  <c r="M1923" i="5" s="1"/>
  <c r="N1910" i="5"/>
  <c r="L1910" i="5"/>
  <c r="M1910" i="5" s="1"/>
  <c r="AL1822" i="5"/>
  <c r="AM1822" i="5" s="1"/>
  <c r="AI1811" i="5"/>
  <c r="AN1811" i="5" s="1"/>
  <c r="AI1882" i="5"/>
  <c r="AN1882" i="5" s="1"/>
  <c r="AL1842" i="5"/>
  <c r="AM1842" i="5" s="1"/>
  <c r="AL1806" i="5"/>
  <c r="AM1806" i="5" s="1"/>
  <c r="N1853" i="5"/>
  <c r="L1853" i="5"/>
  <c r="M1853" i="5" s="1"/>
  <c r="R1854" i="5"/>
  <c r="S1854" i="5"/>
  <c r="N1740" i="5"/>
  <c r="L1740" i="5"/>
  <c r="M1740" i="5" s="1"/>
  <c r="N1720" i="5"/>
  <c r="L1720" i="5"/>
  <c r="M1720" i="5" s="1"/>
  <c r="N1704" i="5"/>
  <c r="L1704" i="5"/>
  <c r="M1704" i="5" s="1"/>
  <c r="L1656" i="5"/>
  <c r="M1656" i="5" s="1"/>
  <c r="N1656" i="5"/>
  <c r="N1690" i="5"/>
  <c r="L1690" i="5"/>
  <c r="M1690" i="5" s="1"/>
  <c r="N1608" i="5"/>
  <c r="L1608" i="5"/>
  <c r="M1608" i="5" s="1"/>
  <c r="AI1771" i="5"/>
  <c r="AN1771" i="5" s="1"/>
  <c r="N1731" i="5"/>
  <c r="L1731" i="5"/>
  <c r="M1731" i="5" s="1"/>
  <c r="N1672" i="5"/>
  <c r="L1672" i="5"/>
  <c r="M1672" i="5" s="1"/>
  <c r="L1596" i="5"/>
  <c r="M1596" i="5" s="1"/>
  <c r="N1596" i="5"/>
  <c r="N1586" i="5"/>
  <c r="L1586" i="5"/>
  <c r="M1586" i="5" s="1"/>
  <c r="L1233" i="5"/>
  <c r="M1233" i="5" s="1"/>
  <c r="N1233" i="5"/>
  <c r="N1213" i="5"/>
  <c r="L1213" i="5"/>
  <c r="M1213" i="5" s="1"/>
  <c r="N1434" i="5"/>
  <c r="L1434" i="5"/>
  <c r="M1434" i="5" s="1"/>
  <c r="N1416" i="5"/>
  <c r="L1416" i="5"/>
  <c r="M1416" i="5" s="1"/>
  <c r="L1392" i="5"/>
  <c r="M1392" i="5" s="1"/>
  <c r="N1392" i="5"/>
  <c r="AL1449" i="5"/>
  <c r="AM1449" i="5" s="1"/>
  <c r="N1421" i="5"/>
  <c r="L1421" i="5"/>
  <c r="M1421" i="5" s="1"/>
  <c r="N1386" i="5"/>
  <c r="L1386" i="5"/>
  <c r="M1386" i="5" s="1"/>
  <c r="N1370" i="5"/>
  <c r="L1370" i="5"/>
  <c r="M1370" i="5" s="1"/>
  <c r="L1340" i="5"/>
  <c r="M1340" i="5" s="1"/>
  <c r="N1340" i="5"/>
  <c r="N1437" i="5"/>
  <c r="L1437" i="5"/>
  <c r="M1437" i="5" s="1"/>
  <c r="L1417" i="5"/>
  <c r="M1417" i="5" s="1"/>
  <c r="N1417" i="5"/>
  <c r="L1384" i="5"/>
  <c r="M1384" i="5" s="1"/>
  <c r="N1384" i="5"/>
  <c r="N1097" i="5"/>
  <c r="L1097" i="5"/>
  <c r="M1097" i="5" s="1"/>
  <c r="N1514" i="5"/>
  <c r="L1514" i="5"/>
  <c r="M1514" i="5" s="1"/>
  <c r="AI1287" i="5"/>
  <c r="AN1287" i="5" s="1"/>
  <c r="N1222" i="5"/>
  <c r="L1222" i="5"/>
  <c r="M1222" i="5" s="1"/>
  <c r="L905" i="5"/>
  <c r="M905" i="5" s="1"/>
  <c r="N905" i="5"/>
  <c r="N475" i="5"/>
  <c r="L507" i="5"/>
  <c r="M507" i="5" s="1"/>
  <c r="L546" i="5"/>
  <c r="M546" i="5" s="1"/>
  <c r="L511" i="5"/>
  <c r="M511" i="5" s="1"/>
  <c r="L1094" i="5"/>
  <c r="M1094" i="5" s="1"/>
  <c r="S1619" i="5"/>
  <c r="T1619" i="5" s="1"/>
  <c r="U1619" i="5" s="1"/>
  <c r="S1245" i="5"/>
  <c r="T1245" i="5" s="1"/>
  <c r="L1638" i="5"/>
  <c r="M1638" i="5" s="1"/>
  <c r="N1638" i="5"/>
  <c r="N2002" i="5"/>
  <c r="L2002" i="5"/>
  <c r="M2002" i="5" s="1"/>
  <c r="L1990" i="5"/>
  <c r="M1990" i="5" s="1"/>
  <c r="N1990" i="5"/>
  <c r="L1694" i="5"/>
  <c r="M1694" i="5" s="1"/>
  <c r="N1694" i="5"/>
  <c r="N847" i="5"/>
  <c r="L847" i="5"/>
  <c r="M847" i="5" s="1"/>
  <c r="N1316" i="5"/>
  <c r="L1316" i="5"/>
  <c r="M1316" i="5" s="1"/>
  <c r="N1216" i="5"/>
  <c r="L1216" i="5"/>
  <c r="M1216" i="5" s="1"/>
  <c r="N727" i="5"/>
  <c r="L727" i="5"/>
  <c r="M727" i="5" s="1"/>
  <c r="N805" i="5"/>
  <c r="L805" i="5"/>
  <c r="M805" i="5" s="1"/>
  <c r="L1709" i="5"/>
  <c r="M1709" i="5" s="1"/>
  <c r="N1709" i="5"/>
  <c r="L725" i="5"/>
  <c r="M725" i="5" s="1"/>
  <c r="N725" i="5"/>
  <c r="L409" i="5"/>
  <c r="M409" i="5" s="1"/>
  <c r="N409" i="5"/>
  <c r="L369" i="5"/>
  <c r="M369" i="5" s="1"/>
  <c r="N369" i="5"/>
  <c r="N143" i="5"/>
  <c r="L143" i="5"/>
  <c r="M143" i="5" s="1"/>
  <c r="L599" i="5"/>
  <c r="M599" i="5" s="1"/>
  <c r="N599" i="5"/>
  <c r="N1390" i="5"/>
  <c r="L1390" i="5"/>
  <c r="M1390" i="5" s="1"/>
  <c r="L1621" i="5"/>
  <c r="M1621" i="5" s="1"/>
  <c r="N1621" i="5"/>
  <c r="N1375" i="5"/>
  <c r="L1375" i="5"/>
  <c r="M1375" i="5" s="1"/>
  <c r="L1246" i="5"/>
  <c r="M1246" i="5" s="1"/>
  <c r="N1246" i="5"/>
  <c r="L625" i="5"/>
  <c r="M625" i="5" s="1"/>
  <c r="N625" i="5"/>
  <c r="L228" i="5"/>
  <c r="M228" i="5" s="1"/>
  <c r="N228" i="5"/>
  <c r="N524" i="5"/>
  <c r="L524" i="5"/>
  <c r="M524" i="5" s="1"/>
  <c r="L310" i="5"/>
  <c r="M310" i="5" s="1"/>
  <c r="N310" i="5"/>
  <c r="L1849" i="5"/>
  <c r="M1849" i="5" s="1"/>
  <c r="N1849" i="5"/>
  <c r="L315" i="5"/>
  <c r="M315" i="5" s="1"/>
  <c r="S168" i="5"/>
  <c r="T168" i="5" s="1"/>
  <c r="U168" i="5" s="1"/>
  <c r="L1565" i="5"/>
  <c r="M1565" i="5" s="1"/>
  <c r="N1573" i="5"/>
  <c r="N1561" i="5"/>
  <c r="L1502" i="5"/>
  <c r="M1502" i="5" s="1"/>
  <c r="L1407" i="5"/>
  <c r="M1407" i="5" s="1"/>
  <c r="S1548" i="5"/>
  <c r="T1548" i="5" s="1"/>
  <c r="U1548" i="5" s="1"/>
  <c r="N1332" i="5"/>
  <c r="L84" i="5"/>
  <c r="M84" i="5" s="1"/>
  <c r="L344" i="5"/>
  <c r="M344" i="5" s="1"/>
  <c r="L258" i="5"/>
  <c r="M258" i="5" s="1"/>
  <c r="S176" i="5"/>
  <c r="T176" i="5" s="1"/>
  <c r="U176" i="5" s="1"/>
  <c r="L772" i="5"/>
  <c r="M772" i="5" s="1"/>
  <c r="N1240" i="5"/>
  <c r="L1553" i="5"/>
  <c r="M1553" i="5" s="1"/>
  <c r="L1567" i="5"/>
  <c r="M1567" i="5" s="1"/>
  <c r="L1379" i="5"/>
  <c r="M1379" i="5" s="1"/>
  <c r="L303" i="5"/>
  <c r="M303" i="5" s="1"/>
  <c r="S283" i="5"/>
  <c r="T283" i="5" s="1"/>
  <c r="U283" i="5" s="1"/>
  <c r="S144" i="5"/>
  <c r="T144" i="5" s="1"/>
  <c r="U144" i="5" s="1"/>
  <c r="L1765" i="5"/>
  <c r="M1765" i="5" s="1"/>
  <c r="L1571" i="5"/>
  <c r="M1571" i="5" s="1"/>
  <c r="L1473" i="5"/>
  <c r="M1473" i="5" s="1"/>
  <c r="L1318" i="5"/>
  <c r="M1318" i="5" s="1"/>
  <c r="L1347" i="5"/>
  <c r="M1347" i="5" s="1"/>
  <c r="N336" i="5"/>
  <c r="L336" i="5"/>
  <c r="M336" i="5" s="1"/>
  <c r="N993" i="5"/>
  <c r="L993" i="5"/>
  <c r="M993" i="5" s="1"/>
  <c r="N1419" i="5"/>
  <c r="L1419" i="5"/>
  <c r="M1419" i="5" s="1"/>
  <c r="L1401" i="5"/>
  <c r="M1401" i="5" s="1"/>
  <c r="N1401" i="5"/>
  <c r="N1660" i="5"/>
  <c r="L1660" i="5"/>
  <c r="M1660" i="5" s="1"/>
  <c r="L1431" i="5"/>
  <c r="M1431" i="5" s="1"/>
  <c r="N1431" i="5"/>
  <c r="N1427" i="5"/>
  <c r="L1427" i="5"/>
  <c r="M1427" i="5" s="1"/>
  <c r="N400" i="5"/>
  <c r="L400" i="5"/>
  <c r="M400" i="5" s="1"/>
  <c r="N1414" i="5"/>
  <c r="L1414" i="5"/>
  <c r="M1414" i="5" s="1"/>
  <c r="L70" i="5"/>
  <c r="M70" i="5" s="1"/>
  <c r="N70" i="5"/>
  <c r="N237" i="5"/>
  <c r="L237" i="5"/>
  <c r="M237" i="5" s="1"/>
  <c r="L1606" i="5"/>
  <c r="M1606" i="5" s="1"/>
  <c r="N1606" i="5"/>
  <c r="N1107" i="5"/>
  <c r="L1107" i="5"/>
  <c r="M1107" i="5" s="1"/>
  <c r="N1334" i="5"/>
  <c r="L1334" i="5"/>
  <c r="M1334" i="5" s="1"/>
  <c r="L1304" i="5"/>
  <c r="M1304" i="5" s="1"/>
  <c r="N1304" i="5"/>
  <c r="N1323" i="5"/>
  <c r="L1323" i="5"/>
  <c r="M1323" i="5" s="1"/>
  <c r="N827" i="5"/>
  <c r="L827" i="5"/>
  <c r="M827" i="5" s="1"/>
  <c r="N1978" i="5"/>
  <c r="L1978" i="5"/>
  <c r="M1978" i="5" s="1"/>
  <c r="L1341" i="5"/>
  <c r="M1341" i="5" s="1"/>
  <c r="N1341" i="5"/>
  <c r="N1986" i="5"/>
  <c r="L1986" i="5"/>
  <c r="M1986" i="5" s="1"/>
  <c r="L1523" i="5"/>
  <c r="M1523" i="5" s="1"/>
  <c r="N1523" i="5"/>
  <c r="L297" i="5"/>
  <c r="M297" i="5" s="1"/>
  <c r="N297" i="5"/>
  <c r="S180" i="5"/>
  <c r="T180" i="5" s="1"/>
  <c r="U180" i="5" s="1"/>
  <c r="S164" i="5"/>
  <c r="T164" i="5" s="1"/>
  <c r="U164" i="5" s="1"/>
  <c r="S140" i="5"/>
  <c r="T140" i="5" s="1"/>
  <c r="U140" i="5" s="1"/>
  <c r="L659" i="5"/>
  <c r="M659" i="5" s="1"/>
  <c r="N486" i="5"/>
  <c r="N492" i="5"/>
  <c r="L1016" i="5"/>
  <c r="M1016" i="5" s="1"/>
  <c r="L990" i="5"/>
  <c r="M990" i="5" s="1"/>
  <c r="L974" i="5"/>
  <c r="M974" i="5" s="1"/>
  <c r="L1870" i="5"/>
  <c r="M1870" i="5" s="1"/>
  <c r="L1830" i="5"/>
  <c r="M1830" i="5" s="1"/>
  <c r="N1705" i="5"/>
  <c r="N1542" i="5"/>
  <c r="L1426" i="5"/>
  <c r="M1426" i="5" s="1"/>
  <c r="L1860" i="5"/>
  <c r="M1860" i="5" s="1"/>
  <c r="L1755" i="5"/>
  <c r="M1755" i="5" s="1"/>
  <c r="AM1346" i="5"/>
  <c r="L1178" i="5"/>
  <c r="M1178" i="5" s="1"/>
  <c r="S1599" i="5"/>
  <c r="T1599" i="5" s="1"/>
  <c r="U1599" i="5" s="1"/>
  <c r="AM1647" i="5"/>
  <c r="S188" i="5"/>
  <c r="T188" i="5" s="1"/>
  <c r="U188" i="5" s="1"/>
  <c r="S898" i="5"/>
  <c r="T898" i="5" s="1"/>
  <c r="U898" i="5" s="1"/>
  <c r="L865" i="5"/>
  <c r="M865" i="5" s="1"/>
  <c r="N1862" i="5"/>
  <c r="S440" i="5"/>
  <c r="T440" i="5" s="1"/>
  <c r="U440" i="5" s="1"/>
  <c r="S496" i="5"/>
  <c r="T496" i="5" s="1"/>
  <c r="U496" i="5" s="1"/>
  <c r="S873" i="5"/>
  <c r="T873" i="5" s="1"/>
  <c r="U873" i="5" s="1"/>
  <c r="L1810" i="5"/>
  <c r="M1810" i="5" s="1"/>
  <c r="L1794" i="5"/>
  <c r="M1794" i="5" s="1"/>
  <c r="L1790" i="5"/>
  <c r="M1790" i="5" s="1"/>
  <c r="L1774" i="5"/>
  <c r="M1774" i="5" s="1"/>
  <c r="AN1601" i="5"/>
  <c r="L1428" i="5"/>
  <c r="M1428" i="5" s="1"/>
  <c r="T602" i="5"/>
  <c r="U602" i="5" s="1"/>
  <c r="S1882" i="5"/>
  <c r="T1882" i="5" s="1"/>
  <c r="U1882" i="5" s="1"/>
  <c r="N1987" i="5"/>
  <c r="L1987" i="5"/>
  <c r="M1987" i="5" s="1"/>
  <c r="N1971" i="5"/>
  <c r="L1971" i="5"/>
  <c r="M1971" i="5" s="1"/>
  <c r="N1848" i="5"/>
  <c r="L1848" i="5"/>
  <c r="M1848" i="5" s="1"/>
  <c r="N1784" i="5"/>
  <c r="L1784" i="5"/>
  <c r="M1784" i="5" s="1"/>
  <c r="N1748" i="5"/>
  <c r="L1748" i="5"/>
  <c r="M1748" i="5" s="1"/>
  <c r="N1522" i="5"/>
  <c r="L1522" i="5"/>
  <c r="M1522" i="5" s="1"/>
  <c r="N1442" i="5"/>
  <c r="L1442" i="5"/>
  <c r="M1442" i="5" s="1"/>
  <c r="L1288" i="5"/>
  <c r="M1288" i="5" s="1"/>
  <c r="N1288" i="5"/>
  <c r="L1277" i="5"/>
  <c r="M1277" i="5" s="1"/>
  <c r="N1277" i="5"/>
  <c r="N1244" i="5"/>
  <c r="L1244" i="5"/>
  <c r="M1244" i="5" s="1"/>
  <c r="L782" i="5"/>
  <c r="M782" i="5" s="1"/>
  <c r="N782" i="5"/>
  <c r="L353" i="5"/>
  <c r="M353" i="5" s="1"/>
  <c r="N353" i="5"/>
  <c r="L1050" i="5"/>
  <c r="M1050" i="5" s="1"/>
  <c r="N1050" i="5"/>
  <c r="N1103" i="5"/>
  <c r="L1103" i="5"/>
  <c r="M1103" i="5" s="1"/>
  <c r="N187" i="5"/>
  <c r="L187" i="5"/>
  <c r="M187" i="5" s="1"/>
  <c r="N1882" i="5"/>
  <c r="L1882" i="5"/>
  <c r="M1882" i="5" s="1"/>
  <c r="N1374" i="5"/>
  <c r="L1374" i="5"/>
  <c r="M1374" i="5" s="1"/>
  <c r="N652" i="5"/>
  <c r="L652" i="5"/>
  <c r="M652" i="5" s="1"/>
  <c r="L1634" i="5"/>
  <c r="M1634" i="5" s="1"/>
  <c r="N1634" i="5"/>
  <c r="L1444" i="5"/>
  <c r="M1444" i="5" s="1"/>
  <c r="N1444" i="5"/>
  <c r="N1700" i="5"/>
  <c r="L1700" i="5"/>
  <c r="M1700" i="5" s="1"/>
  <c r="N1658" i="5"/>
  <c r="L1658" i="5"/>
  <c r="M1658" i="5" s="1"/>
  <c r="L1260" i="5"/>
  <c r="M1260" i="5" s="1"/>
  <c r="N1260" i="5"/>
  <c r="L1058" i="5"/>
  <c r="M1058" i="5" s="1"/>
  <c r="N1058" i="5"/>
  <c r="L1320" i="5"/>
  <c r="M1320" i="5" s="1"/>
  <c r="N1320" i="5"/>
  <c r="N817" i="5"/>
  <c r="L817" i="5"/>
  <c r="M817" i="5" s="1"/>
  <c r="N50" i="5"/>
  <c r="L96" i="5"/>
  <c r="M96" i="5" s="1"/>
  <c r="AN414" i="5"/>
  <c r="L366" i="5"/>
  <c r="M366" i="5" s="1"/>
  <c r="AN368" i="5"/>
  <c r="S381" i="5"/>
  <c r="T381" i="5" s="1"/>
  <c r="U381" i="5" s="1"/>
  <c r="L357" i="5"/>
  <c r="M357" i="5" s="1"/>
  <c r="S760" i="5"/>
  <c r="T760" i="5" s="1"/>
  <c r="U760" i="5" s="1"/>
  <c r="S716" i="5"/>
  <c r="T716" i="5" s="1"/>
  <c r="U716" i="5" s="1"/>
  <c r="N705" i="5"/>
  <c r="L604" i="5"/>
  <c r="M604" i="5" s="1"/>
  <c r="L596" i="5"/>
  <c r="M596" i="5" s="1"/>
  <c r="N561" i="5"/>
  <c r="AM1218" i="5"/>
  <c r="L1210" i="5"/>
  <c r="M1210" i="5" s="1"/>
  <c r="S1630" i="5"/>
  <c r="T1630" i="5" s="1"/>
  <c r="U1630" i="5" s="1"/>
  <c r="T1406" i="5"/>
  <c r="U1406" i="5" s="1"/>
  <c r="T1815" i="5"/>
  <c r="U1815" i="5" s="1"/>
  <c r="AN488" i="5"/>
  <c r="AN1238" i="5"/>
  <c r="N803" i="5"/>
  <c r="S448" i="5"/>
  <c r="T448" i="5" s="1"/>
  <c r="U448" i="5" s="1"/>
  <c r="L447" i="5"/>
  <c r="M447" i="5" s="1"/>
  <c r="L1208" i="5"/>
  <c r="M1208" i="5" s="1"/>
  <c r="AN1543" i="5"/>
  <c r="N1628" i="5"/>
  <c r="S1570" i="5"/>
  <c r="T1570" i="5" s="1"/>
  <c r="U1570" i="5" s="1"/>
  <c r="L1489" i="5"/>
  <c r="M1489" i="5" s="1"/>
  <c r="S1978" i="5"/>
  <c r="T1978" i="5" s="1"/>
  <c r="U1978" i="5" s="1"/>
  <c r="AM1259" i="5"/>
  <c r="L699" i="5"/>
  <c r="M699" i="5" s="1"/>
  <c r="S1026" i="5"/>
  <c r="T1026" i="5" s="1"/>
  <c r="U1026" i="5" s="1"/>
  <c r="S810" i="5"/>
  <c r="T810" i="5" s="1"/>
  <c r="U810" i="5" s="1"/>
  <c r="L403" i="5"/>
  <c r="M403" i="5" s="1"/>
  <c r="L287" i="5"/>
  <c r="M287" i="5" s="1"/>
  <c r="N798" i="5"/>
  <c r="L773" i="5"/>
  <c r="M773" i="5" s="1"/>
  <c r="AN505" i="5"/>
  <c r="N1258" i="5"/>
  <c r="L985" i="5"/>
  <c r="M985" i="5" s="1"/>
  <c r="N1566" i="5"/>
  <c r="L1441" i="5"/>
  <c r="M1441" i="5" s="1"/>
  <c r="N1325" i="5"/>
  <c r="S1431" i="5"/>
  <c r="T1431" i="5" s="1"/>
  <c r="U1431" i="5" s="1"/>
  <c r="L1795" i="5"/>
  <c r="M1795" i="5" s="1"/>
  <c r="AM1894" i="5"/>
  <c r="S1609" i="5"/>
  <c r="T1609" i="5" s="1"/>
  <c r="U1609" i="5" s="1"/>
  <c r="L1186" i="5"/>
  <c r="M1186" i="5" s="1"/>
  <c r="L1182" i="5"/>
  <c r="M1182" i="5" s="1"/>
  <c r="T1088" i="5"/>
  <c r="U1088" i="5" s="1"/>
  <c r="S1059" i="5"/>
  <c r="T1059" i="5" s="1"/>
  <c r="U1059" i="5" s="1"/>
  <c r="S1890" i="5"/>
  <c r="T1890" i="5" s="1"/>
  <c r="U1890" i="5" s="1"/>
  <c r="S1319" i="5"/>
  <c r="T1319" i="5" s="1"/>
  <c r="U1319" i="5" s="1"/>
  <c r="S1661" i="5"/>
  <c r="T1661" i="5" s="1"/>
  <c r="U1661" i="5" s="1"/>
  <c r="S374" i="5"/>
  <c r="T374" i="5" s="1"/>
  <c r="U374" i="5" s="1"/>
  <c r="T792" i="5"/>
  <c r="U792" i="5" s="1"/>
  <c r="T203" i="5"/>
  <c r="U203" i="5" s="1"/>
  <c r="AM392" i="5"/>
  <c r="L41" i="5"/>
  <c r="M41" i="5" s="1"/>
  <c r="N41" i="5"/>
  <c r="AM208" i="5"/>
  <c r="N797" i="5"/>
  <c r="S789" i="5"/>
  <c r="T789" i="5" s="1"/>
  <c r="U789" i="5" s="1"/>
  <c r="AN749" i="5"/>
  <c r="N686" i="5"/>
  <c r="L675" i="5"/>
  <c r="M675" i="5" s="1"/>
  <c r="L666" i="5"/>
  <c r="M666" i="5" s="1"/>
  <c r="S534" i="5"/>
  <c r="T534" i="5" s="1"/>
  <c r="U534" i="5" s="1"/>
  <c r="N490" i="5"/>
  <c r="AN1241" i="5"/>
  <c r="AN1237" i="5"/>
  <c r="S1224" i="5"/>
  <c r="N1884" i="5"/>
  <c r="AM1616" i="5"/>
  <c r="S1596" i="5"/>
  <c r="T1596" i="5" s="1"/>
  <c r="U1596" i="5" s="1"/>
  <c r="S1998" i="5"/>
  <c r="T1998" i="5" s="1"/>
  <c r="U1998" i="5" s="1"/>
  <c r="S1982" i="5"/>
  <c r="T1982" i="5" s="1"/>
  <c r="U1982" i="5" s="1"/>
  <c r="S1966" i="5"/>
  <c r="T1966" i="5" s="1"/>
  <c r="U1966" i="5" s="1"/>
  <c r="S70" i="5"/>
  <c r="T70" i="5" s="1"/>
  <c r="U70" i="5" s="1"/>
  <c r="L650" i="5"/>
  <c r="M650" i="5" s="1"/>
  <c r="AM1103" i="5"/>
  <c r="N1085" i="5"/>
  <c r="S1020" i="5"/>
  <c r="S871" i="5"/>
  <c r="T871" i="5" s="1"/>
  <c r="U871" i="5" s="1"/>
  <c r="L1934" i="5"/>
  <c r="M1934" i="5" s="1"/>
  <c r="S37" i="5"/>
  <c r="T37" i="5" s="1"/>
  <c r="U37" i="5" s="1"/>
  <c r="L365" i="5"/>
  <c r="M365" i="5" s="1"/>
  <c r="AM279" i="5"/>
  <c r="AN276" i="5"/>
  <c r="S148" i="5"/>
  <c r="T148" i="5" s="1"/>
  <c r="U148" i="5" s="1"/>
  <c r="AL853" i="5"/>
  <c r="AM853" i="5" s="1"/>
  <c r="S811" i="5"/>
  <c r="T811" i="5" s="1"/>
  <c r="U811" i="5" s="1"/>
  <c r="S784" i="5"/>
  <c r="T784" i="5" s="1"/>
  <c r="U784" i="5" s="1"/>
  <c r="AM722" i="5"/>
  <c r="AM718" i="5"/>
  <c r="L577" i="5"/>
  <c r="M577" i="5" s="1"/>
  <c r="S550" i="5"/>
  <c r="T550" i="5" s="1"/>
  <c r="U550" i="5" s="1"/>
  <c r="L510" i="5"/>
  <c r="M510" i="5" s="1"/>
  <c r="S468" i="5"/>
  <c r="T468" i="5" s="1"/>
  <c r="U468" i="5" s="1"/>
  <c r="S456" i="5"/>
  <c r="T456" i="5" s="1"/>
  <c r="U456" i="5" s="1"/>
  <c r="S1172" i="5"/>
  <c r="AN1167" i="5"/>
  <c r="S1130" i="5"/>
  <c r="S1048" i="5"/>
  <c r="T1048" i="5" s="1"/>
  <c r="U1048" i="5" s="1"/>
  <c r="S1646" i="5"/>
  <c r="T1646" i="5" s="1"/>
  <c r="U1646" i="5" s="1"/>
  <c r="AM1630" i="5"/>
  <c r="S1624" i="5"/>
  <c r="T1624" i="5" s="1"/>
  <c r="U1624" i="5" s="1"/>
  <c r="AM1634" i="5"/>
  <c r="S1602" i="5"/>
  <c r="T1602" i="5" s="1"/>
  <c r="U1602" i="5" s="1"/>
  <c r="S1592" i="5"/>
  <c r="T1592" i="5" s="1"/>
  <c r="U1592" i="5" s="1"/>
  <c r="S1616" i="5"/>
  <c r="T1616" i="5" s="1"/>
  <c r="U1616" i="5" s="1"/>
  <c r="S1399" i="5"/>
  <c r="T1399" i="5" s="1"/>
  <c r="U1399" i="5" s="1"/>
  <c r="N747" i="5"/>
  <c r="L747" i="5"/>
  <c r="M747" i="5" s="1"/>
  <c r="AN850" i="5"/>
  <c r="AM1964" i="5"/>
  <c r="N1844" i="5"/>
  <c r="L1844" i="5"/>
  <c r="M1844" i="5" s="1"/>
  <c r="T1759" i="5"/>
  <c r="U1759" i="5" s="1"/>
  <c r="T1763" i="5"/>
  <c r="U1763" i="5" s="1"/>
  <c r="AM1443" i="5"/>
  <c r="S1327" i="5"/>
  <c r="T1327" i="5" s="1"/>
  <c r="U1327" i="5" s="1"/>
  <c r="T1402" i="5"/>
  <c r="U1402" i="5" s="1"/>
  <c r="S1677" i="5"/>
  <c r="T1677" i="5" s="1"/>
  <c r="U1677" i="5" s="1"/>
  <c r="S1075" i="5"/>
  <c r="T1075" i="5" s="1"/>
  <c r="U1075" i="5" s="1"/>
  <c r="S966" i="5"/>
  <c r="T966" i="5" s="1"/>
  <c r="U966" i="5" s="1"/>
  <c r="S1611" i="5"/>
  <c r="T1611" i="5" s="1"/>
  <c r="U1611" i="5" s="1"/>
  <c r="T1607" i="5"/>
  <c r="U1607" i="5" s="1"/>
  <c r="AM313" i="5"/>
  <c r="AM912" i="5"/>
  <c r="AN1316" i="5"/>
  <c r="S985" i="5"/>
  <c r="T985" i="5" s="1"/>
  <c r="U985" i="5" s="1"/>
  <c r="AM282" i="5"/>
  <c r="S271" i="5"/>
  <c r="T271" i="5" s="1"/>
  <c r="U271" i="5" s="1"/>
  <c r="AN164" i="5"/>
  <c r="T1775" i="5"/>
  <c r="U1775" i="5" s="1"/>
  <c r="S1549" i="5"/>
  <c r="T1549" i="5" s="1"/>
  <c r="U1549" i="5" s="1"/>
  <c r="AM1497" i="5"/>
  <c r="T1038" i="5"/>
  <c r="U1038" i="5" s="1"/>
  <c r="AI106" i="5"/>
  <c r="AN106" i="5" s="1"/>
  <c r="AN504" i="5"/>
  <c r="N313" i="5"/>
  <c r="L313" i="5"/>
  <c r="M313" i="5" s="1"/>
  <c r="L841" i="5"/>
  <c r="M841" i="5" s="1"/>
  <c r="N841" i="5"/>
  <c r="R625" i="5"/>
  <c r="S625" i="5"/>
  <c r="AL1238" i="5"/>
  <c r="AM1238" i="5" s="1"/>
  <c r="N1000" i="5"/>
  <c r="L1000" i="5"/>
  <c r="M1000" i="5" s="1"/>
  <c r="AL992" i="5"/>
  <c r="AM992" i="5" s="1"/>
  <c r="N962" i="5"/>
  <c r="L962" i="5"/>
  <c r="M962" i="5" s="1"/>
  <c r="L1293" i="5"/>
  <c r="M1293" i="5" s="1"/>
  <c r="N1293" i="5"/>
  <c r="L1895" i="5"/>
  <c r="M1895" i="5" s="1"/>
  <c r="N1895" i="5"/>
  <c r="AL1886" i="5"/>
  <c r="AM1886" i="5" s="1"/>
  <c r="L1632" i="5"/>
  <c r="M1632" i="5" s="1"/>
  <c r="N1632" i="5"/>
  <c r="N621" i="5"/>
  <c r="L621" i="5"/>
  <c r="M621" i="5" s="1"/>
  <c r="N607" i="5"/>
  <c r="L607" i="5"/>
  <c r="M607" i="5" s="1"/>
  <c r="N415" i="5"/>
  <c r="S389" i="5"/>
  <c r="T389" i="5" s="1"/>
  <c r="U389" i="5" s="1"/>
  <c r="AM373" i="5"/>
  <c r="N311" i="5"/>
  <c r="L270" i="5"/>
  <c r="M270" i="5" s="1"/>
  <c r="AL216" i="5"/>
  <c r="AM216" i="5" s="1"/>
  <c r="N233" i="5"/>
  <c r="L233" i="5"/>
  <c r="M233" i="5" s="1"/>
  <c r="AL252" i="5"/>
  <c r="AM252" i="5" s="1"/>
  <c r="N113" i="5"/>
  <c r="L113" i="5"/>
  <c r="M113" i="5" s="1"/>
  <c r="L789" i="5"/>
  <c r="M789" i="5" s="1"/>
  <c r="N789" i="5"/>
  <c r="R756" i="5"/>
  <c r="S756" i="5"/>
  <c r="L739" i="5"/>
  <c r="M739" i="5" s="1"/>
  <c r="N739" i="5"/>
  <c r="N751" i="5"/>
  <c r="L751" i="5"/>
  <c r="M751" i="5" s="1"/>
  <c r="L709" i="5"/>
  <c r="M709" i="5" s="1"/>
  <c r="N709" i="5"/>
  <c r="N667" i="5"/>
  <c r="L667" i="5"/>
  <c r="M667" i="5" s="1"/>
  <c r="L612" i="5"/>
  <c r="M612" i="5" s="1"/>
  <c r="L494" i="5"/>
  <c r="M494" i="5" s="1"/>
  <c r="N494" i="5"/>
  <c r="N451" i="5"/>
  <c r="L451" i="5"/>
  <c r="M451" i="5" s="1"/>
  <c r="N435" i="5"/>
  <c r="L435" i="5"/>
  <c r="M435" i="5" s="1"/>
  <c r="AL1256" i="5"/>
  <c r="AM1256" i="5" s="1"/>
  <c r="L1247" i="5"/>
  <c r="M1247" i="5" s="1"/>
  <c r="N1247" i="5"/>
  <c r="R1074" i="5"/>
  <c r="S1074" i="5"/>
  <c r="AI1053" i="5"/>
  <c r="AN1053" i="5" s="1"/>
  <c r="R1028" i="5"/>
  <c r="S1028" i="5"/>
  <c r="N1024" i="5"/>
  <c r="L1024" i="5"/>
  <c r="M1024" i="5" s="1"/>
  <c r="R891" i="5"/>
  <c r="S891" i="5"/>
  <c r="N880" i="5"/>
  <c r="L880" i="5"/>
  <c r="M880" i="5" s="1"/>
  <c r="R1861" i="5"/>
  <c r="S1861" i="5"/>
  <c r="R1797" i="5"/>
  <c r="S1797" i="5"/>
  <c r="AI1545" i="5"/>
  <c r="AN1545" i="5" s="1"/>
  <c r="N1485" i="5"/>
  <c r="L1485" i="5"/>
  <c r="M1485" i="5" s="1"/>
  <c r="N1477" i="5"/>
  <c r="L1477" i="5"/>
  <c r="M1477" i="5" s="1"/>
  <c r="L1397" i="5"/>
  <c r="M1397" i="5" s="1"/>
  <c r="N1397" i="5"/>
  <c r="L1309" i="5"/>
  <c r="M1309" i="5" s="1"/>
  <c r="N1309" i="5"/>
  <c r="N2003" i="5"/>
  <c r="N1854" i="5"/>
  <c r="L1854" i="5"/>
  <c r="M1854" i="5" s="1"/>
  <c r="L1911" i="5"/>
  <c r="M1911" i="5" s="1"/>
  <c r="N1911" i="5"/>
  <c r="AI1779" i="5"/>
  <c r="AN1779" i="5" s="1"/>
  <c r="N1763" i="5"/>
  <c r="L1763" i="5"/>
  <c r="M1763" i="5" s="1"/>
  <c r="AL1758" i="5"/>
  <c r="AM1758" i="5" s="1"/>
  <c r="N1767" i="5"/>
  <c r="L1767" i="5"/>
  <c r="M1767" i="5" s="1"/>
  <c r="N1661" i="5"/>
  <c r="L1661" i="5"/>
  <c r="M1661" i="5" s="1"/>
  <c r="L1708" i="5"/>
  <c r="M1708" i="5" s="1"/>
  <c r="N1708" i="5"/>
  <c r="N1692" i="5"/>
  <c r="L1692" i="5"/>
  <c r="M1692" i="5" s="1"/>
  <c r="N628" i="5"/>
  <c r="L628" i="5"/>
  <c r="M628" i="5" s="1"/>
  <c r="R308" i="5"/>
  <c r="S308" i="5"/>
  <c r="N262" i="5"/>
  <c r="L262" i="5"/>
  <c r="M262" i="5" s="1"/>
  <c r="N134" i="5"/>
  <c r="L134" i="5"/>
  <c r="M134" i="5" s="1"/>
  <c r="L1223" i="5"/>
  <c r="M1223" i="5" s="1"/>
  <c r="N1223" i="5"/>
  <c r="N1747" i="5"/>
  <c r="L1747" i="5"/>
  <c r="M1747" i="5" s="1"/>
  <c r="N1769" i="5"/>
  <c r="L1769" i="5"/>
  <c r="M1769" i="5" s="1"/>
  <c r="AI1847" i="5"/>
  <c r="AN1847" i="5" s="1"/>
  <c r="N1450" i="5"/>
  <c r="L1450" i="5"/>
  <c r="M1450" i="5" s="1"/>
  <c r="N800" i="5"/>
  <c r="L800" i="5"/>
  <c r="M800" i="5" s="1"/>
  <c r="L869" i="5"/>
  <c r="M869" i="5" s="1"/>
  <c r="N869" i="5"/>
  <c r="L51" i="5"/>
  <c r="M51" i="5" s="1"/>
  <c r="AL393" i="5"/>
  <c r="AM393" i="5" s="1"/>
  <c r="S369" i="5"/>
  <c r="T369" i="5" s="1"/>
  <c r="U369" i="5" s="1"/>
  <c r="L321" i="5"/>
  <c r="M321" i="5" s="1"/>
  <c r="AI315" i="5"/>
  <c r="AN315" i="5" s="1"/>
  <c r="N320" i="5"/>
  <c r="R322" i="5"/>
  <c r="S322" i="5"/>
  <c r="L266" i="5"/>
  <c r="M266" i="5" s="1"/>
  <c r="L229" i="5"/>
  <c r="M229" i="5" s="1"/>
  <c r="N229" i="5"/>
  <c r="N208" i="5"/>
  <c r="R210" i="5"/>
  <c r="S210" i="5"/>
  <c r="AM127" i="5"/>
  <c r="N750" i="5"/>
  <c r="AL766" i="5"/>
  <c r="AM766" i="5" s="1"/>
  <c r="N713" i="5"/>
  <c r="L713" i="5"/>
  <c r="M713" i="5" s="1"/>
  <c r="R696" i="5"/>
  <c r="S696" i="5"/>
  <c r="L674" i="5"/>
  <c r="M674" i="5" s="1"/>
  <c r="L580" i="5"/>
  <c r="M580" i="5" s="1"/>
  <c r="N580" i="5"/>
  <c r="R560" i="5"/>
  <c r="S560" i="5"/>
  <c r="L535" i="5"/>
  <c r="M535" i="5" s="1"/>
  <c r="AL502" i="5"/>
  <c r="AM502" i="5" s="1"/>
  <c r="L484" i="5"/>
  <c r="M484" i="5" s="1"/>
  <c r="N484" i="5"/>
  <c r="AI1204" i="5"/>
  <c r="AN1204" i="5" s="1"/>
  <c r="R1203" i="5"/>
  <c r="S1203" i="5"/>
  <c r="R1046" i="5"/>
  <c r="S1046" i="5"/>
  <c r="L858" i="5"/>
  <c r="M858" i="5" s="1"/>
  <c r="N858" i="5"/>
  <c r="L861" i="5"/>
  <c r="M861" i="5" s="1"/>
  <c r="L1899" i="5"/>
  <c r="M1899" i="5" s="1"/>
  <c r="L1813" i="5"/>
  <c r="M1813" i="5" s="1"/>
  <c r="L1777" i="5"/>
  <c r="M1777" i="5" s="1"/>
  <c r="L1806" i="5"/>
  <c r="M1806" i="5" s="1"/>
  <c r="L1841" i="5"/>
  <c r="M1841" i="5" s="1"/>
  <c r="N1841" i="5"/>
  <c r="N1861" i="5"/>
  <c r="L1861" i="5"/>
  <c r="M1861" i="5" s="1"/>
  <c r="L1710" i="5"/>
  <c r="M1710" i="5" s="1"/>
  <c r="N1710" i="5"/>
  <c r="N1552" i="5"/>
  <c r="L1582" i="5"/>
  <c r="M1582" i="5" s="1"/>
  <c r="N1582" i="5"/>
  <c r="R1484" i="5"/>
  <c r="S1484" i="5"/>
  <c r="N1469" i="5"/>
  <c r="L1469" i="5"/>
  <c r="M1469" i="5" s="1"/>
  <c r="AI1549" i="5"/>
  <c r="AN1549" i="5" s="1"/>
  <c r="AL1344" i="5"/>
  <c r="AM1344" i="5" s="1"/>
  <c r="L1289" i="5"/>
  <c r="M1289" i="5" s="1"/>
  <c r="N1289" i="5"/>
  <c r="N1470" i="5"/>
  <c r="L1470" i="5"/>
  <c r="M1470" i="5" s="1"/>
  <c r="N1458" i="5"/>
  <c r="L1458" i="5"/>
  <c r="M1458" i="5" s="1"/>
  <c r="N1429" i="5"/>
  <c r="L1429" i="5"/>
  <c r="M1429" i="5" s="1"/>
  <c r="N1815" i="5"/>
  <c r="L1815" i="5"/>
  <c r="M1815" i="5" s="1"/>
  <c r="N1890" i="5"/>
  <c r="L1890" i="5"/>
  <c r="M1890" i="5" s="1"/>
  <c r="L1802" i="5"/>
  <c r="M1802" i="5" s="1"/>
  <c r="N1802" i="5"/>
  <c r="N1823" i="5"/>
  <c r="L1823" i="5"/>
  <c r="M1823" i="5" s="1"/>
  <c r="N1766" i="5"/>
  <c r="L1766" i="5"/>
  <c r="M1766" i="5" s="1"/>
  <c r="N1756" i="5"/>
  <c r="L1756" i="5"/>
  <c r="M1756" i="5" s="1"/>
  <c r="N1735" i="5"/>
  <c r="L1735" i="5"/>
  <c r="M1735" i="5" s="1"/>
  <c r="N1728" i="5"/>
  <c r="L1728" i="5"/>
  <c r="M1728" i="5" s="1"/>
  <c r="N1783" i="5"/>
  <c r="L1783" i="5"/>
  <c r="M1783" i="5" s="1"/>
  <c r="L1572" i="5"/>
  <c r="M1572" i="5" s="1"/>
  <c r="N1572" i="5"/>
  <c r="N1382" i="5"/>
  <c r="L1382" i="5"/>
  <c r="M1382" i="5" s="1"/>
  <c r="N606" i="5"/>
  <c r="L606" i="5"/>
  <c r="M606" i="5" s="1"/>
  <c r="N764" i="5"/>
  <c r="L764" i="5"/>
  <c r="M764" i="5" s="1"/>
  <c r="AM730" i="5"/>
  <c r="N683" i="5"/>
  <c r="L683" i="5"/>
  <c r="M683" i="5" s="1"/>
  <c r="L1164" i="5"/>
  <c r="M1164" i="5" s="1"/>
  <c r="N1164" i="5"/>
  <c r="N1738" i="5"/>
  <c r="L1738" i="5"/>
  <c r="M1738" i="5" s="1"/>
  <c r="N1942" i="5"/>
  <c r="L1942" i="5"/>
  <c r="M1942" i="5" s="1"/>
  <c r="N629" i="5"/>
  <c r="L629" i="5"/>
  <c r="M629" i="5" s="1"/>
  <c r="N601" i="5"/>
  <c r="L601" i="5"/>
  <c r="M601" i="5" s="1"/>
  <c r="S417" i="5"/>
  <c r="T417" i="5" s="1"/>
  <c r="U417" i="5" s="1"/>
  <c r="AN374" i="5"/>
  <c r="N356" i="5"/>
  <c r="N335" i="5"/>
  <c r="N312" i="5"/>
  <c r="AM283" i="5"/>
  <c r="AN280" i="5"/>
  <c r="AN199" i="5"/>
  <c r="R285" i="5"/>
  <c r="S285" i="5"/>
  <c r="R136" i="5"/>
  <c r="S136" i="5"/>
  <c r="L118" i="5"/>
  <c r="M118" i="5" s="1"/>
  <c r="N302" i="5"/>
  <c r="L302" i="5"/>
  <c r="M302" i="5" s="1"/>
  <c r="R184" i="5"/>
  <c r="S184" i="5"/>
  <c r="AI195" i="5"/>
  <c r="AN195" i="5" s="1"/>
  <c r="R823" i="5"/>
  <c r="S823" i="5"/>
  <c r="N780" i="5"/>
  <c r="L780" i="5"/>
  <c r="M780" i="5" s="1"/>
  <c r="L779" i="5"/>
  <c r="M779" i="5" s="1"/>
  <c r="AL774" i="5"/>
  <c r="AM774" i="5" s="1"/>
  <c r="AL760" i="5"/>
  <c r="AM760" i="5" s="1"/>
  <c r="N691" i="5"/>
  <c r="L691" i="5"/>
  <c r="M691" i="5" s="1"/>
  <c r="S554" i="5"/>
  <c r="T554" i="5" s="1"/>
  <c r="U554" i="5" s="1"/>
  <c r="R559" i="5"/>
  <c r="S559" i="5"/>
  <c r="N539" i="5"/>
  <c r="L539" i="5"/>
  <c r="M539" i="5" s="1"/>
  <c r="AI1205" i="5"/>
  <c r="AN1205" i="5" s="1"/>
  <c r="AL988" i="5"/>
  <c r="AM988" i="5" s="1"/>
  <c r="R877" i="5"/>
  <c r="S877" i="5"/>
  <c r="N1657" i="5"/>
  <c r="L1657" i="5"/>
  <c r="M1657" i="5" s="1"/>
  <c r="AL1560" i="5"/>
  <c r="AM1560" i="5" s="1"/>
  <c r="AL1576" i="5"/>
  <c r="AM1576" i="5" s="1"/>
  <c r="R1638" i="5"/>
  <c r="S1638" i="5"/>
  <c r="N1409" i="5"/>
  <c r="L1409" i="5"/>
  <c r="M1409" i="5" s="1"/>
  <c r="R1463" i="5"/>
  <c r="S1463" i="5"/>
  <c r="AI1321" i="5"/>
  <c r="AN1321" i="5" s="1"/>
  <c r="N1305" i="5"/>
  <c r="L1305" i="5"/>
  <c r="M1305" i="5" s="1"/>
  <c r="N1874" i="5"/>
  <c r="L1874" i="5"/>
  <c r="M1874" i="5" s="1"/>
  <c r="N1847" i="5"/>
  <c r="L1847" i="5"/>
  <c r="M1847" i="5" s="1"/>
  <c r="N1831" i="5"/>
  <c r="L1831" i="5"/>
  <c r="M1831" i="5" s="1"/>
  <c r="N1808" i="5"/>
  <c r="L1808" i="5"/>
  <c r="M1808" i="5" s="1"/>
  <c r="N1800" i="5"/>
  <c r="L1800" i="5"/>
  <c r="M1800" i="5" s="1"/>
  <c r="N1807" i="5"/>
  <c r="L1807" i="5"/>
  <c r="M1807" i="5" s="1"/>
  <c r="N1350" i="5"/>
  <c r="L1350" i="5"/>
  <c r="M1350" i="5" s="1"/>
  <c r="L1235" i="5"/>
  <c r="M1235" i="5" s="1"/>
  <c r="N1235" i="5"/>
  <c r="N522" i="5"/>
  <c r="L522" i="5"/>
  <c r="M522" i="5" s="1"/>
  <c r="L1465" i="5"/>
  <c r="M1465" i="5" s="1"/>
  <c r="N1465" i="5"/>
  <c r="N655" i="5"/>
  <c r="L655" i="5"/>
  <c r="M655" i="5" s="1"/>
  <c r="N605" i="5"/>
  <c r="L605" i="5"/>
  <c r="M605" i="5" s="1"/>
  <c r="L1779" i="5"/>
  <c r="M1779" i="5" s="1"/>
  <c r="AM1643" i="5"/>
  <c r="AN1510" i="5"/>
  <c r="AL777" i="5"/>
  <c r="AM777" i="5" s="1"/>
  <c r="S1315" i="5"/>
  <c r="T1315" i="5" s="1"/>
  <c r="U1315" i="5" s="1"/>
  <c r="AM831" i="5"/>
  <c r="AM515" i="5"/>
  <c r="S1252" i="5"/>
  <c r="T1252" i="5" s="1"/>
  <c r="U1252" i="5" s="1"/>
  <c r="S1189" i="5"/>
  <c r="S1158" i="5"/>
  <c r="T1158" i="5" s="1"/>
  <c r="U1158" i="5" s="1"/>
  <c r="N980" i="5"/>
  <c r="AM1610" i="5"/>
  <c r="T1855" i="5"/>
  <c r="U1855" i="5" s="1"/>
  <c r="T1743" i="5"/>
  <c r="U1743" i="5" s="1"/>
  <c r="T1735" i="5"/>
  <c r="U1735" i="5" s="1"/>
  <c r="T1767" i="5"/>
  <c r="U1767" i="5" s="1"/>
  <c r="S1633" i="5"/>
  <c r="T1633" i="5" s="1"/>
  <c r="U1633" i="5" s="1"/>
  <c r="AL1454" i="5"/>
  <c r="AM1454" i="5" s="1"/>
  <c r="S1534" i="5"/>
  <c r="T1534" i="5" s="1"/>
  <c r="U1534" i="5" s="1"/>
  <c r="S1104" i="5"/>
  <c r="T1104" i="5" s="1"/>
  <c r="U1104" i="5" s="1"/>
  <c r="AM1005" i="5"/>
  <c r="AN1332" i="5"/>
  <c r="S994" i="5"/>
  <c r="T994" i="5" s="1"/>
  <c r="U994" i="5" s="1"/>
  <c r="AM755" i="5"/>
  <c r="AM1351" i="5"/>
  <c r="S970" i="5"/>
  <c r="T970" i="5" s="1"/>
  <c r="U970" i="5" s="1"/>
  <c r="S646" i="5"/>
  <c r="T646" i="5" s="1"/>
  <c r="U646" i="5" s="1"/>
  <c r="AM585" i="5"/>
  <c r="S598" i="5"/>
  <c r="T598" i="5" s="1"/>
  <c r="U598" i="5" s="1"/>
  <c r="AN774" i="5"/>
  <c r="AM116" i="5"/>
  <c r="AI782" i="5"/>
  <c r="AN782" i="5" s="1"/>
  <c r="S725" i="5"/>
  <c r="T725" i="5" s="1"/>
  <c r="U725" i="5" s="1"/>
  <c r="S593" i="5"/>
  <c r="T593" i="5" s="1"/>
  <c r="U593" i="5" s="1"/>
  <c r="S872" i="5"/>
  <c r="T872" i="5" s="1"/>
  <c r="U872" i="5" s="1"/>
  <c r="S418" i="5"/>
  <c r="T418" i="5" s="1"/>
  <c r="U418" i="5" s="1"/>
  <c r="AN317" i="5"/>
  <c r="S196" i="5"/>
  <c r="T196" i="5" s="1"/>
  <c r="U196" i="5" s="1"/>
  <c r="S127" i="5"/>
  <c r="T127" i="5" s="1"/>
  <c r="U127" i="5" s="1"/>
  <c r="T130" i="5"/>
  <c r="U130" i="5" s="1"/>
  <c r="AM815" i="5"/>
  <c r="S768" i="5"/>
  <c r="T768" i="5" s="1"/>
  <c r="U768" i="5" s="1"/>
  <c r="AN767" i="5"/>
  <c r="AI682" i="5"/>
  <c r="AN682" i="5" s="1"/>
  <c r="AN654" i="5"/>
  <c r="AL657" i="5"/>
  <c r="AM657" i="5" s="1"/>
  <c r="AM653" i="5"/>
  <c r="AN561" i="5"/>
  <c r="S538" i="5"/>
  <c r="T538" i="5" s="1"/>
  <c r="U538" i="5" s="1"/>
  <c r="L527" i="5"/>
  <c r="M527" i="5" s="1"/>
  <c r="N498" i="5"/>
  <c r="N482" i="5"/>
  <c r="S460" i="5"/>
  <c r="T460" i="5" s="1"/>
  <c r="U460" i="5" s="1"/>
  <c r="S452" i="5"/>
  <c r="T452" i="5" s="1"/>
  <c r="U452" i="5" s="1"/>
  <c r="S444" i="5"/>
  <c r="T444" i="5" s="1"/>
  <c r="U444" i="5" s="1"/>
  <c r="S436" i="5"/>
  <c r="T436" i="5" s="1"/>
  <c r="U436" i="5" s="1"/>
  <c r="L431" i="5"/>
  <c r="M431" i="5" s="1"/>
  <c r="S1260" i="5"/>
  <c r="T1260" i="5" s="1"/>
  <c r="U1260" i="5" s="1"/>
  <c r="AN1207" i="5"/>
  <c r="S1150" i="5"/>
  <c r="T1150" i="5" s="1"/>
  <c r="U1150" i="5" s="1"/>
  <c r="L1104" i="5"/>
  <c r="M1104" i="5" s="1"/>
  <c r="AN1092" i="5"/>
  <c r="S1056" i="5"/>
  <c r="L961" i="5"/>
  <c r="M961" i="5" s="1"/>
  <c r="S988" i="5"/>
  <c r="T988" i="5" s="1"/>
  <c r="U988" i="5" s="1"/>
  <c r="S992" i="5"/>
  <c r="T992" i="5" s="1"/>
  <c r="U992" i="5" s="1"/>
  <c r="AN892" i="5"/>
  <c r="AN863" i="5"/>
  <c r="AN1921" i="5"/>
  <c r="L1629" i="5"/>
  <c r="M1629" i="5" s="1"/>
  <c r="N1729" i="5"/>
  <c r="S1626" i="5"/>
  <c r="T1626" i="5" s="1"/>
  <c r="U1626" i="5" s="1"/>
  <c r="S1612" i="5"/>
  <c r="T1612" i="5" s="1"/>
  <c r="U1612" i="5" s="1"/>
  <c r="S1580" i="5"/>
  <c r="T1580" i="5" s="1"/>
  <c r="U1580" i="5" s="1"/>
  <c r="N1648" i="5"/>
  <c r="N1630" i="5"/>
  <c r="AN1567" i="5"/>
  <c r="S1584" i="5"/>
  <c r="T1584" i="5" s="1"/>
  <c r="U1584" i="5" s="1"/>
  <c r="S1578" i="5"/>
  <c r="T1578" i="5" s="1"/>
  <c r="U1578" i="5" s="1"/>
  <c r="S1468" i="5"/>
  <c r="S1401" i="5"/>
  <c r="T1401" i="5" s="1"/>
  <c r="U1401" i="5" s="1"/>
  <c r="AL1376" i="5"/>
  <c r="AM1376" i="5" s="1"/>
  <c r="T1454" i="5"/>
  <c r="U1454" i="5" s="1"/>
  <c r="S73" i="5"/>
  <c r="T73" i="5" s="1"/>
  <c r="U73" i="5" s="1"/>
  <c r="S1994" i="5"/>
  <c r="T1994" i="5" s="1"/>
  <c r="U1994" i="5" s="1"/>
  <c r="S1970" i="5"/>
  <c r="T1970" i="5" s="1"/>
  <c r="U1970" i="5" s="1"/>
  <c r="S1954" i="5"/>
  <c r="T1954" i="5" s="1"/>
  <c r="U1954" i="5" s="1"/>
  <c r="T1870" i="5"/>
  <c r="U1870" i="5" s="1"/>
  <c r="AM1925" i="5"/>
  <c r="T1918" i="5"/>
  <c r="U1918" i="5" s="1"/>
  <c r="T1839" i="5"/>
  <c r="U1839" i="5" s="1"/>
  <c r="AN1494" i="5"/>
  <c r="AL1383" i="5"/>
  <c r="AM1383" i="5" s="1"/>
  <c r="S1367" i="5"/>
  <c r="T1367" i="5" s="1"/>
  <c r="U1367" i="5" s="1"/>
  <c r="S1283" i="5"/>
  <c r="T1283" i="5" s="1"/>
  <c r="U1283" i="5" s="1"/>
  <c r="S1051" i="5"/>
  <c r="T1051" i="5" s="1"/>
  <c r="U1051" i="5" s="1"/>
  <c r="S1215" i="5"/>
  <c r="T1215" i="5" s="1"/>
  <c r="U1215" i="5" s="1"/>
  <c r="T892" i="5"/>
  <c r="U892" i="5" s="1"/>
  <c r="AM747" i="5"/>
  <c r="L614" i="5"/>
  <c r="M614" i="5" s="1"/>
  <c r="AM569" i="5"/>
  <c r="AI131" i="5"/>
  <c r="AN131" i="5" s="1"/>
  <c r="S1693" i="5"/>
  <c r="T1693" i="5" s="1"/>
  <c r="U1693" i="5" s="1"/>
  <c r="AN1628" i="5"/>
  <c r="S1685" i="5"/>
  <c r="T1685" i="5" s="1"/>
  <c r="U1685" i="5" s="1"/>
  <c r="S1557" i="5"/>
  <c r="T1557" i="5" s="1"/>
  <c r="U1557" i="5" s="1"/>
  <c r="S1347" i="5"/>
  <c r="T1347" i="5" s="1"/>
  <c r="U1347" i="5" s="1"/>
  <c r="AL970" i="5"/>
  <c r="AM970" i="5" s="1"/>
  <c r="AM1363" i="5"/>
  <c r="AN712" i="5"/>
  <c r="S1100" i="5"/>
  <c r="T1100" i="5" s="1"/>
  <c r="AM733" i="5"/>
  <c r="S1014" i="5"/>
  <c r="T1014" i="5" s="1"/>
  <c r="U1014" i="5" s="1"/>
  <c r="S263" i="5"/>
  <c r="T263" i="5" s="1"/>
  <c r="U263" i="5" s="1"/>
  <c r="L706" i="5"/>
  <c r="M706" i="5" s="1"/>
  <c r="N496" i="5"/>
  <c r="N480" i="5"/>
  <c r="L471" i="5"/>
  <c r="M471" i="5" s="1"/>
  <c r="S1142" i="5"/>
  <c r="T1142" i="5" s="1"/>
  <c r="U1142" i="5" s="1"/>
  <c r="AM1079" i="5"/>
  <c r="N1048" i="5"/>
  <c r="AN2001" i="5"/>
  <c r="AN1985" i="5"/>
  <c r="AM1980" i="5"/>
  <c r="AN1969" i="5"/>
  <c r="AM1948" i="5"/>
  <c r="S1614" i="5"/>
  <c r="T1614" i="5" s="1"/>
  <c r="U1614" i="5" s="1"/>
  <c r="S1582" i="5"/>
  <c r="T1582" i="5" s="1"/>
  <c r="U1582" i="5" s="1"/>
  <c r="S1554" i="5"/>
  <c r="T1554" i="5" s="1"/>
  <c r="U1554" i="5" s="1"/>
  <c r="L1518" i="5"/>
  <c r="M1518" i="5" s="1"/>
  <c r="AM1640" i="5"/>
  <c r="S1400" i="5"/>
  <c r="T1400" i="5" s="1"/>
  <c r="U1400" i="5" s="1"/>
  <c r="AL1392" i="5"/>
  <c r="AM1392" i="5" s="1"/>
  <c r="AI1385" i="5"/>
  <c r="AN1385" i="5" s="1"/>
  <c r="AM1360" i="5"/>
  <c r="AN1309" i="5"/>
  <c r="S1986" i="5"/>
  <c r="T1986" i="5" s="1"/>
  <c r="U1986" i="5" s="1"/>
  <c r="T1950" i="5"/>
  <c r="U1950" i="5" s="1"/>
  <c r="L1819" i="5"/>
  <c r="M1819" i="5" s="1"/>
  <c r="L1812" i="5"/>
  <c r="M1812" i="5" s="1"/>
  <c r="T1791" i="5"/>
  <c r="U1791" i="5" s="1"/>
  <c r="AN1376" i="5"/>
  <c r="AN1560" i="5"/>
  <c r="S1351" i="5"/>
  <c r="T1351" i="5" s="1"/>
  <c r="U1351" i="5" s="1"/>
  <c r="S1697" i="5"/>
  <c r="T1697" i="5" s="1"/>
  <c r="U1697" i="5" s="1"/>
  <c r="AM1474" i="5"/>
  <c r="T1086" i="5"/>
  <c r="U1086" i="5" s="1"/>
  <c r="L1201" i="5"/>
  <c r="M1201" i="5" s="1"/>
  <c r="S1701" i="5"/>
  <c r="T1701" i="5" s="1"/>
  <c r="U1701" i="5" s="1"/>
  <c r="S1013" i="5"/>
  <c r="T1013" i="5" s="1"/>
  <c r="U1013" i="5" s="1"/>
  <c r="L1026" i="5"/>
  <c r="M1026" i="5" s="1"/>
  <c r="L1010" i="5"/>
  <c r="M1010" i="5" s="1"/>
  <c r="T904" i="5"/>
  <c r="U904" i="5" s="1"/>
  <c r="L514" i="5"/>
  <c r="M514" i="5" s="1"/>
  <c r="T796" i="5"/>
  <c r="U796" i="5" s="1"/>
  <c r="AM112" i="5"/>
  <c r="AN387" i="5"/>
  <c r="AM205" i="5"/>
  <c r="AN148" i="5"/>
  <c r="AN610" i="5"/>
  <c r="AM1898" i="5"/>
  <c r="AN1745" i="5"/>
  <c r="S1555" i="5"/>
  <c r="T1555" i="5" s="1"/>
  <c r="U1555" i="5" s="1"/>
  <c r="S1339" i="5"/>
  <c r="T1339" i="5" s="1"/>
  <c r="U1339" i="5" s="1"/>
  <c r="AN742" i="5"/>
  <c r="S733" i="5"/>
  <c r="T733" i="5" s="1"/>
  <c r="U733" i="5" s="1"/>
  <c r="AM713" i="5"/>
  <c r="S998" i="5"/>
  <c r="T998" i="5" s="1"/>
  <c r="U998" i="5" s="1"/>
  <c r="S886" i="5"/>
  <c r="T886" i="5" s="1"/>
  <c r="U886" i="5" s="1"/>
  <c r="S304" i="5"/>
  <c r="T304" i="5" s="1"/>
  <c r="U304" i="5" s="1"/>
  <c r="AM321" i="5"/>
  <c r="L428" i="5"/>
  <c r="M428" i="5" s="1"/>
  <c r="N428" i="5"/>
  <c r="L661" i="5"/>
  <c r="M661" i="5" s="1"/>
  <c r="N661" i="5"/>
  <c r="L846" i="5"/>
  <c r="M846" i="5" s="1"/>
  <c r="N846" i="5"/>
  <c r="L420" i="5"/>
  <c r="M420" i="5" s="1"/>
  <c r="N420" i="5"/>
  <c r="L343" i="5"/>
  <c r="M343" i="5" s="1"/>
  <c r="N343" i="5"/>
  <c r="N771" i="5"/>
  <c r="L771" i="5"/>
  <c r="M771" i="5" s="1"/>
  <c r="AM57" i="5"/>
  <c r="S53" i="5"/>
  <c r="T53" i="5" s="1"/>
  <c r="U53" i="5" s="1"/>
  <c r="L100" i="5"/>
  <c r="M100" i="5" s="1"/>
  <c r="S411" i="5"/>
  <c r="T411" i="5" s="1"/>
  <c r="U411" i="5" s="1"/>
  <c r="S415" i="5"/>
  <c r="T415" i="5" s="1"/>
  <c r="U415" i="5" s="1"/>
  <c r="S410" i="5"/>
  <c r="T410" i="5" s="1"/>
  <c r="U410" i="5" s="1"/>
  <c r="AN390" i="5"/>
  <c r="S391" i="5"/>
  <c r="T391" i="5" s="1"/>
  <c r="U391" i="5" s="1"/>
  <c r="S371" i="5"/>
  <c r="T371" i="5" s="1"/>
  <c r="U371" i="5" s="1"/>
  <c r="AM320" i="5"/>
  <c r="AM364" i="5"/>
  <c r="N308" i="5"/>
  <c r="AN284" i="5"/>
  <c r="S262" i="5"/>
  <c r="T262" i="5" s="1"/>
  <c r="U262" i="5" s="1"/>
  <c r="S250" i="5"/>
  <c r="T250" i="5" s="1"/>
  <c r="U250" i="5" s="1"/>
  <c r="AM264" i="5"/>
  <c r="S208" i="5"/>
  <c r="T208" i="5" s="1"/>
  <c r="U208" i="5" s="1"/>
  <c r="S198" i="5"/>
  <c r="T198" i="5" s="1"/>
  <c r="U198" i="5" s="1"/>
  <c r="S152" i="5"/>
  <c r="T152" i="5" s="1"/>
  <c r="U152" i="5" s="1"/>
  <c r="S277" i="5"/>
  <c r="T277" i="5" s="1"/>
  <c r="U277" i="5" s="1"/>
  <c r="N137" i="5"/>
  <c r="S212" i="5"/>
  <c r="T212" i="5" s="1"/>
  <c r="U212" i="5" s="1"/>
  <c r="AN182" i="5"/>
  <c r="AM285" i="5"/>
  <c r="AN178" i="5"/>
  <c r="AN158" i="5"/>
  <c r="S824" i="5"/>
  <c r="T824" i="5" s="1"/>
  <c r="U824" i="5" s="1"/>
  <c r="AN808" i="5"/>
  <c r="AN792" i="5"/>
  <c r="AN757" i="5"/>
  <c r="AM752" i="5"/>
  <c r="N758" i="5"/>
  <c r="AN747" i="5"/>
  <c r="S728" i="5"/>
  <c r="L746" i="5"/>
  <c r="M746" i="5" s="1"/>
  <c r="AN745" i="5"/>
  <c r="N694" i="5"/>
  <c r="S694" i="5"/>
  <c r="T694" i="5" s="1"/>
  <c r="U694" i="5" s="1"/>
  <c r="AM669" i="5"/>
  <c r="AM701" i="5"/>
  <c r="AM665" i="5"/>
  <c r="AM635" i="5"/>
  <c r="N585" i="5"/>
  <c r="L585" i="5"/>
  <c r="M585" i="5" s="1"/>
  <c r="R576" i="5"/>
  <c r="S576" i="5"/>
  <c r="N569" i="5"/>
  <c r="L569" i="5"/>
  <c r="M569" i="5" s="1"/>
  <c r="AI592" i="5"/>
  <c r="AN592" i="5" s="1"/>
  <c r="AL498" i="5"/>
  <c r="AM498" i="5" s="1"/>
  <c r="N543" i="5"/>
  <c r="L543" i="5"/>
  <c r="M543" i="5" s="1"/>
  <c r="L506" i="5"/>
  <c r="M506" i="5" s="1"/>
  <c r="N506" i="5"/>
  <c r="R480" i="5"/>
  <c r="S480" i="5"/>
  <c r="AI478" i="5"/>
  <c r="AN478" i="5" s="1"/>
  <c r="AL468" i="5"/>
  <c r="AM468" i="5" s="1"/>
  <c r="R464" i="5"/>
  <c r="S464" i="5"/>
  <c r="N1279" i="5"/>
  <c r="L1279" i="5"/>
  <c r="M1279" i="5" s="1"/>
  <c r="R1258" i="5"/>
  <c r="S1258" i="5"/>
  <c r="R1238" i="5"/>
  <c r="S1238" i="5"/>
  <c r="N1225" i="5"/>
  <c r="L1225" i="5"/>
  <c r="M1225" i="5" s="1"/>
  <c r="N947" i="5"/>
  <c r="L947" i="5"/>
  <c r="M947" i="5" s="1"/>
  <c r="N1996" i="5"/>
  <c r="L1996" i="5"/>
  <c r="M1996" i="5" s="1"/>
  <c r="N1980" i="5"/>
  <c r="L1980" i="5"/>
  <c r="M1980" i="5" s="1"/>
  <c r="N1964" i="5"/>
  <c r="L1964" i="5"/>
  <c r="M1964" i="5" s="1"/>
  <c r="L1349" i="5"/>
  <c r="M1349" i="5" s="1"/>
  <c r="N1349" i="5"/>
  <c r="N1398" i="5"/>
  <c r="L1398" i="5"/>
  <c r="M1398" i="5" s="1"/>
  <c r="N1391" i="5"/>
  <c r="L1391" i="5"/>
  <c r="M1391" i="5" s="1"/>
  <c r="S55" i="5"/>
  <c r="T55" i="5" s="1"/>
  <c r="U55" i="5" s="1"/>
  <c r="AN384" i="5"/>
  <c r="S332" i="5"/>
  <c r="T332" i="5" s="1"/>
  <c r="U332" i="5" s="1"/>
  <c r="S320" i="5"/>
  <c r="T320" i="5" s="1"/>
  <c r="U320" i="5" s="1"/>
  <c r="AN309" i="5"/>
  <c r="L360" i="5"/>
  <c r="M360" i="5" s="1"/>
  <c r="S295" i="5"/>
  <c r="T295" i="5" s="1"/>
  <c r="U295" i="5" s="1"/>
  <c r="N277" i="5"/>
  <c r="L212" i="5"/>
  <c r="M212" i="5" s="1"/>
  <c r="L158" i="5"/>
  <c r="M158" i="5" s="1"/>
  <c r="L142" i="5"/>
  <c r="M142" i="5" s="1"/>
  <c r="AN851" i="5"/>
  <c r="S805" i="5"/>
  <c r="T805" i="5" s="1"/>
  <c r="U805" i="5" s="1"/>
  <c r="AN788" i="5"/>
  <c r="AM799" i="5"/>
  <c r="L809" i="5"/>
  <c r="M809" i="5" s="1"/>
  <c r="AM742" i="5"/>
  <c r="S693" i="5"/>
  <c r="T693" i="5" s="1"/>
  <c r="U693" i="5" s="1"/>
  <c r="S639" i="5"/>
  <c r="T639" i="5" s="1"/>
  <c r="U639" i="5" s="1"/>
  <c r="R619" i="5"/>
  <c r="S619" i="5"/>
  <c r="L636" i="5"/>
  <c r="M636" i="5" s="1"/>
  <c r="AI632" i="5"/>
  <c r="AN632" i="5" s="1"/>
  <c r="S626" i="5"/>
  <c r="T626" i="5" s="1"/>
  <c r="U626" i="5" s="1"/>
  <c r="L572" i="5"/>
  <c r="M572" i="5" s="1"/>
  <c r="N572" i="5"/>
  <c r="R510" i="5"/>
  <c r="S510" i="5"/>
  <c r="N509" i="5"/>
  <c r="L509" i="5"/>
  <c r="M509" i="5" s="1"/>
  <c r="L488" i="5"/>
  <c r="M488" i="5" s="1"/>
  <c r="N488" i="5"/>
  <c r="AL452" i="5"/>
  <c r="AM452" i="5" s="1"/>
  <c r="AL448" i="5"/>
  <c r="AM448" i="5" s="1"/>
  <c r="AN433" i="5"/>
  <c r="R432" i="5"/>
  <c r="S432" i="5"/>
  <c r="N1892" i="5"/>
  <c r="L1892" i="5"/>
  <c r="M1892" i="5" s="1"/>
  <c r="N1726" i="5"/>
  <c r="L1726" i="5"/>
  <c r="M1726" i="5" s="1"/>
  <c r="L1312" i="5"/>
  <c r="M1312" i="5" s="1"/>
  <c r="N1312" i="5"/>
  <c r="S47" i="5"/>
  <c r="T47" i="5" s="1"/>
  <c r="U47" i="5" s="1"/>
  <c r="S375" i="5"/>
  <c r="T375" i="5" s="1"/>
  <c r="U375" i="5" s="1"/>
  <c r="L389" i="5"/>
  <c r="M389" i="5" s="1"/>
  <c r="L374" i="5"/>
  <c r="M374" i="5" s="1"/>
  <c r="S324" i="5"/>
  <c r="T324" i="5" s="1"/>
  <c r="U324" i="5" s="1"/>
  <c r="AI331" i="5"/>
  <c r="AN331" i="5" s="1"/>
  <c r="AL293" i="5"/>
  <c r="AM293" i="5" s="1"/>
  <c r="S266" i="5"/>
  <c r="T266" i="5" s="1"/>
  <c r="U266" i="5" s="1"/>
  <c r="S234" i="5"/>
  <c r="T234" i="5" s="1"/>
  <c r="U234" i="5" s="1"/>
  <c r="AL301" i="5"/>
  <c r="AM301" i="5" s="1"/>
  <c r="AI269" i="5"/>
  <c r="AN269" i="5" s="1"/>
  <c r="L170" i="5"/>
  <c r="M170" i="5" s="1"/>
  <c r="AI116" i="5"/>
  <c r="AN116" i="5" s="1"/>
  <c r="AI225" i="5"/>
  <c r="AN225" i="5" s="1"/>
  <c r="AL133" i="5"/>
  <c r="AM133" i="5" s="1"/>
  <c r="AM197" i="5"/>
  <c r="L174" i="5"/>
  <c r="M174" i="5" s="1"/>
  <c r="AI150" i="5"/>
  <c r="AN150" i="5" s="1"/>
  <c r="AM824" i="5"/>
  <c r="AN803" i="5"/>
  <c r="AN806" i="5"/>
  <c r="L813" i="5"/>
  <c r="M813" i="5" s="1"/>
  <c r="AN786" i="5"/>
  <c r="AN715" i="5"/>
  <c r="AI674" i="5"/>
  <c r="AN674" i="5" s="1"/>
  <c r="AL677" i="5"/>
  <c r="AM677" i="5" s="1"/>
  <c r="S603" i="5"/>
  <c r="T603" i="5" s="1"/>
  <c r="U603" i="5" s="1"/>
  <c r="AI572" i="5"/>
  <c r="AN572" i="5" s="1"/>
  <c r="AL544" i="5"/>
  <c r="AM544" i="5" s="1"/>
  <c r="AL440" i="5"/>
  <c r="AM440" i="5" s="1"/>
  <c r="R1267" i="5"/>
  <c r="S1267" i="5"/>
  <c r="N1255" i="5"/>
  <c r="L1255" i="5"/>
  <c r="M1255" i="5" s="1"/>
  <c r="AI1259" i="5"/>
  <c r="AN1259" i="5" s="1"/>
  <c r="N989" i="5"/>
  <c r="L989" i="5"/>
  <c r="M989" i="5" s="1"/>
  <c r="L866" i="5"/>
  <c r="M866" i="5" s="1"/>
  <c r="N866" i="5"/>
  <c r="N1908" i="5"/>
  <c r="L1908" i="5"/>
  <c r="M1908" i="5" s="1"/>
  <c r="N1832" i="5"/>
  <c r="L1832" i="5"/>
  <c r="M1832" i="5" s="1"/>
  <c r="N1455" i="5"/>
  <c r="L1455" i="5"/>
  <c r="M1455" i="5" s="1"/>
  <c r="N1358" i="5"/>
  <c r="L1358" i="5"/>
  <c r="M1358" i="5" s="1"/>
  <c r="AL387" i="5"/>
  <c r="AM387" i="5" s="1"/>
  <c r="AL383" i="5"/>
  <c r="AM383" i="5" s="1"/>
  <c r="AN386" i="5"/>
  <c r="S405" i="5"/>
  <c r="T405" i="5" s="1"/>
  <c r="U405" i="5" s="1"/>
  <c r="S387" i="5"/>
  <c r="T387" i="5" s="1"/>
  <c r="U387" i="5" s="1"/>
  <c r="AM367" i="5"/>
  <c r="N349" i="5"/>
  <c r="S340" i="5"/>
  <c r="T340" i="5" s="1"/>
  <c r="U340" i="5" s="1"/>
  <c r="AM318" i="5"/>
  <c r="AM312" i="5"/>
  <c r="AM310" i="5"/>
  <c r="N316" i="5"/>
  <c r="S310" i="5"/>
  <c r="T310" i="5" s="1"/>
  <c r="U310" i="5" s="1"/>
  <c r="S214" i="5"/>
  <c r="T214" i="5" s="1"/>
  <c r="U214" i="5" s="1"/>
  <c r="S206" i="5"/>
  <c r="T206" i="5" s="1"/>
  <c r="U206" i="5" s="1"/>
  <c r="L285" i="5"/>
  <c r="M285" i="5" s="1"/>
  <c r="S218" i="5"/>
  <c r="T218" i="5" s="1"/>
  <c r="U218" i="5" s="1"/>
  <c r="S202" i="5"/>
  <c r="T202" i="5" s="1"/>
  <c r="U202" i="5" s="1"/>
  <c r="AN213" i="5"/>
  <c r="S828" i="5"/>
  <c r="T828" i="5" s="1"/>
  <c r="U828" i="5" s="1"/>
  <c r="L821" i="5"/>
  <c r="M821" i="5" s="1"/>
  <c r="AI810" i="5"/>
  <c r="AN810" i="5" s="1"/>
  <c r="S822" i="5"/>
  <c r="T822" i="5" s="1"/>
  <c r="U822" i="5" s="1"/>
  <c r="AN796" i="5"/>
  <c r="AM793" i="5"/>
  <c r="L763" i="5"/>
  <c r="M763" i="5" s="1"/>
  <c r="AM754" i="5"/>
  <c r="S758" i="5"/>
  <c r="T758" i="5" s="1"/>
  <c r="U758" i="5" s="1"/>
  <c r="AM746" i="5"/>
  <c r="S744" i="5"/>
  <c r="T744" i="5" s="1"/>
  <c r="U744" i="5" s="1"/>
  <c r="AL787" i="5"/>
  <c r="AM787" i="5" s="1"/>
  <c r="AN723" i="5"/>
  <c r="AM714" i="5"/>
  <c r="AI739" i="5"/>
  <c r="AN739" i="5" s="1"/>
  <c r="AM690" i="5"/>
  <c r="AN658" i="5"/>
  <c r="AN670" i="5"/>
  <c r="AN666" i="5"/>
  <c r="AM661" i="5"/>
  <c r="S645" i="5"/>
  <c r="T645" i="5" s="1"/>
  <c r="U645" i="5" s="1"/>
  <c r="S631" i="5"/>
  <c r="T631" i="5" s="1"/>
  <c r="U631" i="5" s="1"/>
  <c r="AI640" i="5"/>
  <c r="AN640" i="5" s="1"/>
  <c r="R548" i="5"/>
  <c r="S548" i="5"/>
  <c r="N589" i="5"/>
  <c r="L589" i="5"/>
  <c r="M589" i="5" s="1"/>
  <c r="AI503" i="5"/>
  <c r="AN503" i="5" s="1"/>
  <c r="AI495" i="5"/>
  <c r="AN495" i="5" s="1"/>
  <c r="AI487" i="5"/>
  <c r="AN487" i="5" s="1"/>
  <c r="AI479" i="5"/>
  <c r="AN479" i="5" s="1"/>
  <c r="AI461" i="5"/>
  <c r="AN461" i="5" s="1"/>
  <c r="N443" i="5"/>
  <c r="L443" i="5"/>
  <c r="M443" i="5" s="1"/>
  <c r="L1217" i="5"/>
  <c r="M1217" i="5" s="1"/>
  <c r="N1217" i="5"/>
  <c r="N1029" i="5"/>
  <c r="L1029" i="5"/>
  <c r="M1029" i="5" s="1"/>
  <c r="N1013" i="5"/>
  <c r="L1013" i="5"/>
  <c r="M1013" i="5" s="1"/>
  <c r="N997" i="5"/>
  <c r="L997" i="5"/>
  <c r="M997" i="5" s="1"/>
  <c r="N1992" i="5"/>
  <c r="L1992" i="5"/>
  <c r="M1992" i="5" s="1"/>
  <c r="N1976" i="5"/>
  <c r="L1976" i="5"/>
  <c r="M1976" i="5" s="1"/>
  <c r="N1960" i="5"/>
  <c r="L1960" i="5"/>
  <c r="M1960" i="5" s="1"/>
  <c r="N1900" i="5"/>
  <c r="L1900" i="5"/>
  <c r="M1900" i="5" s="1"/>
  <c r="L1869" i="5"/>
  <c r="M1869" i="5" s="1"/>
  <c r="N1869" i="5"/>
  <c r="L1317" i="5"/>
  <c r="M1317" i="5" s="1"/>
  <c r="N1317" i="5"/>
  <c r="L1321" i="5"/>
  <c r="M1321" i="5" s="1"/>
  <c r="N1321" i="5"/>
  <c r="N1926" i="5"/>
  <c r="L1926" i="5"/>
  <c r="M1926" i="5" s="1"/>
  <c r="L1360" i="5"/>
  <c r="M1360" i="5" s="1"/>
  <c r="N1360" i="5"/>
  <c r="AN588" i="5"/>
  <c r="AN551" i="5"/>
  <c r="AM478" i="5"/>
  <c r="AN469" i="5"/>
  <c r="AM460" i="5"/>
  <c r="AN453" i="5"/>
  <c r="AM444" i="5"/>
  <c r="AN437" i="5"/>
  <c r="AM1184" i="5"/>
  <c r="AI1181" i="5"/>
  <c r="AN1181" i="5" s="1"/>
  <c r="AN1171" i="5"/>
  <c r="L1131" i="5"/>
  <c r="M1131" i="5" s="1"/>
  <c r="L1100" i="5"/>
  <c r="M1100" i="5" s="1"/>
  <c r="N1110" i="5"/>
  <c r="S1058" i="5"/>
  <c r="L1032" i="5"/>
  <c r="M1032" i="5" s="1"/>
  <c r="L1008" i="5"/>
  <c r="M1008" i="5" s="1"/>
  <c r="AI1073" i="5"/>
  <c r="AN1073" i="5" s="1"/>
  <c r="S996" i="5"/>
  <c r="T996" i="5" s="1"/>
  <c r="U996" i="5" s="1"/>
  <c r="L981" i="5"/>
  <c r="M981" i="5" s="1"/>
  <c r="AL996" i="5"/>
  <c r="AM996" i="5" s="1"/>
  <c r="L931" i="5"/>
  <c r="M931" i="5" s="1"/>
  <c r="L912" i="5"/>
  <c r="M912" i="5" s="1"/>
  <c r="AN876" i="5"/>
  <c r="AM1992" i="5"/>
  <c r="AM1976" i="5"/>
  <c r="AM1960" i="5"/>
  <c r="L1945" i="5"/>
  <c r="M1945" i="5" s="1"/>
  <c r="AM1924" i="5"/>
  <c r="AM1916" i="5"/>
  <c r="S1904" i="5"/>
  <c r="T1904" i="5" s="1"/>
  <c r="U1904" i="5" s="1"/>
  <c r="S1888" i="5"/>
  <c r="T1888" i="5" s="1"/>
  <c r="U1888" i="5" s="1"/>
  <c r="AL1876" i="5"/>
  <c r="AM1876" i="5" s="1"/>
  <c r="L1909" i="5"/>
  <c r="M1909" i="5" s="1"/>
  <c r="L1901" i="5"/>
  <c r="M1901" i="5" s="1"/>
  <c r="L1893" i="5"/>
  <c r="M1893" i="5" s="1"/>
  <c r="L1885" i="5"/>
  <c r="M1885" i="5" s="1"/>
  <c r="AL1737" i="5"/>
  <c r="AM1737" i="5" s="1"/>
  <c r="AL1694" i="5"/>
  <c r="AM1694" i="5" s="1"/>
  <c r="AL1662" i="5"/>
  <c r="AM1662" i="5" s="1"/>
  <c r="AI1746" i="5"/>
  <c r="AN1746" i="5" s="1"/>
  <c r="AI1730" i="5"/>
  <c r="AN1730" i="5" s="1"/>
  <c r="AN1687" i="5"/>
  <c r="S1680" i="5"/>
  <c r="T1680" i="5" s="1"/>
  <c r="U1680" i="5" s="1"/>
  <c r="L1653" i="5"/>
  <c r="M1653" i="5" s="1"/>
  <c r="AN1517" i="5"/>
  <c r="L1413" i="5"/>
  <c r="M1413" i="5" s="1"/>
  <c r="AM1504" i="5"/>
  <c r="AN1397" i="5"/>
  <c r="AN1365" i="5"/>
  <c r="AN1333" i="5"/>
  <c r="L1655" i="5"/>
  <c r="M1655" i="5" s="1"/>
  <c r="S1962" i="5"/>
  <c r="T1962" i="5" s="1"/>
  <c r="U1962" i="5" s="1"/>
  <c r="N1867" i="5"/>
  <c r="L1867" i="5"/>
  <c r="M1867" i="5" s="1"/>
  <c r="R1894" i="5"/>
  <c r="S1894" i="5"/>
  <c r="S1795" i="5"/>
  <c r="R1795" i="5"/>
  <c r="N1764" i="5"/>
  <c r="L1764" i="5"/>
  <c r="M1764" i="5" s="1"/>
  <c r="S1755" i="5"/>
  <c r="R1755" i="5"/>
  <c r="AN1844" i="5"/>
  <c r="AN1784" i="5"/>
  <c r="AM1763" i="5"/>
  <c r="AI1748" i="5"/>
  <c r="AN1748" i="5" s="1"/>
  <c r="AL1728" i="5"/>
  <c r="AM1728" i="5" s="1"/>
  <c r="AL1359" i="5"/>
  <c r="AM1359" i="5" s="1"/>
  <c r="AI1572" i="5"/>
  <c r="AN1572" i="5" s="1"/>
  <c r="N1034" i="5"/>
  <c r="L1034" i="5"/>
  <c r="M1034" i="5" s="1"/>
  <c r="AL1627" i="5"/>
  <c r="AM1627" i="5" s="1"/>
  <c r="AM1354" i="5"/>
  <c r="AL1343" i="5"/>
  <c r="AM1343" i="5" s="1"/>
  <c r="AM1335" i="5"/>
  <c r="AL1406" i="5"/>
  <c r="AM1406" i="5" s="1"/>
  <c r="AI1074" i="5"/>
  <c r="AN1074" i="5" s="1"/>
  <c r="R825" i="5"/>
  <c r="S825" i="5"/>
  <c r="S880" i="5"/>
  <c r="T880" i="5" s="1"/>
  <c r="U880" i="5" s="1"/>
  <c r="N998" i="5"/>
  <c r="L998" i="5"/>
  <c r="M998" i="5" s="1"/>
  <c r="AI1107" i="5"/>
  <c r="AN1107" i="5" s="1"/>
  <c r="AN562" i="5"/>
  <c r="S584" i="5"/>
  <c r="T584" i="5" s="1"/>
  <c r="U584" i="5" s="1"/>
  <c r="S568" i="5"/>
  <c r="T568" i="5" s="1"/>
  <c r="U568" i="5" s="1"/>
  <c r="AM587" i="5"/>
  <c r="S524" i="5"/>
  <c r="T524" i="5" s="1"/>
  <c r="U524" i="5" s="1"/>
  <c r="AM512" i="5"/>
  <c r="AM506" i="5"/>
  <c r="AN519" i="5"/>
  <c r="AI509" i="5"/>
  <c r="AN509" i="5" s="1"/>
  <c r="AN507" i="5"/>
  <c r="AN499" i="5"/>
  <c r="AN491" i="5"/>
  <c r="AN483" i="5"/>
  <c r="AM516" i="5"/>
  <c r="AN473" i="5"/>
  <c r="AM464" i="5"/>
  <c r="AN457" i="5"/>
  <c r="AN445" i="5"/>
  <c r="AM432" i="5"/>
  <c r="S1233" i="5"/>
  <c r="T1233" i="5" s="1"/>
  <c r="U1233" i="5" s="1"/>
  <c r="S1208" i="5"/>
  <c r="T1208" i="5" s="1"/>
  <c r="U1208" i="5" s="1"/>
  <c r="N1212" i="5"/>
  <c r="S1195" i="5"/>
  <c r="AN1196" i="5"/>
  <c r="S1180" i="5"/>
  <c r="T1180" i="5" s="1"/>
  <c r="U1180" i="5" s="1"/>
  <c r="AN1191" i="5"/>
  <c r="AM1166" i="5"/>
  <c r="S1146" i="5"/>
  <c r="AL1150" i="5"/>
  <c r="AM1150" i="5" s="1"/>
  <c r="L1155" i="5"/>
  <c r="M1155" i="5" s="1"/>
  <c r="AN1116" i="5"/>
  <c r="L1106" i="5"/>
  <c r="M1106" i="5" s="1"/>
  <c r="S1125" i="5"/>
  <c r="T1125" i="5" s="1"/>
  <c r="U1125" i="5" s="1"/>
  <c r="AM1115" i="5"/>
  <c r="AN1096" i="5"/>
  <c r="AN1088" i="5"/>
  <c r="S1083" i="5"/>
  <c r="N1089" i="5"/>
  <c r="AM1099" i="5"/>
  <c r="AN1079" i="5"/>
  <c r="S1064" i="5"/>
  <c r="AN1061" i="5"/>
  <c r="AL1050" i="5"/>
  <c r="AM1050" i="5" s="1"/>
  <c r="AM1052" i="5"/>
  <c r="S1050" i="5"/>
  <c r="T1050" i="5" s="1"/>
  <c r="U1050" i="5" s="1"/>
  <c r="L1004" i="5"/>
  <c r="M1004" i="5" s="1"/>
  <c r="S1036" i="5"/>
  <c r="S1032" i="5"/>
  <c r="T1032" i="5" s="1"/>
  <c r="U1032" i="5" s="1"/>
  <c r="L977" i="5"/>
  <c r="M977" i="5" s="1"/>
  <c r="AL984" i="5"/>
  <c r="AM984" i="5" s="1"/>
  <c r="AM950" i="5"/>
  <c r="L944" i="5"/>
  <c r="M944" i="5" s="1"/>
  <c r="AL942" i="5"/>
  <c r="AM942" i="5" s="1"/>
  <c r="AI985" i="5"/>
  <c r="AN985" i="5" s="1"/>
  <c r="N899" i="5"/>
  <c r="S897" i="5"/>
  <c r="T897" i="5" s="1"/>
  <c r="U897" i="5" s="1"/>
  <c r="S905" i="5"/>
  <c r="T905" i="5" s="1"/>
  <c r="U905" i="5" s="1"/>
  <c r="AN900" i="5"/>
  <c r="AM866" i="5"/>
  <c r="AM858" i="5"/>
  <c r="S887" i="5"/>
  <c r="T887" i="5" s="1"/>
  <c r="U887" i="5" s="1"/>
  <c r="AN1908" i="5"/>
  <c r="AI1900" i="5"/>
  <c r="AN1900" i="5" s="1"/>
  <c r="AN1892" i="5"/>
  <c r="AI1884" i="5"/>
  <c r="AN1884" i="5" s="1"/>
  <c r="S1845" i="5"/>
  <c r="T1845" i="5" s="1"/>
  <c r="U1845" i="5" s="1"/>
  <c r="S1829" i="5"/>
  <c r="T1829" i="5" s="1"/>
  <c r="U1829" i="5" s="1"/>
  <c r="S1813" i="5"/>
  <c r="T1813" i="5" s="1"/>
  <c r="U1813" i="5" s="1"/>
  <c r="AM1928" i="5"/>
  <c r="N1809" i="5"/>
  <c r="N1842" i="5"/>
  <c r="S1708" i="5"/>
  <c r="T1708" i="5" s="1"/>
  <c r="U1708" i="5" s="1"/>
  <c r="AI1707" i="5"/>
  <c r="AN1707" i="5" s="1"/>
  <c r="AN1671" i="5"/>
  <c r="AN1659" i="5"/>
  <c r="S1670" i="5"/>
  <c r="T1670" i="5" s="1"/>
  <c r="U1670" i="5" s="1"/>
  <c r="AN1629" i="5"/>
  <c r="S1590" i="5"/>
  <c r="T1590" i="5" s="1"/>
  <c r="U1590" i="5" s="1"/>
  <c r="S1588" i="5"/>
  <c r="T1588" i="5" s="1"/>
  <c r="U1588" i="5" s="1"/>
  <c r="AN1559" i="5"/>
  <c r="S1690" i="5"/>
  <c r="T1690" i="5" s="1"/>
  <c r="U1690" i="5" s="1"/>
  <c r="AM1606" i="5"/>
  <c r="N1602" i="5"/>
  <c r="AN1563" i="5"/>
  <c r="AM1451" i="5"/>
  <c r="AN1599" i="5"/>
  <c r="AM1403" i="5"/>
  <c r="AL1863" i="5"/>
  <c r="AM1863" i="5" s="1"/>
  <c r="AM1811" i="5"/>
  <c r="N1803" i="5"/>
  <c r="L1803" i="5"/>
  <c r="M1803" i="5" s="1"/>
  <c r="S1803" i="5"/>
  <c r="R1803" i="5"/>
  <c r="S1787" i="5"/>
  <c r="R1787" i="5"/>
  <c r="N1788" i="5"/>
  <c r="L1788" i="5"/>
  <c r="M1788" i="5" s="1"/>
  <c r="AM1799" i="5"/>
  <c r="L1780" i="5"/>
  <c r="M1780" i="5" s="1"/>
  <c r="R1478" i="5"/>
  <c r="S1478" i="5"/>
  <c r="R1257" i="5"/>
  <c r="S1257" i="5"/>
  <c r="AM1370" i="5"/>
  <c r="S1681" i="5"/>
  <c r="T1681" i="5" s="1"/>
  <c r="U1681" i="5" s="1"/>
  <c r="AN1526" i="5"/>
  <c r="S1506" i="5"/>
  <c r="T1506" i="5" s="1"/>
  <c r="U1506" i="5" s="1"/>
  <c r="R1383" i="5"/>
  <c r="S1383" i="5"/>
  <c r="N1343" i="5"/>
  <c r="L1343" i="5"/>
  <c r="M1343" i="5" s="1"/>
  <c r="N1074" i="5"/>
  <c r="L1074" i="5"/>
  <c r="M1074" i="5" s="1"/>
  <c r="AI1616" i="5"/>
  <c r="AN1616" i="5" s="1"/>
  <c r="AM1362" i="5"/>
  <c r="L1261" i="5"/>
  <c r="M1261" i="5" s="1"/>
  <c r="R1207" i="5"/>
  <c r="S1207" i="5"/>
  <c r="AI990" i="5"/>
  <c r="AN990" i="5" s="1"/>
  <c r="R1299" i="5"/>
  <c r="S1299" i="5"/>
  <c r="R1010" i="5"/>
  <c r="S1010" i="5"/>
  <c r="R916" i="5"/>
  <c r="S916" i="5"/>
  <c r="AM1210" i="5"/>
  <c r="AM1126" i="5"/>
  <c r="AM1028" i="5"/>
  <c r="AM1066" i="5"/>
  <c r="S1024" i="5"/>
  <c r="S1016" i="5"/>
  <c r="AN867" i="5"/>
  <c r="AN859" i="5"/>
  <c r="AM883" i="5"/>
  <c r="AM2000" i="5"/>
  <c r="AN1993" i="5"/>
  <c r="AM1984" i="5"/>
  <c r="AN1977" i="5"/>
  <c r="AM1968" i="5"/>
  <c r="AN1961" i="5"/>
  <c r="AM1952" i="5"/>
  <c r="AM1745" i="5"/>
  <c r="AM1698" i="5"/>
  <c r="AI1715" i="5"/>
  <c r="AN1715" i="5" s="1"/>
  <c r="AM1618" i="5"/>
  <c r="AI1607" i="5"/>
  <c r="AN1607" i="5" s="1"/>
  <c r="AL1578" i="5"/>
  <c r="AM1578" i="5" s="1"/>
  <c r="AM1650" i="5"/>
  <c r="AN1621" i="5"/>
  <c r="AM1620" i="5"/>
  <c r="S1604" i="5"/>
  <c r="T1604" i="5" s="1"/>
  <c r="U1604" i="5" s="1"/>
  <c r="AM1598" i="5"/>
  <c r="AN1555" i="5"/>
  <c r="S1598" i="5"/>
  <c r="T1598" i="5" s="1"/>
  <c r="U1598" i="5" s="1"/>
  <c r="AM1550" i="5"/>
  <c r="AL1524" i="5"/>
  <c r="AM1524" i="5" s="1"/>
  <c r="AL1492" i="5"/>
  <c r="AM1492" i="5" s="1"/>
  <c r="AI1533" i="5"/>
  <c r="AN1533" i="5" s="1"/>
  <c r="AM1542" i="5"/>
  <c r="AM1520" i="5"/>
  <c r="AL1512" i="5"/>
  <c r="AM1512" i="5" s="1"/>
  <c r="S1480" i="5"/>
  <c r="AL1471" i="5"/>
  <c r="AM1471" i="5" s="1"/>
  <c r="L1330" i="5"/>
  <c r="M1330" i="5" s="1"/>
  <c r="AN1317" i="5"/>
  <c r="AN1285" i="5"/>
  <c r="AM1648" i="5"/>
  <c r="L1537" i="5"/>
  <c r="M1537" i="5" s="1"/>
  <c r="S1417" i="5"/>
  <c r="T1417" i="5" s="1"/>
  <c r="U1417" i="5" s="1"/>
  <c r="AI1393" i="5"/>
  <c r="AN1393" i="5" s="1"/>
  <c r="AI1389" i="5"/>
  <c r="AN1389" i="5" s="1"/>
  <c r="AN1381" i="5"/>
  <c r="AI1373" i="5"/>
  <c r="AN1373" i="5" s="1"/>
  <c r="AL1368" i="5"/>
  <c r="AM1368" i="5" s="1"/>
  <c r="AN1349" i="5"/>
  <c r="AI1341" i="5"/>
  <c r="AN1341" i="5" s="1"/>
  <c r="AL1336" i="5"/>
  <c r="AM1336" i="5" s="1"/>
  <c r="AL1425" i="5"/>
  <c r="AM1425" i="5" s="1"/>
  <c r="AL1292" i="5"/>
  <c r="AM1292" i="5" s="1"/>
  <c r="S2002" i="5"/>
  <c r="T2002" i="5" s="1"/>
  <c r="U2002" i="5" s="1"/>
  <c r="N1827" i="5"/>
  <c r="L1827" i="5"/>
  <c r="M1827" i="5" s="1"/>
  <c r="N1811" i="5"/>
  <c r="L1811" i="5"/>
  <c r="M1811" i="5" s="1"/>
  <c r="R1902" i="5"/>
  <c r="S1902" i="5"/>
  <c r="N1835" i="5"/>
  <c r="L1835" i="5"/>
  <c r="M1835" i="5" s="1"/>
  <c r="AL1823" i="5"/>
  <c r="AM1823" i="5" s="1"/>
  <c r="AI1828" i="5"/>
  <c r="AN1828" i="5" s="1"/>
  <c r="S1926" i="5"/>
  <c r="T1926" i="5" s="1"/>
  <c r="U1926" i="5" s="1"/>
  <c r="N1828" i="5"/>
  <c r="L1828" i="5"/>
  <c r="M1828" i="5" s="1"/>
  <c r="AN1812" i="5"/>
  <c r="N1771" i="5"/>
  <c r="L1771" i="5"/>
  <c r="M1771" i="5" s="1"/>
  <c r="AL1827" i="5"/>
  <c r="AM1827" i="5" s="1"/>
  <c r="AL1639" i="5"/>
  <c r="AM1639" i="5" s="1"/>
  <c r="AN1768" i="5"/>
  <c r="AL1490" i="5"/>
  <c r="AM1490" i="5" s="1"/>
  <c r="AL1387" i="5"/>
  <c r="AM1387" i="5" s="1"/>
  <c r="AI1796" i="5"/>
  <c r="AN1796" i="5" s="1"/>
  <c r="AL1583" i="5"/>
  <c r="AM1583" i="5" s="1"/>
  <c r="S1522" i="5"/>
  <c r="T1522" i="5" s="1"/>
  <c r="U1522" i="5" s="1"/>
  <c r="AM1513" i="5"/>
  <c r="S1418" i="5"/>
  <c r="R1418" i="5"/>
  <c r="AM1439" i="5"/>
  <c r="AL1446" i="5"/>
  <c r="AM1446" i="5" s="1"/>
  <c r="AI1388" i="5"/>
  <c r="AN1388" i="5" s="1"/>
  <c r="AL1317" i="5"/>
  <c r="AM1317" i="5" s="1"/>
  <c r="N1022" i="5"/>
  <c r="L1022" i="5"/>
  <c r="M1022" i="5" s="1"/>
  <c r="N1006" i="5"/>
  <c r="L1006" i="5"/>
  <c r="M1006" i="5" s="1"/>
  <c r="N1418" i="5"/>
  <c r="L1418" i="5"/>
  <c r="M1418" i="5" s="1"/>
  <c r="AL1367" i="5"/>
  <c r="AM1367" i="5" s="1"/>
  <c r="L1226" i="5"/>
  <c r="M1226" i="5" s="1"/>
  <c r="AL1422" i="5"/>
  <c r="AM1422" i="5" s="1"/>
  <c r="S606" i="5"/>
  <c r="R606" i="5"/>
  <c r="R978" i="5"/>
  <c r="S978" i="5"/>
  <c r="AL703" i="5"/>
  <c r="AM703" i="5" s="1"/>
  <c r="N1030" i="5"/>
  <c r="L1030" i="5"/>
  <c r="M1030" i="5" s="1"/>
  <c r="AI611" i="5"/>
  <c r="AN611" i="5" s="1"/>
  <c r="AN584" i="5"/>
  <c r="AI580" i="5"/>
  <c r="AN580" i="5" s="1"/>
  <c r="AN523" i="5"/>
  <c r="AN501" i="5"/>
  <c r="AM472" i="5"/>
  <c r="AN465" i="5"/>
  <c r="AM456" i="5"/>
  <c r="AM436" i="5"/>
  <c r="AM1269" i="5"/>
  <c r="S1273" i="5"/>
  <c r="T1273" i="5" s="1"/>
  <c r="U1273" i="5" s="1"/>
  <c r="AN1257" i="5"/>
  <c r="L1252" i="5"/>
  <c r="M1252" i="5" s="1"/>
  <c r="S1220" i="5"/>
  <c r="T1220" i="5" s="1"/>
  <c r="U1220" i="5" s="1"/>
  <c r="N1219" i="5"/>
  <c r="AI1225" i="5"/>
  <c r="AN1225" i="5" s="1"/>
  <c r="AM1222" i="5"/>
  <c r="S1214" i="5"/>
  <c r="T1214" i="5" s="1"/>
  <c r="U1214" i="5" s="1"/>
  <c r="S1212" i="5"/>
  <c r="T1212" i="5" s="1"/>
  <c r="U1212" i="5" s="1"/>
  <c r="AL1199" i="5"/>
  <c r="AM1199" i="5" s="1"/>
  <c r="AN1173" i="5"/>
  <c r="S1154" i="5"/>
  <c r="T1154" i="5" s="1"/>
  <c r="U1154" i="5" s="1"/>
  <c r="S1138" i="5"/>
  <c r="L1132" i="5"/>
  <c r="M1132" i="5" s="1"/>
  <c r="AN1082" i="5"/>
  <c r="S1091" i="5"/>
  <c r="T1091" i="5" s="1"/>
  <c r="U1091" i="5" s="1"/>
  <c r="S1062" i="5"/>
  <c r="T1062" i="5" s="1"/>
  <c r="U1062" i="5" s="1"/>
  <c r="L1052" i="5"/>
  <c r="M1052" i="5" s="1"/>
  <c r="AI1090" i="5"/>
  <c r="AN1090" i="5" s="1"/>
  <c r="AN1059" i="5"/>
  <c r="AI1047" i="5"/>
  <c r="AN1047" i="5" s="1"/>
  <c r="AM1020" i="5"/>
  <c r="AM1012" i="5"/>
  <c r="AN1051" i="5"/>
  <c r="L1036" i="5"/>
  <c r="M1036" i="5" s="1"/>
  <c r="S1012" i="5"/>
  <c r="T1012" i="5" s="1"/>
  <c r="U1012" i="5" s="1"/>
  <c r="S1008" i="5"/>
  <c r="S1004" i="5"/>
  <c r="T1004" i="5" s="1"/>
  <c r="U1004" i="5" s="1"/>
  <c r="S1000" i="5"/>
  <c r="T1000" i="5" s="1"/>
  <c r="U1000" i="5" s="1"/>
  <c r="L965" i="5"/>
  <c r="M965" i="5" s="1"/>
  <c r="L982" i="5"/>
  <c r="M982" i="5" s="1"/>
  <c r="AI958" i="5"/>
  <c r="AN958" i="5" s="1"/>
  <c r="L966" i="5"/>
  <c r="M966" i="5" s="1"/>
  <c r="AL1036" i="5"/>
  <c r="AM1036" i="5" s="1"/>
  <c r="AL1004" i="5"/>
  <c r="AM1004" i="5" s="1"/>
  <c r="S984" i="5"/>
  <c r="T984" i="5" s="1"/>
  <c r="U984" i="5" s="1"/>
  <c r="S953" i="5"/>
  <c r="T953" i="5" s="1"/>
  <c r="U953" i="5" s="1"/>
  <c r="L923" i="5"/>
  <c r="M923" i="5" s="1"/>
  <c r="AM955" i="5"/>
  <c r="L936" i="5"/>
  <c r="M936" i="5" s="1"/>
  <c r="AL934" i="5"/>
  <c r="AM934" i="5" s="1"/>
  <c r="AN953" i="5"/>
  <c r="L920" i="5"/>
  <c r="M920" i="5" s="1"/>
  <c r="AI898" i="5"/>
  <c r="AN898" i="5" s="1"/>
  <c r="N889" i="5"/>
  <c r="AM871" i="5"/>
  <c r="AN872" i="5"/>
  <c r="S870" i="5"/>
  <c r="T870" i="5" s="1"/>
  <c r="U870" i="5" s="1"/>
  <c r="AM2004" i="5"/>
  <c r="AN1997" i="5"/>
  <c r="AM1988" i="5"/>
  <c r="AN1981" i="5"/>
  <c r="AM1972" i="5"/>
  <c r="AN1965" i="5"/>
  <c r="AM1956" i="5"/>
  <c r="AN1949" i="5"/>
  <c r="AL1940" i="5"/>
  <c r="AM1940" i="5" s="1"/>
  <c r="AN1912" i="5"/>
  <c r="AL1911" i="5"/>
  <c r="AM1911" i="5" s="1"/>
  <c r="AL1895" i="5"/>
  <c r="AM1895" i="5" s="1"/>
  <c r="AN1880" i="5"/>
  <c r="AL1879" i="5"/>
  <c r="AM1879" i="5" s="1"/>
  <c r="S1781" i="5"/>
  <c r="T1781" i="5" s="1"/>
  <c r="U1781" i="5" s="1"/>
  <c r="S1765" i="5"/>
  <c r="T1765" i="5" s="1"/>
  <c r="U1765" i="5" s="1"/>
  <c r="AM1944" i="5"/>
  <c r="AN1873" i="5"/>
  <c r="L1733" i="5"/>
  <c r="M1733" i="5" s="1"/>
  <c r="AI1750" i="5"/>
  <c r="AN1750" i="5" s="1"/>
  <c r="AI1722" i="5"/>
  <c r="AN1722" i="5" s="1"/>
  <c r="AN1714" i="5"/>
  <c r="AI1699" i="5"/>
  <c r="AN1699" i="5" s="1"/>
  <c r="AI1663" i="5"/>
  <c r="AN1663" i="5" s="1"/>
  <c r="AN1703" i="5"/>
  <c r="S1696" i="5"/>
  <c r="T1696" i="5" s="1"/>
  <c r="U1696" i="5" s="1"/>
  <c r="L1693" i="5"/>
  <c r="M1693" i="5" s="1"/>
  <c r="AN1679" i="5"/>
  <c r="AM1678" i="5"/>
  <c r="L1673" i="5"/>
  <c r="M1673" i="5" s="1"/>
  <c r="AN1667" i="5"/>
  <c r="AM1666" i="5"/>
  <c r="S1664" i="5"/>
  <c r="T1664" i="5" s="1"/>
  <c r="U1664" i="5" s="1"/>
  <c r="AI1723" i="5"/>
  <c r="AN1723" i="5" s="1"/>
  <c r="N1689" i="5"/>
  <c r="AN1643" i="5"/>
  <c r="AM1602" i="5"/>
  <c r="N1588" i="5"/>
  <c r="AM1572" i="5"/>
  <c r="AM1568" i="5"/>
  <c r="AM1564" i="5"/>
  <c r="AM1552" i="5"/>
  <c r="AM1544" i="5"/>
  <c r="AM1604" i="5"/>
  <c r="AI1597" i="5"/>
  <c r="AN1597" i="5" s="1"/>
  <c r="AM1594" i="5"/>
  <c r="AM1584" i="5"/>
  <c r="N1574" i="5"/>
  <c r="S1574" i="5"/>
  <c r="T1574" i="5" s="1"/>
  <c r="U1574" i="5" s="1"/>
  <c r="S1560" i="5"/>
  <c r="T1560" i="5" s="1"/>
  <c r="U1560" i="5" s="1"/>
  <c r="AN1553" i="5"/>
  <c r="S1632" i="5"/>
  <c r="T1632" i="5" s="1"/>
  <c r="U1632" i="5" s="1"/>
  <c r="AM1608" i="5"/>
  <c r="S1606" i="5"/>
  <c r="T1606" i="5" s="1"/>
  <c r="U1606" i="5" s="1"/>
  <c r="S1594" i="5"/>
  <c r="T1594" i="5" s="1"/>
  <c r="U1594" i="5" s="1"/>
  <c r="S1572" i="5"/>
  <c r="T1572" i="5" s="1"/>
  <c r="U1572" i="5" s="1"/>
  <c r="AM1540" i="5"/>
  <c r="AN1587" i="5"/>
  <c r="AN1501" i="5"/>
  <c r="AN1641" i="5"/>
  <c r="AM1496" i="5"/>
  <c r="AM1487" i="5"/>
  <c r="AN1537" i="5"/>
  <c r="S1465" i="5"/>
  <c r="T1465" i="5" s="1"/>
  <c r="U1465" i="5" s="1"/>
  <c r="AN1400" i="5"/>
  <c r="AN1357" i="5"/>
  <c r="AM1328" i="5"/>
  <c r="AN1281" i="5"/>
  <c r="AN1289" i="5"/>
  <c r="S1447" i="5"/>
  <c r="T1447" i="5" s="1"/>
  <c r="U1447" i="5" s="1"/>
  <c r="AM1308" i="5"/>
  <c r="R1449" i="5"/>
  <c r="S1449" i="5"/>
  <c r="AL1441" i="5"/>
  <c r="AM1441" i="5" s="1"/>
  <c r="S1942" i="5"/>
  <c r="R1942" i="5"/>
  <c r="N1918" i="5"/>
  <c r="L1918" i="5"/>
  <c r="M1918" i="5" s="1"/>
  <c r="N1868" i="5"/>
  <c r="L1868" i="5"/>
  <c r="M1868" i="5" s="1"/>
  <c r="R1958" i="5"/>
  <c r="S1958" i="5"/>
  <c r="N1859" i="5"/>
  <c r="L1859" i="5"/>
  <c r="M1859" i="5" s="1"/>
  <c r="N1843" i="5"/>
  <c r="L1843" i="5"/>
  <c r="M1843" i="5" s="1"/>
  <c r="S1819" i="5"/>
  <c r="R1819" i="5"/>
  <c r="R1906" i="5"/>
  <c r="S1906" i="5"/>
  <c r="AM1724" i="5"/>
  <c r="AI1650" i="5"/>
  <c r="AN1650" i="5" s="1"/>
  <c r="S1621" i="5"/>
  <c r="T1621" i="5" s="1"/>
  <c r="U1621" i="5" s="1"/>
  <c r="AL1505" i="5"/>
  <c r="AM1505" i="5" s="1"/>
  <c r="AL1438" i="5"/>
  <c r="AM1438" i="5" s="1"/>
  <c r="R1587" i="5"/>
  <c r="S1587" i="5"/>
  <c r="N1038" i="5"/>
  <c r="L1038" i="5"/>
  <c r="M1038" i="5" s="1"/>
  <c r="N1018" i="5"/>
  <c r="L1018" i="5"/>
  <c r="M1018" i="5" s="1"/>
  <c r="N1002" i="5"/>
  <c r="L1002" i="5"/>
  <c r="M1002" i="5" s="1"/>
  <c r="L1534" i="5"/>
  <c r="M1534" i="5" s="1"/>
  <c r="R1474" i="5"/>
  <c r="S1474" i="5"/>
  <c r="AL1069" i="5"/>
  <c r="AM1069" i="5" s="1"/>
  <c r="AL1021" i="5"/>
  <c r="AM1021" i="5" s="1"/>
  <c r="S699" i="5"/>
  <c r="R699" i="5"/>
  <c r="AL1051" i="5"/>
  <c r="AM1051" i="5" s="1"/>
  <c r="S1071" i="5"/>
  <c r="T1071" i="5" s="1"/>
  <c r="R986" i="5"/>
  <c r="S986" i="5"/>
  <c r="R618" i="5"/>
  <c r="S618" i="5"/>
  <c r="AL737" i="5"/>
  <c r="AM737" i="5" s="1"/>
  <c r="R1395" i="5"/>
  <c r="S1395" i="5"/>
  <c r="N530" i="5"/>
  <c r="L530" i="5"/>
  <c r="M530" i="5" s="1"/>
  <c r="AN1325" i="5"/>
  <c r="AM33" i="5"/>
  <c r="S1835" i="5"/>
  <c r="R1835" i="5"/>
  <c r="T1867" i="5"/>
  <c r="U1867" i="5" s="1"/>
  <c r="S1859" i="5"/>
  <c r="R1859" i="5"/>
  <c r="T1863" i="5"/>
  <c r="U1863" i="5" s="1"/>
  <c r="S1771" i="5"/>
  <c r="R1771" i="5"/>
  <c r="T1847" i="5"/>
  <c r="U1847" i="5" s="1"/>
  <c r="T1799" i="5"/>
  <c r="U1799" i="5" s="1"/>
  <c r="T1751" i="5"/>
  <c r="U1751" i="5" s="1"/>
  <c r="AN1564" i="5"/>
  <c r="S1623" i="5"/>
  <c r="T1623" i="5" s="1"/>
  <c r="U1623" i="5" s="1"/>
  <c r="AN1300" i="5"/>
  <c r="AM1211" i="5"/>
  <c r="S1092" i="5"/>
  <c r="T1092" i="5" s="1"/>
  <c r="U1092" i="5" s="1"/>
  <c r="S1084" i="5"/>
  <c r="T1084" i="5" s="1"/>
  <c r="U1084" i="5" s="1"/>
  <c r="L1014" i="5"/>
  <c r="M1014" i="5" s="1"/>
  <c r="AM1307" i="5"/>
  <c r="AM1231" i="5"/>
  <c r="AM1167" i="5"/>
  <c r="AM1037" i="5"/>
  <c r="AM965" i="5"/>
  <c r="AN1242" i="5"/>
  <c r="T1188" i="5"/>
  <c r="U1188" i="5" s="1"/>
  <c r="T1006" i="5"/>
  <c r="U1006" i="5" s="1"/>
  <c r="AM1029" i="5"/>
  <c r="AM1013" i="5"/>
  <c r="AM997" i="5"/>
  <c r="AN982" i="5"/>
  <c r="AL973" i="5"/>
  <c r="AM973" i="5" s="1"/>
  <c r="T912" i="5"/>
  <c r="U912" i="5" s="1"/>
  <c r="AL880" i="5"/>
  <c r="AM880" i="5" s="1"/>
  <c r="AN1125" i="5"/>
  <c r="S1167" i="5"/>
  <c r="T1167" i="5" s="1"/>
  <c r="U1167" i="5" s="1"/>
  <c r="AI704" i="5"/>
  <c r="AN704" i="5" s="1"/>
  <c r="AN618" i="5"/>
  <c r="AN591" i="5"/>
  <c r="AM581" i="5"/>
  <c r="T808" i="5"/>
  <c r="U808" i="5" s="1"/>
  <c r="S386" i="5"/>
  <c r="T386" i="5" s="1"/>
  <c r="U386" i="5" s="1"/>
  <c r="S594" i="5"/>
  <c r="T594" i="5" s="1"/>
  <c r="U594" i="5" s="1"/>
  <c r="S573" i="5"/>
  <c r="T573" i="5" s="1"/>
  <c r="U573" i="5" s="1"/>
  <c r="S558" i="5"/>
  <c r="T558" i="5" s="1"/>
  <c r="U558" i="5" s="1"/>
  <c r="S370" i="5"/>
  <c r="T370" i="5" s="1"/>
  <c r="U370" i="5" s="1"/>
  <c r="AL219" i="5"/>
  <c r="AM219" i="5" s="1"/>
  <c r="AM85" i="5"/>
  <c r="AM598" i="5"/>
  <c r="S515" i="5"/>
  <c r="T515" i="5" s="1"/>
  <c r="U515" i="5" s="1"/>
  <c r="AN684" i="5"/>
  <c r="AN248" i="5"/>
  <c r="AM56" i="5"/>
  <c r="S1934" i="5"/>
  <c r="R1934" i="5"/>
  <c r="AM1902" i="5"/>
  <c r="S1851" i="5"/>
  <c r="R1851" i="5"/>
  <c r="AM1855" i="5"/>
  <c r="AM1843" i="5"/>
  <c r="S1827" i="5"/>
  <c r="R1827" i="5"/>
  <c r="AM1839" i="5"/>
  <c r="AM1807" i="5"/>
  <c r="AM1859" i="5"/>
  <c r="AN1632" i="5"/>
  <c r="AM1371" i="5"/>
  <c r="AL1605" i="5"/>
  <c r="AM1605" i="5" s="1"/>
  <c r="S1538" i="5"/>
  <c r="T1538" i="5" s="1"/>
  <c r="U1538" i="5" s="1"/>
  <c r="AM1338" i="5"/>
  <c r="AN1269" i="5"/>
  <c r="AI1732" i="5"/>
  <c r="AN1732" i="5" s="1"/>
  <c r="AL1593" i="5"/>
  <c r="AM1593" i="5" s="1"/>
  <c r="S1502" i="5"/>
  <c r="T1502" i="5" s="1"/>
  <c r="U1502" i="5" s="1"/>
  <c r="T1434" i="5"/>
  <c r="U1434" i="5" s="1"/>
  <c r="AL1414" i="5"/>
  <c r="AM1414" i="5" s="1"/>
  <c r="AM1245" i="5"/>
  <c r="S1080" i="5"/>
  <c r="T1080" i="5" s="1"/>
  <c r="AN1212" i="5"/>
  <c r="S1518" i="5"/>
  <c r="T1518" i="5" s="1"/>
  <c r="U1518" i="5" s="1"/>
  <c r="T1387" i="5"/>
  <c r="U1387" i="5" s="1"/>
  <c r="S1029" i="5"/>
  <c r="T1029" i="5" s="1"/>
  <c r="U1029" i="5" s="1"/>
  <c r="AN791" i="5"/>
  <c r="S613" i="5"/>
  <c r="T613" i="5" s="1"/>
  <c r="U613" i="5" s="1"/>
  <c r="S1082" i="5"/>
  <c r="T1082" i="5" s="1"/>
  <c r="U1082" i="5" s="1"/>
  <c r="T717" i="5"/>
  <c r="U717" i="5" s="1"/>
  <c r="AN708" i="5"/>
  <c r="AN700" i="5"/>
  <c r="AL622" i="5"/>
  <c r="AM622" i="5" s="1"/>
  <c r="S609" i="5"/>
  <c r="T609" i="5" s="1"/>
  <c r="U609" i="5" s="1"/>
  <c r="AN602" i="5"/>
  <c r="AM545" i="5"/>
  <c r="AL1779" i="5"/>
  <c r="AM1779" i="5" s="1"/>
  <c r="S1033" i="5"/>
  <c r="T1033" i="5" s="1"/>
  <c r="U1033" i="5" s="1"/>
  <c r="S1017" i="5"/>
  <c r="T1017" i="5" s="1"/>
  <c r="U1017" i="5" s="1"/>
  <c r="S1001" i="5"/>
  <c r="T1001" i="5" s="1"/>
  <c r="U1001" i="5" s="1"/>
  <c r="S974" i="5"/>
  <c r="T974" i="5" s="1"/>
  <c r="U974" i="5" s="1"/>
  <c r="AN856" i="5"/>
  <c r="AM577" i="5"/>
  <c r="S551" i="5"/>
  <c r="T551" i="5" s="1"/>
  <c r="U551" i="5" s="1"/>
  <c r="AM505" i="5"/>
  <c r="AN260" i="5"/>
  <c r="AN240" i="5"/>
  <c r="AM601" i="5"/>
  <c r="AI542" i="5"/>
  <c r="AN542" i="5" s="1"/>
  <c r="L534" i="5"/>
  <c r="M534" i="5" s="1"/>
  <c r="AM489" i="5"/>
  <c r="S113" i="5"/>
  <c r="T113" i="5" s="1"/>
  <c r="U113" i="5" s="1"/>
  <c r="AM558" i="5"/>
  <c r="S384" i="5"/>
  <c r="T384" i="5" s="1"/>
  <c r="U384" i="5" s="1"/>
  <c r="S77" i="5"/>
  <c r="T77" i="5" s="1"/>
  <c r="U77" i="5" s="1"/>
  <c r="AN346" i="5"/>
  <c r="AN289" i="5"/>
  <c r="AN113" i="5"/>
  <c r="S296" i="5"/>
  <c r="T296" i="5" s="1"/>
  <c r="U296" i="5" s="1"/>
  <c r="AN252" i="5"/>
  <c r="R329" i="5"/>
  <c r="S329" i="5"/>
  <c r="AN419" i="5"/>
  <c r="AM400" i="5"/>
  <c r="AM278" i="5"/>
  <c r="AI94" i="5"/>
  <c r="AN94" i="5" s="1"/>
  <c r="AM751" i="5"/>
  <c r="AM566" i="5"/>
  <c r="AN330" i="5"/>
  <c r="S227" i="5"/>
  <c r="T227" i="5" s="1"/>
  <c r="U227" i="5" s="1"/>
  <c r="S1295" i="5"/>
  <c r="T1295" i="5" s="1"/>
  <c r="U1295" i="5" s="1"/>
  <c r="T1022" i="5"/>
  <c r="U1022" i="5" s="1"/>
  <c r="R777" i="5"/>
  <c r="S777" i="5"/>
  <c r="S747" i="5"/>
  <c r="R747" i="5"/>
  <c r="AN716" i="5"/>
  <c r="T1823" i="5"/>
  <c r="U1823" i="5" s="1"/>
  <c r="T1779" i="5"/>
  <c r="U1779" i="5" s="1"/>
  <c r="AI575" i="5"/>
  <c r="AN575" i="5" s="1"/>
  <c r="AI538" i="5"/>
  <c r="AN538" i="5" s="1"/>
  <c r="S368" i="5"/>
  <c r="T368" i="5" s="1"/>
  <c r="U368" i="5" s="1"/>
  <c r="AL521" i="5"/>
  <c r="AM521" i="5" s="1"/>
  <c r="AL296" i="5"/>
  <c r="AM296" i="5" s="1"/>
  <c r="AL223" i="5"/>
  <c r="AM223" i="5" s="1"/>
  <c r="AN809" i="5"/>
  <c r="AM759" i="5"/>
  <c r="S617" i="5"/>
  <c r="T617" i="5" s="1"/>
  <c r="U617" i="5" s="1"/>
  <c r="L598" i="5"/>
  <c r="M598" i="5" s="1"/>
  <c r="AM586" i="5"/>
  <c r="S479" i="5"/>
  <c r="T479" i="5" s="1"/>
  <c r="U479" i="5" s="1"/>
  <c r="S781" i="5"/>
  <c r="T781" i="5" s="1"/>
  <c r="U781" i="5" s="1"/>
  <c r="S562" i="5"/>
  <c r="T562" i="5" s="1"/>
  <c r="U562" i="5" s="1"/>
  <c r="AN220" i="5"/>
  <c r="S201" i="5"/>
  <c r="T201" i="5" s="1"/>
  <c r="U201" i="5" s="1"/>
  <c r="AN492" i="5"/>
  <c r="AM333" i="5"/>
  <c r="S715" i="5"/>
  <c r="T715" i="5" s="1"/>
  <c r="U715" i="5" s="1"/>
  <c r="S412" i="5"/>
  <c r="T412" i="5" s="1"/>
  <c r="U412" i="5" s="1"/>
  <c r="L38" i="5"/>
  <c r="M38" i="5" s="1"/>
  <c r="N38" i="5"/>
  <c r="N75" i="5"/>
  <c r="L75" i="5"/>
  <c r="M75" i="5" s="1"/>
  <c r="N77" i="5"/>
  <c r="L77" i="5"/>
  <c r="M77" i="5" s="1"/>
  <c r="L83" i="5"/>
  <c r="M83" i="5" s="1"/>
  <c r="N83" i="5"/>
  <c r="N85" i="5"/>
  <c r="L85" i="5"/>
  <c r="M85" i="5" s="1"/>
  <c r="N66" i="5"/>
  <c r="L66" i="5"/>
  <c r="M66" i="5" s="1"/>
  <c r="L86" i="5"/>
  <c r="M86" i="5" s="1"/>
  <c r="N86" i="5"/>
  <c r="L105" i="5"/>
  <c r="M105" i="5" s="1"/>
  <c r="AN85" i="5"/>
  <c r="L33" i="5"/>
  <c r="M33" i="5" s="1"/>
  <c r="AL92" i="5"/>
  <c r="AM92" i="5" s="1"/>
  <c r="AL73" i="5"/>
  <c r="AM73" i="5" s="1"/>
  <c r="S43" i="5"/>
  <c r="R43" i="5"/>
  <c r="N39" i="5"/>
  <c r="R93" i="5"/>
  <c r="S93" i="5"/>
  <c r="R33" i="5"/>
  <c r="S33" i="5"/>
  <c r="S88" i="5"/>
  <c r="T88" i="5" s="1"/>
  <c r="U88" i="5" s="1"/>
  <c r="AM44" i="5"/>
  <c r="N43" i="5"/>
  <c r="N67" i="5"/>
  <c r="AI42" i="5"/>
  <c r="AN42" i="5" s="1"/>
  <c r="AM34" i="5"/>
  <c r="N88" i="5"/>
  <c r="S78" i="5"/>
  <c r="T78" i="5" s="1"/>
  <c r="U78" i="5" s="1"/>
  <c r="S82" i="5"/>
  <c r="AI91" i="5"/>
  <c r="AN91" i="5" s="1"/>
  <c r="AM69" i="5"/>
  <c r="AN33" i="5"/>
  <c r="L2004" i="5"/>
  <c r="M2004" i="5" s="1"/>
  <c r="N2004" i="5"/>
  <c r="L1988" i="5"/>
  <c r="M1988" i="5" s="1"/>
  <c r="N1988" i="5"/>
  <c r="L1972" i="5"/>
  <c r="M1972" i="5" s="1"/>
  <c r="N1972" i="5"/>
  <c r="L1956" i="5"/>
  <c r="M1956" i="5" s="1"/>
  <c r="N1956" i="5"/>
  <c r="L1948" i="5"/>
  <c r="M1948" i="5" s="1"/>
  <c r="N1948" i="5"/>
  <c r="L1932" i="5"/>
  <c r="M1932" i="5" s="1"/>
  <c r="N1932" i="5"/>
  <c r="L1916" i="5"/>
  <c r="M1916" i="5" s="1"/>
  <c r="N1916" i="5"/>
  <c r="N1750" i="5"/>
  <c r="L1750" i="5"/>
  <c r="M1750" i="5" s="1"/>
  <c r="N1683" i="5"/>
  <c r="L1683" i="5"/>
  <c r="M1683" i="5" s="1"/>
  <c r="N1679" i="5"/>
  <c r="L1679" i="5"/>
  <c r="M1679" i="5" s="1"/>
  <c r="N1667" i="5"/>
  <c r="L1667" i="5"/>
  <c r="M1667" i="5" s="1"/>
  <c r="L1532" i="5"/>
  <c r="M1532" i="5" s="1"/>
  <c r="N1532" i="5"/>
  <c r="L1516" i="5"/>
  <c r="M1516" i="5" s="1"/>
  <c r="N1516" i="5"/>
  <c r="L1500" i="5"/>
  <c r="M1500" i="5" s="1"/>
  <c r="N1500" i="5"/>
  <c r="N1517" i="5"/>
  <c r="L1517" i="5"/>
  <c r="M1517" i="5" s="1"/>
  <c r="L1412" i="5"/>
  <c r="M1412" i="5" s="1"/>
  <c r="N1412" i="5"/>
  <c r="N1365" i="5"/>
  <c r="L1365" i="5"/>
  <c r="M1365" i="5" s="1"/>
  <c r="N1361" i="5"/>
  <c r="L1361" i="5"/>
  <c r="M1361" i="5" s="1"/>
  <c r="N1333" i="5"/>
  <c r="L1333" i="5"/>
  <c r="M1333" i="5" s="1"/>
  <c r="N1989" i="5"/>
  <c r="L1989" i="5"/>
  <c r="M1989" i="5" s="1"/>
  <c r="N1973" i="5"/>
  <c r="L1973" i="5"/>
  <c r="M1973" i="5" s="1"/>
  <c r="N1957" i="5"/>
  <c r="L1957" i="5"/>
  <c r="M1957" i="5" s="1"/>
  <c r="N1904" i="5"/>
  <c r="L1904" i="5"/>
  <c r="M1904" i="5" s="1"/>
  <c r="N1888" i="5"/>
  <c r="L1888" i="5"/>
  <c r="M1888" i="5" s="1"/>
  <c r="N1921" i="5"/>
  <c r="L1921" i="5"/>
  <c r="M1921" i="5" s="1"/>
  <c r="U1691" i="5"/>
  <c r="N1687" i="5"/>
  <c r="L1687" i="5"/>
  <c r="M1687" i="5" s="1"/>
  <c r="U1671" i="5"/>
  <c r="L1536" i="5"/>
  <c r="M1536" i="5" s="1"/>
  <c r="N1536" i="5"/>
  <c r="L1520" i="5"/>
  <c r="M1520" i="5" s="1"/>
  <c r="N1520" i="5"/>
  <c r="L1504" i="5"/>
  <c r="M1504" i="5" s="1"/>
  <c r="N1504" i="5"/>
  <c r="N1525" i="5"/>
  <c r="L1525" i="5"/>
  <c r="M1525" i="5" s="1"/>
  <c r="N1493" i="5"/>
  <c r="L1493" i="5"/>
  <c r="M1493" i="5" s="1"/>
  <c r="L1472" i="5"/>
  <c r="M1472" i="5" s="1"/>
  <c r="N1472" i="5"/>
  <c r="L1468" i="5"/>
  <c r="M1468" i="5" s="1"/>
  <c r="N1468" i="5"/>
  <c r="N1446" i="5"/>
  <c r="L1446" i="5"/>
  <c r="M1446" i="5" s="1"/>
  <c r="N1462" i="5"/>
  <c r="L1462" i="5"/>
  <c r="M1462" i="5" s="1"/>
  <c r="L1389" i="5"/>
  <c r="M1389" i="5" s="1"/>
  <c r="N1389" i="5"/>
  <c r="L1373" i="5"/>
  <c r="M1373" i="5" s="1"/>
  <c r="N1373" i="5"/>
  <c r="N1369" i="5"/>
  <c r="L1369" i="5"/>
  <c r="M1369" i="5" s="1"/>
  <c r="N1337" i="5"/>
  <c r="L1337" i="5"/>
  <c r="M1337" i="5" s="1"/>
  <c r="L2000" i="5"/>
  <c r="M2000" i="5" s="1"/>
  <c r="N2000" i="5"/>
  <c r="L1984" i="5"/>
  <c r="M1984" i="5" s="1"/>
  <c r="N1984" i="5"/>
  <c r="L1968" i="5"/>
  <c r="M1968" i="5" s="1"/>
  <c r="N1968" i="5"/>
  <c r="L1952" i="5"/>
  <c r="M1952" i="5" s="1"/>
  <c r="N1952" i="5"/>
  <c r="L1940" i="5"/>
  <c r="M1940" i="5" s="1"/>
  <c r="N1940" i="5"/>
  <c r="L1924" i="5"/>
  <c r="M1924" i="5" s="1"/>
  <c r="N1924" i="5"/>
  <c r="L1912" i="5"/>
  <c r="M1912" i="5" s="1"/>
  <c r="N1912" i="5"/>
  <c r="L1896" i="5"/>
  <c r="M1896" i="5" s="1"/>
  <c r="N1896" i="5"/>
  <c r="L1880" i="5"/>
  <c r="M1880" i="5" s="1"/>
  <c r="N1880" i="5"/>
  <c r="N1933" i="5"/>
  <c r="L1933" i="5"/>
  <c r="M1933" i="5" s="1"/>
  <c r="N1917" i="5"/>
  <c r="L1917" i="5"/>
  <c r="M1917" i="5" s="1"/>
  <c r="L1722" i="5"/>
  <c r="M1722" i="5" s="1"/>
  <c r="N1722" i="5"/>
  <c r="L1714" i="5"/>
  <c r="M1714" i="5" s="1"/>
  <c r="N1714" i="5"/>
  <c r="L1746" i="5"/>
  <c r="M1746" i="5" s="1"/>
  <c r="N1746" i="5"/>
  <c r="U1699" i="5"/>
  <c r="U1695" i="5"/>
  <c r="N1691" i="5"/>
  <c r="L1691" i="5"/>
  <c r="M1691" i="5" s="1"/>
  <c r="N1671" i="5"/>
  <c r="L1671" i="5"/>
  <c r="M1671" i="5" s="1"/>
  <c r="U1663" i="5"/>
  <c r="N1659" i="5"/>
  <c r="L1659" i="5"/>
  <c r="M1659" i="5" s="1"/>
  <c r="L1540" i="5"/>
  <c r="M1540" i="5" s="1"/>
  <c r="N1540" i="5"/>
  <c r="N1524" i="5"/>
  <c r="L1524" i="5"/>
  <c r="M1524" i="5" s="1"/>
  <c r="N1508" i="5"/>
  <c r="L1508" i="5"/>
  <c r="M1508" i="5" s="1"/>
  <c r="N1492" i="5"/>
  <c r="L1492" i="5"/>
  <c r="M1492" i="5" s="1"/>
  <c r="N1501" i="5"/>
  <c r="L1501" i="5"/>
  <c r="M1501" i="5" s="1"/>
  <c r="L1480" i="5"/>
  <c r="M1480" i="5" s="1"/>
  <c r="N1480" i="5"/>
  <c r="N1529" i="5"/>
  <c r="L1529" i="5"/>
  <c r="M1529" i="5" s="1"/>
  <c r="L1460" i="5"/>
  <c r="M1460" i="5" s="1"/>
  <c r="N1460" i="5"/>
  <c r="N1285" i="5"/>
  <c r="L1285" i="5"/>
  <c r="M1285" i="5" s="1"/>
  <c r="N1445" i="5"/>
  <c r="L1445" i="5"/>
  <c r="M1445" i="5" s="1"/>
  <c r="N1393" i="5"/>
  <c r="L1393" i="5"/>
  <c r="M1393" i="5" s="1"/>
  <c r="L1381" i="5"/>
  <c r="M1381" i="5" s="1"/>
  <c r="N1381" i="5"/>
  <c r="N1377" i="5"/>
  <c r="L1377" i="5"/>
  <c r="M1377" i="5" s="1"/>
  <c r="N1345" i="5"/>
  <c r="L1345" i="5"/>
  <c r="M1345" i="5" s="1"/>
  <c r="L1944" i="5"/>
  <c r="M1944" i="5" s="1"/>
  <c r="N1944" i="5"/>
  <c r="L1928" i="5"/>
  <c r="M1928" i="5" s="1"/>
  <c r="N1928" i="5"/>
  <c r="N1997" i="5"/>
  <c r="L1997" i="5"/>
  <c r="M1997" i="5" s="1"/>
  <c r="N1981" i="5"/>
  <c r="L1981" i="5"/>
  <c r="M1981" i="5" s="1"/>
  <c r="N1965" i="5"/>
  <c r="L1965" i="5"/>
  <c r="M1965" i="5" s="1"/>
  <c r="N1949" i="5"/>
  <c r="L1949" i="5"/>
  <c r="M1949" i="5" s="1"/>
  <c r="U1727" i="5"/>
  <c r="U1719" i="5"/>
  <c r="L1734" i="5"/>
  <c r="M1734" i="5" s="1"/>
  <c r="N1734" i="5"/>
  <c r="U1703" i="5"/>
  <c r="N1699" i="5"/>
  <c r="L1699" i="5"/>
  <c r="M1699" i="5" s="1"/>
  <c r="U1683" i="5"/>
  <c r="U1679" i="5"/>
  <c r="U1667" i="5"/>
  <c r="L1528" i="5"/>
  <c r="M1528" i="5" s="1"/>
  <c r="N1528" i="5"/>
  <c r="L1512" i="5"/>
  <c r="M1512" i="5" s="1"/>
  <c r="N1512" i="5"/>
  <c r="L1496" i="5"/>
  <c r="M1496" i="5" s="1"/>
  <c r="N1496" i="5"/>
  <c r="N1533" i="5"/>
  <c r="L1533" i="5"/>
  <c r="M1533" i="5" s="1"/>
  <c r="N1509" i="5"/>
  <c r="L1509" i="5"/>
  <c r="M1509" i="5" s="1"/>
  <c r="L1488" i="5"/>
  <c r="M1488" i="5" s="1"/>
  <c r="N1488" i="5"/>
  <c r="L1484" i="5"/>
  <c r="M1484" i="5" s="1"/>
  <c r="N1484" i="5"/>
  <c r="L1301" i="5"/>
  <c r="M1301" i="5" s="1"/>
  <c r="N1301" i="5"/>
  <c r="L1385" i="5"/>
  <c r="M1385" i="5" s="1"/>
  <c r="N1385" i="5"/>
  <c r="L1357" i="5"/>
  <c r="M1357" i="5" s="1"/>
  <c r="N1357" i="5"/>
  <c r="N1353" i="5"/>
  <c r="L1353" i="5"/>
  <c r="M1353" i="5" s="1"/>
  <c r="N1329" i="5"/>
  <c r="L1329" i="5"/>
  <c r="M1329" i="5" s="1"/>
  <c r="N1313" i="5"/>
  <c r="L1313" i="5"/>
  <c r="M1313" i="5" s="1"/>
  <c r="L1281" i="5"/>
  <c r="M1281" i="5" s="1"/>
  <c r="N1281" i="5"/>
  <c r="R1947" i="5"/>
  <c r="S1947" i="5"/>
  <c r="R1943" i="5"/>
  <c r="S1943" i="5"/>
  <c r="R1939" i="5"/>
  <c r="S1939" i="5"/>
  <c r="R1923" i="5"/>
  <c r="S1923" i="5"/>
  <c r="R1919" i="5"/>
  <c r="S1919" i="5"/>
  <c r="AI2000" i="5"/>
  <c r="AN2000" i="5" s="1"/>
  <c r="AI1976" i="5"/>
  <c r="AN1976" i="5" s="1"/>
  <c r="AI1964" i="5"/>
  <c r="AN1964" i="5" s="1"/>
  <c r="AI1956" i="5"/>
  <c r="AN1956" i="5" s="1"/>
  <c r="AI1948" i="5"/>
  <c r="AN1948" i="5" s="1"/>
  <c r="AI1932" i="5"/>
  <c r="AN1932" i="5" s="1"/>
  <c r="S1920" i="5"/>
  <c r="T1858" i="5"/>
  <c r="U1858" i="5" s="1"/>
  <c r="S1852" i="5"/>
  <c r="R1852" i="5"/>
  <c r="S1836" i="5"/>
  <c r="R1836" i="5"/>
  <c r="T1810" i="5"/>
  <c r="U1810" i="5" s="1"/>
  <c r="S1804" i="5"/>
  <c r="R1804" i="5"/>
  <c r="T1794" i="5"/>
  <c r="U1794" i="5" s="1"/>
  <c r="S1788" i="5"/>
  <c r="R1788" i="5"/>
  <c r="T1762" i="5"/>
  <c r="U1762" i="5" s="1"/>
  <c r="S1756" i="5"/>
  <c r="R1756" i="5"/>
  <c r="R1740" i="5"/>
  <c r="S1740" i="5"/>
  <c r="L1719" i="5"/>
  <c r="M1719" i="5" s="1"/>
  <c r="T1477" i="5"/>
  <c r="U1477" i="5" s="1"/>
  <c r="T1469" i="5"/>
  <c r="U1469" i="5" s="1"/>
  <c r="T1413" i="5"/>
  <c r="U1413" i="5" s="1"/>
  <c r="T1456" i="5"/>
  <c r="U1456" i="5" s="1"/>
  <c r="T1389" i="5"/>
  <c r="U1389" i="5" s="1"/>
  <c r="T1373" i="5"/>
  <c r="U1373" i="5" s="1"/>
  <c r="T1357" i="5"/>
  <c r="U1357" i="5" s="1"/>
  <c r="T1341" i="5"/>
  <c r="U1341" i="5" s="1"/>
  <c r="T1333" i="5"/>
  <c r="U1333" i="5" s="1"/>
  <c r="T1629" i="5"/>
  <c r="U1629" i="5" s="1"/>
  <c r="T1615" i="5"/>
  <c r="U1615" i="5" s="1"/>
  <c r="T1553" i="5"/>
  <c r="U1553" i="5" s="1"/>
  <c r="T1480" i="5"/>
  <c r="U1480" i="5" s="1"/>
  <c r="T1452" i="5"/>
  <c r="U1452" i="5" s="1"/>
  <c r="T1420" i="5"/>
  <c r="U1420" i="5" s="1"/>
  <c r="AM1702" i="5"/>
  <c r="T1603" i="5"/>
  <c r="U1603" i="5" s="1"/>
  <c r="S1324" i="5"/>
  <c r="T1285" i="5"/>
  <c r="U1285" i="5" s="1"/>
  <c r="S1304" i="5"/>
  <c r="S1300" i="5"/>
  <c r="R2003" i="5"/>
  <c r="S2003" i="5"/>
  <c r="T2001" i="5"/>
  <c r="U2001" i="5" s="1"/>
  <c r="R1999" i="5"/>
  <c r="S1999" i="5"/>
  <c r="T1997" i="5"/>
  <c r="U1997" i="5" s="1"/>
  <c r="R1995" i="5"/>
  <c r="S1995" i="5"/>
  <c r="T1993" i="5"/>
  <c r="U1993" i="5" s="1"/>
  <c r="R1991" i="5"/>
  <c r="S1991" i="5"/>
  <c r="T1989" i="5"/>
  <c r="U1989" i="5" s="1"/>
  <c r="R1987" i="5"/>
  <c r="S1987" i="5"/>
  <c r="T1985" i="5"/>
  <c r="U1985" i="5" s="1"/>
  <c r="R1983" i="5"/>
  <c r="S1983" i="5"/>
  <c r="T1981" i="5"/>
  <c r="U1981" i="5" s="1"/>
  <c r="R1979" i="5"/>
  <c r="S1979" i="5"/>
  <c r="T1977" i="5"/>
  <c r="U1977" i="5" s="1"/>
  <c r="R1975" i="5"/>
  <c r="S1975" i="5"/>
  <c r="T1973" i="5"/>
  <c r="U1973" i="5" s="1"/>
  <c r="R1971" i="5"/>
  <c r="S1971" i="5"/>
  <c r="T1969" i="5"/>
  <c r="U1969" i="5" s="1"/>
  <c r="R1967" i="5"/>
  <c r="S1967" i="5"/>
  <c r="T1965" i="5"/>
  <c r="U1965" i="5" s="1"/>
  <c r="R1963" i="5"/>
  <c r="S1963" i="5"/>
  <c r="T1961" i="5"/>
  <c r="U1961" i="5" s="1"/>
  <c r="R1959" i="5"/>
  <c r="S1959" i="5"/>
  <c r="T1957" i="5"/>
  <c r="U1957" i="5" s="1"/>
  <c r="R1955" i="5"/>
  <c r="S1955" i="5"/>
  <c r="T1953" i="5"/>
  <c r="U1953" i="5" s="1"/>
  <c r="R1951" i="5"/>
  <c r="S1951" i="5"/>
  <c r="T1949" i="5"/>
  <c r="U1949" i="5" s="1"/>
  <c r="T1913" i="5"/>
  <c r="U1913" i="5" s="1"/>
  <c r="T1905" i="5"/>
  <c r="U1905" i="5" s="1"/>
  <c r="T1897" i="5"/>
  <c r="U1897" i="5" s="1"/>
  <c r="T1889" i="5"/>
  <c r="U1889" i="5" s="1"/>
  <c r="T1881" i="5"/>
  <c r="U1881" i="5" s="1"/>
  <c r="AI1945" i="5"/>
  <c r="AN1945" i="5" s="1"/>
  <c r="L1937" i="5"/>
  <c r="M1937" i="5" s="1"/>
  <c r="AI1929" i="5"/>
  <c r="AN1929" i="5" s="1"/>
  <c r="AI1913" i="5"/>
  <c r="AN1913" i="5" s="1"/>
  <c r="R1907" i="5"/>
  <c r="S1907" i="5"/>
  <c r="R1899" i="5"/>
  <c r="S1899" i="5"/>
  <c r="R1891" i="5"/>
  <c r="S1891" i="5"/>
  <c r="R1883" i="5"/>
  <c r="S1883" i="5"/>
  <c r="S1948" i="5"/>
  <c r="AL1932" i="5"/>
  <c r="AM1932" i="5" s="1"/>
  <c r="S1916" i="5"/>
  <c r="AL1907" i="5"/>
  <c r="AM1907" i="5" s="1"/>
  <c r="AI1904" i="5"/>
  <c r="AN1904" i="5" s="1"/>
  <c r="S1900" i="5"/>
  <c r="AL1891" i="5"/>
  <c r="AM1891" i="5" s="1"/>
  <c r="AI1888" i="5"/>
  <c r="AN1888" i="5" s="1"/>
  <c r="S1884" i="5"/>
  <c r="L1857" i="5"/>
  <c r="M1857" i="5" s="1"/>
  <c r="L1793" i="5"/>
  <c r="M1793" i="5" s="1"/>
  <c r="S2004" i="5"/>
  <c r="S2000" i="5"/>
  <c r="S1996" i="5"/>
  <c r="S1992" i="5"/>
  <c r="S1988" i="5"/>
  <c r="S1984" i="5"/>
  <c r="S1980" i="5"/>
  <c r="S1976" i="5"/>
  <c r="S1972" i="5"/>
  <c r="S1968" i="5"/>
  <c r="S1964" i="5"/>
  <c r="S1960" i="5"/>
  <c r="S1956" i="5"/>
  <c r="S1952" i="5"/>
  <c r="AI1941" i="5"/>
  <c r="AN1941" i="5" s="1"/>
  <c r="AI1933" i="5"/>
  <c r="AN1933" i="5" s="1"/>
  <c r="AI1925" i="5"/>
  <c r="AN1925" i="5" s="1"/>
  <c r="AI1917" i="5"/>
  <c r="AN1917" i="5" s="1"/>
  <c r="S1865" i="5"/>
  <c r="S1849" i="5"/>
  <c r="S1833" i="5"/>
  <c r="L1826" i="5"/>
  <c r="M1826" i="5" s="1"/>
  <c r="S1817" i="5"/>
  <c r="S1801" i="5"/>
  <c r="S1785" i="5"/>
  <c r="L1778" i="5"/>
  <c r="M1778" i="5" s="1"/>
  <c r="S1769" i="5"/>
  <c r="L2001" i="5"/>
  <c r="M2001" i="5" s="1"/>
  <c r="L1985" i="5"/>
  <c r="M1985" i="5" s="1"/>
  <c r="L1969" i="5"/>
  <c r="M1969" i="5" s="1"/>
  <c r="L1953" i="5"/>
  <c r="M1953" i="5" s="1"/>
  <c r="L1938" i="5"/>
  <c r="M1938" i="5" s="1"/>
  <c r="L1922" i="5"/>
  <c r="M1922" i="5" s="1"/>
  <c r="T1862" i="5"/>
  <c r="U1862" i="5" s="1"/>
  <c r="S1856" i="5"/>
  <c r="R1856" i="5"/>
  <c r="T1846" i="5"/>
  <c r="U1846" i="5" s="1"/>
  <c r="S1840" i="5"/>
  <c r="R1840" i="5"/>
  <c r="T1830" i="5"/>
  <c r="U1830" i="5" s="1"/>
  <c r="S1824" i="5"/>
  <c r="R1824" i="5"/>
  <c r="T1814" i="5"/>
  <c r="U1814" i="5" s="1"/>
  <c r="S1808" i="5"/>
  <c r="R1808" i="5"/>
  <c r="T1798" i="5"/>
  <c r="U1798" i="5" s="1"/>
  <c r="S1792" i="5"/>
  <c r="R1792" i="5"/>
  <c r="N1785" i="5"/>
  <c r="T1782" i="5"/>
  <c r="U1782" i="5" s="1"/>
  <c r="S1776" i="5"/>
  <c r="R1776" i="5"/>
  <c r="T1766" i="5"/>
  <c r="U1766" i="5" s="1"/>
  <c r="S1760" i="5"/>
  <c r="R1760" i="5"/>
  <c r="T1750" i="5"/>
  <c r="U1750" i="5" s="1"/>
  <c r="T1742" i="5"/>
  <c r="U1742" i="5" s="1"/>
  <c r="T1734" i="5"/>
  <c r="U1734" i="5" s="1"/>
  <c r="L1749" i="5"/>
  <c r="M1749" i="5" s="1"/>
  <c r="AL1749" i="5"/>
  <c r="AM1749" i="5" s="1"/>
  <c r="AI1734" i="5"/>
  <c r="AN1734" i="5" s="1"/>
  <c r="S1726" i="5"/>
  <c r="S1718" i="5"/>
  <c r="AL1706" i="5"/>
  <c r="AM1706" i="5" s="1"/>
  <c r="AL1690" i="5"/>
  <c r="AM1690" i="5" s="1"/>
  <c r="AL1686" i="5"/>
  <c r="AM1686" i="5" s="1"/>
  <c r="AL1674" i="5"/>
  <c r="AM1674" i="5" s="1"/>
  <c r="AL1670" i="5"/>
  <c r="AM1670" i="5" s="1"/>
  <c r="S1704" i="5"/>
  <c r="S1688" i="5"/>
  <c r="S1672" i="5"/>
  <c r="S1652" i="5"/>
  <c r="L1649" i="5"/>
  <c r="M1649" i="5" s="1"/>
  <c r="N1745" i="5"/>
  <c r="AI1742" i="5"/>
  <c r="AN1742" i="5" s="1"/>
  <c r="AN1727" i="5"/>
  <c r="T1657" i="5"/>
  <c r="U1657" i="5" s="1"/>
  <c r="T1653" i="5"/>
  <c r="U1653" i="5" s="1"/>
  <c r="S1694" i="5"/>
  <c r="S1674" i="5"/>
  <c r="S1650" i="5"/>
  <c r="N1646" i="5"/>
  <c r="N1640" i="5"/>
  <c r="AM1614" i="5"/>
  <c r="L1603" i="5"/>
  <c r="M1603" i="5" s="1"/>
  <c r="N1600" i="5"/>
  <c r="N1590" i="5"/>
  <c r="AM1582" i="5"/>
  <c r="AM1574" i="5"/>
  <c r="AM1570" i="5"/>
  <c r="AM1566" i="5"/>
  <c r="AM1562" i="5"/>
  <c r="S1706" i="5"/>
  <c r="L1703" i="5"/>
  <c r="M1703" i="5" s="1"/>
  <c r="AM1654" i="5"/>
  <c r="AN1631" i="5"/>
  <c r="AN1615" i="5"/>
  <c r="AN1603" i="5"/>
  <c r="AI1595" i="5"/>
  <c r="AN1595" i="5" s="1"/>
  <c r="T1591" i="5"/>
  <c r="U1591" i="5" s="1"/>
  <c r="T1589" i="5"/>
  <c r="U1589" i="5" s="1"/>
  <c r="AN1583" i="5"/>
  <c r="AN1571" i="5"/>
  <c r="T1559" i="5"/>
  <c r="U1559" i="5" s="1"/>
  <c r="AL1556" i="5"/>
  <c r="AM1556" i="5" s="1"/>
  <c r="AM1554" i="5"/>
  <c r="N1544" i="5"/>
  <c r="T1537" i="5"/>
  <c r="U1537" i="5" s="1"/>
  <c r="T1533" i="5"/>
  <c r="U1533" i="5" s="1"/>
  <c r="T1529" i="5"/>
  <c r="U1529" i="5" s="1"/>
  <c r="T1525" i="5"/>
  <c r="U1525" i="5" s="1"/>
  <c r="T1521" i="5"/>
  <c r="U1521" i="5" s="1"/>
  <c r="T1517" i="5"/>
  <c r="U1517" i="5" s="1"/>
  <c r="T1513" i="5"/>
  <c r="U1513" i="5" s="1"/>
  <c r="T1509" i="5"/>
  <c r="U1509" i="5" s="1"/>
  <c r="T1505" i="5"/>
  <c r="U1505" i="5" s="1"/>
  <c r="T1501" i="5"/>
  <c r="U1501" i="5" s="1"/>
  <c r="T1497" i="5"/>
  <c r="U1497" i="5" s="1"/>
  <c r="T1493" i="5"/>
  <c r="U1493" i="5" s="1"/>
  <c r="S1702" i="5"/>
  <c r="S1662" i="5"/>
  <c r="S1658" i="5"/>
  <c r="AM1642" i="5"/>
  <c r="T1545" i="5"/>
  <c r="U1545" i="5" s="1"/>
  <c r="AI1541" i="5"/>
  <c r="AN1541" i="5" s="1"/>
  <c r="AL1532" i="5"/>
  <c r="AM1532" i="5" s="1"/>
  <c r="S1524" i="5"/>
  <c r="AL1516" i="5"/>
  <c r="AM1516" i="5" s="1"/>
  <c r="S1508" i="5"/>
  <c r="AL1500" i="5"/>
  <c r="AM1500" i="5" s="1"/>
  <c r="S1492" i="5"/>
  <c r="T1429" i="5"/>
  <c r="U1429" i="5" s="1"/>
  <c r="R1427" i="5"/>
  <c r="S1427" i="5"/>
  <c r="L1695" i="5"/>
  <c r="M1695" i="5" s="1"/>
  <c r="N1669" i="5"/>
  <c r="AM1646" i="5"/>
  <c r="AN1623" i="5"/>
  <c r="AL1600" i="5"/>
  <c r="AM1600" i="5" s="1"/>
  <c r="AL1580" i="5"/>
  <c r="AM1580" i="5" s="1"/>
  <c r="AL1535" i="5"/>
  <c r="AM1535" i="5" s="1"/>
  <c r="AL1527" i="5"/>
  <c r="AM1527" i="5" s="1"/>
  <c r="AL1511" i="5"/>
  <c r="AM1511" i="5" s="1"/>
  <c r="AL1495" i="5"/>
  <c r="AM1495" i="5" s="1"/>
  <c r="L1478" i="5"/>
  <c r="M1478" i="5" s="1"/>
  <c r="T1425" i="5"/>
  <c r="U1425" i="5" s="1"/>
  <c r="S1423" i="5"/>
  <c r="R1423" i="5"/>
  <c r="T1408" i="5"/>
  <c r="U1408" i="5" s="1"/>
  <c r="AN1611" i="5"/>
  <c r="L1580" i="5"/>
  <c r="M1580" i="5" s="1"/>
  <c r="AL1536" i="5"/>
  <c r="AM1536" i="5" s="1"/>
  <c r="S1528" i="5"/>
  <c r="AI1480" i="5"/>
  <c r="AN1480" i="5" s="1"/>
  <c r="S1476" i="5"/>
  <c r="S1435" i="5"/>
  <c r="R1435" i="5"/>
  <c r="S1403" i="5"/>
  <c r="R1403" i="5"/>
  <c r="S1326" i="5"/>
  <c r="S1318" i="5"/>
  <c r="S1310" i="5"/>
  <c r="S1302" i="5"/>
  <c r="S1294" i="5"/>
  <c r="S1286" i="5"/>
  <c r="S1682" i="5"/>
  <c r="L1675" i="5"/>
  <c r="M1675" i="5" s="1"/>
  <c r="AN1579" i="5"/>
  <c r="AL1531" i="5"/>
  <c r="AM1531" i="5" s="1"/>
  <c r="L1513" i="5"/>
  <c r="M1513" i="5" s="1"/>
  <c r="S1464" i="5"/>
  <c r="AL1457" i="5"/>
  <c r="AM1457" i="5" s="1"/>
  <c r="AN1449" i="5"/>
  <c r="AL1435" i="5"/>
  <c r="AM1435" i="5" s="1"/>
  <c r="T1422" i="5"/>
  <c r="U1422" i="5" s="1"/>
  <c r="S1328" i="5"/>
  <c r="AL1316" i="5"/>
  <c r="AM1316" i="5" s="1"/>
  <c r="T1305" i="5"/>
  <c r="U1305" i="5" s="1"/>
  <c r="S1296" i="5"/>
  <c r="AL1284" i="5"/>
  <c r="AM1284" i="5" s="1"/>
  <c r="T1309" i="5"/>
  <c r="U1309" i="5" s="1"/>
  <c r="T1583" i="5"/>
  <c r="U1583" i="5" s="1"/>
  <c r="T1561" i="5"/>
  <c r="U1561" i="5" s="1"/>
  <c r="AI1529" i="5"/>
  <c r="AN1529" i="5" s="1"/>
  <c r="AL1523" i="5"/>
  <c r="AM1523" i="5" s="1"/>
  <c r="L1505" i="5"/>
  <c r="M1505" i="5" s="1"/>
  <c r="AM1456" i="5"/>
  <c r="T1438" i="5"/>
  <c r="U1438" i="5" s="1"/>
  <c r="AI1418" i="5"/>
  <c r="AN1418" i="5" s="1"/>
  <c r="AL1396" i="5"/>
  <c r="AM1396" i="5" s="1"/>
  <c r="S1392" i="5"/>
  <c r="AL1388" i="5"/>
  <c r="AM1388" i="5" s="1"/>
  <c r="S1384" i="5"/>
  <c r="AL1380" i="5"/>
  <c r="AM1380" i="5" s="1"/>
  <c r="S1376" i="5"/>
  <c r="AL1372" i="5"/>
  <c r="AM1372" i="5" s="1"/>
  <c r="S1368" i="5"/>
  <c r="AL1364" i="5"/>
  <c r="AM1364" i="5" s="1"/>
  <c r="S1360" i="5"/>
  <c r="AL1356" i="5"/>
  <c r="AM1356" i="5" s="1"/>
  <c r="S1352" i="5"/>
  <c r="AL1348" i="5"/>
  <c r="AM1348" i="5" s="1"/>
  <c r="S1344" i="5"/>
  <c r="AL1340" i="5"/>
  <c r="AM1340" i="5" s="1"/>
  <c r="S1336" i="5"/>
  <c r="AL1332" i="5"/>
  <c r="AM1332" i="5" s="1"/>
  <c r="T1301" i="5"/>
  <c r="U1301" i="5" s="1"/>
  <c r="AI1297" i="5"/>
  <c r="AN1297" i="5" s="1"/>
  <c r="T1325" i="5"/>
  <c r="U1325" i="5" s="1"/>
  <c r="S1284" i="5"/>
  <c r="AI1645" i="5"/>
  <c r="AN1645" i="5" s="1"/>
  <c r="T1573" i="5"/>
  <c r="U1573" i="5" s="1"/>
  <c r="AI1521" i="5"/>
  <c r="AN1521" i="5" s="1"/>
  <c r="AL1515" i="5"/>
  <c r="AM1515" i="5" s="1"/>
  <c r="L1497" i="5"/>
  <c r="M1497" i="5" s="1"/>
  <c r="R1448" i="5"/>
  <c r="S1448" i="5"/>
  <c r="AI1434" i="5"/>
  <c r="AN1434" i="5" s="1"/>
  <c r="S1433" i="5"/>
  <c r="AL1324" i="5"/>
  <c r="AM1324" i="5" s="1"/>
  <c r="S1320" i="5"/>
  <c r="T1281" i="5"/>
  <c r="U1281" i="5" s="1"/>
  <c r="S1654" i="5"/>
  <c r="AI1450" i="5"/>
  <c r="AN1450" i="5" s="1"/>
  <c r="AI1432" i="5"/>
  <c r="AN1432" i="5" s="1"/>
  <c r="AN1992" i="5"/>
  <c r="AN1984" i="5"/>
  <c r="R1935" i="5"/>
  <c r="S1935" i="5"/>
  <c r="R1931" i="5"/>
  <c r="S1931" i="5"/>
  <c r="R1927" i="5"/>
  <c r="S1927" i="5"/>
  <c r="R1915" i="5"/>
  <c r="S1915" i="5"/>
  <c r="AI1944" i="5"/>
  <c r="AN1944" i="5" s="1"/>
  <c r="AI1928" i="5"/>
  <c r="AN1928" i="5" s="1"/>
  <c r="L1877" i="5"/>
  <c r="M1877" i="5" s="1"/>
  <c r="N1877" i="5"/>
  <c r="T1872" i="5"/>
  <c r="U1872" i="5" s="1"/>
  <c r="S1924" i="5"/>
  <c r="AI2004" i="5"/>
  <c r="AN2004" i="5" s="1"/>
  <c r="AI1996" i="5"/>
  <c r="AN1996" i="5" s="1"/>
  <c r="AI1988" i="5"/>
  <c r="AN1988" i="5" s="1"/>
  <c r="AI1980" i="5"/>
  <c r="AN1980" i="5" s="1"/>
  <c r="AI1972" i="5"/>
  <c r="AN1972" i="5" s="1"/>
  <c r="AI1968" i="5"/>
  <c r="AN1968" i="5" s="1"/>
  <c r="AI1960" i="5"/>
  <c r="AN1960" i="5" s="1"/>
  <c r="AI1952" i="5"/>
  <c r="AN1952" i="5" s="1"/>
  <c r="AI1940" i="5"/>
  <c r="AN1940" i="5" s="1"/>
  <c r="AI1924" i="5"/>
  <c r="AN1924" i="5" s="1"/>
  <c r="AI1916" i="5"/>
  <c r="AN1916" i="5" s="1"/>
  <c r="S1936" i="5"/>
  <c r="S1868" i="5"/>
  <c r="R1868" i="5"/>
  <c r="T1842" i="5"/>
  <c r="U1842" i="5" s="1"/>
  <c r="T1826" i="5"/>
  <c r="U1826" i="5" s="1"/>
  <c r="S1820" i="5"/>
  <c r="R1820" i="5"/>
  <c r="T1778" i="5"/>
  <c r="U1778" i="5" s="1"/>
  <c r="S1772" i="5"/>
  <c r="R1772" i="5"/>
  <c r="R1748" i="5"/>
  <c r="S1748" i="5"/>
  <c r="R1732" i="5"/>
  <c r="S1732" i="5"/>
  <c r="S1724" i="5"/>
  <c r="R1724" i="5"/>
  <c r="S1716" i="5"/>
  <c r="R1716" i="5"/>
  <c r="AN1711" i="5"/>
  <c r="R1721" i="5"/>
  <c r="S1721" i="5"/>
  <c r="R1713" i="5"/>
  <c r="S1713" i="5"/>
  <c r="S1692" i="5"/>
  <c r="S1676" i="5"/>
  <c r="S1660" i="5"/>
  <c r="L1723" i="5"/>
  <c r="M1723" i="5" s="1"/>
  <c r="L1715" i="5"/>
  <c r="M1715" i="5" s="1"/>
  <c r="AN1655" i="5"/>
  <c r="T1485" i="5"/>
  <c r="U1485" i="5" s="1"/>
  <c r="S1540" i="5"/>
  <c r="R1411" i="5"/>
  <c r="S1411" i="5"/>
  <c r="L1612" i="5"/>
  <c r="M1612" i="5" s="1"/>
  <c r="R1487" i="5"/>
  <c r="S1487" i="5"/>
  <c r="R1479" i="5"/>
  <c r="S1479" i="5"/>
  <c r="R1471" i="5"/>
  <c r="S1471" i="5"/>
  <c r="T1409" i="5"/>
  <c r="U1409" i="5" s="1"/>
  <c r="S1407" i="5"/>
  <c r="R1407" i="5"/>
  <c r="T1397" i="5"/>
  <c r="U1397" i="5" s="1"/>
  <c r="T1381" i="5"/>
  <c r="U1381" i="5" s="1"/>
  <c r="T1365" i="5"/>
  <c r="U1365" i="5" s="1"/>
  <c r="T1349" i="5"/>
  <c r="U1349" i="5" s="1"/>
  <c r="AM1947" i="5"/>
  <c r="T1945" i="5"/>
  <c r="U1945" i="5" s="1"/>
  <c r="T1941" i="5"/>
  <c r="U1941" i="5" s="1"/>
  <c r="T1937" i="5"/>
  <c r="U1937" i="5" s="1"/>
  <c r="T1933" i="5"/>
  <c r="U1933" i="5" s="1"/>
  <c r="AM1931" i="5"/>
  <c r="T1929" i="5"/>
  <c r="U1929" i="5" s="1"/>
  <c r="T1925" i="5"/>
  <c r="U1925" i="5" s="1"/>
  <c r="T1921" i="5"/>
  <c r="U1921" i="5" s="1"/>
  <c r="T1917" i="5"/>
  <c r="U1917" i="5" s="1"/>
  <c r="AM1915" i="5"/>
  <c r="AL1939" i="5"/>
  <c r="AM1939" i="5" s="1"/>
  <c r="AI1936" i="5"/>
  <c r="AN1936" i="5" s="1"/>
  <c r="AL1923" i="5"/>
  <c r="AM1923" i="5" s="1"/>
  <c r="AI1920" i="5"/>
  <c r="AN1920" i="5" s="1"/>
  <c r="S1940" i="5"/>
  <c r="S1912" i="5"/>
  <c r="S1896" i="5"/>
  <c r="S1880" i="5"/>
  <c r="AM1877" i="5"/>
  <c r="AN1870" i="5"/>
  <c r="L1837" i="5"/>
  <c r="M1837" i="5" s="1"/>
  <c r="L1805" i="5"/>
  <c r="M1805" i="5" s="1"/>
  <c r="L1789" i="5"/>
  <c r="M1789" i="5" s="1"/>
  <c r="AL1943" i="5"/>
  <c r="AM1943" i="5" s="1"/>
  <c r="AL1935" i="5"/>
  <c r="AM1935" i="5" s="1"/>
  <c r="AL1927" i="5"/>
  <c r="AM1927" i="5" s="1"/>
  <c r="AL1919" i="5"/>
  <c r="AM1919" i="5" s="1"/>
  <c r="S1853" i="5"/>
  <c r="S1837" i="5"/>
  <c r="S1821" i="5"/>
  <c r="S1805" i="5"/>
  <c r="S1789" i="5"/>
  <c r="S1773" i="5"/>
  <c r="S1757" i="5"/>
  <c r="L1730" i="5"/>
  <c r="M1730" i="5" s="1"/>
  <c r="S1944" i="5"/>
  <c r="N1936" i="5"/>
  <c r="S1928" i="5"/>
  <c r="N1920" i="5"/>
  <c r="T1877" i="5"/>
  <c r="U1877" i="5" s="1"/>
  <c r="T1866" i="5"/>
  <c r="U1866" i="5" s="1"/>
  <c r="S1860" i="5"/>
  <c r="R1860" i="5"/>
  <c r="T1850" i="5"/>
  <c r="U1850" i="5" s="1"/>
  <c r="S1844" i="5"/>
  <c r="R1844" i="5"/>
  <c r="T1834" i="5"/>
  <c r="U1834" i="5" s="1"/>
  <c r="S1828" i="5"/>
  <c r="R1828" i="5"/>
  <c r="T1818" i="5"/>
  <c r="U1818" i="5" s="1"/>
  <c r="S1812" i="5"/>
  <c r="R1812" i="5"/>
  <c r="T1802" i="5"/>
  <c r="U1802" i="5" s="1"/>
  <c r="S1796" i="5"/>
  <c r="R1796" i="5"/>
  <c r="T1786" i="5"/>
  <c r="U1786" i="5" s="1"/>
  <c r="S1780" i="5"/>
  <c r="R1780" i="5"/>
  <c r="T1770" i="5"/>
  <c r="U1770" i="5" s="1"/>
  <c r="S1764" i="5"/>
  <c r="R1764" i="5"/>
  <c r="T1754" i="5"/>
  <c r="U1754" i="5" s="1"/>
  <c r="R1752" i="5"/>
  <c r="S1752" i="5"/>
  <c r="R1744" i="5"/>
  <c r="S1744" i="5"/>
  <c r="R1736" i="5"/>
  <c r="S1736" i="5"/>
  <c r="R1728" i="5"/>
  <c r="S1728" i="5"/>
  <c r="S1720" i="5"/>
  <c r="R1720" i="5"/>
  <c r="S1741" i="5"/>
  <c r="AI1738" i="5"/>
  <c r="AN1738" i="5" s="1"/>
  <c r="AM1725" i="5"/>
  <c r="AM1717" i="5"/>
  <c r="R1712" i="5"/>
  <c r="S1712" i="5"/>
  <c r="S1871" i="5"/>
  <c r="S1753" i="5"/>
  <c r="AL1733" i="5"/>
  <c r="AM1733" i="5" s="1"/>
  <c r="AI1718" i="5"/>
  <c r="AN1718" i="5" s="1"/>
  <c r="N1718" i="5"/>
  <c r="AL1710" i="5"/>
  <c r="AM1710" i="5" s="1"/>
  <c r="AM1709" i="5"/>
  <c r="R1725" i="5"/>
  <c r="S1725" i="5"/>
  <c r="R1717" i="5"/>
  <c r="S1717" i="5"/>
  <c r="S1700" i="5"/>
  <c r="S1684" i="5"/>
  <c r="S1668" i="5"/>
  <c r="S1656" i="5"/>
  <c r="N1583" i="5"/>
  <c r="AL1741" i="5"/>
  <c r="AM1741" i="5" s="1"/>
  <c r="L1739" i="5"/>
  <c r="M1739" i="5" s="1"/>
  <c r="S1729" i="5"/>
  <c r="AN1719" i="5"/>
  <c r="N1665" i="5"/>
  <c r="AM1658" i="5"/>
  <c r="AI1649" i="5"/>
  <c r="AN1649" i="5" s="1"/>
  <c r="AN1647" i="5"/>
  <c r="AM1628" i="5"/>
  <c r="AN1627" i="5"/>
  <c r="AM1592" i="5"/>
  <c r="AN1591" i="5"/>
  <c r="T1649" i="5"/>
  <c r="U1649" i="5" s="1"/>
  <c r="S1648" i="5"/>
  <c r="T1647" i="5"/>
  <c r="U1647" i="5" s="1"/>
  <c r="T1645" i="5"/>
  <c r="U1645" i="5" s="1"/>
  <c r="S1644" i="5"/>
  <c r="T1643" i="5"/>
  <c r="U1643" i="5" s="1"/>
  <c r="T1641" i="5"/>
  <c r="U1641" i="5" s="1"/>
  <c r="AI1637" i="5"/>
  <c r="AN1637" i="5" s="1"/>
  <c r="AN1633" i="5"/>
  <c r="T1613" i="5"/>
  <c r="U1613" i="5" s="1"/>
  <c r="T1601" i="5"/>
  <c r="U1601" i="5" s="1"/>
  <c r="AI1585" i="5"/>
  <c r="AN1585" i="5" s="1"/>
  <c r="T1581" i="5"/>
  <c r="U1581" i="5" s="1"/>
  <c r="AN1575" i="5"/>
  <c r="N1562" i="5"/>
  <c r="S1562" i="5"/>
  <c r="S1552" i="5"/>
  <c r="T1551" i="5"/>
  <c r="U1551" i="5" s="1"/>
  <c r="AM1546" i="5"/>
  <c r="T1489" i="5"/>
  <c r="U1489" i="5" s="1"/>
  <c r="T1481" i="5"/>
  <c r="U1481" i="5" s="1"/>
  <c r="T1473" i="5"/>
  <c r="U1473" i="5" s="1"/>
  <c r="S1686" i="5"/>
  <c r="S1634" i="5"/>
  <c r="S1618" i="5"/>
  <c r="S1576" i="5"/>
  <c r="S1568" i="5"/>
  <c r="T1631" i="5"/>
  <c r="U1631" i="5" s="1"/>
  <c r="L1526" i="5"/>
  <c r="M1526" i="5" s="1"/>
  <c r="L1510" i="5"/>
  <c r="M1510" i="5" s="1"/>
  <c r="L1494" i="5"/>
  <c r="M1494" i="5" s="1"/>
  <c r="L1481" i="5"/>
  <c r="M1481" i="5" s="1"/>
  <c r="T1445" i="5"/>
  <c r="U1445" i="5" s="1"/>
  <c r="R1443" i="5"/>
  <c r="S1443" i="5"/>
  <c r="L1430" i="5"/>
  <c r="M1430" i="5" s="1"/>
  <c r="L1642" i="5"/>
  <c r="M1642" i="5" s="1"/>
  <c r="S1620" i="5"/>
  <c r="T1575" i="5"/>
  <c r="U1575" i="5" s="1"/>
  <c r="T1571" i="5"/>
  <c r="U1571" i="5" s="1"/>
  <c r="T1567" i="5"/>
  <c r="U1567" i="5" s="1"/>
  <c r="T1563" i="5"/>
  <c r="U1563" i="5" s="1"/>
  <c r="S1556" i="5"/>
  <c r="R1491" i="5"/>
  <c r="S1491" i="5"/>
  <c r="R1483" i="5"/>
  <c r="S1483" i="5"/>
  <c r="R1475" i="5"/>
  <c r="S1475" i="5"/>
  <c r="R1467" i="5"/>
  <c r="S1467" i="5"/>
  <c r="T1441" i="5"/>
  <c r="U1441" i="5" s="1"/>
  <c r="S1439" i="5"/>
  <c r="R1439" i="5"/>
  <c r="T1424" i="5"/>
  <c r="U1424" i="5" s="1"/>
  <c r="T1393" i="5"/>
  <c r="U1393" i="5" s="1"/>
  <c r="T1385" i="5"/>
  <c r="U1385" i="5" s="1"/>
  <c r="T1377" i="5"/>
  <c r="U1377" i="5" s="1"/>
  <c r="T1369" i="5"/>
  <c r="U1369" i="5" s="1"/>
  <c r="T1361" i="5"/>
  <c r="U1361" i="5" s="1"/>
  <c r="T1353" i="5"/>
  <c r="U1353" i="5" s="1"/>
  <c r="T1345" i="5"/>
  <c r="U1345" i="5" s="1"/>
  <c r="T1337" i="5"/>
  <c r="U1337" i="5" s="1"/>
  <c r="T1329" i="5"/>
  <c r="U1329" i="5" s="1"/>
  <c r="L1302" i="5"/>
  <c r="M1302" i="5" s="1"/>
  <c r="S1608" i="5"/>
  <c r="S1520" i="5"/>
  <c r="S1512" i="5"/>
  <c r="S1504" i="5"/>
  <c r="S1496" i="5"/>
  <c r="AN1488" i="5"/>
  <c r="S1488" i="5"/>
  <c r="AI1476" i="5"/>
  <c r="AN1476" i="5" s="1"/>
  <c r="AN1472" i="5"/>
  <c r="S1472" i="5"/>
  <c r="T1436" i="5"/>
  <c r="U1436" i="5" s="1"/>
  <c r="T1404" i="5"/>
  <c r="U1404" i="5" s="1"/>
  <c r="N1297" i="5"/>
  <c r="AL1624" i="5"/>
  <c r="AM1624" i="5" s="1"/>
  <c r="T1565" i="5"/>
  <c r="U1565" i="5" s="1"/>
  <c r="AL1499" i="5"/>
  <c r="AM1499" i="5" s="1"/>
  <c r="S1415" i="5"/>
  <c r="T1398" i="5"/>
  <c r="U1398" i="5" s="1"/>
  <c r="AL1588" i="5"/>
  <c r="AM1588" i="5" s="1"/>
  <c r="L1521" i="5"/>
  <c r="M1521" i="5" s="1"/>
  <c r="AL1507" i="5"/>
  <c r="AM1507" i="5" s="1"/>
  <c r="S1316" i="5"/>
  <c r="AL1491" i="5"/>
  <c r="AM1491" i="5" s="1"/>
  <c r="AI1464" i="5"/>
  <c r="AN1464" i="5" s="1"/>
  <c r="T1317" i="5"/>
  <c r="U1317" i="5" s="1"/>
  <c r="S1292" i="5"/>
  <c r="AL1539" i="5"/>
  <c r="AM1539" i="5" s="1"/>
  <c r="T1293" i="5"/>
  <c r="U1293" i="5" s="1"/>
  <c r="AI1416" i="5"/>
  <c r="AN1416" i="5" s="1"/>
  <c r="T1297" i="5"/>
  <c r="U1297" i="5" s="1"/>
  <c r="S1610" i="5"/>
  <c r="AM1999" i="5"/>
  <c r="AM1991" i="5"/>
  <c r="AM1983" i="5"/>
  <c r="AM1975" i="5"/>
  <c r="AM1967" i="5"/>
  <c r="AM1959" i="5"/>
  <c r="AM1951" i="5"/>
  <c r="T1909" i="5"/>
  <c r="U1909" i="5" s="1"/>
  <c r="T1901" i="5"/>
  <c r="U1901" i="5" s="1"/>
  <c r="T1893" i="5"/>
  <c r="U1893" i="5" s="1"/>
  <c r="T1885" i="5"/>
  <c r="U1885" i="5" s="1"/>
  <c r="AL2003" i="5"/>
  <c r="AM2003" i="5" s="1"/>
  <c r="AL1995" i="5"/>
  <c r="AM1995" i="5" s="1"/>
  <c r="AL1987" i="5"/>
  <c r="AM1987" i="5" s="1"/>
  <c r="AL1979" i="5"/>
  <c r="AM1979" i="5" s="1"/>
  <c r="AL1971" i="5"/>
  <c r="AM1971" i="5" s="1"/>
  <c r="AL1963" i="5"/>
  <c r="AM1963" i="5" s="1"/>
  <c r="AL1955" i="5"/>
  <c r="AM1955" i="5" s="1"/>
  <c r="L1929" i="5"/>
  <c r="M1929" i="5" s="1"/>
  <c r="R1911" i="5"/>
  <c r="S1911" i="5"/>
  <c r="R1903" i="5"/>
  <c r="S1903" i="5"/>
  <c r="R1895" i="5"/>
  <c r="S1895" i="5"/>
  <c r="R1887" i="5"/>
  <c r="S1887" i="5"/>
  <c r="R1879" i="5"/>
  <c r="S1879" i="5"/>
  <c r="S1932" i="5"/>
  <c r="S1908" i="5"/>
  <c r="S1892" i="5"/>
  <c r="L1941" i="5"/>
  <c r="M1941" i="5" s="1"/>
  <c r="L1925" i="5"/>
  <c r="M1925" i="5" s="1"/>
  <c r="S1857" i="5"/>
  <c r="S1841" i="5"/>
  <c r="S1825" i="5"/>
  <c r="S1809" i="5"/>
  <c r="S1793" i="5"/>
  <c r="S1777" i="5"/>
  <c r="S1761" i="5"/>
  <c r="L1754" i="5"/>
  <c r="M1754" i="5" s="1"/>
  <c r="L1742" i="5"/>
  <c r="M1742" i="5" s="1"/>
  <c r="L1993" i="5"/>
  <c r="M1993" i="5" s="1"/>
  <c r="L1977" i="5"/>
  <c r="M1977" i="5" s="1"/>
  <c r="L1961" i="5"/>
  <c r="M1961" i="5" s="1"/>
  <c r="L1946" i="5"/>
  <c r="M1946" i="5" s="1"/>
  <c r="L1930" i="5"/>
  <c r="M1930" i="5" s="1"/>
  <c r="L1914" i="5"/>
  <c r="M1914" i="5" s="1"/>
  <c r="L1913" i="5"/>
  <c r="M1913" i="5" s="1"/>
  <c r="L1905" i="5"/>
  <c r="M1905" i="5" s="1"/>
  <c r="L1897" i="5"/>
  <c r="M1897" i="5" s="1"/>
  <c r="L1889" i="5"/>
  <c r="M1889" i="5" s="1"/>
  <c r="L1881" i="5"/>
  <c r="M1881" i="5" s="1"/>
  <c r="T1876" i="5"/>
  <c r="U1876" i="5" s="1"/>
  <c r="S1875" i="5"/>
  <c r="R1875" i="5"/>
  <c r="S1864" i="5"/>
  <c r="R1864" i="5"/>
  <c r="T1854" i="5"/>
  <c r="U1854" i="5" s="1"/>
  <c r="S1848" i="5"/>
  <c r="R1848" i="5"/>
  <c r="T1838" i="5"/>
  <c r="U1838" i="5" s="1"/>
  <c r="S1832" i="5"/>
  <c r="R1832" i="5"/>
  <c r="T1822" i="5"/>
  <c r="U1822" i="5" s="1"/>
  <c r="S1816" i="5"/>
  <c r="R1816" i="5"/>
  <c r="T1806" i="5"/>
  <c r="U1806" i="5" s="1"/>
  <c r="S1800" i="5"/>
  <c r="R1800" i="5"/>
  <c r="T1790" i="5"/>
  <c r="U1790" i="5" s="1"/>
  <c r="S1784" i="5"/>
  <c r="R1784" i="5"/>
  <c r="T1774" i="5"/>
  <c r="U1774" i="5" s="1"/>
  <c r="S1768" i="5"/>
  <c r="R1768" i="5"/>
  <c r="T1758" i="5"/>
  <c r="U1758" i="5" s="1"/>
  <c r="T1746" i="5"/>
  <c r="U1746" i="5" s="1"/>
  <c r="T1738" i="5"/>
  <c r="U1738" i="5" s="1"/>
  <c r="T1730" i="5"/>
  <c r="U1730" i="5" s="1"/>
  <c r="AN1710" i="5"/>
  <c r="S1737" i="5"/>
  <c r="S1722" i="5"/>
  <c r="S1714" i="5"/>
  <c r="T1709" i="5"/>
  <c r="U1709" i="5" s="1"/>
  <c r="S1749" i="5"/>
  <c r="S1733" i="5"/>
  <c r="S1745" i="5"/>
  <c r="L1727" i="5"/>
  <c r="M1727" i="5" s="1"/>
  <c r="L1707" i="5"/>
  <c r="M1707" i="5" s="1"/>
  <c r="S1678" i="5"/>
  <c r="S1642" i="5"/>
  <c r="S1640" i="5"/>
  <c r="AN1613" i="5"/>
  <c r="S1600" i="5"/>
  <c r="AN1581" i="5"/>
  <c r="AN1573" i="5"/>
  <c r="AN1569" i="5"/>
  <c r="AN1565" i="5"/>
  <c r="L1563" i="5"/>
  <c r="M1563" i="5" s="1"/>
  <c r="AN1561" i="5"/>
  <c r="S1558" i="5"/>
  <c r="N1550" i="5"/>
  <c r="S1550" i="5"/>
  <c r="S1542" i="5"/>
  <c r="S1666" i="5"/>
  <c r="L1663" i="5"/>
  <c r="M1663" i="5" s="1"/>
  <c r="AL1636" i="5"/>
  <c r="AM1636" i="5" s="1"/>
  <c r="AM1632" i="5"/>
  <c r="S1628" i="5"/>
  <c r="T1627" i="5"/>
  <c r="U1627" i="5" s="1"/>
  <c r="T1625" i="5"/>
  <c r="U1625" i="5" s="1"/>
  <c r="AN1617" i="5"/>
  <c r="AN1605" i="5"/>
  <c r="AN1593" i="5"/>
  <c r="S1566" i="5"/>
  <c r="N1560" i="5"/>
  <c r="S1544" i="5"/>
  <c r="T1543" i="5"/>
  <c r="U1543" i="5" s="1"/>
  <c r="R1539" i="5"/>
  <c r="S1539" i="5"/>
  <c r="AN1536" i="5"/>
  <c r="R1535" i="5"/>
  <c r="S1535" i="5"/>
  <c r="R1531" i="5"/>
  <c r="S1531" i="5"/>
  <c r="R1527" i="5"/>
  <c r="S1527" i="5"/>
  <c r="AN1524" i="5"/>
  <c r="R1523" i="5"/>
  <c r="S1523" i="5"/>
  <c r="R1519" i="5"/>
  <c r="S1519" i="5"/>
  <c r="R1515" i="5"/>
  <c r="S1515" i="5"/>
  <c r="AN1512" i="5"/>
  <c r="R1511" i="5"/>
  <c r="S1511" i="5"/>
  <c r="AN1508" i="5"/>
  <c r="R1507" i="5"/>
  <c r="S1507" i="5"/>
  <c r="AN1504" i="5"/>
  <c r="R1503" i="5"/>
  <c r="S1503" i="5"/>
  <c r="R1499" i="5"/>
  <c r="S1499" i="5"/>
  <c r="AN1496" i="5"/>
  <c r="R1495" i="5"/>
  <c r="S1495" i="5"/>
  <c r="AN1492" i="5"/>
  <c r="AN1651" i="5"/>
  <c r="S1546" i="5"/>
  <c r="T1593" i="5"/>
  <c r="U1593" i="5" s="1"/>
  <c r="S1532" i="5"/>
  <c r="S1516" i="5"/>
  <c r="S1500" i="5"/>
  <c r="T1461" i="5"/>
  <c r="U1461" i="5" s="1"/>
  <c r="R1459" i="5"/>
  <c r="S1459" i="5"/>
  <c r="S1698" i="5"/>
  <c r="AI1532" i="5"/>
  <c r="AN1532" i="5" s="1"/>
  <c r="AL1519" i="5"/>
  <c r="AM1519" i="5" s="1"/>
  <c r="AI1516" i="5"/>
  <c r="AN1516" i="5" s="1"/>
  <c r="AL1503" i="5"/>
  <c r="AM1503" i="5" s="1"/>
  <c r="AI1500" i="5"/>
  <c r="AN1500" i="5" s="1"/>
  <c r="L1461" i="5"/>
  <c r="M1461" i="5" s="1"/>
  <c r="T1457" i="5"/>
  <c r="U1457" i="5" s="1"/>
  <c r="S1455" i="5"/>
  <c r="R1455" i="5"/>
  <c r="T1440" i="5"/>
  <c r="U1440" i="5" s="1"/>
  <c r="L1314" i="5"/>
  <c r="M1314" i="5" s="1"/>
  <c r="S1622" i="5"/>
  <c r="S1586" i="5"/>
  <c r="S1536" i="5"/>
  <c r="AN1484" i="5"/>
  <c r="T1484" i="5"/>
  <c r="U1484" i="5" s="1"/>
  <c r="N1476" i="5"/>
  <c r="AN1468" i="5"/>
  <c r="T1468" i="5"/>
  <c r="U1468" i="5" s="1"/>
  <c r="L1457" i="5"/>
  <c r="M1457" i="5" s="1"/>
  <c r="S1451" i="5"/>
  <c r="R1451" i="5"/>
  <c r="L1425" i="5"/>
  <c r="M1425" i="5" s="1"/>
  <c r="S1419" i="5"/>
  <c r="R1419" i="5"/>
  <c r="S1322" i="5"/>
  <c r="S1314" i="5"/>
  <c r="S1306" i="5"/>
  <c r="S1298" i="5"/>
  <c r="S1290" i="5"/>
  <c r="S1282" i="5"/>
  <c r="R1416" i="5"/>
  <c r="S1416" i="5"/>
  <c r="T1321" i="5"/>
  <c r="U1321" i="5" s="1"/>
  <c r="S1312" i="5"/>
  <c r="T1289" i="5"/>
  <c r="U1289" i="5" s="1"/>
  <c r="T1569" i="5"/>
  <c r="U1569" i="5" s="1"/>
  <c r="AI1528" i="5"/>
  <c r="AN1528" i="5" s="1"/>
  <c r="S1396" i="5"/>
  <c r="S1388" i="5"/>
  <c r="S1380" i="5"/>
  <c r="S1372" i="5"/>
  <c r="S1364" i="5"/>
  <c r="S1356" i="5"/>
  <c r="S1348" i="5"/>
  <c r="S1340" i="5"/>
  <c r="S1332" i="5"/>
  <c r="S1308" i="5"/>
  <c r="AI1520" i="5"/>
  <c r="AN1520" i="5" s="1"/>
  <c r="T1313" i="5"/>
  <c r="U1313" i="5" s="1"/>
  <c r="S1288" i="5"/>
  <c r="S1636" i="5"/>
  <c r="S1432" i="5"/>
  <c r="N1278" i="5"/>
  <c r="T1268" i="5"/>
  <c r="U1268" i="5" s="1"/>
  <c r="T1264" i="5"/>
  <c r="U1264" i="5" s="1"/>
  <c r="R1240" i="5"/>
  <c r="S1240" i="5"/>
  <c r="U1245" i="5"/>
  <c r="L1243" i="5"/>
  <c r="M1243" i="5" s="1"/>
  <c r="N1243" i="5"/>
  <c r="R1232" i="5"/>
  <c r="S1232" i="5"/>
  <c r="AL1224" i="5"/>
  <c r="AM1224" i="5" s="1"/>
  <c r="U1221" i="5"/>
  <c r="AI1217" i="5"/>
  <c r="AN1217" i="5" s="1"/>
  <c r="T1224" i="5"/>
  <c r="U1224" i="5" s="1"/>
  <c r="R1218" i="5"/>
  <c r="S1218" i="5"/>
  <c r="R1206" i="5"/>
  <c r="S1206" i="5"/>
  <c r="S1175" i="5"/>
  <c r="R1175" i="5"/>
  <c r="N1203" i="5"/>
  <c r="L1203" i="5"/>
  <c r="M1203" i="5" s="1"/>
  <c r="U1161" i="5"/>
  <c r="N1147" i="5"/>
  <c r="L1147" i="5"/>
  <c r="M1147" i="5" s="1"/>
  <c r="AI1165" i="5"/>
  <c r="AN1165" i="5" s="1"/>
  <c r="S1128" i="5"/>
  <c r="R1128" i="5"/>
  <c r="U1123" i="5"/>
  <c r="N1118" i="5"/>
  <c r="L1118" i="5"/>
  <c r="M1118" i="5" s="1"/>
  <c r="L1122" i="5"/>
  <c r="M1122" i="5" s="1"/>
  <c r="N1122" i="5"/>
  <c r="N1116" i="5"/>
  <c r="L1116" i="5"/>
  <c r="M1116" i="5" s="1"/>
  <c r="R1103" i="5"/>
  <c r="S1103" i="5"/>
  <c r="U1143" i="5"/>
  <c r="AL1093" i="5"/>
  <c r="AM1093" i="5" s="1"/>
  <c r="U1073" i="5"/>
  <c r="U1071" i="5"/>
  <c r="U1069" i="5"/>
  <c r="U1080" i="5"/>
  <c r="T1064" i="5"/>
  <c r="U1064" i="5" s="1"/>
  <c r="AL1062" i="5"/>
  <c r="AM1062" i="5" s="1"/>
  <c r="AL1032" i="5"/>
  <c r="AM1032" i="5" s="1"/>
  <c r="AI1009" i="5"/>
  <c r="AN1009" i="5" s="1"/>
  <c r="L1069" i="5"/>
  <c r="M1069" i="5" s="1"/>
  <c r="N1069" i="5"/>
  <c r="T1056" i="5"/>
  <c r="U1056" i="5" s="1"/>
  <c r="T1046" i="5"/>
  <c r="U1046" i="5" s="1"/>
  <c r="T1024" i="5"/>
  <c r="U1024" i="5" s="1"/>
  <c r="T1008" i="5"/>
  <c r="U1008" i="5" s="1"/>
  <c r="L950" i="5"/>
  <c r="M950" i="5" s="1"/>
  <c r="N950" i="5"/>
  <c r="L934" i="5"/>
  <c r="M934" i="5" s="1"/>
  <c r="N934" i="5"/>
  <c r="L918" i="5"/>
  <c r="M918" i="5" s="1"/>
  <c r="N918" i="5"/>
  <c r="N943" i="5"/>
  <c r="L943" i="5"/>
  <c r="M943" i="5" s="1"/>
  <c r="N939" i="5"/>
  <c r="L939" i="5"/>
  <c r="M939" i="5" s="1"/>
  <c r="N884" i="5"/>
  <c r="L884" i="5"/>
  <c r="M884" i="5" s="1"/>
  <c r="N914" i="5"/>
  <c r="L914" i="5"/>
  <c r="M914" i="5" s="1"/>
  <c r="L906" i="5"/>
  <c r="M906" i="5" s="1"/>
  <c r="N906" i="5"/>
  <c r="N872" i="5"/>
  <c r="L872" i="5"/>
  <c r="M872" i="5" s="1"/>
  <c r="N862" i="5"/>
  <c r="L862" i="5"/>
  <c r="M862" i="5" s="1"/>
  <c r="N863" i="5"/>
  <c r="L863" i="5"/>
  <c r="M863" i="5" s="1"/>
  <c r="AL1273" i="5"/>
  <c r="AM1273" i="5" s="1"/>
  <c r="L1271" i="5"/>
  <c r="M1271" i="5" s="1"/>
  <c r="AM1264" i="5"/>
  <c r="R1277" i="5"/>
  <c r="S1277" i="5"/>
  <c r="U1249" i="5"/>
  <c r="N1265" i="5"/>
  <c r="L1265" i="5"/>
  <c r="M1265" i="5" s="1"/>
  <c r="AL1226" i="5"/>
  <c r="AM1226" i="5" s="1"/>
  <c r="U1217" i="5"/>
  <c r="T1230" i="5"/>
  <c r="U1230" i="5" s="1"/>
  <c r="N1204" i="5"/>
  <c r="L1204" i="5"/>
  <c r="M1204" i="5" s="1"/>
  <c r="AL1212" i="5"/>
  <c r="AM1212" i="5" s="1"/>
  <c r="N1196" i="5"/>
  <c r="L1196" i="5"/>
  <c r="M1196" i="5" s="1"/>
  <c r="N1181" i="5"/>
  <c r="L1181" i="5"/>
  <c r="M1181" i="5" s="1"/>
  <c r="R1176" i="5"/>
  <c r="S1176" i="5"/>
  <c r="AL1172" i="5"/>
  <c r="AM1172" i="5" s="1"/>
  <c r="T1195" i="5"/>
  <c r="U1195" i="5" s="1"/>
  <c r="L1191" i="5"/>
  <c r="M1191" i="5" s="1"/>
  <c r="N1191" i="5"/>
  <c r="R1190" i="5"/>
  <c r="S1190" i="5"/>
  <c r="U1181" i="5"/>
  <c r="AI1159" i="5"/>
  <c r="AN1159" i="5" s="1"/>
  <c r="U1151" i="5"/>
  <c r="N1143" i="5"/>
  <c r="L1143" i="5"/>
  <c r="M1143" i="5" s="1"/>
  <c r="AM1134" i="5"/>
  <c r="T1138" i="5"/>
  <c r="U1138" i="5" s="1"/>
  <c r="N1123" i="5"/>
  <c r="L1123" i="5"/>
  <c r="M1123" i="5" s="1"/>
  <c r="AL1121" i="5"/>
  <c r="AM1121" i="5" s="1"/>
  <c r="L1126" i="5"/>
  <c r="M1126" i="5" s="1"/>
  <c r="N1126" i="5"/>
  <c r="AI1131" i="5"/>
  <c r="AN1131" i="5" s="1"/>
  <c r="AL1122" i="5"/>
  <c r="AM1122" i="5" s="1"/>
  <c r="N1112" i="5"/>
  <c r="L1112" i="5"/>
  <c r="M1112" i="5" s="1"/>
  <c r="AI1104" i="5"/>
  <c r="AN1104" i="5" s="1"/>
  <c r="S1097" i="5"/>
  <c r="AL1095" i="5"/>
  <c r="AM1095" i="5" s="1"/>
  <c r="U1159" i="5"/>
  <c r="N1135" i="5"/>
  <c r="L1135" i="5"/>
  <c r="M1135" i="5" s="1"/>
  <c r="U1100" i="5"/>
  <c r="AI1084" i="5"/>
  <c r="AN1084" i="5" s="1"/>
  <c r="N1079" i="5"/>
  <c r="L1079" i="5"/>
  <c r="M1079" i="5" s="1"/>
  <c r="AI1077" i="5"/>
  <c r="AN1077" i="5" s="1"/>
  <c r="U1112" i="5"/>
  <c r="L1073" i="5"/>
  <c r="M1073" i="5" s="1"/>
  <c r="T1041" i="5"/>
  <c r="U1041" i="5" s="1"/>
  <c r="R1040" i="5"/>
  <c r="S1040" i="5"/>
  <c r="N1071" i="5"/>
  <c r="L1071" i="5"/>
  <c r="M1071" i="5" s="1"/>
  <c r="AM1058" i="5"/>
  <c r="AL1046" i="5"/>
  <c r="AM1046" i="5" s="1"/>
  <c r="AL1016" i="5"/>
  <c r="AM1016" i="5" s="1"/>
  <c r="N1001" i="5"/>
  <c r="L1001" i="5"/>
  <c r="M1001" i="5" s="1"/>
  <c r="T1058" i="5"/>
  <c r="U1058" i="5" s="1"/>
  <c r="T1036" i="5"/>
  <c r="U1036" i="5" s="1"/>
  <c r="L1025" i="5"/>
  <c r="M1025" i="5" s="1"/>
  <c r="T1020" i="5"/>
  <c r="U1020" i="5" s="1"/>
  <c r="L1009" i="5"/>
  <c r="M1009" i="5" s="1"/>
  <c r="N972" i="5"/>
  <c r="L972" i="5"/>
  <c r="M972" i="5" s="1"/>
  <c r="N960" i="5"/>
  <c r="L960" i="5"/>
  <c r="M960" i="5" s="1"/>
  <c r="L938" i="5"/>
  <c r="M938" i="5" s="1"/>
  <c r="N938" i="5"/>
  <c r="L922" i="5"/>
  <c r="M922" i="5" s="1"/>
  <c r="N922" i="5"/>
  <c r="N951" i="5"/>
  <c r="L951" i="5"/>
  <c r="M951" i="5" s="1"/>
  <c r="L879" i="5"/>
  <c r="M879" i="5" s="1"/>
  <c r="N879" i="5"/>
  <c r="N911" i="5"/>
  <c r="L911" i="5"/>
  <c r="M911" i="5" s="1"/>
  <c r="L910" i="5"/>
  <c r="M910" i="5" s="1"/>
  <c r="N910" i="5"/>
  <c r="L894" i="5"/>
  <c r="M894" i="5" s="1"/>
  <c r="N894" i="5"/>
  <c r="U888" i="5"/>
  <c r="U876" i="5"/>
  <c r="U867" i="5"/>
  <c r="S1272" i="5"/>
  <c r="R1272" i="5"/>
  <c r="L1274" i="5"/>
  <c r="M1274" i="5" s="1"/>
  <c r="N1274" i="5"/>
  <c r="AM1277" i="5"/>
  <c r="AI1264" i="5"/>
  <c r="AN1264" i="5" s="1"/>
  <c r="R1244" i="5"/>
  <c r="S1244" i="5"/>
  <c r="L1264" i="5"/>
  <c r="M1264" i="5" s="1"/>
  <c r="N1264" i="5"/>
  <c r="AL1254" i="5"/>
  <c r="AM1254" i="5" s="1"/>
  <c r="R1242" i="5"/>
  <c r="S1242" i="5"/>
  <c r="AI1247" i="5"/>
  <c r="AN1247" i="5" s="1"/>
  <c r="AI1229" i="5"/>
  <c r="AN1229" i="5" s="1"/>
  <c r="U1225" i="5"/>
  <c r="AL1220" i="5"/>
  <c r="AM1220" i="5" s="1"/>
  <c r="L1229" i="5"/>
  <c r="M1229" i="5" s="1"/>
  <c r="N1229" i="5"/>
  <c r="N1234" i="5"/>
  <c r="L1234" i="5"/>
  <c r="M1234" i="5" s="1"/>
  <c r="R1226" i="5"/>
  <c r="S1226" i="5"/>
  <c r="AL1203" i="5"/>
  <c r="AM1203" i="5" s="1"/>
  <c r="N1221" i="5"/>
  <c r="L1221" i="5"/>
  <c r="M1221" i="5" s="1"/>
  <c r="AI1188" i="5"/>
  <c r="AN1188" i="5" s="1"/>
  <c r="N1200" i="5"/>
  <c r="L1200" i="5"/>
  <c r="M1200" i="5" s="1"/>
  <c r="AM1191" i="5"/>
  <c r="R1184" i="5"/>
  <c r="S1184" i="5"/>
  <c r="AL1180" i="5"/>
  <c r="AM1180" i="5" s="1"/>
  <c r="U1192" i="5"/>
  <c r="T1191" i="5"/>
  <c r="U1191" i="5" s="1"/>
  <c r="T1189" i="5"/>
  <c r="U1189" i="5" s="1"/>
  <c r="S1153" i="5"/>
  <c r="R1153" i="5"/>
  <c r="S1137" i="5"/>
  <c r="R1137" i="5"/>
  <c r="N1173" i="5"/>
  <c r="L1173" i="5"/>
  <c r="M1173" i="5" s="1"/>
  <c r="L1169" i="5"/>
  <c r="M1169" i="5" s="1"/>
  <c r="AI1135" i="5"/>
  <c r="AN1135" i="5" s="1"/>
  <c r="R1168" i="5"/>
  <c r="S1168" i="5"/>
  <c r="S1120" i="5"/>
  <c r="R1120" i="5"/>
  <c r="L1159" i="5"/>
  <c r="M1159" i="5" s="1"/>
  <c r="AI1151" i="5"/>
  <c r="AN1151" i="5" s="1"/>
  <c r="L1127" i="5"/>
  <c r="M1127" i="5" s="1"/>
  <c r="AL1111" i="5"/>
  <c r="AM1111" i="5" s="1"/>
  <c r="N1151" i="5"/>
  <c r="L1151" i="5"/>
  <c r="M1151" i="5" s="1"/>
  <c r="U1065" i="5"/>
  <c r="R1070" i="5"/>
  <c r="S1070" i="5"/>
  <c r="U1077" i="5"/>
  <c r="L1056" i="5"/>
  <c r="M1056" i="5" s="1"/>
  <c r="N1056" i="5"/>
  <c r="AL1054" i="5"/>
  <c r="AM1054" i="5" s="1"/>
  <c r="AM1048" i="5"/>
  <c r="L1042" i="5"/>
  <c r="M1042" i="5" s="1"/>
  <c r="N1042" i="5"/>
  <c r="AL1000" i="5"/>
  <c r="AM1000" i="5" s="1"/>
  <c r="L1037" i="5"/>
  <c r="M1037" i="5" s="1"/>
  <c r="L1021" i="5"/>
  <c r="M1021" i="5" s="1"/>
  <c r="T1016" i="5"/>
  <c r="U1016" i="5" s="1"/>
  <c r="L1005" i="5"/>
  <c r="M1005" i="5" s="1"/>
  <c r="N976" i="5"/>
  <c r="L976" i="5"/>
  <c r="M976" i="5" s="1"/>
  <c r="L942" i="5"/>
  <c r="M942" i="5" s="1"/>
  <c r="N942" i="5"/>
  <c r="L926" i="5"/>
  <c r="M926" i="5" s="1"/>
  <c r="N926" i="5"/>
  <c r="N935" i="5"/>
  <c r="L935" i="5"/>
  <c r="M935" i="5" s="1"/>
  <c r="N919" i="5"/>
  <c r="L919" i="5"/>
  <c r="M919" i="5" s="1"/>
  <c r="L886" i="5"/>
  <c r="M886" i="5" s="1"/>
  <c r="N886" i="5"/>
  <c r="N915" i="5"/>
  <c r="L915" i="5"/>
  <c r="M915" i="5" s="1"/>
  <c r="N907" i="5"/>
  <c r="L907" i="5"/>
  <c r="M907" i="5" s="1"/>
  <c r="N883" i="5"/>
  <c r="L883" i="5"/>
  <c r="M883" i="5" s="1"/>
  <c r="N927" i="5"/>
  <c r="L927" i="5"/>
  <c r="M927" i="5" s="1"/>
  <c r="N867" i="5"/>
  <c r="L867" i="5"/>
  <c r="M867" i="5" s="1"/>
  <c r="N859" i="5"/>
  <c r="L859" i="5"/>
  <c r="M859" i="5" s="1"/>
  <c r="AI1270" i="5"/>
  <c r="AN1270" i="5" s="1"/>
  <c r="L1256" i="5"/>
  <c r="M1256" i="5" s="1"/>
  <c r="N1256" i="5"/>
  <c r="AI1275" i="5"/>
  <c r="AN1275" i="5" s="1"/>
  <c r="L1251" i="5"/>
  <c r="M1251" i="5" s="1"/>
  <c r="N1251" i="5"/>
  <c r="T1238" i="5"/>
  <c r="U1238" i="5" s="1"/>
  <c r="U1253" i="5"/>
  <c r="AI1243" i="5"/>
  <c r="AN1243" i="5" s="1"/>
  <c r="N1230" i="5"/>
  <c r="L1230" i="5"/>
  <c r="M1230" i="5" s="1"/>
  <c r="R1222" i="5"/>
  <c r="S1222" i="5"/>
  <c r="AI1227" i="5"/>
  <c r="AN1227" i="5" s="1"/>
  <c r="L1214" i="5"/>
  <c r="M1214" i="5" s="1"/>
  <c r="N1214" i="5"/>
  <c r="R1205" i="5"/>
  <c r="S1205" i="5"/>
  <c r="R1198" i="5"/>
  <c r="S1198" i="5"/>
  <c r="AN1185" i="5"/>
  <c r="N1177" i="5"/>
  <c r="L1177" i="5"/>
  <c r="M1177" i="5" s="1"/>
  <c r="U1173" i="5"/>
  <c r="AL1206" i="5"/>
  <c r="AM1206" i="5" s="1"/>
  <c r="T1196" i="5"/>
  <c r="U1196" i="5" s="1"/>
  <c r="L1187" i="5"/>
  <c r="M1187" i="5" s="1"/>
  <c r="N1187" i="5"/>
  <c r="T1172" i="5"/>
  <c r="U1172" i="5" s="1"/>
  <c r="N1171" i="5"/>
  <c r="AI1169" i="5"/>
  <c r="AN1169" i="5" s="1"/>
  <c r="AL1162" i="5"/>
  <c r="AM1162" i="5" s="1"/>
  <c r="U1147" i="5"/>
  <c r="AI1143" i="5"/>
  <c r="AN1143" i="5" s="1"/>
  <c r="N1139" i="5"/>
  <c r="L1139" i="5"/>
  <c r="M1139" i="5" s="1"/>
  <c r="U1135" i="5"/>
  <c r="T1165" i="5"/>
  <c r="U1165" i="5" s="1"/>
  <c r="T1163" i="5"/>
  <c r="U1163" i="5" s="1"/>
  <c r="T1146" i="5"/>
  <c r="U1146" i="5" s="1"/>
  <c r="AI1126" i="5"/>
  <c r="AN1126" i="5" s="1"/>
  <c r="R1113" i="5"/>
  <c r="S1113" i="5"/>
  <c r="R1105" i="5"/>
  <c r="S1105" i="5"/>
  <c r="T1130" i="5"/>
  <c r="U1130" i="5" s="1"/>
  <c r="AM1118" i="5"/>
  <c r="R1087" i="5"/>
  <c r="S1087" i="5"/>
  <c r="T1083" i="5"/>
  <c r="U1083" i="5" s="1"/>
  <c r="N1077" i="5"/>
  <c r="L1077" i="5"/>
  <c r="M1077" i="5" s="1"/>
  <c r="AI1069" i="5"/>
  <c r="AN1069" i="5" s="1"/>
  <c r="T1066" i="5"/>
  <c r="U1066" i="5" s="1"/>
  <c r="N1065" i="5"/>
  <c r="L1065" i="5"/>
  <c r="M1065" i="5" s="1"/>
  <c r="R1089" i="5"/>
  <c r="S1089" i="5"/>
  <c r="L1061" i="5"/>
  <c r="M1061" i="5" s="1"/>
  <c r="T1039" i="5"/>
  <c r="U1039" i="5" s="1"/>
  <c r="AL1056" i="5"/>
  <c r="AM1056" i="5" s="1"/>
  <c r="AI1025" i="5"/>
  <c r="AN1025" i="5" s="1"/>
  <c r="AN1071" i="5"/>
  <c r="S1044" i="5"/>
  <c r="R1044" i="5"/>
  <c r="L1033" i="5"/>
  <c r="M1033" i="5" s="1"/>
  <c r="L1017" i="5"/>
  <c r="M1017" i="5" s="1"/>
  <c r="N954" i="5"/>
  <c r="L954" i="5"/>
  <c r="M954" i="5" s="1"/>
  <c r="L946" i="5"/>
  <c r="M946" i="5" s="1"/>
  <c r="N946" i="5"/>
  <c r="L930" i="5"/>
  <c r="M930" i="5" s="1"/>
  <c r="N930" i="5"/>
  <c r="N904" i="5"/>
  <c r="L904" i="5"/>
  <c r="M904" i="5" s="1"/>
  <c r="T973" i="5"/>
  <c r="U973" i="5" s="1"/>
  <c r="T969" i="5"/>
  <c r="U969" i="5" s="1"/>
  <c r="T961" i="5"/>
  <c r="U961" i="5" s="1"/>
  <c r="T915" i="5"/>
  <c r="U915" i="5" s="1"/>
  <c r="T907" i="5"/>
  <c r="U907" i="5" s="1"/>
  <c r="R864" i="5"/>
  <c r="S864" i="5"/>
  <c r="N1012" i="5"/>
  <c r="S922" i="5"/>
  <c r="R857" i="5"/>
  <c r="S857" i="5"/>
  <c r="L891" i="5"/>
  <c r="M891" i="5" s="1"/>
  <c r="S930" i="5"/>
  <c r="L1280" i="5"/>
  <c r="M1280" i="5" s="1"/>
  <c r="T1270" i="5"/>
  <c r="U1270" i="5" s="1"/>
  <c r="AM1255" i="5"/>
  <c r="S1248" i="5"/>
  <c r="S1256" i="5"/>
  <c r="T1243" i="5"/>
  <c r="U1243" i="5" s="1"/>
  <c r="T1241" i="5"/>
  <c r="U1241" i="5" s="1"/>
  <c r="T1247" i="5"/>
  <c r="U1247" i="5" s="1"/>
  <c r="T1229" i="5"/>
  <c r="U1229" i="5" s="1"/>
  <c r="S1228" i="5"/>
  <c r="R1228" i="5"/>
  <c r="AN1221" i="5"/>
  <c r="S1216" i="5"/>
  <c r="T1213" i="5"/>
  <c r="U1213" i="5" s="1"/>
  <c r="AL1208" i="5"/>
  <c r="AM1208" i="5" s="1"/>
  <c r="AI1213" i="5"/>
  <c r="AN1213" i="5" s="1"/>
  <c r="T1211" i="5"/>
  <c r="U1211" i="5" s="1"/>
  <c r="T1209" i="5"/>
  <c r="U1209" i="5" s="1"/>
  <c r="S1171" i="5"/>
  <c r="R1171" i="5"/>
  <c r="S1170" i="5"/>
  <c r="T1200" i="5"/>
  <c r="U1200" i="5" s="1"/>
  <c r="AM1194" i="5"/>
  <c r="L1185" i="5"/>
  <c r="M1185" i="5" s="1"/>
  <c r="S1149" i="5"/>
  <c r="R1149" i="5"/>
  <c r="R1133" i="5"/>
  <c r="S1133" i="5"/>
  <c r="S1164" i="5"/>
  <c r="AM1158" i="5"/>
  <c r="AM1154" i="5"/>
  <c r="AM1146" i="5"/>
  <c r="AM1142" i="5"/>
  <c r="AM1138" i="5"/>
  <c r="N1134" i="5"/>
  <c r="AM1125" i="5"/>
  <c r="T1122" i="5"/>
  <c r="U1122" i="5" s="1"/>
  <c r="AI1147" i="5"/>
  <c r="AN1147" i="5" s="1"/>
  <c r="AI1139" i="5"/>
  <c r="AN1139" i="5" s="1"/>
  <c r="S1101" i="5"/>
  <c r="S1093" i="5"/>
  <c r="AN1086" i="5"/>
  <c r="AN1108" i="5"/>
  <c r="L1108" i="5"/>
  <c r="M1108" i="5" s="1"/>
  <c r="S1081" i="5"/>
  <c r="R1081" i="5"/>
  <c r="AM1072" i="5"/>
  <c r="S1068" i="5"/>
  <c r="AL1085" i="5"/>
  <c r="AM1085" i="5" s="1"/>
  <c r="AN1063" i="5"/>
  <c r="AM1060" i="5"/>
  <c r="L1046" i="5"/>
  <c r="M1046" i="5" s="1"/>
  <c r="S1031" i="5"/>
  <c r="R1031" i="5"/>
  <c r="S1023" i="5"/>
  <c r="R1023" i="5"/>
  <c r="S1015" i="5"/>
  <c r="R1015" i="5"/>
  <c r="S1007" i="5"/>
  <c r="R1007" i="5"/>
  <c r="S999" i="5"/>
  <c r="R999" i="5"/>
  <c r="R991" i="5"/>
  <c r="S991" i="5"/>
  <c r="R983" i="5"/>
  <c r="S983" i="5"/>
  <c r="AM1070" i="5"/>
  <c r="S1054" i="5"/>
  <c r="L1028" i="5"/>
  <c r="M1028" i="5" s="1"/>
  <c r="L996" i="5"/>
  <c r="M996" i="5" s="1"/>
  <c r="L1075" i="5"/>
  <c r="M1075" i="5" s="1"/>
  <c r="S1060" i="5"/>
  <c r="S1052" i="5"/>
  <c r="S1045" i="5"/>
  <c r="AM1024" i="5"/>
  <c r="AM1008" i="5"/>
  <c r="AI1029" i="5"/>
  <c r="AN1029" i="5" s="1"/>
  <c r="AI1013" i="5"/>
  <c r="AN1013" i="5" s="1"/>
  <c r="AI997" i="5"/>
  <c r="AN997" i="5" s="1"/>
  <c r="AL980" i="5"/>
  <c r="AM980" i="5" s="1"/>
  <c r="L968" i="5"/>
  <c r="M968" i="5" s="1"/>
  <c r="L964" i="5"/>
  <c r="M964" i="5" s="1"/>
  <c r="AI989" i="5"/>
  <c r="AN989" i="5" s="1"/>
  <c r="T981" i="5"/>
  <c r="U981" i="5" s="1"/>
  <c r="R971" i="5"/>
  <c r="S971" i="5"/>
  <c r="L970" i="5"/>
  <c r="M970" i="5" s="1"/>
  <c r="R963" i="5"/>
  <c r="S963" i="5"/>
  <c r="R949" i="5"/>
  <c r="S949" i="5"/>
  <c r="R945" i="5"/>
  <c r="S945" i="5"/>
  <c r="AN942" i="5"/>
  <c r="R941" i="5"/>
  <c r="S941" i="5"/>
  <c r="AN938" i="5"/>
  <c r="R937" i="5"/>
  <c r="S937" i="5"/>
  <c r="R933" i="5"/>
  <c r="S933" i="5"/>
  <c r="R929" i="5"/>
  <c r="S929" i="5"/>
  <c r="AN926" i="5"/>
  <c r="R925" i="5"/>
  <c r="S925" i="5"/>
  <c r="AN922" i="5"/>
  <c r="R921" i="5"/>
  <c r="S921" i="5"/>
  <c r="S976" i="5"/>
  <c r="S972" i="5"/>
  <c r="S968" i="5"/>
  <c r="S964" i="5"/>
  <c r="S960" i="5"/>
  <c r="L953" i="5"/>
  <c r="M953" i="5" s="1"/>
  <c r="AI939" i="5"/>
  <c r="AN939" i="5" s="1"/>
  <c r="AI923" i="5"/>
  <c r="AN923" i="5" s="1"/>
  <c r="AN914" i="5"/>
  <c r="T914" i="5"/>
  <c r="U914" i="5" s="1"/>
  <c r="AL905" i="5"/>
  <c r="AM905" i="5" s="1"/>
  <c r="T903" i="5"/>
  <c r="U903" i="5" s="1"/>
  <c r="R901" i="5"/>
  <c r="S901" i="5"/>
  <c r="T958" i="5"/>
  <c r="AI943" i="5"/>
  <c r="AN943" i="5" s="1"/>
  <c r="AI927" i="5"/>
  <c r="AN927" i="5" s="1"/>
  <c r="T894" i="5"/>
  <c r="U894" i="5" s="1"/>
  <c r="L948" i="5"/>
  <c r="M948" i="5" s="1"/>
  <c r="S917" i="5"/>
  <c r="N895" i="5"/>
  <c r="L895" i="5"/>
  <c r="M895" i="5" s="1"/>
  <c r="S885" i="5"/>
  <c r="N881" i="5"/>
  <c r="AI887" i="5"/>
  <c r="AN887" i="5" s="1"/>
  <c r="AI871" i="5"/>
  <c r="AN871" i="5" s="1"/>
  <c r="AL926" i="5"/>
  <c r="AM926" i="5" s="1"/>
  <c r="L900" i="5"/>
  <c r="M900" i="5" s="1"/>
  <c r="S913" i="5"/>
  <c r="T896" i="5"/>
  <c r="U896" i="5" s="1"/>
  <c r="AL890" i="5"/>
  <c r="AM890" i="5" s="1"/>
  <c r="N871" i="5"/>
  <c r="S869" i="5"/>
  <c r="L924" i="5"/>
  <c r="M924" i="5" s="1"/>
  <c r="AL918" i="5"/>
  <c r="AM918" i="5" s="1"/>
  <c r="S866" i="5"/>
  <c r="S862" i="5"/>
  <c r="S1280" i="5"/>
  <c r="R1280" i="5"/>
  <c r="T1269" i="5"/>
  <c r="U1269" i="5" s="1"/>
  <c r="AN1278" i="5"/>
  <c r="S1278" i="5"/>
  <c r="L1270" i="5"/>
  <c r="M1270" i="5" s="1"/>
  <c r="T1265" i="5"/>
  <c r="U1265" i="5" s="1"/>
  <c r="L1275" i="5"/>
  <c r="M1275" i="5" s="1"/>
  <c r="AM1267" i="5"/>
  <c r="AL1263" i="5"/>
  <c r="AM1263" i="5" s="1"/>
  <c r="S1263" i="5"/>
  <c r="T1237" i="5"/>
  <c r="U1237" i="5" s="1"/>
  <c r="T1251" i="5"/>
  <c r="U1251" i="5" s="1"/>
  <c r="AM1240" i="5"/>
  <c r="AN1239" i="5"/>
  <c r="AM1236" i="5"/>
  <c r="AM1214" i="5"/>
  <c r="AN1215" i="5"/>
  <c r="S1210" i="5"/>
  <c r="AN1223" i="5"/>
  <c r="AN1219" i="5"/>
  <c r="S1197" i="5"/>
  <c r="R1197" i="5"/>
  <c r="AN1187" i="5"/>
  <c r="S1183" i="5"/>
  <c r="R1183" i="5"/>
  <c r="S1199" i="5"/>
  <c r="R1194" i="5"/>
  <c r="S1194" i="5"/>
  <c r="S1186" i="5"/>
  <c r="R1186" i="5"/>
  <c r="AM1176" i="5"/>
  <c r="S1145" i="5"/>
  <c r="R1145" i="5"/>
  <c r="AN1161" i="5"/>
  <c r="AM1170" i="5"/>
  <c r="N1166" i="5"/>
  <c r="S1166" i="5"/>
  <c r="S1160" i="5"/>
  <c r="R1160" i="5"/>
  <c r="S1156" i="5"/>
  <c r="R1156" i="5"/>
  <c r="S1152" i="5"/>
  <c r="R1152" i="5"/>
  <c r="S1148" i="5"/>
  <c r="R1148" i="5"/>
  <c r="S1144" i="5"/>
  <c r="R1144" i="5"/>
  <c r="S1140" i="5"/>
  <c r="R1140" i="5"/>
  <c r="S1136" i="5"/>
  <c r="R1136" i="5"/>
  <c r="S1124" i="5"/>
  <c r="R1124" i="5"/>
  <c r="S1162" i="5"/>
  <c r="S1134" i="5"/>
  <c r="AM1129" i="5"/>
  <c r="T1126" i="5"/>
  <c r="U1126" i="5" s="1"/>
  <c r="AN1118" i="5"/>
  <c r="S1129" i="5"/>
  <c r="AM1089" i="5"/>
  <c r="AM1081" i="5"/>
  <c r="AM1107" i="5"/>
  <c r="S1099" i="5"/>
  <c r="S1111" i="5"/>
  <c r="S1085" i="5"/>
  <c r="S1107" i="5"/>
  <c r="AM1076" i="5"/>
  <c r="S1072" i="5"/>
  <c r="AL1064" i="5"/>
  <c r="AM1064" i="5" s="1"/>
  <c r="AN1075" i="5"/>
  <c r="T1061" i="5"/>
  <c r="U1061" i="5" s="1"/>
  <c r="L1062" i="5"/>
  <c r="M1062" i="5" s="1"/>
  <c r="AN1037" i="5"/>
  <c r="AN1033" i="5"/>
  <c r="AN1021" i="5"/>
  <c r="AN1017" i="5"/>
  <c r="AN1005" i="5"/>
  <c r="AN1001" i="5"/>
  <c r="L973" i="5"/>
  <c r="M973" i="5" s="1"/>
  <c r="T989" i="5"/>
  <c r="U989" i="5" s="1"/>
  <c r="AM971" i="5"/>
  <c r="AM963" i="5"/>
  <c r="T911" i="5"/>
  <c r="U911" i="5" s="1"/>
  <c r="AI946" i="5"/>
  <c r="AN946" i="5" s="1"/>
  <c r="AI930" i="5"/>
  <c r="AN930" i="5" s="1"/>
  <c r="T910" i="5"/>
  <c r="U910" i="5" s="1"/>
  <c r="AI952" i="5"/>
  <c r="AN952" i="5" s="1"/>
  <c r="S950" i="5"/>
  <c r="S942" i="5"/>
  <c r="S934" i="5"/>
  <c r="AI950" i="5"/>
  <c r="AN950" i="5" s="1"/>
  <c r="AI934" i="5"/>
  <c r="AN934" i="5" s="1"/>
  <c r="AI918" i="5"/>
  <c r="AN918" i="5" s="1"/>
  <c r="S881" i="5"/>
  <c r="R881" i="5"/>
  <c r="S860" i="5"/>
  <c r="R860" i="5"/>
  <c r="L903" i="5"/>
  <c r="M903" i="5" s="1"/>
  <c r="N903" i="5"/>
  <c r="L940" i="5"/>
  <c r="M940" i="5" s="1"/>
  <c r="R890" i="5"/>
  <c r="S890" i="5"/>
  <c r="AN883" i="5"/>
  <c r="S882" i="5"/>
  <c r="T878" i="5"/>
  <c r="U878" i="5" s="1"/>
  <c r="AL870" i="5"/>
  <c r="AM870" i="5" s="1"/>
  <c r="R861" i="5"/>
  <c r="S861" i="5"/>
  <c r="AM857" i="5"/>
  <c r="L932" i="5"/>
  <c r="M932" i="5" s="1"/>
  <c r="S918" i="5"/>
  <c r="AL914" i="5"/>
  <c r="AM914" i="5" s="1"/>
  <c r="AL906" i="5"/>
  <c r="AM906" i="5" s="1"/>
  <c r="N887" i="5"/>
  <c r="AL879" i="5"/>
  <c r="AM879" i="5" s="1"/>
  <c r="AL861" i="5"/>
  <c r="AM861" i="5" s="1"/>
  <c r="S858" i="5"/>
  <c r="T977" i="5"/>
  <c r="U977" i="5" s="1"/>
  <c r="T965" i="5"/>
  <c r="U965" i="5" s="1"/>
  <c r="R952" i="5"/>
  <c r="S952" i="5"/>
  <c r="T895" i="5"/>
  <c r="U895" i="5" s="1"/>
  <c r="R893" i="5"/>
  <c r="S893" i="5"/>
  <c r="AM898" i="5"/>
  <c r="S938" i="5"/>
  <c r="R865" i="5"/>
  <c r="S865" i="5"/>
  <c r="L897" i="5"/>
  <c r="M897" i="5" s="1"/>
  <c r="T868" i="5"/>
  <c r="U868" i="5" s="1"/>
  <c r="S1276" i="5"/>
  <c r="R1276" i="5"/>
  <c r="AN1274" i="5"/>
  <c r="T1274" i="5"/>
  <c r="U1274" i="5" s="1"/>
  <c r="R1255" i="5"/>
  <c r="S1255" i="5"/>
  <c r="S1250" i="5"/>
  <c r="S1246" i="5"/>
  <c r="T1239" i="5"/>
  <c r="U1239" i="5" s="1"/>
  <c r="S1254" i="5"/>
  <c r="S1202" i="5"/>
  <c r="R1202" i="5"/>
  <c r="L1215" i="5"/>
  <c r="M1215" i="5" s="1"/>
  <c r="S1201" i="5"/>
  <c r="R1201" i="5"/>
  <c r="S1193" i="5"/>
  <c r="R1193" i="5"/>
  <c r="S1179" i="5"/>
  <c r="R1179" i="5"/>
  <c r="AM1190" i="5"/>
  <c r="S1182" i="5"/>
  <c r="R1182" i="5"/>
  <c r="S1178" i="5"/>
  <c r="R1178" i="5"/>
  <c r="S1174" i="5"/>
  <c r="R1174" i="5"/>
  <c r="S1157" i="5"/>
  <c r="R1157" i="5"/>
  <c r="S1141" i="5"/>
  <c r="R1141" i="5"/>
  <c r="T1169" i="5"/>
  <c r="U1169" i="5" s="1"/>
  <c r="S1132" i="5"/>
  <c r="R1132" i="5"/>
  <c r="AN1122" i="5"/>
  <c r="R1121" i="5"/>
  <c r="S1121" i="5"/>
  <c r="T1131" i="5"/>
  <c r="U1131" i="5" s="1"/>
  <c r="S1117" i="5"/>
  <c r="S1109" i="5"/>
  <c r="T1114" i="5"/>
  <c r="U1114" i="5" s="1"/>
  <c r="T1110" i="5"/>
  <c r="U1110" i="5" s="1"/>
  <c r="T1106" i="5"/>
  <c r="U1106" i="5" s="1"/>
  <c r="T1102" i="5"/>
  <c r="U1102" i="5" s="1"/>
  <c r="T1098" i="5"/>
  <c r="U1098" i="5" s="1"/>
  <c r="T1094" i="5"/>
  <c r="U1094" i="5" s="1"/>
  <c r="T1078" i="5"/>
  <c r="U1078" i="5" s="1"/>
  <c r="AN1112" i="5"/>
  <c r="S1115" i="5"/>
  <c r="S1095" i="5"/>
  <c r="AN1100" i="5"/>
  <c r="S1076" i="5"/>
  <c r="S1035" i="5"/>
  <c r="R1035" i="5"/>
  <c r="S1027" i="5"/>
  <c r="R1027" i="5"/>
  <c r="S1019" i="5"/>
  <c r="R1019" i="5"/>
  <c r="S1011" i="5"/>
  <c r="R1011" i="5"/>
  <c r="S1003" i="5"/>
  <c r="R1003" i="5"/>
  <c r="S995" i="5"/>
  <c r="R995" i="5"/>
  <c r="R987" i="5"/>
  <c r="S987" i="5"/>
  <c r="R979" i="5"/>
  <c r="S979" i="5"/>
  <c r="AM1074" i="5"/>
  <c r="AN1039" i="5"/>
  <c r="AN1067" i="5"/>
  <c r="S980" i="5"/>
  <c r="R975" i="5"/>
  <c r="S975" i="5"/>
  <c r="R967" i="5"/>
  <c r="S967" i="5"/>
  <c r="R959" i="5"/>
  <c r="S959" i="5"/>
  <c r="AN957" i="5"/>
  <c r="T951" i="5"/>
  <c r="U951" i="5" s="1"/>
  <c r="AM949" i="5"/>
  <c r="T947" i="5"/>
  <c r="U947" i="5" s="1"/>
  <c r="AM945" i="5"/>
  <c r="T943" i="5"/>
  <c r="U943" i="5" s="1"/>
  <c r="AM941" i="5"/>
  <c r="T939" i="5"/>
  <c r="U939" i="5" s="1"/>
  <c r="AM937" i="5"/>
  <c r="T935" i="5"/>
  <c r="U935" i="5" s="1"/>
  <c r="AM933" i="5"/>
  <c r="T931" i="5"/>
  <c r="U931" i="5" s="1"/>
  <c r="AM929" i="5"/>
  <c r="T927" i="5"/>
  <c r="U927" i="5" s="1"/>
  <c r="AM925" i="5"/>
  <c r="T923" i="5"/>
  <c r="U923" i="5" s="1"/>
  <c r="AM921" i="5"/>
  <c r="T919" i="5"/>
  <c r="U919" i="5" s="1"/>
  <c r="AM917" i="5"/>
  <c r="AN976" i="5"/>
  <c r="AN972" i="5"/>
  <c r="AN968" i="5"/>
  <c r="AN964" i="5"/>
  <c r="AN960" i="5"/>
  <c r="AL913" i="5"/>
  <c r="AM913" i="5" s="1"/>
  <c r="AI910" i="5"/>
  <c r="AN910" i="5" s="1"/>
  <c r="AM909" i="5"/>
  <c r="AN906" i="5"/>
  <c r="T906" i="5"/>
  <c r="U906" i="5" s="1"/>
  <c r="N902" i="5"/>
  <c r="S946" i="5"/>
  <c r="S926" i="5"/>
  <c r="S909" i="5"/>
  <c r="AL901" i="5"/>
  <c r="AM901" i="5" s="1"/>
  <c r="S899" i="5"/>
  <c r="AL882" i="5"/>
  <c r="AM882" i="5" s="1"/>
  <c r="S883" i="5"/>
  <c r="AM899" i="5"/>
  <c r="AL893" i="5"/>
  <c r="AM893" i="5" s="1"/>
  <c r="S889" i="5"/>
  <c r="AN866" i="5"/>
  <c r="AN858" i="5"/>
  <c r="L928" i="5"/>
  <c r="M928" i="5" s="1"/>
  <c r="AL865" i="5"/>
  <c r="AM865" i="5" s="1"/>
  <c r="AI862" i="5"/>
  <c r="AN862" i="5" s="1"/>
  <c r="N820" i="5"/>
  <c r="L820" i="5"/>
  <c r="M820" i="5" s="1"/>
  <c r="N702" i="5"/>
  <c r="L702" i="5"/>
  <c r="M702" i="5" s="1"/>
  <c r="U687" i="5"/>
  <c r="L673" i="5"/>
  <c r="M673" i="5" s="1"/>
  <c r="N673" i="5"/>
  <c r="N665" i="5"/>
  <c r="L665" i="5"/>
  <c r="M665" i="5" s="1"/>
  <c r="L657" i="5"/>
  <c r="M657" i="5" s="1"/>
  <c r="N657" i="5"/>
  <c r="N670" i="5"/>
  <c r="L670" i="5"/>
  <c r="M670" i="5" s="1"/>
  <c r="N682" i="5"/>
  <c r="L682" i="5"/>
  <c r="M682" i="5" s="1"/>
  <c r="N723" i="5"/>
  <c r="L723" i="5"/>
  <c r="M723" i="5" s="1"/>
  <c r="N658" i="5"/>
  <c r="L658" i="5"/>
  <c r="M658" i="5" s="1"/>
  <c r="N576" i="5"/>
  <c r="L576" i="5"/>
  <c r="M576" i="5" s="1"/>
  <c r="U566" i="5"/>
  <c r="U545" i="5"/>
  <c r="U541" i="5"/>
  <c r="N529" i="5"/>
  <c r="L529" i="5"/>
  <c r="M529" i="5" s="1"/>
  <c r="N525" i="5"/>
  <c r="L525" i="5"/>
  <c r="M525" i="5" s="1"/>
  <c r="L592" i="5"/>
  <c r="M592" i="5" s="1"/>
  <c r="N592" i="5"/>
  <c r="N465" i="5"/>
  <c r="L465" i="5"/>
  <c r="M465" i="5" s="1"/>
  <c r="N433" i="5"/>
  <c r="L433" i="5"/>
  <c r="M433" i="5" s="1"/>
  <c r="L854" i="5"/>
  <c r="M854" i="5" s="1"/>
  <c r="N854" i="5"/>
  <c r="L761" i="5"/>
  <c r="M761" i="5" s="1"/>
  <c r="N761" i="5"/>
  <c r="N753" i="5"/>
  <c r="L753" i="5"/>
  <c r="M753" i="5" s="1"/>
  <c r="U644" i="5"/>
  <c r="U553" i="5"/>
  <c r="N545" i="5"/>
  <c r="L545" i="5"/>
  <c r="M545" i="5" s="1"/>
  <c r="N541" i="5"/>
  <c r="L541" i="5"/>
  <c r="M541" i="5" s="1"/>
  <c r="U537" i="5"/>
  <c r="U521" i="5"/>
  <c r="N476" i="5"/>
  <c r="L476" i="5"/>
  <c r="M476" i="5" s="1"/>
  <c r="L468" i="5"/>
  <c r="M468" i="5" s="1"/>
  <c r="N468" i="5"/>
  <c r="L460" i="5"/>
  <c r="M460" i="5" s="1"/>
  <c r="N460" i="5"/>
  <c r="L452" i="5"/>
  <c r="M452" i="5" s="1"/>
  <c r="N452" i="5"/>
  <c r="N469" i="5"/>
  <c r="L469" i="5"/>
  <c r="M469" i="5" s="1"/>
  <c r="N453" i="5"/>
  <c r="L453" i="5"/>
  <c r="M453" i="5" s="1"/>
  <c r="N449" i="5"/>
  <c r="L449" i="5"/>
  <c r="M449" i="5" s="1"/>
  <c r="N441" i="5"/>
  <c r="L441" i="5"/>
  <c r="M441" i="5" s="1"/>
  <c r="U827" i="5"/>
  <c r="L731" i="5"/>
  <c r="M731" i="5" s="1"/>
  <c r="N731" i="5"/>
  <c r="L669" i="5"/>
  <c r="M669" i="5" s="1"/>
  <c r="N669" i="5"/>
  <c r="N653" i="5"/>
  <c r="L653" i="5"/>
  <c r="M653" i="5" s="1"/>
  <c r="N644" i="5"/>
  <c r="L644" i="5"/>
  <c r="M644" i="5" s="1"/>
  <c r="U640" i="5"/>
  <c r="N584" i="5"/>
  <c r="L584" i="5"/>
  <c r="M584" i="5" s="1"/>
  <c r="N568" i="5"/>
  <c r="L568" i="5"/>
  <c r="M568" i="5" s="1"/>
  <c r="N558" i="5"/>
  <c r="L558" i="5"/>
  <c r="M558" i="5" s="1"/>
  <c r="N553" i="5"/>
  <c r="L553" i="5"/>
  <c r="M553" i="5" s="1"/>
  <c r="U549" i="5"/>
  <c r="N537" i="5"/>
  <c r="L537" i="5"/>
  <c r="M537" i="5" s="1"/>
  <c r="U533" i="5"/>
  <c r="N521" i="5"/>
  <c r="L521" i="5"/>
  <c r="M521" i="5" s="1"/>
  <c r="L448" i="5"/>
  <c r="M448" i="5" s="1"/>
  <c r="N448" i="5"/>
  <c r="L444" i="5"/>
  <c r="M444" i="5" s="1"/>
  <c r="N444" i="5"/>
  <c r="L440" i="5"/>
  <c r="M440" i="5" s="1"/>
  <c r="N440" i="5"/>
  <c r="N436" i="5"/>
  <c r="L436" i="5"/>
  <c r="M436" i="5" s="1"/>
  <c r="L432" i="5"/>
  <c r="M432" i="5" s="1"/>
  <c r="N432" i="5"/>
  <c r="N473" i="5"/>
  <c r="L473" i="5"/>
  <c r="M473" i="5" s="1"/>
  <c r="N457" i="5"/>
  <c r="L457" i="5"/>
  <c r="M457" i="5" s="1"/>
  <c r="N437" i="5"/>
  <c r="L437" i="5"/>
  <c r="M437" i="5" s="1"/>
  <c r="N775" i="5"/>
  <c r="L775" i="5"/>
  <c r="M775" i="5" s="1"/>
  <c r="L790" i="5"/>
  <c r="M790" i="5" s="1"/>
  <c r="N790" i="5"/>
  <c r="L757" i="5"/>
  <c r="M757" i="5" s="1"/>
  <c r="N757" i="5"/>
  <c r="L749" i="5"/>
  <c r="M749" i="5" s="1"/>
  <c r="N749" i="5"/>
  <c r="L743" i="5"/>
  <c r="M743" i="5" s="1"/>
  <c r="N743" i="5"/>
  <c r="L698" i="5"/>
  <c r="M698" i="5" s="1"/>
  <c r="N698" i="5"/>
  <c r="N695" i="5"/>
  <c r="L695" i="5"/>
  <c r="M695" i="5" s="1"/>
  <c r="N678" i="5"/>
  <c r="L678" i="5"/>
  <c r="M678" i="5" s="1"/>
  <c r="N646" i="5"/>
  <c r="L646" i="5"/>
  <c r="M646" i="5" s="1"/>
  <c r="N640" i="5"/>
  <c r="L640" i="5"/>
  <c r="M640" i="5" s="1"/>
  <c r="U636" i="5"/>
  <c r="L533" i="5"/>
  <c r="M533" i="5" s="1"/>
  <c r="N533" i="5"/>
  <c r="U529" i="5"/>
  <c r="U525" i="5"/>
  <c r="N513" i="5"/>
  <c r="L513" i="5"/>
  <c r="M513" i="5" s="1"/>
  <c r="N479" i="5"/>
  <c r="L479" i="5"/>
  <c r="M479" i="5" s="1"/>
  <c r="L472" i="5"/>
  <c r="M472" i="5" s="1"/>
  <c r="N472" i="5"/>
  <c r="L464" i="5"/>
  <c r="M464" i="5" s="1"/>
  <c r="N464" i="5"/>
  <c r="L456" i="5"/>
  <c r="M456" i="5" s="1"/>
  <c r="N456" i="5"/>
  <c r="N445" i="5"/>
  <c r="L445" i="5"/>
  <c r="M445" i="5" s="1"/>
  <c r="L855" i="5"/>
  <c r="M855" i="5" s="1"/>
  <c r="AL834" i="5"/>
  <c r="AM834" i="5" s="1"/>
  <c r="AN812" i="5"/>
  <c r="T816" i="5"/>
  <c r="U816" i="5" s="1"/>
  <c r="AL801" i="5"/>
  <c r="AM801" i="5" s="1"/>
  <c r="T802" i="5"/>
  <c r="U802" i="5" s="1"/>
  <c r="R848" i="5"/>
  <c r="S848" i="5"/>
  <c r="T851" i="5"/>
  <c r="U851" i="5" s="1"/>
  <c r="AI854" i="5"/>
  <c r="AN854" i="5" s="1"/>
  <c r="R853" i="5"/>
  <c r="S853" i="5"/>
  <c r="S839" i="5"/>
  <c r="R839" i="5"/>
  <c r="AI847" i="5"/>
  <c r="AN847" i="5" s="1"/>
  <c r="AM850" i="5"/>
  <c r="AN841" i="5"/>
  <c r="T841" i="5"/>
  <c r="U841" i="5" s="1"/>
  <c r="AM836" i="5"/>
  <c r="L835" i="5"/>
  <c r="M835" i="5" s="1"/>
  <c r="T834" i="5"/>
  <c r="U834" i="5" s="1"/>
  <c r="AN830" i="5"/>
  <c r="T843" i="5"/>
  <c r="U843" i="5" s="1"/>
  <c r="T829" i="5"/>
  <c r="U829" i="5" s="1"/>
  <c r="L838" i="5"/>
  <c r="M838" i="5" s="1"/>
  <c r="AL828" i="5"/>
  <c r="AM828" i="5" s="1"/>
  <c r="AN842" i="5"/>
  <c r="AI827" i="5"/>
  <c r="AN827" i="5" s="1"/>
  <c r="AM833" i="5"/>
  <c r="AN804" i="5"/>
  <c r="AN826" i="5"/>
  <c r="L824" i="5"/>
  <c r="M824" i="5" s="1"/>
  <c r="AI823" i="5"/>
  <c r="AN823" i="5" s="1"/>
  <c r="S807" i="5"/>
  <c r="S795" i="5"/>
  <c r="T794" i="5"/>
  <c r="U794" i="5" s="1"/>
  <c r="AL791" i="5"/>
  <c r="AM791" i="5" s="1"/>
  <c r="AM789" i="5"/>
  <c r="T831" i="5"/>
  <c r="AN824" i="5"/>
  <c r="AM802" i="5"/>
  <c r="AN790" i="5"/>
  <c r="S780" i="5"/>
  <c r="S772" i="5"/>
  <c r="S764" i="5"/>
  <c r="S766" i="5"/>
  <c r="AN763" i="5"/>
  <c r="AM758" i="5"/>
  <c r="AM756" i="5"/>
  <c r="L755" i="5"/>
  <c r="M755" i="5" s="1"/>
  <c r="AM750" i="5"/>
  <c r="AM748" i="5"/>
  <c r="S809" i="5"/>
  <c r="L793" i="5"/>
  <c r="M793" i="5" s="1"/>
  <c r="S793" i="5"/>
  <c r="AI775" i="5"/>
  <c r="AN775" i="5" s="1"/>
  <c r="AM770" i="5"/>
  <c r="AN759" i="5"/>
  <c r="N754" i="5"/>
  <c r="S754" i="5"/>
  <c r="AL782" i="5"/>
  <c r="AM782" i="5" s="1"/>
  <c r="S752" i="5"/>
  <c r="S740" i="5"/>
  <c r="S732" i="5"/>
  <c r="S801" i="5"/>
  <c r="T790" i="5"/>
  <c r="U790" i="5" s="1"/>
  <c r="AN783" i="5"/>
  <c r="T735" i="5"/>
  <c r="U735" i="5" s="1"/>
  <c r="AI731" i="5"/>
  <c r="AN731" i="5" s="1"/>
  <c r="AN729" i="5"/>
  <c r="AN721" i="5"/>
  <c r="S786" i="5"/>
  <c r="T759" i="5"/>
  <c r="U759" i="5" s="1"/>
  <c r="T755" i="5"/>
  <c r="U755" i="5" s="1"/>
  <c r="T751" i="5"/>
  <c r="U751" i="5" s="1"/>
  <c r="S738" i="5"/>
  <c r="N730" i="5"/>
  <c r="S730" i="5"/>
  <c r="N722" i="5"/>
  <c r="S722" i="5"/>
  <c r="AN713" i="5"/>
  <c r="AL778" i="5"/>
  <c r="AM778" i="5" s="1"/>
  <c r="AL738" i="5"/>
  <c r="AM738" i="5" s="1"/>
  <c r="AN725" i="5"/>
  <c r="AM700" i="5"/>
  <c r="T689" i="5"/>
  <c r="U689" i="5" s="1"/>
  <c r="R688" i="5"/>
  <c r="S688" i="5"/>
  <c r="AN686" i="5"/>
  <c r="S683" i="5"/>
  <c r="R683" i="5"/>
  <c r="S667" i="5"/>
  <c r="R667" i="5"/>
  <c r="R651" i="5"/>
  <c r="S651" i="5"/>
  <c r="AI746" i="5"/>
  <c r="AN746" i="5" s="1"/>
  <c r="AM734" i="5"/>
  <c r="S718" i="5"/>
  <c r="L710" i="5"/>
  <c r="M710" i="5" s="1"/>
  <c r="AN681" i="5"/>
  <c r="R680" i="5"/>
  <c r="S680" i="5"/>
  <c r="R664" i="5"/>
  <c r="S664" i="5"/>
  <c r="AM656" i="5"/>
  <c r="AL762" i="5"/>
  <c r="AM762" i="5" s="1"/>
  <c r="AL720" i="5"/>
  <c r="AM720" i="5" s="1"/>
  <c r="AL712" i="5"/>
  <c r="AM712" i="5" s="1"/>
  <c r="S708" i="5"/>
  <c r="AN705" i="5"/>
  <c r="AL704" i="5"/>
  <c r="AM704" i="5" s="1"/>
  <c r="AI693" i="5"/>
  <c r="AN693" i="5" s="1"/>
  <c r="S669" i="5"/>
  <c r="AL681" i="5"/>
  <c r="AM681" i="5" s="1"/>
  <c r="N681" i="5"/>
  <c r="T682" i="5"/>
  <c r="U682" i="5" s="1"/>
  <c r="AI665" i="5"/>
  <c r="AN665" i="5" s="1"/>
  <c r="L850" i="5"/>
  <c r="M850" i="5" s="1"/>
  <c r="S850" i="5"/>
  <c r="S700" i="5"/>
  <c r="AL686" i="5"/>
  <c r="AM686" i="5" s="1"/>
  <c r="T678" i="5"/>
  <c r="U678" i="5" s="1"/>
  <c r="AI662" i="5"/>
  <c r="AN662" i="5" s="1"/>
  <c r="L662" i="5"/>
  <c r="M662" i="5" s="1"/>
  <c r="T654" i="5"/>
  <c r="U654" i="5" s="1"/>
  <c r="S647" i="5"/>
  <c r="S642" i="5"/>
  <c r="R642" i="5"/>
  <c r="N648" i="5"/>
  <c r="N649" i="5"/>
  <c r="AM645" i="5"/>
  <c r="S641" i="5"/>
  <c r="R641" i="5"/>
  <c r="S637" i="5"/>
  <c r="R637" i="5"/>
  <c r="L633" i="5"/>
  <c r="M633" i="5" s="1"/>
  <c r="S648" i="5"/>
  <c r="T632" i="5"/>
  <c r="U632" i="5" s="1"/>
  <c r="S611" i="5"/>
  <c r="S595" i="5"/>
  <c r="L588" i="5"/>
  <c r="M588" i="5" s="1"/>
  <c r="AM626" i="5"/>
  <c r="T620" i="5"/>
  <c r="U620" i="5" s="1"/>
  <c r="T604" i="5"/>
  <c r="U604" i="5" s="1"/>
  <c r="L593" i="5"/>
  <c r="M593" i="5" s="1"/>
  <c r="T588" i="5"/>
  <c r="U588" i="5" s="1"/>
  <c r="L581" i="5"/>
  <c r="M581" i="5" s="1"/>
  <c r="R579" i="5"/>
  <c r="S579" i="5"/>
  <c r="R571" i="5"/>
  <c r="S571" i="5"/>
  <c r="S514" i="5"/>
  <c r="AL591" i="5"/>
  <c r="AM591" i="5" s="1"/>
  <c r="S587" i="5"/>
  <c r="L549" i="5"/>
  <c r="M549" i="5" s="1"/>
  <c r="AN541" i="5"/>
  <c r="S540" i="5"/>
  <c r="AM532" i="5"/>
  <c r="AN529" i="5"/>
  <c r="S528" i="5"/>
  <c r="AL524" i="5"/>
  <c r="AM524" i="5" s="1"/>
  <c r="AM522" i="5"/>
  <c r="AM508" i="5"/>
  <c r="AM504" i="5"/>
  <c r="AM500" i="5"/>
  <c r="AM496" i="5"/>
  <c r="AM492" i="5"/>
  <c r="AM488" i="5"/>
  <c r="AM484" i="5"/>
  <c r="AM480" i="5"/>
  <c r="AL552" i="5"/>
  <c r="AM552" i="5" s="1"/>
  <c r="AL548" i="5"/>
  <c r="AM548" i="5" s="1"/>
  <c r="T513" i="5"/>
  <c r="U513" i="5" s="1"/>
  <c r="R466" i="5"/>
  <c r="S466" i="5"/>
  <c r="R450" i="5"/>
  <c r="S450" i="5"/>
  <c r="R434" i="5"/>
  <c r="S434" i="5"/>
  <c r="AM534" i="5"/>
  <c r="S516" i="5"/>
  <c r="S508" i="5"/>
  <c r="T507" i="5"/>
  <c r="U507" i="5" s="1"/>
  <c r="T497" i="5"/>
  <c r="U497" i="5" s="1"/>
  <c r="S492" i="5"/>
  <c r="T491" i="5"/>
  <c r="U491" i="5" s="1"/>
  <c r="T481" i="5"/>
  <c r="U481" i="5" s="1"/>
  <c r="S447" i="5"/>
  <c r="R447" i="5"/>
  <c r="S439" i="5"/>
  <c r="R439" i="5"/>
  <c r="S431" i="5"/>
  <c r="R431" i="5"/>
  <c r="AM542" i="5"/>
  <c r="AN527" i="5"/>
  <c r="S512" i="5"/>
  <c r="L439" i="5"/>
  <c r="M439" i="5" s="1"/>
  <c r="AL435" i="5"/>
  <c r="AM435" i="5" s="1"/>
  <c r="L461" i="5"/>
  <c r="M461" i="5" s="1"/>
  <c r="R852" i="5"/>
  <c r="S852" i="5"/>
  <c r="R844" i="5"/>
  <c r="S844" i="5"/>
  <c r="T837" i="5"/>
  <c r="U837" i="5" s="1"/>
  <c r="AN831" i="5"/>
  <c r="AL809" i="5"/>
  <c r="AM809" i="5" s="1"/>
  <c r="AM797" i="5"/>
  <c r="L816" i="5"/>
  <c r="M816" i="5" s="1"/>
  <c r="S782" i="5"/>
  <c r="T854" i="5"/>
  <c r="U854" i="5" s="1"/>
  <c r="R849" i="5"/>
  <c r="S849" i="5"/>
  <c r="L851" i="5"/>
  <c r="M851" i="5" s="1"/>
  <c r="AM840" i="5"/>
  <c r="N837" i="5"/>
  <c r="T833" i="5"/>
  <c r="U833" i="5" s="1"/>
  <c r="S832" i="5"/>
  <c r="R832" i="5"/>
  <c r="R840" i="5"/>
  <c r="S840" i="5"/>
  <c r="N834" i="5"/>
  <c r="L834" i="5"/>
  <c r="M834" i="5" s="1"/>
  <c r="S836" i="5"/>
  <c r="S821" i="5"/>
  <c r="AM805" i="5"/>
  <c r="T820" i="5"/>
  <c r="U820" i="5" s="1"/>
  <c r="S813" i="5"/>
  <c r="S787" i="5"/>
  <c r="S797" i="5"/>
  <c r="S799" i="5"/>
  <c r="S791" i="5"/>
  <c r="T779" i="5"/>
  <c r="U779" i="5" s="1"/>
  <c r="AN761" i="5"/>
  <c r="AN753" i="5"/>
  <c r="S750" i="5"/>
  <c r="AI794" i="5"/>
  <c r="AN794" i="5" s="1"/>
  <c r="T771" i="5"/>
  <c r="U771" i="5" s="1"/>
  <c r="S748" i="5"/>
  <c r="N735" i="5"/>
  <c r="AM724" i="5"/>
  <c r="AM716" i="5"/>
  <c r="T709" i="5"/>
  <c r="U709" i="5" s="1"/>
  <c r="S770" i="5"/>
  <c r="S746" i="5"/>
  <c r="S734" i="5"/>
  <c r="N701" i="5"/>
  <c r="N689" i="5"/>
  <c r="S679" i="5"/>
  <c r="R679" i="5"/>
  <c r="S663" i="5"/>
  <c r="R663" i="5"/>
  <c r="T767" i="5"/>
  <c r="U767" i="5" s="1"/>
  <c r="AL693" i="5"/>
  <c r="AM693" i="5" s="1"/>
  <c r="AN687" i="5"/>
  <c r="T685" i="5"/>
  <c r="U685" i="5" s="1"/>
  <c r="R684" i="5"/>
  <c r="S684" i="5"/>
  <c r="AM676" i="5"/>
  <c r="AN669" i="5"/>
  <c r="R668" i="5"/>
  <c r="S668" i="5"/>
  <c r="AM660" i="5"/>
  <c r="AN653" i="5"/>
  <c r="R652" i="5"/>
  <c r="S652" i="5"/>
  <c r="AI727" i="5"/>
  <c r="AN727" i="5" s="1"/>
  <c r="T674" i="5"/>
  <c r="U674" i="5" s="1"/>
  <c r="S692" i="5"/>
  <c r="N677" i="5"/>
  <c r="AL672" i="5"/>
  <c r="AM672" i="5" s="1"/>
  <c r="S661" i="5"/>
  <c r="L654" i="5"/>
  <c r="M654" i="5" s="1"/>
  <c r="S638" i="5"/>
  <c r="R638" i="5"/>
  <c r="S653" i="5"/>
  <c r="S665" i="5"/>
  <c r="AN644" i="5"/>
  <c r="AN636" i="5"/>
  <c r="S633" i="5"/>
  <c r="R633" i="5"/>
  <c r="S635" i="5"/>
  <c r="AN628" i="5"/>
  <c r="N645" i="5"/>
  <c r="L632" i="5"/>
  <c r="M632" i="5" s="1"/>
  <c r="S615" i="5"/>
  <c r="S599" i="5"/>
  <c r="T627" i="5"/>
  <c r="U627" i="5" s="1"/>
  <c r="T624" i="5"/>
  <c r="U624" i="5" s="1"/>
  <c r="T608" i="5"/>
  <c r="U608" i="5" s="1"/>
  <c r="S563" i="5"/>
  <c r="R563" i="5"/>
  <c r="S542" i="5"/>
  <c r="S526" i="5"/>
  <c r="S591" i="5"/>
  <c r="T557" i="5"/>
  <c r="U557" i="5" s="1"/>
  <c r="AN545" i="5"/>
  <c r="S544" i="5"/>
  <c r="AM536" i="5"/>
  <c r="AN533" i="5"/>
  <c r="S532" i="5"/>
  <c r="AM520" i="5"/>
  <c r="AN517" i="5"/>
  <c r="AN555" i="5"/>
  <c r="AN547" i="5"/>
  <c r="AN515" i="5"/>
  <c r="L478" i="5"/>
  <c r="M478" i="5" s="1"/>
  <c r="R470" i="5"/>
  <c r="S470" i="5"/>
  <c r="R454" i="5"/>
  <c r="S454" i="5"/>
  <c r="R438" i="5"/>
  <c r="S438" i="5"/>
  <c r="T509" i="5"/>
  <c r="U509" i="5" s="1"/>
  <c r="S504" i="5"/>
  <c r="T503" i="5"/>
  <c r="U503" i="5" s="1"/>
  <c r="T493" i="5"/>
  <c r="U493" i="5" s="1"/>
  <c r="S488" i="5"/>
  <c r="T487" i="5"/>
  <c r="U487" i="5" s="1"/>
  <c r="S475" i="5"/>
  <c r="R475" i="5"/>
  <c r="T473" i="5"/>
  <c r="U473" i="5" s="1"/>
  <c r="S471" i="5"/>
  <c r="R471" i="5"/>
  <c r="T469" i="5"/>
  <c r="U469" i="5" s="1"/>
  <c r="S467" i="5"/>
  <c r="R467" i="5"/>
  <c r="T465" i="5"/>
  <c r="U465" i="5" s="1"/>
  <c r="S463" i="5"/>
  <c r="R463" i="5"/>
  <c r="T461" i="5"/>
  <c r="U461" i="5" s="1"/>
  <c r="S459" i="5"/>
  <c r="R459" i="5"/>
  <c r="T457" i="5"/>
  <c r="U457" i="5" s="1"/>
  <c r="S455" i="5"/>
  <c r="R455" i="5"/>
  <c r="T453" i="5"/>
  <c r="U453" i="5" s="1"/>
  <c r="S451" i="5"/>
  <c r="R451" i="5"/>
  <c r="T449" i="5"/>
  <c r="U449" i="5" s="1"/>
  <c r="AN539" i="5"/>
  <c r="AM526" i="5"/>
  <c r="AI472" i="5"/>
  <c r="AN472" i="5" s="1"/>
  <c r="AI456" i="5"/>
  <c r="AN456" i="5" s="1"/>
  <c r="AI464" i="5"/>
  <c r="AN464" i="5" s="1"/>
  <c r="AI460" i="5"/>
  <c r="AN460" i="5" s="1"/>
  <c r="AI468" i="5"/>
  <c r="AN468" i="5" s="1"/>
  <c r="AI444" i="5"/>
  <c r="AN444" i="5" s="1"/>
  <c r="L842" i="5"/>
  <c r="M842" i="5" s="1"/>
  <c r="S776" i="5"/>
  <c r="T798" i="5"/>
  <c r="U798" i="5" s="1"/>
  <c r="T763" i="5"/>
  <c r="U763" i="5" s="1"/>
  <c r="S819" i="5"/>
  <c r="S778" i="5"/>
  <c r="S762" i="5"/>
  <c r="S736" i="5"/>
  <c r="S742" i="5"/>
  <c r="T728" i="5"/>
  <c r="U728" i="5" s="1"/>
  <c r="S720" i="5"/>
  <c r="L783" i="5"/>
  <c r="M783" i="5" s="1"/>
  <c r="T731" i="5"/>
  <c r="U731" i="5" s="1"/>
  <c r="T783" i="5"/>
  <c r="U783" i="5" s="1"/>
  <c r="L767" i="5"/>
  <c r="M767" i="5" s="1"/>
  <c r="T743" i="5"/>
  <c r="U743" i="5" s="1"/>
  <c r="S724" i="5"/>
  <c r="S714" i="5"/>
  <c r="T690" i="5"/>
  <c r="U690" i="5" s="1"/>
  <c r="S675" i="5"/>
  <c r="R675" i="5"/>
  <c r="S659" i="5"/>
  <c r="R659" i="5"/>
  <c r="T723" i="5"/>
  <c r="U723" i="5" s="1"/>
  <c r="L690" i="5"/>
  <c r="M690" i="5" s="1"/>
  <c r="N690" i="5"/>
  <c r="AM680" i="5"/>
  <c r="R672" i="5"/>
  <c r="S672" i="5"/>
  <c r="AN657" i="5"/>
  <c r="R656" i="5"/>
  <c r="S656" i="5"/>
  <c r="S712" i="5"/>
  <c r="S704" i="5"/>
  <c r="AI698" i="5"/>
  <c r="AN698" i="5" s="1"/>
  <c r="AL664" i="5"/>
  <c r="AM664" i="5" s="1"/>
  <c r="T658" i="5"/>
  <c r="U658" i="5" s="1"/>
  <c r="S726" i="5"/>
  <c r="S681" i="5"/>
  <c r="T670" i="5"/>
  <c r="U670" i="5" s="1"/>
  <c r="T666" i="5"/>
  <c r="U666" i="5" s="1"/>
  <c r="R634" i="5"/>
  <c r="S634" i="5"/>
  <c r="AN645" i="5"/>
  <c r="S657" i="5"/>
  <c r="T649" i="5"/>
  <c r="U649" i="5" s="1"/>
  <c r="S643" i="5"/>
  <c r="AL639" i="5"/>
  <c r="AM639" i="5" s="1"/>
  <c r="N627" i="5"/>
  <c r="T612" i="5"/>
  <c r="U612" i="5" s="1"/>
  <c r="T596" i="5"/>
  <c r="U596" i="5" s="1"/>
  <c r="T592" i="5"/>
  <c r="U592" i="5" s="1"/>
  <c r="R583" i="5"/>
  <c r="S583" i="5"/>
  <c r="R575" i="5"/>
  <c r="S575" i="5"/>
  <c r="R567" i="5"/>
  <c r="S567" i="5"/>
  <c r="S580" i="5"/>
  <c r="S572" i="5"/>
  <c r="S556" i="5"/>
  <c r="S552" i="5"/>
  <c r="AN549" i="5"/>
  <c r="S536" i="5"/>
  <c r="S520" i="5"/>
  <c r="AM546" i="5"/>
  <c r="AL540" i="5"/>
  <c r="AM540" i="5" s="1"/>
  <c r="AM554" i="5"/>
  <c r="AM550" i="5"/>
  <c r="AI525" i="5"/>
  <c r="AN525" i="5" s="1"/>
  <c r="AN511" i="5"/>
  <c r="S506" i="5"/>
  <c r="S502" i="5"/>
  <c r="S498" i="5"/>
  <c r="S494" i="5"/>
  <c r="S490" i="5"/>
  <c r="S486" i="5"/>
  <c r="S482" i="5"/>
  <c r="R474" i="5"/>
  <c r="S474" i="5"/>
  <c r="R458" i="5"/>
  <c r="S458" i="5"/>
  <c r="R442" i="5"/>
  <c r="S442" i="5"/>
  <c r="AN531" i="5"/>
  <c r="AM514" i="5"/>
  <c r="T505" i="5"/>
  <c r="U505" i="5" s="1"/>
  <c r="S500" i="5"/>
  <c r="T499" i="5"/>
  <c r="U499" i="5" s="1"/>
  <c r="T489" i="5"/>
  <c r="U489" i="5" s="1"/>
  <c r="S484" i="5"/>
  <c r="T483" i="5"/>
  <c r="U483" i="5" s="1"/>
  <c r="S443" i="5"/>
  <c r="R443" i="5"/>
  <c r="AM439" i="5"/>
  <c r="S435" i="5"/>
  <c r="R435" i="5"/>
  <c r="AM538" i="5"/>
  <c r="AM510" i="5"/>
  <c r="S476" i="5"/>
  <c r="AL443" i="5"/>
  <c r="AM443" i="5" s="1"/>
  <c r="AI452" i="5"/>
  <c r="AN452" i="5" s="1"/>
  <c r="R845" i="5"/>
  <c r="S845" i="5"/>
  <c r="AM849" i="5"/>
  <c r="AN837" i="5"/>
  <c r="AM823" i="5"/>
  <c r="S817" i="5"/>
  <c r="S815" i="5"/>
  <c r="T775" i="5"/>
  <c r="U775" i="5" s="1"/>
  <c r="AL745" i="5"/>
  <c r="AM745" i="5" s="1"/>
  <c r="S774" i="5"/>
  <c r="T705" i="5"/>
  <c r="U705" i="5" s="1"/>
  <c r="T761" i="5"/>
  <c r="U761" i="5" s="1"/>
  <c r="T757" i="5"/>
  <c r="U757" i="5" s="1"/>
  <c r="T753" i="5"/>
  <c r="U753" i="5" s="1"/>
  <c r="T749" i="5"/>
  <c r="U749" i="5" s="1"/>
  <c r="AN701" i="5"/>
  <c r="T701" i="5"/>
  <c r="U701" i="5" s="1"/>
  <c r="S671" i="5"/>
  <c r="R671" i="5"/>
  <c r="S655" i="5"/>
  <c r="R655" i="5"/>
  <c r="AM694" i="5"/>
  <c r="AN677" i="5"/>
  <c r="R676" i="5"/>
  <c r="S676" i="5"/>
  <c r="AM668" i="5"/>
  <c r="AN661" i="5"/>
  <c r="R660" i="5"/>
  <c r="S660" i="5"/>
  <c r="T739" i="5"/>
  <c r="U739" i="5" s="1"/>
  <c r="AI673" i="5"/>
  <c r="AN673" i="5" s="1"/>
  <c r="S677" i="5"/>
  <c r="S673" i="5"/>
  <c r="T662" i="5"/>
  <c r="U662" i="5" s="1"/>
  <c r="AL652" i="5"/>
  <c r="AM652" i="5" s="1"/>
  <c r="R629" i="5"/>
  <c r="S629" i="5"/>
  <c r="R630" i="5"/>
  <c r="S630" i="5"/>
  <c r="S623" i="5"/>
  <c r="S607" i="5"/>
  <c r="T616" i="5"/>
  <c r="U616" i="5" s="1"/>
  <c r="T600" i="5"/>
  <c r="U600" i="5" s="1"/>
  <c r="L557" i="5"/>
  <c r="M557" i="5" s="1"/>
  <c r="N557" i="5"/>
  <c r="N565" i="5"/>
  <c r="L565" i="5"/>
  <c r="M565" i="5" s="1"/>
  <c r="T517" i="5"/>
  <c r="U517" i="5" s="1"/>
  <c r="AM518" i="5"/>
  <c r="AM477" i="5"/>
  <c r="R462" i="5"/>
  <c r="S462" i="5"/>
  <c r="R446" i="5"/>
  <c r="S446" i="5"/>
  <c r="AN535" i="5"/>
  <c r="AM530" i="5"/>
  <c r="T501" i="5"/>
  <c r="U501" i="5" s="1"/>
  <c r="T495" i="5"/>
  <c r="U495" i="5" s="1"/>
  <c r="T485" i="5"/>
  <c r="U485" i="5" s="1"/>
  <c r="AM471" i="5"/>
  <c r="AM463" i="5"/>
  <c r="AM459" i="5"/>
  <c r="AM455" i="5"/>
  <c r="AM451" i="5"/>
  <c r="AN448" i="5"/>
  <c r="AN440" i="5"/>
  <c r="AN432" i="5"/>
  <c r="AN543" i="5"/>
  <c r="AL467" i="5"/>
  <c r="AM467" i="5" s="1"/>
  <c r="AL447" i="5"/>
  <c r="AM447" i="5" s="1"/>
  <c r="AL431" i="5"/>
  <c r="AM431" i="5" s="1"/>
  <c r="AL475" i="5"/>
  <c r="AM475" i="5" s="1"/>
  <c r="AI436" i="5"/>
  <c r="AN436" i="5" s="1"/>
  <c r="L406" i="5"/>
  <c r="M406" i="5" s="1"/>
  <c r="N406" i="5"/>
  <c r="L361" i="5"/>
  <c r="M361" i="5" s="1"/>
  <c r="N361" i="5"/>
  <c r="L177" i="5"/>
  <c r="M177" i="5" s="1"/>
  <c r="N177" i="5"/>
  <c r="L173" i="5"/>
  <c r="M173" i="5" s="1"/>
  <c r="N173" i="5"/>
  <c r="L157" i="5"/>
  <c r="M157" i="5" s="1"/>
  <c r="N157" i="5"/>
  <c r="N126" i="5"/>
  <c r="L126" i="5"/>
  <c r="M126" i="5" s="1"/>
  <c r="L107" i="5"/>
  <c r="M107" i="5" s="1"/>
  <c r="N107" i="5"/>
  <c r="N120" i="5"/>
  <c r="L120" i="5"/>
  <c r="M120" i="5" s="1"/>
  <c r="L124" i="5"/>
  <c r="M124" i="5" s="1"/>
  <c r="N124" i="5"/>
  <c r="N429" i="5"/>
  <c r="L429" i="5"/>
  <c r="M429" i="5" s="1"/>
  <c r="L394" i="5"/>
  <c r="M394" i="5" s="1"/>
  <c r="N394" i="5"/>
  <c r="N407" i="5"/>
  <c r="L407" i="5"/>
  <c r="M407" i="5" s="1"/>
  <c r="N339" i="5"/>
  <c r="L339" i="5"/>
  <c r="M339" i="5" s="1"/>
  <c r="N261" i="5"/>
  <c r="L261" i="5"/>
  <c r="M261" i="5" s="1"/>
  <c r="L241" i="5"/>
  <c r="M241" i="5" s="1"/>
  <c r="N241" i="5"/>
  <c r="L323" i="5"/>
  <c r="M323" i="5" s="1"/>
  <c r="N323" i="5"/>
  <c r="L161" i="5"/>
  <c r="M161" i="5" s="1"/>
  <c r="N161" i="5"/>
  <c r="L145" i="5"/>
  <c r="M145" i="5" s="1"/>
  <c r="N145" i="5"/>
  <c r="N138" i="5"/>
  <c r="L138" i="5"/>
  <c r="M138" i="5" s="1"/>
  <c r="L273" i="5"/>
  <c r="M273" i="5" s="1"/>
  <c r="N273" i="5"/>
  <c r="N290" i="5"/>
  <c r="L290" i="5"/>
  <c r="M290" i="5" s="1"/>
  <c r="N265" i="5"/>
  <c r="L265" i="5"/>
  <c r="M265" i="5" s="1"/>
  <c r="L327" i="5"/>
  <c r="M327" i="5" s="1"/>
  <c r="N327" i="5"/>
  <c r="N298" i="5"/>
  <c r="L298" i="5"/>
  <c r="M298" i="5" s="1"/>
  <c r="N331" i="5"/>
  <c r="L331" i="5"/>
  <c r="M331" i="5" s="1"/>
  <c r="L307" i="5"/>
  <c r="M307" i="5" s="1"/>
  <c r="N307" i="5"/>
  <c r="N245" i="5"/>
  <c r="L245" i="5"/>
  <c r="M245" i="5" s="1"/>
  <c r="L189" i="5"/>
  <c r="M189" i="5" s="1"/>
  <c r="N189" i="5"/>
  <c r="L153" i="5"/>
  <c r="M153" i="5" s="1"/>
  <c r="N153" i="5"/>
  <c r="N249" i="5"/>
  <c r="L249" i="5"/>
  <c r="M249" i="5" s="1"/>
  <c r="L111" i="5"/>
  <c r="M111" i="5" s="1"/>
  <c r="N111" i="5"/>
  <c r="N253" i="5"/>
  <c r="L253" i="5"/>
  <c r="M253" i="5" s="1"/>
  <c r="L402" i="5"/>
  <c r="M402" i="5" s="1"/>
  <c r="N402" i="5"/>
  <c r="N421" i="5"/>
  <c r="L421" i="5"/>
  <c r="M421" i="5" s="1"/>
  <c r="L414" i="5"/>
  <c r="M414" i="5" s="1"/>
  <c r="N414" i="5"/>
  <c r="L424" i="5"/>
  <c r="M424" i="5" s="1"/>
  <c r="N424" i="5"/>
  <c r="N425" i="5"/>
  <c r="L425" i="5"/>
  <c r="M425" i="5" s="1"/>
  <c r="N378" i="5"/>
  <c r="L378" i="5"/>
  <c r="M378" i="5" s="1"/>
  <c r="N294" i="5"/>
  <c r="L294" i="5"/>
  <c r="M294" i="5" s="1"/>
  <c r="L193" i="5"/>
  <c r="M193" i="5" s="1"/>
  <c r="N193" i="5"/>
  <c r="L221" i="5"/>
  <c r="M221" i="5" s="1"/>
  <c r="N221" i="5"/>
  <c r="N194" i="5"/>
  <c r="L194" i="5"/>
  <c r="M194" i="5" s="1"/>
  <c r="L115" i="5"/>
  <c r="M115" i="5" s="1"/>
  <c r="N115" i="5"/>
  <c r="N116" i="5"/>
  <c r="L116" i="5"/>
  <c r="M116" i="5" s="1"/>
  <c r="L319" i="5"/>
  <c r="M319" i="5" s="1"/>
  <c r="N319" i="5"/>
  <c r="R423" i="5"/>
  <c r="S423" i="5"/>
  <c r="S430" i="5"/>
  <c r="T406" i="5"/>
  <c r="U406" i="5" s="1"/>
  <c r="R351" i="5"/>
  <c r="S351" i="5"/>
  <c r="S347" i="5"/>
  <c r="T339" i="5"/>
  <c r="U339" i="5" s="1"/>
  <c r="S287" i="5"/>
  <c r="T302" i="5"/>
  <c r="U302" i="5" s="1"/>
  <c r="T280" i="5"/>
  <c r="U280" i="5" s="1"/>
  <c r="T319" i="5"/>
  <c r="U319" i="5" s="1"/>
  <c r="T311" i="5"/>
  <c r="U311" i="5" s="1"/>
  <c r="T307" i="5"/>
  <c r="U307" i="5" s="1"/>
  <c r="S226" i="5"/>
  <c r="S187" i="5"/>
  <c r="R187" i="5"/>
  <c r="T177" i="5"/>
  <c r="U177" i="5" s="1"/>
  <c r="S131" i="5"/>
  <c r="R131" i="5"/>
  <c r="L150" i="5"/>
  <c r="M150" i="5" s="1"/>
  <c r="S426" i="5"/>
  <c r="R426" i="5"/>
  <c r="T416" i="5"/>
  <c r="U416" i="5" s="1"/>
  <c r="L379" i="5"/>
  <c r="M379" i="5" s="1"/>
  <c r="T398" i="5"/>
  <c r="U398" i="5" s="1"/>
  <c r="T394" i="5"/>
  <c r="U394" i="5" s="1"/>
  <c r="T378" i="5"/>
  <c r="U378" i="5" s="1"/>
  <c r="L350" i="5"/>
  <c r="M350" i="5" s="1"/>
  <c r="AI327" i="5"/>
  <c r="AN327" i="5" s="1"/>
  <c r="AM306" i="5"/>
  <c r="AI361" i="5"/>
  <c r="AN361" i="5" s="1"/>
  <c r="S270" i="5"/>
  <c r="S238" i="5"/>
  <c r="T229" i="5"/>
  <c r="U229" i="5" s="1"/>
  <c r="AI209" i="5"/>
  <c r="AN209" i="5" s="1"/>
  <c r="S183" i="5"/>
  <c r="R183" i="5"/>
  <c r="R151" i="5"/>
  <c r="S151" i="5"/>
  <c r="AI353" i="5"/>
  <c r="AN353" i="5" s="1"/>
  <c r="S256" i="5"/>
  <c r="AL232" i="5"/>
  <c r="AM232" i="5" s="1"/>
  <c r="AI153" i="5"/>
  <c r="AN153" i="5" s="1"/>
  <c r="AI149" i="5"/>
  <c r="AN149" i="5" s="1"/>
  <c r="N141" i="5"/>
  <c r="AN119" i="5"/>
  <c r="R118" i="5"/>
  <c r="S118" i="5"/>
  <c r="T249" i="5"/>
  <c r="U249" i="5" s="1"/>
  <c r="T209" i="5"/>
  <c r="U209" i="5" s="1"/>
  <c r="AM132" i="5"/>
  <c r="AI138" i="5"/>
  <c r="AN138" i="5" s="1"/>
  <c r="AI111" i="5"/>
  <c r="AN111" i="5" s="1"/>
  <c r="S123" i="5"/>
  <c r="L117" i="5"/>
  <c r="M117" i="5" s="1"/>
  <c r="AL115" i="5"/>
  <c r="AM115" i="5" s="1"/>
  <c r="AL236" i="5"/>
  <c r="AM236" i="5" s="1"/>
  <c r="N207" i="5"/>
  <c r="AI170" i="5"/>
  <c r="AN170" i="5" s="1"/>
  <c r="AM119" i="5"/>
  <c r="AN112" i="5"/>
  <c r="AI194" i="5"/>
  <c r="AN194" i="5" s="1"/>
  <c r="T407" i="5"/>
  <c r="U407" i="5" s="1"/>
  <c r="S399" i="5"/>
  <c r="T365" i="5"/>
  <c r="U365" i="5" s="1"/>
  <c r="T361" i="5"/>
  <c r="U361" i="5" s="1"/>
  <c r="S360" i="5"/>
  <c r="T331" i="5"/>
  <c r="U331" i="5" s="1"/>
  <c r="T323" i="5"/>
  <c r="U323" i="5" s="1"/>
  <c r="T315" i="5"/>
  <c r="U315" i="5" s="1"/>
  <c r="T233" i="5"/>
  <c r="U233" i="5" s="1"/>
  <c r="S171" i="5"/>
  <c r="R171" i="5"/>
  <c r="R139" i="5"/>
  <c r="S139" i="5"/>
  <c r="T261" i="5"/>
  <c r="U261" i="5" s="1"/>
  <c r="S260" i="5"/>
  <c r="T173" i="5"/>
  <c r="U173" i="5" s="1"/>
  <c r="AN157" i="5"/>
  <c r="T157" i="5"/>
  <c r="U157" i="5" s="1"/>
  <c r="AM144" i="5"/>
  <c r="R106" i="5"/>
  <c r="S106" i="5"/>
  <c r="L121" i="5"/>
  <c r="M121" i="5" s="1"/>
  <c r="AL206" i="5"/>
  <c r="AM206" i="5" s="1"/>
  <c r="L166" i="5"/>
  <c r="M166" i="5" s="1"/>
  <c r="S404" i="5"/>
  <c r="R404" i="5"/>
  <c r="N410" i="5"/>
  <c r="S393" i="5"/>
  <c r="AM369" i="5"/>
  <c r="R355" i="5"/>
  <c r="S355" i="5"/>
  <c r="S377" i="5"/>
  <c r="N364" i="5"/>
  <c r="S356" i="5"/>
  <c r="S352" i="5"/>
  <c r="AL342" i="5"/>
  <c r="AM342" i="5" s="1"/>
  <c r="AI335" i="5"/>
  <c r="AN335" i="5" s="1"/>
  <c r="AI302" i="5"/>
  <c r="AN302" i="5" s="1"/>
  <c r="T286" i="5"/>
  <c r="U286" i="5" s="1"/>
  <c r="T284" i="5"/>
  <c r="U284" i="5" s="1"/>
  <c r="AI257" i="5"/>
  <c r="AN257" i="5" s="1"/>
  <c r="L257" i="5"/>
  <c r="M257" i="5" s="1"/>
  <c r="T205" i="5"/>
  <c r="U205" i="5" s="1"/>
  <c r="AL202" i="5"/>
  <c r="AM202" i="5" s="1"/>
  <c r="AM200" i="5"/>
  <c r="S167" i="5"/>
  <c r="R167" i="5"/>
  <c r="R135" i="5"/>
  <c r="S135" i="5"/>
  <c r="AI261" i="5"/>
  <c r="AN261" i="5" s="1"/>
  <c r="T241" i="5"/>
  <c r="U241" i="5" s="1"/>
  <c r="AI245" i="5"/>
  <c r="AN245" i="5" s="1"/>
  <c r="N215" i="5"/>
  <c r="T193" i="5"/>
  <c r="U193" i="5" s="1"/>
  <c r="AI185" i="5"/>
  <c r="AN185" i="5" s="1"/>
  <c r="AI181" i="5"/>
  <c r="AN181" i="5" s="1"/>
  <c r="AI177" i="5"/>
  <c r="AN177" i="5" s="1"/>
  <c r="AI173" i="5"/>
  <c r="AN173" i="5" s="1"/>
  <c r="AI165" i="5"/>
  <c r="AN165" i="5" s="1"/>
  <c r="AI161" i="5"/>
  <c r="AN161" i="5" s="1"/>
  <c r="AN123" i="5"/>
  <c r="R122" i="5"/>
  <c r="S122" i="5"/>
  <c r="R114" i="5"/>
  <c r="S114" i="5"/>
  <c r="R110" i="5"/>
  <c r="S110" i="5"/>
  <c r="AL256" i="5"/>
  <c r="AM256" i="5" s="1"/>
  <c r="S422" i="5"/>
  <c r="R422" i="5"/>
  <c r="AM423" i="5"/>
  <c r="AN420" i="5"/>
  <c r="S428" i="5"/>
  <c r="AI429" i="5"/>
  <c r="AN429" i="5" s="1"/>
  <c r="AL424" i="5"/>
  <c r="AM424" i="5" s="1"/>
  <c r="AM413" i="5"/>
  <c r="AN412" i="5"/>
  <c r="AL420" i="5"/>
  <c r="AM420" i="5" s="1"/>
  <c r="AL415" i="5"/>
  <c r="AM415" i="5" s="1"/>
  <c r="AN425" i="5"/>
  <c r="AI416" i="5"/>
  <c r="AN416" i="5" s="1"/>
  <c r="L416" i="5"/>
  <c r="M416" i="5" s="1"/>
  <c r="AL406" i="5"/>
  <c r="AM406" i="5" s="1"/>
  <c r="R409" i="5"/>
  <c r="S409" i="5"/>
  <c r="AL405" i="5"/>
  <c r="AM405" i="5" s="1"/>
  <c r="AI402" i="5"/>
  <c r="AN402" i="5" s="1"/>
  <c r="S395" i="5"/>
  <c r="AM397" i="5"/>
  <c r="L398" i="5"/>
  <c r="M398" i="5" s="1"/>
  <c r="AI394" i="5"/>
  <c r="AN394" i="5" s="1"/>
  <c r="S383" i="5"/>
  <c r="S379" i="5"/>
  <c r="L385" i="5"/>
  <c r="M385" i="5" s="1"/>
  <c r="S385" i="5"/>
  <c r="AN372" i="5"/>
  <c r="AI370" i="5"/>
  <c r="AN370" i="5" s="1"/>
  <c r="R359" i="5"/>
  <c r="S359" i="5"/>
  <c r="T353" i="5"/>
  <c r="U353" i="5" s="1"/>
  <c r="AI378" i="5"/>
  <c r="AN378" i="5" s="1"/>
  <c r="S373" i="5"/>
  <c r="AM365" i="5"/>
  <c r="AI349" i="5"/>
  <c r="AN349" i="5" s="1"/>
  <c r="L328" i="5"/>
  <c r="M328" i="5" s="1"/>
  <c r="S344" i="5"/>
  <c r="S336" i="5"/>
  <c r="S328" i="5"/>
  <c r="AL360" i="5"/>
  <c r="AM360" i="5" s="1"/>
  <c r="S338" i="5"/>
  <c r="AL326" i="5"/>
  <c r="AM326" i="5" s="1"/>
  <c r="AN319" i="5"/>
  <c r="L317" i="5"/>
  <c r="M317" i="5" s="1"/>
  <c r="AN311" i="5"/>
  <c r="L309" i="5"/>
  <c r="M309" i="5" s="1"/>
  <c r="AI339" i="5"/>
  <c r="AN339" i="5" s="1"/>
  <c r="T327" i="5"/>
  <c r="U327" i="5" s="1"/>
  <c r="AN323" i="5"/>
  <c r="S316" i="5"/>
  <c r="L295" i="5"/>
  <c r="M295" i="5" s="1"/>
  <c r="S367" i="5"/>
  <c r="S346" i="5"/>
  <c r="AL334" i="5"/>
  <c r="AM334" i="5" s="1"/>
  <c r="S318" i="5"/>
  <c r="S299" i="5"/>
  <c r="S291" i="5"/>
  <c r="AL356" i="5"/>
  <c r="AM356" i="5" s="1"/>
  <c r="S305" i="5"/>
  <c r="AI286" i="5"/>
  <c r="AN286" i="5" s="1"/>
  <c r="L286" i="5"/>
  <c r="M286" i="5" s="1"/>
  <c r="S275" i="5"/>
  <c r="T274" i="5"/>
  <c r="U274" i="5" s="1"/>
  <c r="N272" i="5"/>
  <c r="S301" i="5"/>
  <c r="S342" i="5"/>
  <c r="T294" i="5"/>
  <c r="U294" i="5" s="1"/>
  <c r="AL289" i="5"/>
  <c r="AM289" i="5" s="1"/>
  <c r="AM281" i="5"/>
  <c r="AM277" i="5"/>
  <c r="AM273" i="5"/>
  <c r="S254" i="5"/>
  <c r="S242" i="5"/>
  <c r="S230" i="5"/>
  <c r="AL268" i="5"/>
  <c r="AM268" i="5" s="1"/>
  <c r="T253" i="5"/>
  <c r="U253" i="5" s="1"/>
  <c r="T225" i="5"/>
  <c r="U225" i="5" s="1"/>
  <c r="AN215" i="5"/>
  <c r="N214" i="5"/>
  <c r="R179" i="5"/>
  <c r="S179" i="5"/>
  <c r="R163" i="5"/>
  <c r="S163" i="5"/>
  <c r="R147" i="5"/>
  <c r="S147" i="5"/>
  <c r="T269" i="5"/>
  <c r="U269" i="5" s="1"/>
  <c r="AL244" i="5"/>
  <c r="AM244" i="5" s="1"/>
  <c r="AI241" i="5"/>
  <c r="AN241" i="5" s="1"/>
  <c r="S236" i="5"/>
  <c r="S232" i="5"/>
  <c r="S228" i="5"/>
  <c r="S224" i="5"/>
  <c r="S216" i="5"/>
  <c r="S200" i="5"/>
  <c r="T335" i="5"/>
  <c r="U335" i="5" s="1"/>
  <c r="S268" i="5"/>
  <c r="AM214" i="5"/>
  <c r="AM198" i="5"/>
  <c r="S192" i="5"/>
  <c r="S160" i="5"/>
  <c r="R124" i="5"/>
  <c r="S124" i="5"/>
  <c r="T199" i="5"/>
  <c r="U199" i="5" s="1"/>
  <c r="S240" i="5"/>
  <c r="N199" i="5"/>
  <c r="AI193" i="5"/>
  <c r="AN193" i="5" s="1"/>
  <c r="AM192" i="5"/>
  <c r="AL188" i="5"/>
  <c r="AM188" i="5" s="1"/>
  <c r="N185" i="5"/>
  <c r="AL184" i="5"/>
  <c r="AM184" i="5" s="1"/>
  <c r="N181" i="5"/>
  <c r="AL180" i="5"/>
  <c r="AM180" i="5" s="1"/>
  <c r="AL176" i="5"/>
  <c r="AM176" i="5" s="1"/>
  <c r="AL172" i="5"/>
  <c r="AM172" i="5" s="1"/>
  <c r="N169" i="5"/>
  <c r="AL168" i="5"/>
  <c r="AM168" i="5" s="1"/>
  <c r="N165" i="5"/>
  <c r="AL164" i="5"/>
  <c r="AM164" i="5" s="1"/>
  <c r="AL160" i="5"/>
  <c r="AM160" i="5" s="1"/>
  <c r="AL156" i="5"/>
  <c r="AM156" i="5" s="1"/>
  <c r="AL152" i="5"/>
  <c r="AM152" i="5" s="1"/>
  <c r="N149" i="5"/>
  <c r="AL148" i="5"/>
  <c r="AM148" i="5" s="1"/>
  <c r="AN137" i="5"/>
  <c r="T137" i="5"/>
  <c r="U137" i="5" s="1"/>
  <c r="S293" i="5"/>
  <c r="AL224" i="5"/>
  <c r="AM224" i="5" s="1"/>
  <c r="AI203" i="5"/>
  <c r="AN203" i="5" s="1"/>
  <c r="N133" i="5"/>
  <c r="L133" i="5"/>
  <c r="M133" i="5" s="1"/>
  <c r="T221" i="5"/>
  <c r="U221" i="5" s="1"/>
  <c r="AI115" i="5"/>
  <c r="AN115" i="5" s="1"/>
  <c r="AM106" i="5"/>
  <c r="AI190" i="5"/>
  <c r="AN190" i="5" s="1"/>
  <c r="L178" i="5"/>
  <c r="M178" i="5" s="1"/>
  <c r="AI154" i="5"/>
  <c r="AN154" i="5" s="1"/>
  <c r="AI120" i="5"/>
  <c r="AN120" i="5" s="1"/>
  <c r="N123" i="5"/>
  <c r="L190" i="5"/>
  <c r="M190" i="5" s="1"/>
  <c r="AI186" i="5"/>
  <c r="AN186" i="5" s="1"/>
  <c r="N125" i="5"/>
  <c r="S125" i="5"/>
  <c r="S119" i="5"/>
  <c r="S111" i="5"/>
  <c r="AI174" i="5"/>
  <c r="AN174" i="5" s="1"/>
  <c r="L112" i="5"/>
  <c r="M112" i="5" s="1"/>
  <c r="S326" i="5"/>
  <c r="T245" i="5"/>
  <c r="U245" i="5" s="1"/>
  <c r="L146" i="5"/>
  <c r="M146" i="5" s="1"/>
  <c r="AI142" i="5"/>
  <c r="AN142" i="5" s="1"/>
  <c r="AN125" i="5"/>
  <c r="L108" i="5"/>
  <c r="M108" i="5" s="1"/>
  <c r="AN424" i="5"/>
  <c r="S424" i="5"/>
  <c r="S303" i="5"/>
  <c r="T282" i="5"/>
  <c r="U282" i="5" s="1"/>
  <c r="S297" i="5"/>
  <c r="T257" i="5"/>
  <c r="U257" i="5" s="1"/>
  <c r="T213" i="5"/>
  <c r="U213" i="5" s="1"/>
  <c r="S155" i="5"/>
  <c r="R155" i="5"/>
  <c r="AN189" i="5"/>
  <c r="T189" i="5"/>
  <c r="U189" i="5" s="1"/>
  <c r="T185" i="5"/>
  <c r="U185" i="5" s="1"/>
  <c r="T181" i="5"/>
  <c r="U181" i="5" s="1"/>
  <c r="AN169" i="5"/>
  <c r="T169" i="5"/>
  <c r="U169" i="5" s="1"/>
  <c r="T165" i="5"/>
  <c r="U165" i="5" s="1"/>
  <c r="T161" i="5"/>
  <c r="U161" i="5" s="1"/>
  <c r="T153" i="5"/>
  <c r="U153" i="5" s="1"/>
  <c r="T149" i="5"/>
  <c r="U149" i="5" s="1"/>
  <c r="AM140" i="5"/>
  <c r="T290" i="5"/>
  <c r="U290" i="5" s="1"/>
  <c r="S264" i="5"/>
  <c r="AI129" i="5"/>
  <c r="AN129" i="5" s="1"/>
  <c r="R427" i="5"/>
  <c r="S427" i="5"/>
  <c r="T429" i="5"/>
  <c r="U429" i="5" s="1"/>
  <c r="AI406" i="5"/>
  <c r="AN406" i="5" s="1"/>
  <c r="T402" i="5"/>
  <c r="U402" i="5" s="1"/>
  <c r="AM322" i="5"/>
  <c r="AM314" i="5"/>
  <c r="L430" i="5"/>
  <c r="M430" i="5" s="1"/>
  <c r="AM427" i="5"/>
  <c r="AM419" i="5"/>
  <c r="L417" i="5"/>
  <c r="M417" i="5" s="1"/>
  <c r="AI428" i="5"/>
  <c r="AN428" i="5" s="1"/>
  <c r="S413" i="5"/>
  <c r="R419" i="5"/>
  <c r="S419" i="5"/>
  <c r="T425" i="5"/>
  <c r="U425" i="5" s="1"/>
  <c r="L395" i="5"/>
  <c r="M395" i="5" s="1"/>
  <c r="T414" i="5"/>
  <c r="U414" i="5" s="1"/>
  <c r="S397" i="5"/>
  <c r="AN388" i="5"/>
  <c r="AM371" i="5"/>
  <c r="R363" i="5"/>
  <c r="S363" i="5"/>
  <c r="T357" i="5"/>
  <c r="U357" i="5" s="1"/>
  <c r="S364" i="5"/>
  <c r="AM348" i="5"/>
  <c r="L347" i="5"/>
  <c r="M347" i="5" s="1"/>
  <c r="R348" i="5"/>
  <c r="S348" i="5"/>
  <c r="AI321" i="5"/>
  <c r="AN321" i="5" s="1"/>
  <c r="AM316" i="5"/>
  <c r="AM308" i="5"/>
  <c r="T343" i="5"/>
  <c r="U343" i="5" s="1"/>
  <c r="S334" i="5"/>
  <c r="S312" i="5"/>
  <c r="S330" i="5"/>
  <c r="S314" i="5"/>
  <c r="T321" i="5"/>
  <c r="U321" i="5" s="1"/>
  <c r="T317" i="5"/>
  <c r="U317" i="5" s="1"/>
  <c r="T313" i="5"/>
  <c r="U313" i="5" s="1"/>
  <c r="T309" i="5"/>
  <c r="U309" i="5" s="1"/>
  <c r="S289" i="5"/>
  <c r="S279" i="5"/>
  <c r="T278" i="5"/>
  <c r="U278" i="5" s="1"/>
  <c r="T276" i="5"/>
  <c r="U276" i="5" s="1"/>
  <c r="S273" i="5"/>
  <c r="T298" i="5"/>
  <c r="U298" i="5" s="1"/>
  <c r="L242" i="5"/>
  <c r="M242" i="5" s="1"/>
  <c r="S306" i="5"/>
  <c r="S258" i="5"/>
  <c r="S246" i="5"/>
  <c r="N225" i="5"/>
  <c r="S222" i="5"/>
  <c r="S248" i="5"/>
  <c r="T237" i="5"/>
  <c r="U237" i="5" s="1"/>
  <c r="S220" i="5"/>
  <c r="AN207" i="5"/>
  <c r="N206" i="5"/>
  <c r="R191" i="5"/>
  <c r="S191" i="5"/>
  <c r="R175" i="5"/>
  <c r="S175" i="5"/>
  <c r="S159" i="5"/>
  <c r="R159" i="5"/>
  <c r="R143" i="5"/>
  <c r="S143" i="5"/>
  <c r="L269" i="5"/>
  <c r="M269" i="5" s="1"/>
  <c r="T265" i="5"/>
  <c r="U265" i="5" s="1"/>
  <c r="S252" i="5"/>
  <c r="T197" i="5"/>
  <c r="U197" i="5" s="1"/>
  <c r="T207" i="5"/>
  <c r="U207" i="5" s="1"/>
  <c r="S172" i="5"/>
  <c r="S156" i="5"/>
  <c r="L281" i="5"/>
  <c r="M281" i="5" s="1"/>
  <c r="S281" i="5"/>
  <c r="T215" i="5"/>
  <c r="U215" i="5" s="1"/>
  <c r="S244" i="5"/>
  <c r="L204" i="5"/>
  <c r="M204" i="5" s="1"/>
  <c r="S204" i="5"/>
  <c r="AN145" i="5"/>
  <c r="T145" i="5"/>
  <c r="U145" i="5" s="1"/>
  <c r="AN141" i="5"/>
  <c r="T141" i="5"/>
  <c r="U141" i="5" s="1"/>
  <c r="AM136" i="5"/>
  <c r="T132" i="5"/>
  <c r="U132" i="5" s="1"/>
  <c r="AM122" i="5"/>
  <c r="T120" i="5"/>
  <c r="U120" i="5" s="1"/>
  <c r="AM118" i="5"/>
  <c r="T116" i="5"/>
  <c r="U116" i="5" s="1"/>
  <c r="AM114" i="5"/>
  <c r="T112" i="5"/>
  <c r="U112" i="5" s="1"/>
  <c r="AM110" i="5"/>
  <c r="L186" i="5"/>
  <c r="M186" i="5" s="1"/>
  <c r="AN107" i="5"/>
  <c r="S107" i="5"/>
  <c r="S115" i="5"/>
  <c r="L154" i="5"/>
  <c r="M154" i="5" s="1"/>
  <c r="N119" i="5"/>
  <c r="L182" i="5"/>
  <c r="M182" i="5" s="1"/>
  <c r="L162" i="5"/>
  <c r="M162" i="5" s="1"/>
  <c r="L103" i="5"/>
  <c r="M103" i="5" s="1"/>
  <c r="N103" i="5"/>
  <c r="N76" i="5"/>
  <c r="L76" i="5"/>
  <c r="M76" i="5" s="1"/>
  <c r="L99" i="5"/>
  <c r="M99" i="5" s="1"/>
  <c r="N99" i="5"/>
  <c r="N71" i="5"/>
  <c r="L71" i="5"/>
  <c r="M71" i="5" s="1"/>
  <c r="L79" i="5"/>
  <c r="M79" i="5" s="1"/>
  <c r="N79" i="5"/>
  <c r="N72" i="5"/>
  <c r="L72" i="5"/>
  <c r="M72" i="5" s="1"/>
  <c r="N68" i="5"/>
  <c r="L68" i="5"/>
  <c r="M68" i="5" s="1"/>
  <c r="N104" i="5"/>
  <c r="L104" i="5"/>
  <c r="M104" i="5" s="1"/>
  <c r="L95" i="5"/>
  <c r="M95" i="5" s="1"/>
  <c r="N95" i="5"/>
  <c r="S95" i="5"/>
  <c r="S87" i="5"/>
  <c r="R87" i="5"/>
  <c r="T80" i="5"/>
  <c r="U80" i="5" s="1"/>
  <c r="T72" i="5"/>
  <c r="U72" i="5" s="1"/>
  <c r="N92" i="5"/>
  <c r="L92" i="5"/>
  <c r="M92" i="5" s="1"/>
  <c r="AL75" i="5"/>
  <c r="AM75" i="5" s="1"/>
  <c r="T104" i="5"/>
  <c r="U104" i="5" s="1"/>
  <c r="T100" i="5"/>
  <c r="U100" i="5" s="1"/>
  <c r="AM98" i="5"/>
  <c r="AL102" i="5"/>
  <c r="AM102" i="5" s="1"/>
  <c r="AL103" i="5"/>
  <c r="AM103" i="5" s="1"/>
  <c r="L97" i="5"/>
  <c r="M97" i="5" s="1"/>
  <c r="AI96" i="5"/>
  <c r="AN96" i="5" s="1"/>
  <c r="T91" i="5"/>
  <c r="U91" i="5" s="1"/>
  <c r="AL94" i="5"/>
  <c r="AM94" i="5" s="1"/>
  <c r="L101" i="5"/>
  <c r="M101" i="5" s="1"/>
  <c r="AI95" i="5"/>
  <c r="AN95" i="5" s="1"/>
  <c r="AL79" i="5"/>
  <c r="AM79" i="5" s="1"/>
  <c r="T90" i="5"/>
  <c r="U90" i="5" s="1"/>
  <c r="AN79" i="5"/>
  <c r="T79" i="5"/>
  <c r="U79" i="5" s="1"/>
  <c r="AN75" i="5"/>
  <c r="T75" i="5"/>
  <c r="U75" i="5" s="1"/>
  <c r="AN71" i="5"/>
  <c r="T71" i="5"/>
  <c r="U71" i="5" s="1"/>
  <c r="S66" i="5"/>
  <c r="R66" i="5"/>
  <c r="S74" i="5"/>
  <c r="S83" i="5"/>
  <c r="N91" i="5"/>
  <c r="T84" i="5"/>
  <c r="U84" i="5" s="1"/>
  <c r="T76" i="5"/>
  <c r="U76" i="5" s="1"/>
  <c r="L80" i="5"/>
  <c r="M80" i="5" s="1"/>
  <c r="AN103" i="5"/>
  <c r="R102" i="5"/>
  <c r="S102" i="5"/>
  <c r="AN99" i="5"/>
  <c r="R98" i="5"/>
  <c r="S98" i="5"/>
  <c r="S103" i="5"/>
  <c r="S99" i="5"/>
  <c r="AL90" i="5"/>
  <c r="AM90" i="5" s="1"/>
  <c r="S94" i="5"/>
  <c r="AI83" i="5"/>
  <c r="AN83" i="5" s="1"/>
  <c r="AL78" i="5"/>
  <c r="AM78" i="5" s="1"/>
  <c r="AL74" i="5"/>
  <c r="AM74" i="5" s="1"/>
  <c r="AL70" i="5"/>
  <c r="AM70" i="5" s="1"/>
  <c r="L54" i="5"/>
  <c r="M54" i="5" s="1"/>
  <c r="N54" i="5"/>
  <c r="T58" i="5"/>
  <c r="U58" i="5" s="1"/>
  <c r="S63" i="5"/>
  <c r="AL63" i="5"/>
  <c r="AM63" i="5" s="1"/>
  <c r="AL59" i="5"/>
  <c r="AM59" i="5" s="1"/>
  <c r="AM55" i="5"/>
  <c r="L60" i="5"/>
  <c r="M60" i="5" s="1"/>
  <c r="T60" i="5"/>
  <c r="U60" i="5" s="1"/>
  <c r="AI50" i="5"/>
  <c r="AN50" i="5" s="1"/>
  <c r="AI64" i="5"/>
  <c r="AN64" i="5" s="1"/>
  <c r="AI60" i="5"/>
  <c r="AN60" i="5" s="1"/>
  <c r="S61" i="5"/>
  <c r="L55" i="5"/>
  <c r="M55" i="5" s="1"/>
  <c r="N55" i="5"/>
  <c r="S51" i="5"/>
  <c r="T64" i="5"/>
  <c r="U64" i="5" s="1"/>
  <c r="AN46" i="5"/>
  <c r="AL49" i="5"/>
  <c r="AM49" i="5" s="1"/>
  <c r="T50" i="5"/>
  <c r="U50" i="5" s="1"/>
  <c r="T48" i="5"/>
  <c r="U48" i="5" s="1"/>
  <c r="AN63" i="5"/>
  <c r="S65" i="5"/>
  <c r="S59" i="5"/>
  <c r="S57" i="5"/>
  <c r="T56" i="5"/>
  <c r="U56" i="5" s="1"/>
  <c r="AN58" i="5"/>
  <c r="S49" i="5"/>
  <c r="T46" i="5"/>
  <c r="U46" i="5" s="1"/>
  <c r="L64" i="5"/>
  <c r="M64" i="5" s="1"/>
  <c r="L42" i="5"/>
  <c r="M42" i="5" s="1"/>
  <c r="N42" i="5"/>
  <c r="L35" i="5"/>
  <c r="M35" i="5" s="1"/>
  <c r="N35" i="5"/>
  <c r="R45" i="5"/>
  <c r="S45" i="5"/>
  <c r="S36" i="5"/>
  <c r="R36" i="5"/>
  <c r="S40" i="5"/>
  <c r="R40" i="5"/>
  <c r="T42" i="5"/>
  <c r="U42" i="5" s="1"/>
  <c r="S44" i="5"/>
  <c r="R44" i="5"/>
  <c r="T35" i="5"/>
  <c r="U35" i="5" s="1"/>
  <c r="R41" i="5"/>
  <c r="S41" i="5"/>
  <c r="AM45" i="5"/>
  <c r="AL41" i="5"/>
  <c r="AM41" i="5" s="1"/>
  <c r="AI38" i="5"/>
  <c r="AN38" i="5" s="1"/>
  <c r="AM37" i="5"/>
  <c r="S34" i="5"/>
  <c r="I4" i="6"/>
  <c r="J4" i="6" s="1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E4" i="6"/>
  <c r="F4" i="6" s="1"/>
  <c r="G28" i="5"/>
  <c r="H28" i="5"/>
  <c r="Q28" i="5" s="1"/>
  <c r="R28" i="5" s="1"/>
  <c r="I28" i="5"/>
  <c r="J28" i="5" s="1"/>
  <c r="AA28" i="5"/>
  <c r="AF28" i="5" s="1"/>
  <c r="AB28" i="5"/>
  <c r="AG28" i="5"/>
  <c r="AH28" i="5" s="1"/>
  <c r="AJ28" i="5"/>
  <c r="AK28" i="5" s="1"/>
  <c r="G29" i="5"/>
  <c r="H29" i="5"/>
  <c r="Q29" i="5" s="1"/>
  <c r="R29" i="5" s="1"/>
  <c r="I29" i="5"/>
  <c r="J29" i="5" s="1"/>
  <c r="AA29" i="5"/>
  <c r="Z29" i="5" s="1"/>
  <c r="AB29" i="5"/>
  <c r="AG29" i="5"/>
  <c r="AJ29" i="5"/>
  <c r="AK29" i="5" s="1"/>
  <c r="G30" i="5"/>
  <c r="H30" i="5"/>
  <c r="I30" i="5"/>
  <c r="J30" i="5" s="1"/>
  <c r="AA30" i="5"/>
  <c r="AF30" i="5" s="1"/>
  <c r="AB30" i="5"/>
  <c r="AG30" i="5"/>
  <c r="AH30" i="5" s="1"/>
  <c r="AJ30" i="5"/>
  <c r="AK30" i="5" s="1"/>
  <c r="G31" i="5"/>
  <c r="H31" i="5"/>
  <c r="I31" i="5"/>
  <c r="J31" i="5" s="1"/>
  <c r="AA31" i="5"/>
  <c r="Z31" i="5" s="1"/>
  <c r="AB31" i="5"/>
  <c r="AG31" i="5"/>
  <c r="AJ31" i="5"/>
  <c r="AK31" i="5" s="1"/>
  <c r="G32" i="5"/>
  <c r="H32" i="5"/>
  <c r="Q32" i="5" s="1"/>
  <c r="I32" i="5"/>
  <c r="J32" i="5" s="1"/>
  <c r="AA32" i="5"/>
  <c r="Z32" i="5" s="1"/>
  <c r="AB32" i="5"/>
  <c r="AG32" i="5"/>
  <c r="AH32" i="5" s="1"/>
  <c r="AJ32" i="5"/>
  <c r="AK32" i="5" s="1"/>
  <c r="AL32" i="5" s="1"/>
  <c r="N29" i="4"/>
  <c r="O29" i="4"/>
  <c r="K29" i="4" s="1"/>
  <c r="N30" i="4"/>
  <c r="O30" i="4"/>
  <c r="K30" i="4" s="1"/>
  <c r="N31" i="4"/>
  <c r="O31" i="4"/>
  <c r="K31" i="4" s="1"/>
  <c r="N27" i="4"/>
  <c r="O27" i="4"/>
  <c r="K27" i="4" s="1"/>
  <c r="Q27" i="4" s="1"/>
  <c r="R27" i="4" s="1"/>
  <c r="N28" i="4"/>
  <c r="O28" i="4"/>
  <c r="K28" i="4" s="1"/>
  <c r="AG25" i="5"/>
  <c r="AH25" i="5" s="1"/>
  <c r="AI25" i="5" s="1"/>
  <c r="AN25" i="5" s="1"/>
  <c r="AJ25" i="5"/>
  <c r="AK25" i="5" s="1"/>
  <c r="AL25" i="5" s="1"/>
  <c r="AG26" i="5"/>
  <c r="AH26" i="5" s="1"/>
  <c r="AI26" i="5" s="1"/>
  <c r="AJ26" i="5"/>
  <c r="AK26" i="5" s="1"/>
  <c r="AG27" i="5"/>
  <c r="AH27" i="5" s="1"/>
  <c r="AI27" i="5" s="1"/>
  <c r="AN27" i="5" s="1"/>
  <c r="AJ27" i="5"/>
  <c r="AK27" i="5" s="1"/>
  <c r="AL27" i="5" s="1"/>
  <c r="AA6" i="5"/>
  <c r="Z6" i="5" s="1"/>
  <c r="AB6" i="5"/>
  <c r="AA7" i="5"/>
  <c r="AF7" i="5" s="1"/>
  <c r="AB7" i="5"/>
  <c r="AA8" i="5"/>
  <c r="AF8" i="5" s="1"/>
  <c r="AB8" i="5"/>
  <c r="AA9" i="5"/>
  <c r="AF9" i="5" s="1"/>
  <c r="AB9" i="5"/>
  <c r="AA10" i="5"/>
  <c r="AF10" i="5" s="1"/>
  <c r="AB10" i="5"/>
  <c r="AA11" i="5"/>
  <c r="AF11" i="5" s="1"/>
  <c r="AB11" i="5"/>
  <c r="AA12" i="5"/>
  <c r="AF12" i="5" s="1"/>
  <c r="AB12" i="5"/>
  <c r="AA13" i="5"/>
  <c r="AF13" i="5" s="1"/>
  <c r="AB13" i="5"/>
  <c r="AA14" i="5"/>
  <c r="AF14" i="5" s="1"/>
  <c r="AB14" i="5"/>
  <c r="AA15" i="5"/>
  <c r="AF15" i="5" s="1"/>
  <c r="AB15" i="5"/>
  <c r="AA16" i="5"/>
  <c r="AF16" i="5" s="1"/>
  <c r="AB16" i="5"/>
  <c r="AA17" i="5"/>
  <c r="AF17" i="5" s="1"/>
  <c r="AB17" i="5"/>
  <c r="AA18" i="5"/>
  <c r="AF18" i="5" s="1"/>
  <c r="AB18" i="5"/>
  <c r="AA19" i="5"/>
  <c r="AF19" i="5" s="1"/>
  <c r="AB19" i="5"/>
  <c r="AA20" i="5"/>
  <c r="AF20" i="5" s="1"/>
  <c r="AB20" i="5"/>
  <c r="AA21" i="5"/>
  <c r="AF21" i="5" s="1"/>
  <c r="AB21" i="5"/>
  <c r="AA22" i="5"/>
  <c r="AF22" i="5" s="1"/>
  <c r="AB22" i="5"/>
  <c r="AA23" i="5"/>
  <c r="AF23" i="5" s="1"/>
  <c r="AB23" i="5"/>
  <c r="AA24" i="5"/>
  <c r="AF24" i="5" s="1"/>
  <c r="AB24" i="5"/>
  <c r="Z25" i="5"/>
  <c r="AA25" i="5"/>
  <c r="AF25" i="5" s="1"/>
  <c r="AB25" i="5"/>
  <c r="AA26" i="5"/>
  <c r="AF26" i="5" s="1"/>
  <c r="AB26" i="5"/>
  <c r="AA27" i="5"/>
  <c r="AF27" i="5" s="1"/>
  <c r="AB27" i="5"/>
  <c r="AG6" i="5"/>
  <c r="AH6" i="5" s="1"/>
  <c r="AJ6" i="5"/>
  <c r="AK6" i="5" s="1"/>
  <c r="AG7" i="5"/>
  <c r="AH7" i="5" s="1"/>
  <c r="AJ7" i="5"/>
  <c r="AG8" i="5"/>
  <c r="AH8" i="5" s="1"/>
  <c r="AJ8" i="5"/>
  <c r="AK8" i="5" s="1"/>
  <c r="AG9" i="5"/>
  <c r="AH9" i="5" s="1"/>
  <c r="AI9" i="5" s="1"/>
  <c r="AJ9" i="5"/>
  <c r="AK9" i="5" s="1"/>
  <c r="AG10" i="5"/>
  <c r="AH10" i="5" s="1"/>
  <c r="AJ10" i="5"/>
  <c r="AG11" i="5"/>
  <c r="AH11" i="5" s="1"/>
  <c r="AJ11" i="5"/>
  <c r="AK11" i="5" s="1"/>
  <c r="AG12" i="5"/>
  <c r="AJ12" i="5"/>
  <c r="AK12" i="5" s="1"/>
  <c r="AG13" i="5"/>
  <c r="AH13" i="5" s="1"/>
  <c r="AJ13" i="5"/>
  <c r="AK13" i="5" s="1"/>
  <c r="AG14" i="5"/>
  <c r="AH14" i="5" s="1"/>
  <c r="AJ14" i="5"/>
  <c r="AK14" i="5" s="1"/>
  <c r="AL14" i="5" s="1"/>
  <c r="AG15" i="5"/>
  <c r="AH15" i="5" s="1"/>
  <c r="AJ15" i="5"/>
  <c r="AK15" i="5" s="1"/>
  <c r="AG16" i="5"/>
  <c r="AJ16" i="5"/>
  <c r="AK16" i="5" s="1"/>
  <c r="AG17" i="5"/>
  <c r="AH17" i="5" s="1"/>
  <c r="AJ17" i="5"/>
  <c r="AK17" i="5" s="1"/>
  <c r="AG18" i="5"/>
  <c r="AJ18" i="5"/>
  <c r="AK18" i="5" s="1"/>
  <c r="AL18" i="5" s="1"/>
  <c r="AG19" i="5"/>
  <c r="AH19" i="5" s="1"/>
  <c r="AJ19" i="5"/>
  <c r="AK19" i="5" s="1"/>
  <c r="AG20" i="5"/>
  <c r="AH20" i="5" s="1"/>
  <c r="AI20" i="5" s="1"/>
  <c r="AJ20" i="5"/>
  <c r="AK20" i="5" s="1"/>
  <c r="AG21" i="5"/>
  <c r="AH21" i="5" s="1"/>
  <c r="AJ21" i="5"/>
  <c r="AK21" i="5" s="1"/>
  <c r="AG22" i="5"/>
  <c r="AJ22" i="5"/>
  <c r="AK22" i="5" s="1"/>
  <c r="AG23" i="5"/>
  <c r="AH23" i="5" s="1"/>
  <c r="AI23" i="5" s="1"/>
  <c r="AN23" i="5" s="1"/>
  <c r="AJ23" i="5"/>
  <c r="AK23" i="5" s="1"/>
  <c r="AG24" i="5"/>
  <c r="AH24" i="5" s="1"/>
  <c r="AJ24" i="5"/>
  <c r="AK24" i="5" s="1"/>
  <c r="AL24" i="5" s="1"/>
  <c r="O26" i="4"/>
  <c r="K26" i="4" s="1"/>
  <c r="Q26" i="4" s="1"/>
  <c r="R26" i="4" s="1"/>
  <c r="N26" i="4"/>
  <c r="O25" i="4"/>
  <c r="K25" i="4" s="1"/>
  <c r="N25" i="4"/>
  <c r="O24" i="4"/>
  <c r="K24" i="4" s="1"/>
  <c r="Q24" i="4" s="1"/>
  <c r="N24" i="4"/>
  <c r="O23" i="4"/>
  <c r="K23" i="4" s="1"/>
  <c r="N23" i="4"/>
  <c r="O22" i="4"/>
  <c r="N22" i="4"/>
  <c r="O21" i="4"/>
  <c r="K21" i="4" s="1"/>
  <c r="N21" i="4"/>
  <c r="O20" i="4"/>
  <c r="K20" i="4" s="1"/>
  <c r="N20" i="4"/>
  <c r="O19" i="4"/>
  <c r="K19" i="4" s="1"/>
  <c r="N19" i="4"/>
  <c r="O18" i="4"/>
  <c r="K18" i="4" s="1"/>
  <c r="N18" i="4"/>
  <c r="O17" i="4"/>
  <c r="K17" i="4" s="1"/>
  <c r="N17" i="4"/>
  <c r="O16" i="4"/>
  <c r="N16" i="4"/>
  <c r="O15" i="4"/>
  <c r="K15" i="4" s="1"/>
  <c r="N15" i="4"/>
  <c r="O14" i="4"/>
  <c r="K14" i="4" s="1"/>
  <c r="N14" i="4"/>
  <c r="O13" i="4"/>
  <c r="K13" i="4" s="1"/>
  <c r="N13" i="4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K4" i="1"/>
  <c r="J4" i="1"/>
  <c r="G16" i="5"/>
  <c r="H16" i="5"/>
  <c r="Q16" i="5" s="1"/>
  <c r="R16" i="5" s="1"/>
  <c r="I16" i="5"/>
  <c r="J16" i="5" s="1"/>
  <c r="G17" i="5"/>
  <c r="H17" i="5"/>
  <c r="Q17" i="5" s="1"/>
  <c r="I17" i="5"/>
  <c r="J17" i="5" s="1"/>
  <c r="G18" i="5"/>
  <c r="H18" i="5"/>
  <c r="Q18" i="5" s="1"/>
  <c r="R18" i="5" s="1"/>
  <c r="I18" i="5"/>
  <c r="J18" i="5" s="1"/>
  <c r="G19" i="5"/>
  <c r="H19" i="5"/>
  <c r="Q19" i="5" s="1"/>
  <c r="I19" i="5"/>
  <c r="J19" i="5" s="1"/>
  <c r="G20" i="5"/>
  <c r="H20" i="5"/>
  <c r="Q20" i="5" s="1"/>
  <c r="R20" i="5" s="1"/>
  <c r="I20" i="5"/>
  <c r="J20" i="5" s="1"/>
  <c r="G21" i="5"/>
  <c r="H21" i="5"/>
  <c r="Q21" i="5" s="1"/>
  <c r="S21" i="5" s="1"/>
  <c r="I21" i="5"/>
  <c r="J21" i="5" s="1"/>
  <c r="G22" i="5"/>
  <c r="H22" i="5"/>
  <c r="Q22" i="5" s="1"/>
  <c r="R22" i="5" s="1"/>
  <c r="I22" i="5"/>
  <c r="J22" i="5" s="1"/>
  <c r="G23" i="5"/>
  <c r="H23" i="5"/>
  <c r="Q23" i="5" s="1"/>
  <c r="I23" i="5"/>
  <c r="AE23" i="5" s="1"/>
  <c r="G24" i="5"/>
  <c r="H24" i="5"/>
  <c r="Q24" i="5" s="1"/>
  <c r="R24" i="5" s="1"/>
  <c r="I24" i="5"/>
  <c r="J24" i="5" s="1"/>
  <c r="G25" i="5"/>
  <c r="H25" i="5"/>
  <c r="Q25" i="5" s="1"/>
  <c r="R25" i="5" s="1"/>
  <c r="I25" i="5"/>
  <c r="J25" i="5" s="1"/>
  <c r="G26" i="5"/>
  <c r="H26" i="5"/>
  <c r="Q26" i="5" s="1"/>
  <c r="R26" i="5" s="1"/>
  <c r="I26" i="5"/>
  <c r="J26" i="5" s="1"/>
  <c r="G27" i="5"/>
  <c r="H27" i="5"/>
  <c r="Q27" i="5" s="1"/>
  <c r="R27" i="5" s="1"/>
  <c r="I27" i="5"/>
  <c r="AE27" i="5" s="1"/>
  <c r="G9" i="5"/>
  <c r="H9" i="5"/>
  <c r="Q9" i="5" s="1"/>
  <c r="I9" i="5"/>
  <c r="J9" i="5" s="1"/>
  <c r="G10" i="5"/>
  <c r="H10" i="5"/>
  <c r="Q10" i="5" s="1"/>
  <c r="I10" i="5"/>
  <c r="J10" i="5" s="1"/>
  <c r="G11" i="5"/>
  <c r="H11" i="5"/>
  <c r="Q11" i="5" s="1"/>
  <c r="I11" i="5"/>
  <c r="AE11" i="5" s="1"/>
  <c r="G12" i="5"/>
  <c r="H12" i="5"/>
  <c r="I12" i="5"/>
  <c r="J12" i="5" s="1"/>
  <c r="G13" i="5"/>
  <c r="H13" i="5"/>
  <c r="Q13" i="5" s="1"/>
  <c r="I13" i="5"/>
  <c r="AE13" i="5" s="1"/>
  <c r="G14" i="5"/>
  <c r="H14" i="5"/>
  <c r="Q14" i="5" s="1"/>
  <c r="R14" i="5" s="1"/>
  <c r="I14" i="5"/>
  <c r="J14" i="5" s="1"/>
  <c r="G15" i="5"/>
  <c r="H15" i="5"/>
  <c r="Q15" i="5" s="1"/>
  <c r="R15" i="5" s="1"/>
  <c r="I15" i="5"/>
  <c r="AE15" i="5" s="1"/>
  <c r="G6" i="5"/>
  <c r="H6" i="5"/>
  <c r="Q6" i="5" s="1"/>
  <c r="R6" i="5" s="1"/>
  <c r="I6" i="5"/>
  <c r="AE6" i="5" s="1"/>
  <c r="G7" i="5"/>
  <c r="H7" i="5"/>
  <c r="Q7" i="5" s="1"/>
  <c r="R7" i="5" s="1"/>
  <c r="I7" i="5"/>
  <c r="J7" i="5" s="1"/>
  <c r="G8" i="5"/>
  <c r="H8" i="5"/>
  <c r="I8" i="5"/>
  <c r="AE8" i="5" s="1"/>
  <c r="C19" i="5"/>
  <c r="C17" i="5"/>
  <c r="C18" i="5" s="1"/>
  <c r="P43" i="5" s="1"/>
  <c r="C16" i="5"/>
  <c r="C15" i="4"/>
  <c r="N5" i="4"/>
  <c r="O5" i="4"/>
  <c r="K5" i="4" s="1"/>
  <c r="N6" i="4"/>
  <c r="O6" i="4"/>
  <c r="N7" i="4"/>
  <c r="O7" i="4"/>
  <c r="K7" i="4" s="1"/>
  <c r="N8" i="4"/>
  <c r="O8" i="4"/>
  <c r="K8" i="4" s="1"/>
  <c r="Q8" i="4" s="1"/>
  <c r="N9" i="4"/>
  <c r="O9" i="4"/>
  <c r="K9" i="4" s="1"/>
  <c r="N10" i="4"/>
  <c r="O10" i="4"/>
  <c r="K10" i="4" s="1"/>
  <c r="N11" i="4"/>
  <c r="O11" i="4"/>
  <c r="K11" i="4" s="1"/>
  <c r="Q11" i="4" s="1"/>
  <c r="R11" i="4" s="1"/>
  <c r="N12" i="4"/>
  <c r="O12" i="4"/>
  <c r="K12" i="4" s="1"/>
  <c r="C18" i="4"/>
  <c r="C16" i="4"/>
  <c r="C17" i="4" s="1"/>
  <c r="Q8" i="5"/>
  <c r="S8" i="5" s="1"/>
  <c r="Q30" i="5"/>
  <c r="R30" i="5" s="1"/>
  <c r="Q12" i="5"/>
  <c r="R12" i="5" s="1"/>
  <c r="AH31" i="5"/>
  <c r="AI31" i="5" s="1"/>
  <c r="AN31" i="5" s="1"/>
  <c r="Q31" i="5"/>
  <c r="AM27" i="5"/>
  <c r="AE30" i="5"/>
  <c r="T522" i="5" l="1"/>
  <c r="U522" i="5" s="1"/>
  <c r="AE31" i="5"/>
  <c r="T877" i="5"/>
  <c r="U877" i="5" s="1"/>
  <c r="T322" i="5"/>
  <c r="U322" i="5" s="1"/>
  <c r="T1906" i="5"/>
  <c r="U1906" i="5" s="1"/>
  <c r="T1958" i="5"/>
  <c r="U1958" i="5" s="1"/>
  <c r="T559" i="5"/>
  <c r="U559" i="5" s="1"/>
  <c r="T285" i="5"/>
  <c r="U285" i="5" s="1"/>
  <c r="V10" i="5"/>
  <c r="O20" i="5"/>
  <c r="T1463" i="5"/>
  <c r="U1463" i="5" s="1"/>
  <c r="AE28" i="5"/>
  <c r="T1449" i="5"/>
  <c r="U1449" i="5" s="1"/>
  <c r="T1203" i="5"/>
  <c r="U1203" i="5" s="1"/>
  <c r="T1797" i="5"/>
  <c r="U1797" i="5" s="1"/>
  <c r="T625" i="5"/>
  <c r="U625" i="5" s="1"/>
  <c r="V14" i="5"/>
  <c r="AE21" i="5"/>
  <c r="Z19" i="5"/>
  <c r="T93" i="5"/>
  <c r="U93" i="5" s="1"/>
  <c r="T1587" i="5"/>
  <c r="U1587" i="5" s="1"/>
  <c r="T576" i="5"/>
  <c r="U576" i="5" s="1"/>
  <c r="T1638" i="5"/>
  <c r="U1638" i="5" s="1"/>
  <c r="T136" i="5"/>
  <c r="U136" i="5" s="1"/>
  <c r="T210" i="5"/>
  <c r="U210" i="5" s="1"/>
  <c r="T1861" i="5"/>
  <c r="U1861" i="5" s="1"/>
  <c r="T891" i="5"/>
  <c r="U891" i="5" s="1"/>
  <c r="T1028" i="5"/>
  <c r="U1028" i="5" s="1"/>
  <c r="V28" i="5"/>
  <c r="O21" i="5"/>
  <c r="T618" i="5"/>
  <c r="U618" i="5" s="1"/>
  <c r="T1902" i="5"/>
  <c r="U1902" i="5" s="1"/>
  <c r="T696" i="5"/>
  <c r="U696" i="5" s="1"/>
  <c r="R17" i="5"/>
  <c r="S17" i="5"/>
  <c r="V24" i="5"/>
  <c r="P38" i="5"/>
  <c r="P48" i="5"/>
  <c r="P47" i="5"/>
  <c r="P82" i="5"/>
  <c r="P106" i="5"/>
  <c r="P137" i="5"/>
  <c r="P155" i="5"/>
  <c r="P263" i="5"/>
  <c r="P291" i="5"/>
  <c r="P348" i="5"/>
  <c r="P371" i="5"/>
  <c r="P377" i="5"/>
  <c r="P262" i="5"/>
  <c r="P304" i="5"/>
  <c r="P376" i="5"/>
  <c r="P427" i="5"/>
  <c r="P386" i="5"/>
  <c r="P113" i="5"/>
  <c r="P238" i="5"/>
  <c r="P185" i="5"/>
  <c r="P299" i="5"/>
  <c r="P374" i="5"/>
  <c r="P390" i="5"/>
  <c r="P274" i="5"/>
  <c r="P229" i="5"/>
  <c r="P277" i="5"/>
  <c r="P215" i="5"/>
  <c r="P349" i="5"/>
  <c r="P554" i="5"/>
  <c r="P499" i="5"/>
  <c r="P535" i="5"/>
  <c r="P600" i="5"/>
  <c r="P685" i="5"/>
  <c r="P763" i="5"/>
  <c r="P555" i="5"/>
  <c r="P470" i="5"/>
  <c r="P486" i="5"/>
  <c r="P622" i="5"/>
  <c r="P597" i="5"/>
  <c r="P612" i="5"/>
  <c r="P726" i="5"/>
  <c r="P689" i="5"/>
  <c r="P764" i="5"/>
  <c r="P821" i="5"/>
  <c r="P443" i="5"/>
  <c r="P480" i="5"/>
  <c r="P477" i="5"/>
  <c r="P531" i="5"/>
  <c r="P524" i="5"/>
  <c r="P611" i="5"/>
  <c r="P663" i="5"/>
  <c r="P725" i="5"/>
  <c r="P813" i="5"/>
  <c r="P837" i="5"/>
  <c r="P523" i="5"/>
  <c r="P590" i="5"/>
  <c r="P620" i="5"/>
  <c r="P693" i="5"/>
  <c r="P684" i="5"/>
  <c r="P659" i="5"/>
  <c r="P719" i="5"/>
  <c r="P831" i="5"/>
  <c r="P814" i="5"/>
  <c r="P797" i="5"/>
  <c r="P730" i="5"/>
  <c r="P735" i="5"/>
  <c r="P860" i="5"/>
  <c r="P952" i="5"/>
  <c r="P925" i="5"/>
  <c r="P1044" i="5"/>
  <c r="P1015" i="5"/>
  <c r="P1055" i="5"/>
  <c r="P1078" i="5"/>
  <c r="P1272" i="5"/>
  <c r="P1011" i="5"/>
  <c r="P1244" i="5"/>
  <c r="P1059" i="5"/>
  <c r="P1064" i="5"/>
  <c r="P1088" i="5"/>
  <c r="P1279" i="5"/>
  <c r="P1133" i="5"/>
  <c r="P1115" i="5"/>
  <c r="P1107" i="5"/>
  <c r="P1298" i="5"/>
  <c r="P1718" i="5"/>
  <c r="P1672" i="5"/>
  <c r="P1768" i="5"/>
  <c r="P1954" i="5"/>
  <c r="P1987" i="5"/>
  <c r="P1424" i="5"/>
  <c r="P1791" i="5"/>
  <c r="P1848" i="5"/>
  <c r="P1906" i="5"/>
  <c r="P1621" i="5"/>
  <c r="P1891" i="5"/>
  <c r="P1354" i="5"/>
  <c r="P1290" i="5"/>
  <c r="P1574" i="5"/>
  <c r="P1633" i="5"/>
  <c r="P1824" i="5"/>
  <c r="P1724" i="5"/>
  <c r="P1342" i="5"/>
  <c r="P1518" i="5"/>
  <c r="P1547" i="5"/>
  <c r="P1797" i="5"/>
  <c r="P1341" i="5"/>
  <c r="P1626" i="5"/>
  <c r="P1869" i="5"/>
  <c r="P1901" i="5"/>
  <c r="T432" i="5"/>
  <c r="U432" i="5" s="1"/>
  <c r="P572" i="5"/>
  <c r="P569" i="5"/>
  <c r="P428" i="5"/>
  <c r="P1808" i="5"/>
  <c r="K16" i="5"/>
  <c r="L16" i="5" s="1"/>
  <c r="M16" i="5" s="1"/>
  <c r="P63" i="5"/>
  <c r="P51" i="5"/>
  <c r="P50" i="5"/>
  <c r="P70" i="5"/>
  <c r="P98" i="5"/>
  <c r="P96" i="5"/>
  <c r="P131" i="5"/>
  <c r="P201" i="5"/>
  <c r="P239" i="5"/>
  <c r="P362" i="5"/>
  <c r="P183" i="5"/>
  <c r="P292" i="5"/>
  <c r="P375" i="5"/>
  <c r="P163" i="5"/>
  <c r="P211" i="5"/>
  <c r="P360" i="5"/>
  <c r="P358" i="5"/>
  <c r="P392" i="5"/>
  <c r="P326" i="5"/>
  <c r="P119" i="5"/>
  <c r="P293" i="5"/>
  <c r="P147" i="5"/>
  <c r="P247" i="5"/>
  <c r="P332" i="5"/>
  <c r="P366" i="5"/>
  <c r="P142" i="5"/>
  <c r="P282" i="5"/>
  <c r="P320" i="5"/>
  <c r="P316" i="5"/>
  <c r="P435" i="5"/>
  <c r="P503" i="5"/>
  <c r="P509" i="5"/>
  <c r="P601" i="5"/>
  <c r="P707" i="5"/>
  <c r="P736" i="5"/>
  <c r="P492" i="5"/>
  <c r="P474" i="5"/>
  <c r="P560" i="5"/>
  <c r="P589" i="5"/>
  <c r="P623" i="5"/>
  <c r="P711" i="5"/>
  <c r="P733" i="5"/>
  <c r="P771" i="5"/>
  <c r="P809" i="5"/>
  <c r="P779" i="5"/>
  <c r="P780" i="5"/>
  <c r="P459" i="5"/>
  <c r="P446" i="5"/>
  <c r="P546" i="5"/>
  <c r="P540" i="5"/>
  <c r="P664" i="5"/>
  <c r="P744" i="5"/>
  <c r="P823" i="5"/>
  <c r="P538" i="5"/>
  <c r="P594" i="5"/>
  <c r="P713" i="5"/>
  <c r="P729" i="5"/>
  <c r="P802" i="5"/>
  <c r="P805" i="5"/>
  <c r="P580" i="5"/>
  <c r="P758" i="5"/>
  <c r="P865" i="5"/>
  <c r="P1031" i="5"/>
  <c r="P1072" i="5"/>
  <c r="P1120" i="5"/>
  <c r="P1097" i="5"/>
  <c r="P1184" i="5"/>
  <c r="P931" i="5"/>
  <c r="P994" i="5"/>
  <c r="P1100" i="5"/>
  <c r="P1241" i="5"/>
  <c r="P1269" i="5"/>
  <c r="P937" i="5"/>
  <c r="P1255" i="5"/>
  <c r="P987" i="5"/>
  <c r="P1223" i="5"/>
  <c r="P887" i="5"/>
  <c r="P1013" i="5"/>
  <c r="P1624" i="5"/>
  <c r="P1688" i="5"/>
  <c r="P1769" i="5"/>
  <c r="P1936" i="5"/>
  <c r="P1996" i="5"/>
  <c r="P2003" i="5"/>
  <c r="P1318" i="5"/>
  <c r="P1658" i="5"/>
  <c r="P1652" i="5"/>
  <c r="P1939" i="5"/>
  <c r="P1289" i="5"/>
  <c r="P1556" i="5"/>
  <c r="P1473" i="5"/>
  <c r="P1855" i="5"/>
  <c r="P1950" i="5"/>
  <c r="P1902" i="5"/>
  <c r="P1331" i="5"/>
  <c r="P1287" i="5"/>
  <c r="P1475" i="5"/>
  <c r="P1414" i="5"/>
  <c r="P1443" i="5"/>
  <c r="P1611" i="5"/>
  <c r="P1391" i="5"/>
  <c r="P1454" i="5"/>
  <c r="P1423" i="5"/>
  <c r="P1560" i="5"/>
  <c r="P1662" i="5"/>
  <c r="P1790" i="5"/>
  <c r="P1992" i="5"/>
  <c r="P1669" i="5"/>
  <c r="T329" i="5"/>
  <c r="U329" i="5" s="1"/>
  <c r="P94" i="5"/>
  <c r="T1395" i="5"/>
  <c r="U1395" i="5" s="1"/>
  <c r="T1010" i="5"/>
  <c r="U1010" i="5" s="1"/>
  <c r="T1383" i="5"/>
  <c r="U1383" i="5" s="1"/>
  <c r="T548" i="5"/>
  <c r="U548" i="5" s="1"/>
  <c r="T510" i="5"/>
  <c r="U510" i="5" s="1"/>
  <c r="P1024" i="5"/>
  <c r="S12" i="5"/>
  <c r="P56" i="5"/>
  <c r="P62" i="5"/>
  <c r="P46" i="5"/>
  <c r="P90" i="5"/>
  <c r="P93" i="5"/>
  <c r="P66" i="5"/>
  <c r="P100" i="5"/>
  <c r="P208" i="5"/>
  <c r="P226" i="5"/>
  <c r="P315" i="5"/>
  <c r="P400" i="5"/>
  <c r="P302" i="5"/>
  <c r="P143" i="5"/>
  <c r="P296" i="5"/>
  <c r="P396" i="5"/>
  <c r="P419" i="5"/>
  <c r="P223" i="5"/>
  <c r="P365" i="5"/>
  <c r="P272" i="5"/>
  <c r="P174" i="5"/>
  <c r="P114" i="5"/>
  <c r="P206" i="5"/>
  <c r="P217" i="5"/>
  <c r="P422" i="5"/>
  <c r="P222" i="5"/>
  <c r="P367" i="5"/>
  <c r="P353" i="5"/>
  <c r="P410" i="5"/>
  <c r="P515" i="5"/>
  <c r="P482" i="5"/>
  <c r="P542" i="5"/>
  <c r="P511" i="5"/>
  <c r="P517" i="5"/>
  <c r="P671" i="5"/>
  <c r="P852" i="5"/>
  <c r="P454" i="5"/>
  <c r="P543" i="5"/>
  <c r="P552" i="5"/>
  <c r="P634" i="5"/>
  <c r="P649" i="5"/>
  <c r="P651" i="5"/>
  <c r="P667" i="5"/>
  <c r="P683" i="5"/>
  <c r="P746" i="5"/>
  <c r="P740" i="5"/>
  <c r="P792" i="5"/>
  <c r="P467" i="5"/>
  <c r="P526" i="5"/>
  <c r="P577" i="5"/>
  <c r="P641" i="5"/>
  <c r="P680" i="5"/>
  <c r="P737" i="5"/>
  <c r="P798" i="5"/>
  <c r="P806" i="5"/>
  <c r="P489" i="5"/>
  <c r="P583" i="5"/>
  <c r="P605" i="5"/>
  <c r="P639" i="5"/>
  <c r="P718" i="5"/>
  <c r="P715" i="5"/>
  <c r="P822" i="5"/>
  <c r="P971" i="5"/>
  <c r="P988" i="5"/>
  <c r="P1020" i="5"/>
  <c r="P1040" i="5"/>
  <c r="P1220" i="5"/>
  <c r="P936" i="5"/>
  <c r="P1240" i="5"/>
  <c r="P983" i="5"/>
  <c r="P1082" i="5"/>
  <c r="P1195" i="5"/>
  <c r="P908" i="5"/>
  <c r="P1249" i="5"/>
  <c r="P1138" i="5"/>
  <c r="P1086" i="5"/>
  <c r="P1395" i="5"/>
  <c r="P1586" i="5"/>
  <c r="P1407" i="5"/>
  <c r="P1555" i="5"/>
  <c r="P1567" i="5"/>
  <c r="P1577" i="5"/>
  <c r="P1704" i="5"/>
  <c r="P1866" i="5"/>
  <c r="P1833" i="5"/>
  <c r="P1955" i="5"/>
  <c r="P1610" i="5"/>
  <c r="P1463" i="5"/>
  <c r="P1607" i="5"/>
  <c r="P1569" i="5"/>
  <c r="P1990" i="5"/>
  <c r="P1830" i="5"/>
  <c r="P1882" i="5"/>
  <c r="P1321" i="5"/>
  <c r="P1661" i="5"/>
  <c r="P1806" i="5"/>
  <c r="P1813" i="5"/>
  <c r="P1363" i="5"/>
  <c r="P1465" i="5"/>
  <c r="P1705" i="5"/>
  <c r="P1711" i="5"/>
  <c r="P1747" i="5"/>
  <c r="P1751" i="5"/>
  <c r="P1927" i="5"/>
  <c r="P1550" i="5"/>
  <c r="P1397" i="5"/>
  <c r="P1809" i="5"/>
  <c r="P33" i="5"/>
  <c r="P86" i="5"/>
  <c r="P1132" i="5"/>
  <c r="T1074" i="5"/>
  <c r="U1074" i="5" s="1"/>
  <c r="T756" i="5"/>
  <c r="U756" i="5" s="1"/>
  <c r="AE17" i="5"/>
  <c r="P36" i="5"/>
  <c r="P34" i="5"/>
  <c r="P58" i="5"/>
  <c r="P84" i="5"/>
  <c r="P77" i="5"/>
  <c r="P78" i="5"/>
  <c r="P91" i="5"/>
  <c r="P139" i="5"/>
  <c r="P141" i="5"/>
  <c r="P254" i="5"/>
  <c r="P357" i="5"/>
  <c r="P205" i="5"/>
  <c r="P159" i="5"/>
  <c r="P209" i="5"/>
  <c r="P251" i="5"/>
  <c r="P246" i="5"/>
  <c r="P404" i="5"/>
  <c r="P418" i="5"/>
  <c r="P234" i="5"/>
  <c r="P276" i="5"/>
  <c r="P354" i="5"/>
  <c r="P403" i="5"/>
  <c r="P280" i="5"/>
  <c r="P158" i="5"/>
  <c r="P149" i="5"/>
  <c r="P342" i="5"/>
  <c r="P122" i="5"/>
  <c r="P110" i="5"/>
  <c r="P255" i="5"/>
  <c r="P337" i="5"/>
  <c r="P368" i="5"/>
  <c r="P356" i="5"/>
  <c r="P123" i="5"/>
  <c r="P442" i="5"/>
  <c r="P491" i="5"/>
  <c r="P548" i="5"/>
  <c r="P617" i="5"/>
  <c r="P603" i="5"/>
  <c r="P677" i="5"/>
  <c r="P672" i="5"/>
  <c r="P701" i="5"/>
  <c r="P801" i="5"/>
  <c r="P431" i="5"/>
  <c r="P458" i="5"/>
  <c r="P497" i="5"/>
  <c r="P571" i="5"/>
  <c r="P596" i="5"/>
  <c r="P661" i="5"/>
  <c r="P674" i="5"/>
  <c r="P750" i="5"/>
  <c r="P745" i="5"/>
  <c r="P759" i="5"/>
  <c r="P800" i="5"/>
  <c r="P471" i="5"/>
  <c r="P550" i="5"/>
  <c r="P608" i="5"/>
  <c r="P847" i="5"/>
  <c r="P494" i="5"/>
  <c r="P544" i="5"/>
  <c r="P575" i="5"/>
  <c r="P586" i="5"/>
  <c r="P645" i="5"/>
  <c r="P700" i="5"/>
  <c r="P675" i="5"/>
  <c r="P687" i="5"/>
  <c r="P770" i="5"/>
  <c r="P717" i="5"/>
  <c r="P777" i="5"/>
  <c r="P788" i="5"/>
  <c r="P832" i="5"/>
  <c r="P794" i="5"/>
  <c r="P709" i="5"/>
  <c r="P722" i="5"/>
  <c r="P923" i="5"/>
  <c r="P966" i="5"/>
  <c r="P974" i="5"/>
  <c r="P1036" i="5"/>
  <c r="P1047" i="5"/>
  <c r="P1165" i="5"/>
  <c r="P1180" i="5"/>
  <c r="P1253" i="5"/>
  <c r="P945" i="5"/>
  <c r="P1101" i="5"/>
  <c r="P1141" i="5"/>
  <c r="P1162" i="5"/>
  <c r="P977" i="5"/>
  <c r="P1023" i="5"/>
  <c r="P1175" i="5"/>
  <c r="P1248" i="5"/>
  <c r="P1252" i="5"/>
  <c r="P1016" i="5"/>
  <c r="P1155" i="5"/>
  <c r="P1174" i="5"/>
  <c r="P1394" i="5"/>
  <c r="P1522" i="5"/>
  <c r="P1562" i="5"/>
  <c r="P1641" i="5"/>
  <c r="P1856" i="5"/>
  <c r="P1834" i="5"/>
  <c r="P1971" i="5"/>
  <c r="P1350" i="5"/>
  <c r="P1503" i="5"/>
  <c r="P1623" i="5"/>
  <c r="P1745" i="5"/>
  <c r="P1798" i="5"/>
  <c r="P1895" i="5"/>
  <c r="P1435" i="5"/>
  <c r="P1545" i="5"/>
  <c r="P1861" i="5"/>
  <c r="P1539" i="5"/>
  <c r="P1585" i="5"/>
  <c r="P1743" i="5"/>
  <c r="P1831" i="5"/>
  <c r="P1858" i="5"/>
  <c r="P1655" i="5"/>
  <c r="P1514" i="5"/>
  <c r="P1310" i="5"/>
  <c r="P1726" i="5"/>
  <c r="P1583" i="5"/>
  <c r="P1785" i="5"/>
  <c r="P1325" i="5"/>
  <c r="T1207" i="5"/>
  <c r="U1207" i="5" s="1"/>
  <c r="P1343" i="5"/>
  <c r="P981" i="5"/>
  <c r="P1032" i="5"/>
  <c r="S32" i="5"/>
  <c r="R32" i="5"/>
  <c r="T1859" i="5"/>
  <c r="U1859" i="5" s="1"/>
  <c r="O32" i="5"/>
  <c r="AI15" i="5"/>
  <c r="AN15" i="5" s="1"/>
  <c r="J11" i="5"/>
  <c r="K11" i="5" s="1"/>
  <c r="Z27" i="5"/>
  <c r="Z11" i="5"/>
  <c r="T1771" i="5"/>
  <c r="U1771" i="5" s="1"/>
  <c r="T1787" i="5"/>
  <c r="U1787" i="5" s="1"/>
  <c r="Z17" i="5"/>
  <c r="Z9" i="5"/>
  <c r="T1478" i="5"/>
  <c r="U1478" i="5" s="1"/>
  <c r="T1267" i="5"/>
  <c r="U1267" i="5" s="1"/>
  <c r="T1258" i="5"/>
  <c r="U1258" i="5" s="1"/>
  <c r="T464" i="5"/>
  <c r="U464" i="5" s="1"/>
  <c r="T480" i="5"/>
  <c r="U480" i="5" s="1"/>
  <c r="T823" i="5"/>
  <c r="U823" i="5" s="1"/>
  <c r="T184" i="5"/>
  <c r="U184" i="5" s="1"/>
  <c r="T560" i="5"/>
  <c r="U560" i="5" s="1"/>
  <c r="T308" i="5"/>
  <c r="U308" i="5" s="1"/>
  <c r="P1124" i="5"/>
  <c r="P1113" i="5"/>
  <c r="P1134" i="5"/>
  <c r="P1142" i="5"/>
  <c r="P1231" i="5"/>
  <c r="P901" i="5"/>
  <c r="P997" i="5"/>
  <c r="P980" i="5"/>
  <c r="P1027" i="5"/>
  <c r="P1057" i="5"/>
  <c r="P1098" i="5"/>
  <c r="P1166" i="5"/>
  <c r="P1218" i="5"/>
  <c r="P1232" i="5"/>
  <c r="P873" i="5"/>
  <c r="P933" i="5"/>
  <c r="P978" i="5"/>
  <c r="P959" i="5"/>
  <c r="P1039" i="5"/>
  <c r="P1060" i="5"/>
  <c r="P1084" i="5"/>
  <c r="P1094" i="5"/>
  <c r="P1114" i="5"/>
  <c r="P1105" i="5"/>
  <c r="P1150" i="5"/>
  <c r="P1198" i="5"/>
  <c r="P1277" i="5"/>
  <c r="P876" i="5"/>
  <c r="P866" i="5"/>
  <c r="P955" i="5"/>
  <c r="P990" i="5"/>
  <c r="P1092" i="5"/>
  <c r="P1145" i="5"/>
  <c r="P1217" i="5"/>
  <c r="P1067" i="5"/>
  <c r="P1081" i="5"/>
  <c r="P1136" i="5"/>
  <c r="P1070" i="5"/>
  <c r="P1140" i="5"/>
  <c r="P1154" i="5"/>
  <c r="P1208" i="5"/>
  <c r="P871" i="5"/>
  <c r="P1000" i="5"/>
  <c r="P1111" i="5"/>
  <c r="P1131" i="5"/>
  <c r="P1153" i="5"/>
  <c r="P1210" i="5"/>
  <c r="P1258" i="5"/>
  <c r="P1379" i="5"/>
  <c r="P1464" i="5"/>
  <c r="P1362" i="5"/>
  <c r="P1643" i="5"/>
  <c r="P1466" i="5"/>
  <c r="P1479" i="5"/>
  <c r="P1490" i="5"/>
  <c r="P1485" i="5"/>
  <c r="P1531" i="5"/>
  <c r="P1570" i="5"/>
  <c r="P1666" i="5"/>
  <c r="P1653" i="5"/>
  <c r="P1752" i="5"/>
  <c r="P1660" i="5"/>
  <c r="P1676" i="5"/>
  <c r="P1692" i="5"/>
  <c r="P1815" i="5"/>
  <c r="P1986" i="5"/>
  <c r="P1786" i="5"/>
  <c r="P1818" i="5"/>
  <c r="P1801" i="5"/>
  <c r="P1919" i="5"/>
  <c r="P1959" i="5"/>
  <c r="P1975" i="5"/>
  <c r="P1991" i="5"/>
  <c r="P1323" i="5"/>
  <c r="P1433" i="5"/>
  <c r="P1300" i="5"/>
  <c r="P1366" i="5"/>
  <c r="P1406" i="5"/>
  <c r="P1451" i="5"/>
  <c r="P1530" i="5"/>
  <c r="P1426" i="5"/>
  <c r="P1455" i="5"/>
  <c r="P1459" i="5"/>
  <c r="P1519" i="5"/>
  <c r="P1619" i="5"/>
  <c r="P1670" i="5"/>
  <c r="P1549" i="5"/>
  <c r="P1605" i="5"/>
  <c r="P1629" i="5"/>
  <c r="P1701" i="5"/>
  <c r="P1823" i="5"/>
  <c r="P1799" i="5"/>
  <c r="P1878" i="5"/>
  <c r="P1782" i="5"/>
  <c r="P1757" i="5"/>
  <c r="P1821" i="5"/>
  <c r="P1887" i="5"/>
  <c r="P1898" i="5"/>
  <c r="P1432" i="5"/>
  <c r="P1316" i="5"/>
  <c r="P1401" i="5"/>
  <c r="P1506" i="5"/>
  <c r="P1326" i="5"/>
  <c r="P1458" i="5"/>
  <c r="P1502" i="5"/>
  <c r="P1511" i="5"/>
  <c r="P1599" i="5"/>
  <c r="P1553" i="5"/>
  <c r="P1589" i="5"/>
  <c r="P1637" i="5"/>
  <c r="P1693" i="5"/>
  <c r="P1832" i="5"/>
  <c r="P1892" i="5"/>
  <c r="P1966" i="5"/>
  <c r="P1854" i="5"/>
  <c r="P1829" i="5"/>
  <c r="P1907" i="5"/>
  <c r="P1636" i="5"/>
  <c r="P1307" i="5"/>
  <c r="P1335" i="5"/>
  <c r="P1355" i="5"/>
  <c r="P1367" i="5"/>
  <c r="P1387" i="5"/>
  <c r="P1303" i="5"/>
  <c r="P1299" i="5"/>
  <c r="P1370" i="5"/>
  <c r="P1402" i="5"/>
  <c r="P1441" i="5"/>
  <c r="P1429" i="5"/>
  <c r="P1444" i="5"/>
  <c r="P1491" i="5"/>
  <c r="P1477" i="5"/>
  <c r="P1507" i="5"/>
  <c r="P1592" i="5"/>
  <c r="P1628" i="5"/>
  <c r="P1635" i="5"/>
  <c r="P1706" i="5"/>
  <c r="P1597" i="5"/>
  <c r="P1673" i="5"/>
  <c r="P1709" i="5"/>
  <c r="P1656" i="5"/>
  <c r="P1716" i="5"/>
  <c r="P1728" i="5"/>
  <c r="P1863" i="5"/>
  <c r="P1978" i="5"/>
  <c r="P1762" i="5"/>
  <c r="P1794" i="5"/>
  <c r="P1761" i="5"/>
  <c r="P1825" i="5"/>
  <c r="P1943" i="5"/>
  <c r="P1291" i="5"/>
  <c r="P1476" i="5"/>
  <c r="P1358" i="5"/>
  <c r="P1405" i="5"/>
  <c r="P1403" i="5"/>
  <c r="P1440" i="5"/>
  <c r="P1428" i="5"/>
  <c r="P1578" i="5"/>
  <c r="P1694" i="5"/>
  <c r="P1733" i="5"/>
  <c r="P1784" i="5"/>
  <c r="P1900" i="5"/>
  <c r="P1982" i="5"/>
  <c r="P1976" i="5"/>
  <c r="P1915" i="5"/>
  <c r="P1558" i="5"/>
  <c r="P1317" i="5"/>
  <c r="P1293" i="5"/>
  <c r="P1588" i="5"/>
  <c r="P1646" i="5"/>
  <c r="P1665" i="5"/>
  <c r="T1934" i="5"/>
  <c r="U1934" i="5" s="1"/>
  <c r="T1418" i="5"/>
  <c r="U1418" i="5" s="1"/>
  <c r="Z28" i="5"/>
  <c r="AE16" i="5"/>
  <c r="V2003" i="5"/>
  <c r="V1999" i="5"/>
  <c r="V1995" i="5"/>
  <c r="V1991" i="5"/>
  <c r="V1987" i="5"/>
  <c r="V1983" i="5"/>
  <c r="V1979" i="5"/>
  <c r="V1975" i="5"/>
  <c r="V1971" i="5"/>
  <c r="V1967" i="5"/>
  <c r="V1963" i="5"/>
  <c r="V1998" i="5"/>
  <c r="V1996" i="5"/>
  <c r="V1989" i="5"/>
  <c r="V1982" i="5"/>
  <c r="V1980" i="5"/>
  <c r="V1973" i="5"/>
  <c r="V1966" i="5"/>
  <c r="V1964" i="5"/>
  <c r="V1960" i="5"/>
  <c r="V1959" i="5"/>
  <c r="V1957" i="5"/>
  <c r="V1954" i="5"/>
  <c r="V2002" i="5"/>
  <c r="V2000" i="5"/>
  <c r="V1993" i="5"/>
  <c r="V1986" i="5"/>
  <c r="V1984" i="5"/>
  <c r="V1977" i="5"/>
  <c r="V1970" i="5"/>
  <c r="V1968" i="5"/>
  <c r="V1961" i="5"/>
  <c r="V1958" i="5"/>
  <c r="V1948" i="5"/>
  <c r="V1946" i="5"/>
  <c r="V1945" i="5"/>
  <c r="V1944" i="5"/>
  <c r="V1942" i="5"/>
  <c r="V1941" i="5"/>
  <c r="V1940" i="5"/>
  <c r="V1938" i="5"/>
  <c r="V1937" i="5"/>
  <c r="V1936" i="5"/>
  <c r="V1934" i="5"/>
  <c r="V1933" i="5"/>
  <c r="V1932" i="5"/>
  <c r="V1930" i="5"/>
  <c r="V1929" i="5"/>
  <c r="V1928" i="5"/>
  <c r="V1926" i="5"/>
  <c r="V1925" i="5"/>
  <c r="V1924" i="5"/>
  <c r="V1922" i="5"/>
  <c r="V1921" i="5"/>
  <c r="V1920" i="5"/>
  <c r="V1918" i="5"/>
  <c r="V1917" i="5"/>
  <c r="V1916" i="5"/>
  <c r="V1914" i="5"/>
  <c r="V1913" i="5"/>
  <c r="V1911" i="5"/>
  <c r="V1908" i="5"/>
  <c r="V1905" i="5"/>
  <c r="V1903" i="5"/>
  <c r="V1997" i="5"/>
  <c r="V1992" i="5"/>
  <c r="V1990" i="5"/>
  <c r="V1981" i="5"/>
  <c r="V1976" i="5"/>
  <c r="V1974" i="5"/>
  <c r="V1965" i="5"/>
  <c r="V1950" i="5"/>
  <c r="V1923" i="5"/>
  <c r="V1912" i="5"/>
  <c r="V1901" i="5"/>
  <c r="V1899" i="5"/>
  <c r="V1896" i="5"/>
  <c r="V1893" i="5"/>
  <c r="V1891" i="5"/>
  <c r="V1888" i="5"/>
  <c r="V1885" i="5"/>
  <c r="V1883" i="5"/>
  <c r="V1880" i="5"/>
  <c r="V1870" i="5"/>
  <c r="V1869" i="5"/>
  <c r="V1863" i="5"/>
  <c r="V1862" i="5"/>
  <c r="V2004" i="5"/>
  <c r="V2001" i="5"/>
  <c r="V1988" i="5"/>
  <c r="V1985" i="5"/>
  <c r="V1972" i="5"/>
  <c r="V1969" i="5"/>
  <c r="V1955" i="5"/>
  <c r="V1953" i="5"/>
  <c r="V1949" i="5"/>
  <c r="V1906" i="5"/>
  <c r="V1898" i="5"/>
  <c r="V1890" i="5"/>
  <c r="V1882" i="5"/>
  <c r="V1877" i="5"/>
  <c r="V1873" i="5"/>
  <c r="V1867" i="5"/>
  <c r="V1866" i="5"/>
  <c r="V1861" i="5"/>
  <c r="V1860" i="5"/>
  <c r="V1956" i="5"/>
  <c r="V1952" i="5"/>
  <c r="V1978" i="5"/>
  <c r="V1939" i="5"/>
  <c r="V1931" i="5"/>
  <c r="V1909" i="5"/>
  <c r="V1904" i="5"/>
  <c r="V1902" i="5"/>
  <c r="V1889" i="5"/>
  <c r="V1887" i="5"/>
  <c r="V1878" i="5"/>
  <c r="V1875" i="5"/>
  <c r="V1874" i="5"/>
  <c r="V1855" i="5"/>
  <c r="V1854" i="5"/>
  <c r="V1849" i="5"/>
  <c r="V1848" i="5"/>
  <c r="V1839" i="5"/>
  <c r="V1838" i="5"/>
  <c r="V1833" i="5"/>
  <c r="V1832" i="5"/>
  <c r="V1823" i="5"/>
  <c r="V1822" i="5"/>
  <c r="V1817" i="5"/>
  <c r="V1816" i="5"/>
  <c r="V1807" i="5"/>
  <c r="V1994" i="5"/>
  <c r="V1951" i="5"/>
  <c r="V1947" i="5"/>
  <c r="V1915" i="5"/>
  <c r="V1897" i="5"/>
  <c r="V1895" i="5"/>
  <c r="V1884" i="5"/>
  <c r="V1859" i="5"/>
  <c r="V1858" i="5"/>
  <c r="V1853" i="5"/>
  <c r="V1852" i="5"/>
  <c r="V1843" i="5"/>
  <c r="V1842" i="5"/>
  <c r="V1837" i="5"/>
  <c r="V1836" i="5"/>
  <c r="V1827" i="5"/>
  <c r="V1826" i="5"/>
  <c r="V1821" i="5"/>
  <c r="V1820" i="5"/>
  <c r="V1811" i="5"/>
  <c r="V1810" i="5"/>
  <c r="V1943" i="5"/>
  <c r="V1935" i="5"/>
  <c r="V1927" i="5"/>
  <c r="V1910" i="5"/>
  <c r="V1907" i="5"/>
  <c r="V1919" i="5"/>
  <c r="V1881" i="5"/>
  <c r="V1871" i="5"/>
  <c r="V1864" i="5"/>
  <c r="V1844" i="5"/>
  <c r="V1830" i="5"/>
  <c r="V1829" i="5"/>
  <c r="V1812" i="5"/>
  <c r="V1803" i="5"/>
  <c r="V1802" i="5"/>
  <c r="V1797" i="5"/>
  <c r="V1796" i="5"/>
  <c r="V1962" i="5"/>
  <c r="V1886" i="5"/>
  <c r="V1865" i="5"/>
  <c r="V1857" i="5"/>
  <c r="V1851" i="5"/>
  <c r="V1840" i="5"/>
  <c r="V1834" i="5"/>
  <c r="V1831" i="5"/>
  <c r="V1825" i="5"/>
  <c r="V1819" i="5"/>
  <c r="V1808" i="5"/>
  <c r="V1806" i="5"/>
  <c r="V1892" i="5"/>
  <c r="V1879" i="5"/>
  <c r="V1868" i="5"/>
  <c r="V1846" i="5"/>
  <c r="V1845" i="5"/>
  <c r="V1828" i="5"/>
  <c r="V1814" i="5"/>
  <c r="V1813" i="5"/>
  <c r="V1805" i="5"/>
  <c r="V1804" i="5"/>
  <c r="V1795" i="5"/>
  <c r="V1791" i="5"/>
  <c r="V1790" i="5"/>
  <c r="V1785" i="5"/>
  <c r="V1784" i="5"/>
  <c r="V1775" i="5"/>
  <c r="V1774" i="5"/>
  <c r="V1769" i="5"/>
  <c r="V1768" i="5"/>
  <c r="V1759" i="5"/>
  <c r="V1758" i="5"/>
  <c r="V1753" i="5"/>
  <c r="V1749" i="5"/>
  <c r="V1748" i="5"/>
  <c r="V1745" i="5"/>
  <c r="V1737" i="5"/>
  <c r="V1733" i="5"/>
  <c r="V1732" i="5"/>
  <c r="V1729" i="5"/>
  <c r="V1725" i="5"/>
  <c r="V1721" i="5"/>
  <c r="V1717" i="5"/>
  <c r="V1872" i="5"/>
  <c r="V1856" i="5"/>
  <c r="V1818" i="5"/>
  <c r="V1815" i="5"/>
  <c r="V1809" i="5"/>
  <c r="V1800" i="5"/>
  <c r="V1798" i="5"/>
  <c r="V1789" i="5"/>
  <c r="V1788" i="5"/>
  <c r="V1779" i="5"/>
  <c r="V1778" i="5"/>
  <c r="V1773" i="5"/>
  <c r="V1772" i="5"/>
  <c r="V1763" i="5"/>
  <c r="V1762" i="5"/>
  <c r="V1757" i="5"/>
  <c r="V1756" i="5"/>
  <c r="V1752" i="5"/>
  <c r="V1744" i="5"/>
  <c r="V1741" i="5"/>
  <c r="V1740" i="5"/>
  <c r="V1736" i="5"/>
  <c r="V1900" i="5"/>
  <c r="V1876" i="5"/>
  <c r="V1835" i="5"/>
  <c r="V1794" i="5"/>
  <c r="V1792" i="5"/>
  <c r="V1783" i="5"/>
  <c r="V1782" i="5"/>
  <c r="V1777" i="5"/>
  <c r="V1776" i="5"/>
  <c r="V1767" i="5"/>
  <c r="V1766" i="5"/>
  <c r="V1761" i="5"/>
  <c r="V1760" i="5"/>
  <c r="V1747" i="5"/>
  <c r="V1746" i="5"/>
  <c r="V1731" i="5"/>
  <c r="V1730" i="5"/>
  <c r="V1727" i="5"/>
  <c r="V1723" i="5"/>
  <c r="V1719" i="5"/>
  <c r="V1894" i="5"/>
  <c r="V1841" i="5"/>
  <c r="V1824" i="5"/>
  <c r="V1781" i="5"/>
  <c r="V1770" i="5"/>
  <c r="V1764" i="5"/>
  <c r="V1755" i="5"/>
  <c r="V1754" i="5"/>
  <c r="V1751" i="5"/>
  <c r="V1750" i="5"/>
  <c r="V1722" i="5"/>
  <c r="V1716" i="5"/>
  <c r="V1715" i="5"/>
  <c r="V1706" i="5"/>
  <c r="V1704" i="5"/>
  <c r="V1699" i="5"/>
  <c r="V1693" i="5"/>
  <c r="V1690" i="5"/>
  <c r="V1688" i="5"/>
  <c r="V1683" i="5"/>
  <c r="V1677" i="5"/>
  <c r="V1673" i="5"/>
  <c r="V1669" i="5"/>
  <c r="V1666" i="5"/>
  <c r="V1664" i="5"/>
  <c r="V1659" i="5"/>
  <c r="V1656" i="5"/>
  <c r="V1655" i="5"/>
  <c r="V1646" i="5"/>
  <c r="V1645" i="5"/>
  <c r="V1639" i="5"/>
  <c r="V1637" i="5"/>
  <c r="V1635" i="5"/>
  <c r="V1633" i="5"/>
  <c r="V1632" i="5"/>
  <c r="V1628" i="5"/>
  <c r="V1627" i="5"/>
  <c r="V1624" i="5"/>
  <c r="V1622" i="5"/>
  <c r="V1614" i="5"/>
  <c r="V1610" i="5"/>
  <c r="V1608" i="5"/>
  <c r="V1603" i="5"/>
  <c r="V1847" i="5"/>
  <c r="V1799" i="5"/>
  <c r="V1771" i="5"/>
  <c r="V1743" i="5"/>
  <c r="V1742" i="5"/>
  <c r="V1739" i="5"/>
  <c r="V1738" i="5"/>
  <c r="V1735" i="5"/>
  <c r="V1734" i="5"/>
  <c r="V1728" i="5"/>
  <c r="V1718" i="5"/>
  <c r="V1705" i="5"/>
  <c r="V1702" i="5"/>
  <c r="V1700" i="5"/>
  <c r="V1695" i="5"/>
  <c r="V1689" i="5"/>
  <c r="V1686" i="5"/>
  <c r="V1684" i="5"/>
  <c r="V1679" i="5"/>
  <c r="V1675" i="5"/>
  <c r="V1671" i="5"/>
  <c r="V1665" i="5"/>
  <c r="V1662" i="5"/>
  <c r="V1660" i="5"/>
  <c r="V1658" i="5"/>
  <c r="V1657" i="5"/>
  <c r="V1652" i="5"/>
  <c r="V1651" i="5"/>
  <c r="V1642" i="5"/>
  <c r="V1641" i="5"/>
  <c r="V1630" i="5"/>
  <c r="V1629" i="5"/>
  <c r="V1623" i="5"/>
  <c r="V1620" i="5"/>
  <c r="V1612" i="5"/>
  <c r="V1611" i="5"/>
  <c r="V1609" i="5"/>
  <c r="V1606" i="5"/>
  <c r="V1604" i="5"/>
  <c r="V1601" i="5"/>
  <c r="V1593" i="5"/>
  <c r="V1586" i="5"/>
  <c r="V1583" i="5"/>
  <c r="V1575" i="5"/>
  <c r="V1571" i="5"/>
  <c r="V1567" i="5"/>
  <c r="V1563" i="5"/>
  <c r="V1559" i="5"/>
  <c r="V1850" i="5"/>
  <c r="V1793" i="5"/>
  <c r="V1780" i="5"/>
  <c r="V1765" i="5"/>
  <c r="V1724" i="5"/>
  <c r="V1713" i="5"/>
  <c r="V1708" i="5"/>
  <c r="V1707" i="5"/>
  <c r="V1701" i="5"/>
  <c r="V1698" i="5"/>
  <c r="V1696" i="5"/>
  <c r="V1691" i="5"/>
  <c r="V1685" i="5"/>
  <c r="V1682" i="5"/>
  <c r="V1680" i="5"/>
  <c r="V1676" i="5"/>
  <c r="V1672" i="5"/>
  <c r="V1667" i="5"/>
  <c r="V1661" i="5"/>
  <c r="V1654" i="5"/>
  <c r="V1653" i="5"/>
  <c r="V1648" i="5"/>
  <c r="V1647" i="5"/>
  <c r="V1681" i="5"/>
  <c r="V1678" i="5"/>
  <c r="V1643" i="5"/>
  <c r="V1640" i="5"/>
  <c r="V1594" i="5"/>
  <c r="V1589" i="5"/>
  <c r="V1584" i="5"/>
  <c r="V1579" i="5"/>
  <c r="V1573" i="5"/>
  <c r="V1568" i="5"/>
  <c r="V1562" i="5"/>
  <c r="V1554" i="5"/>
  <c r="V1551" i="5"/>
  <c r="V1545" i="5"/>
  <c r="V1540" i="5"/>
  <c r="V1538" i="5"/>
  <c r="V1537" i="5"/>
  <c r="V1536" i="5"/>
  <c r="V1534" i="5"/>
  <c r="V1533" i="5"/>
  <c r="V1532" i="5"/>
  <c r="V1530" i="5"/>
  <c r="V1529" i="5"/>
  <c r="V1528" i="5"/>
  <c r="V1526" i="5"/>
  <c r="V1525" i="5"/>
  <c r="V1524" i="5"/>
  <c r="V1522" i="5"/>
  <c r="V1521" i="5"/>
  <c r="V1520" i="5"/>
  <c r="V1518" i="5"/>
  <c r="V1517" i="5"/>
  <c r="V1516" i="5"/>
  <c r="V1514" i="5"/>
  <c r="V1513" i="5"/>
  <c r="V1512" i="5"/>
  <c r="V1510" i="5"/>
  <c r="V1509" i="5"/>
  <c r="V1508" i="5"/>
  <c r="V1506" i="5"/>
  <c r="V1505" i="5"/>
  <c r="V1504" i="5"/>
  <c r="V1502" i="5"/>
  <c r="V1501" i="5"/>
  <c r="V1500" i="5"/>
  <c r="V1498" i="5"/>
  <c r="V1497" i="5"/>
  <c r="V1496" i="5"/>
  <c r="V1494" i="5"/>
  <c r="V1493" i="5"/>
  <c r="V1492" i="5"/>
  <c r="V1487" i="5"/>
  <c r="V1485" i="5"/>
  <c r="V1480" i="5"/>
  <c r="V1478" i="5"/>
  <c r="V1471" i="5"/>
  <c r="V1469" i="5"/>
  <c r="V1464" i="5"/>
  <c r="V1456" i="5"/>
  <c r="V1452" i="5"/>
  <c r="V1450" i="5"/>
  <c r="V1446" i="5"/>
  <c r="V1801" i="5"/>
  <c r="V1726" i="5"/>
  <c r="V1711" i="5"/>
  <c r="V1709" i="5"/>
  <c r="V1697" i="5"/>
  <c r="V1694" i="5"/>
  <c r="V1674" i="5"/>
  <c r="V1649" i="5"/>
  <c r="V1626" i="5"/>
  <c r="V1619" i="5"/>
  <c r="V1615" i="5"/>
  <c r="V1613" i="5"/>
  <c r="V1600" i="5"/>
  <c r="V1599" i="5"/>
  <c r="V1591" i="5"/>
  <c r="V1581" i="5"/>
  <c r="V1578" i="5"/>
  <c r="V1577" i="5"/>
  <c r="V1574" i="5"/>
  <c r="V1569" i="5"/>
  <c r="V1564" i="5"/>
  <c r="V1558" i="5"/>
  <c r="V1557" i="5"/>
  <c r="V1555" i="5"/>
  <c r="V1552" i="5"/>
  <c r="V1548" i="5"/>
  <c r="V1546" i="5"/>
  <c r="V1543" i="5"/>
  <c r="V1539" i="5"/>
  <c r="V1535" i="5"/>
  <c r="V1531" i="5"/>
  <c r="V1527" i="5"/>
  <c r="V1523" i="5"/>
  <c r="V1519" i="5"/>
  <c r="V1515" i="5"/>
  <c r="V1511" i="5"/>
  <c r="V1507" i="5"/>
  <c r="V1503" i="5"/>
  <c r="V1499" i="5"/>
  <c r="V1495" i="5"/>
  <c r="V1491" i="5"/>
  <c r="V1489" i="5"/>
  <c r="V1484" i="5"/>
  <c r="V1482" i="5"/>
  <c r="V1475" i="5"/>
  <c r="V1473" i="5"/>
  <c r="V1468" i="5"/>
  <c r="V1466" i="5"/>
  <c r="V1463" i="5"/>
  <c r="V1461" i="5"/>
  <c r="V1459" i="5"/>
  <c r="V1458" i="5"/>
  <c r="V1453" i="5"/>
  <c r="V1449" i="5"/>
  <c r="V1720" i="5"/>
  <c r="V1714" i="5"/>
  <c r="V1712" i="5"/>
  <c r="V1670" i="5"/>
  <c r="V1668" i="5"/>
  <c r="V1650" i="5"/>
  <c r="V1638" i="5"/>
  <c r="V1634" i="5"/>
  <c r="V1616" i="5"/>
  <c r="V1607" i="5"/>
  <c r="V1596" i="5"/>
  <c r="V1590" i="5"/>
  <c r="V1587" i="5"/>
  <c r="V1576" i="5"/>
  <c r="V1553" i="5"/>
  <c r="V1549" i="5"/>
  <c r="V1547" i="5"/>
  <c r="V1542" i="5"/>
  <c r="V1541" i="5"/>
  <c r="V1455" i="5"/>
  <c r="V1451" i="5"/>
  <c r="V1448" i="5"/>
  <c r="V1444" i="5"/>
  <c r="V1443" i="5"/>
  <c r="V1442" i="5"/>
  <c r="V1437" i="5"/>
  <c r="V1436" i="5"/>
  <c r="V1432" i="5"/>
  <c r="V1424" i="5"/>
  <c r="V1420" i="5"/>
  <c r="V1418" i="5"/>
  <c r="V1414" i="5"/>
  <c r="V1408" i="5"/>
  <c r="V1401" i="5"/>
  <c r="V1397" i="5"/>
  <c r="V1396" i="5"/>
  <c r="V1395" i="5"/>
  <c r="V1386" i="5"/>
  <c r="V1381" i="5"/>
  <c r="V1380" i="5"/>
  <c r="V1379" i="5"/>
  <c r="V1370" i="5"/>
  <c r="V1365" i="5"/>
  <c r="V1364" i="5"/>
  <c r="V1363" i="5"/>
  <c r="V1354" i="5"/>
  <c r="V1349" i="5"/>
  <c r="V1348" i="5"/>
  <c r="V1347" i="5"/>
  <c r="V1338" i="5"/>
  <c r="V1333" i="5"/>
  <c r="V1332" i="5"/>
  <c r="V1331" i="5"/>
  <c r="V1318" i="5"/>
  <c r="V1317" i="5"/>
  <c r="V1316" i="5"/>
  <c r="V1315" i="5"/>
  <c r="V1308" i="5"/>
  <c r="V1303" i="5"/>
  <c r="V1298" i="5"/>
  <c r="V1297" i="5"/>
  <c r="V1286" i="5"/>
  <c r="V1285" i="5"/>
  <c r="V1284" i="5"/>
  <c r="V1283" i="5"/>
  <c r="V1272" i="5"/>
  <c r="V1267" i="5"/>
  <c r="V1266" i="5"/>
  <c r="V1261" i="5"/>
  <c r="V1260" i="5"/>
  <c r="V1248" i="5"/>
  <c r="V1247" i="5"/>
  <c r="V1246" i="5"/>
  <c r="V1244" i="5"/>
  <c r="V1243" i="5"/>
  <c r="V1240" i="5"/>
  <c r="V1239" i="5"/>
  <c r="V1228" i="5"/>
  <c r="V1224" i="5"/>
  <c r="V1223" i="5"/>
  <c r="V1220" i="5"/>
  <c r="V1219" i="5"/>
  <c r="V1214" i="5"/>
  <c r="V1212" i="5"/>
  <c r="V1211" i="5"/>
  <c r="V1203" i="5"/>
  <c r="V1703" i="5"/>
  <c r="V1644" i="5"/>
  <c r="V1625" i="5"/>
  <c r="V1617" i="5"/>
  <c r="V1597" i="5"/>
  <c r="V1585" i="5"/>
  <c r="V1570" i="5"/>
  <c r="V1565" i="5"/>
  <c r="V1561" i="5"/>
  <c r="V1550" i="5"/>
  <c r="V1490" i="5"/>
  <c r="V1488" i="5"/>
  <c r="V1483" i="5"/>
  <c r="V1470" i="5"/>
  <c r="V1465" i="5"/>
  <c r="V1462" i="5"/>
  <c r="V1457" i="5"/>
  <c r="V1439" i="5"/>
  <c r="V1438" i="5"/>
  <c r="V1435" i="5"/>
  <c r="V1431" i="5"/>
  <c r="V1429" i="5"/>
  <c r="V1427" i="5"/>
  <c r="V1426" i="5"/>
  <c r="V1421" i="5"/>
  <c r="V1417" i="5"/>
  <c r="V1411" i="5"/>
  <c r="V1410" i="5"/>
  <c r="V1405" i="5"/>
  <c r="V1404" i="5"/>
  <c r="V1400" i="5"/>
  <c r="V1393" i="5"/>
  <c r="V1392" i="5"/>
  <c r="V1391" i="5"/>
  <c r="V1382" i="5"/>
  <c r="V1377" i="5"/>
  <c r="V1376" i="5"/>
  <c r="V1375" i="5"/>
  <c r="V1663" i="5"/>
  <c r="V1636" i="5"/>
  <c r="V1621" i="5"/>
  <c r="V1618" i="5"/>
  <c r="V1605" i="5"/>
  <c r="V1602" i="5"/>
  <c r="V1598" i="5"/>
  <c r="V1595" i="5"/>
  <c r="V1582" i="5"/>
  <c r="V1572" i="5"/>
  <c r="V1560" i="5"/>
  <c r="V1556" i="5"/>
  <c r="V1544" i="5"/>
  <c r="V1479" i="5"/>
  <c r="V1460" i="5"/>
  <c r="V1441" i="5"/>
  <c r="V1434" i="5"/>
  <c r="V1428" i="5"/>
  <c r="V1423" i="5"/>
  <c r="V1422" i="5"/>
  <c r="V1416" i="5"/>
  <c r="V1413" i="5"/>
  <c r="V1412" i="5"/>
  <c r="V1407" i="5"/>
  <c r="V1406" i="5"/>
  <c r="V1403" i="5"/>
  <c r="V1399" i="5"/>
  <c r="V1394" i="5"/>
  <c r="V1389" i="5"/>
  <c r="V1388" i="5"/>
  <c r="V1387" i="5"/>
  <c r="V1378" i="5"/>
  <c r="V1373" i="5"/>
  <c r="V1372" i="5"/>
  <c r="V1371" i="5"/>
  <c r="V1362" i="5"/>
  <c r="V1357" i="5"/>
  <c r="V1356" i="5"/>
  <c r="V1355" i="5"/>
  <c r="V1346" i="5"/>
  <c r="V1341" i="5"/>
  <c r="V1340" i="5"/>
  <c r="V1339" i="5"/>
  <c r="V1588" i="5"/>
  <c r="V1580" i="5"/>
  <c r="V1486" i="5"/>
  <c r="V1474" i="5"/>
  <c r="V1454" i="5"/>
  <c r="V1440" i="5"/>
  <c r="V1433" i="5"/>
  <c r="V1425" i="5"/>
  <c r="V1409" i="5"/>
  <c r="V1402" i="5"/>
  <c r="V1366" i="5"/>
  <c r="V1343" i="5"/>
  <c r="V1336" i="5"/>
  <c r="V1325" i="5"/>
  <c r="V1324" i="5"/>
  <c r="V1323" i="5"/>
  <c r="V1322" i="5"/>
  <c r="V1314" i="5"/>
  <c r="V1310" i="5"/>
  <c r="V1307" i="5"/>
  <c r="V1302" i="5"/>
  <c r="V1296" i="5"/>
  <c r="V1288" i="5"/>
  <c r="V1287" i="5"/>
  <c r="V1277" i="5"/>
  <c r="V1276" i="5"/>
  <c r="V1274" i="5"/>
  <c r="V1269" i="5"/>
  <c r="V1264" i="5"/>
  <c r="V1263" i="5"/>
  <c r="V1252" i="5"/>
  <c r="V1249" i="5"/>
  <c r="V1237" i="5"/>
  <c r="V1236" i="5"/>
  <c r="V1233" i="5"/>
  <c r="V1232" i="5"/>
  <c r="V1227" i="5"/>
  <c r="V1226" i="5"/>
  <c r="V1202" i="5"/>
  <c r="V1199" i="5"/>
  <c r="V1198" i="5"/>
  <c r="V1189" i="5"/>
  <c r="V1186" i="5"/>
  <c r="V1185" i="5"/>
  <c r="V1183" i="5"/>
  <c r="V1182" i="5"/>
  <c r="V1181" i="5"/>
  <c r="V1179" i="5"/>
  <c r="V1178" i="5"/>
  <c r="V1177" i="5"/>
  <c r="V1175" i="5"/>
  <c r="V1174" i="5"/>
  <c r="V1173" i="5"/>
  <c r="V1168" i="5"/>
  <c r="V1162" i="5"/>
  <c r="V1130" i="5"/>
  <c r="V1126" i="5"/>
  <c r="V1119" i="5"/>
  <c r="V1107" i="5"/>
  <c r="V1106" i="5"/>
  <c r="V1101" i="5"/>
  <c r="V1100" i="5"/>
  <c r="V1085" i="5"/>
  <c r="V1084" i="5"/>
  <c r="V1083" i="5"/>
  <c r="V1082" i="5"/>
  <c r="V1074" i="5"/>
  <c r="V1073" i="5"/>
  <c r="V1068" i="5"/>
  <c r="V1067" i="5"/>
  <c r="V1058" i="5"/>
  <c r="V1052" i="5"/>
  <c r="V1050" i="5"/>
  <c r="V1687" i="5"/>
  <c r="V1631" i="5"/>
  <c r="V1592" i="5"/>
  <c r="V1472" i="5"/>
  <c r="V1447" i="5"/>
  <c r="V1384" i="5"/>
  <c r="V1351" i="5"/>
  <c r="V1345" i="5"/>
  <c r="V1344" i="5"/>
  <c r="V1342" i="5"/>
  <c r="V1335" i="5"/>
  <c r="V1328" i="5"/>
  <c r="V1320" i="5"/>
  <c r="V1319" i="5"/>
  <c r="V1306" i="5"/>
  <c r="V1294" i="5"/>
  <c r="V1271" i="5"/>
  <c r="V1270" i="5"/>
  <c r="V1268" i="5"/>
  <c r="V1256" i="5"/>
  <c r="V1245" i="5"/>
  <c r="V1242" i="5"/>
  <c r="V1229" i="5"/>
  <c r="V1225" i="5"/>
  <c r="V1217" i="5"/>
  <c r="V1207" i="5"/>
  <c r="V1197" i="5"/>
  <c r="V1196" i="5"/>
  <c r="V1188" i="5"/>
  <c r="V1187" i="5"/>
  <c r="V1184" i="5"/>
  <c r="V1180" i="5"/>
  <c r="V1176" i="5"/>
  <c r="V1172" i="5"/>
  <c r="V1166" i="5"/>
  <c r="V1165" i="5"/>
  <c r="V1161" i="5"/>
  <c r="V1129" i="5"/>
  <c r="V1128" i="5"/>
  <c r="V1122" i="5"/>
  <c r="V1116" i="5"/>
  <c r="V1112" i="5"/>
  <c r="V1103" i="5"/>
  <c r="V1102" i="5"/>
  <c r="V1097" i="5"/>
  <c r="V1096" i="5"/>
  <c r="V1070" i="5"/>
  <c r="V1069" i="5"/>
  <c r="V1064" i="5"/>
  <c r="V1063" i="5"/>
  <c r="V1057" i="5"/>
  <c r="V1051" i="5"/>
  <c r="V1049" i="5"/>
  <c r="V1042" i="5"/>
  <c r="V1038" i="5"/>
  <c r="V1037" i="5"/>
  <c r="V1036" i="5"/>
  <c r="V1034" i="5"/>
  <c r="V1033" i="5"/>
  <c r="V1032" i="5"/>
  <c r="V1030" i="5"/>
  <c r="V1029" i="5"/>
  <c r="V1028" i="5"/>
  <c r="V1026" i="5"/>
  <c r="V1025" i="5"/>
  <c r="V1024" i="5"/>
  <c r="V1022" i="5"/>
  <c r="V1021" i="5"/>
  <c r="V1020" i="5"/>
  <c r="V1018" i="5"/>
  <c r="V1017" i="5"/>
  <c r="V1016" i="5"/>
  <c r="V1014" i="5"/>
  <c r="V1013" i="5"/>
  <c r="V1012" i="5"/>
  <c r="V1010" i="5"/>
  <c r="V1009" i="5"/>
  <c r="V1008" i="5"/>
  <c r="V1006" i="5"/>
  <c r="V1005" i="5"/>
  <c r="V1004" i="5"/>
  <c r="V1002" i="5"/>
  <c r="V1001" i="5"/>
  <c r="V1000" i="5"/>
  <c r="V998" i="5"/>
  <c r="V997" i="5"/>
  <c r="V996" i="5"/>
  <c r="V994" i="5"/>
  <c r="V993" i="5"/>
  <c r="V992" i="5"/>
  <c r="V990" i="5"/>
  <c r="V989" i="5"/>
  <c r="V988" i="5"/>
  <c r="V986" i="5"/>
  <c r="V985" i="5"/>
  <c r="V984" i="5"/>
  <c r="V982" i="5"/>
  <c r="V981" i="5"/>
  <c r="V980" i="5"/>
  <c r="V978" i="5"/>
  <c r="V975" i="5"/>
  <c r="V1710" i="5"/>
  <c r="V1692" i="5"/>
  <c r="V1566" i="5"/>
  <c r="V1481" i="5"/>
  <c r="V1476" i="5"/>
  <c r="V1467" i="5"/>
  <c r="V1430" i="5"/>
  <c r="V1419" i="5"/>
  <c r="V1390" i="5"/>
  <c r="V1385" i="5"/>
  <c r="V1383" i="5"/>
  <c r="V1368" i="5"/>
  <c r="V1359" i="5"/>
  <c r="V1352" i="5"/>
  <c r="V1350" i="5"/>
  <c r="V1337" i="5"/>
  <c r="V1326" i="5"/>
  <c r="V1311" i="5"/>
  <c r="V1304" i="5"/>
  <c r="V1295" i="5"/>
  <c r="V1289" i="5"/>
  <c r="V1281" i="5"/>
  <c r="V1280" i="5"/>
  <c r="V1278" i="5"/>
  <c r="V1265" i="5"/>
  <c r="V1254" i="5"/>
  <c r="V1253" i="5"/>
  <c r="V1241" i="5"/>
  <c r="V1234" i="5"/>
  <c r="V1231" i="5"/>
  <c r="V1230" i="5"/>
  <c r="V1222" i="5"/>
  <c r="V1216" i="5"/>
  <c r="V1213" i="5"/>
  <c r="V1206" i="5"/>
  <c r="V1204" i="5"/>
  <c r="V1195" i="5"/>
  <c r="V1194" i="5"/>
  <c r="V1191" i="5"/>
  <c r="V1171" i="5"/>
  <c r="V1169" i="5"/>
  <c r="V1167" i="5"/>
  <c r="V1160" i="5"/>
  <c r="V1159" i="5"/>
  <c r="V1157" i="5"/>
  <c r="V1156" i="5"/>
  <c r="V1155" i="5"/>
  <c r="V1153" i="5"/>
  <c r="V1152" i="5"/>
  <c r="V1151" i="5"/>
  <c r="V1149" i="5"/>
  <c r="V1148" i="5"/>
  <c r="V1147" i="5"/>
  <c r="V1145" i="5"/>
  <c r="V1144" i="5"/>
  <c r="V1143" i="5"/>
  <c r="V1141" i="5"/>
  <c r="V1140" i="5"/>
  <c r="V1139" i="5"/>
  <c r="V1137" i="5"/>
  <c r="V1136" i="5"/>
  <c r="V1135" i="5"/>
  <c r="V1127" i="5"/>
  <c r="V1125" i="5"/>
  <c r="V1124" i="5"/>
  <c r="V1117" i="5"/>
  <c r="V1113" i="5"/>
  <c r="V1109" i="5"/>
  <c r="V1108" i="5"/>
  <c r="V1099" i="5"/>
  <c r="V1098" i="5"/>
  <c r="V1093" i="5"/>
  <c r="V1091" i="5"/>
  <c r="V1090" i="5"/>
  <c r="V1076" i="5"/>
  <c r="V1075" i="5"/>
  <c r="V1066" i="5"/>
  <c r="V1065" i="5"/>
  <c r="V1060" i="5"/>
  <c r="V1059" i="5"/>
  <c r="V1056" i="5"/>
  <c r="V1054" i="5"/>
  <c r="V1048" i="5"/>
  <c r="V1415" i="5"/>
  <c r="V1321" i="5"/>
  <c r="V1309" i="5"/>
  <c r="V1301" i="5"/>
  <c r="V1299" i="5"/>
  <c r="V1279" i="5"/>
  <c r="V1262" i="5"/>
  <c r="V1238" i="5"/>
  <c r="V1235" i="5"/>
  <c r="V1205" i="5"/>
  <c r="V1200" i="5"/>
  <c r="V1192" i="5"/>
  <c r="V1164" i="5"/>
  <c r="V1158" i="5"/>
  <c r="V1142" i="5"/>
  <c r="V1133" i="5"/>
  <c r="V1114" i="5"/>
  <c r="V1105" i="5"/>
  <c r="V1088" i="5"/>
  <c r="V1080" i="5"/>
  <c r="V1071" i="5"/>
  <c r="V1061" i="5"/>
  <c r="V1041" i="5"/>
  <c r="V1040" i="5"/>
  <c r="V1039" i="5"/>
  <c r="V1023" i="5"/>
  <c r="V1007" i="5"/>
  <c r="V991" i="5"/>
  <c r="V977" i="5"/>
  <c r="V976" i="5"/>
  <c r="V974" i="5"/>
  <c r="V967" i="5"/>
  <c r="V965" i="5"/>
  <c r="V960" i="5"/>
  <c r="V957" i="5"/>
  <c r="V954" i="5"/>
  <c r="V952" i="5"/>
  <c r="V949" i="5"/>
  <c r="V945" i="5"/>
  <c r="V941" i="5"/>
  <c r="V937" i="5"/>
  <c r="V933" i="5"/>
  <c r="V929" i="5"/>
  <c r="V925" i="5"/>
  <c r="V921" i="5"/>
  <c r="V917" i="5"/>
  <c r="V916" i="5"/>
  <c r="V911" i="5"/>
  <c r="V910" i="5"/>
  <c r="V904" i="5"/>
  <c r="V903" i="5"/>
  <c r="V895" i="5"/>
  <c r="V891" i="5"/>
  <c r="V890" i="5"/>
  <c r="V889" i="5"/>
  <c r="V888" i="5"/>
  <c r="V885" i="5"/>
  <c r="V882" i="5"/>
  <c r="V875" i="5"/>
  <c r="V873" i="5"/>
  <c r="V872" i="5"/>
  <c r="V856" i="5"/>
  <c r="V855" i="5"/>
  <c r="V852" i="5"/>
  <c r="V851" i="5"/>
  <c r="V846" i="5"/>
  <c r="V845" i="5"/>
  <c r="V832" i="5"/>
  <c r="V826" i="5"/>
  <c r="V818" i="5"/>
  <c r="V816" i="5"/>
  <c r="V813" i="5"/>
  <c r="V812" i="5"/>
  <c r="V811" i="5"/>
  <c r="V810" i="5"/>
  <c r="V805" i="5"/>
  <c r="V804" i="5"/>
  <c r="V803" i="5"/>
  <c r="V798" i="5"/>
  <c r="V791" i="5"/>
  <c r="V789" i="5"/>
  <c r="V788" i="5"/>
  <c r="V787" i="5"/>
  <c r="V786" i="5"/>
  <c r="V782" i="5"/>
  <c r="V774" i="5"/>
  <c r="V771" i="5"/>
  <c r="V768" i="5"/>
  <c r="V764" i="5"/>
  <c r="V760" i="5"/>
  <c r="V759" i="5"/>
  <c r="V756" i="5"/>
  <c r="V755" i="5"/>
  <c r="V752" i="5"/>
  <c r="V751" i="5"/>
  <c r="V748" i="5"/>
  <c r="V747" i="5"/>
  <c r="V741" i="5"/>
  <c r="V740" i="5"/>
  <c r="V739" i="5"/>
  <c r="V737" i="5"/>
  <c r="V733" i="5"/>
  <c r="V726" i="5"/>
  <c r="V716" i="5"/>
  <c r="V715" i="5"/>
  <c r="V712" i="5"/>
  <c r="V711" i="5"/>
  <c r="V702" i="5"/>
  <c r="V700" i="5"/>
  <c r="V694" i="5"/>
  <c r="V692" i="5"/>
  <c r="V688" i="5"/>
  <c r="V679" i="5"/>
  <c r="V678" i="5"/>
  <c r="V676" i="5"/>
  <c r="V675" i="5"/>
  <c r="V674" i="5"/>
  <c r="V669" i="5"/>
  <c r="V665" i="5"/>
  <c r="V664" i="5"/>
  <c r="V645" i="5"/>
  <c r="V643" i="5"/>
  <c r="V639" i="5"/>
  <c r="V635" i="5"/>
  <c r="V631" i="5"/>
  <c r="V630" i="5"/>
  <c r="V625" i="5"/>
  <c r="V621" i="5"/>
  <c r="V616" i="5"/>
  <c r="V615" i="5"/>
  <c r="V614" i="5"/>
  <c r="V1477" i="5"/>
  <c r="V1445" i="5"/>
  <c r="V1374" i="5"/>
  <c r="V1369" i="5"/>
  <c r="V1360" i="5"/>
  <c r="V1334" i="5"/>
  <c r="V1313" i="5"/>
  <c r="V1305" i="5"/>
  <c r="V1300" i="5"/>
  <c r="V1293" i="5"/>
  <c r="V1291" i="5"/>
  <c r="V1273" i="5"/>
  <c r="V1251" i="5"/>
  <c r="V1221" i="5"/>
  <c r="V1218" i="5"/>
  <c r="V1215" i="5"/>
  <c r="V1209" i="5"/>
  <c r="V1154" i="5"/>
  <c r="V1138" i="5"/>
  <c r="V1123" i="5"/>
  <c r="V1121" i="5"/>
  <c r="V1110" i="5"/>
  <c r="V1095" i="5"/>
  <c r="V1089" i="5"/>
  <c r="V1086" i="5"/>
  <c r="V1078" i="5"/>
  <c r="V1072" i="5"/>
  <c r="V1055" i="5"/>
  <c r="V1047" i="5"/>
  <c r="V1044" i="5"/>
  <c r="V1027" i="5"/>
  <c r="V1011" i="5"/>
  <c r="V995" i="5"/>
  <c r="V979" i="5"/>
  <c r="V971" i="5"/>
  <c r="V969" i="5"/>
  <c r="V964" i="5"/>
  <c r="V962" i="5"/>
  <c r="V955" i="5"/>
  <c r="V953" i="5"/>
  <c r="V915" i="5"/>
  <c r="V914" i="5"/>
  <c r="V905" i="5"/>
  <c r="V902" i="5"/>
  <c r="V892" i="5"/>
  <c r="V883" i="5"/>
  <c r="V879" i="5"/>
  <c r="V878" i="5"/>
  <c r="V874" i="5"/>
  <c r="V870" i="5"/>
  <c r="V868" i="5"/>
  <c r="V867" i="5"/>
  <c r="V865" i="5"/>
  <c r="V864" i="5"/>
  <c r="V863" i="5"/>
  <c r="V861" i="5"/>
  <c r="V860" i="5"/>
  <c r="V859" i="5"/>
  <c r="V857" i="5"/>
  <c r="V853" i="5"/>
  <c r="V848" i="5"/>
  <c r="V847" i="5"/>
  <c r="V843" i="5"/>
  <c r="V841" i="5"/>
  <c r="V840" i="5"/>
  <c r="V836" i="5"/>
  <c r="V834" i="5"/>
  <c r="P833" i="5"/>
  <c r="V831" i="5"/>
  <c r="V829" i="5"/>
  <c r="V820" i="5"/>
  <c r="V817" i="5"/>
  <c r="V814" i="5"/>
  <c r="V809" i="5"/>
  <c r="V801" i="5"/>
  <c r="V800" i="5"/>
  <c r="V799" i="5"/>
  <c r="V797" i="5"/>
  <c r="V796" i="5"/>
  <c r="V795" i="5"/>
  <c r="V794" i="5"/>
  <c r="V785" i="5"/>
  <c r="V783" i="5"/>
  <c r="V779" i="5"/>
  <c r="V777" i="5"/>
  <c r="V775" i="5"/>
  <c r="V772" i="5"/>
  <c r="V765" i="5"/>
  <c r="V762" i="5"/>
  <c r="V761" i="5"/>
  <c r="V758" i="5"/>
  <c r="V757" i="5"/>
  <c r="V754" i="5"/>
  <c r="V753" i="5"/>
  <c r="V750" i="5"/>
  <c r="V749" i="5"/>
  <c r="V745" i="5"/>
  <c r="V730" i="5"/>
  <c r="V729" i="5"/>
  <c r="V728" i="5"/>
  <c r="V727" i="5"/>
  <c r="V725" i="5"/>
  <c r="V723" i="5"/>
  <c r="V714" i="5"/>
  <c r="V713" i="5"/>
  <c r="V709" i="5"/>
  <c r="V708" i="5"/>
  <c r="V707" i="5"/>
  <c r="V701" i="5"/>
  <c r="V699" i="5"/>
  <c r="V698" i="5"/>
  <c r="V697" i="5"/>
  <c r="V696" i="5"/>
  <c r="V695" i="5"/>
  <c r="V691" i="5"/>
  <c r="V687" i="5"/>
  <c r="V684" i="5"/>
  <c r="V683" i="5"/>
  <c r="V682" i="5"/>
  <c r="V677" i="5"/>
  <c r="V673" i="5"/>
  <c r="V672" i="5"/>
  <c r="V655" i="5"/>
  <c r="V654" i="5"/>
  <c r="V652" i="5"/>
  <c r="V651" i="5"/>
  <c r="V649" i="5"/>
  <c r="V648" i="5"/>
  <c r="V647" i="5"/>
  <c r="V646" i="5"/>
  <c r="V629" i="5"/>
  <c r="V617" i="5"/>
  <c r="V612" i="5"/>
  <c r="V611" i="5"/>
  <c r="V610" i="5"/>
  <c r="V601" i="5"/>
  <c r="V596" i="5"/>
  <c r="V595" i="5"/>
  <c r="V594" i="5"/>
  <c r="V582" i="5"/>
  <c r="V580" i="5"/>
  <c r="V574" i="5"/>
  <c r="V572" i="5"/>
  <c r="V554" i="5"/>
  <c r="V550" i="5"/>
  <c r="V544" i="5"/>
  <c r="V543" i="5"/>
  <c r="V540" i="5"/>
  <c r="V539" i="5"/>
  <c r="V1361" i="5"/>
  <c r="V1358" i="5"/>
  <c r="V1353" i="5"/>
  <c r="V1330" i="5"/>
  <c r="V1329" i="5"/>
  <c r="V1327" i="5"/>
  <c r="V1292" i="5"/>
  <c r="V1259" i="5"/>
  <c r="V1257" i="5"/>
  <c r="V1210" i="5"/>
  <c r="V1190" i="5"/>
  <c r="V1163" i="5"/>
  <c r="V1150" i="5"/>
  <c r="V1134" i="5"/>
  <c r="V1132" i="5"/>
  <c r="V1115" i="5"/>
  <c r="V1092" i="5"/>
  <c r="V1081" i="5"/>
  <c r="V1077" i="5"/>
  <c r="V1062" i="5"/>
  <c r="V1046" i="5"/>
  <c r="V1043" i="5"/>
  <c r="V1031" i="5"/>
  <c r="V1015" i="5"/>
  <c r="V999" i="5"/>
  <c r="V983" i="5"/>
  <c r="V973" i="5"/>
  <c r="V968" i="5"/>
  <c r="V966" i="5"/>
  <c r="V959" i="5"/>
  <c r="V958" i="5"/>
  <c r="V909" i="5"/>
  <c r="V908" i="5"/>
  <c r="V901" i="5"/>
  <c r="V900" i="5"/>
  <c r="V899" i="5"/>
  <c r="V898" i="5"/>
  <c r="V897" i="5"/>
  <c r="V896" i="5"/>
  <c r="V894" i="5"/>
  <c r="V893" i="5"/>
  <c r="V887" i="5"/>
  <c r="V886" i="5"/>
  <c r="V884" i="5"/>
  <c r="V881" i="5"/>
  <c r="V866" i="5"/>
  <c r="V862" i="5"/>
  <c r="V858" i="5"/>
  <c r="V850" i="5"/>
  <c r="V849" i="5"/>
  <c r="V1398" i="5"/>
  <c r="V1282" i="5"/>
  <c r="V1275" i="5"/>
  <c r="V1111" i="5"/>
  <c r="V1104" i="5"/>
  <c r="V1094" i="5"/>
  <c r="V1087" i="5"/>
  <c r="V970" i="5"/>
  <c r="V963" i="5"/>
  <c r="V956" i="5"/>
  <c r="V951" i="5"/>
  <c r="V946" i="5"/>
  <c r="V936" i="5"/>
  <c r="V935" i="5"/>
  <c r="V930" i="5"/>
  <c r="V920" i="5"/>
  <c r="V919" i="5"/>
  <c r="V907" i="5"/>
  <c r="V869" i="5"/>
  <c r="V837" i="5"/>
  <c r="V835" i="5"/>
  <c r="V824" i="5"/>
  <c r="V819" i="5"/>
  <c r="V806" i="5"/>
  <c r="V781" i="5"/>
  <c r="V766" i="5"/>
  <c r="V742" i="5"/>
  <c r="V732" i="5"/>
  <c r="V1312" i="5"/>
  <c r="V1250" i="5"/>
  <c r="V1208" i="5"/>
  <c r="V1201" i="5"/>
  <c r="V1170" i="5"/>
  <c r="V1035" i="5"/>
  <c r="V1019" i="5"/>
  <c r="V1003" i="5"/>
  <c r="V987" i="5"/>
  <c r="V972" i="5"/>
  <c r="V950" i="5"/>
  <c r="V940" i="5"/>
  <c r="V939" i="5"/>
  <c r="V934" i="5"/>
  <c r="V924" i="5"/>
  <c r="V923" i="5"/>
  <c r="V918" i="5"/>
  <c r="V913" i="5"/>
  <c r="V912" i="5"/>
  <c r="V906" i="5"/>
  <c r="V830" i="5"/>
  <c r="V807" i="5"/>
  <c r="V793" i="5"/>
  <c r="V792" i="5"/>
  <c r="V778" i="5"/>
  <c r="V773" i="5"/>
  <c r="V763" i="5"/>
  <c r="V743" i="5"/>
  <c r="V738" i="5"/>
  <c r="V722" i="5"/>
  <c r="V721" i="5"/>
  <c r="V667" i="5"/>
  <c r="V662" i="5"/>
  <c r="V657" i="5"/>
  <c r="V644" i="5"/>
  <c r="V642" i="5"/>
  <c r="V633" i="5"/>
  <c r="V626" i="5"/>
  <c r="V624" i="5"/>
  <c r="V622" i="5"/>
  <c r="V606" i="5"/>
  <c r="V603" i="5"/>
  <c r="V597" i="5"/>
  <c r="V1290" i="5"/>
  <c r="V1255" i="5"/>
  <c r="V1193" i="5"/>
  <c r="V1131" i="5"/>
  <c r="V1118" i="5"/>
  <c r="V961" i="5"/>
  <c r="V944" i="5"/>
  <c r="V943" i="5"/>
  <c r="V938" i="5"/>
  <c r="V928" i="5"/>
  <c r="V927" i="5"/>
  <c r="V922" i="5"/>
  <c r="V844" i="5"/>
  <c r="V838" i="5"/>
  <c r="V821" i="5"/>
  <c r="V815" i="5"/>
  <c r="V784" i="5"/>
  <c r="V776" i="5"/>
  <c r="V770" i="5"/>
  <c r="V769" i="5"/>
  <c r="V746" i="5"/>
  <c r="V744" i="5"/>
  <c r="V735" i="5"/>
  <c r="V720" i="5"/>
  <c r="V719" i="5"/>
  <c r="V718" i="5"/>
  <c r="V717" i="5"/>
  <c r="V710" i="5"/>
  <c r="V706" i="5"/>
  <c r="V693" i="5"/>
  <c r="V686" i="5"/>
  <c r="V671" i="5"/>
  <c r="V666" i="5"/>
  <c r="V663" i="5"/>
  <c r="V658" i="5"/>
  <c r="V637" i="5"/>
  <c r="V632" i="5"/>
  <c r="V613" i="5"/>
  <c r="V609" i="5"/>
  <c r="V608" i="5"/>
  <c r="V605" i="5"/>
  <c r="V599" i="5"/>
  <c r="V591" i="5"/>
  <c r="V588" i="5"/>
  <c r="V586" i="5"/>
  <c r="V584" i="5"/>
  <c r="V583" i="5"/>
  <c r="V570" i="5"/>
  <c r="V568" i="5"/>
  <c r="V567" i="5"/>
  <c r="V566" i="5"/>
  <c r="V565" i="5"/>
  <c r="V559" i="5"/>
  <c r="V557" i="5"/>
  <c r="V553" i="5"/>
  <c r="V548" i="5"/>
  <c r="V546" i="5"/>
  <c r="V542" i="5"/>
  <c r="V537" i="5"/>
  <c r="V526" i="5"/>
  <c r="V525" i="5"/>
  <c r="V520" i="5"/>
  <c r="V519" i="5"/>
  <c r="V514" i="5"/>
  <c r="V513" i="5"/>
  <c r="V512" i="5"/>
  <c r="V511" i="5"/>
  <c r="V507" i="5"/>
  <c r="V501" i="5"/>
  <c r="V498" i="5"/>
  <c r="V496" i="5"/>
  <c r="V491" i="5"/>
  <c r="V485" i="5"/>
  <c r="V482" i="5"/>
  <c r="V477" i="5"/>
  <c r="V476" i="5"/>
  <c r="V474" i="5"/>
  <c r="V473" i="5"/>
  <c r="V472" i="5"/>
  <c r="V459" i="5"/>
  <c r="V457" i="5"/>
  <c r="V429" i="5"/>
  <c r="V424" i="5"/>
  <c r="V421" i="5"/>
  <c r="V410" i="5"/>
  <c r="V404" i="5"/>
  <c r="V397" i="5"/>
  <c r="V393" i="5"/>
  <c r="V391" i="5"/>
  <c r="V386" i="5"/>
  <c r="V382" i="5"/>
  <c r="V381" i="5"/>
  <c r="V367" i="5"/>
  <c r="V362" i="5"/>
  <c r="V360" i="5"/>
  <c r="V1787" i="5"/>
  <c r="V1786" i="5"/>
  <c r="V1367" i="5"/>
  <c r="V1258" i="5"/>
  <c r="V1146" i="5"/>
  <c r="V1120" i="5"/>
  <c r="V1079" i="5"/>
  <c r="V1053" i="5"/>
  <c r="V1045" i="5"/>
  <c r="V948" i="5"/>
  <c r="V947" i="5"/>
  <c r="V942" i="5"/>
  <c r="V932" i="5"/>
  <c r="V931" i="5"/>
  <c r="V926" i="5"/>
  <c r="V880" i="5"/>
  <c r="V877" i="5"/>
  <c r="V876" i="5"/>
  <c r="V871" i="5"/>
  <c r="V854" i="5"/>
  <c r="V842" i="5"/>
  <c r="V839" i="5"/>
  <c r="V833" i="5"/>
  <c r="V828" i="5"/>
  <c r="V827" i="5"/>
  <c r="V825" i="5"/>
  <c r="V790" i="5"/>
  <c r="V736" i="5"/>
  <c r="V704" i="5"/>
  <c r="V689" i="5"/>
  <c r="V668" i="5"/>
  <c r="V598" i="5"/>
  <c r="V578" i="5"/>
  <c r="V561" i="5"/>
  <c r="V556" i="5"/>
  <c r="V555" i="5"/>
  <c r="V535" i="5"/>
  <c r="V529" i="5"/>
  <c r="V528" i="5"/>
  <c r="V527" i="5"/>
  <c r="V509" i="5"/>
  <c r="V504" i="5"/>
  <c r="V499" i="5"/>
  <c r="V497" i="5"/>
  <c r="V495" i="5"/>
  <c r="V480" i="5"/>
  <c r="V471" i="5"/>
  <c r="V465" i="5"/>
  <c r="V463" i="5"/>
  <c r="V462" i="5"/>
  <c r="V460" i="5"/>
  <c r="V455" i="5"/>
  <c r="V454" i="5"/>
  <c r="V451" i="5"/>
  <c r="V445" i="5"/>
  <c r="V444" i="5"/>
  <c r="V438" i="5"/>
  <c r="V435" i="5"/>
  <c r="V430" i="5"/>
  <c r="V425" i="5"/>
  <c r="V414" i="5"/>
  <c r="V403" i="5"/>
  <c r="V400" i="5"/>
  <c r="V399" i="5"/>
  <c r="V396" i="5"/>
  <c r="V385" i="5"/>
  <c r="V377" i="5"/>
  <c r="V363" i="5"/>
  <c r="V353" i="5"/>
  <c r="V349" i="5"/>
  <c r="V340" i="5"/>
  <c r="V339" i="5"/>
  <c r="V337" i="5"/>
  <c r="V336" i="5"/>
  <c r="V335" i="5"/>
  <c r="V333" i="5"/>
  <c r="V325" i="5"/>
  <c r="V303" i="5"/>
  <c r="V299" i="5"/>
  <c r="V295" i="5"/>
  <c r="V280" i="5"/>
  <c r="V277" i="5"/>
  <c r="V275" i="5"/>
  <c r="V274" i="5"/>
  <c r="V270" i="5"/>
  <c r="V267" i="5"/>
  <c r="V266" i="5"/>
  <c r="V261" i="5"/>
  <c r="V259" i="5"/>
  <c r="V256" i="5"/>
  <c r="V253" i="5"/>
  <c r="V241" i="5"/>
  <c r="V239" i="5"/>
  <c r="V236" i="5"/>
  <c r="V228" i="5"/>
  <c r="V223" i="5"/>
  <c r="V220" i="5"/>
  <c r="V217" i="5"/>
  <c r="V216" i="5"/>
  <c r="V202" i="5"/>
  <c r="V198" i="5"/>
  <c r="V197" i="5"/>
  <c r="V195" i="5"/>
  <c r="V190" i="5"/>
  <c r="V183" i="5"/>
  <c r="V181" i="5"/>
  <c r="V175" i="5"/>
  <c r="V173" i="5"/>
  <c r="V172" i="5"/>
  <c r="V158" i="5"/>
  <c r="V150" i="5"/>
  <c r="V148" i="5"/>
  <c r="V143" i="5"/>
  <c r="V141" i="5"/>
  <c r="V140" i="5"/>
  <c r="V135" i="5"/>
  <c r="V125" i="5"/>
  <c r="V119" i="5"/>
  <c r="V117" i="5"/>
  <c r="V116" i="5"/>
  <c r="V115" i="5"/>
  <c r="V113" i="5"/>
  <c r="V112" i="5"/>
  <c r="V111" i="5"/>
  <c r="V109" i="5"/>
  <c r="V107" i="5"/>
  <c r="V101" i="5"/>
  <c r="V100" i="5"/>
  <c r="V98" i="5"/>
  <c r="V95" i="5"/>
  <c r="V89" i="5"/>
  <c r="V88" i="5"/>
  <c r="V85" i="5"/>
  <c r="V84" i="5"/>
  <c r="V81" i="5"/>
  <c r="V80" i="5"/>
  <c r="V75" i="5"/>
  <c r="V74" i="5"/>
  <c r="V66" i="5"/>
  <c r="V61" i="5"/>
  <c r="V57" i="5"/>
  <c r="V55" i="5"/>
  <c r="V54" i="5"/>
  <c r="V53" i="5"/>
  <c r="V52" i="5"/>
  <c r="V51" i="5"/>
  <c r="V50" i="5"/>
  <c r="V47" i="5"/>
  <c r="V43" i="5"/>
  <c r="V41" i="5"/>
  <c r="V38" i="5"/>
  <c r="V36" i="5"/>
  <c r="V35" i="5"/>
  <c r="V822" i="5"/>
  <c r="V808" i="5"/>
  <c r="V724" i="5"/>
  <c r="V703" i="5"/>
  <c r="V681" i="5"/>
  <c r="V661" i="5"/>
  <c r="V660" i="5"/>
  <c r="V653" i="5"/>
  <c r="V634" i="5"/>
  <c r="V628" i="5"/>
  <c r="V623" i="5"/>
  <c r="V590" i="5"/>
  <c r="V589" i="5"/>
  <c r="V587" i="5"/>
  <c r="V581" i="5"/>
  <c r="V577" i="5"/>
  <c r="V575" i="5"/>
  <c r="V563" i="5"/>
  <c r="V551" i="5"/>
  <c r="V549" i="5"/>
  <c r="V547" i="5"/>
  <c r="V538" i="5"/>
  <c r="V536" i="5"/>
  <c r="V534" i="5"/>
  <c r="V531" i="5"/>
  <c r="V524" i="5"/>
  <c r="V517" i="5"/>
  <c r="V516" i="5"/>
  <c r="V510" i="5"/>
  <c r="V490" i="5"/>
  <c r="V489" i="5"/>
  <c r="V487" i="5"/>
  <c r="V475" i="5"/>
  <c r="V468" i="5"/>
  <c r="V458" i="5"/>
  <c r="V449" i="5"/>
  <c r="V448" i="5"/>
  <c r="V442" i="5"/>
  <c r="V439" i="5"/>
  <c r="V433" i="5"/>
  <c r="V432" i="5"/>
  <c r="V428" i="5"/>
  <c r="V426" i="5"/>
  <c r="V422" i="5"/>
  <c r="V420" i="5"/>
  <c r="V419" i="5"/>
  <c r="V418" i="5"/>
  <c r="V416" i="5"/>
  <c r="V409" i="5"/>
  <c r="V408" i="5"/>
  <c r="V406" i="5"/>
  <c r="V402" i="5"/>
  <c r="V394" i="5"/>
  <c r="V387" i="5"/>
  <c r="V379" i="5"/>
  <c r="V374" i="5"/>
  <c r="V372" i="5"/>
  <c r="V371" i="5"/>
  <c r="V369" i="5"/>
  <c r="V366" i="5"/>
  <c r="V364" i="5"/>
  <c r="V359" i="5"/>
  <c r="V354" i="5"/>
  <c r="V352" i="5"/>
  <c r="V350" i="5"/>
  <c r="V344" i="5"/>
  <c r="V343" i="5"/>
  <c r="V342" i="5"/>
  <c r="V322" i="5"/>
  <c r="V321" i="5"/>
  <c r="V318" i="5"/>
  <c r="V317" i="5"/>
  <c r="V314" i="5"/>
  <c r="V313" i="5"/>
  <c r="V310" i="5"/>
  <c r="V309" i="5"/>
  <c r="V304" i="5"/>
  <c r="V301" i="5"/>
  <c r="V296" i="5"/>
  <c r="V293" i="5"/>
  <c r="V289" i="5"/>
  <c r="V286" i="5"/>
  <c r="V276" i="5"/>
  <c r="V273" i="5"/>
  <c r="V264" i="5"/>
  <c r="V262" i="5"/>
  <c r="V257" i="5"/>
  <c r="V254" i="5"/>
  <c r="V251" i="5"/>
  <c r="V248" i="5"/>
  <c r="V245" i="5"/>
  <c r="V242" i="5"/>
  <c r="V237" i="5"/>
  <c r="V235" i="5"/>
  <c r="V230" i="5"/>
  <c r="V229" i="5"/>
  <c r="V227" i="5"/>
  <c r="V221" i="5"/>
  <c r="V219" i="5"/>
  <c r="V218" i="5"/>
  <c r="V214" i="5"/>
  <c r="V213" i="5"/>
  <c r="V210" i="5"/>
  <c r="V209" i="5"/>
  <c r="V207" i="5"/>
  <c r="V204" i="5"/>
  <c r="V203" i="5"/>
  <c r="V193" i="5"/>
  <c r="V192" i="5"/>
  <c r="V187" i="5"/>
  <c r="V185" i="5"/>
  <c r="V182" i="5"/>
  <c r="V180" i="5"/>
  <c r="V174" i="5"/>
  <c r="V167" i="5"/>
  <c r="V165" i="5"/>
  <c r="V163" i="5"/>
  <c r="V161" i="5"/>
  <c r="V155" i="5"/>
  <c r="V153" i="5"/>
  <c r="V152" i="5"/>
  <c r="V142" i="5"/>
  <c r="V134" i="5"/>
  <c r="V129" i="5"/>
  <c r="V127" i="5"/>
  <c r="V123" i="5"/>
  <c r="V121" i="5"/>
  <c r="V120" i="5"/>
  <c r="V118" i="5"/>
  <c r="V114" i="5"/>
  <c r="V110" i="5"/>
  <c r="V108" i="5"/>
  <c r="V105" i="5"/>
  <c r="V104" i="5"/>
  <c r="V102" i="5"/>
  <c r="V99" i="5"/>
  <c r="V82" i="5"/>
  <c r="V79" i="5"/>
  <c r="V78" i="5"/>
  <c r="V73" i="5"/>
  <c r="V71" i="5"/>
  <c r="V70" i="5"/>
  <c r="V59" i="5"/>
  <c r="V49" i="5"/>
  <c r="V44" i="5"/>
  <c r="V40" i="5"/>
  <c r="V39" i="5"/>
  <c r="V37" i="5"/>
  <c r="V33" i="5"/>
  <c r="V823" i="5"/>
  <c r="V802" i="5"/>
  <c r="V767" i="5"/>
  <c r="V731" i="5"/>
  <c r="V690" i="5"/>
  <c r="V685" i="5"/>
  <c r="V659" i="5"/>
  <c r="V650" i="5"/>
  <c r="V640" i="5"/>
  <c r="V636" i="5"/>
  <c r="V627" i="5"/>
  <c r="V604" i="5"/>
  <c r="V593" i="5"/>
  <c r="V585" i="5"/>
  <c r="V579" i="5"/>
  <c r="V571" i="5"/>
  <c r="V569" i="5"/>
  <c r="V564" i="5"/>
  <c r="V562" i="5"/>
  <c r="V560" i="5"/>
  <c r="V558" i="5"/>
  <c r="V552" i="5"/>
  <c r="V545" i="5"/>
  <c r="V533" i="5"/>
  <c r="V523" i="5"/>
  <c r="V522" i="5"/>
  <c r="V508" i="5"/>
  <c r="V502" i="5"/>
  <c r="V500" i="5"/>
  <c r="V494" i="5"/>
  <c r="V493" i="5"/>
  <c r="V488" i="5"/>
  <c r="V483" i="5"/>
  <c r="V481" i="5"/>
  <c r="V478" i="5"/>
  <c r="V470" i="5"/>
  <c r="V467" i="5"/>
  <c r="V464" i="5"/>
  <c r="V453" i="5"/>
  <c r="V450" i="5"/>
  <c r="V447" i="5"/>
  <c r="V441" i="5"/>
  <c r="V440" i="5"/>
  <c r="V434" i="5"/>
  <c r="V431" i="5"/>
  <c r="V427" i="5"/>
  <c r="V417" i="5"/>
  <c r="V780" i="5"/>
  <c r="V705" i="5"/>
  <c r="V680" i="5"/>
  <c r="V670" i="5"/>
  <c r="V620" i="5"/>
  <c r="V607" i="5"/>
  <c r="V600" i="5"/>
  <c r="V592" i="5"/>
  <c r="V576" i="5"/>
  <c r="V530" i="5"/>
  <c r="V461" i="5"/>
  <c r="V437" i="5"/>
  <c r="V412" i="5"/>
  <c r="V405" i="5"/>
  <c r="V395" i="5"/>
  <c r="V392" i="5"/>
  <c r="V375" i="5"/>
  <c r="V370" i="5"/>
  <c r="V365" i="5"/>
  <c r="V356" i="5"/>
  <c r="V338" i="5"/>
  <c r="V331" i="5"/>
  <c r="V323" i="5"/>
  <c r="V320" i="5"/>
  <c r="V315" i="5"/>
  <c r="V312" i="5"/>
  <c r="V307" i="5"/>
  <c r="V305" i="5"/>
  <c r="V302" i="5"/>
  <c r="V297" i="5"/>
  <c r="V291" i="5"/>
  <c r="V290" i="5"/>
  <c r="V287" i="5"/>
  <c r="V281" i="5"/>
  <c r="V272" i="5"/>
  <c r="V269" i="5"/>
  <c r="V260" i="5"/>
  <c r="V252" i="5"/>
  <c r="V250" i="5"/>
  <c r="V249" i="5"/>
  <c r="V234" i="5"/>
  <c r="V225" i="5"/>
  <c r="V222" i="5"/>
  <c r="V211" i="5"/>
  <c r="V205" i="5"/>
  <c r="V189" i="5"/>
  <c r="V176" i="5"/>
  <c r="V166" i="5"/>
  <c r="V160" i="5"/>
  <c r="V159" i="5"/>
  <c r="V156" i="5"/>
  <c r="V151" i="5"/>
  <c r="V139" i="5"/>
  <c r="V132" i="5"/>
  <c r="V131" i="5"/>
  <c r="V130" i="5"/>
  <c r="V122" i="5"/>
  <c r="V103" i="5"/>
  <c r="V97" i="5"/>
  <c r="V96" i="5"/>
  <c r="V92" i="5"/>
  <c r="V77" i="5"/>
  <c r="V69" i="5"/>
  <c r="V68" i="5"/>
  <c r="V58" i="5"/>
  <c r="V215" i="5"/>
  <c r="V201" i="5"/>
  <c r="V171" i="5"/>
  <c r="V147" i="5"/>
  <c r="V87" i="5"/>
  <c r="V86" i="5"/>
  <c r="V60" i="5"/>
  <c r="V619" i="5"/>
  <c r="V573" i="5"/>
  <c r="V486" i="5"/>
  <c r="V243" i="5"/>
  <c r="V177" i="5"/>
  <c r="V169" i="5"/>
  <c r="V138" i="5"/>
  <c r="V133" i="5"/>
  <c r="V46" i="5"/>
  <c r="V42" i="5"/>
  <c r="V641" i="5"/>
  <c r="V541" i="5"/>
  <c r="V521" i="5"/>
  <c r="V515" i="5"/>
  <c r="V503" i="5"/>
  <c r="V446" i="5"/>
  <c r="V413" i="5"/>
  <c r="V390" i="5"/>
  <c r="V388" i="5"/>
  <c r="V378" i="5"/>
  <c r="V361" i="5"/>
  <c r="V357" i="5"/>
  <c r="V347" i="5"/>
  <c r="V341" i="5"/>
  <c r="V334" i="5"/>
  <c r="V326" i="5"/>
  <c r="V285" i="5"/>
  <c r="V284" i="5"/>
  <c r="V282" i="5"/>
  <c r="V279" i="5"/>
  <c r="V271" i="5"/>
  <c r="V268" i="5"/>
  <c r="V265" i="5"/>
  <c r="V258" i="5"/>
  <c r="V244" i="5"/>
  <c r="V240" i="5"/>
  <c r="V233" i="5"/>
  <c r="V224" i="5"/>
  <c r="V212" i="5"/>
  <c r="V208" i="5"/>
  <c r="V191" i="5"/>
  <c r="V178" i="5"/>
  <c r="V170" i="5"/>
  <c r="V162" i="5"/>
  <c r="V154" i="5"/>
  <c r="V146" i="5"/>
  <c r="V137" i="5"/>
  <c r="V91" i="5"/>
  <c r="V76" i="5"/>
  <c r="V72" i="5"/>
  <c r="V65" i="5"/>
  <c r="V63" i="5"/>
  <c r="V62" i="5"/>
  <c r="V34" i="5"/>
  <c r="P197" i="5"/>
  <c r="V194" i="5"/>
  <c r="V179" i="5"/>
  <c r="V157" i="5"/>
  <c r="V149" i="5"/>
  <c r="V136" i="5"/>
  <c r="V90" i="5"/>
  <c r="V67" i="5"/>
  <c r="V48" i="5"/>
  <c r="V45" i="5"/>
  <c r="V602" i="5"/>
  <c r="V452" i="5"/>
  <c r="V443" i="5"/>
  <c r="V407" i="5"/>
  <c r="V380" i="5"/>
  <c r="V298" i="5"/>
  <c r="V200" i="5"/>
  <c r="V168" i="5"/>
  <c r="V106" i="5"/>
  <c r="V83" i="5"/>
  <c r="V64" i="5"/>
  <c r="V56" i="5"/>
  <c r="V656" i="5"/>
  <c r="V618" i="5"/>
  <c r="V532" i="5"/>
  <c r="V506" i="5"/>
  <c r="V492" i="5"/>
  <c r="V479" i="5"/>
  <c r="V469" i="5"/>
  <c r="V466" i="5"/>
  <c r="V456" i="5"/>
  <c r="V423" i="5"/>
  <c r="V415" i="5"/>
  <c r="V401" i="5"/>
  <c r="V398" i="5"/>
  <c r="V389" i="5"/>
  <c r="V384" i="5"/>
  <c r="V383" i="5"/>
  <c r="V373" i="5"/>
  <c r="V368" i="5"/>
  <c r="V355" i="5"/>
  <c r="V351" i="5"/>
  <c r="V348" i="5"/>
  <c r="V346" i="5"/>
  <c r="V345" i="5"/>
  <c r="V332" i="5"/>
  <c r="V330" i="5"/>
  <c r="V329" i="5"/>
  <c r="V327" i="5"/>
  <c r="V324" i="5"/>
  <c r="V319" i="5"/>
  <c r="V316" i="5"/>
  <c r="V311" i="5"/>
  <c r="V308" i="5"/>
  <c r="V300" i="5"/>
  <c r="V292" i="5"/>
  <c r="V288" i="5"/>
  <c r="V278" i="5"/>
  <c r="V263" i="5"/>
  <c r="V255" i="5"/>
  <c r="V247" i="5"/>
  <c r="V238" i="5"/>
  <c r="V232" i="5"/>
  <c r="V231" i="5"/>
  <c r="V196" i="5"/>
  <c r="V188" i="5"/>
  <c r="V124" i="5"/>
  <c r="V734" i="5"/>
  <c r="V484" i="5"/>
  <c r="V436" i="5"/>
  <c r="V411" i="5"/>
  <c r="V376" i="5"/>
  <c r="V306" i="5"/>
  <c r="V246" i="5"/>
  <c r="V226" i="5"/>
  <c r="V206" i="5"/>
  <c r="V164" i="5"/>
  <c r="V144" i="5"/>
  <c r="V126" i="5"/>
  <c r="V94" i="5"/>
  <c r="V638" i="5"/>
  <c r="V518" i="5"/>
  <c r="V505" i="5"/>
  <c r="V358" i="5"/>
  <c r="V328" i="5"/>
  <c r="V294" i="5"/>
  <c r="V283" i="5"/>
  <c r="V199" i="5"/>
  <c r="V186" i="5"/>
  <c r="V184" i="5"/>
  <c r="V145" i="5"/>
  <c r="V128" i="5"/>
  <c r="V93" i="5"/>
  <c r="P1352" i="5"/>
  <c r="P1368" i="5"/>
  <c r="P1340" i="5"/>
  <c r="P1436" i="5"/>
  <c r="P1292" i="5"/>
  <c r="P1447" i="5"/>
  <c r="P1360" i="5"/>
  <c r="P1546" i="5"/>
  <c r="P1594" i="5"/>
  <c r="P1336" i="5"/>
  <c r="P1356" i="5"/>
  <c r="P1404" i="5"/>
  <c r="P1376" i="5"/>
  <c r="P1384" i="5"/>
  <c r="P1328" i="5"/>
  <c r="P1364" i="5"/>
  <c r="P1415" i="5"/>
  <c r="P1581" i="5"/>
  <c r="P1606" i="5"/>
  <c r="P1452" i="5"/>
  <c r="P1584" i="5"/>
  <c r="P1717" i="5"/>
  <c r="P1559" i="5"/>
  <c r="P1737" i="5"/>
  <c r="P1812" i="5"/>
  <c r="P1859" i="5"/>
  <c r="P1755" i="5"/>
  <c r="P1772" i="5"/>
  <c r="P1787" i="5"/>
  <c r="P1803" i="5"/>
  <c r="P1852" i="5"/>
  <c r="P1867" i="5"/>
  <c r="P1934" i="5"/>
  <c r="P878" i="5"/>
  <c r="P874" i="5"/>
  <c r="P1014" i="5"/>
  <c r="P1034" i="5"/>
  <c r="P1074" i="5"/>
  <c r="P1096" i="5"/>
  <c r="P1168" i="5"/>
  <c r="P1148" i="5"/>
  <c r="P1160" i="5"/>
  <c r="P1182" i="5"/>
  <c r="P1201" i="5"/>
  <c r="P1233" i="5"/>
  <c r="P1250" i="5"/>
  <c r="P1236" i="5"/>
  <c r="P1261" i="5"/>
  <c r="P1259" i="5"/>
  <c r="P591" i="5"/>
  <c r="P606" i="5"/>
  <c r="P1288" i="5"/>
  <c r="P1372" i="5"/>
  <c r="P1632" i="5"/>
  <c r="P1392" i="5"/>
  <c r="P1418" i="5"/>
  <c r="P1332" i="5"/>
  <c r="P1564" i="5"/>
  <c r="P1616" i="5"/>
  <c r="P1713" i="5"/>
  <c r="P1534" i="5"/>
  <c r="P1591" i="5"/>
  <c r="P1753" i="5"/>
  <c r="P1741" i="5"/>
  <c r="P1795" i="5"/>
  <c r="P1827" i="5"/>
  <c r="P1860" i="5"/>
  <c r="P1756" i="5"/>
  <c r="P1788" i="5"/>
  <c r="P1804" i="5"/>
  <c r="P1868" i="5"/>
  <c r="P1873" i="5"/>
  <c r="P1918" i="5"/>
  <c r="P1926" i="5"/>
  <c r="P1942" i="5"/>
  <c r="P892" i="5"/>
  <c r="P875" i="5"/>
  <c r="P909" i="5"/>
  <c r="P1058" i="5"/>
  <c r="P1041" i="5"/>
  <c r="P1054" i="5"/>
  <c r="P998" i="5"/>
  <c r="P1018" i="5"/>
  <c r="P1038" i="5"/>
  <c r="P1093" i="5"/>
  <c r="P1152" i="5"/>
  <c r="P1190" i="5"/>
  <c r="P1226" i="5"/>
  <c r="P1238" i="5"/>
  <c r="P1246" i="5"/>
  <c r="P1312" i="5"/>
  <c r="P1388" i="5"/>
  <c r="P1308" i="5"/>
  <c r="P1431" i="5"/>
  <c r="P1296" i="5"/>
  <c r="P1380" i="5"/>
  <c r="P1554" i="5"/>
  <c r="P1618" i="5"/>
  <c r="P1721" i="5"/>
  <c r="P1543" i="5"/>
  <c r="P1627" i="5"/>
  <c r="P1763" i="5"/>
  <c r="P1779" i="5"/>
  <c r="P1796" i="5"/>
  <c r="P1828" i="5"/>
  <c r="P1843" i="5"/>
  <c r="P1819" i="5"/>
  <c r="P1835" i="5"/>
  <c r="P1872" i="5"/>
  <c r="P1876" i="5"/>
  <c r="P917" i="5"/>
  <c r="P957" i="5"/>
  <c r="P956" i="5"/>
  <c r="P1002" i="5"/>
  <c r="P1022" i="5"/>
  <c r="P1026" i="5"/>
  <c r="P1121" i="5"/>
  <c r="P1130" i="5"/>
  <c r="P1178" i="5"/>
  <c r="P1186" i="5"/>
  <c r="P1206" i="5"/>
  <c r="P1222" i="5"/>
  <c r="P1263" i="5"/>
  <c r="P1235" i="5"/>
  <c r="P508" i="5"/>
  <c r="P504" i="5"/>
  <c r="P564" i="5"/>
  <c r="P598" i="5"/>
  <c r="P635" i="5"/>
  <c r="P628" i="5"/>
  <c r="P1320" i="5"/>
  <c r="P1450" i="5"/>
  <c r="P1324" i="5"/>
  <c r="P1344" i="5"/>
  <c r="P1634" i="5"/>
  <c r="P1304" i="5"/>
  <c r="P1348" i="5"/>
  <c r="P1396" i="5"/>
  <c r="P1568" i="5"/>
  <c r="P1420" i="5"/>
  <c r="P1572" i="5"/>
  <c r="P1576" i="5"/>
  <c r="P1604" i="5"/>
  <c r="P1647" i="5"/>
  <c r="P1725" i="5"/>
  <c r="P1764" i="5"/>
  <c r="P1780" i="5"/>
  <c r="P1811" i="5"/>
  <c r="P1844" i="5"/>
  <c r="P1771" i="5"/>
  <c r="P1820" i="5"/>
  <c r="P1836" i="5"/>
  <c r="P1851" i="5"/>
  <c r="P913" i="5"/>
  <c r="P905" i="5"/>
  <c r="P1050" i="5"/>
  <c r="P1006" i="5"/>
  <c r="P1010" i="5"/>
  <c r="P1030" i="5"/>
  <c r="P1087" i="5"/>
  <c r="P1091" i="5"/>
  <c r="P1083" i="5"/>
  <c r="P1125" i="5"/>
  <c r="P1129" i="5"/>
  <c r="P1194" i="5"/>
  <c r="P1199" i="5"/>
  <c r="P1197" i="5"/>
  <c r="P1242" i="5"/>
  <c r="P1268" i="5"/>
  <c r="P1260" i="5"/>
  <c r="P1257" i="5"/>
  <c r="P516" i="5"/>
  <c r="P519" i="5"/>
  <c r="P534" i="5"/>
  <c r="P618" i="5"/>
  <c r="P500" i="5"/>
  <c r="P712" i="5"/>
  <c r="P734" i="5"/>
  <c r="P748" i="5"/>
  <c r="P774" i="5"/>
  <c r="P766" i="5"/>
  <c r="P849" i="5"/>
  <c r="P845" i="5"/>
  <c r="P200" i="5"/>
  <c r="P224" i="5"/>
  <c r="P216" i="5"/>
  <c r="P297" i="5"/>
  <c r="P345" i="5"/>
  <c r="P188" i="5"/>
  <c r="P268" i="5"/>
  <c r="P156" i="5"/>
  <c r="P330" i="5"/>
  <c r="P198" i="5"/>
  <c r="P289" i="5"/>
  <c r="P283" i="5"/>
  <c r="P275" i="5"/>
  <c r="P314" i="5"/>
  <c r="P322" i="5"/>
  <c r="P334" i="5"/>
  <c r="P383" i="5"/>
  <c r="P397" i="5"/>
  <c r="P67" i="5"/>
  <c r="P49" i="5"/>
  <c r="P614" i="5"/>
  <c r="P692" i="5"/>
  <c r="P738" i="5"/>
  <c r="P720" i="5"/>
  <c r="P752" i="5"/>
  <c r="P778" i="5"/>
  <c r="P815" i="5"/>
  <c r="P825" i="5"/>
  <c r="P160" i="5"/>
  <c r="P129" i="5"/>
  <c r="P256" i="5"/>
  <c r="P202" i="5"/>
  <c r="P393" i="5"/>
  <c r="P168" i="5"/>
  <c r="P192" i="5"/>
  <c r="P213" i="5"/>
  <c r="P346" i="5"/>
  <c r="P373" i="5"/>
  <c r="P301" i="5"/>
  <c r="P352" i="5"/>
  <c r="P53" i="5"/>
  <c r="P57" i="5"/>
  <c r="P41" i="5"/>
  <c r="P514" i="5"/>
  <c r="P518" i="5"/>
  <c r="P530" i="5"/>
  <c r="P631" i="5"/>
  <c r="P697" i="5"/>
  <c r="P716" i="5"/>
  <c r="P830" i="5"/>
  <c r="P724" i="5"/>
  <c r="P756" i="5"/>
  <c r="P714" i="5"/>
  <c r="P782" i="5"/>
  <c r="P853" i="5"/>
  <c r="P210" i="5"/>
  <c r="P252" i="5"/>
  <c r="P176" i="5"/>
  <c r="P228" i="5"/>
  <c r="P306" i="5"/>
  <c r="P132" i="5"/>
  <c r="P232" i="5"/>
  <c r="P248" i="5"/>
  <c r="P338" i="5"/>
  <c r="P381" i="5"/>
  <c r="P369" i="5"/>
  <c r="P382" i="5"/>
  <c r="P391" i="5"/>
  <c r="P45" i="5"/>
  <c r="P587" i="5"/>
  <c r="P630" i="5"/>
  <c r="P704" i="5"/>
  <c r="P708" i="5"/>
  <c r="P840" i="5"/>
  <c r="P699" i="5"/>
  <c r="P760" i="5"/>
  <c r="P747" i="5"/>
  <c r="P742" i="5"/>
  <c r="P799" i="5"/>
  <c r="P762" i="5"/>
  <c r="P791" i="5"/>
  <c r="P795" i="5"/>
  <c r="P787" i="5"/>
  <c r="P807" i="5"/>
  <c r="P811" i="5"/>
  <c r="P829" i="5"/>
  <c r="P844" i="5"/>
  <c r="P264" i="5"/>
  <c r="P144" i="5"/>
  <c r="P180" i="5"/>
  <c r="P140" i="5"/>
  <c r="P136" i="5"/>
  <c r="P152" i="5"/>
  <c r="P218" i="5"/>
  <c r="P148" i="5"/>
  <c r="P164" i="5"/>
  <c r="P184" i="5"/>
  <c r="P236" i="5"/>
  <c r="P260" i="5"/>
  <c r="P318" i="5"/>
  <c r="P128" i="5"/>
  <c r="P172" i="5"/>
  <c r="P240" i="5"/>
  <c r="P220" i="5"/>
  <c r="P310" i="5"/>
  <c r="P305" i="5"/>
  <c r="P329" i="5"/>
  <c r="P279" i="5"/>
  <c r="P387" i="5"/>
  <c r="P59" i="5"/>
  <c r="Z21" i="5"/>
  <c r="Z13" i="5"/>
  <c r="K29" i="5"/>
  <c r="K28" i="5"/>
  <c r="P37" i="5"/>
  <c r="P61" i="5"/>
  <c r="P52" i="5"/>
  <c r="P81" i="5"/>
  <c r="P75" i="5"/>
  <c r="P102" i="5"/>
  <c r="P74" i="5"/>
  <c r="P105" i="5"/>
  <c r="P109" i="5"/>
  <c r="P130" i="5"/>
  <c r="P171" i="5"/>
  <c r="P214" i="5"/>
  <c r="P258" i="5"/>
  <c r="P308" i="5"/>
  <c r="P324" i="5"/>
  <c r="P355" i="5"/>
  <c r="P408" i="5"/>
  <c r="P266" i="5"/>
  <c r="P237" i="5"/>
  <c r="P243" i="5"/>
  <c r="P343" i="5"/>
  <c r="P134" i="5"/>
  <c r="P244" i="5"/>
  <c r="P175" i="5"/>
  <c r="P235" i="5"/>
  <c r="P230" i="5"/>
  <c r="P288" i="5"/>
  <c r="P344" i="5"/>
  <c r="P405" i="5"/>
  <c r="P399" i="5"/>
  <c r="P426" i="5"/>
  <c r="P127" i="5"/>
  <c r="P195" i="5"/>
  <c r="P170" i="5"/>
  <c r="P285" i="5"/>
  <c r="P300" i="5"/>
  <c r="P321" i="5"/>
  <c r="P389" i="5"/>
  <c r="P169" i="5"/>
  <c r="P179" i="5"/>
  <c r="P203" i="5"/>
  <c r="P259" i="5"/>
  <c r="P250" i="5"/>
  <c r="P311" i="5"/>
  <c r="P351" i="5"/>
  <c r="P384" i="5"/>
  <c r="P409" i="5"/>
  <c r="P219" i="5"/>
  <c r="P270" i="5"/>
  <c r="P380" i="5"/>
  <c r="P207" i="5"/>
  <c r="P413" i="5"/>
  <c r="P420" i="5"/>
  <c r="P225" i="5"/>
  <c r="P125" i="5"/>
  <c r="P364" i="5"/>
  <c r="P415" i="5"/>
  <c r="P434" i="5"/>
  <c r="P487" i="5"/>
  <c r="P495" i="5"/>
  <c r="P493" i="5"/>
  <c r="P566" i="5"/>
  <c r="P626" i="5"/>
  <c r="P619" i="5"/>
  <c r="P627" i="5"/>
  <c r="P666" i="5"/>
  <c r="P655" i="5"/>
  <c r="P721" i="5"/>
  <c r="P462" i="5"/>
  <c r="P502" i="5"/>
  <c r="P520" i="5"/>
  <c r="P562" i="5"/>
  <c r="P579" i="5"/>
  <c r="P573" i="5"/>
  <c r="P613" i="5"/>
  <c r="P638" i="5"/>
  <c r="P660" i="5"/>
  <c r="P765" i="5"/>
  <c r="P781" i="5"/>
  <c r="P451" i="5"/>
  <c r="P463" i="5"/>
  <c r="P438" i="5"/>
  <c r="P522" i="5"/>
  <c r="P485" i="5"/>
  <c r="P556" i="5"/>
  <c r="P650" i="5"/>
  <c r="P679" i="5"/>
  <c r="P706" i="5"/>
  <c r="P691" i="5"/>
  <c r="P768" i="5"/>
  <c r="P804" i="5"/>
  <c r="P810" i="5"/>
  <c r="P839" i="5"/>
  <c r="P817" i="5"/>
  <c r="P841" i="5"/>
  <c r="P484" i="5"/>
  <c r="P547" i="5"/>
  <c r="P527" i="5"/>
  <c r="P505" i="5"/>
  <c r="P563" i="5"/>
  <c r="P570" i="5"/>
  <c r="P578" i="5"/>
  <c r="P621" i="5"/>
  <c r="P629" i="5"/>
  <c r="P599" i="5"/>
  <c r="P652" i="5"/>
  <c r="P696" i="5"/>
  <c r="P727" i="5"/>
  <c r="P769" i="5"/>
  <c r="P772" i="5"/>
  <c r="P808" i="5"/>
  <c r="P843" i="5"/>
  <c r="P705" i="5"/>
  <c r="P648" i="5"/>
  <c r="P739" i="5"/>
  <c r="P789" i="5"/>
  <c r="P916" i="5"/>
  <c r="P893" i="5"/>
  <c r="P941" i="5"/>
  <c r="P963" i="5"/>
  <c r="P982" i="5"/>
  <c r="P991" i="5"/>
  <c r="P1053" i="5"/>
  <c r="P1090" i="5"/>
  <c r="P1158" i="5"/>
  <c r="P1207" i="5"/>
  <c r="P920" i="5"/>
  <c r="P921" i="5"/>
  <c r="P965" i="5"/>
  <c r="P856" i="5"/>
  <c r="P869" i="5"/>
  <c r="P880" i="5"/>
  <c r="P958" i="5"/>
  <c r="P984" i="5"/>
  <c r="P985" i="5"/>
  <c r="P979" i="5"/>
  <c r="P1076" i="5"/>
  <c r="P1149" i="5"/>
  <c r="P1188" i="5"/>
  <c r="P1212" i="5"/>
  <c r="P1262" i="5"/>
  <c r="P1276" i="5"/>
  <c r="P857" i="5"/>
  <c r="P864" i="5"/>
  <c r="P912" i="5"/>
  <c r="P949" i="5"/>
  <c r="P967" i="5"/>
  <c r="P975" i="5"/>
  <c r="P961" i="5"/>
  <c r="P1007" i="5"/>
  <c r="P1119" i="5"/>
  <c r="P1172" i="5"/>
  <c r="P1183" i="5"/>
  <c r="P1189" i="5"/>
  <c r="P1205" i="5"/>
  <c r="P1237" i="5"/>
  <c r="P888" i="5"/>
  <c r="P1012" i="5"/>
  <c r="P1049" i="5"/>
  <c r="P1095" i="5"/>
  <c r="P1106" i="5"/>
  <c r="P1247" i="5"/>
  <c r="P1278" i="5"/>
  <c r="P1048" i="5"/>
  <c r="P1019" i="5"/>
  <c r="P1176" i="5"/>
  <c r="P1209" i="5"/>
  <c r="P1216" i="5"/>
  <c r="P858" i="5"/>
  <c r="P1029" i="5"/>
  <c r="P1035" i="5"/>
  <c r="P1089" i="5"/>
  <c r="P1103" i="5"/>
  <c r="P1171" i="5"/>
  <c r="P1211" i="5"/>
  <c r="P1267" i="5"/>
  <c r="P1434" i="5"/>
  <c r="P1295" i="5"/>
  <c r="P1315" i="5"/>
  <c r="P1330" i="5"/>
  <c r="P1378" i="5"/>
  <c r="P1282" i="5"/>
  <c r="P1471" i="5"/>
  <c r="P1482" i="5"/>
  <c r="P1411" i="5"/>
  <c r="P1499" i="5"/>
  <c r="P1582" i="5"/>
  <c r="P1682" i="5"/>
  <c r="P1565" i="5"/>
  <c r="P1625" i="5"/>
  <c r="P1681" i="5"/>
  <c r="P1736" i="5"/>
  <c r="P1839" i="5"/>
  <c r="P1664" i="5"/>
  <c r="P1680" i="5"/>
  <c r="P1696" i="5"/>
  <c r="P1847" i="5"/>
  <c r="P1893" i="5"/>
  <c r="P1850" i="5"/>
  <c r="P1849" i="5"/>
  <c r="P1870" i="5"/>
  <c r="P1920" i="5"/>
  <c r="P1945" i="5"/>
  <c r="P1964" i="5"/>
  <c r="P1935" i="5"/>
  <c r="P1963" i="5"/>
  <c r="P1979" i="5"/>
  <c r="P1995" i="5"/>
  <c r="P1305" i="5"/>
  <c r="P1382" i="5"/>
  <c r="P1286" i="5"/>
  <c r="P1535" i="5"/>
  <c r="P1587" i="5"/>
  <c r="P1650" i="5"/>
  <c r="P1686" i="5"/>
  <c r="P1557" i="5"/>
  <c r="P1958" i="5"/>
  <c r="P1814" i="5"/>
  <c r="P1846" i="5"/>
  <c r="P1773" i="5"/>
  <c r="P1911" i="5"/>
  <c r="P1448" i="5"/>
  <c r="P1537" i="5"/>
  <c r="P1538" i="5"/>
  <c r="P1427" i="5"/>
  <c r="P1544" i="5"/>
  <c r="P1630" i="5"/>
  <c r="P1609" i="5"/>
  <c r="P1657" i="5"/>
  <c r="P1677" i="5"/>
  <c r="P1775" i="5"/>
  <c r="P1908" i="5"/>
  <c r="P1998" i="5"/>
  <c r="P1781" i="5"/>
  <c r="P1883" i="5"/>
  <c r="P1894" i="5"/>
  <c r="P1910" i="5"/>
  <c r="P1960" i="5"/>
  <c r="P1347" i="5"/>
  <c r="P1359" i="5"/>
  <c r="P1327" i="5"/>
  <c r="P1417" i="5"/>
  <c r="P1386" i="5"/>
  <c r="P1409" i="5"/>
  <c r="P1306" i="5"/>
  <c r="P1439" i="5"/>
  <c r="P1467" i="5"/>
  <c r="P1483" i="5"/>
  <c r="P1523" i="5"/>
  <c r="P1566" i="5"/>
  <c r="P1644" i="5"/>
  <c r="P1631" i="5"/>
  <c r="P1674" i="5"/>
  <c r="P1573" i="5"/>
  <c r="P1760" i="5"/>
  <c r="P1712" i="5"/>
  <c r="P1720" i="5"/>
  <c r="P1729" i="5"/>
  <c r="P1783" i="5"/>
  <c r="P1962" i="5"/>
  <c r="P1777" i="5"/>
  <c r="P1841" i="5"/>
  <c r="P1284" i="5"/>
  <c r="P1374" i="5"/>
  <c r="P1408" i="5"/>
  <c r="P1495" i="5"/>
  <c r="P1579" i="5"/>
  <c r="P1767" i="5"/>
  <c r="P1738" i="5"/>
  <c r="P1822" i="5"/>
  <c r="P1947" i="5"/>
  <c r="P1349" i="5"/>
  <c r="P1590" i="5"/>
  <c r="P1862" i="5"/>
  <c r="T747" i="5"/>
  <c r="U747" i="5" s="1"/>
  <c r="T1827" i="5"/>
  <c r="U1827" i="5" s="1"/>
  <c r="T1851" i="5"/>
  <c r="U1851" i="5" s="1"/>
  <c r="P39" i="5"/>
  <c r="T1835" i="5"/>
  <c r="U1835" i="5" s="1"/>
  <c r="T699" i="5"/>
  <c r="U699" i="5" s="1"/>
  <c r="T606" i="5"/>
  <c r="U606" i="5" s="1"/>
  <c r="T1803" i="5"/>
  <c r="U1803" i="5" s="1"/>
  <c r="T1755" i="5"/>
  <c r="U1755" i="5" s="1"/>
  <c r="T1795" i="5"/>
  <c r="U1795" i="5" s="1"/>
  <c r="AE14" i="5"/>
  <c r="Z23" i="5"/>
  <c r="Z15" i="5"/>
  <c r="AE20" i="5"/>
  <c r="J27" i="5"/>
  <c r="O18" i="5"/>
  <c r="O2003" i="5"/>
  <c r="O1999" i="5"/>
  <c r="O1995" i="5"/>
  <c r="O1991" i="5"/>
  <c r="O1987" i="5"/>
  <c r="O1983" i="5"/>
  <c r="O1979" i="5"/>
  <c r="O1975" i="5"/>
  <c r="O1971" i="5"/>
  <c r="O1967" i="5"/>
  <c r="O1963" i="5"/>
  <c r="O1959" i="5"/>
  <c r="O1955" i="5"/>
  <c r="O1951" i="5"/>
  <c r="O1990" i="5"/>
  <c r="O1974" i="5"/>
  <c r="O1958" i="5"/>
  <c r="O1994" i="5"/>
  <c r="O1978" i="5"/>
  <c r="O1962" i="5"/>
  <c r="AC1962" i="5" s="1"/>
  <c r="O1946" i="5"/>
  <c r="O1942" i="5"/>
  <c r="O1938" i="5"/>
  <c r="O1934" i="5"/>
  <c r="AC1934" i="5" s="1"/>
  <c r="O1930" i="5"/>
  <c r="O1926" i="5"/>
  <c r="AC1926" i="5" s="1"/>
  <c r="O1922" i="5"/>
  <c r="O1918" i="5"/>
  <c r="AC1918" i="5" s="1"/>
  <c r="O1914" i="5"/>
  <c r="O1998" i="5"/>
  <c r="O1982" i="5"/>
  <c r="O1966" i="5"/>
  <c r="O1947" i="5"/>
  <c r="O1943" i="5"/>
  <c r="O1939" i="5"/>
  <c r="AC1939" i="5" s="1"/>
  <c r="O1935" i="5"/>
  <c r="O1931" i="5"/>
  <c r="O1927" i="5"/>
  <c r="AC1927" i="5" s="1"/>
  <c r="O1919" i="5"/>
  <c r="O1906" i="5"/>
  <c r="AC1906" i="5" s="1"/>
  <c r="O1875" i="5"/>
  <c r="O1871" i="5"/>
  <c r="O1868" i="5"/>
  <c r="AC1868" i="5" s="1"/>
  <c r="O1867" i="5"/>
  <c r="AC1867" i="5" s="1"/>
  <c r="O2002" i="5"/>
  <c r="O1986" i="5"/>
  <c r="O1970" i="5"/>
  <c r="O1954" i="5"/>
  <c r="AC1954" i="5" s="1"/>
  <c r="O1950" i="5"/>
  <c r="O1923" i="5"/>
  <c r="O1898" i="5"/>
  <c r="AC1898" i="5" s="1"/>
  <c r="O1890" i="5"/>
  <c r="O1882" i="5"/>
  <c r="O1878" i="5"/>
  <c r="O1876" i="5"/>
  <c r="O1874" i="5"/>
  <c r="O1910" i="5"/>
  <c r="O1886" i="5"/>
  <c r="O1860" i="5"/>
  <c r="O1859" i="5"/>
  <c r="O1844" i="5"/>
  <c r="AC1844" i="5" s="1"/>
  <c r="O1843" i="5"/>
  <c r="AC1843" i="5" s="1"/>
  <c r="O1828" i="5"/>
  <c r="O1827" i="5"/>
  <c r="O1812" i="5"/>
  <c r="O1811" i="5"/>
  <c r="O1894" i="5"/>
  <c r="O1870" i="5"/>
  <c r="AC1870" i="5" s="1"/>
  <c r="O1848" i="5"/>
  <c r="AC1848" i="5" s="1"/>
  <c r="O1847" i="5"/>
  <c r="O1832" i="5"/>
  <c r="AC1832" i="5" s="1"/>
  <c r="O1831" i="5"/>
  <c r="O1816" i="5"/>
  <c r="O1815" i="5"/>
  <c r="O1915" i="5"/>
  <c r="AC1915" i="5" s="1"/>
  <c r="O1856" i="5"/>
  <c r="AC1856" i="5" s="1"/>
  <c r="O1835" i="5"/>
  <c r="AC1835" i="5" s="1"/>
  <c r="O1824" i="5"/>
  <c r="AC1824" i="5" s="1"/>
  <c r="O1864" i="5"/>
  <c r="O1863" i="5"/>
  <c r="AC1863" i="5" s="1"/>
  <c r="O1852" i="5"/>
  <c r="O1839" i="5"/>
  <c r="O1820" i="5"/>
  <c r="O1851" i="5"/>
  <c r="O1840" i="5"/>
  <c r="O1819" i="5"/>
  <c r="O1808" i="5"/>
  <c r="AC1808" i="5" s="1"/>
  <c r="O1807" i="5"/>
  <c r="O1800" i="5"/>
  <c r="O1799" i="5"/>
  <c r="O1836" i="5"/>
  <c r="AC1836" i="5" s="1"/>
  <c r="O1804" i="5"/>
  <c r="AC1804" i="5" s="1"/>
  <c r="O1780" i="5"/>
  <c r="O1779" i="5"/>
  <c r="O1764" i="5"/>
  <c r="O1763" i="5"/>
  <c r="O1727" i="5"/>
  <c r="O1723" i="5"/>
  <c r="O1719" i="5"/>
  <c r="O1823" i="5"/>
  <c r="O1784" i="5"/>
  <c r="AC1784" i="5" s="1"/>
  <c r="O1783" i="5"/>
  <c r="O1768" i="5"/>
  <c r="AC1768" i="5" s="1"/>
  <c r="O1767" i="5"/>
  <c r="AC1767" i="5" s="1"/>
  <c r="O1748" i="5"/>
  <c r="O1747" i="5"/>
  <c r="O1732" i="5"/>
  <c r="O1731" i="5"/>
  <c r="O1902" i="5"/>
  <c r="O1795" i="5"/>
  <c r="O1788" i="5"/>
  <c r="AC1788" i="5" s="1"/>
  <c r="O1787" i="5"/>
  <c r="AC1787" i="5" s="1"/>
  <c r="O1772" i="5"/>
  <c r="AC1772" i="5" s="1"/>
  <c r="O1771" i="5"/>
  <c r="AC1771" i="5" s="1"/>
  <c r="O1756" i="5"/>
  <c r="O1755" i="5"/>
  <c r="AC1755" i="5" s="1"/>
  <c r="O1752" i="5"/>
  <c r="AC1752" i="5" s="1"/>
  <c r="O1751" i="5"/>
  <c r="AC1751" i="5" s="1"/>
  <c r="O1744" i="5"/>
  <c r="O1743" i="5"/>
  <c r="O1740" i="5"/>
  <c r="O1739" i="5"/>
  <c r="O1736" i="5"/>
  <c r="O1735" i="5"/>
  <c r="O1728" i="5"/>
  <c r="O1724" i="5"/>
  <c r="AC1724" i="5" s="1"/>
  <c r="O1720" i="5"/>
  <c r="O1791" i="5"/>
  <c r="O1760" i="5"/>
  <c r="AC1760" i="5" s="1"/>
  <c r="O1707" i="5"/>
  <c r="O1705" i="5"/>
  <c r="O1691" i="5"/>
  <c r="O1689" i="5"/>
  <c r="O1667" i="5"/>
  <c r="O1665" i="5"/>
  <c r="AC1665" i="5" s="1"/>
  <c r="O1653" i="5"/>
  <c r="O1651" i="5"/>
  <c r="O1647" i="5"/>
  <c r="O1639" i="5"/>
  <c r="O1637" i="5"/>
  <c r="O1625" i="5"/>
  <c r="O1615" i="5"/>
  <c r="O1716" i="5"/>
  <c r="AC1716" i="5" s="1"/>
  <c r="O1703" i="5"/>
  <c r="O1701" i="5"/>
  <c r="O1687" i="5"/>
  <c r="O1685" i="5"/>
  <c r="O1663" i="5"/>
  <c r="O1661" i="5"/>
  <c r="O1649" i="5"/>
  <c r="O1643" i="5"/>
  <c r="AC1643" i="5" s="1"/>
  <c r="O1631" i="5"/>
  <c r="O1623" i="5"/>
  <c r="AC1623" i="5" s="1"/>
  <c r="O1619" i="5"/>
  <c r="AC1619" i="5" s="1"/>
  <c r="O1613" i="5"/>
  <c r="O1611" i="5"/>
  <c r="O1609" i="5"/>
  <c r="O1607" i="5"/>
  <c r="AC1607" i="5" s="1"/>
  <c r="O1605" i="5"/>
  <c r="O1573" i="5"/>
  <c r="O1569" i="5"/>
  <c r="AC1569" i="5" s="1"/>
  <c r="O1565" i="5"/>
  <c r="O1561" i="5"/>
  <c r="O1555" i="5"/>
  <c r="O1855" i="5"/>
  <c r="O1803" i="5"/>
  <c r="O1796" i="5"/>
  <c r="O1776" i="5"/>
  <c r="O1715" i="5"/>
  <c r="O1699" i="5"/>
  <c r="O1697" i="5"/>
  <c r="O1683" i="5"/>
  <c r="O1681" i="5"/>
  <c r="O1659" i="5"/>
  <c r="O1645" i="5"/>
  <c r="O1775" i="5"/>
  <c r="O1695" i="5"/>
  <c r="O1675" i="5"/>
  <c r="O1635" i="5"/>
  <c r="AC1635" i="5" s="1"/>
  <c r="O1633" i="5"/>
  <c r="O1627" i="5"/>
  <c r="O1603" i="5"/>
  <c r="O1599" i="5"/>
  <c r="O1593" i="5"/>
  <c r="O1583" i="5"/>
  <c r="AC1583" i="5" s="1"/>
  <c r="O1567" i="5"/>
  <c r="AC1567" i="5" s="1"/>
  <c r="O1557" i="5"/>
  <c r="O1538" i="5"/>
  <c r="O1534" i="5"/>
  <c r="AC1534" i="5" s="1"/>
  <c r="O1530" i="5"/>
  <c r="O1526" i="5"/>
  <c r="O1522" i="5"/>
  <c r="O1518" i="5"/>
  <c r="AC1518" i="5" s="1"/>
  <c r="O1514" i="5"/>
  <c r="O1510" i="5"/>
  <c r="O1506" i="5"/>
  <c r="O1502" i="5"/>
  <c r="O1498" i="5"/>
  <c r="O1494" i="5"/>
  <c r="O1483" i="5"/>
  <c r="O1478" i="5"/>
  <c r="O1467" i="5"/>
  <c r="O1454" i="5"/>
  <c r="AC1454" i="5" s="1"/>
  <c r="O1451" i="5"/>
  <c r="AC1451" i="5" s="1"/>
  <c r="O1446" i="5"/>
  <c r="O1792" i="5"/>
  <c r="O1677" i="5"/>
  <c r="O1671" i="5"/>
  <c r="O1655" i="5"/>
  <c r="AC1655" i="5" s="1"/>
  <c r="O1621" i="5"/>
  <c r="O1597" i="5"/>
  <c r="O1595" i="5"/>
  <c r="O1589" i="5"/>
  <c r="AC1589" i="5" s="1"/>
  <c r="O1587" i="5"/>
  <c r="O1585" i="5"/>
  <c r="O1563" i="5"/>
  <c r="O1553" i="5"/>
  <c r="O1547" i="5"/>
  <c r="O1487" i="5"/>
  <c r="O1482" i="5"/>
  <c r="O1471" i="5"/>
  <c r="O1466" i="5"/>
  <c r="O1456" i="5"/>
  <c r="O1669" i="5"/>
  <c r="AC1669" i="5" s="1"/>
  <c r="O1551" i="5"/>
  <c r="O1535" i="5"/>
  <c r="O1519" i="5"/>
  <c r="O1503" i="5"/>
  <c r="O1440" i="5"/>
  <c r="O1422" i="5"/>
  <c r="O1419" i="5"/>
  <c r="O1414" i="5"/>
  <c r="O1406" i="5"/>
  <c r="AC1406" i="5" s="1"/>
  <c r="O1395" i="5"/>
  <c r="O1379" i="5"/>
  <c r="AC1379" i="5" s="1"/>
  <c r="O1363" i="5"/>
  <c r="O1347" i="5"/>
  <c r="O1331" i="5"/>
  <c r="O1313" i="5"/>
  <c r="O1311" i="5"/>
  <c r="O1307" i="5"/>
  <c r="O1301" i="5"/>
  <c r="O1281" i="5"/>
  <c r="O1266" i="5"/>
  <c r="O1262" i="5"/>
  <c r="O1259" i="5"/>
  <c r="O1251" i="5"/>
  <c r="O1241" i="5"/>
  <c r="O1237" i="5"/>
  <c r="O1225" i="5"/>
  <c r="O1221" i="5"/>
  <c r="O1209" i="5"/>
  <c r="O1205" i="5"/>
  <c r="AC1205" i="5" s="1"/>
  <c r="O1202" i="5"/>
  <c r="O1673" i="5"/>
  <c r="O1657" i="5"/>
  <c r="O1601" i="5"/>
  <c r="O1581" i="5"/>
  <c r="O1559" i="5"/>
  <c r="AC1559" i="5" s="1"/>
  <c r="O1545" i="5"/>
  <c r="O1543" i="5"/>
  <c r="O1531" i="5"/>
  <c r="O1515" i="5"/>
  <c r="O1499" i="5"/>
  <c r="O1486" i="5"/>
  <c r="O1475" i="5"/>
  <c r="AC1475" i="5" s="1"/>
  <c r="O1474" i="5"/>
  <c r="O1458" i="5"/>
  <c r="AC1458" i="5" s="1"/>
  <c r="O1455" i="5"/>
  <c r="AC1455" i="5" s="1"/>
  <c r="O1444" i="5"/>
  <c r="AC1444" i="5" s="1"/>
  <c r="O1442" i="5"/>
  <c r="O1434" i="5"/>
  <c r="AC1434" i="5" s="1"/>
  <c r="O1424" i="5"/>
  <c r="AC1424" i="5" s="1"/>
  <c r="O1408" i="5"/>
  <c r="O1391" i="5"/>
  <c r="AC1391" i="5" s="1"/>
  <c r="O1375" i="5"/>
  <c r="O1759" i="5"/>
  <c r="O1711" i="5"/>
  <c r="O1708" i="5"/>
  <c r="O1641" i="5"/>
  <c r="AC1641" i="5" s="1"/>
  <c r="O1617" i="5"/>
  <c r="O1591" i="5"/>
  <c r="O1579" i="5"/>
  <c r="AC1579" i="5" s="1"/>
  <c r="O1577" i="5"/>
  <c r="AC1577" i="5" s="1"/>
  <c r="O1549" i="5"/>
  <c r="O1541" i="5"/>
  <c r="O1527" i="5"/>
  <c r="O1511" i="5"/>
  <c r="O1495" i="5"/>
  <c r="O1452" i="5"/>
  <c r="O1450" i="5"/>
  <c r="AC1450" i="5" s="1"/>
  <c r="O1439" i="5"/>
  <c r="AC1439" i="5" s="1"/>
  <c r="O1436" i="5"/>
  <c r="O1435" i="5"/>
  <c r="AC1435" i="5" s="1"/>
  <c r="O1426" i="5"/>
  <c r="O1420" i="5"/>
  <c r="AC1420" i="5" s="1"/>
  <c r="O1410" i="5"/>
  <c r="O1402" i="5"/>
  <c r="AC1402" i="5" s="1"/>
  <c r="O1387" i="5"/>
  <c r="O1371" i="5"/>
  <c r="O1355" i="5"/>
  <c r="O1339" i="5"/>
  <c r="O1629" i="5"/>
  <c r="AC1629" i="5" s="1"/>
  <c r="O1571" i="5"/>
  <c r="O1460" i="5"/>
  <c r="O1430" i="5"/>
  <c r="O1359" i="5"/>
  <c r="AC1359" i="5" s="1"/>
  <c r="O1335" i="5"/>
  <c r="AC1335" i="5" s="1"/>
  <c r="O1305" i="5"/>
  <c r="O1295" i="5"/>
  <c r="O1293" i="5"/>
  <c r="O1289" i="5"/>
  <c r="AC1289" i="5" s="1"/>
  <c r="O1285" i="5"/>
  <c r="O1279" i="5"/>
  <c r="O1273" i="5"/>
  <c r="O1272" i="5"/>
  <c r="O1261" i="5"/>
  <c r="AC1261" i="5" s="1"/>
  <c r="O1253" i="5"/>
  <c r="O1247" i="5"/>
  <c r="O1228" i="5"/>
  <c r="O1213" i="5"/>
  <c r="O1201" i="5"/>
  <c r="O1193" i="5"/>
  <c r="O1188" i="5"/>
  <c r="AC1188" i="5" s="1"/>
  <c r="O1169" i="5"/>
  <c r="O1159" i="5"/>
  <c r="O1155" i="5"/>
  <c r="AC1155" i="5" s="1"/>
  <c r="O1151" i="5"/>
  <c r="O1147" i="5"/>
  <c r="O1143" i="5"/>
  <c r="O1139" i="5"/>
  <c r="O1135" i="5"/>
  <c r="O1133" i="5"/>
  <c r="AC1133" i="5" s="1"/>
  <c r="O1132" i="5"/>
  <c r="AC1132" i="5" s="1"/>
  <c r="O1120" i="5"/>
  <c r="AC1120" i="5" s="1"/>
  <c r="O1116" i="5"/>
  <c r="O1112" i="5"/>
  <c r="O1098" i="5"/>
  <c r="O1096" i="5"/>
  <c r="AC1096" i="5" s="1"/>
  <c r="O1065" i="5"/>
  <c r="O1063" i="5"/>
  <c r="O1679" i="5"/>
  <c r="O1523" i="5"/>
  <c r="AC1523" i="5" s="1"/>
  <c r="O1507" i="5"/>
  <c r="O1491" i="5"/>
  <c r="O1490" i="5"/>
  <c r="O1428" i="5"/>
  <c r="O1412" i="5"/>
  <c r="O1367" i="5"/>
  <c r="AC1367" i="5" s="1"/>
  <c r="O1327" i="5"/>
  <c r="O1325" i="5"/>
  <c r="AC1325" i="5" s="1"/>
  <c r="O1321" i="5"/>
  <c r="AC1321" i="5" s="1"/>
  <c r="O1317" i="5"/>
  <c r="O1309" i="5"/>
  <c r="O1299" i="5"/>
  <c r="O1291" i="5"/>
  <c r="O1283" i="5"/>
  <c r="O1276" i="5"/>
  <c r="O1275" i="5"/>
  <c r="O1269" i="5"/>
  <c r="AC1269" i="5" s="1"/>
  <c r="O1257" i="5"/>
  <c r="O1243" i="5"/>
  <c r="O1231" i="5"/>
  <c r="O1219" i="5"/>
  <c r="O1215" i="5"/>
  <c r="O1211" i="5"/>
  <c r="O1200" i="5"/>
  <c r="O1198" i="5"/>
  <c r="AC1198" i="5" s="1"/>
  <c r="O1189" i="5"/>
  <c r="O1186" i="5"/>
  <c r="AC1186" i="5" s="1"/>
  <c r="O1183" i="5"/>
  <c r="AC1183" i="5" s="1"/>
  <c r="O1182" i="5"/>
  <c r="AC1182" i="5" s="1"/>
  <c r="O1179" i="5"/>
  <c r="O1178" i="5"/>
  <c r="O1175" i="5"/>
  <c r="AC1175" i="5" s="1"/>
  <c r="O1174" i="5"/>
  <c r="AC1174" i="5" s="1"/>
  <c r="O1167" i="5"/>
  <c r="O1163" i="5"/>
  <c r="O1162" i="5"/>
  <c r="AC1162" i="5" s="1"/>
  <c r="O1131" i="5"/>
  <c r="O1127" i="5"/>
  <c r="O1118" i="5"/>
  <c r="O1114" i="5"/>
  <c r="O1110" i="5"/>
  <c r="O1108" i="5"/>
  <c r="O1094" i="5"/>
  <c r="O1090" i="5"/>
  <c r="O1077" i="5"/>
  <c r="O1075" i="5"/>
  <c r="O1061" i="5"/>
  <c r="O1059" i="5"/>
  <c r="AC1059" i="5" s="1"/>
  <c r="O1057" i="5"/>
  <c r="O1051" i="5"/>
  <c r="O1049" i="5"/>
  <c r="O1043" i="5"/>
  <c r="O1041" i="5"/>
  <c r="O1038" i="5"/>
  <c r="AC1038" i="5" s="1"/>
  <c r="O1034" i="5"/>
  <c r="O1030" i="5"/>
  <c r="O1026" i="5"/>
  <c r="AC1026" i="5" s="1"/>
  <c r="O1022" i="5"/>
  <c r="O1018" i="5"/>
  <c r="O1014" i="5"/>
  <c r="O1010" i="5"/>
  <c r="AC1010" i="5" s="1"/>
  <c r="O1006" i="5"/>
  <c r="O1002" i="5"/>
  <c r="AC1002" i="5" s="1"/>
  <c r="O998" i="5"/>
  <c r="AC998" i="5" s="1"/>
  <c r="O994" i="5"/>
  <c r="O990" i="5"/>
  <c r="O986" i="5"/>
  <c r="O982" i="5"/>
  <c r="O978" i="5"/>
  <c r="O1693" i="5"/>
  <c r="O1479" i="5"/>
  <c r="O1470" i="5"/>
  <c r="O1438" i="5"/>
  <c r="O1404" i="5"/>
  <c r="O1343" i="5"/>
  <c r="O1323" i="5"/>
  <c r="O1315" i="5"/>
  <c r="AC1315" i="5" s="1"/>
  <c r="O1303" i="5"/>
  <c r="O1287" i="5"/>
  <c r="O1249" i="5"/>
  <c r="AC1249" i="5" s="1"/>
  <c r="O1229" i="5"/>
  <c r="O1227" i="5"/>
  <c r="O1197" i="5"/>
  <c r="O1192" i="5"/>
  <c r="O1185" i="5"/>
  <c r="O1181" i="5"/>
  <c r="O1177" i="5"/>
  <c r="O1173" i="5"/>
  <c r="O1128" i="5"/>
  <c r="O1123" i="5"/>
  <c r="O1106" i="5"/>
  <c r="O1104" i="5"/>
  <c r="O1092" i="5"/>
  <c r="O1088" i="5"/>
  <c r="O1086" i="5"/>
  <c r="O1073" i="5"/>
  <c r="O1071" i="5"/>
  <c r="O1423" i="5"/>
  <c r="O1418" i="5"/>
  <c r="O1407" i="5"/>
  <c r="O1239" i="5"/>
  <c r="O1217" i="5"/>
  <c r="AC1217" i="5" s="1"/>
  <c r="O1207" i="5"/>
  <c r="O1171" i="5"/>
  <c r="O1157" i="5"/>
  <c r="O1148" i="5"/>
  <c r="O1141" i="5"/>
  <c r="AC1141" i="5" s="1"/>
  <c r="O1124" i="5"/>
  <c r="O1067" i="5"/>
  <c r="O1045" i="5"/>
  <c r="O1035" i="5"/>
  <c r="O1019" i="5"/>
  <c r="AC1019" i="5" s="1"/>
  <c r="O1003" i="5"/>
  <c r="O987" i="5"/>
  <c r="AC987" i="5" s="1"/>
  <c r="O974" i="5"/>
  <c r="O963" i="5"/>
  <c r="AC963" i="5" s="1"/>
  <c r="O958" i="5"/>
  <c r="O954" i="5"/>
  <c r="O916" i="5"/>
  <c r="O904" i="5"/>
  <c r="O896" i="5"/>
  <c r="O894" i="5"/>
  <c r="O892" i="5"/>
  <c r="AC892" i="5" s="1"/>
  <c r="O877" i="5"/>
  <c r="O872" i="5"/>
  <c r="O856" i="5"/>
  <c r="O847" i="5"/>
  <c r="AC847" i="5" s="1"/>
  <c r="O828" i="5"/>
  <c r="O814" i="5"/>
  <c r="O804" i="5"/>
  <c r="O800" i="5"/>
  <c r="AC800" i="5" s="1"/>
  <c r="O796" i="5"/>
  <c r="O785" i="5"/>
  <c r="O777" i="5"/>
  <c r="O765" i="5"/>
  <c r="O745" i="5"/>
  <c r="AC745" i="5" s="1"/>
  <c r="O725" i="5"/>
  <c r="O711" i="5"/>
  <c r="AC711" i="5" s="1"/>
  <c r="O691" i="5"/>
  <c r="AC691" i="5" s="1"/>
  <c r="O671" i="5"/>
  <c r="O668" i="5"/>
  <c r="O667" i="5"/>
  <c r="AC667" i="5" s="1"/>
  <c r="O662" i="5"/>
  <c r="O658" i="5"/>
  <c r="O656" i="5"/>
  <c r="O650" i="5"/>
  <c r="O642" i="5"/>
  <c r="O641" i="5"/>
  <c r="AC641" i="5" s="1"/>
  <c r="O638" i="5"/>
  <c r="AC638" i="5" s="1"/>
  <c r="O637" i="5"/>
  <c r="O634" i="5"/>
  <c r="AC634" i="5" s="1"/>
  <c r="O633" i="5"/>
  <c r="O614" i="5"/>
  <c r="AC614" i="5" s="1"/>
  <c r="O1403" i="5"/>
  <c r="O1351" i="5"/>
  <c r="O1280" i="5"/>
  <c r="O1245" i="5"/>
  <c r="O1204" i="5"/>
  <c r="O1160" i="5"/>
  <c r="AC1160" i="5" s="1"/>
  <c r="O1153" i="5"/>
  <c r="O1144" i="5"/>
  <c r="O1137" i="5"/>
  <c r="O1119" i="5"/>
  <c r="O1102" i="5"/>
  <c r="O1082" i="5"/>
  <c r="AC1082" i="5" s="1"/>
  <c r="O1080" i="5"/>
  <c r="O1053" i="5"/>
  <c r="O1040" i="5"/>
  <c r="AC1040" i="5" s="1"/>
  <c r="O1023" i="5"/>
  <c r="AC1023" i="5" s="1"/>
  <c r="O1007" i="5"/>
  <c r="O991" i="5"/>
  <c r="O975" i="5"/>
  <c r="O967" i="5"/>
  <c r="O962" i="5"/>
  <c r="O949" i="5"/>
  <c r="O945" i="5"/>
  <c r="AC945" i="5" s="1"/>
  <c r="O941" i="5"/>
  <c r="O937" i="5"/>
  <c r="O933" i="5"/>
  <c r="O929" i="5"/>
  <c r="O925" i="5"/>
  <c r="AC925" i="5" s="1"/>
  <c r="O921" i="5"/>
  <c r="O876" i="5"/>
  <c r="O852" i="5"/>
  <c r="AC852" i="5" s="1"/>
  <c r="O842" i="5"/>
  <c r="O835" i="5"/>
  <c r="O832" i="5"/>
  <c r="AC832" i="5" s="1"/>
  <c r="O827" i="5"/>
  <c r="O808" i="5"/>
  <c r="O802" i="5"/>
  <c r="AC802" i="5" s="1"/>
  <c r="O790" i="5"/>
  <c r="O773" i="5"/>
  <c r="O767" i="5"/>
  <c r="O763" i="5"/>
  <c r="AC763" i="5" s="1"/>
  <c r="O743" i="5"/>
  <c r="O735" i="5"/>
  <c r="AC735" i="5" s="1"/>
  <c r="O731" i="5"/>
  <c r="O729" i="5"/>
  <c r="O727" i="5"/>
  <c r="O707" i="5"/>
  <c r="O699" i="5"/>
  <c r="AC699" i="5" s="1"/>
  <c r="O695" i="5"/>
  <c r="O689" i="5"/>
  <c r="AC689" i="5" s="1"/>
  <c r="O688" i="5"/>
  <c r="O679" i="5"/>
  <c r="AC679" i="5" s="1"/>
  <c r="O676" i="5"/>
  <c r="O675" i="5"/>
  <c r="AC675" i="5" s="1"/>
  <c r="O670" i="5"/>
  <c r="O666" i="5"/>
  <c r="AC666" i="5" s="1"/>
  <c r="O664" i="5"/>
  <c r="O646" i="5"/>
  <c r="O644" i="5"/>
  <c r="O640" i="5"/>
  <c r="O636" i="5"/>
  <c r="O632" i="5"/>
  <c r="O628" i="5"/>
  <c r="AC628" i="5" s="1"/>
  <c r="O610" i="5"/>
  <c r="O594" i="5"/>
  <c r="O582" i="5"/>
  <c r="O579" i="5"/>
  <c r="O574" i="5"/>
  <c r="O571" i="5"/>
  <c r="AC571" i="5" s="1"/>
  <c r="O564" i="5"/>
  <c r="O547" i="5"/>
  <c r="O545" i="5"/>
  <c r="O541" i="5"/>
  <c r="O1539" i="5"/>
  <c r="O1462" i="5"/>
  <c r="O1383" i="5"/>
  <c r="O1319" i="5"/>
  <c r="O1271" i="5"/>
  <c r="O1223" i="5"/>
  <c r="AC1223" i="5" s="1"/>
  <c r="O1196" i="5"/>
  <c r="O1165" i="5"/>
  <c r="O1156" i="5"/>
  <c r="O1149" i="5"/>
  <c r="O1140" i="5"/>
  <c r="AC1140" i="5" s="1"/>
  <c r="O1084" i="5"/>
  <c r="O1069" i="5"/>
  <c r="O1044" i="5"/>
  <c r="AC1044" i="5" s="1"/>
  <c r="O1027" i="5"/>
  <c r="AC1027" i="5" s="1"/>
  <c r="O1011" i="5"/>
  <c r="O995" i="5"/>
  <c r="O979" i="5"/>
  <c r="O971" i="5"/>
  <c r="AC971" i="5" s="1"/>
  <c r="O966" i="5"/>
  <c r="AC966" i="5" s="1"/>
  <c r="O908" i="5"/>
  <c r="AC908" i="5" s="1"/>
  <c r="O900" i="5"/>
  <c r="O888" i="5"/>
  <c r="AC888" i="5" s="1"/>
  <c r="O884" i="5"/>
  <c r="O880" i="5"/>
  <c r="AC880" i="5" s="1"/>
  <c r="O868" i="5"/>
  <c r="O865" i="5"/>
  <c r="O864" i="5"/>
  <c r="O861" i="5"/>
  <c r="O860" i="5"/>
  <c r="O857" i="5"/>
  <c r="O851" i="5"/>
  <c r="O848" i="5"/>
  <c r="O1161" i="5"/>
  <c r="O948" i="5"/>
  <c r="O932" i="5"/>
  <c r="O893" i="5"/>
  <c r="O881" i="5"/>
  <c r="O867" i="5"/>
  <c r="O859" i="5"/>
  <c r="O843" i="5"/>
  <c r="AC843" i="5" s="1"/>
  <c r="O839" i="5"/>
  <c r="AC839" i="5" s="1"/>
  <c r="O836" i="5"/>
  <c r="O826" i="5"/>
  <c r="O812" i="5"/>
  <c r="O759" i="5"/>
  <c r="AC759" i="5" s="1"/>
  <c r="O757" i="5"/>
  <c r="O751" i="5"/>
  <c r="O749" i="5"/>
  <c r="O737" i="5"/>
  <c r="AC737" i="5" s="1"/>
  <c r="O1136" i="5"/>
  <c r="O1100" i="5"/>
  <c r="O1047" i="5"/>
  <c r="AC1047" i="5" s="1"/>
  <c r="O970" i="5"/>
  <c r="O936" i="5"/>
  <c r="O920" i="5"/>
  <c r="O833" i="5"/>
  <c r="AC833" i="5" s="1"/>
  <c r="O831" i="5"/>
  <c r="AC831" i="5" s="1"/>
  <c r="O825" i="5"/>
  <c r="O820" i="5"/>
  <c r="O810" i="5"/>
  <c r="AC810" i="5" s="1"/>
  <c r="O806" i="5"/>
  <c r="O783" i="5"/>
  <c r="O781" i="5"/>
  <c r="AC781" i="5" s="1"/>
  <c r="O775" i="5"/>
  <c r="O771" i="5"/>
  <c r="AC771" i="5" s="1"/>
  <c r="O733" i="5"/>
  <c r="O680" i="5"/>
  <c r="AC680" i="5" s="1"/>
  <c r="O660" i="5"/>
  <c r="O655" i="5"/>
  <c r="AC655" i="5" s="1"/>
  <c r="O652" i="5"/>
  <c r="O629" i="5"/>
  <c r="O1297" i="5"/>
  <c r="O1152" i="5"/>
  <c r="O940" i="5"/>
  <c r="O924" i="5"/>
  <c r="O912" i="5"/>
  <c r="O863" i="5"/>
  <c r="O818" i="5"/>
  <c r="O816" i="5"/>
  <c r="O792" i="5"/>
  <c r="AC792" i="5" s="1"/>
  <c r="O779" i="5"/>
  <c r="AC779" i="5" s="1"/>
  <c r="O761" i="5"/>
  <c r="O755" i="5"/>
  <c r="O753" i="5"/>
  <c r="O741" i="5"/>
  <c r="O739" i="5"/>
  <c r="O723" i="5"/>
  <c r="O715" i="5"/>
  <c r="O703" i="5"/>
  <c r="O678" i="5"/>
  <c r="O672" i="5"/>
  <c r="AC672" i="5" s="1"/>
  <c r="O651" i="5"/>
  <c r="O618" i="5"/>
  <c r="O602" i="5"/>
  <c r="O598" i="5"/>
  <c r="AC598" i="5" s="1"/>
  <c r="O562" i="5"/>
  <c r="O555" i="5"/>
  <c r="AC555" i="5" s="1"/>
  <c r="O539" i="5"/>
  <c r="O535" i="5"/>
  <c r="AC535" i="5" s="1"/>
  <c r="O531" i="5"/>
  <c r="O517" i="5"/>
  <c r="AC517" i="5" s="1"/>
  <c r="O509" i="5"/>
  <c r="AC509" i="5" s="1"/>
  <c r="O499" i="5"/>
  <c r="AC499" i="5" s="1"/>
  <c r="O493" i="5"/>
  <c r="O483" i="5"/>
  <c r="O475" i="5"/>
  <c r="O471" i="5"/>
  <c r="AC471" i="5" s="1"/>
  <c r="O470" i="5"/>
  <c r="O458" i="5"/>
  <c r="O454" i="5"/>
  <c r="O449" i="5"/>
  <c r="O445" i="5"/>
  <c r="O441" i="5"/>
  <c r="O437" i="5"/>
  <c r="O433" i="5"/>
  <c r="O426" i="5"/>
  <c r="AC426" i="5" s="1"/>
  <c r="O423" i="5"/>
  <c r="O422" i="5"/>
  <c r="AC422" i="5" s="1"/>
  <c r="O405" i="5"/>
  <c r="AC405" i="5" s="1"/>
  <c r="O403" i="5"/>
  <c r="AC403" i="5" s="1"/>
  <c r="O396" i="5"/>
  <c r="AC396" i="5" s="1"/>
  <c r="O392" i="5"/>
  <c r="O390" i="5"/>
  <c r="O384" i="5"/>
  <c r="O376" i="5"/>
  <c r="O372" i="5"/>
  <c r="O1575" i="5"/>
  <c r="O1145" i="5"/>
  <c r="O1055" i="5"/>
  <c r="O1031" i="5"/>
  <c r="O1015" i="5"/>
  <c r="O999" i="5"/>
  <c r="O983" i="5"/>
  <c r="AC983" i="5" s="1"/>
  <c r="O959" i="5"/>
  <c r="O944" i="5"/>
  <c r="O928" i="5"/>
  <c r="O902" i="5"/>
  <c r="O838" i="5"/>
  <c r="O798" i="5"/>
  <c r="AC798" i="5" s="1"/>
  <c r="O788" i="5"/>
  <c r="O659" i="5"/>
  <c r="AC659" i="5" s="1"/>
  <c r="O606" i="5"/>
  <c r="AC606" i="5" s="1"/>
  <c r="O586" i="5"/>
  <c r="AC586" i="5" s="1"/>
  <c r="O583" i="5"/>
  <c r="AC583" i="5" s="1"/>
  <c r="O570" i="5"/>
  <c r="AC570" i="5" s="1"/>
  <c r="O567" i="5"/>
  <c r="O558" i="5"/>
  <c r="O537" i="5"/>
  <c r="O533" i="5"/>
  <c r="O525" i="5"/>
  <c r="O521" i="5"/>
  <c r="O519" i="5"/>
  <c r="AC519" i="5" s="1"/>
  <c r="O515" i="5"/>
  <c r="AC515" i="5" s="1"/>
  <c r="O503" i="5"/>
  <c r="AC503" i="5" s="1"/>
  <c r="O474" i="5"/>
  <c r="O467" i="5"/>
  <c r="O450" i="5"/>
  <c r="O447" i="5"/>
  <c r="O434" i="5"/>
  <c r="O431" i="5"/>
  <c r="AC431" i="5" s="1"/>
  <c r="O429" i="5"/>
  <c r="O427" i="5"/>
  <c r="AC427" i="5" s="1"/>
  <c r="O408" i="5"/>
  <c r="O388" i="5"/>
  <c r="O370" i="5"/>
  <c r="O366" i="5"/>
  <c r="O355" i="5"/>
  <c r="O351" i="5"/>
  <c r="O347" i="5"/>
  <c r="O331" i="5"/>
  <c r="O323" i="5"/>
  <c r="O319" i="5"/>
  <c r="O315" i="5"/>
  <c r="AC315" i="5" s="1"/>
  <c r="O311" i="5"/>
  <c r="O307" i="5"/>
  <c r="O304" i="5"/>
  <c r="O296" i="5"/>
  <c r="O290" i="5"/>
  <c r="O282" i="5"/>
  <c r="O272" i="5"/>
  <c r="AC272" i="5" s="1"/>
  <c r="O251" i="5"/>
  <c r="AC251" i="5" s="1"/>
  <c r="O249" i="5"/>
  <c r="O235" i="5"/>
  <c r="AC235" i="5" s="1"/>
  <c r="O227" i="5"/>
  <c r="O219" i="5"/>
  <c r="O203" i="5"/>
  <c r="O199" i="5"/>
  <c r="O196" i="5"/>
  <c r="O191" i="5"/>
  <c r="O182" i="5"/>
  <c r="O174" i="5"/>
  <c r="AC174" i="5" s="1"/>
  <c r="O159" i="5"/>
  <c r="O151" i="5"/>
  <c r="O142" i="5"/>
  <c r="O131" i="5"/>
  <c r="AC131" i="5" s="1"/>
  <c r="O117" i="5"/>
  <c r="O113" i="5"/>
  <c r="AC113" i="5" s="1"/>
  <c r="O109" i="5"/>
  <c r="O106" i="5"/>
  <c r="O90" i="5"/>
  <c r="O87" i="5"/>
  <c r="O69" i="5"/>
  <c r="O64" i="5"/>
  <c r="O58" i="5"/>
  <c r="AC58" i="5" s="1"/>
  <c r="O46" i="5"/>
  <c r="AC46" i="5" s="1"/>
  <c r="O687" i="5"/>
  <c r="O684" i="5"/>
  <c r="AC684" i="5" s="1"/>
  <c r="O682" i="5"/>
  <c r="O654" i="5"/>
  <c r="O622" i="5"/>
  <c r="AC622" i="5" s="1"/>
  <c r="O553" i="5"/>
  <c r="O529" i="5"/>
  <c r="O523" i="5"/>
  <c r="O495" i="5"/>
  <c r="O481" i="5"/>
  <c r="O479" i="5"/>
  <c r="O463" i="5"/>
  <c r="AC463" i="5" s="1"/>
  <c r="O462" i="5"/>
  <c r="O455" i="5"/>
  <c r="O451" i="5"/>
  <c r="O438" i="5"/>
  <c r="AC438" i="5" s="1"/>
  <c r="O435" i="5"/>
  <c r="AC435" i="5" s="1"/>
  <c r="O425" i="5"/>
  <c r="O414" i="5"/>
  <c r="O412" i="5"/>
  <c r="O398" i="5"/>
  <c r="O382" i="5"/>
  <c r="AC382" i="5" s="1"/>
  <c r="O380" i="5"/>
  <c r="AC380" i="5" s="1"/>
  <c r="O378" i="5"/>
  <c r="O368" i="5"/>
  <c r="AC368" i="5" s="1"/>
  <c r="O363" i="5"/>
  <c r="O341" i="5"/>
  <c r="O327" i="5"/>
  <c r="O302" i="5"/>
  <c r="AC302" i="5" s="1"/>
  <c r="O298" i="5"/>
  <c r="O294" i="5"/>
  <c r="O292" i="5"/>
  <c r="AC292" i="5" s="1"/>
  <c r="O284" i="5"/>
  <c r="O278" i="5"/>
  <c r="O271" i="5"/>
  <c r="O269" i="5"/>
  <c r="O265" i="5"/>
  <c r="O247" i="5"/>
  <c r="O233" i="5"/>
  <c r="O225" i="5"/>
  <c r="AC225" i="5" s="1"/>
  <c r="O215" i="5"/>
  <c r="AC215" i="5" s="1"/>
  <c r="O205" i="5"/>
  <c r="AC205" i="5" s="1"/>
  <c r="O194" i="5"/>
  <c r="O186" i="5"/>
  <c r="O183" i="5"/>
  <c r="O175" i="5"/>
  <c r="O166" i="5"/>
  <c r="O162" i="5"/>
  <c r="O154" i="5"/>
  <c r="O143" i="5"/>
  <c r="O135" i="5"/>
  <c r="O132" i="5"/>
  <c r="AC132" i="5" s="1"/>
  <c r="O130" i="5"/>
  <c r="AC130" i="5" s="1"/>
  <c r="O121" i="5"/>
  <c r="O101" i="5"/>
  <c r="O60" i="5"/>
  <c r="O56" i="5"/>
  <c r="AC56" i="5" s="1"/>
  <c r="O48" i="5"/>
  <c r="O43" i="5"/>
  <c r="AC43" i="5" s="1"/>
  <c r="O36" i="5"/>
  <c r="AC36" i="5" s="1"/>
  <c r="O794" i="5"/>
  <c r="AC794" i="5" s="1"/>
  <c r="O719" i="5"/>
  <c r="O717" i="5"/>
  <c r="O674" i="5"/>
  <c r="O590" i="5"/>
  <c r="AC590" i="5" s="1"/>
  <c r="O511" i="5"/>
  <c r="AC511" i="5" s="1"/>
  <c r="O507" i="5"/>
  <c r="O505" i="5"/>
  <c r="O501" i="5"/>
  <c r="O487" i="5"/>
  <c r="AC487" i="5" s="1"/>
  <c r="O466" i="5"/>
  <c r="O459" i="5"/>
  <c r="O446" i="5"/>
  <c r="AC446" i="5" s="1"/>
  <c r="O443" i="5"/>
  <c r="AC443" i="5" s="1"/>
  <c r="O421" i="5"/>
  <c r="O418" i="5"/>
  <c r="O769" i="5"/>
  <c r="O442" i="5"/>
  <c r="O416" i="5"/>
  <c r="O333" i="5"/>
  <c r="O325" i="5"/>
  <c r="O317" i="5"/>
  <c r="O309" i="5"/>
  <c r="O288" i="5"/>
  <c r="AC288" i="5" s="1"/>
  <c r="O280" i="5"/>
  <c r="O263" i="5"/>
  <c r="O261" i="5"/>
  <c r="O257" i="5"/>
  <c r="O255" i="5"/>
  <c r="O253" i="5"/>
  <c r="O239" i="5"/>
  <c r="O231" i="5"/>
  <c r="O229" i="5"/>
  <c r="AC229" i="5" s="1"/>
  <c r="O217" i="5"/>
  <c r="O207" i="5"/>
  <c r="O190" i="5"/>
  <c r="O187" i="5"/>
  <c r="O164" i="5"/>
  <c r="O138" i="5"/>
  <c r="O134" i="5"/>
  <c r="O118" i="5"/>
  <c r="O110" i="5"/>
  <c r="AC110" i="5" s="1"/>
  <c r="O82" i="5"/>
  <c r="O54" i="5"/>
  <c r="O52" i="5"/>
  <c r="O50" i="5"/>
  <c r="AC50" i="5" s="1"/>
  <c r="O44" i="5"/>
  <c r="O163" i="5"/>
  <c r="AC163" i="5" s="1"/>
  <c r="O155" i="5"/>
  <c r="O146" i="5"/>
  <c r="O62" i="5"/>
  <c r="O549" i="5"/>
  <c r="O527" i="5"/>
  <c r="O489" i="5"/>
  <c r="O374" i="5"/>
  <c r="O221" i="5"/>
  <c r="O211" i="5"/>
  <c r="O171" i="5"/>
  <c r="O663" i="5"/>
  <c r="O551" i="5"/>
  <c r="O491" i="5"/>
  <c r="AC491" i="5" s="1"/>
  <c r="O485" i="5"/>
  <c r="O404" i="5"/>
  <c r="AC404" i="5" s="1"/>
  <c r="O400" i="5"/>
  <c r="O339" i="5"/>
  <c r="O276" i="5"/>
  <c r="O243" i="5"/>
  <c r="O241" i="5"/>
  <c r="O237" i="5"/>
  <c r="AC237" i="5" s="1"/>
  <c r="O167" i="5"/>
  <c r="O139" i="5"/>
  <c r="O126" i="5"/>
  <c r="O122" i="5"/>
  <c r="AC122" i="5" s="1"/>
  <c r="O105" i="5"/>
  <c r="AC105" i="5" s="1"/>
  <c r="O97" i="5"/>
  <c r="O178" i="5"/>
  <c r="O170" i="5"/>
  <c r="O81" i="5"/>
  <c r="O329" i="5"/>
  <c r="O286" i="5"/>
  <c r="O274" i="5"/>
  <c r="O259" i="5"/>
  <c r="O213" i="5"/>
  <c r="O209" i="5"/>
  <c r="O179" i="5"/>
  <c r="O150" i="5"/>
  <c r="O747" i="5"/>
  <c r="AC747" i="5" s="1"/>
  <c r="O721" i="5"/>
  <c r="O683" i="5"/>
  <c r="AC683" i="5" s="1"/>
  <c r="O575" i="5"/>
  <c r="AC575" i="5" s="1"/>
  <c r="O566" i="5"/>
  <c r="AC566" i="5" s="1"/>
  <c r="O543" i="5"/>
  <c r="AC543" i="5" s="1"/>
  <c r="O409" i="5"/>
  <c r="O386" i="5"/>
  <c r="O359" i="5"/>
  <c r="O337" i="5"/>
  <c r="O335" i="5"/>
  <c r="O321" i="5"/>
  <c r="AC321" i="5" s="1"/>
  <c r="O313" i="5"/>
  <c r="O245" i="5"/>
  <c r="O223" i="5"/>
  <c r="AC223" i="5" s="1"/>
  <c r="O114" i="5"/>
  <c r="AC114" i="5" s="1"/>
  <c r="O497" i="5"/>
  <c r="O345" i="5"/>
  <c r="AC345" i="5" s="1"/>
  <c r="O343" i="5"/>
  <c r="AC343" i="5" s="1"/>
  <c r="O201" i="5"/>
  <c r="AC201" i="5" s="1"/>
  <c r="O195" i="5"/>
  <c r="O147" i="5"/>
  <c r="AC147" i="5" s="1"/>
  <c r="O578" i="5"/>
  <c r="O513" i="5"/>
  <c r="O439" i="5"/>
  <c r="O394" i="5"/>
  <c r="O300" i="5"/>
  <c r="O267" i="5"/>
  <c r="O158" i="5"/>
  <c r="O124" i="5"/>
  <c r="O67" i="5"/>
  <c r="O1039" i="5"/>
  <c r="O102" i="5"/>
  <c r="O77" i="5"/>
  <c r="O136" i="5"/>
  <c r="O476" i="5"/>
  <c r="O148" i="5"/>
  <c r="O70" i="5"/>
  <c r="AC70" i="5" s="1"/>
  <c r="O563" i="5"/>
  <c r="O869" i="5"/>
  <c r="O1899" i="5"/>
  <c r="O1872" i="5"/>
  <c r="AC1872" i="5" s="1"/>
  <c r="O1903" i="5"/>
  <c r="O1907" i="5"/>
  <c r="O73" i="5"/>
  <c r="O40" i="5"/>
  <c r="O98" i="5"/>
  <c r="AC98" i="5" s="1"/>
  <c r="O33" i="5"/>
  <c r="AC33" i="5" s="1"/>
  <c r="O625" i="5"/>
  <c r="O1459" i="5"/>
  <c r="O1891" i="5"/>
  <c r="AC1891" i="5" s="1"/>
  <c r="O1895" i="5"/>
  <c r="AC1895" i="5" s="1"/>
  <c r="O1636" i="5"/>
  <c r="O1911" i="5"/>
  <c r="O88" i="5"/>
  <c r="O1300" i="5"/>
  <c r="O1610" i="5"/>
  <c r="AC1610" i="5" s="1"/>
  <c r="O1304" i="5"/>
  <c r="AC1304" i="5" s="1"/>
  <c r="O1463" i="5"/>
  <c r="AC1463" i="5" s="1"/>
  <c r="O1324" i="5"/>
  <c r="AC1324" i="5" s="1"/>
  <c r="O1332" i="5"/>
  <c r="AC1332" i="5" s="1"/>
  <c r="O1344" i="5"/>
  <c r="AC1344" i="5" s="1"/>
  <c r="O1364" i="5"/>
  <c r="AC1364" i="5" s="1"/>
  <c r="O1376" i="5"/>
  <c r="AC1376" i="5" s="1"/>
  <c r="O1392" i="5"/>
  <c r="AC1392" i="5" s="1"/>
  <c r="O1396" i="5"/>
  <c r="AC1396" i="5" s="1"/>
  <c r="O1432" i="5"/>
  <c r="O1312" i="5"/>
  <c r="AC1312" i="5" s="1"/>
  <c r="O1401" i="5"/>
  <c r="O1415" i="5"/>
  <c r="AC1415" i="5" s="1"/>
  <c r="O1306" i="5"/>
  <c r="O1326" i="5"/>
  <c r="O1330" i="5"/>
  <c r="O1342" i="5"/>
  <c r="AC1342" i="5" s="1"/>
  <c r="O1354" i="5"/>
  <c r="AC1354" i="5" s="1"/>
  <c r="O1370" i="5"/>
  <c r="O1386" i="5"/>
  <c r="O1398" i="5"/>
  <c r="O1421" i="5"/>
  <c r="O1504" i="5"/>
  <c r="O1622" i="5"/>
  <c r="O1620" i="5"/>
  <c r="O1413" i="5"/>
  <c r="O1429" i="5"/>
  <c r="AC1429" i="5" s="1"/>
  <c r="O1445" i="5"/>
  <c r="O1508" i="5"/>
  <c r="O1638" i="5"/>
  <c r="O1564" i="5"/>
  <c r="AC1564" i="5" s="1"/>
  <c r="O1568" i="5"/>
  <c r="AC1568" i="5" s="1"/>
  <c r="O1584" i="5"/>
  <c r="AC1584" i="5" s="1"/>
  <c r="O1616" i="5"/>
  <c r="O1473" i="5"/>
  <c r="AC1473" i="5" s="1"/>
  <c r="O1481" i="5"/>
  <c r="O1489" i="5"/>
  <c r="O1497" i="5"/>
  <c r="O1513" i="5"/>
  <c r="O1529" i="5"/>
  <c r="O1570" i="5"/>
  <c r="O1582" i="5"/>
  <c r="O1602" i="5"/>
  <c r="O1628" i="5"/>
  <c r="O1648" i="5"/>
  <c r="O1542" i="5"/>
  <c r="O1580" i="5"/>
  <c r="O1642" i="5"/>
  <c r="O1646" i="5"/>
  <c r="AC1646" i="5" s="1"/>
  <c r="O1729" i="5"/>
  <c r="O1660" i="5"/>
  <c r="O1672" i="5"/>
  <c r="O1692" i="5"/>
  <c r="O1725" i="5"/>
  <c r="AC1725" i="5" s="1"/>
  <c r="O1710" i="5"/>
  <c r="O1737" i="5"/>
  <c r="AC1737" i="5" s="1"/>
  <c r="O1753" i="5"/>
  <c r="AC1753" i="5" s="1"/>
  <c r="O1650" i="5"/>
  <c r="O1658" i="5"/>
  <c r="O1666" i="5"/>
  <c r="O1674" i="5"/>
  <c r="O1682" i="5"/>
  <c r="O1690" i="5"/>
  <c r="O1698" i="5"/>
  <c r="O1706" i="5"/>
  <c r="O1709" i="5"/>
  <c r="AC1709" i="5" s="1"/>
  <c r="O1741" i="5"/>
  <c r="AC1741" i="5" s="1"/>
  <c r="O1734" i="5"/>
  <c r="O1754" i="5"/>
  <c r="O1762" i="5"/>
  <c r="O1770" i="5"/>
  <c r="O1778" i="5"/>
  <c r="O1790" i="5"/>
  <c r="AC1790" i="5" s="1"/>
  <c r="O1810" i="5"/>
  <c r="O1818" i="5"/>
  <c r="O1826" i="5"/>
  <c r="O1834" i="5"/>
  <c r="O1862" i="5"/>
  <c r="O1877" i="5"/>
  <c r="O1920" i="5"/>
  <c r="O1797" i="5"/>
  <c r="AC1797" i="5" s="1"/>
  <c r="O1809" i="5"/>
  <c r="AC1809" i="5" s="1"/>
  <c r="O1821" i="5"/>
  <c r="O1837" i="5"/>
  <c r="O1853" i="5"/>
  <c r="O1884" i="5"/>
  <c r="O1888" i="5"/>
  <c r="O1892" i="5"/>
  <c r="AC1892" i="5" s="1"/>
  <c r="O1900" i="5"/>
  <c r="AC1900" i="5" s="1"/>
  <c r="O1904" i="5"/>
  <c r="O1908" i="5"/>
  <c r="O1929" i="5"/>
  <c r="O1945" i="5"/>
  <c r="AC1945" i="5" s="1"/>
  <c r="O1949" i="5"/>
  <c r="O1957" i="5"/>
  <c r="O1965" i="5"/>
  <c r="O1973" i="5"/>
  <c r="O1981" i="5"/>
  <c r="O1989" i="5"/>
  <c r="O1997" i="5"/>
  <c r="O1952" i="5"/>
  <c r="O1968" i="5"/>
  <c r="O1984" i="5"/>
  <c r="O2000" i="5"/>
  <c r="O870" i="5"/>
  <c r="O871" i="5"/>
  <c r="O882" i="5"/>
  <c r="O862" i="5"/>
  <c r="O873" i="5"/>
  <c r="O885" i="5"/>
  <c r="O926" i="5"/>
  <c r="O942" i="5"/>
  <c r="O910" i="5"/>
  <c r="O957" i="5"/>
  <c r="O911" i="5"/>
  <c r="O931" i="5"/>
  <c r="AC931" i="5" s="1"/>
  <c r="O947" i="5"/>
  <c r="O955" i="5"/>
  <c r="O1016" i="5"/>
  <c r="AC1016" i="5" s="1"/>
  <c r="O1020" i="5"/>
  <c r="O1024" i="5"/>
  <c r="O1028" i="5"/>
  <c r="O1048" i="5"/>
  <c r="O1058" i="5"/>
  <c r="O969" i="5"/>
  <c r="O981" i="5"/>
  <c r="AC981" i="5" s="1"/>
  <c r="O989" i="5"/>
  <c r="O997" i="5"/>
  <c r="O1005" i="5"/>
  <c r="O1013" i="5"/>
  <c r="AC1013" i="5" s="1"/>
  <c r="O1021" i="5"/>
  <c r="O1029" i="5"/>
  <c r="O1037" i="5"/>
  <c r="O1068" i="5"/>
  <c r="O1070" i="5"/>
  <c r="O1074" i="5"/>
  <c r="AC1074" i="5" s="1"/>
  <c r="O1097" i="5"/>
  <c r="O1101" i="5"/>
  <c r="AC1101" i="5" s="1"/>
  <c r="O1121" i="5"/>
  <c r="AC1121" i="5" s="1"/>
  <c r="O1122" i="5"/>
  <c r="O1134" i="5"/>
  <c r="AC1134" i="5" s="1"/>
  <c r="O1142" i="5"/>
  <c r="O1158" i="5"/>
  <c r="O1166" i="5"/>
  <c r="O1168" i="5"/>
  <c r="AC1168" i="5" s="1"/>
  <c r="O1172" i="5"/>
  <c r="AC1172" i="5" s="1"/>
  <c r="O1190" i="5"/>
  <c r="AC1190" i="5" s="1"/>
  <c r="O1194" i="5"/>
  <c r="AC1194" i="5" s="1"/>
  <c r="O1170" i="5"/>
  <c r="O1203" i="5"/>
  <c r="O1224" i="5"/>
  <c r="O1254" i="5"/>
  <c r="O1238" i="5"/>
  <c r="AC1238" i="5" s="1"/>
  <c r="O1235" i="5"/>
  <c r="O1240" i="5"/>
  <c r="AC1240" i="5" s="1"/>
  <c r="O1248" i="5"/>
  <c r="O1252" i="5"/>
  <c r="AC1252" i="5" s="1"/>
  <c r="O1258" i="5"/>
  <c r="O1260" i="5"/>
  <c r="O1264" i="5"/>
  <c r="O1268" i="5"/>
  <c r="AC1268" i="5" s="1"/>
  <c r="O1278" i="5"/>
  <c r="O1270" i="5"/>
  <c r="O512" i="5"/>
  <c r="O492" i="5"/>
  <c r="AC492" i="5" s="1"/>
  <c r="O496" i="5"/>
  <c r="O440" i="5"/>
  <c r="O456" i="5"/>
  <c r="O472" i="5"/>
  <c r="O528" i="5"/>
  <c r="O557" i="5"/>
  <c r="O587" i="5"/>
  <c r="AC587" i="5" s="1"/>
  <c r="O591" i="5"/>
  <c r="AC591" i="5" s="1"/>
  <c r="O561" i="5"/>
  <c r="O572" i="5"/>
  <c r="AC572" i="5" s="1"/>
  <c r="O522" i="5"/>
  <c r="AC522" i="5" s="1"/>
  <c r="O538" i="5"/>
  <c r="AC538" i="5" s="1"/>
  <c r="O554" i="5"/>
  <c r="AC554" i="5" s="1"/>
  <c r="O559" i="5"/>
  <c r="O596" i="5"/>
  <c r="O1443" i="5"/>
  <c r="AC1443" i="5" s="1"/>
  <c r="O1883" i="5"/>
  <c r="O1887" i="5"/>
  <c r="AC1887" i="5" s="1"/>
  <c r="O91" i="5"/>
  <c r="AC91" i="5" s="1"/>
  <c r="O1288" i="5"/>
  <c r="AC1288" i="5" s="1"/>
  <c r="O1448" i="5"/>
  <c r="AC1448" i="5" s="1"/>
  <c r="O1284" i="5"/>
  <c r="AC1284" i="5" s="1"/>
  <c r="O1399" i="5"/>
  <c r="O1336" i="5"/>
  <c r="AC1336" i="5" s="1"/>
  <c r="O1356" i="5"/>
  <c r="AC1356" i="5" s="1"/>
  <c r="O1368" i="5"/>
  <c r="AC1368" i="5" s="1"/>
  <c r="O1316" i="5"/>
  <c r="AC1316" i="5" s="1"/>
  <c r="O1548" i="5"/>
  <c r="O1296" i="5"/>
  <c r="AC1296" i="5" s="1"/>
  <c r="O1328" i="5"/>
  <c r="AC1328" i="5" s="1"/>
  <c r="O1416" i="5"/>
  <c r="O1465" i="5"/>
  <c r="O1282" i="5"/>
  <c r="AC1282" i="5" s="1"/>
  <c r="O1286" i="5"/>
  <c r="O1310" i="5"/>
  <c r="AC1310" i="5" s="1"/>
  <c r="O1314" i="5"/>
  <c r="O1334" i="5"/>
  <c r="O1346" i="5"/>
  <c r="O1358" i="5"/>
  <c r="O1374" i="5"/>
  <c r="O1390" i="5"/>
  <c r="O1405" i="5"/>
  <c r="AC1405" i="5" s="1"/>
  <c r="O1468" i="5"/>
  <c r="O1476" i="5"/>
  <c r="O1488" i="5"/>
  <c r="O1496" i="5"/>
  <c r="O1528" i="5"/>
  <c r="O1586" i="5"/>
  <c r="AC1586" i="5" s="1"/>
  <c r="O1333" i="5"/>
  <c r="O1341" i="5"/>
  <c r="AC1341" i="5" s="1"/>
  <c r="O1349" i="5"/>
  <c r="O1357" i="5"/>
  <c r="O1365" i="5"/>
  <c r="O1373" i="5"/>
  <c r="O1381" i="5"/>
  <c r="O1389" i="5"/>
  <c r="O1397" i="5"/>
  <c r="AC1397" i="5" s="1"/>
  <c r="O1409" i="5"/>
  <c r="O1425" i="5"/>
  <c r="O1457" i="5"/>
  <c r="O1556" i="5"/>
  <c r="AC1556" i="5" s="1"/>
  <c r="O1516" i="5"/>
  <c r="O1572" i="5"/>
  <c r="AC1572" i="5" s="1"/>
  <c r="O1576" i="5"/>
  <c r="AC1576" i="5" s="1"/>
  <c r="O1594" i="5"/>
  <c r="AC1594" i="5" s="1"/>
  <c r="O1606" i="5"/>
  <c r="O1632" i="5"/>
  <c r="O1493" i="5"/>
  <c r="O1509" i="5"/>
  <c r="O1525" i="5"/>
  <c r="O1560" i="5"/>
  <c r="O1574" i="5"/>
  <c r="AC1574" i="5" s="1"/>
  <c r="O1550" i="5"/>
  <c r="AC1550" i="5" s="1"/>
  <c r="O1558" i="5"/>
  <c r="O1652" i="5"/>
  <c r="AC1652" i="5" s="1"/>
  <c r="O1656" i="5"/>
  <c r="O1688" i="5"/>
  <c r="AC1688" i="5" s="1"/>
  <c r="O1717" i="5"/>
  <c r="AC1717" i="5" s="1"/>
  <c r="O1721" i="5"/>
  <c r="AC1721" i="5" s="1"/>
  <c r="O1738" i="5"/>
  <c r="O1794" i="5"/>
  <c r="O1802" i="5"/>
  <c r="O1838" i="5"/>
  <c r="O1846" i="5"/>
  <c r="AC1846" i="5" s="1"/>
  <c r="O1854" i="5"/>
  <c r="AC1854" i="5" s="1"/>
  <c r="O1944" i="5"/>
  <c r="O1757" i="5"/>
  <c r="O1769" i="5"/>
  <c r="O1785" i="5"/>
  <c r="AC1785" i="5" s="1"/>
  <c r="O1813" i="5"/>
  <c r="O1825" i="5"/>
  <c r="O1829" i="5"/>
  <c r="AC1829" i="5" s="1"/>
  <c r="O1841" i="5"/>
  <c r="O1845" i="5"/>
  <c r="O1857" i="5"/>
  <c r="O1916" i="5"/>
  <c r="O1924" i="5"/>
  <c r="O1881" i="5"/>
  <c r="O1889" i="5"/>
  <c r="O1897" i="5"/>
  <c r="O1905" i="5"/>
  <c r="O1913" i="5"/>
  <c r="O1925" i="5"/>
  <c r="O1941" i="5"/>
  <c r="O1956" i="5"/>
  <c r="O1972" i="5"/>
  <c r="O1988" i="5"/>
  <c r="O2004" i="5"/>
  <c r="O930" i="5"/>
  <c r="O875" i="5"/>
  <c r="O913" i="5"/>
  <c r="AC913" i="5" s="1"/>
  <c r="O886" i="5"/>
  <c r="O889" i="5"/>
  <c r="O890" i="5"/>
  <c r="O938" i="5"/>
  <c r="O883" i="5"/>
  <c r="O899" i="5"/>
  <c r="O917" i="5"/>
  <c r="AC917" i="5" s="1"/>
  <c r="O879" i="5"/>
  <c r="O903" i="5"/>
  <c r="O906" i="5"/>
  <c r="O914" i="5"/>
  <c r="O953" i="5"/>
  <c r="O984" i="5"/>
  <c r="O927" i="5"/>
  <c r="O943" i="5"/>
  <c r="O1032" i="5"/>
  <c r="AC1032" i="5" s="1"/>
  <c r="O1036" i="5"/>
  <c r="AC1036" i="5" s="1"/>
  <c r="O1054" i="5"/>
  <c r="AC1054" i="5" s="1"/>
  <c r="O973" i="5"/>
  <c r="O1064" i="5"/>
  <c r="AC1064" i="5" s="1"/>
  <c r="O1076" i="5"/>
  <c r="O1085" i="5"/>
  <c r="O1089" i="5"/>
  <c r="O1087" i="5"/>
  <c r="AC1087" i="5" s="1"/>
  <c r="O1091" i="5"/>
  <c r="O1105" i="5"/>
  <c r="AC1105" i="5" s="1"/>
  <c r="O1109" i="5"/>
  <c r="O1129" i="5"/>
  <c r="AC1129" i="5" s="1"/>
  <c r="O1099" i="5"/>
  <c r="O1107" i="5"/>
  <c r="O1115" i="5"/>
  <c r="O1146" i="5"/>
  <c r="O1164" i="5"/>
  <c r="O1176" i="5"/>
  <c r="O1180" i="5"/>
  <c r="O1187" i="5"/>
  <c r="O1212" i="5"/>
  <c r="O1214" i="5"/>
  <c r="O1210" i="5"/>
  <c r="AC1210" i="5" s="1"/>
  <c r="O1218" i="5"/>
  <c r="O1226" i="5"/>
  <c r="AC1226" i="5" s="1"/>
  <c r="O901" i="5"/>
  <c r="O1255" i="5"/>
  <c r="AC1255" i="5" s="1"/>
  <c r="O1712" i="5"/>
  <c r="AC1712" i="5" s="1"/>
  <c r="O1879" i="5"/>
  <c r="O85" i="5"/>
  <c r="O93" i="5"/>
  <c r="AC93" i="5" s="1"/>
  <c r="O1320" i="5"/>
  <c r="AC1320" i="5" s="1"/>
  <c r="O1464" i="5"/>
  <c r="AC1464" i="5" s="1"/>
  <c r="O1292" i="5"/>
  <c r="AC1292" i="5" s="1"/>
  <c r="O1348" i="5"/>
  <c r="AC1348" i="5" s="1"/>
  <c r="O1360" i="5"/>
  <c r="AC1360" i="5" s="1"/>
  <c r="O1380" i="5"/>
  <c r="AC1380" i="5" s="1"/>
  <c r="O1417" i="5"/>
  <c r="O1431" i="5"/>
  <c r="AC1431" i="5" s="1"/>
  <c r="O1290" i="5"/>
  <c r="AC1290" i="5" s="1"/>
  <c r="O1318" i="5"/>
  <c r="AC1318" i="5" s="1"/>
  <c r="O1338" i="5"/>
  <c r="O1362" i="5"/>
  <c r="O1378" i="5"/>
  <c r="AC1378" i="5" s="1"/>
  <c r="O1394" i="5"/>
  <c r="O1453" i="5"/>
  <c r="O1480" i="5"/>
  <c r="O1520" i="5"/>
  <c r="O1536" i="5"/>
  <c r="O1608" i="5"/>
  <c r="O1441" i="5"/>
  <c r="O1461" i="5"/>
  <c r="O1492" i="5"/>
  <c r="O1524" i="5"/>
  <c r="O1532" i="5"/>
  <c r="O1598" i="5"/>
  <c r="O1604" i="5"/>
  <c r="AC1604" i="5" s="1"/>
  <c r="O1618" i="5"/>
  <c r="AC1618" i="5" s="1"/>
  <c r="O1469" i="5"/>
  <c r="O1477" i="5"/>
  <c r="O1485" i="5"/>
  <c r="AC1485" i="5" s="1"/>
  <c r="O1505" i="5"/>
  <c r="O1521" i="5"/>
  <c r="O1537" i="5"/>
  <c r="O1562" i="5"/>
  <c r="AC1562" i="5" s="1"/>
  <c r="O1566" i="5"/>
  <c r="AC1566" i="5" s="1"/>
  <c r="O1592" i="5"/>
  <c r="O1644" i="5"/>
  <c r="AC1644" i="5" s="1"/>
  <c r="O1612" i="5"/>
  <c r="O1624" i="5"/>
  <c r="AC1624" i="5" s="1"/>
  <c r="O1626" i="5"/>
  <c r="O1640" i="5"/>
  <c r="O1745" i="5"/>
  <c r="AC1745" i="5" s="1"/>
  <c r="O1668" i="5"/>
  <c r="O1680" i="5"/>
  <c r="O1684" i="5"/>
  <c r="O1704" i="5"/>
  <c r="O1713" i="5"/>
  <c r="AC1713" i="5" s="1"/>
  <c r="O1733" i="5"/>
  <c r="O1749" i="5"/>
  <c r="O1722" i="5"/>
  <c r="O1726" i="5"/>
  <c r="AC1726" i="5" s="1"/>
  <c r="O1654" i="5"/>
  <c r="O1662" i="5"/>
  <c r="AC1662" i="5" s="1"/>
  <c r="O1670" i="5"/>
  <c r="O1678" i="5"/>
  <c r="O1686" i="5"/>
  <c r="O1694" i="5"/>
  <c r="O1702" i="5"/>
  <c r="O1742" i="5"/>
  <c r="O1746" i="5"/>
  <c r="O1758" i="5"/>
  <c r="O1766" i="5"/>
  <c r="O1774" i="5"/>
  <c r="O1782" i="5"/>
  <c r="AC1782" i="5" s="1"/>
  <c r="O1806" i="5"/>
  <c r="AC1806" i="5" s="1"/>
  <c r="O1814" i="5"/>
  <c r="O1822" i="5"/>
  <c r="O1830" i="5"/>
  <c r="AC1830" i="5" s="1"/>
  <c r="O1858" i="5"/>
  <c r="AC1858" i="5" s="1"/>
  <c r="O1866" i="5"/>
  <c r="AC1866" i="5" s="1"/>
  <c r="O1936" i="5"/>
  <c r="AC1936" i="5" s="1"/>
  <c r="O1761" i="5"/>
  <c r="O1773" i="5"/>
  <c r="O1789" i="5"/>
  <c r="O1801" i="5"/>
  <c r="AC1801" i="5" s="1"/>
  <c r="O1861" i="5"/>
  <c r="AC1861" i="5" s="1"/>
  <c r="O1880" i="5"/>
  <c r="O1896" i="5"/>
  <c r="O1912" i="5"/>
  <c r="O1940" i="5"/>
  <c r="O1948" i="5"/>
  <c r="O1921" i="5"/>
  <c r="O1937" i="5"/>
  <c r="O1953" i="5"/>
  <c r="O1961" i="5"/>
  <c r="O1969" i="5"/>
  <c r="O1977" i="5"/>
  <c r="O1985" i="5"/>
  <c r="O1993" i="5"/>
  <c r="O2001" i="5"/>
  <c r="O1960" i="5"/>
  <c r="O1976" i="5"/>
  <c r="O1992" i="5"/>
  <c r="O898" i="5"/>
  <c r="O891" i="5"/>
  <c r="O874" i="5"/>
  <c r="O858" i="5"/>
  <c r="O866" i="5"/>
  <c r="O878" i="5"/>
  <c r="AC878" i="5" s="1"/>
  <c r="O909" i="5"/>
  <c r="AC909" i="5" s="1"/>
  <c r="O946" i="5"/>
  <c r="O895" i="5"/>
  <c r="O952" i="5"/>
  <c r="AC952" i="5" s="1"/>
  <c r="O934" i="5"/>
  <c r="O992" i="5"/>
  <c r="O907" i="5"/>
  <c r="O915" i="5"/>
  <c r="O923" i="5"/>
  <c r="AC923" i="5" s="1"/>
  <c r="O939" i="5"/>
  <c r="O956" i="5"/>
  <c r="O988" i="5"/>
  <c r="O996" i="5"/>
  <c r="O1046" i="5"/>
  <c r="O1056" i="5"/>
  <c r="O1060" i="5"/>
  <c r="AC1060" i="5" s="1"/>
  <c r="O961" i="5"/>
  <c r="AC961" i="5" s="1"/>
  <c r="O977" i="5"/>
  <c r="AC977" i="5" s="1"/>
  <c r="O985" i="5"/>
  <c r="O993" i="5"/>
  <c r="O1001" i="5"/>
  <c r="O1009" i="5"/>
  <c r="O1017" i="5"/>
  <c r="O1025" i="5"/>
  <c r="O1033" i="5"/>
  <c r="O1042" i="5"/>
  <c r="O1081" i="5"/>
  <c r="AC1081" i="5" s="1"/>
  <c r="O1113" i="5"/>
  <c r="AC1113" i="5" s="1"/>
  <c r="O1130" i="5"/>
  <c r="AC1130" i="5" s="1"/>
  <c r="O1150" i="5"/>
  <c r="O1191" i="5"/>
  <c r="O1206" i="5"/>
  <c r="AC1206" i="5" s="1"/>
  <c r="O1232" i="5"/>
  <c r="O1246" i="5"/>
  <c r="AC1246" i="5" s="1"/>
  <c r="O1230" i="5"/>
  <c r="O1250" i="5"/>
  <c r="AC1250" i="5" s="1"/>
  <c r="O1274" i="5"/>
  <c r="O477" i="5"/>
  <c r="AC477" i="5" s="1"/>
  <c r="O484" i="5"/>
  <c r="O504" i="5"/>
  <c r="AC504" i="5" s="1"/>
  <c r="O432" i="5"/>
  <c r="O448" i="5"/>
  <c r="O464" i="5"/>
  <c r="O532" i="5"/>
  <c r="O556" i="5"/>
  <c r="O580" i="5"/>
  <c r="AC580" i="5" s="1"/>
  <c r="O526" i="5"/>
  <c r="AC526" i="5" s="1"/>
  <c r="O530" i="5"/>
  <c r="O560" i="5"/>
  <c r="AC560" i="5" s="1"/>
  <c r="O604" i="5"/>
  <c r="O620" i="5"/>
  <c r="AC620" i="5" s="1"/>
  <c r="O607" i="5"/>
  <c r="O619" i="5"/>
  <c r="O1411" i="5"/>
  <c r="O1427" i="5"/>
  <c r="O1449" i="5"/>
  <c r="O1433" i="5"/>
  <c r="O1447" i="5"/>
  <c r="O1596" i="5"/>
  <c r="O1400" i="5"/>
  <c r="O1308" i="5"/>
  <c r="AC1308" i="5" s="1"/>
  <c r="O1340" i="5"/>
  <c r="AC1340" i="5" s="1"/>
  <c r="O1352" i="5"/>
  <c r="AC1352" i="5" s="1"/>
  <c r="O1372" i="5"/>
  <c r="AC1372" i="5" s="1"/>
  <c r="O1384" i="5"/>
  <c r="AC1384" i="5" s="1"/>
  <c r="O1388" i="5"/>
  <c r="AC1388" i="5" s="1"/>
  <c r="O1294" i="5"/>
  <c r="O1298" i="5"/>
  <c r="AC1298" i="5" s="1"/>
  <c r="O1302" i="5"/>
  <c r="O1322" i="5"/>
  <c r="O1350" i="5"/>
  <c r="O1366" i="5"/>
  <c r="O1382" i="5"/>
  <c r="O1437" i="5"/>
  <c r="O1472" i="5"/>
  <c r="O1484" i="5"/>
  <c r="O1512" i="5"/>
  <c r="O1329" i="5"/>
  <c r="O1337" i="5"/>
  <c r="O1345" i="5"/>
  <c r="O1353" i="5"/>
  <c r="O1361" i="5"/>
  <c r="O1369" i="5"/>
  <c r="O1377" i="5"/>
  <c r="O1385" i="5"/>
  <c r="O1393" i="5"/>
  <c r="O1500" i="5"/>
  <c r="O1540" i="5"/>
  <c r="O1578" i="5"/>
  <c r="O1546" i="5"/>
  <c r="AC1546" i="5" s="1"/>
  <c r="O1554" i="5"/>
  <c r="O1634" i="5"/>
  <c r="AC1634" i="5" s="1"/>
  <c r="O1501" i="5"/>
  <c r="O1517" i="5"/>
  <c r="O1533" i="5"/>
  <c r="O1544" i="5"/>
  <c r="AC1544" i="5" s="1"/>
  <c r="O1552" i="5"/>
  <c r="O1614" i="5"/>
  <c r="O1630" i="5"/>
  <c r="O1588" i="5"/>
  <c r="O1590" i="5"/>
  <c r="O1600" i="5"/>
  <c r="O1664" i="5"/>
  <c r="O1676" i="5"/>
  <c r="O1696" i="5"/>
  <c r="O1700" i="5"/>
  <c r="O1714" i="5"/>
  <c r="O1718" i="5"/>
  <c r="AC1718" i="5" s="1"/>
  <c r="O1730" i="5"/>
  <c r="O1750" i="5"/>
  <c r="O1786" i="5"/>
  <c r="O1798" i="5"/>
  <c r="O1842" i="5"/>
  <c r="O1850" i="5"/>
  <c r="O1928" i="5"/>
  <c r="O1765" i="5"/>
  <c r="O1777" i="5"/>
  <c r="AC1777" i="5" s="1"/>
  <c r="O1781" i="5"/>
  <c r="AC1781" i="5" s="1"/>
  <c r="O1793" i="5"/>
  <c r="O1805" i="5"/>
  <c r="O1817" i="5"/>
  <c r="O1833" i="5"/>
  <c r="AC1833" i="5" s="1"/>
  <c r="O1849" i="5"/>
  <c r="O1865" i="5"/>
  <c r="O1869" i="5"/>
  <c r="O1932" i="5"/>
  <c r="O1873" i="5"/>
  <c r="O1885" i="5"/>
  <c r="O1893" i="5"/>
  <c r="AC1893" i="5" s="1"/>
  <c r="O1901" i="5"/>
  <c r="O1909" i="5"/>
  <c r="O1917" i="5"/>
  <c r="O1933" i="5"/>
  <c r="O1964" i="5"/>
  <c r="O1980" i="5"/>
  <c r="O1996" i="5"/>
  <c r="O887" i="5"/>
  <c r="O905" i="5"/>
  <c r="O918" i="5"/>
  <c r="O922" i="5"/>
  <c r="O897" i="5"/>
  <c r="O950" i="5"/>
  <c r="O960" i="5"/>
  <c r="O964" i="5"/>
  <c r="O968" i="5"/>
  <c r="O972" i="5"/>
  <c r="O976" i="5"/>
  <c r="O919" i="5"/>
  <c r="O935" i="5"/>
  <c r="O951" i="5"/>
  <c r="O980" i="5"/>
  <c r="O1000" i="5"/>
  <c r="O1004" i="5"/>
  <c r="O1008" i="5"/>
  <c r="O1012" i="5"/>
  <c r="O1052" i="5"/>
  <c r="O1050" i="5"/>
  <c r="O965" i="5"/>
  <c r="O1072" i="5"/>
  <c r="AC1072" i="5" s="1"/>
  <c r="O1078" i="5"/>
  <c r="AC1078" i="5" s="1"/>
  <c r="O1062" i="5"/>
  <c r="O1066" i="5"/>
  <c r="O1083" i="5"/>
  <c r="AC1083" i="5" s="1"/>
  <c r="O1079" i="5"/>
  <c r="O1093" i="5"/>
  <c r="AC1093" i="5" s="1"/>
  <c r="O1117" i="5"/>
  <c r="O1125" i="5"/>
  <c r="O1095" i="5"/>
  <c r="O1103" i="5"/>
  <c r="AC1103" i="5" s="1"/>
  <c r="O1111" i="5"/>
  <c r="AC1111" i="5" s="1"/>
  <c r="O1126" i="5"/>
  <c r="O1138" i="5"/>
  <c r="AC1138" i="5" s="1"/>
  <c r="O1154" i="5"/>
  <c r="O1184" i="5"/>
  <c r="AC1184" i="5" s="1"/>
  <c r="O1195" i="5"/>
  <c r="O1199" i="5"/>
  <c r="AC1199" i="5" s="1"/>
  <c r="O1208" i="5"/>
  <c r="O1216" i="5"/>
  <c r="O1220" i="5"/>
  <c r="O1233" i="5"/>
  <c r="O1222" i="5"/>
  <c r="AC1222" i="5" s="1"/>
  <c r="O1236" i="5"/>
  <c r="O1242" i="5"/>
  <c r="AC1242" i="5" s="1"/>
  <c r="O1234" i="5"/>
  <c r="O1244" i="5"/>
  <c r="O1277" i="5"/>
  <c r="O457" i="5"/>
  <c r="O465" i="5"/>
  <c r="O473" i="5"/>
  <c r="O480" i="5"/>
  <c r="AC480" i="5" s="1"/>
  <c r="O500" i="5"/>
  <c r="AC500" i="5" s="1"/>
  <c r="O516" i="5"/>
  <c r="AC516" i="5" s="1"/>
  <c r="O444" i="5"/>
  <c r="O460" i="5"/>
  <c r="O486" i="5"/>
  <c r="AC486" i="5" s="1"/>
  <c r="O494" i="5"/>
  <c r="AC494" i="5" s="1"/>
  <c r="O502" i="5"/>
  <c r="AC502" i="5" s="1"/>
  <c r="O520" i="5"/>
  <c r="O540" i="5"/>
  <c r="AC540" i="5" s="1"/>
  <c r="O548" i="5"/>
  <c r="O552" i="5"/>
  <c r="AC552" i="5" s="1"/>
  <c r="O568" i="5"/>
  <c r="O584" i="5"/>
  <c r="O510" i="5"/>
  <c r="O518" i="5"/>
  <c r="O534" i="5"/>
  <c r="O550" i="5"/>
  <c r="AC550" i="5" s="1"/>
  <c r="O565" i="5"/>
  <c r="O588" i="5"/>
  <c r="O600" i="5"/>
  <c r="O616" i="5"/>
  <c r="O599" i="5"/>
  <c r="O611" i="5"/>
  <c r="AC611" i="5" s="1"/>
  <c r="O453" i="5"/>
  <c r="O488" i="5"/>
  <c r="O524" i="5"/>
  <c r="O544" i="5"/>
  <c r="AC544" i="5" s="1"/>
  <c r="O514" i="5"/>
  <c r="AC514" i="5" s="1"/>
  <c r="O592" i="5"/>
  <c r="O603" i="5"/>
  <c r="O615" i="5"/>
  <c r="O623" i="5"/>
  <c r="AC623" i="5" s="1"/>
  <c r="O573" i="5"/>
  <c r="O589" i="5"/>
  <c r="AC589" i="5" s="1"/>
  <c r="O657" i="5"/>
  <c r="O673" i="5"/>
  <c r="O850" i="5"/>
  <c r="O661" i="5"/>
  <c r="AC661" i="5" s="1"/>
  <c r="O694" i="5"/>
  <c r="O698" i="5"/>
  <c r="O686" i="5"/>
  <c r="O690" i="5"/>
  <c r="O702" i="5"/>
  <c r="O710" i="5"/>
  <c r="O705" i="5"/>
  <c r="O713" i="5"/>
  <c r="AC713" i="5" s="1"/>
  <c r="O722" i="5"/>
  <c r="AC722" i="5" s="1"/>
  <c r="O720" i="5"/>
  <c r="AC720" i="5" s="1"/>
  <c r="O728" i="5"/>
  <c r="O801" i="5"/>
  <c r="O774" i="5"/>
  <c r="AC774" i="5" s="1"/>
  <c r="O750" i="5"/>
  <c r="O819" i="5"/>
  <c r="O768" i="5"/>
  <c r="O780" i="5"/>
  <c r="AC780" i="5" s="1"/>
  <c r="O813" i="5"/>
  <c r="AC813" i="5" s="1"/>
  <c r="O824" i="5"/>
  <c r="O823" i="5"/>
  <c r="O817" i="5"/>
  <c r="O840" i="5"/>
  <c r="AC840" i="5" s="1"/>
  <c r="O841" i="5"/>
  <c r="O846" i="5"/>
  <c r="O123" i="5"/>
  <c r="AC123" i="5" s="1"/>
  <c r="O107" i="5"/>
  <c r="O212" i="5"/>
  <c r="O129" i="5"/>
  <c r="AC129" i="5" s="1"/>
  <c r="O144" i="5"/>
  <c r="O156" i="5"/>
  <c r="AC156" i="5" s="1"/>
  <c r="O145" i="5"/>
  <c r="O149" i="5"/>
  <c r="AC149" i="5" s="1"/>
  <c r="O173" i="5"/>
  <c r="O177" i="5"/>
  <c r="O181" i="5"/>
  <c r="O277" i="5"/>
  <c r="AC277" i="5" s="1"/>
  <c r="O198" i="5"/>
  <c r="O208" i="5"/>
  <c r="O224" i="5"/>
  <c r="AC224" i="5" s="1"/>
  <c r="O248" i="5"/>
  <c r="AC248" i="5" s="1"/>
  <c r="O230" i="5"/>
  <c r="AC230" i="5" s="1"/>
  <c r="O234" i="5"/>
  <c r="O242" i="5"/>
  <c r="O254" i="5"/>
  <c r="AC254" i="5" s="1"/>
  <c r="O266" i="5"/>
  <c r="O275" i="5"/>
  <c r="AC275" i="5" s="1"/>
  <c r="O289" i="5"/>
  <c r="AC289" i="5" s="1"/>
  <c r="O291" i="5"/>
  <c r="AC291" i="5" s="1"/>
  <c r="O303" i="5"/>
  <c r="O314" i="5"/>
  <c r="AC314" i="5" s="1"/>
  <c r="O312" i="5"/>
  <c r="O324" i="5"/>
  <c r="O348" i="5"/>
  <c r="AC348" i="5" s="1"/>
  <c r="O371" i="5"/>
  <c r="O377" i="5"/>
  <c r="AC377" i="5" s="1"/>
  <c r="O350" i="5"/>
  <c r="O362" i="5"/>
  <c r="O385" i="5"/>
  <c r="O375" i="5"/>
  <c r="O391" i="5"/>
  <c r="AC391" i="5" s="1"/>
  <c r="O410" i="5"/>
  <c r="AC410" i="5" s="1"/>
  <c r="O397" i="5"/>
  <c r="AC397" i="5" s="1"/>
  <c r="O415" i="5"/>
  <c r="O411" i="5"/>
  <c r="O424" i="5"/>
  <c r="O428" i="5"/>
  <c r="AC428" i="5" s="1"/>
  <c r="O78" i="5"/>
  <c r="O89" i="5"/>
  <c r="AC89" i="5" s="1"/>
  <c r="O104" i="5"/>
  <c r="O53" i="5"/>
  <c r="AC53" i="5" s="1"/>
  <c r="O63" i="5"/>
  <c r="O59" i="5"/>
  <c r="AC59" i="5" s="1"/>
  <c r="O37" i="5"/>
  <c r="AC37" i="5" s="1"/>
  <c r="O41" i="5"/>
  <c r="AC41" i="5" s="1"/>
  <c r="O35" i="5"/>
  <c r="O38" i="5"/>
  <c r="AC38" i="5" s="1"/>
  <c r="O1265" i="5"/>
  <c r="O436" i="5"/>
  <c r="O478" i="5"/>
  <c r="O536" i="5"/>
  <c r="O546" i="5"/>
  <c r="AC546" i="5" s="1"/>
  <c r="O608" i="5"/>
  <c r="O627" i="5"/>
  <c r="O631" i="5"/>
  <c r="O577" i="5"/>
  <c r="O593" i="5"/>
  <c r="O601" i="5"/>
  <c r="O609" i="5"/>
  <c r="O617" i="5"/>
  <c r="AC617" i="5" s="1"/>
  <c r="O639" i="5"/>
  <c r="AC639" i="5" s="1"/>
  <c r="O649" i="5"/>
  <c r="AC649" i="5" s="1"/>
  <c r="O645" i="5"/>
  <c r="O669" i="5"/>
  <c r="O712" i="5"/>
  <c r="AC712" i="5" s="1"/>
  <c r="O718" i="5"/>
  <c r="AC718" i="5" s="1"/>
  <c r="O685" i="5"/>
  <c r="AC685" i="5" s="1"/>
  <c r="O701" i="5"/>
  <c r="AC701" i="5" s="1"/>
  <c r="O716" i="5"/>
  <c r="AC716" i="5" s="1"/>
  <c r="O724" i="5"/>
  <c r="AC724" i="5" s="1"/>
  <c r="O734" i="5"/>
  <c r="AC734" i="5" s="1"/>
  <c r="O746" i="5"/>
  <c r="AC746" i="5" s="1"/>
  <c r="O770" i="5"/>
  <c r="AC770" i="5" s="1"/>
  <c r="O738" i="5"/>
  <c r="AC738" i="5" s="1"/>
  <c r="O758" i="5"/>
  <c r="O778" i="5"/>
  <c r="AC778" i="5" s="1"/>
  <c r="O809" i="5"/>
  <c r="AC809" i="5" s="1"/>
  <c r="O766" i="5"/>
  <c r="AC766" i="5" s="1"/>
  <c r="O784" i="5"/>
  <c r="O787" i="5"/>
  <c r="AC787" i="5" s="1"/>
  <c r="O821" i="5"/>
  <c r="AC821" i="5" s="1"/>
  <c r="O829" i="5"/>
  <c r="AC829" i="5" s="1"/>
  <c r="O834" i="5"/>
  <c r="O837" i="5"/>
  <c r="AC837" i="5" s="1"/>
  <c r="O844" i="5"/>
  <c r="AC844" i="5" s="1"/>
  <c r="O853" i="5"/>
  <c r="AC853" i="5" s="1"/>
  <c r="O855" i="5"/>
  <c r="O119" i="5"/>
  <c r="AC119" i="5" s="1"/>
  <c r="O125" i="5"/>
  <c r="AC125" i="5" s="1"/>
  <c r="O115" i="5"/>
  <c r="O140" i="5"/>
  <c r="AC140" i="5" s="1"/>
  <c r="O160" i="5"/>
  <c r="AC160" i="5" s="1"/>
  <c r="O180" i="5"/>
  <c r="O192" i="5"/>
  <c r="AC192" i="5" s="1"/>
  <c r="O108" i="5"/>
  <c r="O120" i="5"/>
  <c r="O161" i="5"/>
  <c r="O165" i="5"/>
  <c r="O169" i="5"/>
  <c r="AC169" i="5" s="1"/>
  <c r="O172" i="5"/>
  <c r="AC172" i="5" s="1"/>
  <c r="O202" i="5"/>
  <c r="AC202" i="5" s="1"/>
  <c r="O218" i="5"/>
  <c r="AC218" i="5" s="1"/>
  <c r="O268" i="5"/>
  <c r="AC268" i="5" s="1"/>
  <c r="O200" i="5"/>
  <c r="AC200" i="5" s="1"/>
  <c r="O216" i="5"/>
  <c r="AC216" i="5" s="1"/>
  <c r="O228" i="5"/>
  <c r="AC228" i="5" s="1"/>
  <c r="O256" i="5"/>
  <c r="AC256" i="5" s="1"/>
  <c r="O206" i="5"/>
  <c r="AC206" i="5" s="1"/>
  <c r="O214" i="5"/>
  <c r="O220" i="5"/>
  <c r="AC220" i="5" s="1"/>
  <c r="O246" i="5"/>
  <c r="AC246" i="5" s="1"/>
  <c r="O258" i="5"/>
  <c r="O301" i="5"/>
  <c r="AC301" i="5" s="1"/>
  <c r="O279" i="5"/>
  <c r="O295" i="5"/>
  <c r="O310" i="5"/>
  <c r="AC310" i="5" s="1"/>
  <c r="O346" i="5"/>
  <c r="AC346" i="5" s="1"/>
  <c r="O338" i="5"/>
  <c r="AC338" i="5" s="1"/>
  <c r="O328" i="5"/>
  <c r="O332" i="5"/>
  <c r="O344" i="5"/>
  <c r="O352" i="5"/>
  <c r="AC352" i="5" s="1"/>
  <c r="O360" i="5"/>
  <c r="AC360" i="5" s="1"/>
  <c r="O364" i="5"/>
  <c r="AC364" i="5" s="1"/>
  <c r="O373" i="5"/>
  <c r="AC373" i="5" s="1"/>
  <c r="O381" i="5"/>
  <c r="O361" i="5"/>
  <c r="O401" i="5"/>
  <c r="O365" i="5"/>
  <c r="AC365" i="5" s="1"/>
  <c r="O383" i="5"/>
  <c r="AC383" i="5" s="1"/>
  <c r="O387" i="5"/>
  <c r="O395" i="5"/>
  <c r="O399" i="5"/>
  <c r="O402" i="5"/>
  <c r="O407" i="5"/>
  <c r="O413" i="5"/>
  <c r="O417" i="5"/>
  <c r="O420" i="5"/>
  <c r="O68" i="5"/>
  <c r="O71" i="5"/>
  <c r="O75" i="5"/>
  <c r="O83" i="5"/>
  <c r="O86" i="5"/>
  <c r="AC86" i="5" s="1"/>
  <c r="O66" i="5"/>
  <c r="AC66" i="5" s="1"/>
  <c r="O72" i="5"/>
  <c r="O80" i="5"/>
  <c r="O95" i="5"/>
  <c r="O92" i="5"/>
  <c r="O100" i="5"/>
  <c r="AC100" i="5" s="1"/>
  <c r="O57" i="5"/>
  <c r="AC57" i="5" s="1"/>
  <c r="O42" i="5"/>
  <c r="O34" i="5"/>
  <c r="O1267" i="5"/>
  <c r="O461" i="5"/>
  <c r="O469" i="5"/>
  <c r="O452" i="5"/>
  <c r="O468" i="5"/>
  <c r="O542" i="5"/>
  <c r="AC542" i="5" s="1"/>
  <c r="O595" i="5"/>
  <c r="O581" i="5"/>
  <c r="O626" i="5"/>
  <c r="O630" i="5"/>
  <c r="AC630" i="5" s="1"/>
  <c r="O643" i="5"/>
  <c r="O648" i="5"/>
  <c r="O677" i="5"/>
  <c r="AC677" i="5" s="1"/>
  <c r="O692" i="5"/>
  <c r="AC692" i="5" s="1"/>
  <c r="O704" i="5"/>
  <c r="AC704" i="5" s="1"/>
  <c r="O708" i="5"/>
  <c r="AC708" i="5" s="1"/>
  <c r="O706" i="5"/>
  <c r="O709" i="5"/>
  <c r="AC709" i="5" s="1"/>
  <c r="O742" i="5"/>
  <c r="AC742" i="5" s="1"/>
  <c r="O732" i="5"/>
  <c r="O736" i="5"/>
  <c r="AC736" i="5" s="1"/>
  <c r="O752" i="5"/>
  <c r="AC752" i="5" s="1"/>
  <c r="O756" i="5"/>
  <c r="O760" i="5"/>
  <c r="O793" i="5"/>
  <c r="O772" i="5"/>
  <c r="O791" i="5"/>
  <c r="O789" i="5"/>
  <c r="O807" i="5"/>
  <c r="AC807" i="5" s="1"/>
  <c r="O803" i="5"/>
  <c r="O849" i="5"/>
  <c r="AC849" i="5" s="1"/>
  <c r="O188" i="5"/>
  <c r="O264" i="5"/>
  <c r="AC264" i="5" s="1"/>
  <c r="O293" i="5"/>
  <c r="AC293" i="5" s="1"/>
  <c r="O116" i="5"/>
  <c r="O137" i="5"/>
  <c r="AC137" i="5" s="1"/>
  <c r="O157" i="5"/>
  <c r="O189" i="5"/>
  <c r="O193" i="5"/>
  <c r="O204" i="5"/>
  <c r="O240" i="5"/>
  <c r="AC240" i="5" s="1"/>
  <c r="O244" i="5"/>
  <c r="AC244" i="5" s="1"/>
  <c r="O152" i="5"/>
  <c r="AC152" i="5" s="1"/>
  <c r="O210" i="5"/>
  <c r="O127" i="5"/>
  <c r="AC127" i="5" s="1"/>
  <c r="O232" i="5"/>
  <c r="AC232" i="5" s="1"/>
  <c r="O252" i="5"/>
  <c r="AC252" i="5" s="1"/>
  <c r="O285" i="5"/>
  <c r="O222" i="5"/>
  <c r="O250" i="5"/>
  <c r="AC250" i="5" s="1"/>
  <c r="O262" i="5"/>
  <c r="O270" i="5"/>
  <c r="O297" i="5"/>
  <c r="AC297" i="5" s="1"/>
  <c r="O306" i="5"/>
  <c r="AC306" i="5" s="1"/>
  <c r="O273" i="5"/>
  <c r="O308" i="5"/>
  <c r="O354" i="5"/>
  <c r="O369" i="5"/>
  <c r="O357" i="5"/>
  <c r="AC357" i="5" s="1"/>
  <c r="O379" i="5"/>
  <c r="O393" i="5"/>
  <c r="AC393" i="5" s="1"/>
  <c r="O406" i="5"/>
  <c r="O430" i="5"/>
  <c r="O79" i="5"/>
  <c r="O74" i="5"/>
  <c r="O47" i="5"/>
  <c r="AC47" i="5" s="1"/>
  <c r="O39" i="5"/>
  <c r="AC39" i="5" s="1"/>
  <c r="O1256" i="5"/>
  <c r="O1263" i="5"/>
  <c r="AC1263" i="5" s="1"/>
  <c r="O508" i="5"/>
  <c r="AC508" i="5" s="1"/>
  <c r="O482" i="5"/>
  <c r="O490" i="5"/>
  <c r="O498" i="5"/>
  <c r="O506" i="5"/>
  <c r="O576" i="5"/>
  <c r="O612" i="5"/>
  <c r="AC612" i="5" s="1"/>
  <c r="O624" i="5"/>
  <c r="O569" i="5"/>
  <c r="AC569" i="5" s="1"/>
  <c r="O585" i="5"/>
  <c r="O597" i="5"/>
  <c r="AC597" i="5" s="1"/>
  <c r="O605" i="5"/>
  <c r="O613" i="5"/>
  <c r="O621" i="5"/>
  <c r="AC621" i="5" s="1"/>
  <c r="O635" i="5"/>
  <c r="AC635" i="5" s="1"/>
  <c r="O665" i="5"/>
  <c r="O653" i="5"/>
  <c r="O647" i="5"/>
  <c r="O700" i="5"/>
  <c r="AC700" i="5" s="1"/>
  <c r="O681" i="5"/>
  <c r="O693" i="5"/>
  <c r="AC693" i="5" s="1"/>
  <c r="O726" i="5"/>
  <c r="AC726" i="5" s="1"/>
  <c r="O697" i="5"/>
  <c r="O696" i="5"/>
  <c r="O714" i="5"/>
  <c r="AC714" i="5" s="1"/>
  <c r="O730" i="5"/>
  <c r="AC730" i="5" s="1"/>
  <c r="O786" i="5"/>
  <c r="O740" i="5"/>
  <c r="AC740" i="5" s="1"/>
  <c r="O744" i="5"/>
  <c r="AC744" i="5" s="1"/>
  <c r="O748" i="5"/>
  <c r="AC748" i="5" s="1"/>
  <c r="O754" i="5"/>
  <c r="O762" i="5"/>
  <c r="AC762" i="5" s="1"/>
  <c r="O782" i="5"/>
  <c r="AC782" i="5" s="1"/>
  <c r="O764" i="5"/>
  <c r="O776" i="5"/>
  <c r="O799" i="5"/>
  <c r="O797" i="5"/>
  <c r="AC797" i="5" s="1"/>
  <c r="O795" i="5"/>
  <c r="AC795" i="5" s="1"/>
  <c r="O822" i="5"/>
  <c r="AC822" i="5" s="1"/>
  <c r="O811" i="5"/>
  <c r="O805" i="5"/>
  <c r="AC805" i="5" s="1"/>
  <c r="O815" i="5"/>
  <c r="AC815" i="5" s="1"/>
  <c r="O830" i="5"/>
  <c r="O845" i="5"/>
  <c r="AC845" i="5" s="1"/>
  <c r="O854" i="5"/>
  <c r="O326" i="5"/>
  <c r="AC326" i="5" s="1"/>
  <c r="O111" i="5"/>
  <c r="O176" i="5"/>
  <c r="AC176" i="5" s="1"/>
  <c r="O184" i="5"/>
  <c r="O112" i="5"/>
  <c r="O128" i="5"/>
  <c r="O133" i="5"/>
  <c r="O141" i="5"/>
  <c r="AC141" i="5" s="1"/>
  <c r="O153" i="5"/>
  <c r="O185" i="5"/>
  <c r="AC185" i="5" s="1"/>
  <c r="O168" i="5"/>
  <c r="AC168" i="5" s="1"/>
  <c r="O281" i="5"/>
  <c r="O260" i="5"/>
  <c r="AC260" i="5" s="1"/>
  <c r="O236" i="5"/>
  <c r="AC236" i="5" s="1"/>
  <c r="O197" i="5"/>
  <c r="AC197" i="5" s="1"/>
  <c r="O226" i="5"/>
  <c r="O238" i="5"/>
  <c r="AC238" i="5" s="1"/>
  <c r="O342" i="5"/>
  <c r="O283" i="5"/>
  <c r="O305" i="5"/>
  <c r="AC305" i="5" s="1"/>
  <c r="O287" i="5"/>
  <c r="O299" i="5"/>
  <c r="AC299" i="5" s="1"/>
  <c r="O318" i="5"/>
  <c r="AC318" i="5" s="1"/>
  <c r="O322" i="5"/>
  <c r="O330" i="5"/>
  <c r="AC330" i="5" s="1"/>
  <c r="O367" i="5"/>
  <c r="AC367" i="5" s="1"/>
  <c r="O316" i="5"/>
  <c r="AC316" i="5" s="1"/>
  <c r="O320" i="5"/>
  <c r="AC320" i="5" s="1"/>
  <c r="O334" i="5"/>
  <c r="AC334" i="5" s="1"/>
  <c r="O336" i="5"/>
  <c r="O340" i="5"/>
  <c r="O349" i="5"/>
  <c r="AC349" i="5" s="1"/>
  <c r="O356" i="5"/>
  <c r="AC356" i="5" s="1"/>
  <c r="O358" i="5"/>
  <c r="AC358" i="5" s="1"/>
  <c r="O353" i="5"/>
  <c r="AC353" i="5" s="1"/>
  <c r="O389" i="5"/>
  <c r="O419" i="5"/>
  <c r="O94" i="5"/>
  <c r="AC94" i="5" s="1"/>
  <c r="O76" i="5"/>
  <c r="O84" i="5"/>
  <c r="AC84" i="5" s="1"/>
  <c r="O99" i="5"/>
  <c r="O103" i="5"/>
  <c r="O96" i="5"/>
  <c r="O49" i="5"/>
  <c r="AC49" i="5" s="1"/>
  <c r="O51" i="5"/>
  <c r="O55" i="5"/>
  <c r="O61" i="5"/>
  <c r="O65" i="5"/>
  <c r="O45" i="5"/>
  <c r="AC45" i="5" s="1"/>
  <c r="K7" i="5"/>
  <c r="K20" i="5"/>
  <c r="L20" i="5" s="1"/>
  <c r="M20" i="5" s="1"/>
  <c r="P44" i="5"/>
  <c r="AC44" i="5" s="1"/>
  <c r="P40" i="5"/>
  <c r="AC40" i="5" s="1"/>
  <c r="P65" i="5"/>
  <c r="P69" i="5"/>
  <c r="P87" i="5"/>
  <c r="P89" i="5"/>
  <c r="P73" i="5"/>
  <c r="P83" i="5"/>
  <c r="P118" i="5"/>
  <c r="P231" i="5"/>
  <c r="P187" i="5"/>
  <c r="P284" i="5"/>
  <c r="P333" i="5"/>
  <c r="P325" i="5"/>
  <c r="P340" i="5"/>
  <c r="P363" i="5"/>
  <c r="P370" i="5"/>
  <c r="P372" i="5"/>
  <c r="P412" i="5"/>
  <c r="P423" i="5"/>
  <c r="AC423" i="5" s="1"/>
  <c r="P388" i="5"/>
  <c r="P135" i="5"/>
  <c r="P287" i="5"/>
  <c r="P227" i="5"/>
  <c r="P191" i="5"/>
  <c r="AC191" i="5" s="1"/>
  <c r="P271" i="5"/>
  <c r="P341" i="5"/>
  <c r="P267" i="5"/>
  <c r="AC267" i="5" s="1"/>
  <c r="P212" i="5"/>
  <c r="P151" i="5"/>
  <c r="P335" i="5"/>
  <c r="P303" i="5"/>
  <c r="P336" i="5"/>
  <c r="P181" i="5"/>
  <c r="P196" i="5"/>
  <c r="P233" i="5"/>
  <c r="P359" i="5"/>
  <c r="P401" i="5"/>
  <c r="P165" i="5"/>
  <c r="P167" i="5"/>
  <c r="P278" i="5"/>
  <c r="P313" i="5"/>
  <c r="P199" i="5"/>
  <c r="AC199" i="5" s="1"/>
  <c r="P312" i="5"/>
  <c r="P488" i="5"/>
  <c r="AC488" i="5" s="1"/>
  <c r="P498" i="5"/>
  <c r="P539" i="5"/>
  <c r="P483" i="5"/>
  <c r="P507" i="5"/>
  <c r="P532" i="5"/>
  <c r="P585" i="5"/>
  <c r="P616" i="5"/>
  <c r="P636" i="5"/>
  <c r="AC636" i="5" s="1"/>
  <c r="P625" i="5"/>
  <c r="P643" i="5"/>
  <c r="P656" i="5"/>
  <c r="P688" i="5"/>
  <c r="P826" i="5"/>
  <c r="P447" i="5"/>
  <c r="AC447" i="5" s="1"/>
  <c r="P450" i="5"/>
  <c r="P466" i="5"/>
  <c r="P481" i="5"/>
  <c r="P536" i="5"/>
  <c r="P574" i="5"/>
  <c r="P582" i="5"/>
  <c r="P607" i="5"/>
  <c r="P703" i="5"/>
  <c r="P676" i="5"/>
  <c r="P751" i="5"/>
  <c r="P773" i="5"/>
  <c r="P803" i="5"/>
  <c r="P828" i="5"/>
  <c r="AC828" i="5" s="1"/>
  <c r="P455" i="5"/>
  <c r="P475" i="5"/>
  <c r="P496" i="5"/>
  <c r="P490" i="5"/>
  <c r="P506" i="5"/>
  <c r="AC506" i="5" s="1"/>
  <c r="P510" i="5"/>
  <c r="P501" i="5"/>
  <c r="AC501" i="5" s="1"/>
  <c r="P610" i="5"/>
  <c r="P602" i="5"/>
  <c r="P609" i="5"/>
  <c r="P624" i="5"/>
  <c r="P637" i="5"/>
  <c r="P595" i="5"/>
  <c r="P647" i="5"/>
  <c r="P686" i="5"/>
  <c r="AC686" i="5" s="1"/>
  <c r="P819" i="5"/>
  <c r="P784" i="5"/>
  <c r="P818" i="5"/>
  <c r="P848" i="5"/>
  <c r="P776" i="5"/>
  <c r="P827" i="5"/>
  <c r="P551" i="5"/>
  <c r="AC551" i="5" s="1"/>
  <c r="P512" i="5"/>
  <c r="AC512" i="5" s="1"/>
  <c r="P528" i="5"/>
  <c r="P559" i="5"/>
  <c r="P567" i="5"/>
  <c r="P604" i="5"/>
  <c r="AC604" i="5" s="1"/>
  <c r="P615" i="5"/>
  <c r="P642" i="5"/>
  <c r="P668" i="5"/>
  <c r="P741" i="5"/>
  <c r="P786" i="5"/>
  <c r="P732" i="5"/>
  <c r="P785" i="5"/>
  <c r="AC785" i="5" s="1"/>
  <c r="P796" i="5"/>
  <c r="P812" i="5"/>
  <c r="AC812" i="5" s="1"/>
  <c r="P836" i="5"/>
  <c r="AC836" i="5" s="1"/>
  <c r="P561" i="5"/>
  <c r="P846" i="5"/>
  <c r="P694" i="5"/>
  <c r="P681" i="5"/>
  <c r="P754" i="5"/>
  <c r="P882" i="5"/>
  <c r="AC882" i="5" s="1"/>
  <c r="P868" i="5"/>
  <c r="P992" i="5"/>
  <c r="P969" i="5"/>
  <c r="AC969" i="5" s="1"/>
  <c r="P1004" i="5"/>
  <c r="AC1004" i="5" s="1"/>
  <c r="P999" i="5"/>
  <c r="AC999" i="5" s="1"/>
  <c r="P1102" i="5"/>
  <c r="P1163" i="5"/>
  <c r="P1179" i="5"/>
  <c r="P1192" i="5"/>
  <c r="P1202" i="5"/>
  <c r="AC1202" i="5" s="1"/>
  <c r="P1213" i="5"/>
  <c r="P1245" i="5"/>
  <c r="P881" i="5"/>
  <c r="AC881" i="5" s="1"/>
  <c r="P870" i="5"/>
  <c r="P861" i="5"/>
  <c r="P889" i="5"/>
  <c r="AC889" i="5" s="1"/>
  <c r="P877" i="5"/>
  <c r="P885" i="5"/>
  <c r="P929" i="5"/>
  <c r="P993" i="5"/>
  <c r="P1008" i="5"/>
  <c r="P995" i="5"/>
  <c r="P1045" i="5"/>
  <c r="AC1045" i="5" s="1"/>
  <c r="P1104" i="5"/>
  <c r="P1156" i="5"/>
  <c r="AC1156" i="5" s="1"/>
  <c r="P1146" i="5"/>
  <c r="P1157" i="5"/>
  <c r="P1170" i="5"/>
  <c r="P1193" i="5"/>
  <c r="AC1193" i="5" s="1"/>
  <c r="P1224" i="5"/>
  <c r="P1273" i="5"/>
  <c r="P898" i="5"/>
  <c r="AC898" i="5" s="1"/>
  <c r="P890" i="5"/>
  <c r="AC890" i="5" s="1"/>
  <c r="P896" i="5"/>
  <c r="AC896" i="5" s="1"/>
  <c r="P947" i="5"/>
  <c r="P986" i="5"/>
  <c r="P962" i="5"/>
  <c r="P1051" i="5"/>
  <c r="P1066" i="5"/>
  <c r="P1043" i="5"/>
  <c r="P1080" i="5"/>
  <c r="P1128" i="5"/>
  <c r="P1110" i="5"/>
  <c r="P1117" i="5"/>
  <c r="AC1117" i="5" s="1"/>
  <c r="P1167" i="5"/>
  <c r="P1239" i="5"/>
  <c r="AC1239" i="5" s="1"/>
  <c r="P1266" i="5"/>
  <c r="P902" i="5"/>
  <c r="AC902" i="5" s="1"/>
  <c r="P944" i="5"/>
  <c r="AC944" i="5" s="1"/>
  <c r="P989" i="5"/>
  <c r="P1099" i="5"/>
  <c r="P1109" i="5"/>
  <c r="P1254" i="5"/>
  <c r="AC1254" i="5" s="1"/>
  <c r="P899" i="5"/>
  <c r="AC899" i="5" s="1"/>
  <c r="P1003" i="5"/>
  <c r="P1068" i="5"/>
  <c r="P1137" i="5"/>
  <c r="AC1137" i="5" s="1"/>
  <c r="P1219" i="5"/>
  <c r="AC1219" i="5" s="1"/>
  <c r="P1227" i="5"/>
  <c r="P1063" i="5"/>
  <c r="P1052" i="5"/>
  <c r="P1085" i="5"/>
  <c r="P1164" i="5"/>
  <c r="AC1164" i="5" s="1"/>
  <c r="P1161" i="5"/>
  <c r="AC1161" i="5" s="1"/>
  <c r="P1144" i="5"/>
  <c r="P1225" i="5"/>
  <c r="AC1225" i="5" s="1"/>
  <c r="P1228" i="5"/>
  <c r="P1453" i="5"/>
  <c r="P1400" i="5"/>
  <c r="P1283" i="5"/>
  <c r="P1346" i="5"/>
  <c r="P1622" i="5"/>
  <c r="AC1622" i="5" s="1"/>
  <c r="P1398" i="5"/>
  <c r="P1442" i="5"/>
  <c r="AC1442" i="5" s="1"/>
  <c r="P1474" i="5"/>
  <c r="P1487" i="5"/>
  <c r="P1469" i="5"/>
  <c r="P1515" i="5"/>
  <c r="P1602" i="5"/>
  <c r="AC1602" i="5" s="1"/>
  <c r="P1571" i="5"/>
  <c r="P1615" i="5"/>
  <c r="P1698" i="5"/>
  <c r="AC1698" i="5" s="1"/>
  <c r="P1748" i="5"/>
  <c r="P1601" i="5"/>
  <c r="P1697" i="5"/>
  <c r="AC1697" i="5" s="1"/>
  <c r="P1776" i="5"/>
  <c r="P1668" i="5"/>
  <c r="AC1668" i="5" s="1"/>
  <c r="P1684" i="5"/>
  <c r="P1700" i="5"/>
  <c r="AC1700" i="5" s="1"/>
  <c r="P1740" i="5"/>
  <c r="P1885" i="5"/>
  <c r="P1909" i="5"/>
  <c r="P1970" i="5"/>
  <c r="P2002" i="5"/>
  <c r="P1770" i="5"/>
  <c r="AC1770" i="5" s="1"/>
  <c r="P1802" i="5"/>
  <c r="AC1802" i="5" s="1"/>
  <c r="P1817" i="5"/>
  <c r="AC1817" i="5" s="1"/>
  <c r="P1865" i="5"/>
  <c r="P1871" i="5"/>
  <c r="AC1871" i="5" s="1"/>
  <c r="P1980" i="5"/>
  <c r="AC1980" i="5" s="1"/>
  <c r="P1951" i="5"/>
  <c r="P1967" i="5"/>
  <c r="AC1967" i="5" s="1"/>
  <c r="P1983" i="5"/>
  <c r="AC1983" i="5" s="1"/>
  <c r="P1999" i="5"/>
  <c r="AC1999" i="5" s="1"/>
  <c r="P1383" i="5"/>
  <c r="P1437" i="5"/>
  <c r="P1596" i="5"/>
  <c r="AC1596" i="5" s="1"/>
  <c r="P1421" i="5"/>
  <c r="P1548" i="5"/>
  <c r="P1334" i="5"/>
  <c r="AC1334" i="5" s="1"/>
  <c r="P1416" i="5"/>
  <c r="AC1416" i="5" s="1"/>
  <c r="P1419" i="5"/>
  <c r="AC1419" i="5" s="1"/>
  <c r="P1438" i="5"/>
  <c r="AC1438" i="5" s="1"/>
  <c r="P1456" i="5"/>
  <c r="AC1456" i="5" s="1"/>
  <c r="P1551" i="5"/>
  <c r="P1552" i="5"/>
  <c r="P1639" i="5"/>
  <c r="P1595" i="5"/>
  <c r="AC1595" i="5" s="1"/>
  <c r="P1654" i="5"/>
  <c r="AC1654" i="5" s="1"/>
  <c r="P1702" i="5"/>
  <c r="AC1702" i="5" s="1"/>
  <c r="P1732" i="5"/>
  <c r="P1541" i="5"/>
  <c r="AC1541" i="5" s="1"/>
  <c r="P1593" i="5"/>
  <c r="P1613" i="5"/>
  <c r="P1645" i="5"/>
  <c r="P1685" i="5"/>
  <c r="AC1685" i="5" s="1"/>
  <c r="P1759" i="5"/>
  <c r="AC1759" i="5" s="1"/>
  <c r="P1840" i="5"/>
  <c r="P1731" i="5"/>
  <c r="AC1731" i="5" s="1"/>
  <c r="P1744" i="5"/>
  <c r="P1816" i="5"/>
  <c r="P1875" i="5"/>
  <c r="AC1875" i="5" s="1"/>
  <c r="P1974" i="5"/>
  <c r="P1766" i="5"/>
  <c r="AC1766" i="5" s="1"/>
  <c r="P1853" i="5"/>
  <c r="P1879" i="5"/>
  <c r="AC1879" i="5" s="1"/>
  <c r="P1890" i="5"/>
  <c r="AC1890" i="5" s="1"/>
  <c r="P1903" i="5"/>
  <c r="AC1903" i="5" s="1"/>
  <c r="P1923" i="5"/>
  <c r="AC1923" i="5" s="1"/>
  <c r="P1311" i="5"/>
  <c r="P1422" i="5"/>
  <c r="P1294" i="5"/>
  <c r="P1413" i="5"/>
  <c r="AC1413" i="5" s="1"/>
  <c r="P1620" i="5"/>
  <c r="AC1620" i="5" s="1"/>
  <c r="P1638" i="5"/>
  <c r="P1648" i="5"/>
  <c r="P1678" i="5"/>
  <c r="P1561" i="5"/>
  <c r="P1807" i="5"/>
  <c r="P1735" i="5"/>
  <c r="AC1735" i="5" s="1"/>
  <c r="P1884" i="5"/>
  <c r="AC1884" i="5" s="1"/>
  <c r="P1758" i="5"/>
  <c r="AC1758" i="5" s="1"/>
  <c r="P1845" i="5"/>
  <c r="AC1845" i="5" s="1"/>
  <c r="P1886" i="5"/>
  <c r="AC1886" i="5" s="1"/>
  <c r="P1899" i="5"/>
  <c r="AC1899" i="5" s="1"/>
  <c r="P1931" i="5"/>
  <c r="AC1931" i="5" s="1"/>
  <c r="P1449" i="5"/>
  <c r="P1339" i="5"/>
  <c r="AC1339" i="5" s="1"/>
  <c r="P1351" i="5"/>
  <c r="P1371" i="5"/>
  <c r="AC1371" i="5" s="1"/>
  <c r="P1338" i="5"/>
  <c r="P1399" i="5"/>
  <c r="AC1399" i="5" s="1"/>
  <c r="P1322" i="5"/>
  <c r="P1410" i="5"/>
  <c r="P1470" i="5"/>
  <c r="AC1470" i="5" s="1"/>
  <c r="P1486" i="5"/>
  <c r="P1598" i="5"/>
  <c r="AC1598" i="5" s="1"/>
  <c r="P1690" i="5"/>
  <c r="P1617" i="5"/>
  <c r="P1710" i="5"/>
  <c r="AC1710" i="5" s="1"/>
  <c r="P1792" i="5"/>
  <c r="AC1792" i="5" s="1"/>
  <c r="P1708" i="5"/>
  <c r="AC1708" i="5" s="1"/>
  <c r="P1800" i="5"/>
  <c r="AC1800" i="5" s="1"/>
  <c r="P1994" i="5"/>
  <c r="P1810" i="5"/>
  <c r="AC1810" i="5" s="1"/>
  <c r="P1874" i="5"/>
  <c r="P1375" i="5"/>
  <c r="P1319" i="5"/>
  <c r="P1390" i="5"/>
  <c r="AC1390" i="5" s="1"/>
  <c r="P1498" i="5"/>
  <c r="AC1498" i="5" s="1"/>
  <c r="P1608" i="5"/>
  <c r="P1489" i="5"/>
  <c r="P1527" i="5"/>
  <c r="AC1527" i="5" s="1"/>
  <c r="P1614" i="5"/>
  <c r="AC1614" i="5" s="1"/>
  <c r="P1651" i="5"/>
  <c r="P1864" i="5"/>
  <c r="P1774" i="5"/>
  <c r="AC1774" i="5" s="1"/>
  <c r="P1838" i="5"/>
  <c r="P1765" i="5"/>
  <c r="AC1765" i="5" s="1"/>
  <c r="P1575" i="5"/>
  <c r="AC1575" i="5" s="1"/>
  <c r="P1542" i="5"/>
  <c r="AC1542" i="5" s="1"/>
  <c r="P1297" i="5"/>
  <c r="P1309" i="5"/>
  <c r="P1600" i="5"/>
  <c r="AC1600" i="5" s="1"/>
  <c r="P1842" i="5"/>
  <c r="AC1842" i="5" s="1"/>
  <c r="P1640" i="5"/>
  <c r="P1689" i="5"/>
  <c r="AC1689" i="5" s="1"/>
  <c r="P411" i="5"/>
  <c r="T777" i="5"/>
  <c r="U777" i="5" s="1"/>
  <c r="P728" i="5"/>
  <c r="P88" i="5"/>
  <c r="AC88" i="5" s="1"/>
  <c r="T986" i="5"/>
  <c r="U986" i="5" s="1"/>
  <c r="T1474" i="5"/>
  <c r="U1474" i="5" s="1"/>
  <c r="T1819" i="5"/>
  <c r="U1819" i="5" s="1"/>
  <c r="T1942" i="5"/>
  <c r="U1942" i="5" s="1"/>
  <c r="T978" i="5"/>
  <c r="U978" i="5" s="1"/>
  <c r="T916" i="5"/>
  <c r="U916" i="5" s="1"/>
  <c r="T1299" i="5"/>
  <c r="U1299" i="5" s="1"/>
  <c r="T1257" i="5"/>
  <c r="U1257" i="5" s="1"/>
  <c r="AC1803" i="5"/>
  <c r="T825" i="5"/>
  <c r="U825" i="5" s="1"/>
  <c r="AC1034" i="5"/>
  <c r="T1894" i="5"/>
  <c r="U1894" i="5" s="1"/>
  <c r="T619" i="5"/>
  <c r="U619" i="5" s="1"/>
  <c r="T82" i="5"/>
  <c r="U82" i="5" s="1"/>
  <c r="P85" i="5"/>
  <c r="T43" i="5"/>
  <c r="AC81" i="5"/>
  <c r="T33" i="5"/>
  <c r="T1348" i="5"/>
  <c r="U1348" i="5" s="1"/>
  <c r="T1380" i="5"/>
  <c r="U1380" i="5" s="1"/>
  <c r="T1312" i="5"/>
  <c r="U1312" i="5" s="1"/>
  <c r="AC1330" i="5"/>
  <c r="AC1362" i="5"/>
  <c r="AC1394" i="5"/>
  <c r="T1306" i="5"/>
  <c r="U1306" i="5" s="1"/>
  <c r="T1586" i="5"/>
  <c r="U1586" i="5" s="1"/>
  <c r="T1455" i="5"/>
  <c r="U1455" i="5" s="1"/>
  <c r="AC1471" i="5"/>
  <c r="AC1490" i="5"/>
  <c r="T1516" i="5"/>
  <c r="U1516" i="5" s="1"/>
  <c r="AC1499" i="5"/>
  <c r="AC1531" i="5"/>
  <c r="T1507" i="5"/>
  <c r="U1507" i="5" s="1"/>
  <c r="T1523" i="5"/>
  <c r="U1523" i="5" s="1"/>
  <c r="T1539" i="5"/>
  <c r="U1539" i="5" s="1"/>
  <c r="T1544" i="5"/>
  <c r="U1544" i="5" s="1"/>
  <c r="T1566" i="5"/>
  <c r="U1566" i="5" s="1"/>
  <c r="P1663" i="5"/>
  <c r="AC1663" i="5" s="1"/>
  <c r="T1558" i="5"/>
  <c r="U1558" i="5" s="1"/>
  <c r="P1563" i="5"/>
  <c r="AC1563" i="5" s="1"/>
  <c r="P1727" i="5"/>
  <c r="AC1727" i="5" s="1"/>
  <c r="T1733" i="5"/>
  <c r="U1733" i="5" s="1"/>
  <c r="T1722" i="5"/>
  <c r="U1722" i="5" s="1"/>
  <c r="AC1815" i="5"/>
  <c r="T1816" i="5"/>
  <c r="U1816" i="5" s="1"/>
  <c r="T1848" i="5"/>
  <c r="U1848" i="5" s="1"/>
  <c r="P1897" i="5"/>
  <c r="AC1986" i="5"/>
  <c r="T1809" i="5"/>
  <c r="U1809" i="5" s="1"/>
  <c r="AC1850" i="5"/>
  <c r="AC1769" i="5"/>
  <c r="AC1849" i="5"/>
  <c r="T1908" i="5"/>
  <c r="U1908" i="5" s="1"/>
  <c r="T1879" i="5"/>
  <c r="U1879" i="5" s="1"/>
  <c r="T1887" i="5"/>
  <c r="U1887" i="5" s="1"/>
  <c r="T1895" i="5"/>
  <c r="U1895" i="5" s="1"/>
  <c r="T1903" i="5"/>
  <c r="U1903" i="5" s="1"/>
  <c r="T1911" i="5"/>
  <c r="U1911" i="5" s="1"/>
  <c r="T1610" i="5"/>
  <c r="U1610" i="5" s="1"/>
  <c r="AC1433" i="5"/>
  <c r="P1521" i="5"/>
  <c r="T1415" i="5"/>
  <c r="U1415" i="5" s="1"/>
  <c r="T1488" i="5"/>
  <c r="U1488" i="5" s="1"/>
  <c r="T1504" i="5"/>
  <c r="U1504" i="5" s="1"/>
  <c r="T1520" i="5"/>
  <c r="U1520" i="5" s="1"/>
  <c r="T1608" i="5"/>
  <c r="U1608" i="5" s="1"/>
  <c r="T1686" i="5"/>
  <c r="U1686" i="5" s="1"/>
  <c r="T1552" i="5"/>
  <c r="U1552" i="5" s="1"/>
  <c r="T1656" i="5"/>
  <c r="U1656" i="5" s="1"/>
  <c r="T1717" i="5"/>
  <c r="U1717" i="5" s="1"/>
  <c r="T1871" i="5"/>
  <c r="U1871" i="5" s="1"/>
  <c r="T1764" i="5"/>
  <c r="U1764" i="5" s="1"/>
  <c r="T1812" i="5"/>
  <c r="U1812" i="5" s="1"/>
  <c r="P1730" i="5"/>
  <c r="T1773" i="5"/>
  <c r="U1773" i="5" s="1"/>
  <c r="T1837" i="5"/>
  <c r="U1837" i="5" s="1"/>
  <c r="P1789" i="5"/>
  <c r="P1837" i="5"/>
  <c r="AC1837" i="5" s="1"/>
  <c r="AC1506" i="5"/>
  <c r="AC1630" i="5"/>
  <c r="P1723" i="5"/>
  <c r="AC1657" i="5"/>
  <c r="T1676" i="5"/>
  <c r="U1676" i="5" s="1"/>
  <c r="T1721" i="5"/>
  <c r="U1721" i="5" s="1"/>
  <c r="AC1855" i="5"/>
  <c r="T1724" i="5"/>
  <c r="U1724" i="5" s="1"/>
  <c r="T1936" i="5"/>
  <c r="U1936" i="5" s="1"/>
  <c r="AC1813" i="5"/>
  <c r="AC1960" i="5"/>
  <c r="T1931" i="5"/>
  <c r="U1931" i="5" s="1"/>
  <c r="T1654" i="5"/>
  <c r="U1654" i="5" s="1"/>
  <c r="AC1331" i="5"/>
  <c r="AC1347" i="5"/>
  <c r="AC1355" i="5"/>
  <c r="AC1363" i="5"/>
  <c r="T1433" i="5"/>
  <c r="U1433" i="5" s="1"/>
  <c r="AC1299" i="5"/>
  <c r="T1464" i="5"/>
  <c r="U1464" i="5" s="1"/>
  <c r="P1675" i="5"/>
  <c r="AC1675" i="5" s="1"/>
  <c r="T1302" i="5"/>
  <c r="U1302" i="5" s="1"/>
  <c r="P1580" i="5"/>
  <c r="AC1410" i="5"/>
  <c r="T1423" i="5"/>
  <c r="U1423" i="5" s="1"/>
  <c r="P1695" i="5"/>
  <c r="AC1507" i="5"/>
  <c r="AC1539" i="5"/>
  <c r="T1702" i="5"/>
  <c r="U1702" i="5" s="1"/>
  <c r="T1706" i="5"/>
  <c r="U1706" i="5" s="1"/>
  <c r="T1674" i="5"/>
  <c r="U1674" i="5" s="1"/>
  <c r="T1652" i="5"/>
  <c r="U1652" i="5" s="1"/>
  <c r="AC1673" i="5"/>
  <c r="AC1743" i="5"/>
  <c r="AC1711" i="5"/>
  <c r="AC1783" i="5"/>
  <c r="AC1831" i="5"/>
  <c r="T1760" i="5"/>
  <c r="U1760" i="5" s="1"/>
  <c r="T1792" i="5"/>
  <c r="U1792" i="5" s="1"/>
  <c r="T1824" i="5"/>
  <c r="U1824" i="5" s="1"/>
  <c r="T1856" i="5"/>
  <c r="U1856" i="5" s="1"/>
  <c r="AC1978" i="5"/>
  <c r="P2001" i="5"/>
  <c r="T1849" i="5"/>
  <c r="U1849" i="5" s="1"/>
  <c r="T1952" i="5"/>
  <c r="U1952" i="5" s="1"/>
  <c r="T1968" i="5"/>
  <c r="U1968" i="5" s="1"/>
  <c r="T1984" i="5"/>
  <c r="U1984" i="5" s="1"/>
  <c r="T2000" i="5"/>
  <c r="U2000" i="5" s="1"/>
  <c r="P1857" i="5"/>
  <c r="T1900" i="5"/>
  <c r="U1900" i="5" s="1"/>
  <c r="T1948" i="5"/>
  <c r="U1948" i="5" s="1"/>
  <c r="P1937" i="5"/>
  <c r="T1951" i="5"/>
  <c r="U1951" i="5" s="1"/>
  <c r="T1955" i="5"/>
  <c r="U1955" i="5" s="1"/>
  <c r="T1959" i="5"/>
  <c r="U1959" i="5" s="1"/>
  <c r="T1963" i="5"/>
  <c r="U1963" i="5" s="1"/>
  <c r="T1967" i="5"/>
  <c r="U1967" i="5" s="1"/>
  <c r="T1971" i="5"/>
  <c r="U1971" i="5" s="1"/>
  <c r="T1975" i="5"/>
  <c r="U1975" i="5" s="1"/>
  <c r="T1979" i="5"/>
  <c r="U1979" i="5" s="1"/>
  <c r="T1983" i="5"/>
  <c r="U1983" i="5" s="1"/>
  <c r="T1987" i="5"/>
  <c r="U1987" i="5" s="1"/>
  <c r="T1991" i="5"/>
  <c r="U1991" i="5" s="1"/>
  <c r="T1995" i="5"/>
  <c r="U1995" i="5" s="1"/>
  <c r="T1999" i="5"/>
  <c r="U1999" i="5" s="1"/>
  <c r="T2003" i="5"/>
  <c r="U2003" i="5" s="1"/>
  <c r="T1304" i="5"/>
  <c r="U1304" i="5" s="1"/>
  <c r="P1719" i="5"/>
  <c r="T1804" i="5"/>
  <c r="U1804" i="5" s="1"/>
  <c r="T1920" i="5"/>
  <c r="U1920" i="5" s="1"/>
  <c r="T1923" i="5"/>
  <c r="U1923" i="5" s="1"/>
  <c r="T1939" i="5"/>
  <c r="U1939" i="5" s="1"/>
  <c r="T1947" i="5"/>
  <c r="U1947" i="5" s="1"/>
  <c r="P1329" i="5"/>
  <c r="AC1329" i="5" s="1"/>
  <c r="P1488" i="5"/>
  <c r="AC1488" i="5" s="1"/>
  <c r="P1734" i="5"/>
  <c r="AC1734" i="5" s="1"/>
  <c r="P1981" i="5"/>
  <c r="AC1981" i="5" s="1"/>
  <c r="P1377" i="5"/>
  <c r="AC1377" i="5" s="1"/>
  <c r="P1445" i="5"/>
  <c r="AC1445" i="5" s="1"/>
  <c r="P1460" i="5"/>
  <c r="AC1460" i="5" s="1"/>
  <c r="P1529" i="5"/>
  <c r="AC1529" i="5" s="1"/>
  <c r="P1746" i="5"/>
  <c r="AC1746" i="5" s="1"/>
  <c r="P1722" i="5"/>
  <c r="AC1722" i="5" s="1"/>
  <c r="P1933" i="5"/>
  <c r="AC1933" i="5" s="1"/>
  <c r="P1924" i="5"/>
  <c r="AC1924" i="5" s="1"/>
  <c r="P1952" i="5"/>
  <c r="AC1952" i="5" s="1"/>
  <c r="P1984" i="5"/>
  <c r="AC1984" i="5" s="1"/>
  <c r="P1472" i="5"/>
  <c r="AC1472" i="5" s="1"/>
  <c r="P1973" i="5"/>
  <c r="AC1973" i="5" s="1"/>
  <c r="P1365" i="5"/>
  <c r="AC1365" i="5" s="1"/>
  <c r="P1683" i="5"/>
  <c r="AC1683" i="5" s="1"/>
  <c r="AC1395" i="5"/>
  <c r="AC1400" i="5"/>
  <c r="T1308" i="5"/>
  <c r="U1308" i="5" s="1"/>
  <c r="T1340" i="5"/>
  <c r="U1340" i="5" s="1"/>
  <c r="T1372" i="5"/>
  <c r="U1372" i="5" s="1"/>
  <c r="T1416" i="5"/>
  <c r="U1416" i="5" s="1"/>
  <c r="T1282" i="5"/>
  <c r="U1282" i="5" s="1"/>
  <c r="T1314" i="5"/>
  <c r="U1314" i="5" s="1"/>
  <c r="T1419" i="5"/>
  <c r="U1419" i="5" s="1"/>
  <c r="T1451" i="5"/>
  <c r="U1451" i="5" s="1"/>
  <c r="T1536" i="5"/>
  <c r="U1536" i="5" s="1"/>
  <c r="P1314" i="5"/>
  <c r="AC1314" i="5" s="1"/>
  <c r="AC1407" i="5"/>
  <c r="AC1479" i="5"/>
  <c r="T1459" i="5"/>
  <c r="U1459" i="5" s="1"/>
  <c r="AC1469" i="5"/>
  <c r="T1500" i="5"/>
  <c r="U1500" i="5" s="1"/>
  <c r="T1546" i="5"/>
  <c r="U1546" i="5" s="1"/>
  <c r="AC1582" i="5"/>
  <c r="T1503" i="5"/>
  <c r="U1503" i="5" s="1"/>
  <c r="T1519" i="5"/>
  <c r="U1519" i="5" s="1"/>
  <c r="T1535" i="5"/>
  <c r="U1535" i="5" s="1"/>
  <c r="AC1555" i="5"/>
  <c r="T1628" i="5"/>
  <c r="U1628" i="5" s="1"/>
  <c r="T1666" i="5"/>
  <c r="U1666" i="5" s="1"/>
  <c r="T1550" i="5"/>
  <c r="U1550" i="5" s="1"/>
  <c r="T1600" i="5"/>
  <c r="U1600" i="5" s="1"/>
  <c r="T1678" i="5"/>
  <c r="U1678" i="5" s="1"/>
  <c r="T1745" i="5"/>
  <c r="U1745" i="5" s="1"/>
  <c r="AC1681" i="5"/>
  <c r="AC1839" i="5"/>
  <c r="AC1660" i="5"/>
  <c r="AC1676" i="5"/>
  <c r="AC1684" i="5"/>
  <c r="AC1692" i="5"/>
  <c r="T1737" i="5"/>
  <c r="U1737" i="5" s="1"/>
  <c r="T1784" i="5"/>
  <c r="U1784" i="5" s="1"/>
  <c r="T1864" i="5"/>
  <c r="U1864" i="5" s="1"/>
  <c r="P1889" i="5"/>
  <c r="AC1901" i="5"/>
  <c r="P1930" i="5"/>
  <c r="AC1970" i="5"/>
  <c r="P1993" i="5"/>
  <c r="AC1993" i="5" s="1"/>
  <c r="P1742" i="5"/>
  <c r="T1793" i="5"/>
  <c r="U1793" i="5" s="1"/>
  <c r="AC1834" i="5"/>
  <c r="T1857" i="5"/>
  <c r="U1857" i="5" s="1"/>
  <c r="P1925" i="5"/>
  <c r="T1932" i="5"/>
  <c r="U1932" i="5" s="1"/>
  <c r="AC1996" i="5"/>
  <c r="AC1935" i="5"/>
  <c r="AC1955" i="5"/>
  <c r="AC1963" i="5"/>
  <c r="AC1971" i="5"/>
  <c r="AC1979" i="5"/>
  <c r="AC1987" i="5"/>
  <c r="AC1995" i="5"/>
  <c r="AC2003" i="5"/>
  <c r="AC1323" i="5"/>
  <c r="AC1383" i="5"/>
  <c r="AC1305" i="5"/>
  <c r="T1472" i="5"/>
  <c r="U1472" i="5" s="1"/>
  <c r="T1620" i="5"/>
  <c r="U1620" i="5" s="1"/>
  <c r="P1430" i="5"/>
  <c r="AC1430" i="5" s="1"/>
  <c r="P1481" i="5"/>
  <c r="AC1481" i="5" s="1"/>
  <c r="P1510" i="5"/>
  <c r="AC1503" i="5"/>
  <c r="T1576" i="5"/>
  <c r="U1576" i="5" s="1"/>
  <c r="T1618" i="5"/>
  <c r="U1618" i="5" s="1"/>
  <c r="AC1639" i="5"/>
  <c r="T1562" i="5"/>
  <c r="U1562" i="5" s="1"/>
  <c r="AC1670" i="5"/>
  <c r="AC1557" i="5"/>
  <c r="T1668" i="5"/>
  <c r="U1668" i="5" s="1"/>
  <c r="T1700" i="5"/>
  <c r="U1700" i="5" s="1"/>
  <c r="AC1823" i="5"/>
  <c r="AC1799" i="5"/>
  <c r="T1736" i="5"/>
  <c r="U1736" i="5" s="1"/>
  <c r="T1752" i="5"/>
  <c r="U1752" i="5" s="1"/>
  <c r="T1860" i="5"/>
  <c r="U1860" i="5" s="1"/>
  <c r="AC1878" i="5"/>
  <c r="AC1958" i="5"/>
  <c r="AC1990" i="5"/>
  <c r="T1757" i="5"/>
  <c r="U1757" i="5" s="1"/>
  <c r="AC1798" i="5"/>
  <c r="T1821" i="5"/>
  <c r="U1821" i="5" s="1"/>
  <c r="P1805" i="5"/>
  <c r="T1880" i="5"/>
  <c r="U1880" i="5" s="1"/>
  <c r="T1940" i="5"/>
  <c r="U1940" i="5" s="1"/>
  <c r="AC1422" i="5"/>
  <c r="T1407" i="5"/>
  <c r="U1407" i="5" s="1"/>
  <c r="T1411" i="5"/>
  <c r="U1411" i="5" s="1"/>
  <c r="AC1609" i="5"/>
  <c r="T1660" i="5"/>
  <c r="U1660" i="5" s="1"/>
  <c r="AC1693" i="5"/>
  <c r="AC1807" i="5"/>
  <c r="T1732" i="5"/>
  <c r="U1732" i="5" s="1"/>
  <c r="AC1908" i="5"/>
  <c r="AC1966" i="5"/>
  <c r="AC1902" i="5"/>
  <c r="T1320" i="5"/>
  <c r="U1320" i="5" s="1"/>
  <c r="P1505" i="5"/>
  <c r="AC1505" i="5" s="1"/>
  <c r="AC1287" i="5"/>
  <c r="AC1338" i="5"/>
  <c r="AC1370" i="5"/>
  <c r="AC1465" i="5"/>
  <c r="T1682" i="5"/>
  <c r="U1682" i="5" s="1"/>
  <c r="T1310" i="5"/>
  <c r="U1310" i="5" s="1"/>
  <c r="T1403" i="5"/>
  <c r="U1403" i="5" s="1"/>
  <c r="T1528" i="5"/>
  <c r="U1528" i="5" s="1"/>
  <c r="P1478" i="5"/>
  <c r="P1603" i="5"/>
  <c r="T1650" i="5"/>
  <c r="U1650" i="5" s="1"/>
  <c r="T1694" i="5"/>
  <c r="U1694" i="5" s="1"/>
  <c r="T1688" i="5"/>
  <c r="U1688" i="5" s="1"/>
  <c r="P1938" i="5"/>
  <c r="P1985" i="5"/>
  <c r="AC1985" i="5" s="1"/>
  <c r="T1769" i="5"/>
  <c r="U1769" i="5" s="1"/>
  <c r="T1817" i="5"/>
  <c r="U1817" i="5" s="1"/>
  <c r="T1956" i="5"/>
  <c r="U1956" i="5" s="1"/>
  <c r="T1972" i="5"/>
  <c r="U1972" i="5" s="1"/>
  <c r="T1988" i="5"/>
  <c r="U1988" i="5" s="1"/>
  <c r="T2004" i="5"/>
  <c r="U2004" i="5" s="1"/>
  <c r="T1884" i="5"/>
  <c r="U1884" i="5" s="1"/>
  <c r="T1883" i="5"/>
  <c r="U1883" i="5" s="1"/>
  <c r="T1891" i="5"/>
  <c r="U1891" i="5" s="1"/>
  <c r="T1899" i="5"/>
  <c r="U1899" i="5" s="1"/>
  <c r="T1907" i="5"/>
  <c r="U1907" i="5" s="1"/>
  <c r="T1300" i="5"/>
  <c r="U1300" i="5" s="1"/>
  <c r="AC1358" i="5"/>
  <c r="T1756" i="5"/>
  <c r="U1756" i="5" s="1"/>
  <c r="T1852" i="5"/>
  <c r="U1852" i="5" s="1"/>
  <c r="AC1992" i="5"/>
  <c r="P1509" i="5"/>
  <c r="AC1509" i="5" s="1"/>
  <c r="P1496" i="5"/>
  <c r="AC1496" i="5" s="1"/>
  <c r="P1528" i="5"/>
  <c r="P1965" i="5"/>
  <c r="AC1965" i="5" s="1"/>
  <c r="P1944" i="5"/>
  <c r="P1508" i="5"/>
  <c r="AC1508" i="5" s="1"/>
  <c r="P1671" i="5"/>
  <c r="AC1671" i="5" s="1"/>
  <c r="P1691" i="5"/>
  <c r="AC1691" i="5" s="1"/>
  <c r="P1896" i="5"/>
  <c r="AC1896" i="5" s="1"/>
  <c r="P1389" i="5"/>
  <c r="P1446" i="5"/>
  <c r="AC1446" i="5" s="1"/>
  <c r="P1493" i="5"/>
  <c r="AC1493" i="5" s="1"/>
  <c r="P1520" i="5"/>
  <c r="AC1520" i="5" s="1"/>
  <c r="P1687" i="5"/>
  <c r="AC1687" i="5" s="1"/>
  <c r="P1888" i="5"/>
  <c r="AC1888" i="5" s="1"/>
  <c r="P1957" i="5"/>
  <c r="AC1957" i="5" s="1"/>
  <c r="P1333" i="5"/>
  <c r="AC1333" i="5" s="1"/>
  <c r="P1412" i="5"/>
  <c r="AC1412" i="5" s="1"/>
  <c r="P1517" i="5"/>
  <c r="AC1517" i="5" s="1"/>
  <c r="P1500" i="5"/>
  <c r="P1532" i="5"/>
  <c r="P1679" i="5"/>
  <c r="AC1679" i="5" s="1"/>
  <c r="P1932" i="5"/>
  <c r="P1956" i="5"/>
  <c r="P1988" i="5"/>
  <c r="T1432" i="5"/>
  <c r="U1432" i="5" s="1"/>
  <c r="T1636" i="5"/>
  <c r="U1636" i="5" s="1"/>
  <c r="T1332" i="5"/>
  <c r="U1332" i="5" s="1"/>
  <c r="T1364" i="5"/>
  <c r="U1364" i="5" s="1"/>
  <c r="T1396" i="5"/>
  <c r="U1396" i="5" s="1"/>
  <c r="T1290" i="5"/>
  <c r="U1290" i="5" s="1"/>
  <c r="T1322" i="5"/>
  <c r="U1322" i="5" s="1"/>
  <c r="P1425" i="5"/>
  <c r="AC1425" i="5" s="1"/>
  <c r="P1457" i="5"/>
  <c r="T1698" i="5"/>
  <c r="U1698" i="5" s="1"/>
  <c r="T1499" i="5"/>
  <c r="U1499" i="5" s="1"/>
  <c r="T1515" i="5"/>
  <c r="U1515" i="5" s="1"/>
  <c r="T1531" i="5"/>
  <c r="U1531" i="5" s="1"/>
  <c r="T1542" i="5"/>
  <c r="U1542" i="5" s="1"/>
  <c r="T1640" i="5"/>
  <c r="U1640" i="5" s="1"/>
  <c r="T1800" i="5"/>
  <c r="U1800" i="5" s="1"/>
  <c r="T1832" i="5"/>
  <c r="U1832" i="5" s="1"/>
  <c r="P1881" i="5"/>
  <c r="AC1881" i="5" s="1"/>
  <c r="P1913" i="5"/>
  <c r="AC1913" i="5" s="1"/>
  <c r="P1977" i="5"/>
  <c r="AC1977" i="5" s="1"/>
  <c r="P1754" i="5"/>
  <c r="T1777" i="5"/>
  <c r="U1777" i="5" s="1"/>
  <c r="T1841" i="5"/>
  <c r="U1841" i="5" s="1"/>
  <c r="P1941" i="5"/>
  <c r="AC1941" i="5" s="1"/>
  <c r="T1892" i="5"/>
  <c r="U1892" i="5" s="1"/>
  <c r="P1929" i="5"/>
  <c r="AC1929" i="5" s="1"/>
  <c r="T1316" i="5"/>
  <c r="U1316" i="5" s="1"/>
  <c r="T1496" i="5"/>
  <c r="U1496" i="5" s="1"/>
  <c r="T1512" i="5"/>
  <c r="U1512" i="5" s="1"/>
  <c r="P1302" i="5"/>
  <c r="T1439" i="5"/>
  <c r="U1439" i="5" s="1"/>
  <c r="P1642" i="5"/>
  <c r="AC1642" i="5" s="1"/>
  <c r="T1443" i="5"/>
  <c r="U1443" i="5" s="1"/>
  <c r="T1568" i="5"/>
  <c r="U1568" i="5" s="1"/>
  <c r="T1634" i="5"/>
  <c r="U1634" i="5" s="1"/>
  <c r="T1644" i="5"/>
  <c r="U1644" i="5" s="1"/>
  <c r="P1739" i="5"/>
  <c r="T1684" i="5"/>
  <c r="U1684" i="5" s="1"/>
  <c r="T1725" i="5"/>
  <c r="U1725" i="5" s="1"/>
  <c r="T1753" i="5"/>
  <c r="U1753" i="5" s="1"/>
  <c r="T1712" i="5"/>
  <c r="U1712" i="5" s="1"/>
  <c r="T1720" i="5"/>
  <c r="U1720" i="5" s="1"/>
  <c r="T1780" i="5"/>
  <c r="U1780" i="5" s="1"/>
  <c r="T1828" i="5"/>
  <c r="U1828" i="5" s="1"/>
  <c r="T1944" i="5"/>
  <c r="U1944" i="5" s="1"/>
  <c r="T1805" i="5"/>
  <c r="U1805" i="5" s="1"/>
  <c r="T1896" i="5"/>
  <c r="U1896" i="5" s="1"/>
  <c r="T1471" i="5"/>
  <c r="U1471" i="5" s="1"/>
  <c r="T1479" i="5"/>
  <c r="U1479" i="5" s="1"/>
  <c r="T1487" i="5"/>
  <c r="U1487" i="5" s="1"/>
  <c r="P1612" i="5"/>
  <c r="T1713" i="5"/>
  <c r="U1713" i="5" s="1"/>
  <c r="T1716" i="5"/>
  <c r="U1716" i="5" s="1"/>
  <c r="T1820" i="5"/>
  <c r="U1820" i="5" s="1"/>
  <c r="P1877" i="5"/>
  <c r="T1927" i="5"/>
  <c r="U1927" i="5" s="1"/>
  <c r="T1935" i="5"/>
  <c r="U1935" i="5" s="1"/>
  <c r="T1448" i="5"/>
  <c r="U1448" i="5" s="1"/>
  <c r="T1284" i="5"/>
  <c r="U1284" i="5" s="1"/>
  <c r="T1336" i="5"/>
  <c r="U1336" i="5" s="1"/>
  <c r="T1344" i="5"/>
  <c r="U1344" i="5" s="1"/>
  <c r="T1352" i="5"/>
  <c r="U1352" i="5" s="1"/>
  <c r="T1360" i="5"/>
  <c r="U1360" i="5" s="1"/>
  <c r="T1368" i="5"/>
  <c r="U1368" i="5" s="1"/>
  <c r="T1376" i="5"/>
  <c r="U1376" i="5" s="1"/>
  <c r="T1384" i="5"/>
  <c r="U1384" i="5" s="1"/>
  <c r="T1392" i="5"/>
  <c r="U1392" i="5" s="1"/>
  <c r="T1296" i="5"/>
  <c r="U1296" i="5" s="1"/>
  <c r="T1286" i="5"/>
  <c r="U1286" i="5" s="1"/>
  <c r="T1318" i="5"/>
  <c r="U1318" i="5" s="1"/>
  <c r="T1435" i="5"/>
  <c r="U1435" i="5" s="1"/>
  <c r="T1476" i="5"/>
  <c r="U1476" i="5" s="1"/>
  <c r="T1658" i="5"/>
  <c r="U1658" i="5" s="1"/>
  <c r="T1672" i="5"/>
  <c r="U1672" i="5" s="1"/>
  <c r="T1704" i="5"/>
  <c r="U1704" i="5" s="1"/>
  <c r="T1718" i="5"/>
  <c r="U1718" i="5" s="1"/>
  <c r="T1776" i="5"/>
  <c r="U1776" i="5" s="1"/>
  <c r="T1808" i="5"/>
  <c r="U1808" i="5" s="1"/>
  <c r="T1840" i="5"/>
  <c r="U1840" i="5" s="1"/>
  <c r="P1969" i="5"/>
  <c r="P1778" i="5"/>
  <c r="T1801" i="5"/>
  <c r="U1801" i="5" s="1"/>
  <c r="P1826" i="5"/>
  <c r="T1960" i="5"/>
  <c r="U1960" i="5" s="1"/>
  <c r="T1976" i="5"/>
  <c r="U1976" i="5" s="1"/>
  <c r="T1992" i="5"/>
  <c r="U1992" i="5" s="1"/>
  <c r="AC1291" i="5"/>
  <c r="AC1375" i="5"/>
  <c r="AC1403" i="5"/>
  <c r="AC1514" i="5"/>
  <c r="AC1423" i="5"/>
  <c r="T1740" i="5"/>
  <c r="U1740" i="5" s="1"/>
  <c r="T1836" i="5"/>
  <c r="U1836" i="5" s="1"/>
  <c r="AC1982" i="5"/>
  <c r="AC1822" i="5"/>
  <c r="T1919" i="5"/>
  <c r="U1919" i="5" s="1"/>
  <c r="T1943" i="5"/>
  <c r="U1943" i="5" s="1"/>
  <c r="P1313" i="5"/>
  <c r="AC1313" i="5" s="1"/>
  <c r="P1357" i="5"/>
  <c r="AC1357" i="5" s="1"/>
  <c r="P1385" i="5"/>
  <c r="AC1385" i="5" s="1"/>
  <c r="P1301" i="5"/>
  <c r="AC1301" i="5" s="1"/>
  <c r="P1484" i="5"/>
  <c r="P1949" i="5"/>
  <c r="AC1949" i="5" s="1"/>
  <c r="P1393" i="5"/>
  <c r="AC1393" i="5" s="1"/>
  <c r="P1501" i="5"/>
  <c r="AC1501" i="5" s="1"/>
  <c r="P1540" i="5"/>
  <c r="AC1540" i="5" s="1"/>
  <c r="P1714" i="5"/>
  <c r="AC1714" i="5" s="1"/>
  <c r="P1917" i="5"/>
  <c r="AC1917" i="5" s="1"/>
  <c r="P1940" i="5"/>
  <c r="P1968" i="5"/>
  <c r="P2000" i="5"/>
  <c r="AC2000" i="5" s="1"/>
  <c r="P1373" i="5"/>
  <c r="AC1373" i="5" s="1"/>
  <c r="P1468" i="5"/>
  <c r="AC1468" i="5" s="1"/>
  <c r="P1361" i="5"/>
  <c r="AC1361" i="5" s="1"/>
  <c r="P1667" i="5"/>
  <c r="AC1667" i="5" s="1"/>
  <c r="P1750" i="5"/>
  <c r="AC1750" i="5" s="1"/>
  <c r="T1288" i="5"/>
  <c r="U1288" i="5" s="1"/>
  <c r="AC1295" i="5"/>
  <c r="T1356" i="5"/>
  <c r="U1356" i="5" s="1"/>
  <c r="T1388" i="5"/>
  <c r="U1388" i="5" s="1"/>
  <c r="AC1283" i="5"/>
  <c r="T1298" i="5"/>
  <c r="U1298" i="5" s="1"/>
  <c r="AC1522" i="5"/>
  <c r="T1622" i="5"/>
  <c r="U1622" i="5" s="1"/>
  <c r="P1461" i="5"/>
  <c r="T1532" i="5"/>
  <c r="U1532" i="5" s="1"/>
  <c r="T1495" i="5"/>
  <c r="U1495" i="5" s="1"/>
  <c r="T1511" i="5"/>
  <c r="U1511" i="5" s="1"/>
  <c r="T1527" i="5"/>
  <c r="U1527" i="5" s="1"/>
  <c r="T1642" i="5"/>
  <c r="U1642" i="5" s="1"/>
  <c r="P1707" i="5"/>
  <c r="AC1707" i="5" s="1"/>
  <c r="T1749" i="5"/>
  <c r="U1749" i="5" s="1"/>
  <c r="AC1664" i="5"/>
  <c r="AC1672" i="5"/>
  <c r="AC1704" i="5"/>
  <c r="T1714" i="5"/>
  <c r="U1714" i="5" s="1"/>
  <c r="T1768" i="5"/>
  <c r="U1768" i="5" s="1"/>
  <c r="T1875" i="5"/>
  <c r="U1875" i="5" s="1"/>
  <c r="P1905" i="5"/>
  <c r="AC1905" i="5" s="1"/>
  <c r="P1914" i="5"/>
  <c r="AC1914" i="5" s="1"/>
  <c r="P1946" i="5"/>
  <c r="P1961" i="5"/>
  <c r="AC2002" i="5"/>
  <c r="T1761" i="5"/>
  <c r="U1761" i="5" s="1"/>
  <c r="T1825" i="5"/>
  <c r="U1825" i="5" s="1"/>
  <c r="AC1951" i="5"/>
  <c r="AC1959" i="5"/>
  <c r="AC1975" i="5"/>
  <c r="AC1991" i="5"/>
  <c r="T1292" i="5"/>
  <c r="U1292" i="5" s="1"/>
  <c r="AC1548" i="5"/>
  <c r="AC1350" i="5"/>
  <c r="AC1530" i="5"/>
  <c r="T1467" i="5"/>
  <c r="U1467" i="5" s="1"/>
  <c r="T1475" i="5"/>
  <c r="U1475" i="5" s="1"/>
  <c r="T1483" i="5"/>
  <c r="U1483" i="5" s="1"/>
  <c r="T1491" i="5"/>
  <c r="U1491" i="5" s="1"/>
  <c r="T1556" i="5"/>
  <c r="U1556" i="5" s="1"/>
  <c r="AC1459" i="5"/>
  <c r="P1494" i="5"/>
  <c r="P1526" i="5"/>
  <c r="AC1526" i="5" s="1"/>
  <c r="AC1552" i="5"/>
  <c r="T1648" i="5"/>
  <c r="U1648" i="5" s="1"/>
  <c r="AC1658" i="5"/>
  <c r="T1729" i="5"/>
  <c r="U1729" i="5" s="1"/>
  <c r="AC1791" i="5"/>
  <c r="T1741" i="5"/>
  <c r="U1741" i="5" s="1"/>
  <c r="T1728" i="5"/>
  <c r="U1728" i="5" s="1"/>
  <c r="T1744" i="5"/>
  <c r="U1744" i="5" s="1"/>
  <c r="T1796" i="5"/>
  <c r="U1796" i="5" s="1"/>
  <c r="T1844" i="5"/>
  <c r="U1844" i="5" s="1"/>
  <c r="T1928" i="5"/>
  <c r="U1928" i="5" s="1"/>
  <c r="AC1974" i="5"/>
  <c r="T1789" i="5"/>
  <c r="U1789" i="5" s="1"/>
  <c r="T1853" i="5"/>
  <c r="U1853" i="5" s="1"/>
  <c r="T1912" i="5"/>
  <c r="U1912" i="5" s="1"/>
  <c r="AC1882" i="5"/>
  <c r="AC1538" i="5"/>
  <c r="T1540" i="5"/>
  <c r="U1540" i="5" s="1"/>
  <c r="P1715" i="5"/>
  <c r="AC1715" i="5" s="1"/>
  <c r="T1692" i="5"/>
  <c r="U1692" i="5" s="1"/>
  <c r="AC1775" i="5"/>
  <c r="T1748" i="5"/>
  <c r="U1748" i="5" s="1"/>
  <c r="T1772" i="5"/>
  <c r="U1772" i="5" s="1"/>
  <c r="T1868" i="5"/>
  <c r="U1868" i="5" s="1"/>
  <c r="AC1950" i="5"/>
  <c r="AC1998" i="5"/>
  <c r="T1924" i="5"/>
  <c r="U1924" i="5" s="1"/>
  <c r="T1915" i="5"/>
  <c r="U1915" i="5" s="1"/>
  <c r="AC1307" i="5"/>
  <c r="AC1387" i="5"/>
  <c r="P1497" i="5"/>
  <c r="AC1303" i="5"/>
  <c r="T1328" i="5"/>
  <c r="U1328" i="5" s="1"/>
  <c r="P1513" i="5"/>
  <c r="AC1513" i="5" s="1"/>
  <c r="T1294" i="5"/>
  <c r="U1294" i="5" s="1"/>
  <c r="T1326" i="5"/>
  <c r="U1326" i="5" s="1"/>
  <c r="T1427" i="5"/>
  <c r="U1427" i="5" s="1"/>
  <c r="T1492" i="5"/>
  <c r="U1492" i="5" s="1"/>
  <c r="T1508" i="5"/>
  <c r="U1508" i="5" s="1"/>
  <c r="T1524" i="5"/>
  <c r="U1524" i="5" s="1"/>
  <c r="T1662" i="5"/>
  <c r="U1662" i="5" s="1"/>
  <c r="P1703" i="5"/>
  <c r="AC1703" i="5" s="1"/>
  <c r="P1649" i="5"/>
  <c r="AC1649" i="5" s="1"/>
  <c r="T1726" i="5"/>
  <c r="U1726" i="5" s="1"/>
  <c r="P1749" i="5"/>
  <c r="P1922" i="5"/>
  <c r="AC1922" i="5" s="1"/>
  <c r="P1953" i="5"/>
  <c r="AC1953" i="5" s="1"/>
  <c r="AC1994" i="5"/>
  <c r="T1785" i="5"/>
  <c r="U1785" i="5" s="1"/>
  <c r="T1833" i="5"/>
  <c r="U1833" i="5" s="1"/>
  <c r="T1865" i="5"/>
  <c r="U1865" i="5" s="1"/>
  <c r="T1964" i="5"/>
  <c r="U1964" i="5" s="1"/>
  <c r="T1980" i="5"/>
  <c r="U1980" i="5" s="1"/>
  <c r="T1996" i="5"/>
  <c r="U1996" i="5" s="1"/>
  <c r="P1793" i="5"/>
  <c r="T1916" i="5"/>
  <c r="U1916" i="5" s="1"/>
  <c r="T1324" i="5"/>
  <c r="U1324" i="5" s="1"/>
  <c r="AC1374" i="5"/>
  <c r="AC1428" i="5"/>
  <c r="T1788" i="5"/>
  <c r="U1788" i="5" s="1"/>
  <c r="P1281" i="5"/>
  <c r="AC1281" i="5" s="1"/>
  <c r="P1353" i="5"/>
  <c r="AC1353" i="5" s="1"/>
  <c r="P1533" i="5"/>
  <c r="AC1533" i="5" s="1"/>
  <c r="P1512" i="5"/>
  <c r="P1699" i="5"/>
  <c r="AC1699" i="5" s="1"/>
  <c r="P1997" i="5"/>
  <c r="AC1997" i="5" s="1"/>
  <c r="P1928" i="5"/>
  <c r="P1345" i="5"/>
  <c r="AC1345" i="5" s="1"/>
  <c r="P1381" i="5"/>
  <c r="P1285" i="5"/>
  <c r="AC1285" i="5" s="1"/>
  <c r="P1480" i="5"/>
  <c r="AC1480" i="5" s="1"/>
  <c r="P1492" i="5"/>
  <c r="P1524" i="5"/>
  <c r="AC1524" i="5" s="1"/>
  <c r="P1659" i="5"/>
  <c r="AC1659" i="5" s="1"/>
  <c r="P1880" i="5"/>
  <c r="AC1880" i="5" s="1"/>
  <c r="P1912" i="5"/>
  <c r="P1337" i="5"/>
  <c r="AC1337" i="5" s="1"/>
  <c r="P1369" i="5"/>
  <c r="AC1369" i="5" s="1"/>
  <c r="P1462" i="5"/>
  <c r="AC1462" i="5" s="1"/>
  <c r="P1525" i="5"/>
  <c r="P1504" i="5"/>
  <c r="AC1504" i="5" s="1"/>
  <c r="P1536" i="5"/>
  <c r="AC1536" i="5" s="1"/>
  <c r="P1921" i="5"/>
  <c r="AC1921" i="5" s="1"/>
  <c r="P1904" i="5"/>
  <c r="P1989" i="5"/>
  <c r="AC1989" i="5" s="1"/>
  <c r="P1516" i="5"/>
  <c r="AC1516" i="5" s="1"/>
  <c r="P1916" i="5"/>
  <c r="AC1916" i="5" s="1"/>
  <c r="P1948" i="5"/>
  <c r="AC1948" i="5" s="1"/>
  <c r="P1972" i="5"/>
  <c r="P2004" i="5"/>
  <c r="AC865" i="5"/>
  <c r="T926" i="5"/>
  <c r="U926" i="5" s="1"/>
  <c r="AC941" i="5"/>
  <c r="AC988" i="5"/>
  <c r="T995" i="5"/>
  <c r="U995" i="5" s="1"/>
  <c r="T1011" i="5"/>
  <c r="U1011" i="5" s="1"/>
  <c r="T1027" i="5"/>
  <c r="U1027" i="5" s="1"/>
  <c r="T1178" i="5"/>
  <c r="U1178" i="5" s="1"/>
  <c r="T1179" i="5"/>
  <c r="U1179" i="5" s="1"/>
  <c r="T1193" i="5"/>
  <c r="U1193" i="5" s="1"/>
  <c r="P1215" i="5"/>
  <c r="T1255" i="5"/>
  <c r="U1255" i="5" s="1"/>
  <c r="T938" i="5"/>
  <c r="U938" i="5" s="1"/>
  <c r="AC920" i="5"/>
  <c r="AC936" i="5"/>
  <c r="T858" i="5"/>
  <c r="U858" i="5" s="1"/>
  <c r="AC869" i="5"/>
  <c r="T918" i="5"/>
  <c r="U918" i="5" s="1"/>
  <c r="T861" i="5"/>
  <c r="U861" i="5" s="1"/>
  <c r="AC885" i="5"/>
  <c r="AC1008" i="5"/>
  <c r="AC995" i="5"/>
  <c r="T1072" i="5"/>
  <c r="U1072" i="5" s="1"/>
  <c r="T1111" i="5"/>
  <c r="U1111" i="5" s="1"/>
  <c r="T1124" i="5"/>
  <c r="U1124" i="5" s="1"/>
  <c r="T1145" i="5"/>
  <c r="U1145" i="5" s="1"/>
  <c r="T1186" i="5"/>
  <c r="U1186" i="5" s="1"/>
  <c r="T1183" i="5"/>
  <c r="U1183" i="5" s="1"/>
  <c r="T1197" i="5"/>
  <c r="U1197" i="5" s="1"/>
  <c r="T1263" i="5"/>
  <c r="U1263" i="5" s="1"/>
  <c r="AC1273" i="5"/>
  <c r="T1278" i="5"/>
  <c r="U1278" i="5" s="1"/>
  <c r="T862" i="5"/>
  <c r="U862" i="5" s="1"/>
  <c r="P924" i="5"/>
  <c r="T913" i="5"/>
  <c r="U913" i="5" s="1"/>
  <c r="P895" i="5"/>
  <c r="AC895" i="5" s="1"/>
  <c r="T901" i="5"/>
  <c r="U901" i="5" s="1"/>
  <c r="P953" i="5"/>
  <c r="T972" i="5"/>
  <c r="U972" i="5" s="1"/>
  <c r="T925" i="5"/>
  <c r="U925" i="5" s="1"/>
  <c r="T941" i="5"/>
  <c r="U941" i="5" s="1"/>
  <c r="P968" i="5"/>
  <c r="AC968" i="5" s="1"/>
  <c r="T1060" i="5"/>
  <c r="U1060" i="5" s="1"/>
  <c r="T983" i="5"/>
  <c r="U983" i="5" s="1"/>
  <c r="T1081" i="5"/>
  <c r="U1081" i="5" s="1"/>
  <c r="T1170" i="5"/>
  <c r="U1170" i="5" s="1"/>
  <c r="T1171" i="5"/>
  <c r="U1171" i="5" s="1"/>
  <c r="T1228" i="5"/>
  <c r="U1228" i="5" s="1"/>
  <c r="T1248" i="5"/>
  <c r="U1248" i="5" s="1"/>
  <c r="P1280" i="5"/>
  <c r="P891" i="5"/>
  <c r="T922" i="5"/>
  <c r="U922" i="5" s="1"/>
  <c r="P946" i="5"/>
  <c r="AC946" i="5" s="1"/>
  <c r="P1061" i="5"/>
  <c r="AC1095" i="5"/>
  <c r="P1187" i="5"/>
  <c r="AC1187" i="5" s="1"/>
  <c r="P1214" i="5"/>
  <c r="AC1214" i="5" s="1"/>
  <c r="P1230" i="5"/>
  <c r="AC1230" i="5" s="1"/>
  <c r="P859" i="5"/>
  <c r="AC859" i="5" s="1"/>
  <c r="P886" i="5"/>
  <c r="AC886" i="5" s="1"/>
  <c r="P976" i="5"/>
  <c r="AC976" i="5" s="1"/>
  <c r="P1056" i="5"/>
  <c r="AC1056" i="5" s="1"/>
  <c r="T1070" i="5"/>
  <c r="U1070" i="5" s="1"/>
  <c r="T1120" i="5"/>
  <c r="U1120" i="5" s="1"/>
  <c r="P1169" i="5"/>
  <c r="T1137" i="5"/>
  <c r="U1137" i="5" s="1"/>
  <c r="P1229" i="5"/>
  <c r="AC1229" i="5" s="1"/>
  <c r="AC1227" i="5"/>
  <c r="T1272" i="5"/>
  <c r="U1272" i="5" s="1"/>
  <c r="P894" i="5"/>
  <c r="AC894" i="5" s="1"/>
  <c r="P972" i="5"/>
  <c r="AC972" i="5" s="1"/>
  <c r="P1009" i="5"/>
  <c r="P1025" i="5"/>
  <c r="AC1025" i="5" s="1"/>
  <c r="T1040" i="5"/>
  <c r="U1040" i="5" s="1"/>
  <c r="P1079" i="5"/>
  <c r="AC1079" i="5" s="1"/>
  <c r="P1135" i="5"/>
  <c r="AC1135" i="5" s="1"/>
  <c r="T1190" i="5"/>
  <c r="U1190" i="5" s="1"/>
  <c r="T1176" i="5"/>
  <c r="U1176" i="5" s="1"/>
  <c r="P863" i="5"/>
  <c r="AC863" i="5" s="1"/>
  <c r="P939" i="5"/>
  <c r="AC939" i="5" s="1"/>
  <c r="P918" i="5"/>
  <c r="AC918" i="5" s="1"/>
  <c r="P950" i="5"/>
  <c r="AC950" i="5" s="1"/>
  <c r="T1128" i="5"/>
  <c r="U1128" i="5" s="1"/>
  <c r="P1147" i="5"/>
  <c r="AC1147" i="5" s="1"/>
  <c r="T1232" i="5"/>
  <c r="U1232" i="5" s="1"/>
  <c r="AC916" i="5"/>
  <c r="AC860" i="5"/>
  <c r="T889" i="5"/>
  <c r="U889" i="5" s="1"/>
  <c r="T899" i="5"/>
  <c r="U899" i="5" s="1"/>
  <c r="T946" i="5"/>
  <c r="U946" i="5" s="1"/>
  <c r="T959" i="5"/>
  <c r="U959" i="5" s="1"/>
  <c r="T975" i="5"/>
  <c r="U975" i="5" s="1"/>
  <c r="T980" i="5"/>
  <c r="U980" i="5" s="1"/>
  <c r="AC1020" i="5"/>
  <c r="AC1015" i="5"/>
  <c r="T987" i="5"/>
  <c r="U987" i="5" s="1"/>
  <c r="T1076" i="5"/>
  <c r="U1076" i="5" s="1"/>
  <c r="T1095" i="5"/>
  <c r="U1095" i="5" s="1"/>
  <c r="AC1090" i="5"/>
  <c r="T1109" i="5"/>
  <c r="U1109" i="5" s="1"/>
  <c r="T1121" i="5"/>
  <c r="U1121" i="5" s="1"/>
  <c r="AC1163" i="5"/>
  <c r="T1141" i="5"/>
  <c r="U1141" i="5" s="1"/>
  <c r="AC1220" i="5"/>
  <c r="AC1245" i="5"/>
  <c r="AC1253" i="5"/>
  <c r="AC1272" i="5"/>
  <c r="T893" i="5"/>
  <c r="U893" i="5" s="1"/>
  <c r="T952" i="5"/>
  <c r="U952" i="5" s="1"/>
  <c r="AC921" i="5"/>
  <c r="P932" i="5"/>
  <c r="T882" i="5"/>
  <c r="U882" i="5" s="1"/>
  <c r="T890" i="5"/>
  <c r="U890" i="5" s="1"/>
  <c r="P903" i="5"/>
  <c r="T881" i="5"/>
  <c r="U881" i="5" s="1"/>
  <c r="T942" i="5"/>
  <c r="U942" i="5" s="1"/>
  <c r="AC985" i="5"/>
  <c r="AC1076" i="5"/>
  <c r="AC1098" i="5"/>
  <c r="T1134" i="5"/>
  <c r="U1134" i="5" s="1"/>
  <c r="T1140" i="5"/>
  <c r="U1140" i="5" s="1"/>
  <c r="T1148" i="5"/>
  <c r="U1148" i="5" s="1"/>
  <c r="T1156" i="5"/>
  <c r="U1156" i="5" s="1"/>
  <c r="T1166" i="5"/>
  <c r="U1166" i="5" s="1"/>
  <c r="T1194" i="5"/>
  <c r="U1194" i="5" s="1"/>
  <c r="P1275" i="5"/>
  <c r="AC1276" i="5"/>
  <c r="T866" i="5"/>
  <c r="U866" i="5" s="1"/>
  <c r="T917" i="5"/>
  <c r="U917" i="5" s="1"/>
  <c r="T960" i="5"/>
  <c r="U960" i="5" s="1"/>
  <c r="T976" i="5"/>
  <c r="U976" i="5" s="1"/>
  <c r="T921" i="5"/>
  <c r="U921" i="5" s="1"/>
  <c r="T937" i="5"/>
  <c r="U937" i="5" s="1"/>
  <c r="P1075" i="5"/>
  <c r="T1054" i="5"/>
  <c r="U1054" i="5" s="1"/>
  <c r="T999" i="5"/>
  <c r="U999" i="5" s="1"/>
  <c r="T1015" i="5"/>
  <c r="U1015" i="5" s="1"/>
  <c r="T1031" i="5"/>
  <c r="U1031" i="5" s="1"/>
  <c r="T1068" i="5"/>
  <c r="U1068" i="5" s="1"/>
  <c r="P1108" i="5"/>
  <c r="AC1108" i="5" s="1"/>
  <c r="AC1094" i="5"/>
  <c r="P1185" i="5"/>
  <c r="T1216" i="5"/>
  <c r="U1216" i="5" s="1"/>
  <c r="AC1266" i="5"/>
  <c r="T930" i="5"/>
  <c r="U930" i="5" s="1"/>
  <c r="AC937" i="5"/>
  <c r="P954" i="5"/>
  <c r="AC954" i="5" s="1"/>
  <c r="P1033" i="5"/>
  <c r="T1089" i="5"/>
  <c r="U1089" i="5" s="1"/>
  <c r="P1077" i="5"/>
  <c r="AC1077" i="5" s="1"/>
  <c r="AC1092" i="5"/>
  <c r="T1113" i="5"/>
  <c r="U1113" i="5" s="1"/>
  <c r="T1205" i="5"/>
  <c r="U1205" i="5" s="1"/>
  <c r="P1251" i="5"/>
  <c r="AC1251" i="5" s="1"/>
  <c r="P1256" i="5"/>
  <c r="P927" i="5"/>
  <c r="AC927" i="5" s="1"/>
  <c r="P915" i="5"/>
  <c r="AC915" i="5" s="1"/>
  <c r="P919" i="5"/>
  <c r="AC919" i="5" s="1"/>
  <c r="P935" i="5"/>
  <c r="P926" i="5"/>
  <c r="AC926" i="5" s="1"/>
  <c r="P1173" i="5"/>
  <c r="AC1173" i="5" s="1"/>
  <c r="P1234" i="5"/>
  <c r="AC1234" i="5" s="1"/>
  <c r="T1242" i="5"/>
  <c r="U1242" i="5" s="1"/>
  <c r="P938" i="5"/>
  <c r="AC938" i="5" s="1"/>
  <c r="P1123" i="5"/>
  <c r="AC1123" i="5" s="1"/>
  <c r="AC1176" i="5"/>
  <c r="P1196" i="5"/>
  <c r="AC1196" i="5" s="1"/>
  <c r="T1277" i="5"/>
  <c r="U1277" i="5" s="1"/>
  <c r="P1271" i="5"/>
  <c r="P862" i="5"/>
  <c r="P943" i="5"/>
  <c r="AC943" i="5" s="1"/>
  <c r="P1116" i="5"/>
  <c r="AC1116" i="5" s="1"/>
  <c r="T1206" i="5"/>
  <c r="U1206" i="5" s="1"/>
  <c r="T1240" i="5"/>
  <c r="U1240" i="5" s="1"/>
  <c r="P928" i="5"/>
  <c r="T1003" i="5"/>
  <c r="U1003" i="5" s="1"/>
  <c r="T1019" i="5"/>
  <c r="U1019" i="5" s="1"/>
  <c r="T1035" i="5"/>
  <c r="U1035" i="5" s="1"/>
  <c r="T1115" i="5"/>
  <c r="U1115" i="5" s="1"/>
  <c r="T1117" i="5"/>
  <c r="U1117" i="5" s="1"/>
  <c r="AC1097" i="5"/>
  <c r="T1132" i="5"/>
  <c r="U1132" i="5" s="1"/>
  <c r="T1174" i="5"/>
  <c r="U1174" i="5" s="1"/>
  <c r="T1182" i="5"/>
  <c r="U1182" i="5" s="1"/>
  <c r="AC1179" i="5"/>
  <c r="T1201" i="5"/>
  <c r="U1201" i="5" s="1"/>
  <c r="T1202" i="5"/>
  <c r="U1202" i="5" s="1"/>
  <c r="AC1213" i="5"/>
  <c r="T1254" i="5"/>
  <c r="U1254" i="5" s="1"/>
  <c r="T1246" i="5"/>
  <c r="U1246" i="5" s="1"/>
  <c r="P897" i="5"/>
  <c r="P940" i="5"/>
  <c r="P973" i="5"/>
  <c r="P1062" i="5"/>
  <c r="AC1024" i="5"/>
  <c r="AC1011" i="5"/>
  <c r="T1085" i="5"/>
  <c r="U1085" i="5" s="1"/>
  <c r="T1099" i="5"/>
  <c r="U1099" i="5" s="1"/>
  <c r="AC1104" i="5"/>
  <c r="T1162" i="5"/>
  <c r="U1162" i="5" s="1"/>
  <c r="AC1146" i="5"/>
  <c r="T1199" i="5"/>
  <c r="U1199" i="5" s="1"/>
  <c r="T1210" i="5"/>
  <c r="U1210" i="5" s="1"/>
  <c r="AC1218" i="5"/>
  <c r="AC1244" i="5"/>
  <c r="AC857" i="5"/>
  <c r="AC873" i="5"/>
  <c r="AC864" i="5"/>
  <c r="U958" i="5"/>
  <c r="AC933" i="5"/>
  <c r="T964" i="5"/>
  <c r="U964" i="5" s="1"/>
  <c r="AC978" i="5"/>
  <c r="AC994" i="5"/>
  <c r="T933" i="5"/>
  <c r="U933" i="5" s="1"/>
  <c r="T949" i="5"/>
  <c r="U949" i="5" s="1"/>
  <c r="T963" i="5"/>
  <c r="U963" i="5" s="1"/>
  <c r="P970" i="5"/>
  <c r="T1045" i="5"/>
  <c r="U1045" i="5" s="1"/>
  <c r="P996" i="5"/>
  <c r="T991" i="5"/>
  <c r="U991" i="5" s="1"/>
  <c r="P1046" i="5"/>
  <c r="AC1046" i="5" s="1"/>
  <c r="T1093" i="5"/>
  <c r="U1093" i="5" s="1"/>
  <c r="T1101" i="5"/>
  <c r="U1101" i="5" s="1"/>
  <c r="T1164" i="5"/>
  <c r="U1164" i="5" s="1"/>
  <c r="T1149" i="5"/>
  <c r="U1149" i="5" s="1"/>
  <c r="AC876" i="5"/>
  <c r="T857" i="5"/>
  <c r="U857" i="5" s="1"/>
  <c r="P904" i="5"/>
  <c r="AC904" i="5" s="1"/>
  <c r="P930" i="5"/>
  <c r="P1139" i="5"/>
  <c r="AC1139" i="5" s="1"/>
  <c r="T1222" i="5"/>
  <c r="U1222" i="5" s="1"/>
  <c r="P867" i="5"/>
  <c r="AC867" i="5" s="1"/>
  <c r="P1005" i="5"/>
  <c r="P1021" i="5"/>
  <c r="P1037" i="5"/>
  <c r="AC1037" i="5" s="1"/>
  <c r="P1042" i="5"/>
  <c r="AC1042" i="5" s="1"/>
  <c r="T1153" i="5"/>
  <c r="U1153" i="5" s="1"/>
  <c r="P1200" i="5"/>
  <c r="AC1200" i="5" s="1"/>
  <c r="T1226" i="5"/>
  <c r="U1226" i="5" s="1"/>
  <c r="P1264" i="5"/>
  <c r="AC1264" i="5" s="1"/>
  <c r="P1274" i="5"/>
  <c r="AC1274" i="5" s="1"/>
  <c r="P910" i="5"/>
  <c r="AC910" i="5" s="1"/>
  <c r="P879" i="5"/>
  <c r="AC879" i="5" s="1"/>
  <c r="P951" i="5"/>
  <c r="AC951" i="5" s="1"/>
  <c r="P960" i="5"/>
  <c r="AC960" i="5" s="1"/>
  <c r="AC1063" i="5"/>
  <c r="P1001" i="5"/>
  <c r="AC1001" i="5" s="1"/>
  <c r="P1071" i="5"/>
  <c r="AC1071" i="5" s="1"/>
  <c r="P1073" i="5"/>
  <c r="P1112" i="5"/>
  <c r="AC1112" i="5" s="1"/>
  <c r="P1126" i="5"/>
  <c r="AC1126" i="5" s="1"/>
  <c r="P1143" i="5"/>
  <c r="AC1143" i="5" s="1"/>
  <c r="P1181" i="5"/>
  <c r="AC1181" i="5" s="1"/>
  <c r="P1204" i="5"/>
  <c r="AC1204" i="5" s="1"/>
  <c r="AC1216" i="5"/>
  <c r="P1265" i="5"/>
  <c r="P906" i="5"/>
  <c r="AC906" i="5" s="1"/>
  <c r="P934" i="5"/>
  <c r="AC934" i="5" s="1"/>
  <c r="P1122" i="5"/>
  <c r="AC868" i="5"/>
  <c r="T883" i="5"/>
  <c r="U883" i="5" s="1"/>
  <c r="T909" i="5"/>
  <c r="U909" i="5" s="1"/>
  <c r="AC893" i="5"/>
  <c r="T967" i="5"/>
  <c r="U967" i="5" s="1"/>
  <c r="AC1031" i="5"/>
  <c r="AC1055" i="5"/>
  <c r="T979" i="5"/>
  <c r="U979" i="5" s="1"/>
  <c r="AC1124" i="5"/>
  <c r="AC1165" i="5"/>
  <c r="T1157" i="5"/>
  <c r="U1157" i="5" s="1"/>
  <c r="AC1207" i="5"/>
  <c r="AC1231" i="5"/>
  <c r="T1250" i="5"/>
  <c r="U1250" i="5" s="1"/>
  <c r="T1276" i="5"/>
  <c r="U1276" i="5" s="1"/>
  <c r="T865" i="5"/>
  <c r="U865" i="5" s="1"/>
  <c r="AC901" i="5"/>
  <c r="AC856" i="5"/>
  <c r="T860" i="5"/>
  <c r="U860" i="5" s="1"/>
  <c r="T934" i="5"/>
  <c r="U934" i="5" s="1"/>
  <c r="T950" i="5"/>
  <c r="U950" i="5" s="1"/>
  <c r="AC929" i="5"/>
  <c r="AC958" i="5"/>
  <c r="T1107" i="5"/>
  <c r="U1107" i="5" s="1"/>
  <c r="T1129" i="5"/>
  <c r="U1129" i="5" s="1"/>
  <c r="T1136" i="5"/>
  <c r="U1136" i="5" s="1"/>
  <c r="T1144" i="5"/>
  <c r="U1144" i="5" s="1"/>
  <c r="T1152" i="5"/>
  <c r="U1152" i="5" s="1"/>
  <c r="T1160" i="5"/>
  <c r="U1160" i="5" s="1"/>
  <c r="AC1262" i="5"/>
  <c r="P1270" i="5"/>
  <c r="T1280" i="5"/>
  <c r="U1280" i="5" s="1"/>
  <c r="T869" i="5"/>
  <c r="U869" i="5" s="1"/>
  <c r="P900" i="5"/>
  <c r="AC900" i="5" s="1"/>
  <c r="T885" i="5"/>
  <c r="U885" i="5" s="1"/>
  <c r="P948" i="5"/>
  <c r="T968" i="5"/>
  <c r="U968" i="5" s="1"/>
  <c r="T929" i="5"/>
  <c r="U929" i="5" s="1"/>
  <c r="T945" i="5"/>
  <c r="U945" i="5" s="1"/>
  <c r="T971" i="5"/>
  <c r="U971" i="5" s="1"/>
  <c r="P964" i="5"/>
  <c r="T1052" i="5"/>
  <c r="U1052" i="5" s="1"/>
  <c r="P1028" i="5"/>
  <c r="T1007" i="5"/>
  <c r="U1007" i="5" s="1"/>
  <c r="T1023" i="5"/>
  <c r="U1023" i="5" s="1"/>
  <c r="AC1084" i="5"/>
  <c r="AC1088" i="5"/>
  <c r="AC1128" i="5"/>
  <c r="T1133" i="5"/>
  <c r="U1133" i="5" s="1"/>
  <c r="AC1237" i="5"/>
  <c r="AC1241" i="5"/>
  <c r="T1256" i="5"/>
  <c r="U1256" i="5" s="1"/>
  <c r="AC1248" i="5"/>
  <c r="T864" i="5"/>
  <c r="U864" i="5" s="1"/>
  <c r="P1017" i="5"/>
  <c r="T1044" i="5"/>
  <c r="U1044" i="5" s="1"/>
  <c r="P1065" i="5"/>
  <c r="T1087" i="5"/>
  <c r="U1087" i="5" s="1"/>
  <c r="T1105" i="5"/>
  <c r="U1105" i="5" s="1"/>
  <c r="P1177" i="5"/>
  <c r="AC1177" i="5" s="1"/>
  <c r="T1198" i="5"/>
  <c r="U1198" i="5" s="1"/>
  <c r="P883" i="5"/>
  <c r="AC883" i="5" s="1"/>
  <c r="P907" i="5"/>
  <c r="P942" i="5"/>
  <c r="AC1067" i="5"/>
  <c r="P1151" i="5"/>
  <c r="P1127" i="5"/>
  <c r="P1159" i="5"/>
  <c r="T1168" i="5"/>
  <c r="U1168" i="5" s="1"/>
  <c r="T1184" i="5"/>
  <c r="U1184" i="5" s="1"/>
  <c r="P1221" i="5"/>
  <c r="T1244" i="5"/>
  <c r="U1244" i="5" s="1"/>
  <c r="P911" i="5"/>
  <c r="AC911" i="5" s="1"/>
  <c r="P922" i="5"/>
  <c r="AC922" i="5" s="1"/>
  <c r="AC1115" i="5"/>
  <c r="T1097" i="5"/>
  <c r="U1097" i="5" s="1"/>
  <c r="P1191" i="5"/>
  <c r="P872" i="5"/>
  <c r="AC872" i="5" s="1"/>
  <c r="P914" i="5"/>
  <c r="AC914" i="5" s="1"/>
  <c r="P884" i="5"/>
  <c r="AC884" i="5" s="1"/>
  <c r="P1069" i="5"/>
  <c r="AC1069" i="5" s="1"/>
  <c r="AC1107" i="5"/>
  <c r="T1103" i="5"/>
  <c r="U1103" i="5" s="1"/>
  <c r="P1118" i="5"/>
  <c r="P1203" i="5"/>
  <c r="T1175" i="5"/>
  <c r="U1175" i="5" s="1"/>
  <c r="T1218" i="5"/>
  <c r="U1218" i="5" s="1"/>
  <c r="P1243" i="5"/>
  <c r="T630" i="5"/>
  <c r="U630" i="5" s="1"/>
  <c r="T671" i="5"/>
  <c r="U671" i="5" s="1"/>
  <c r="T774" i="5"/>
  <c r="U774" i="5" s="1"/>
  <c r="T817" i="5"/>
  <c r="U817" i="5" s="1"/>
  <c r="T556" i="5"/>
  <c r="U556" i="5" s="1"/>
  <c r="T726" i="5"/>
  <c r="U726" i="5" s="1"/>
  <c r="T656" i="5"/>
  <c r="U656" i="5" s="1"/>
  <c r="P783" i="5"/>
  <c r="T778" i="5"/>
  <c r="U778" i="5" s="1"/>
  <c r="T438" i="5"/>
  <c r="U438" i="5" s="1"/>
  <c r="T470" i="5"/>
  <c r="U470" i="5" s="1"/>
  <c r="P478" i="5"/>
  <c r="T542" i="5"/>
  <c r="U542" i="5" s="1"/>
  <c r="T633" i="5"/>
  <c r="U633" i="5" s="1"/>
  <c r="P654" i="5"/>
  <c r="T668" i="5"/>
  <c r="U668" i="5" s="1"/>
  <c r="T679" i="5"/>
  <c r="U679" i="5" s="1"/>
  <c r="AC725" i="5"/>
  <c r="T799" i="5"/>
  <c r="U799" i="5" s="1"/>
  <c r="AC804" i="5"/>
  <c r="P834" i="5"/>
  <c r="AC834" i="5" s="1"/>
  <c r="AC806" i="5"/>
  <c r="P439" i="5"/>
  <c r="AC439" i="5" s="1"/>
  <c r="T512" i="5"/>
  <c r="U512" i="5" s="1"/>
  <c r="T431" i="5"/>
  <c r="U431" i="5" s="1"/>
  <c r="T508" i="5"/>
  <c r="U508" i="5" s="1"/>
  <c r="T434" i="5"/>
  <c r="U434" i="5" s="1"/>
  <c r="T466" i="5"/>
  <c r="U466" i="5" s="1"/>
  <c r="T528" i="5"/>
  <c r="U528" i="5" s="1"/>
  <c r="T587" i="5"/>
  <c r="U587" i="5" s="1"/>
  <c r="T514" i="5"/>
  <c r="U514" i="5" s="1"/>
  <c r="T595" i="5"/>
  <c r="U595" i="5" s="1"/>
  <c r="T642" i="5"/>
  <c r="U642" i="5" s="1"/>
  <c r="T708" i="5"/>
  <c r="U708" i="5" s="1"/>
  <c r="T680" i="5"/>
  <c r="U680" i="5" s="1"/>
  <c r="T683" i="5"/>
  <c r="U683" i="5" s="1"/>
  <c r="T730" i="5"/>
  <c r="U730" i="5" s="1"/>
  <c r="T754" i="5"/>
  <c r="U754" i="5" s="1"/>
  <c r="P793" i="5"/>
  <c r="AC793" i="5" s="1"/>
  <c r="T772" i="5"/>
  <c r="U772" i="5" s="1"/>
  <c r="P838" i="5"/>
  <c r="T839" i="5"/>
  <c r="U839" i="5" s="1"/>
  <c r="P445" i="5"/>
  <c r="AC445" i="5" s="1"/>
  <c r="P513" i="5"/>
  <c r="AC513" i="5" s="1"/>
  <c r="P646" i="5"/>
  <c r="AC646" i="5" s="1"/>
  <c r="P678" i="5"/>
  <c r="AC678" i="5" s="1"/>
  <c r="P749" i="5"/>
  <c r="AC749" i="5" s="1"/>
  <c r="P775" i="5"/>
  <c r="AC775" i="5" s="1"/>
  <c r="P432" i="5"/>
  <c r="AC432" i="5" s="1"/>
  <c r="P440" i="5"/>
  <c r="AC440" i="5" s="1"/>
  <c r="P448" i="5"/>
  <c r="AC448" i="5" s="1"/>
  <c r="P669" i="5"/>
  <c r="AC669" i="5" s="1"/>
  <c r="P731" i="5"/>
  <c r="AC731" i="5" s="1"/>
  <c r="P761" i="5"/>
  <c r="AC761" i="5" s="1"/>
  <c r="P465" i="5"/>
  <c r="AC465" i="5" s="1"/>
  <c r="P657" i="5"/>
  <c r="AC657" i="5" s="1"/>
  <c r="P673" i="5"/>
  <c r="AC673" i="5" s="1"/>
  <c r="AC482" i="5"/>
  <c r="AC498" i="5"/>
  <c r="T462" i="5"/>
  <c r="U462" i="5" s="1"/>
  <c r="AC600" i="5"/>
  <c r="T623" i="5"/>
  <c r="U623" i="5" s="1"/>
  <c r="AC656" i="5"/>
  <c r="T660" i="5"/>
  <c r="U660" i="5" s="1"/>
  <c r="AC801" i="5"/>
  <c r="T845" i="5"/>
  <c r="U845" i="5" s="1"/>
  <c r="T476" i="5"/>
  <c r="U476" i="5" s="1"/>
  <c r="AC450" i="5"/>
  <c r="AC458" i="5"/>
  <c r="AC466" i="5"/>
  <c r="AC474" i="5"/>
  <c r="T484" i="5"/>
  <c r="U484" i="5" s="1"/>
  <c r="T458" i="5"/>
  <c r="U458" i="5" s="1"/>
  <c r="T482" i="5"/>
  <c r="U482" i="5" s="1"/>
  <c r="T490" i="5"/>
  <c r="U490" i="5" s="1"/>
  <c r="T498" i="5"/>
  <c r="U498" i="5" s="1"/>
  <c r="T506" i="5"/>
  <c r="U506" i="5" s="1"/>
  <c r="T520" i="5"/>
  <c r="U520" i="5" s="1"/>
  <c r="AC520" i="5"/>
  <c r="T572" i="5"/>
  <c r="U572" i="5" s="1"/>
  <c r="T567" i="5"/>
  <c r="U567" i="5" s="1"/>
  <c r="T583" i="5"/>
  <c r="U583" i="5" s="1"/>
  <c r="T681" i="5"/>
  <c r="U681" i="5" s="1"/>
  <c r="AC733" i="5"/>
  <c r="T675" i="5"/>
  <c r="U675" i="5" s="1"/>
  <c r="T714" i="5"/>
  <c r="U714" i="5" s="1"/>
  <c r="T776" i="5"/>
  <c r="U776" i="5" s="1"/>
  <c r="AC764" i="5"/>
  <c r="AC451" i="5"/>
  <c r="AC459" i="5"/>
  <c r="AC467" i="5"/>
  <c r="AC475" i="5"/>
  <c r="T488" i="5"/>
  <c r="U488" i="5" s="1"/>
  <c r="AC531" i="5"/>
  <c r="T591" i="5"/>
  <c r="U591" i="5" s="1"/>
  <c r="AC524" i="5"/>
  <c r="AC556" i="5"/>
  <c r="AC608" i="5"/>
  <c r="P632" i="5"/>
  <c r="T653" i="5"/>
  <c r="U653" i="5" s="1"/>
  <c r="T787" i="5"/>
  <c r="U787" i="5" s="1"/>
  <c r="T813" i="5"/>
  <c r="U813" i="5" s="1"/>
  <c r="T821" i="5"/>
  <c r="U821" i="5" s="1"/>
  <c r="T832" i="5"/>
  <c r="U832" i="5" s="1"/>
  <c r="P461" i="5"/>
  <c r="AC461" i="5" s="1"/>
  <c r="T516" i="5"/>
  <c r="U516" i="5" s="1"/>
  <c r="P549" i="5"/>
  <c r="T579" i="5"/>
  <c r="U579" i="5" s="1"/>
  <c r="P593" i="5"/>
  <c r="AC593" i="5" s="1"/>
  <c r="AC605" i="5"/>
  <c r="P633" i="5"/>
  <c r="T637" i="5"/>
  <c r="U637" i="5" s="1"/>
  <c r="T700" i="5"/>
  <c r="U700" i="5" s="1"/>
  <c r="P710" i="5"/>
  <c r="AC710" i="5" s="1"/>
  <c r="T722" i="5"/>
  <c r="U722" i="5" s="1"/>
  <c r="T752" i="5"/>
  <c r="U752" i="5" s="1"/>
  <c r="T764" i="5"/>
  <c r="U764" i="5" s="1"/>
  <c r="U831" i="5"/>
  <c r="P456" i="5"/>
  <c r="P472" i="5"/>
  <c r="AC472" i="5" s="1"/>
  <c r="P695" i="5"/>
  <c r="AC695" i="5" s="1"/>
  <c r="P743" i="5"/>
  <c r="P473" i="5"/>
  <c r="AC473" i="5" s="1"/>
  <c r="P436" i="5"/>
  <c r="AC436" i="5" s="1"/>
  <c r="P521" i="5"/>
  <c r="AC521" i="5" s="1"/>
  <c r="P553" i="5"/>
  <c r="AC553" i="5" s="1"/>
  <c r="P568" i="5"/>
  <c r="AC568" i="5" s="1"/>
  <c r="P653" i="5"/>
  <c r="AC653" i="5" s="1"/>
  <c r="P449" i="5"/>
  <c r="AC449" i="5" s="1"/>
  <c r="P452" i="5"/>
  <c r="P468" i="5"/>
  <c r="P545" i="5"/>
  <c r="AC545" i="5" s="1"/>
  <c r="P753" i="5"/>
  <c r="AC753" i="5" s="1"/>
  <c r="P525" i="5"/>
  <c r="AC525" i="5" s="1"/>
  <c r="P576" i="5"/>
  <c r="AC576" i="5" s="1"/>
  <c r="P723" i="5"/>
  <c r="AC723" i="5" s="1"/>
  <c r="P665" i="5"/>
  <c r="AC665" i="5" s="1"/>
  <c r="P820" i="5"/>
  <c r="AC820" i="5" s="1"/>
  <c r="AC442" i="5"/>
  <c r="AC539" i="5"/>
  <c r="AC548" i="5"/>
  <c r="P557" i="5"/>
  <c r="AC557" i="5" s="1"/>
  <c r="T607" i="5"/>
  <c r="U607" i="5" s="1"/>
  <c r="T629" i="5"/>
  <c r="U629" i="5" s="1"/>
  <c r="T673" i="5"/>
  <c r="U673" i="5" s="1"/>
  <c r="AC671" i="5"/>
  <c r="T655" i="5"/>
  <c r="U655" i="5" s="1"/>
  <c r="AC826" i="5"/>
  <c r="T443" i="5"/>
  <c r="U443" i="5" s="1"/>
  <c r="T500" i="5"/>
  <c r="U500" i="5" s="1"/>
  <c r="T552" i="5"/>
  <c r="U552" i="5" s="1"/>
  <c r="T580" i="5"/>
  <c r="U580" i="5" s="1"/>
  <c r="AC596" i="5"/>
  <c r="AC607" i="5"/>
  <c r="T634" i="5"/>
  <c r="U634" i="5" s="1"/>
  <c r="AC703" i="5"/>
  <c r="AC660" i="5"/>
  <c r="T712" i="5"/>
  <c r="U712" i="5" s="1"/>
  <c r="T672" i="5"/>
  <c r="U672" i="5" s="1"/>
  <c r="P690" i="5"/>
  <c r="AC750" i="5"/>
  <c r="T720" i="5"/>
  <c r="U720" i="5" s="1"/>
  <c r="T742" i="5"/>
  <c r="U742" i="5" s="1"/>
  <c r="AC496" i="5"/>
  <c r="T454" i="5"/>
  <c r="U454" i="5" s="1"/>
  <c r="AC602" i="5"/>
  <c r="T615" i="5"/>
  <c r="U615" i="5" s="1"/>
  <c r="T635" i="5"/>
  <c r="U635" i="5" s="1"/>
  <c r="T661" i="5"/>
  <c r="U661" i="5" s="1"/>
  <c r="AC664" i="5"/>
  <c r="T652" i="5"/>
  <c r="U652" i="5" s="1"/>
  <c r="T684" i="5"/>
  <c r="U684" i="5" s="1"/>
  <c r="AC706" i="5"/>
  <c r="T663" i="5"/>
  <c r="U663" i="5" s="1"/>
  <c r="T734" i="5"/>
  <c r="U734" i="5" s="1"/>
  <c r="T746" i="5"/>
  <c r="U746" i="5" s="1"/>
  <c r="T750" i="5"/>
  <c r="U750" i="5" s="1"/>
  <c r="AC768" i="5"/>
  <c r="T797" i="5"/>
  <c r="U797" i="5" s="1"/>
  <c r="T836" i="5"/>
  <c r="U836" i="5" s="1"/>
  <c r="T840" i="5"/>
  <c r="U840" i="5" s="1"/>
  <c r="P851" i="5"/>
  <c r="AC848" i="5"/>
  <c r="T782" i="5"/>
  <c r="U782" i="5" s="1"/>
  <c r="AC776" i="5"/>
  <c r="T852" i="5"/>
  <c r="U852" i="5" s="1"/>
  <c r="AC484" i="5"/>
  <c r="T447" i="5"/>
  <c r="U447" i="5" s="1"/>
  <c r="T450" i="5"/>
  <c r="U450" i="5" s="1"/>
  <c r="AC563" i="5"/>
  <c r="P581" i="5"/>
  <c r="T647" i="5"/>
  <c r="U647" i="5" s="1"/>
  <c r="T850" i="5"/>
  <c r="U850" i="5" s="1"/>
  <c r="T669" i="5"/>
  <c r="U669" i="5" s="1"/>
  <c r="T664" i="5"/>
  <c r="U664" i="5" s="1"/>
  <c r="T718" i="5"/>
  <c r="U718" i="5" s="1"/>
  <c r="T667" i="5"/>
  <c r="U667" i="5" s="1"/>
  <c r="T688" i="5"/>
  <c r="U688" i="5" s="1"/>
  <c r="AC719" i="5"/>
  <c r="AC727" i="5"/>
  <c r="T738" i="5"/>
  <c r="U738" i="5" s="1"/>
  <c r="T801" i="5"/>
  <c r="U801" i="5" s="1"/>
  <c r="T732" i="5"/>
  <c r="U732" i="5" s="1"/>
  <c r="AC732" i="5"/>
  <c r="T809" i="5"/>
  <c r="U809" i="5" s="1"/>
  <c r="P755" i="5"/>
  <c r="AC755" i="5" s="1"/>
  <c r="T766" i="5"/>
  <c r="U766" i="5" s="1"/>
  <c r="AC777" i="5"/>
  <c r="T795" i="5"/>
  <c r="U795" i="5" s="1"/>
  <c r="AC788" i="5"/>
  <c r="T807" i="5"/>
  <c r="U807" i="5" s="1"/>
  <c r="P835" i="5"/>
  <c r="T853" i="5"/>
  <c r="U853" i="5" s="1"/>
  <c r="P479" i="5"/>
  <c r="AC479" i="5" s="1"/>
  <c r="P533" i="5"/>
  <c r="P640" i="5"/>
  <c r="AC640" i="5" s="1"/>
  <c r="P698" i="5"/>
  <c r="P757" i="5"/>
  <c r="AC757" i="5" s="1"/>
  <c r="P790" i="5"/>
  <c r="P457" i="5"/>
  <c r="AC457" i="5" s="1"/>
  <c r="P444" i="5"/>
  <c r="P537" i="5"/>
  <c r="AC537" i="5" s="1"/>
  <c r="P644" i="5"/>
  <c r="AC644" i="5" s="1"/>
  <c r="P469" i="5"/>
  <c r="AC469" i="5" s="1"/>
  <c r="P476" i="5"/>
  <c r="AC476" i="5" s="1"/>
  <c r="P670" i="5"/>
  <c r="AC670" i="5" s="1"/>
  <c r="AC434" i="5"/>
  <c r="T446" i="5"/>
  <c r="U446" i="5" s="1"/>
  <c r="AC495" i="5"/>
  <c r="P565" i="5"/>
  <c r="AC601" i="5"/>
  <c r="T677" i="5"/>
  <c r="U677" i="5" s="1"/>
  <c r="AC707" i="5"/>
  <c r="T676" i="5"/>
  <c r="U676" i="5" s="1"/>
  <c r="AC688" i="5"/>
  <c r="T815" i="5"/>
  <c r="U815" i="5" s="1"/>
  <c r="T435" i="5"/>
  <c r="U435" i="5" s="1"/>
  <c r="AC454" i="5"/>
  <c r="AC462" i="5"/>
  <c r="AC470" i="5"/>
  <c r="T442" i="5"/>
  <c r="U442" i="5" s="1"/>
  <c r="T474" i="5"/>
  <c r="U474" i="5" s="1"/>
  <c r="T486" i="5"/>
  <c r="U486" i="5" s="1"/>
  <c r="T494" i="5"/>
  <c r="U494" i="5" s="1"/>
  <c r="T502" i="5"/>
  <c r="U502" i="5" s="1"/>
  <c r="T536" i="5"/>
  <c r="U536" i="5" s="1"/>
  <c r="AC562" i="5"/>
  <c r="T575" i="5"/>
  <c r="U575" i="5" s="1"/>
  <c r="AC582" i="5"/>
  <c r="T643" i="5"/>
  <c r="U643" i="5" s="1"/>
  <c r="T657" i="5"/>
  <c r="U657" i="5" s="1"/>
  <c r="T704" i="5"/>
  <c r="U704" i="5" s="1"/>
  <c r="AC651" i="5"/>
  <c r="T659" i="5"/>
  <c r="U659" i="5" s="1"/>
  <c r="T724" i="5"/>
  <c r="U724" i="5" s="1"/>
  <c r="P767" i="5"/>
  <c r="AC767" i="5" s="1"/>
  <c r="T736" i="5"/>
  <c r="U736" i="5" s="1"/>
  <c r="T762" i="5"/>
  <c r="U762" i="5" s="1"/>
  <c r="T819" i="5"/>
  <c r="U819" i="5" s="1"/>
  <c r="P842" i="5"/>
  <c r="T451" i="5"/>
  <c r="U451" i="5" s="1"/>
  <c r="T455" i="5"/>
  <c r="U455" i="5" s="1"/>
  <c r="T459" i="5"/>
  <c r="U459" i="5" s="1"/>
  <c r="T463" i="5"/>
  <c r="U463" i="5" s="1"/>
  <c r="T467" i="5"/>
  <c r="U467" i="5" s="1"/>
  <c r="T471" i="5"/>
  <c r="U471" i="5" s="1"/>
  <c r="T475" i="5"/>
  <c r="U475" i="5" s="1"/>
  <c r="T504" i="5"/>
  <c r="U504" i="5" s="1"/>
  <c r="T532" i="5"/>
  <c r="U532" i="5" s="1"/>
  <c r="T544" i="5"/>
  <c r="U544" i="5" s="1"/>
  <c r="T526" i="5"/>
  <c r="U526" i="5" s="1"/>
  <c r="T563" i="5"/>
  <c r="U563" i="5" s="1"/>
  <c r="T599" i="5"/>
  <c r="U599" i="5" s="1"/>
  <c r="T665" i="5"/>
  <c r="U665" i="5" s="1"/>
  <c r="T638" i="5"/>
  <c r="U638" i="5" s="1"/>
  <c r="T692" i="5"/>
  <c r="U692" i="5" s="1"/>
  <c r="AC663" i="5"/>
  <c r="T770" i="5"/>
  <c r="U770" i="5" s="1"/>
  <c r="T748" i="5"/>
  <c r="U748" i="5" s="1"/>
  <c r="T791" i="5"/>
  <c r="U791" i="5" s="1"/>
  <c r="T849" i="5"/>
  <c r="U849" i="5" s="1"/>
  <c r="P816" i="5"/>
  <c r="AC816" i="5" s="1"/>
  <c r="AC817" i="5"/>
  <c r="T844" i="5"/>
  <c r="U844" i="5" s="1"/>
  <c r="T439" i="5"/>
  <c r="U439" i="5" s="1"/>
  <c r="T492" i="5"/>
  <c r="U492" i="5" s="1"/>
  <c r="AC523" i="5"/>
  <c r="AC547" i="5"/>
  <c r="T540" i="5"/>
  <c r="U540" i="5" s="1"/>
  <c r="T571" i="5"/>
  <c r="U571" i="5" s="1"/>
  <c r="AC578" i="5"/>
  <c r="AC594" i="5"/>
  <c r="P588" i="5"/>
  <c r="AC588" i="5" s="1"/>
  <c r="T611" i="5"/>
  <c r="U611" i="5" s="1"/>
  <c r="AC629" i="5"/>
  <c r="T648" i="5"/>
  <c r="U648" i="5" s="1"/>
  <c r="T641" i="5"/>
  <c r="U641" i="5" s="1"/>
  <c r="P662" i="5"/>
  <c r="P850" i="5"/>
  <c r="AC850" i="5" s="1"/>
  <c r="AC687" i="5"/>
  <c r="T651" i="5"/>
  <c r="U651" i="5" s="1"/>
  <c r="AC717" i="5"/>
  <c r="T786" i="5"/>
  <c r="U786" i="5" s="1"/>
  <c r="T740" i="5"/>
  <c r="U740" i="5" s="1"/>
  <c r="T793" i="5"/>
  <c r="U793" i="5" s="1"/>
  <c r="T780" i="5"/>
  <c r="U780" i="5" s="1"/>
  <c r="P824" i="5"/>
  <c r="AC824" i="5" s="1"/>
  <c r="AC808" i="5"/>
  <c r="T848" i="5"/>
  <c r="U848" i="5" s="1"/>
  <c r="P855" i="5"/>
  <c r="P464" i="5"/>
  <c r="AC464" i="5" s="1"/>
  <c r="P437" i="5"/>
  <c r="AC437" i="5" s="1"/>
  <c r="P558" i="5"/>
  <c r="AC558" i="5" s="1"/>
  <c r="P584" i="5"/>
  <c r="AC584" i="5" s="1"/>
  <c r="P441" i="5"/>
  <c r="P453" i="5"/>
  <c r="AC453" i="5" s="1"/>
  <c r="P460" i="5"/>
  <c r="AC460" i="5" s="1"/>
  <c r="P541" i="5"/>
  <c r="P854" i="5"/>
  <c r="P433" i="5"/>
  <c r="AC433" i="5" s="1"/>
  <c r="P592" i="5"/>
  <c r="P529" i="5"/>
  <c r="P658" i="5"/>
  <c r="P682" i="5"/>
  <c r="P702" i="5"/>
  <c r="AC702" i="5" s="1"/>
  <c r="P186" i="5"/>
  <c r="AC186" i="5" s="1"/>
  <c r="T248" i="5"/>
  <c r="U248" i="5" s="1"/>
  <c r="T258" i="5"/>
  <c r="T306" i="5"/>
  <c r="U306" i="5" s="1"/>
  <c r="T273" i="5"/>
  <c r="T397" i="5"/>
  <c r="T419" i="5"/>
  <c r="U419" i="5" s="1"/>
  <c r="P146" i="5"/>
  <c r="T293" i="5"/>
  <c r="U293" i="5" s="1"/>
  <c r="T124" i="5"/>
  <c r="U124" i="5" s="1"/>
  <c r="T281" i="5"/>
  <c r="U281" i="5" s="1"/>
  <c r="AC187" i="5"/>
  <c r="P269" i="5"/>
  <c r="AC269" i="5" s="1"/>
  <c r="T279" i="5"/>
  <c r="U279" i="5" s="1"/>
  <c r="AC333" i="5"/>
  <c r="AC325" i="5"/>
  <c r="T348" i="5"/>
  <c r="U348" i="5" s="1"/>
  <c r="AC363" i="5"/>
  <c r="P395" i="5"/>
  <c r="AC395" i="5" s="1"/>
  <c r="AC183" i="5"/>
  <c r="T303" i="5"/>
  <c r="U303" i="5" s="1"/>
  <c r="T119" i="5"/>
  <c r="U119" i="5" s="1"/>
  <c r="AC159" i="5"/>
  <c r="T224" i="5"/>
  <c r="U224" i="5" s="1"/>
  <c r="T242" i="5"/>
  <c r="U242" i="5" s="1"/>
  <c r="T301" i="5"/>
  <c r="U301" i="5" s="1"/>
  <c r="T275" i="5"/>
  <c r="U275" i="5" s="1"/>
  <c r="T318" i="5"/>
  <c r="U318" i="5" s="1"/>
  <c r="P328" i="5"/>
  <c r="T373" i="5"/>
  <c r="U373" i="5" s="1"/>
  <c r="P398" i="5"/>
  <c r="AC398" i="5" s="1"/>
  <c r="T395" i="5"/>
  <c r="U395" i="5" s="1"/>
  <c r="T167" i="5"/>
  <c r="U167" i="5" s="1"/>
  <c r="T356" i="5"/>
  <c r="U356" i="5" s="1"/>
  <c r="T393" i="5"/>
  <c r="T399" i="5"/>
  <c r="U399" i="5" s="1"/>
  <c r="P117" i="5"/>
  <c r="T256" i="5"/>
  <c r="U256" i="5" s="1"/>
  <c r="T151" i="5"/>
  <c r="U151" i="5" s="1"/>
  <c r="P150" i="5"/>
  <c r="AC150" i="5" s="1"/>
  <c r="T226" i="5"/>
  <c r="T287" i="5"/>
  <c r="U287" i="5" s="1"/>
  <c r="P424" i="5"/>
  <c r="AC424" i="5" s="1"/>
  <c r="P298" i="5"/>
  <c r="AC298" i="5" s="1"/>
  <c r="P161" i="5"/>
  <c r="AC161" i="5" s="1"/>
  <c r="P407" i="5"/>
  <c r="AC407" i="5" s="1"/>
  <c r="P126" i="5"/>
  <c r="AC208" i="5"/>
  <c r="P281" i="5"/>
  <c r="AC281" i="5" s="1"/>
  <c r="T156" i="5"/>
  <c r="U156" i="5" s="1"/>
  <c r="T143" i="5"/>
  <c r="U143" i="5" s="1"/>
  <c r="T175" i="5"/>
  <c r="AC239" i="5"/>
  <c r="AC263" i="5"/>
  <c r="T334" i="5"/>
  <c r="U334" i="5" s="1"/>
  <c r="AC324" i="5"/>
  <c r="AC371" i="5"/>
  <c r="AC400" i="5"/>
  <c r="AC408" i="5"/>
  <c r="T413" i="5"/>
  <c r="U413" i="5" s="1"/>
  <c r="P417" i="5"/>
  <c r="AC266" i="5"/>
  <c r="AC243" i="5"/>
  <c r="T125" i="5"/>
  <c r="U125" i="5" s="1"/>
  <c r="P190" i="5"/>
  <c r="AC190" i="5" s="1"/>
  <c r="T240" i="5"/>
  <c r="U240" i="5" s="1"/>
  <c r="T160" i="5"/>
  <c r="T268" i="5"/>
  <c r="U268" i="5" s="1"/>
  <c r="T228" i="5"/>
  <c r="U228" i="5" s="1"/>
  <c r="T163" i="5"/>
  <c r="T230" i="5"/>
  <c r="U230" i="5" s="1"/>
  <c r="AC271" i="5"/>
  <c r="T342" i="5"/>
  <c r="U342" i="5" s="1"/>
  <c r="P286" i="5"/>
  <c r="T305" i="5"/>
  <c r="U305" i="5" s="1"/>
  <c r="T291" i="5"/>
  <c r="P295" i="5"/>
  <c r="AC295" i="5" s="1"/>
  <c r="AC341" i="5"/>
  <c r="T328" i="5"/>
  <c r="U328" i="5" s="1"/>
  <c r="T359" i="5"/>
  <c r="U359" i="5" s="1"/>
  <c r="T385" i="5"/>
  <c r="U385" i="5" s="1"/>
  <c r="AC376" i="5"/>
  <c r="AC375" i="5"/>
  <c r="AC419" i="5"/>
  <c r="T135" i="5"/>
  <c r="U135" i="5" s="1"/>
  <c r="P257" i="5"/>
  <c r="AC234" i="5"/>
  <c r="T404" i="5"/>
  <c r="U404" i="5" s="1"/>
  <c r="T260" i="5"/>
  <c r="T171" i="5"/>
  <c r="U171" i="5" s="1"/>
  <c r="AC300" i="5"/>
  <c r="T123" i="5"/>
  <c r="P350" i="5"/>
  <c r="AC350" i="5" s="1"/>
  <c r="AC332" i="5"/>
  <c r="AC359" i="5"/>
  <c r="AC222" i="5"/>
  <c r="P319" i="5"/>
  <c r="AC319" i="5" s="1"/>
  <c r="P115" i="5"/>
  <c r="P189" i="5"/>
  <c r="P138" i="5"/>
  <c r="AC138" i="5" s="1"/>
  <c r="P339" i="5"/>
  <c r="P107" i="5"/>
  <c r="AC107" i="5" s="1"/>
  <c r="P173" i="5"/>
  <c r="AC173" i="5" s="1"/>
  <c r="P182" i="5"/>
  <c r="P204" i="5"/>
  <c r="AC204" i="5" s="1"/>
  <c r="T252" i="5"/>
  <c r="U252" i="5" s="1"/>
  <c r="T191" i="5"/>
  <c r="U191" i="5" s="1"/>
  <c r="P242" i="5"/>
  <c r="T289" i="5"/>
  <c r="U289" i="5" s="1"/>
  <c r="T314" i="5"/>
  <c r="U314" i="5" s="1"/>
  <c r="P347" i="5"/>
  <c r="T364" i="5"/>
  <c r="U364" i="5" s="1"/>
  <c r="P430" i="5"/>
  <c r="P112" i="5"/>
  <c r="AC112" i="5" s="1"/>
  <c r="T236" i="5"/>
  <c r="U236" i="5" s="1"/>
  <c r="T147" i="5"/>
  <c r="U147" i="5" s="1"/>
  <c r="T179" i="5"/>
  <c r="U179" i="5" s="1"/>
  <c r="T115" i="5"/>
  <c r="U115" i="5" s="1"/>
  <c r="AC106" i="5"/>
  <c r="T172" i="5"/>
  <c r="U172" i="5" s="1"/>
  <c r="AC155" i="5"/>
  <c r="T159" i="5"/>
  <c r="U159" i="5" s="1"/>
  <c r="T220" i="5"/>
  <c r="T427" i="5"/>
  <c r="U427" i="5" s="1"/>
  <c r="T264" i="5"/>
  <c r="U264" i="5" s="1"/>
  <c r="T155" i="5"/>
  <c r="U155" i="5" s="1"/>
  <c r="T297" i="5"/>
  <c r="U297" i="5" s="1"/>
  <c r="P108" i="5"/>
  <c r="AC108" i="5" s="1"/>
  <c r="T299" i="5"/>
  <c r="U299" i="5" s="1"/>
  <c r="T367" i="5"/>
  <c r="U367" i="5" s="1"/>
  <c r="T316" i="5"/>
  <c r="U316" i="5" s="1"/>
  <c r="P317" i="5"/>
  <c r="AC317" i="5" s="1"/>
  <c r="T383" i="5"/>
  <c r="U383" i="5" s="1"/>
  <c r="P416" i="5"/>
  <c r="AC416" i="5" s="1"/>
  <c r="T114" i="5"/>
  <c r="T360" i="5"/>
  <c r="U360" i="5" s="1"/>
  <c r="T347" i="5"/>
  <c r="U347" i="5" s="1"/>
  <c r="T423" i="5"/>
  <c r="U423" i="5" s="1"/>
  <c r="P193" i="5"/>
  <c r="AC193" i="5" s="1"/>
  <c r="P378" i="5"/>
  <c r="P421" i="5"/>
  <c r="P249" i="5"/>
  <c r="AC249" i="5" s="1"/>
  <c r="P327" i="5"/>
  <c r="AC327" i="5" s="1"/>
  <c r="P290" i="5"/>
  <c r="AC290" i="5" s="1"/>
  <c r="P323" i="5"/>
  <c r="AC323" i="5" s="1"/>
  <c r="P429" i="5"/>
  <c r="T107" i="5"/>
  <c r="P162" i="5"/>
  <c r="AC162" i="5" s="1"/>
  <c r="P154" i="5"/>
  <c r="AC154" i="5" s="1"/>
  <c r="AC109" i="5"/>
  <c r="T204" i="5"/>
  <c r="U204" i="5" s="1"/>
  <c r="T244" i="5"/>
  <c r="U244" i="5" s="1"/>
  <c r="AC231" i="5"/>
  <c r="AC139" i="5"/>
  <c r="AC171" i="5"/>
  <c r="T222" i="5"/>
  <c r="T246" i="5"/>
  <c r="AC226" i="5"/>
  <c r="AC308" i="5"/>
  <c r="T330" i="5"/>
  <c r="U330" i="5" s="1"/>
  <c r="T312" i="5"/>
  <c r="U312" i="5" s="1"/>
  <c r="AC362" i="5"/>
  <c r="AC355" i="5"/>
  <c r="T363" i="5"/>
  <c r="AC412" i="5"/>
  <c r="AC135" i="5"/>
  <c r="T424" i="5"/>
  <c r="U424" i="5" s="1"/>
  <c r="T326" i="5"/>
  <c r="U326" i="5" s="1"/>
  <c r="T111" i="5"/>
  <c r="U111" i="5" s="1"/>
  <c r="P178" i="5"/>
  <c r="P133" i="5"/>
  <c r="AC133" i="5" s="1"/>
  <c r="AC227" i="5"/>
  <c r="T192" i="5"/>
  <c r="U192" i="5" s="1"/>
  <c r="AC143" i="5"/>
  <c r="AC175" i="5"/>
  <c r="T200" i="5"/>
  <c r="U200" i="5" s="1"/>
  <c r="T216" i="5"/>
  <c r="U216" i="5" s="1"/>
  <c r="T232" i="5"/>
  <c r="U232" i="5" s="1"/>
  <c r="AC209" i="5"/>
  <c r="P309" i="5"/>
  <c r="T336" i="5"/>
  <c r="U336" i="5" s="1"/>
  <c r="P385" i="5"/>
  <c r="T379" i="5"/>
  <c r="U379" i="5" s="1"/>
  <c r="AC399" i="5"/>
  <c r="T422" i="5"/>
  <c r="T110" i="5"/>
  <c r="AC195" i="5"/>
  <c r="AC354" i="5"/>
  <c r="T377" i="5"/>
  <c r="AC386" i="5"/>
  <c r="T106" i="5"/>
  <c r="U106" i="5" s="1"/>
  <c r="T139" i="5"/>
  <c r="AC392" i="5"/>
  <c r="T118" i="5"/>
  <c r="AC179" i="5"/>
  <c r="T238" i="5"/>
  <c r="U238" i="5" s="1"/>
  <c r="AC259" i="5"/>
  <c r="AC342" i="5"/>
  <c r="T426" i="5"/>
  <c r="T131" i="5"/>
  <c r="U131" i="5" s="1"/>
  <c r="T187" i="5"/>
  <c r="AC255" i="5"/>
  <c r="P116" i="5"/>
  <c r="AC116" i="5" s="1"/>
  <c r="P221" i="5"/>
  <c r="P294" i="5"/>
  <c r="AC294" i="5" s="1"/>
  <c r="P414" i="5"/>
  <c r="P402" i="5"/>
  <c r="AC402" i="5" s="1"/>
  <c r="P253" i="5"/>
  <c r="AC253" i="5" s="1"/>
  <c r="P111" i="5"/>
  <c r="AC111" i="5" s="1"/>
  <c r="P331" i="5"/>
  <c r="AC331" i="5" s="1"/>
  <c r="P265" i="5"/>
  <c r="AC265" i="5" s="1"/>
  <c r="P145" i="5"/>
  <c r="AC145" i="5" s="1"/>
  <c r="P241" i="5"/>
  <c r="AC241" i="5" s="1"/>
  <c r="P120" i="5"/>
  <c r="AC120" i="5" s="1"/>
  <c r="P361" i="5"/>
  <c r="T254" i="5"/>
  <c r="U254" i="5" s="1"/>
  <c r="T346" i="5"/>
  <c r="T338" i="5"/>
  <c r="U338" i="5" s="1"/>
  <c r="T344" i="5"/>
  <c r="T409" i="5"/>
  <c r="T428" i="5"/>
  <c r="U428" i="5" s="1"/>
  <c r="T122" i="5"/>
  <c r="U122" i="5" s="1"/>
  <c r="T352" i="5"/>
  <c r="T355" i="5"/>
  <c r="U355" i="5" s="1"/>
  <c r="P166" i="5"/>
  <c r="P121" i="5"/>
  <c r="T183" i="5"/>
  <c r="U183" i="5" s="1"/>
  <c r="T270" i="5"/>
  <c r="U270" i="5" s="1"/>
  <c r="AC351" i="5"/>
  <c r="P379" i="5"/>
  <c r="AC167" i="5"/>
  <c r="AC274" i="5"/>
  <c r="AC282" i="5"/>
  <c r="AC337" i="5"/>
  <c r="T351" i="5"/>
  <c r="U351" i="5" s="1"/>
  <c r="T430" i="5"/>
  <c r="U430" i="5" s="1"/>
  <c r="P194" i="5"/>
  <c r="P425" i="5"/>
  <c r="AC425" i="5" s="1"/>
  <c r="P153" i="5"/>
  <c r="AC153" i="5" s="1"/>
  <c r="P245" i="5"/>
  <c r="P307" i="5"/>
  <c r="P273" i="5"/>
  <c r="P261" i="5"/>
  <c r="AC261" i="5" s="1"/>
  <c r="P394" i="5"/>
  <c r="AC394" i="5" s="1"/>
  <c r="P124" i="5"/>
  <c r="AC124" i="5" s="1"/>
  <c r="P157" i="5"/>
  <c r="AC157" i="5" s="1"/>
  <c r="P177" i="5"/>
  <c r="P406" i="5"/>
  <c r="AC406" i="5" s="1"/>
  <c r="K9" i="5"/>
  <c r="L9" i="5" s="1"/>
  <c r="M9" i="5" s="1"/>
  <c r="P9" i="5" s="1"/>
  <c r="Z7" i="5"/>
  <c r="T99" i="5"/>
  <c r="U99" i="5" s="1"/>
  <c r="T102" i="5"/>
  <c r="U102" i="5" s="1"/>
  <c r="AC82" i="5"/>
  <c r="AC78" i="5"/>
  <c r="AC90" i="5"/>
  <c r="P92" i="5"/>
  <c r="AC92" i="5" s="1"/>
  <c r="T95" i="5"/>
  <c r="U95" i="5" s="1"/>
  <c r="P72" i="5"/>
  <c r="AC72" i="5" s="1"/>
  <c r="P99" i="5"/>
  <c r="AC99" i="5" s="1"/>
  <c r="P103" i="5"/>
  <c r="AC103" i="5" s="1"/>
  <c r="T66" i="5"/>
  <c r="U66" i="5" s="1"/>
  <c r="P71" i="5"/>
  <c r="AC71" i="5" s="1"/>
  <c r="T94" i="5"/>
  <c r="U94" i="5" s="1"/>
  <c r="T103" i="5"/>
  <c r="U103" i="5" s="1"/>
  <c r="T98" i="5"/>
  <c r="U98" i="5" s="1"/>
  <c r="T83" i="5"/>
  <c r="U83" i="5" s="1"/>
  <c r="T74" i="5"/>
  <c r="U74" i="5" s="1"/>
  <c r="P101" i="5"/>
  <c r="P97" i="5"/>
  <c r="T87" i="5"/>
  <c r="U87" i="5" s="1"/>
  <c r="P95" i="5"/>
  <c r="AC95" i="5" s="1"/>
  <c r="P79" i="5"/>
  <c r="AC79" i="5" s="1"/>
  <c r="P80" i="5"/>
  <c r="AC77" i="5"/>
  <c r="AC73" i="5"/>
  <c r="AC75" i="5"/>
  <c r="P104" i="5"/>
  <c r="AC104" i="5" s="1"/>
  <c r="P68" i="5"/>
  <c r="AC68" i="5" s="1"/>
  <c r="P76" i="5"/>
  <c r="AC76" i="5" s="1"/>
  <c r="P64" i="5"/>
  <c r="AC64" i="5" s="1"/>
  <c r="T49" i="5"/>
  <c r="U49" i="5" s="1"/>
  <c r="P55" i="5"/>
  <c r="P60" i="5"/>
  <c r="AC51" i="5"/>
  <c r="AC52" i="5"/>
  <c r="P54" i="5"/>
  <c r="AC54" i="5" s="1"/>
  <c r="T57" i="5"/>
  <c r="U57" i="5" s="1"/>
  <c r="T65" i="5"/>
  <c r="U65" i="5" s="1"/>
  <c r="T51" i="5"/>
  <c r="U51" i="5" s="1"/>
  <c r="T63" i="5"/>
  <c r="U63" i="5" s="1"/>
  <c r="T61" i="5"/>
  <c r="U61" i="5" s="1"/>
  <c r="AC63" i="5"/>
  <c r="T59" i="5"/>
  <c r="U59" i="5" s="1"/>
  <c r="AC48" i="5"/>
  <c r="AC61" i="5"/>
  <c r="T41" i="5"/>
  <c r="U41" i="5" s="1"/>
  <c r="T45" i="5"/>
  <c r="U45" i="5" s="1"/>
  <c r="T44" i="5"/>
  <c r="U44" i="5" s="1"/>
  <c r="T36" i="5"/>
  <c r="U36" i="5" s="1"/>
  <c r="T34" i="5"/>
  <c r="U34" i="5" s="1"/>
  <c r="AC34" i="5"/>
  <c r="T40" i="5"/>
  <c r="U40" i="5" s="1"/>
  <c r="P35" i="5"/>
  <c r="P42" i="5"/>
  <c r="J6" i="5"/>
  <c r="K6" i="5" s="1"/>
  <c r="L6" i="5" s="1"/>
  <c r="M6" i="5" s="1"/>
  <c r="P6" i="5" s="1"/>
  <c r="S13" i="5"/>
  <c r="R13" i="5"/>
  <c r="AL12" i="5"/>
  <c r="AM12" i="5" s="1"/>
  <c r="AI30" i="5"/>
  <c r="AN30" i="5" s="1"/>
  <c r="O22" i="5"/>
  <c r="R8" i="5"/>
  <c r="T8" i="5" s="1"/>
  <c r="U8" i="5" s="1"/>
  <c r="AE10" i="5"/>
  <c r="AE12" i="5"/>
  <c r="J8" i="5"/>
  <c r="K8" i="5" s="1"/>
  <c r="N8" i="5" s="1"/>
  <c r="Z24" i="5"/>
  <c r="Z20" i="5"/>
  <c r="Z16" i="5"/>
  <c r="Z12" i="5"/>
  <c r="Z8" i="5"/>
  <c r="AF32" i="5"/>
  <c r="AH29" i="5"/>
  <c r="AI29" i="5" s="1"/>
  <c r="AN29" i="5" s="1"/>
  <c r="T32" i="5"/>
  <c r="U32" i="5" s="1"/>
  <c r="K10" i="5"/>
  <c r="N10" i="5" s="1"/>
  <c r="K30" i="5"/>
  <c r="L30" i="5" s="1"/>
  <c r="M30" i="5" s="1"/>
  <c r="P30" i="5" s="1"/>
  <c r="AI6" i="5"/>
  <c r="AN6" i="5" s="1"/>
  <c r="R21" i="5"/>
  <c r="T21" i="5" s="1"/>
  <c r="U21" i="5" s="1"/>
  <c r="K14" i="5"/>
  <c r="L14" i="5" s="1"/>
  <c r="M14" i="5" s="1"/>
  <c r="P14" i="5" s="1"/>
  <c r="K26" i="5"/>
  <c r="N26" i="5" s="1"/>
  <c r="Z26" i="5"/>
  <c r="Z22" i="5"/>
  <c r="Z18" i="5"/>
  <c r="Z14" i="5"/>
  <c r="Z10" i="5"/>
  <c r="K32" i="5"/>
  <c r="N32" i="5" s="1"/>
  <c r="O8" i="5"/>
  <c r="P20" i="5"/>
  <c r="AC20" i="5" s="1"/>
  <c r="S9" i="5"/>
  <c r="R9" i="5"/>
  <c r="K18" i="5"/>
  <c r="L18" i="5" s="1"/>
  <c r="M18" i="5" s="1"/>
  <c r="P18" i="5" s="1"/>
  <c r="AL22" i="5"/>
  <c r="AM22" i="5" s="1"/>
  <c r="AL26" i="5"/>
  <c r="AM26" i="5" s="1"/>
  <c r="AL30" i="5"/>
  <c r="AM30" i="5" s="1"/>
  <c r="AL13" i="5"/>
  <c r="AM13" i="5" s="1"/>
  <c r="T12" i="5"/>
  <c r="U12" i="5" s="1"/>
  <c r="S31" i="5"/>
  <c r="R31" i="5"/>
  <c r="AL17" i="5"/>
  <c r="AM17" i="5" s="1"/>
  <c r="S11" i="5"/>
  <c r="R11" i="5"/>
  <c r="AL23" i="5"/>
  <c r="AM23" i="5" s="1"/>
  <c r="S15" i="5"/>
  <c r="T15" i="5" s="1"/>
  <c r="U15" i="5" s="1"/>
  <c r="AE18" i="5"/>
  <c r="AE22" i="5"/>
  <c r="K25" i="5"/>
  <c r="L25" i="5" s="1"/>
  <c r="M25" i="5" s="1"/>
  <c r="P25" i="5" s="1"/>
  <c r="S18" i="5"/>
  <c r="T18" i="5" s="1"/>
  <c r="U18" i="5" s="1"/>
  <c r="AI19" i="5"/>
  <c r="AN19" i="5" s="1"/>
  <c r="AN9" i="5"/>
  <c r="AN26" i="5"/>
  <c r="K31" i="5"/>
  <c r="L31" i="5" s="1"/>
  <c r="M31" i="5" s="1"/>
  <c r="P31" i="5" s="1"/>
  <c r="AL29" i="5"/>
  <c r="AM29" i="5" s="1"/>
  <c r="AE32" i="5"/>
  <c r="AL31" i="5"/>
  <c r="AM31" i="5" s="1"/>
  <c r="J23" i="5"/>
  <c r="K23" i="5" s="1"/>
  <c r="N23" i="5" s="1"/>
  <c r="S30" i="5"/>
  <c r="T30" i="5" s="1"/>
  <c r="U30" i="5" s="1"/>
  <c r="AE25" i="5"/>
  <c r="O11" i="5"/>
  <c r="AH22" i="5"/>
  <c r="AI22" i="5" s="1"/>
  <c r="AN22" i="5" s="1"/>
  <c r="AE26" i="5"/>
  <c r="AM24" i="5"/>
  <c r="AE9" i="5"/>
  <c r="S14" i="5"/>
  <c r="T14" i="5" s="1"/>
  <c r="U14" i="5" s="1"/>
  <c r="J13" i="5"/>
  <c r="K13" i="5" s="1"/>
  <c r="N13" i="5" s="1"/>
  <c r="K12" i="5"/>
  <c r="N12" i="5" s="1"/>
  <c r="K24" i="5"/>
  <c r="N24" i="5" s="1"/>
  <c r="K22" i="5"/>
  <c r="L22" i="5" s="1"/>
  <c r="M22" i="5" s="1"/>
  <c r="P22" i="5" s="1"/>
  <c r="AC22" i="5" s="1"/>
  <c r="K19" i="5"/>
  <c r="L19" i="5" s="1"/>
  <c r="M19" i="5" s="1"/>
  <c r="P19" i="5" s="1"/>
  <c r="AL19" i="5"/>
  <c r="AL15" i="5"/>
  <c r="AM15" i="5" s="1"/>
  <c r="AF31" i="5"/>
  <c r="AL28" i="5"/>
  <c r="AM28" i="5" s="1"/>
  <c r="S28" i="5"/>
  <c r="T28" i="5" s="1"/>
  <c r="U28" i="5" s="1"/>
  <c r="S24" i="5"/>
  <c r="T24" i="5" s="1"/>
  <c r="U24" i="5" s="1"/>
  <c r="AM25" i="5"/>
  <c r="K27" i="5"/>
  <c r="L27" i="5" s="1"/>
  <c r="M27" i="5" s="1"/>
  <c r="AM19" i="5"/>
  <c r="AE19" i="5"/>
  <c r="S20" i="5"/>
  <c r="T20" i="5" s="1"/>
  <c r="U20" i="5" s="1"/>
  <c r="K21" i="5"/>
  <c r="L21" i="5" s="1"/>
  <c r="M21" i="5" s="1"/>
  <c r="P21" i="5" s="1"/>
  <c r="AC21" i="5" s="1"/>
  <c r="AI21" i="5"/>
  <c r="AN21" i="5" s="1"/>
  <c r="AM18" i="5"/>
  <c r="S29" i="5"/>
  <c r="T29" i="5" s="1"/>
  <c r="U29" i="5" s="1"/>
  <c r="AF6" i="5"/>
  <c r="AI11" i="5"/>
  <c r="AN11" i="5" s="1"/>
  <c r="AI28" i="5"/>
  <c r="AN28" i="5" s="1"/>
  <c r="AI14" i="5"/>
  <c r="AN14" i="5" s="1"/>
  <c r="L12" i="5"/>
  <c r="M12" i="5" s="1"/>
  <c r="P12" i="5" s="1"/>
  <c r="AI24" i="5"/>
  <c r="AN24" i="5" s="1"/>
  <c r="N29" i="5"/>
  <c r="L29" i="5"/>
  <c r="M29" i="5" s="1"/>
  <c r="P29" i="5" s="1"/>
  <c r="AI13" i="5"/>
  <c r="AN13" i="5" s="1"/>
  <c r="K17" i="5"/>
  <c r="AI10" i="5"/>
  <c r="AN10" i="5" s="1"/>
  <c r="L28" i="5"/>
  <c r="M28" i="5" s="1"/>
  <c r="P28" i="5" s="1"/>
  <c r="N28" i="5"/>
  <c r="AI32" i="5"/>
  <c r="AN32" i="5" s="1"/>
  <c r="N20" i="5"/>
  <c r="AE7" i="5"/>
  <c r="J15" i="5"/>
  <c r="K15" i="5" s="1"/>
  <c r="AN20" i="5"/>
  <c r="AH18" i="5"/>
  <c r="AI18" i="5" s="1"/>
  <c r="N16" i="5"/>
  <c r="AI17" i="5"/>
  <c r="AN17" i="5" s="1"/>
  <c r="AH16" i="5"/>
  <c r="AH12" i="5"/>
  <c r="AI12" i="5" s="1"/>
  <c r="AN12" i="5" s="1"/>
  <c r="AI7" i="5"/>
  <c r="AN7" i="5" s="1"/>
  <c r="AE24" i="5"/>
  <c r="AI8" i="5"/>
  <c r="AN8" i="5" s="1"/>
  <c r="AE29" i="5"/>
  <c r="AL9" i="5"/>
  <c r="AM9" i="5" s="1"/>
  <c r="AL11" i="5"/>
  <c r="AM11" i="5" s="1"/>
  <c r="R23" i="5"/>
  <c r="S23" i="5"/>
  <c r="AL8" i="5"/>
  <c r="AM8" i="5" s="1"/>
  <c r="R10" i="5"/>
  <c r="S10" i="5"/>
  <c r="S19" i="5"/>
  <c r="R19" i="5"/>
  <c r="AL20" i="5"/>
  <c r="AM20" i="5" s="1"/>
  <c r="N7" i="5"/>
  <c r="S27" i="5"/>
  <c r="T27" i="5" s="1"/>
  <c r="U27" i="5" s="1"/>
  <c r="S16" i="5"/>
  <c r="T16" i="5" s="1"/>
  <c r="U16" i="5" s="1"/>
  <c r="L7" i="5"/>
  <c r="M7" i="5" s="1"/>
  <c r="P7" i="5" s="1"/>
  <c r="AL21" i="5"/>
  <c r="AM21" i="5" s="1"/>
  <c r="S22" i="5"/>
  <c r="T22" i="5" s="1"/>
  <c r="U22" i="5" s="1"/>
  <c r="AK10" i="5"/>
  <c r="AL10" i="5" s="1"/>
  <c r="AK7" i="5"/>
  <c r="AL7" i="5" s="1"/>
  <c r="Z30" i="5"/>
  <c r="AF29" i="5"/>
  <c r="S7" i="5"/>
  <c r="T7" i="5" s="1"/>
  <c r="U7" i="5" s="1"/>
  <c r="S25" i="5"/>
  <c r="T25" i="5" s="1"/>
  <c r="U25" i="5" s="1"/>
  <c r="AM32" i="5"/>
  <c r="S26" i="5"/>
  <c r="T26" i="5" s="1"/>
  <c r="U26" i="5" s="1"/>
  <c r="AM14" i="5"/>
  <c r="AL16" i="5"/>
  <c r="AM16" i="5" s="1"/>
  <c r="AL6" i="5"/>
  <c r="AM6" i="5" s="1"/>
  <c r="S6" i="5"/>
  <c r="T6" i="5" s="1"/>
  <c r="U6" i="5" s="1"/>
  <c r="X24" i="5"/>
  <c r="W24" i="5"/>
  <c r="W14" i="5"/>
  <c r="X14" i="5"/>
  <c r="V11" i="5"/>
  <c r="O25" i="5"/>
  <c r="O26" i="5"/>
  <c r="P16" i="5"/>
  <c r="V26" i="5"/>
  <c r="O24" i="5"/>
  <c r="O23" i="5"/>
  <c r="V7" i="5"/>
  <c r="O15" i="5"/>
  <c r="O19" i="5"/>
  <c r="V18" i="5"/>
  <c r="P27" i="5"/>
  <c r="V29" i="5"/>
  <c r="V31" i="5"/>
  <c r="O28" i="5"/>
  <c r="O30" i="5"/>
  <c r="V6" i="5"/>
  <c r="O16" i="5"/>
  <c r="O29" i="5"/>
  <c r="O31" i="5"/>
  <c r="V30" i="5"/>
  <c r="O12" i="5"/>
  <c r="O13" i="5"/>
  <c r="V20" i="5"/>
  <c r="V13" i="5"/>
  <c r="V23" i="5"/>
  <c r="V25" i="5"/>
  <c r="O27" i="5"/>
  <c r="O17" i="5"/>
  <c r="V22" i="5"/>
  <c r="V21" i="5"/>
  <c r="V12" i="5"/>
  <c r="V9" i="5"/>
  <c r="V15" i="5"/>
  <c r="O10" i="5"/>
  <c r="V16" i="5"/>
  <c r="O7" i="5"/>
  <c r="O14" i="5"/>
  <c r="O9" i="5"/>
  <c r="V27" i="5"/>
  <c r="V8" i="5"/>
  <c r="V17" i="5"/>
  <c r="V32" i="5"/>
  <c r="V19" i="5"/>
  <c r="O6" i="5"/>
  <c r="W28" i="5"/>
  <c r="X28" i="5"/>
  <c r="W10" i="5"/>
  <c r="X10" i="5"/>
  <c r="R8" i="4"/>
  <c r="T8" i="4" s="1"/>
  <c r="U8" i="4" s="1"/>
  <c r="S8" i="4"/>
  <c r="L25" i="4"/>
  <c r="P25" i="4" s="1"/>
  <c r="AA25" i="4" s="1"/>
  <c r="L10" i="4"/>
  <c r="P10" i="4" s="1"/>
  <c r="AA10" i="4" s="1"/>
  <c r="L14" i="4"/>
  <c r="P14" i="4" s="1"/>
  <c r="AA14" i="4" s="1"/>
  <c r="AB14" i="4" s="1"/>
  <c r="AD14" i="4" s="1"/>
  <c r="Q25" i="4"/>
  <c r="R25" i="4" s="1"/>
  <c r="V28" i="4"/>
  <c r="V26" i="4"/>
  <c r="V23" i="4"/>
  <c r="V22" i="4"/>
  <c r="V15" i="4"/>
  <c r="V5" i="4"/>
  <c r="V31" i="4"/>
  <c r="V18" i="4"/>
  <c r="V14" i="4"/>
  <c r="L20" i="4"/>
  <c r="P20" i="4" s="1"/>
  <c r="AA20" i="4" s="1"/>
  <c r="AB20" i="4" s="1"/>
  <c r="AD20" i="4" s="1"/>
  <c r="V29" i="4"/>
  <c r="V17" i="4"/>
  <c r="V8" i="4"/>
  <c r="V16" i="4"/>
  <c r="V27" i="4"/>
  <c r="V20" i="4"/>
  <c r="V13" i="4"/>
  <c r="V25" i="4"/>
  <c r="V11" i="4"/>
  <c r="V12" i="4"/>
  <c r="V10" i="4"/>
  <c r="V24" i="4"/>
  <c r="V6" i="4"/>
  <c r="V9" i="4"/>
  <c r="V7" i="4"/>
  <c r="V21" i="4"/>
  <c r="V30" i="4"/>
  <c r="V19" i="4"/>
  <c r="L17" i="4"/>
  <c r="P17" i="4" s="1"/>
  <c r="AA17" i="4" s="1"/>
  <c r="Q28" i="4"/>
  <c r="R28" i="4" s="1"/>
  <c r="Q31" i="4"/>
  <c r="R31" i="4" s="1"/>
  <c r="L15" i="4"/>
  <c r="P15" i="4" s="1"/>
  <c r="AA15" i="4" s="1"/>
  <c r="AB15" i="4" s="1"/>
  <c r="AD15" i="4" s="1"/>
  <c r="L29" i="4"/>
  <c r="P29" i="4" s="1"/>
  <c r="AA29" i="4" s="1"/>
  <c r="L24" i="4"/>
  <c r="P24" i="4" s="1"/>
  <c r="L12" i="4"/>
  <c r="P12" i="4" s="1"/>
  <c r="AA12" i="4" s="1"/>
  <c r="AB12" i="4" s="1"/>
  <c r="AD12" i="4" s="1"/>
  <c r="L9" i="4"/>
  <c r="P9" i="4" s="1"/>
  <c r="AA9" i="4" s="1"/>
  <c r="AB9" i="4" s="1"/>
  <c r="AD9" i="4" s="1"/>
  <c r="L28" i="4"/>
  <c r="P28" i="4" s="1"/>
  <c r="AA28" i="4" s="1"/>
  <c r="AB28" i="4" s="1"/>
  <c r="AD28" i="4" s="1"/>
  <c r="L31" i="4"/>
  <c r="P31" i="4" s="1"/>
  <c r="AA31" i="4" s="1"/>
  <c r="L21" i="4"/>
  <c r="P21" i="4" s="1"/>
  <c r="L18" i="4"/>
  <c r="P18" i="4" s="1"/>
  <c r="AA18" i="4" s="1"/>
  <c r="AB18" i="4" s="1"/>
  <c r="AD18" i="4" s="1"/>
  <c r="Q17" i="4"/>
  <c r="R17" i="4" s="1"/>
  <c r="L7" i="4"/>
  <c r="P7" i="4" s="1"/>
  <c r="AA7" i="4" s="1"/>
  <c r="L27" i="4"/>
  <c r="P27" i="4" s="1"/>
  <c r="AA27" i="4" s="1"/>
  <c r="Q9" i="4"/>
  <c r="Q13" i="4"/>
  <c r="R13" i="4" s="1"/>
  <c r="L13" i="4"/>
  <c r="P13" i="4" s="1"/>
  <c r="Q20" i="4"/>
  <c r="R20" i="4" s="1"/>
  <c r="L30" i="4"/>
  <c r="P30" i="4" s="1"/>
  <c r="AA30" i="4" s="1"/>
  <c r="AB30" i="4" s="1"/>
  <c r="AD30" i="4" s="1"/>
  <c r="Q10" i="4"/>
  <c r="Q7" i="4"/>
  <c r="R7" i="4" s="1"/>
  <c r="Q14" i="4"/>
  <c r="R14" i="4" s="1"/>
  <c r="S11" i="4"/>
  <c r="T11" i="4" s="1"/>
  <c r="U11" i="4" s="1"/>
  <c r="S27" i="4"/>
  <c r="T27" i="4" s="1"/>
  <c r="U27" i="4" s="1"/>
  <c r="L11" i="4"/>
  <c r="P11" i="4" s="1"/>
  <c r="L8" i="4"/>
  <c r="P8" i="4" s="1"/>
  <c r="AA8" i="4" s="1"/>
  <c r="K22" i="4"/>
  <c r="R24" i="4"/>
  <c r="S24" i="4"/>
  <c r="S26" i="4"/>
  <c r="T26" i="4" s="1"/>
  <c r="U26" i="4" s="1"/>
  <c r="L26" i="4"/>
  <c r="P26" i="4" s="1"/>
  <c r="Q29" i="4"/>
  <c r="R29" i="4" s="1"/>
  <c r="Q15" i="4"/>
  <c r="R15" i="4" s="1"/>
  <c r="Q30" i="4"/>
  <c r="R30" i="4" s="1"/>
  <c r="S20" i="4"/>
  <c r="T20" i="4" s="1"/>
  <c r="U20" i="4" s="1"/>
  <c r="Q12" i="4"/>
  <c r="K6" i="4"/>
  <c r="K16" i="4"/>
  <c r="Q18" i="4"/>
  <c r="R18" i="4" s="1"/>
  <c r="L19" i="4"/>
  <c r="P19" i="4" s="1"/>
  <c r="Q19" i="4"/>
  <c r="Q21" i="4"/>
  <c r="R21" i="4" s="1"/>
  <c r="Q23" i="4"/>
  <c r="R23" i="4" s="1"/>
  <c r="L23" i="4"/>
  <c r="P23" i="4" s="1"/>
  <c r="Q5" i="4"/>
  <c r="R5" i="4" s="1"/>
  <c r="L5" i="4"/>
  <c r="P5" i="4" s="1"/>
  <c r="AA5" i="4" s="1"/>
  <c r="AB5" i="4" s="1"/>
  <c r="AD5" i="4" s="1"/>
  <c r="AB8" i="4"/>
  <c r="AD8" i="4" s="1"/>
  <c r="AB25" i="4"/>
  <c r="AD25" i="4" s="1"/>
  <c r="AB17" i="4"/>
  <c r="AD17" i="4" s="1"/>
  <c r="L10" i="5" l="1"/>
  <c r="M10" i="5" s="1"/>
  <c r="P10" i="5" s="1"/>
  <c r="L8" i="5"/>
  <c r="M8" i="5" s="1"/>
  <c r="P8" i="5" s="1"/>
  <c r="N18" i="5"/>
  <c r="N14" i="5"/>
  <c r="AC384" i="5"/>
  <c r="AC949" i="5"/>
  <c r="AC1197" i="5"/>
  <c r="AC1018" i="5"/>
  <c r="AC1178" i="5"/>
  <c r="AC1327" i="5"/>
  <c r="AC1587" i="5"/>
  <c r="AC1565" i="5"/>
  <c r="AC1819" i="5"/>
  <c r="AC1847" i="5"/>
  <c r="AC1942" i="5"/>
  <c r="L32" i="5"/>
  <c r="M32" i="5" s="1"/>
  <c r="P32" i="5" s="1"/>
  <c r="AC32" i="5" s="1"/>
  <c r="N31" i="5"/>
  <c r="AC993" i="5"/>
  <c r="AC536" i="5"/>
  <c r="AC1007" i="5"/>
  <c r="AC1189" i="5"/>
  <c r="AC1625" i="5"/>
  <c r="AC1910" i="5"/>
  <c r="AC1247" i="5"/>
  <c r="AC1677" i="5"/>
  <c r="AC694" i="5"/>
  <c r="N9" i="5"/>
  <c r="N19" i="5"/>
  <c r="AC8" i="5"/>
  <c r="N30" i="5"/>
  <c r="L23" i="5"/>
  <c r="M23" i="5" s="1"/>
  <c r="P23" i="5" s="1"/>
  <c r="AC643" i="5"/>
  <c r="L26" i="5"/>
  <c r="M26" i="5" s="1"/>
  <c r="P26" i="5" s="1"/>
  <c r="AC681" i="5"/>
  <c r="T17" i="5"/>
  <c r="U17" i="5" s="1"/>
  <c r="N22" i="5"/>
  <c r="N21" i="5"/>
  <c r="AC336" i="5"/>
  <c r="AC786" i="5"/>
  <c r="N27" i="5"/>
  <c r="N11" i="5"/>
  <c r="L11" i="5"/>
  <c r="M11" i="5" s="1"/>
  <c r="P11" i="5" s="1"/>
  <c r="AC312" i="5"/>
  <c r="AC83" i="5"/>
  <c r="AC803" i="5"/>
  <c r="L24" i="5"/>
  <c r="M24" i="5" s="1"/>
  <c r="P24" i="5" s="1"/>
  <c r="AC585" i="5"/>
  <c r="AC1885" i="5"/>
  <c r="AC1398" i="5"/>
  <c r="AC421" i="5"/>
  <c r="AC1191" i="5"/>
  <c r="AC42" i="5"/>
  <c r="AC417" i="5"/>
  <c r="AC529" i="5"/>
  <c r="AC855" i="5"/>
  <c r="AC565" i="5"/>
  <c r="AC1118" i="5"/>
  <c r="AC1005" i="5"/>
  <c r="AC996" i="5"/>
  <c r="AC932" i="5"/>
  <c r="AC1009" i="5"/>
  <c r="AC891" i="5"/>
  <c r="AC1528" i="5"/>
  <c r="AC35" i="5"/>
  <c r="AC830" i="5"/>
  <c r="AC754" i="5"/>
  <c r="AC647" i="5"/>
  <c r="AC624" i="5"/>
  <c r="AC369" i="5"/>
  <c r="AC262" i="5"/>
  <c r="AC411" i="5"/>
  <c r="AC303" i="5"/>
  <c r="AC823" i="5"/>
  <c r="AC510" i="5"/>
  <c r="AC1066" i="5"/>
  <c r="AC1050" i="5"/>
  <c r="AC1554" i="5"/>
  <c r="AC1437" i="5"/>
  <c r="AC1294" i="5"/>
  <c r="AC532" i="5"/>
  <c r="AC992" i="5"/>
  <c r="AC1608" i="5"/>
  <c r="AC1109" i="5"/>
  <c r="AC1091" i="5"/>
  <c r="AC875" i="5"/>
  <c r="AC1346" i="5"/>
  <c r="AC561" i="5"/>
  <c r="AC528" i="5"/>
  <c r="AC1260" i="5"/>
  <c r="AC1170" i="5"/>
  <c r="AC1068" i="5"/>
  <c r="AC947" i="5"/>
  <c r="AC1648" i="5"/>
  <c r="AC1489" i="5"/>
  <c r="AC1638" i="5"/>
  <c r="AC158" i="5"/>
  <c r="AC313" i="5"/>
  <c r="AC213" i="5"/>
  <c r="AC374" i="5"/>
  <c r="AC62" i="5"/>
  <c r="AC507" i="5"/>
  <c r="AC233" i="5"/>
  <c r="AC196" i="5"/>
  <c r="AC372" i="5"/>
  <c r="AC390" i="5"/>
  <c r="AC1100" i="5"/>
  <c r="AC751" i="5"/>
  <c r="AC1319" i="5"/>
  <c r="AC676" i="5"/>
  <c r="AC827" i="5"/>
  <c r="AC1102" i="5"/>
  <c r="AC796" i="5"/>
  <c r="AC1003" i="5"/>
  <c r="AC1157" i="5"/>
  <c r="AC1110" i="5"/>
  <c r="AC1228" i="5"/>
  <c r="AC1571" i="5"/>
  <c r="AC1486" i="5"/>
  <c r="AC1601" i="5"/>
  <c r="AC1551" i="5"/>
  <c r="AC1547" i="5"/>
  <c r="AC1621" i="5"/>
  <c r="AC1593" i="5"/>
  <c r="AC1776" i="5"/>
  <c r="AC1744" i="5"/>
  <c r="AC1732" i="5"/>
  <c r="AC1864" i="5"/>
  <c r="AC887" i="5"/>
  <c r="AC1738" i="5"/>
  <c r="AC1720" i="5"/>
  <c r="AC1674" i="5"/>
  <c r="AC1483" i="5"/>
  <c r="AC1409" i="5"/>
  <c r="AC1814" i="5"/>
  <c r="AC1535" i="5"/>
  <c r="AC1382" i="5"/>
  <c r="AC1964" i="5"/>
  <c r="AC1696" i="5"/>
  <c r="AC1736" i="5"/>
  <c r="AC1682" i="5"/>
  <c r="AC1482" i="5"/>
  <c r="AC1089" i="5"/>
  <c r="AC1049" i="5"/>
  <c r="AC648" i="5"/>
  <c r="AC599" i="5"/>
  <c r="AC579" i="5"/>
  <c r="AC413" i="5"/>
  <c r="AC270" i="5"/>
  <c r="AC180" i="5"/>
  <c r="AC530" i="5"/>
  <c r="AC198" i="5"/>
  <c r="AC1828" i="5"/>
  <c r="AC1627" i="5"/>
  <c r="AC1148" i="5"/>
  <c r="AC1812" i="5"/>
  <c r="X184" i="5"/>
  <c r="W184" i="5"/>
  <c r="X294" i="5"/>
  <c r="W294" i="5"/>
  <c r="X518" i="5"/>
  <c r="W518" i="5"/>
  <c r="X144" i="5"/>
  <c r="W144" i="5"/>
  <c r="X246" i="5"/>
  <c r="W246" i="5"/>
  <c r="W436" i="5"/>
  <c r="X436" i="5"/>
  <c r="Y436" i="5" s="1"/>
  <c r="AD436" i="5" s="1"/>
  <c r="AO436" i="5" s="1"/>
  <c r="X188" i="5"/>
  <c r="W188" i="5"/>
  <c r="X238" i="5"/>
  <c r="W238" i="5"/>
  <c r="X278" i="5"/>
  <c r="W278" i="5"/>
  <c r="W308" i="5"/>
  <c r="X308" i="5"/>
  <c r="X324" i="5"/>
  <c r="W324" i="5"/>
  <c r="X332" i="5"/>
  <c r="W332" i="5"/>
  <c r="X351" i="5"/>
  <c r="W351" i="5"/>
  <c r="W383" i="5"/>
  <c r="X383" i="5"/>
  <c r="W401" i="5"/>
  <c r="X401" i="5"/>
  <c r="X466" i="5"/>
  <c r="W466" i="5"/>
  <c r="W506" i="5"/>
  <c r="X506" i="5"/>
  <c r="X56" i="5"/>
  <c r="W56" i="5"/>
  <c r="X168" i="5"/>
  <c r="W168" i="5"/>
  <c r="Y168" i="5" s="1"/>
  <c r="AD168" i="5" s="1"/>
  <c r="AO168" i="5" s="1"/>
  <c r="X407" i="5"/>
  <c r="W407" i="5"/>
  <c r="X45" i="5"/>
  <c r="W45" i="5"/>
  <c r="X136" i="5"/>
  <c r="W136" i="5"/>
  <c r="Y136" i="5" s="1"/>
  <c r="X194" i="5"/>
  <c r="W194" i="5"/>
  <c r="W63" i="5"/>
  <c r="X63" i="5"/>
  <c r="X91" i="5"/>
  <c r="W91" i="5"/>
  <c r="X162" i="5"/>
  <c r="W162" i="5"/>
  <c r="W208" i="5"/>
  <c r="X208" i="5"/>
  <c r="W240" i="5"/>
  <c r="X240" i="5"/>
  <c r="W268" i="5"/>
  <c r="X268" i="5"/>
  <c r="X284" i="5"/>
  <c r="W284" i="5"/>
  <c r="X341" i="5"/>
  <c r="W341" i="5"/>
  <c r="X378" i="5"/>
  <c r="W378" i="5"/>
  <c r="X446" i="5"/>
  <c r="W446" i="5"/>
  <c r="X541" i="5"/>
  <c r="W541" i="5"/>
  <c r="W133" i="5"/>
  <c r="X133" i="5"/>
  <c r="X243" i="5"/>
  <c r="W243" i="5"/>
  <c r="X60" i="5"/>
  <c r="W60" i="5"/>
  <c r="X171" i="5"/>
  <c r="W171" i="5"/>
  <c r="W68" i="5"/>
  <c r="X68" i="5"/>
  <c r="X96" i="5"/>
  <c r="W96" i="5"/>
  <c r="X130" i="5"/>
  <c r="W130" i="5"/>
  <c r="X151" i="5"/>
  <c r="W151" i="5"/>
  <c r="W166" i="5"/>
  <c r="X166" i="5"/>
  <c r="X211" i="5"/>
  <c r="W211" i="5"/>
  <c r="X249" i="5"/>
  <c r="W249" i="5"/>
  <c r="X269" i="5"/>
  <c r="W269" i="5"/>
  <c r="X290" i="5"/>
  <c r="W290" i="5"/>
  <c r="X305" i="5"/>
  <c r="W305" i="5"/>
  <c r="W320" i="5"/>
  <c r="X320" i="5"/>
  <c r="X356" i="5"/>
  <c r="W356" i="5"/>
  <c r="X392" i="5"/>
  <c r="W392" i="5"/>
  <c r="X437" i="5"/>
  <c r="W437" i="5"/>
  <c r="W592" i="5"/>
  <c r="X592" i="5"/>
  <c r="X670" i="5"/>
  <c r="W670" i="5"/>
  <c r="X417" i="5"/>
  <c r="W417" i="5"/>
  <c r="Y417" i="5" s="1"/>
  <c r="AD417" i="5" s="1"/>
  <c r="W440" i="5"/>
  <c r="X440" i="5"/>
  <c r="X453" i="5"/>
  <c r="W453" i="5"/>
  <c r="W478" i="5"/>
  <c r="X478" i="5"/>
  <c r="X493" i="5"/>
  <c r="W493" i="5"/>
  <c r="W508" i="5"/>
  <c r="X508" i="5"/>
  <c r="X545" i="5"/>
  <c r="W545" i="5"/>
  <c r="X562" i="5"/>
  <c r="W562" i="5"/>
  <c r="W579" i="5"/>
  <c r="X579" i="5"/>
  <c r="W627" i="5"/>
  <c r="X627" i="5"/>
  <c r="X659" i="5"/>
  <c r="W659" i="5"/>
  <c r="X767" i="5"/>
  <c r="W767" i="5"/>
  <c r="W37" i="5"/>
  <c r="X37" i="5"/>
  <c r="X49" i="5"/>
  <c r="W49" i="5"/>
  <c r="W73" i="5"/>
  <c r="X73" i="5"/>
  <c r="X99" i="5"/>
  <c r="W99" i="5"/>
  <c r="X108" i="5"/>
  <c r="W108" i="5"/>
  <c r="X120" i="5"/>
  <c r="W120" i="5"/>
  <c r="W129" i="5"/>
  <c r="X129" i="5"/>
  <c r="W153" i="5"/>
  <c r="X153" i="5"/>
  <c r="W165" i="5"/>
  <c r="X165" i="5"/>
  <c r="W182" i="5"/>
  <c r="X182" i="5"/>
  <c r="W193" i="5"/>
  <c r="X193" i="5"/>
  <c r="X209" i="5"/>
  <c r="W209" i="5"/>
  <c r="X218" i="5"/>
  <c r="W218" i="5"/>
  <c r="W229" i="5"/>
  <c r="X229" i="5"/>
  <c r="W242" i="5"/>
  <c r="X242" i="5"/>
  <c r="W254" i="5"/>
  <c r="X254" i="5"/>
  <c r="W273" i="5"/>
  <c r="X273" i="5"/>
  <c r="W293" i="5"/>
  <c r="X293" i="5"/>
  <c r="X309" i="5"/>
  <c r="W309" i="5"/>
  <c r="X317" i="5"/>
  <c r="W317" i="5"/>
  <c r="W342" i="5"/>
  <c r="X342" i="5"/>
  <c r="W352" i="5"/>
  <c r="X352" i="5"/>
  <c r="X366" i="5"/>
  <c r="W366" i="5"/>
  <c r="X374" i="5"/>
  <c r="W374" i="5"/>
  <c r="W402" i="5"/>
  <c r="X402" i="5"/>
  <c r="X416" i="5"/>
  <c r="W416" i="5"/>
  <c r="W422" i="5"/>
  <c r="X422" i="5"/>
  <c r="X433" i="5"/>
  <c r="W433" i="5"/>
  <c r="X449" i="5"/>
  <c r="W449" i="5"/>
  <c r="X487" i="5"/>
  <c r="W487" i="5"/>
  <c r="W516" i="5"/>
  <c r="X516" i="5"/>
  <c r="X534" i="5"/>
  <c r="W534" i="5"/>
  <c r="X549" i="5"/>
  <c r="W549" i="5"/>
  <c r="W577" i="5"/>
  <c r="X577" i="5"/>
  <c r="X590" i="5"/>
  <c r="W590" i="5"/>
  <c r="W653" i="5"/>
  <c r="X653" i="5"/>
  <c r="W703" i="5"/>
  <c r="X703" i="5"/>
  <c r="X35" i="5"/>
  <c r="W35" i="5"/>
  <c r="X43" i="5"/>
  <c r="W43" i="5"/>
  <c r="X52" i="5"/>
  <c r="W52" i="5"/>
  <c r="W57" i="5"/>
  <c r="X57" i="5"/>
  <c r="W75" i="5"/>
  <c r="X75" i="5"/>
  <c r="W85" i="5"/>
  <c r="X85" i="5"/>
  <c r="X98" i="5"/>
  <c r="W98" i="5"/>
  <c r="X109" i="5"/>
  <c r="W109" i="5"/>
  <c r="W115" i="5"/>
  <c r="X115" i="5"/>
  <c r="W125" i="5"/>
  <c r="X125" i="5"/>
  <c r="X143" i="5"/>
  <c r="W143" i="5"/>
  <c r="W172" i="5"/>
  <c r="X172" i="5"/>
  <c r="X183" i="5"/>
  <c r="W183" i="5"/>
  <c r="W198" i="5"/>
  <c r="X198" i="5"/>
  <c r="W220" i="5"/>
  <c r="X220" i="5"/>
  <c r="X239" i="5"/>
  <c r="W239" i="5"/>
  <c r="X259" i="5"/>
  <c r="W259" i="5"/>
  <c r="X270" i="5"/>
  <c r="W270" i="5"/>
  <c r="X280" i="5"/>
  <c r="W280" i="5"/>
  <c r="X325" i="5"/>
  <c r="W325" i="5"/>
  <c r="X337" i="5"/>
  <c r="W337" i="5"/>
  <c r="W353" i="5"/>
  <c r="X353" i="5"/>
  <c r="X396" i="5"/>
  <c r="W396" i="5"/>
  <c r="X414" i="5"/>
  <c r="W414" i="5"/>
  <c r="X438" i="5"/>
  <c r="W438" i="5"/>
  <c r="X454" i="5"/>
  <c r="W454" i="5"/>
  <c r="W463" i="5"/>
  <c r="X463" i="5"/>
  <c r="X495" i="5"/>
  <c r="W495" i="5"/>
  <c r="X509" i="5"/>
  <c r="W509" i="5"/>
  <c r="X535" i="5"/>
  <c r="W535" i="5"/>
  <c r="W578" i="5"/>
  <c r="X578" i="5"/>
  <c r="X704" i="5"/>
  <c r="W704" i="5"/>
  <c r="X827" i="5"/>
  <c r="W827" i="5"/>
  <c r="X842" i="5"/>
  <c r="W842" i="5"/>
  <c r="X877" i="5"/>
  <c r="W877" i="5"/>
  <c r="W932" i="5"/>
  <c r="X932" i="5"/>
  <c r="X1045" i="5"/>
  <c r="W1045" i="5"/>
  <c r="W1146" i="5"/>
  <c r="X1146" i="5"/>
  <c r="W1787" i="5"/>
  <c r="X1787" i="5"/>
  <c r="X381" i="5"/>
  <c r="W381" i="5"/>
  <c r="W393" i="5"/>
  <c r="X393" i="5"/>
  <c r="X421" i="5"/>
  <c r="W421" i="5"/>
  <c r="X459" i="5"/>
  <c r="W459" i="5"/>
  <c r="X476" i="5"/>
  <c r="W476" i="5"/>
  <c r="X491" i="5"/>
  <c r="W491" i="5"/>
  <c r="X507" i="5"/>
  <c r="W507" i="5"/>
  <c r="W514" i="5"/>
  <c r="X514" i="5"/>
  <c r="X526" i="5"/>
  <c r="W526" i="5"/>
  <c r="W548" i="5"/>
  <c r="X548" i="5"/>
  <c r="W565" i="5"/>
  <c r="X565" i="5"/>
  <c r="W570" i="5"/>
  <c r="X570" i="5"/>
  <c r="X588" i="5"/>
  <c r="W588" i="5"/>
  <c r="W608" i="5"/>
  <c r="X608" i="5"/>
  <c r="X637" i="5"/>
  <c r="W637" i="5"/>
  <c r="W671" i="5"/>
  <c r="X671" i="5"/>
  <c r="W710" i="5"/>
  <c r="X710" i="5"/>
  <c r="W720" i="5"/>
  <c r="X720" i="5"/>
  <c r="X769" i="5"/>
  <c r="W769" i="5"/>
  <c r="W815" i="5"/>
  <c r="X815" i="5"/>
  <c r="X922" i="5"/>
  <c r="W922" i="5"/>
  <c r="X943" i="5"/>
  <c r="W943" i="5"/>
  <c r="W1131" i="5"/>
  <c r="X1131" i="5"/>
  <c r="W597" i="5"/>
  <c r="X597" i="5"/>
  <c r="X624" i="5"/>
  <c r="W624" i="5"/>
  <c r="W644" i="5"/>
  <c r="X644" i="5"/>
  <c r="X721" i="5"/>
  <c r="W721" i="5"/>
  <c r="X763" i="5"/>
  <c r="W763" i="5"/>
  <c r="W793" i="5"/>
  <c r="X793" i="5"/>
  <c r="W912" i="5"/>
  <c r="X912" i="5"/>
  <c r="X924" i="5"/>
  <c r="W924" i="5"/>
  <c r="X950" i="5"/>
  <c r="W950" i="5"/>
  <c r="W1019" i="5"/>
  <c r="X1019" i="5"/>
  <c r="W1208" i="5"/>
  <c r="X1208" i="5"/>
  <c r="W742" i="5"/>
  <c r="X742" i="5"/>
  <c r="W819" i="5"/>
  <c r="X819" i="5"/>
  <c r="X869" i="5"/>
  <c r="W869" i="5"/>
  <c r="X930" i="5"/>
  <c r="W930" i="5"/>
  <c r="X951" i="5"/>
  <c r="W951" i="5"/>
  <c r="W1087" i="5"/>
  <c r="X1087" i="5"/>
  <c r="X1275" i="5"/>
  <c r="W1275" i="5"/>
  <c r="W850" i="5"/>
  <c r="X850" i="5"/>
  <c r="X881" i="5"/>
  <c r="W881" i="5"/>
  <c r="W893" i="5"/>
  <c r="X893" i="5"/>
  <c r="X898" i="5"/>
  <c r="W898" i="5"/>
  <c r="W908" i="5"/>
  <c r="X908" i="5"/>
  <c r="W966" i="5"/>
  <c r="X966" i="5"/>
  <c r="W999" i="5"/>
  <c r="X999" i="5"/>
  <c r="W1046" i="5"/>
  <c r="X1046" i="5"/>
  <c r="X1092" i="5"/>
  <c r="W1092" i="5"/>
  <c r="W1150" i="5"/>
  <c r="X1150" i="5"/>
  <c r="X1257" i="5"/>
  <c r="W1257" i="5"/>
  <c r="W1329" i="5"/>
  <c r="X1329" i="5"/>
  <c r="W1361" i="5"/>
  <c r="X1361" i="5"/>
  <c r="W544" i="5"/>
  <c r="X544" i="5"/>
  <c r="W574" i="5"/>
  <c r="X574" i="5"/>
  <c r="X595" i="5"/>
  <c r="W595" i="5"/>
  <c r="W611" i="5"/>
  <c r="X611" i="5"/>
  <c r="X646" i="5"/>
  <c r="W646" i="5"/>
  <c r="X651" i="5"/>
  <c r="W651" i="5"/>
  <c r="W672" i="5"/>
  <c r="X672" i="5"/>
  <c r="X683" i="5"/>
  <c r="W683" i="5"/>
  <c r="X695" i="5"/>
  <c r="W695" i="5"/>
  <c r="X699" i="5"/>
  <c r="W699" i="5"/>
  <c r="W709" i="5"/>
  <c r="X709" i="5"/>
  <c r="X725" i="5"/>
  <c r="W725" i="5"/>
  <c r="W730" i="5"/>
  <c r="X730" i="5"/>
  <c r="W753" i="5"/>
  <c r="X753" i="5"/>
  <c r="W761" i="5"/>
  <c r="X761" i="5"/>
  <c r="X775" i="5"/>
  <c r="W775" i="5"/>
  <c r="W785" i="5"/>
  <c r="X785" i="5"/>
  <c r="W797" i="5"/>
  <c r="X797" i="5"/>
  <c r="W809" i="5"/>
  <c r="X809" i="5"/>
  <c r="W829" i="5"/>
  <c r="X829" i="5"/>
  <c r="W836" i="5"/>
  <c r="X836" i="5"/>
  <c r="X847" i="5"/>
  <c r="W847" i="5"/>
  <c r="X859" i="5"/>
  <c r="W859" i="5"/>
  <c r="X864" i="5"/>
  <c r="W864" i="5"/>
  <c r="W870" i="5"/>
  <c r="X870" i="5"/>
  <c r="W883" i="5"/>
  <c r="X883" i="5"/>
  <c r="W914" i="5"/>
  <c r="X914" i="5"/>
  <c r="W962" i="5"/>
  <c r="X962" i="5"/>
  <c r="W979" i="5"/>
  <c r="X979" i="5"/>
  <c r="X1044" i="5"/>
  <c r="W1044" i="5"/>
  <c r="X1078" i="5"/>
  <c r="W1078" i="5"/>
  <c r="X1110" i="5"/>
  <c r="W1110" i="5"/>
  <c r="W1154" i="5"/>
  <c r="X1154" i="5"/>
  <c r="X1221" i="5"/>
  <c r="W1221" i="5"/>
  <c r="X1293" i="5"/>
  <c r="W1293" i="5"/>
  <c r="X1334" i="5"/>
  <c r="W1334" i="5"/>
  <c r="W1445" i="5"/>
  <c r="X1445" i="5"/>
  <c r="W616" i="5"/>
  <c r="X616" i="5"/>
  <c r="W631" i="5"/>
  <c r="X631" i="5"/>
  <c r="W645" i="5"/>
  <c r="X645" i="5"/>
  <c r="X674" i="5"/>
  <c r="W674" i="5"/>
  <c r="Y674" i="5" s="1"/>
  <c r="AD674" i="5" s="1"/>
  <c r="X679" i="5"/>
  <c r="W679" i="5"/>
  <c r="X700" i="5"/>
  <c r="W700" i="5"/>
  <c r="W715" i="5"/>
  <c r="X715" i="5"/>
  <c r="X737" i="5"/>
  <c r="W737" i="5"/>
  <c r="X747" i="5"/>
  <c r="W747" i="5"/>
  <c r="X755" i="5"/>
  <c r="W755" i="5"/>
  <c r="Y755" i="5" s="1"/>
  <c r="X764" i="5"/>
  <c r="W764" i="5"/>
  <c r="W782" i="5"/>
  <c r="X782" i="5"/>
  <c r="W789" i="5"/>
  <c r="X789" i="5"/>
  <c r="Y789" i="5" s="1"/>
  <c r="AD789" i="5" s="1"/>
  <c r="X804" i="5"/>
  <c r="W804" i="5"/>
  <c r="X812" i="5"/>
  <c r="W812" i="5"/>
  <c r="Y812" i="5" s="1"/>
  <c r="AD812" i="5" s="1"/>
  <c r="AO812" i="5" s="1"/>
  <c r="W826" i="5"/>
  <c r="X826" i="5"/>
  <c r="X851" i="5"/>
  <c r="W851" i="5"/>
  <c r="X872" i="5"/>
  <c r="W872" i="5"/>
  <c r="X885" i="5"/>
  <c r="W885" i="5"/>
  <c r="W891" i="5"/>
  <c r="X891" i="5"/>
  <c r="X910" i="5"/>
  <c r="W910" i="5"/>
  <c r="X921" i="5"/>
  <c r="W921" i="5"/>
  <c r="X937" i="5"/>
  <c r="W937" i="5"/>
  <c r="X952" i="5"/>
  <c r="W952" i="5"/>
  <c r="W965" i="5"/>
  <c r="X965" i="5"/>
  <c r="W977" i="5"/>
  <c r="X977" i="5"/>
  <c r="Y977" i="5" s="1"/>
  <c r="AD977" i="5" s="1"/>
  <c r="AO977" i="5" s="1"/>
  <c r="X1039" i="5"/>
  <c r="W1039" i="5"/>
  <c r="X1071" i="5"/>
  <c r="W1071" i="5"/>
  <c r="X1114" i="5"/>
  <c r="W1114" i="5"/>
  <c r="W1164" i="5"/>
  <c r="X1164" i="5"/>
  <c r="W1235" i="5"/>
  <c r="X1235" i="5"/>
  <c r="X1299" i="5"/>
  <c r="W1299" i="5"/>
  <c r="X1415" i="5"/>
  <c r="W1415" i="5"/>
  <c r="X1059" i="5"/>
  <c r="W1059" i="5"/>
  <c r="X1075" i="5"/>
  <c r="W1075" i="5"/>
  <c r="W1093" i="5"/>
  <c r="X1093" i="5"/>
  <c r="W1109" i="5"/>
  <c r="X1109" i="5"/>
  <c r="X1125" i="5"/>
  <c r="W1125" i="5"/>
  <c r="X1137" i="5"/>
  <c r="W1137" i="5"/>
  <c r="W1143" i="5"/>
  <c r="X1143" i="5"/>
  <c r="X1148" i="5"/>
  <c r="W1148" i="5"/>
  <c r="X1153" i="5"/>
  <c r="W1153" i="5"/>
  <c r="W1159" i="5"/>
  <c r="X1159" i="5"/>
  <c r="X1171" i="5"/>
  <c r="W1171" i="5"/>
  <c r="W1204" i="5"/>
  <c r="X1204" i="5"/>
  <c r="X1222" i="5"/>
  <c r="W1222" i="5"/>
  <c r="X1241" i="5"/>
  <c r="W1241" i="5"/>
  <c r="W1278" i="5"/>
  <c r="X1278" i="5"/>
  <c r="X1295" i="5"/>
  <c r="W1295" i="5"/>
  <c r="X1337" i="5"/>
  <c r="W1337" i="5"/>
  <c r="X1368" i="5"/>
  <c r="W1368" i="5"/>
  <c r="X1419" i="5"/>
  <c r="W1419" i="5"/>
  <c r="X1481" i="5"/>
  <c r="W1481" i="5"/>
  <c r="W975" i="5"/>
  <c r="X975" i="5"/>
  <c r="X982" i="5"/>
  <c r="W982" i="5"/>
  <c r="W988" i="5"/>
  <c r="X988" i="5"/>
  <c r="W993" i="5"/>
  <c r="X993" i="5"/>
  <c r="X998" i="5"/>
  <c r="W998" i="5"/>
  <c r="W1004" i="5"/>
  <c r="X1004" i="5"/>
  <c r="W1009" i="5"/>
  <c r="X1009" i="5"/>
  <c r="X1014" i="5"/>
  <c r="W1014" i="5"/>
  <c r="W1020" i="5"/>
  <c r="X1020" i="5"/>
  <c r="W1025" i="5"/>
  <c r="X1025" i="5"/>
  <c r="X1030" i="5"/>
  <c r="W1030" i="5"/>
  <c r="W1036" i="5"/>
  <c r="X1036" i="5"/>
  <c r="W1049" i="5"/>
  <c r="X1049" i="5"/>
  <c r="W1064" i="5"/>
  <c r="X1064" i="5"/>
  <c r="W1097" i="5"/>
  <c r="X1097" i="5"/>
  <c r="X1116" i="5"/>
  <c r="W1116" i="5"/>
  <c r="X1161" i="5"/>
  <c r="W1161" i="5"/>
  <c r="W1176" i="5"/>
  <c r="X1176" i="5"/>
  <c r="X1188" i="5"/>
  <c r="W1188" i="5"/>
  <c r="X1217" i="5"/>
  <c r="W1217" i="5"/>
  <c r="X1245" i="5"/>
  <c r="W1245" i="5"/>
  <c r="X1271" i="5"/>
  <c r="W1271" i="5"/>
  <c r="W1320" i="5"/>
  <c r="X1320" i="5"/>
  <c r="W1344" i="5"/>
  <c r="X1344" i="5"/>
  <c r="X1447" i="5"/>
  <c r="W1447" i="5"/>
  <c r="X1687" i="5"/>
  <c r="W1687" i="5"/>
  <c r="X1067" i="5"/>
  <c r="W1067" i="5"/>
  <c r="X1082" i="5"/>
  <c r="W1082" i="5"/>
  <c r="X1100" i="5"/>
  <c r="W1100" i="5"/>
  <c r="W1119" i="5"/>
  <c r="X1119" i="5"/>
  <c r="W1168" i="5"/>
  <c r="X1168" i="5"/>
  <c r="W1177" i="5"/>
  <c r="X1177" i="5"/>
  <c r="X1182" i="5"/>
  <c r="W1182" i="5"/>
  <c r="X1189" i="5"/>
  <c r="W1189" i="5"/>
  <c r="X1226" i="5"/>
  <c r="W1226" i="5"/>
  <c r="W1236" i="5"/>
  <c r="X1236" i="5"/>
  <c r="X1263" i="5"/>
  <c r="W1263" i="5"/>
  <c r="X1276" i="5"/>
  <c r="W1276" i="5"/>
  <c r="W1296" i="5"/>
  <c r="X1296" i="5"/>
  <c r="W1314" i="5"/>
  <c r="X1314" i="5"/>
  <c r="X1325" i="5"/>
  <c r="W1325" i="5"/>
  <c r="X1402" i="5"/>
  <c r="W1402" i="5"/>
  <c r="X1440" i="5"/>
  <c r="W1440" i="5"/>
  <c r="W1580" i="5"/>
  <c r="X1580" i="5"/>
  <c r="X1341" i="5"/>
  <c r="W1341" i="5"/>
  <c r="X1357" i="5"/>
  <c r="W1357" i="5"/>
  <c r="X1373" i="5"/>
  <c r="W1373" i="5"/>
  <c r="X1389" i="5"/>
  <c r="W1389" i="5"/>
  <c r="W1406" i="5"/>
  <c r="X1406" i="5"/>
  <c r="X1416" i="5"/>
  <c r="W1416" i="5"/>
  <c r="X1434" i="5"/>
  <c r="W1434" i="5"/>
  <c r="W1544" i="5"/>
  <c r="X1544" i="5"/>
  <c r="W1582" i="5"/>
  <c r="X1582" i="5"/>
  <c r="X1605" i="5"/>
  <c r="W1605" i="5"/>
  <c r="X1663" i="5"/>
  <c r="W1663" i="5"/>
  <c r="X1382" i="5"/>
  <c r="W1382" i="5"/>
  <c r="W1400" i="5"/>
  <c r="X1400" i="5"/>
  <c r="W1411" i="5"/>
  <c r="X1411" i="5"/>
  <c r="W1427" i="5"/>
  <c r="X1427" i="5"/>
  <c r="W1438" i="5"/>
  <c r="X1438" i="5"/>
  <c r="X1465" i="5"/>
  <c r="W1465" i="5"/>
  <c r="W1490" i="5"/>
  <c r="X1490" i="5"/>
  <c r="W1570" i="5"/>
  <c r="X1570" i="5"/>
  <c r="X1625" i="5"/>
  <c r="W1625" i="5"/>
  <c r="X1211" i="5"/>
  <c r="W1211" i="5"/>
  <c r="W1220" i="5"/>
  <c r="X1220" i="5"/>
  <c r="X1239" i="5"/>
  <c r="W1239" i="5"/>
  <c r="W1246" i="5"/>
  <c r="X1246" i="5"/>
  <c r="X1261" i="5"/>
  <c r="W1261" i="5"/>
  <c r="X1283" i="5"/>
  <c r="W1283" i="5"/>
  <c r="X1297" i="5"/>
  <c r="W1297" i="5"/>
  <c r="X1315" i="5"/>
  <c r="W1315" i="5"/>
  <c r="W1331" i="5"/>
  <c r="X1331" i="5"/>
  <c r="W1347" i="5"/>
  <c r="X1347" i="5"/>
  <c r="W1363" i="5"/>
  <c r="X1363" i="5"/>
  <c r="W1379" i="5"/>
  <c r="X1379" i="5"/>
  <c r="W1395" i="5"/>
  <c r="X1395" i="5"/>
  <c r="X1408" i="5"/>
  <c r="W1408" i="5"/>
  <c r="X1424" i="5"/>
  <c r="W1424" i="5"/>
  <c r="X1442" i="5"/>
  <c r="W1442" i="5"/>
  <c r="X1451" i="5"/>
  <c r="W1451" i="5"/>
  <c r="X1547" i="5"/>
  <c r="W1547" i="5"/>
  <c r="X1587" i="5"/>
  <c r="W1587" i="5"/>
  <c r="W1616" i="5"/>
  <c r="X1616" i="5"/>
  <c r="X1668" i="5"/>
  <c r="W1668" i="5"/>
  <c r="X1720" i="5"/>
  <c r="W1720" i="5"/>
  <c r="W1459" i="5"/>
  <c r="X1459" i="5"/>
  <c r="W1468" i="5"/>
  <c r="X1468" i="5"/>
  <c r="W1484" i="5"/>
  <c r="X1484" i="5"/>
  <c r="W1499" i="5"/>
  <c r="X1499" i="5"/>
  <c r="W1515" i="5"/>
  <c r="X1515" i="5"/>
  <c r="W1531" i="5"/>
  <c r="X1531" i="5"/>
  <c r="W1546" i="5"/>
  <c r="X1546" i="5"/>
  <c r="X1557" i="5"/>
  <c r="W1557" i="5"/>
  <c r="W1574" i="5"/>
  <c r="X1574" i="5"/>
  <c r="X1591" i="5"/>
  <c r="W1591" i="5"/>
  <c r="X1615" i="5"/>
  <c r="W1615" i="5"/>
  <c r="W1674" i="5"/>
  <c r="X1674" i="5"/>
  <c r="X1711" i="5"/>
  <c r="W1711" i="5"/>
  <c r="X1450" i="5"/>
  <c r="W1450" i="5"/>
  <c r="X1469" i="5"/>
  <c r="W1469" i="5"/>
  <c r="W1485" i="5"/>
  <c r="X1485" i="5"/>
  <c r="X1494" i="5"/>
  <c r="W1494" i="5"/>
  <c r="X1500" i="5"/>
  <c r="W1500" i="5"/>
  <c r="X1505" i="5"/>
  <c r="W1505" i="5"/>
  <c r="X1510" i="5"/>
  <c r="W1510" i="5"/>
  <c r="X1516" i="5"/>
  <c r="W1516" i="5"/>
  <c r="X1521" i="5"/>
  <c r="W1521" i="5"/>
  <c r="X1526" i="5"/>
  <c r="W1526" i="5"/>
  <c r="X1532" i="5"/>
  <c r="W1532" i="5"/>
  <c r="X1537" i="5"/>
  <c r="W1537" i="5"/>
  <c r="X1551" i="5"/>
  <c r="W1551" i="5"/>
  <c r="X1573" i="5"/>
  <c r="W1573" i="5"/>
  <c r="W1594" i="5"/>
  <c r="X1594" i="5"/>
  <c r="X1681" i="5"/>
  <c r="W1681" i="5"/>
  <c r="W1654" i="5"/>
  <c r="X1654" i="5"/>
  <c r="X1676" i="5"/>
  <c r="W1676" i="5"/>
  <c r="X1691" i="5"/>
  <c r="W1691" i="5"/>
  <c r="X1707" i="5"/>
  <c r="W1707" i="5"/>
  <c r="X1765" i="5"/>
  <c r="W1765" i="5"/>
  <c r="X1559" i="5"/>
  <c r="W1559" i="5"/>
  <c r="X1575" i="5"/>
  <c r="W1575" i="5"/>
  <c r="X1601" i="5"/>
  <c r="W1601" i="5"/>
  <c r="X1611" i="5"/>
  <c r="W1611" i="5"/>
  <c r="W1629" i="5"/>
  <c r="X1629" i="5"/>
  <c r="X1651" i="5"/>
  <c r="W1651" i="5"/>
  <c r="X1660" i="5"/>
  <c r="W1660" i="5"/>
  <c r="X1675" i="5"/>
  <c r="W1675" i="5"/>
  <c r="W1689" i="5"/>
  <c r="X1689" i="5"/>
  <c r="W1705" i="5"/>
  <c r="X1705" i="5"/>
  <c r="W1735" i="5"/>
  <c r="X1735" i="5"/>
  <c r="X1743" i="5"/>
  <c r="W1743" i="5"/>
  <c r="X1603" i="5"/>
  <c r="W1603" i="5"/>
  <c r="X1622" i="5"/>
  <c r="W1622" i="5"/>
  <c r="W1632" i="5"/>
  <c r="X1632" i="5"/>
  <c r="X1639" i="5"/>
  <c r="W1639" i="5"/>
  <c r="W1656" i="5"/>
  <c r="X1656" i="5"/>
  <c r="X1669" i="5"/>
  <c r="W1669" i="5"/>
  <c r="X1688" i="5"/>
  <c r="W1688" i="5"/>
  <c r="X1704" i="5"/>
  <c r="W1704" i="5"/>
  <c r="W1722" i="5"/>
  <c r="X1722" i="5"/>
  <c r="W1755" i="5"/>
  <c r="X1755" i="5"/>
  <c r="X1824" i="5"/>
  <c r="W1824" i="5"/>
  <c r="W1723" i="5"/>
  <c r="X1723" i="5"/>
  <c r="W1746" i="5"/>
  <c r="X1746" i="5"/>
  <c r="W1766" i="5"/>
  <c r="X1766" i="5"/>
  <c r="W1782" i="5"/>
  <c r="X1782" i="5"/>
  <c r="W1835" i="5"/>
  <c r="X1835" i="5"/>
  <c r="X1740" i="5"/>
  <c r="W1740" i="5"/>
  <c r="X1756" i="5"/>
  <c r="W1756" i="5"/>
  <c r="X1772" i="5"/>
  <c r="W1772" i="5"/>
  <c r="X1788" i="5"/>
  <c r="W1788" i="5"/>
  <c r="X1809" i="5"/>
  <c r="W1809" i="5"/>
  <c r="X1872" i="5"/>
  <c r="W1872" i="5"/>
  <c r="X1729" i="5"/>
  <c r="W1729" i="5"/>
  <c r="X1745" i="5"/>
  <c r="W1745" i="5"/>
  <c r="W1758" i="5"/>
  <c r="X1758" i="5"/>
  <c r="W1774" i="5"/>
  <c r="X1774" i="5"/>
  <c r="W1790" i="5"/>
  <c r="X1790" i="5"/>
  <c r="X1805" i="5"/>
  <c r="W1805" i="5"/>
  <c r="X1845" i="5"/>
  <c r="W1845" i="5"/>
  <c r="X1892" i="5"/>
  <c r="W1892" i="5"/>
  <c r="X1825" i="5"/>
  <c r="W1825" i="5"/>
  <c r="W1851" i="5"/>
  <c r="X1851" i="5"/>
  <c r="W1962" i="5"/>
  <c r="X1962" i="5"/>
  <c r="W1803" i="5"/>
  <c r="X1803" i="5"/>
  <c r="X1844" i="5"/>
  <c r="W1844" i="5"/>
  <c r="W1919" i="5"/>
  <c r="X1919" i="5"/>
  <c r="X1935" i="5"/>
  <c r="W1935" i="5"/>
  <c r="X1820" i="5"/>
  <c r="W1820" i="5"/>
  <c r="X1836" i="5"/>
  <c r="W1836" i="5"/>
  <c r="X1852" i="5"/>
  <c r="W1852" i="5"/>
  <c r="X1884" i="5"/>
  <c r="W1884" i="5"/>
  <c r="X1947" i="5"/>
  <c r="W1947" i="5"/>
  <c r="X1816" i="5"/>
  <c r="W1816" i="5"/>
  <c r="X1832" i="5"/>
  <c r="W1832" i="5"/>
  <c r="X1848" i="5"/>
  <c r="W1848" i="5"/>
  <c r="X1874" i="5"/>
  <c r="W1874" i="5"/>
  <c r="X1889" i="5"/>
  <c r="W1889" i="5"/>
  <c r="X1931" i="5"/>
  <c r="W1931" i="5"/>
  <c r="X1956" i="5"/>
  <c r="W1956" i="5"/>
  <c r="W1867" i="5"/>
  <c r="X1867" i="5"/>
  <c r="W1890" i="5"/>
  <c r="X1890" i="5"/>
  <c r="X1953" i="5"/>
  <c r="W1953" i="5"/>
  <c r="X1985" i="5"/>
  <c r="W1985" i="5"/>
  <c r="W1862" i="5"/>
  <c r="X1862" i="5"/>
  <c r="X1880" i="5"/>
  <c r="W1880" i="5"/>
  <c r="X1891" i="5"/>
  <c r="W1891" i="5"/>
  <c r="X1901" i="5"/>
  <c r="W1901" i="5"/>
  <c r="X1965" i="5"/>
  <c r="W1965" i="5"/>
  <c r="X1990" i="5"/>
  <c r="W1990" i="5"/>
  <c r="X1905" i="5"/>
  <c r="W1905" i="5"/>
  <c r="X1914" i="5"/>
  <c r="W1914" i="5"/>
  <c r="W1920" i="5"/>
  <c r="X1920" i="5"/>
  <c r="X1925" i="5"/>
  <c r="W1925" i="5"/>
  <c r="X1930" i="5"/>
  <c r="W1930" i="5"/>
  <c r="W1936" i="5"/>
  <c r="X1936" i="5"/>
  <c r="X1941" i="5"/>
  <c r="W1941" i="5"/>
  <c r="X1946" i="5"/>
  <c r="W1946" i="5"/>
  <c r="X1968" i="5"/>
  <c r="W1968" i="5"/>
  <c r="W1986" i="5"/>
  <c r="X1986" i="5"/>
  <c r="W1954" i="5"/>
  <c r="X1954" i="5"/>
  <c r="X1964" i="5"/>
  <c r="W1964" i="5"/>
  <c r="X1982" i="5"/>
  <c r="W1982" i="5"/>
  <c r="X1963" i="5"/>
  <c r="W1963" i="5"/>
  <c r="X1979" i="5"/>
  <c r="W1979" i="5"/>
  <c r="X1995" i="5"/>
  <c r="W1995" i="5"/>
  <c r="AC1869" i="5"/>
  <c r="AC304" i="5"/>
  <c r="AC1317" i="5"/>
  <c r="AC1694" i="5"/>
  <c r="AC1440" i="5"/>
  <c r="AC1476" i="5"/>
  <c r="AC1943" i="5"/>
  <c r="AC1762" i="5"/>
  <c r="AC1597" i="5"/>
  <c r="AC1636" i="5"/>
  <c r="AC1637" i="5"/>
  <c r="AC1511" i="5"/>
  <c r="AC1701" i="5"/>
  <c r="AC1300" i="5"/>
  <c r="AC1466" i="5"/>
  <c r="Y1154" i="5"/>
  <c r="AC1136" i="5"/>
  <c r="AC1277" i="5"/>
  <c r="AC1114" i="5"/>
  <c r="AC1039" i="5"/>
  <c r="AC1232" i="5"/>
  <c r="AC1057" i="5"/>
  <c r="AC980" i="5"/>
  <c r="AC997" i="5"/>
  <c r="AC1142" i="5"/>
  <c r="AC814" i="5"/>
  <c r="AC340" i="5"/>
  <c r="AC287" i="5"/>
  <c r="AC490" i="5"/>
  <c r="AC760" i="5"/>
  <c r="AC165" i="5"/>
  <c r="AC784" i="5"/>
  <c r="AC846" i="5"/>
  <c r="AC615" i="5"/>
  <c r="AC1233" i="5"/>
  <c r="AC1125" i="5"/>
  <c r="AC1909" i="5"/>
  <c r="AC1865" i="5"/>
  <c r="AC1322" i="5"/>
  <c r="AC1453" i="5"/>
  <c r="AC1838" i="5"/>
  <c r="AC1632" i="5"/>
  <c r="AC870" i="5"/>
  <c r="AC1853" i="5"/>
  <c r="AC485" i="5"/>
  <c r="AC164" i="5"/>
  <c r="AC217" i="5"/>
  <c r="AC247" i="5"/>
  <c r="AC278" i="5"/>
  <c r="AC455" i="5"/>
  <c r="AC481" i="5"/>
  <c r="AC388" i="5"/>
  <c r="AC818" i="5"/>
  <c r="AC574" i="5"/>
  <c r="AC610" i="5"/>
  <c r="AC729" i="5"/>
  <c r="AC1351" i="5"/>
  <c r="AC642" i="5"/>
  <c r="AC877" i="5"/>
  <c r="AC1192" i="5"/>
  <c r="AC1014" i="5"/>
  <c r="AC1030" i="5"/>
  <c r="AC1043" i="5"/>
  <c r="AC1426" i="5"/>
  <c r="AC1545" i="5"/>
  <c r="AC1311" i="5"/>
  <c r="AC1645" i="5"/>
  <c r="AC1561" i="5"/>
  <c r="AC1615" i="5"/>
  <c r="AC1795" i="5"/>
  <c r="AC1779" i="5"/>
  <c r="AC1705" i="5"/>
  <c r="AC1862" i="5"/>
  <c r="AC1349" i="5"/>
  <c r="AC1841" i="5"/>
  <c r="AC1467" i="5"/>
  <c r="AC1386" i="5"/>
  <c r="AC1537" i="5"/>
  <c r="AC1911" i="5"/>
  <c r="AC1286" i="5"/>
  <c r="AC1680" i="5"/>
  <c r="AC1171" i="5"/>
  <c r="AC1035" i="5"/>
  <c r="AC1209" i="5"/>
  <c r="AC1012" i="5"/>
  <c r="AC1212" i="5"/>
  <c r="AC979" i="5"/>
  <c r="AC965" i="5"/>
  <c r="AC1158" i="5"/>
  <c r="AC991" i="5"/>
  <c r="AC789" i="5"/>
  <c r="AC705" i="5"/>
  <c r="AC527" i="5"/>
  <c r="AC765" i="5"/>
  <c r="AC627" i="5"/>
  <c r="AC207" i="5"/>
  <c r="AC219" i="5"/>
  <c r="AC74" i="5"/>
  <c r="AC184" i="5"/>
  <c r="AC144" i="5"/>
  <c r="AC791" i="5"/>
  <c r="AC1647" i="5"/>
  <c r="AC1235" i="5"/>
  <c r="AC1796" i="5"/>
  <c r="AC1543" i="5"/>
  <c r="AC1041" i="5"/>
  <c r="AC1873" i="5"/>
  <c r="AC1756" i="5"/>
  <c r="AC1418" i="5"/>
  <c r="AC1201" i="5"/>
  <c r="AC1452" i="5"/>
  <c r="AC1404" i="5"/>
  <c r="AC1436" i="5"/>
  <c r="W93" i="5"/>
  <c r="X93" i="5"/>
  <c r="X186" i="5"/>
  <c r="W186" i="5"/>
  <c r="X328" i="5"/>
  <c r="W328" i="5"/>
  <c r="X638" i="5"/>
  <c r="W638" i="5"/>
  <c r="X164" i="5"/>
  <c r="W164" i="5"/>
  <c r="X306" i="5"/>
  <c r="W306" i="5"/>
  <c r="W484" i="5"/>
  <c r="X484" i="5"/>
  <c r="X196" i="5"/>
  <c r="W196" i="5"/>
  <c r="X247" i="5"/>
  <c r="W247" i="5"/>
  <c r="X288" i="5"/>
  <c r="W288" i="5"/>
  <c r="X311" i="5"/>
  <c r="W311" i="5"/>
  <c r="X327" i="5"/>
  <c r="W327" i="5"/>
  <c r="X345" i="5"/>
  <c r="W345" i="5"/>
  <c r="X355" i="5"/>
  <c r="W355" i="5"/>
  <c r="X384" i="5"/>
  <c r="W384" i="5"/>
  <c r="W415" i="5"/>
  <c r="X415" i="5"/>
  <c r="X469" i="5"/>
  <c r="W469" i="5"/>
  <c r="W532" i="5"/>
  <c r="X532" i="5"/>
  <c r="X64" i="5"/>
  <c r="W64" i="5"/>
  <c r="W200" i="5"/>
  <c r="X200" i="5"/>
  <c r="X443" i="5"/>
  <c r="W443" i="5"/>
  <c r="X48" i="5"/>
  <c r="W48" i="5"/>
  <c r="W149" i="5"/>
  <c r="X149" i="5"/>
  <c r="X65" i="5"/>
  <c r="W65" i="5"/>
  <c r="W137" i="5"/>
  <c r="X137" i="5"/>
  <c r="W170" i="5"/>
  <c r="X170" i="5"/>
  <c r="W212" i="5"/>
  <c r="X212" i="5"/>
  <c r="W244" i="5"/>
  <c r="X244" i="5"/>
  <c r="W271" i="5"/>
  <c r="X271" i="5"/>
  <c r="W285" i="5"/>
  <c r="X285" i="5"/>
  <c r="X347" i="5"/>
  <c r="W347" i="5"/>
  <c r="X388" i="5"/>
  <c r="W388" i="5"/>
  <c r="X503" i="5"/>
  <c r="W503" i="5"/>
  <c r="X641" i="5"/>
  <c r="W641" i="5"/>
  <c r="X138" i="5"/>
  <c r="W138" i="5"/>
  <c r="W486" i="5"/>
  <c r="X486" i="5"/>
  <c r="X86" i="5"/>
  <c r="W86" i="5"/>
  <c r="X201" i="5"/>
  <c r="W201" i="5"/>
  <c r="X69" i="5"/>
  <c r="W69" i="5"/>
  <c r="W97" i="5"/>
  <c r="X97" i="5"/>
  <c r="X131" i="5"/>
  <c r="W131" i="5"/>
  <c r="X156" i="5"/>
  <c r="W156" i="5"/>
  <c r="X176" i="5"/>
  <c r="W176" i="5"/>
  <c r="X222" i="5"/>
  <c r="W222" i="5"/>
  <c r="W250" i="5"/>
  <c r="X250" i="5"/>
  <c r="X272" i="5"/>
  <c r="W272" i="5"/>
  <c r="W291" i="5"/>
  <c r="X291" i="5"/>
  <c r="X307" i="5"/>
  <c r="W307" i="5"/>
  <c r="X323" i="5"/>
  <c r="W323" i="5"/>
  <c r="W365" i="5"/>
  <c r="X365" i="5"/>
  <c r="X395" i="5"/>
  <c r="W395" i="5"/>
  <c r="X461" i="5"/>
  <c r="W461" i="5"/>
  <c r="X600" i="5"/>
  <c r="W600" i="5"/>
  <c r="X680" i="5"/>
  <c r="W680" i="5"/>
  <c r="W427" i="5"/>
  <c r="X427" i="5"/>
  <c r="X441" i="5"/>
  <c r="W441" i="5"/>
  <c r="W464" i="5"/>
  <c r="X464" i="5"/>
  <c r="W481" i="5"/>
  <c r="X481" i="5"/>
  <c r="W494" i="5"/>
  <c r="X494" i="5"/>
  <c r="X522" i="5"/>
  <c r="W522" i="5"/>
  <c r="W552" i="5"/>
  <c r="X552" i="5"/>
  <c r="X564" i="5"/>
  <c r="W564" i="5"/>
  <c r="W585" i="5"/>
  <c r="X585" i="5"/>
  <c r="W636" i="5"/>
  <c r="X636" i="5"/>
  <c r="X685" i="5"/>
  <c r="W685" i="5"/>
  <c r="X802" i="5"/>
  <c r="W802" i="5"/>
  <c r="W39" i="5"/>
  <c r="X39" i="5"/>
  <c r="W59" i="5"/>
  <c r="X59" i="5"/>
  <c r="W78" i="5"/>
  <c r="X78" i="5"/>
  <c r="X102" i="5"/>
  <c r="W102" i="5"/>
  <c r="W110" i="5"/>
  <c r="X110" i="5"/>
  <c r="X121" i="5"/>
  <c r="W121" i="5"/>
  <c r="X134" i="5"/>
  <c r="W134" i="5"/>
  <c r="X155" i="5"/>
  <c r="W155" i="5"/>
  <c r="X167" i="5"/>
  <c r="W167" i="5"/>
  <c r="W185" i="5"/>
  <c r="X185" i="5"/>
  <c r="X203" i="5"/>
  <c r="W203" i="5"/>
  <c r="X210" i="5"/>
  <c r="W210" i="5"/>
  <c r="X219" i="5"/>
  <c r="W219" i="5"/>
  <c r="X230" i="5"/>
  <c r="W230" i="5"/>
  <c r="X245" i="5"/>
  <c r="W245" i="5"/>
  <c r="X257" i="5"/>
  <c r="W257" i="5"/>
  <c r="W276" i="5"/>
  <c r="X276" i="5"/>
  <c r="W296" i="5"/>
  <c r="X296" i="5"/>
  <c r="W310" i="5"/>
  <c r="X310" i="5"/>
  <c r="W318" i="5"/>
  <c r="X318" i="5"/>
  <c r="W343" i="5"/>
  <c r="X343" i="5"/>
  <c r="X354" i="5"/>
  <c r="W354" i="5"/>
  <c r="W369" i="5"/>
  <c r="X369" i="5"/>
  <c r="X379" i="5"/>
  <c r="W379" i="5"/>
  <c r="W406" i="5"/>
  <c r="X406" i="5"/>
  <c r="X418" i="5"/>
  <c r="W418" i="5"/>
  <c r="X426" i="5"/>
  <c r="W426" i="5"/>
  <c r="X439" i="5"/>
  <c r="W439" i="5"/>
  <c r="X458" i="5"/>
  <c r="W458" i="5"/>
  <c r="W489" i="5"/>
  <c r="X489" i="5"/>
  <c r="X517" i="5"/>
  <c r="W517" i="5"/>
  <c r="W536" i="5"/>
  <c r="X536" i="5"/>
  <c r="X551" i="5"/>
  <c r="W551" i="5"/>
  <c r="X581" i="5"/>
  <c r="W581" i="5"/>
  <c r="X623" i="5"/>
  <c r="W623" i="5"/>
  <c r="X660" i="5"/>
  <c r="W660" i="5"/>
  <c r="W724" i="5"/>
  <c r="X724" i="5"/>
  <c r="X36" i="5"/>
  <c r="W36" i="5"/>
  <c r="W47" i="5"/>
  <c r="X47" i="5"/>
  <c r="W53" i="5"/>
  <c r="X53" i="5"/>
  <c r="X61" i="5"/>
  <c r="W61" i="5"/>
  <c r="X80" i="5"/>
  <c r="W80" i="5"/>
  <c r="X88" i="5"/>
  <c r="W88" i="5"/>
  <c r="X100" i="5"/>
  <c r="W100" i="5"/>
  <c r="X111" i="5"/>
  <c r="W111" i="5"/>
  <c r="X116" i="5"/>
  <c r="W116" i="5"/>
  <c r="X135" i="5"/>
  <c r="W135" i="5"/>
  <c r="W148" i="5"/>
  <c r="X148" i="5"/>
  <c r="W173" i="5"/>
  <c r="X173" i="5"/>
  <c r="X190" i="5"/>
  <c r="W190" i="5"/>
  <c r="W202" i="5"/>
  <c r="X202" i="5"/>
  <c r="X223" i="5"/>
  <c r="W223" i="5"/>
  <c r="X241" i="5"/>
  <c r="W241" i="5"/>
  <c r="X261" i="5"/>
  <c r="W261" i="5"/>
  <c r="X274" i="5"/>
  <c r="W274" i="5"/>
  <c r="X295" i="5"/>
  <c r="W295" i="5"/>
  <c r="X333" i="5"/>
  <c r="W333" i="5"/>
  <c r="W339" i="5"/>
  <c r="X339" i="5"/>
  <c r="X363" i="5"/>
  <c r="W363" i="5"/>
  <c r="X399" i="5"/>
  <c r="W399" i="5"/>
  <c r="X425" i="5"/>
  <c r="W425" i="5"/>
  <c r="W444" i="5"/>
  <c r="X444" i="5"/>
  <c r="X455" i="5"/>
  <c r="W455" i="5"/>
  <c r="X465" i="5"/>
  <c r="W465" i="5"/>
  <c r="W497" i="5"/>
  <c r="X497" i="5"/>
  <c r="X527" i="5"/>
  <c r="W527" i="5"/>
  <c r="X555" i="5"/>
  <c r="W555" i="5"/>
  <c r="X598" i="5"/>
  <c r="W598" i="5"/>
  <c r="X736" i="5"/>
  <c r="W736" i="5"/>
  <c r="X828" i="5"/>
  <c r="W828" i="5"/>
  <c r="W854" i="5"/>
  <c r="X854" i="5"/>
  <c r="X880" i="5"/>
  <c r="W880" i="5"/>
  <c r="X942" i="5"/>
  <c r="W942" i="5"/>
  <c r="X1053" i="5"/>
  <c r="W1053" i="5"/>
  <c r="W1258" i="5"/>
  <c r="X1258" i="5"/>
  <c r="X360" i="5"/>
  <c r="W360" i="5"/>
  <c r="X382" i="5"/>
  <c r="W382" i="5"/>
  <c r="W397" i="5"/>
  <c r="X397" i="5"/>
  <c r="W424" i="5"/>
  <c r="X424" i="5"/>
  <c r="W472" i="5"/>
  <c r="X472" i="5"/>
  <c r="W477" i="5"/>
  <c r="X477" i="5"/>
  <c r="W496" i="5"/>
  <c r="X496" i="5"/>
  <c r="X511" i="5"/>
  <c r="W511" i="5"/>
  <c r="X519" i="5"/>
  <c r="W519" i="5"/>
  <c r="X537" i="5"/>
  <c r="W537" i="5"/>
  <c r="X553" i="5"/>
  <c r="W553" i="5"/>
  <c r="X566" i="5"/>
  <c r="W566" i="5"/>
  <c r="W583" i="5"/>
  <c r="X583" i="5"/>
  <c r="W591" i="5"/>
  <c r="X591" i="5"/>
  <c r="W609" i="5"/>
  <c r="X609" i="5"/>
  <c r="X658" i="5"/>
  <c r="W658" i="5"/>
  <c r="W686" i="5"/>
  <c r="X686" i="5"/>
  <c r="X717" i="5"/>
  <c r="W717" i="5"/>
  <c r="X735" i="5"/>
  <c r="W735" i="5"/>
  <c r="W770" i="5"/>
  <c r="X770" i="5"/>
  <c r="W821" i="5"/>
  <c r="X821" i="5"/>
  <c r="X927" i="5"/>
  <c r="W927" i="5"/>
  <c r="W944" i="5"/>
  <c r="X944" i="5"/>
  <c r="X1193" i="5"/>
  <c r="W1193" i="5"/>
  <c r="X603" i="5"/>
  <c r="W603" i="5"/>
  <c r="X626" i="5"/>
  <c r="W626" i="5"/>
  <c r="W657" i="5"/>
  <c r="X657" i="5"/>
  <c r="W722" i="5"/>
  <c r="X722" i="5"/>
  <c r="X773" i="5"/>
  <c r="W773" i="5"/>
  <c r="W807" i="5"/>
  <c r="X807" i="5"/>
  <c r="X913" i="5"/>
  <c r="W913" i="5"/>
  <c r="X934" i="5"/>
  <c r="W934" i="5"/>
  <c r="X972" i="5"/>
  <c r="W972" i="5"/>
  <c r="W1035" i="5"/>
  <c r="X1035" i="5"/>
  <c r="W1250" i="5"/>
  <c r="X1250" i="5"/>
  <c r="W766" i="5"/>
  <c r="X766" i="5"/>
  <c r="W824" i="5"/>
  <c r="X824" i="5"/>
  <c r="X907" i="5"/>
  <c r="W907" i="5"/>
  <c r="X935" i="5"/>
  <c r="W935" i="5"/>
  <c r="X956" i="5"/>
  <c r="W956" i="5"/>
  <c r="X1094" i="5"/>
  <c r="W1094" i="5"/>
  <c r="X1282" i="5"/>
  <c r="W1282" i="5"/>
  <c r="W858" i="5"/>
  <c r="X858" i="5"/>
  <c r="X884" i="5"/>
  <c r="W884" i="5"/>
  <c r="X894" i="5"/>
  <c r="W894" i="5"/>
  <c r="W899" i="5"/>
  <c r="X899" i="5"/>
  <c r="X909" i="5"/>
  <c r="W909" i="5"/>
  <c r="X968" i="5"/>
  <c r="W968" i="5"/>
  <c r="W1015" i="5"/>
  <c r="X1015" i="5"/>
  <c r="X1062" i="5"/>
  <c r="W1062" i="5"/>
  <c r="W1115" i="5"/>
  <c r="X1115" i="5"/>
  <c r="X1163" i="5"/>
  <c r="W1163" i="5"/>
  <c r="W1259" i="5"/>
  <c r="X1259" i="5"/>
  <c r="W1330" i="5"/>
  <c r="X1330" i="5"/>
  <c r="X539" i="5"/>
  <c r="W539" i="5"/>
  <c r="X550" i="5"/>
  <c r="W550" i="5"/>
  <c r="W580" i="5"/>
  <c r="X580" i="5"/>
  <c r="W596" i="5"/>
  <c r="X596" i="5"/>
  <c r="W612" i="5"/>
  <c r="X612" i="5"/>
  <c r="W647" i="5"/>
  <c r="X647" i="5"/>
  <c r="W652" i="5"/>
  <c r="X652" i="5"/>
  <c r="W673" i="5"/>
  <c r="X673" i="5"/>
  <c r="W684" i="5"/>
  <c r="X684" i="5"/>
  <c r="X696" i="5"/>
  <c r="W696" i="5"/>
  <c r="W701" i="5"/>
  <c r="X701" i="5"/>
  <c r="X713" i="5"/>
  <c r="W713" i="5"/>
  <c r="X727" i="5"/>
  <c r="W727" i="5"/>
  <c r="X745" i="5"/>
  <c r="W745" i="5"/>
  <c r="W754" i="5"/>
  <c r="X754" i="5"/>
  <c r="W762" i="5"/>
  <c r="X762" i="5"/>
  <c r="W777" i="5"/>
  <c r="X777" i="5"/>
  <c r="X794" i="5"/>
  <c r="W794" i="5"/>
  <c r="W799" i="5"/>
  <c r="X799" i="5"/>
  <c r="W814" i="5"/>
  <c r="X814" i="5"/>
  <c r="X831" i="5"/>
  <c r="W831" i="5"/>
  <c r="W840" i="5"/>
  <c r="X840" i="5"/>
  <c r="X848" i="5"/>
  <c r="W848" i="5"/>
  <c r="X860" i="5"/>
  <c r="W860" i="5"/>
  <c r="W865" i="5"/>
  <c r="X865" i="5"/>
  <c r="W874" i="5"/>
  <c r="X874" i="5"/>
  <c r="X892" i="5"/>
  <c r="W892" i="5"/>
  <c r="X915" i="5"/>
  <c r="W915" i="5"/>
  <c r="W964" i="5"/>
  <c r="X964" i="5"/>
  <c r="W995" i="5"/>
  <c r="X995" i="5"/>
  <c r="X1047" i="5"/>
  <c r="W1047" i="5"/>
  <c r="X1086" i="5"/>
  <c r="W1086" i="5"/>
  <c r="X1121" i="5"/>
  <c r="W1121" i="5"/>
  <c r="X1209" i="5"/>
  <c r="W1209" i="5"/>
  <c r="X1251" i="5"/>
  <c r="W1251" i="5"/>
  <c r="W1300" i="5"/>
  <c r="X1300" i="5"/>
  <c r="W1360" i="5"/>
  <c r="X1360" i="5"/>
  <c r="X1477" i="5"/>
  <c r="W1477" i="5"/>
  <c r="W621" i="5"/>
  <c r="X621" i="5"/>
  <c r="W635" i="5"/>
  <c r="X635" i="5"/>
  <c r="X664" i="5"/>
  <c r="W664" i="5"/>
  <c r="X675" i="5"/>
  <c r="W675" i="5"/>
  <c r="W688" i="5"/>
  <c r="X688" i="5"/>
  <c r="X702" i="5"/>
  <c r="W702" i="5"/>
  <c r="W716" i="5"/>
  <c r="X716" i="5"/>
  <c r="X739" i="5"/>
  <c r="W739" i="5"/>
  <c r="W748" i="5"/>
  <c r="X748" i="5"/>
  <c r="W756" i="5"/>
  <c r="X756" i="5"/>
  <c r="W768" i="5"/>
  <c r="Y768" i="5" s="1"/>
  <c r="AD768" i="5" s="1"/>
  <c r="AO768" i="5" s="1"/>
  <c r="X768" i="5"/>
  <c r="X786" i="5"/>
  <c r="W786" i="5"/>
  <c r="W791" i="5"/>
  <c r="X791" i="5"/>
  <c r="W805" i="5"/>
  <c r="X805" i="5"/>
  <c r="W813" i="5"/>
  <c r="X813" i="5"/>
  <c r="W832" i="5"/>
  <c r="X832" i="5"/>
  <c r="X852" i="5"/>
  <c r="W852" i="5"/>
  <c r="X873" i="5"/>
  <c r="W873" i="5"/>
  <c r="X888" i="5"/>
  <c r="W888" i="5"/>
  <c r="W895" i="5"/>
  <c r="X895" i="5"/>
  <c r="X911" i="5"/>
  <c r="W911" i="5"/>
  <c r="X925" i="5"/>
  <c r="W925" i="5"/>
  <c r="X941" i="5"/>
  <c r="W941" i="5"/>
  <c r="X954" i="5"/>
  <c r="W954" i="5"/>
  <c r="X967" i="5"/>
  <c r="W967" i="5"/>
  <c r="W991" i="5"/>
  <c r="X991" i="5"/>
  <c r="W1040" i="5"/>
  <c r="X1040" i="5"/>
  <c r="X1080" i="5"/>
  <c r="W1080" i="5"/>
  <c r="X1133" i="5"/>
  <c r="W1133" i="5"/>
  <c r="X1192" i="5"/>
  <c r="W1192" i="5"/>
  <c r="W1238" i="5"/>
  <c r="X1238" i="5"/>
  <c r="X1301" i="5"/>
  <c r="W1301" i="5"/>
  <c r="W1048" i="5"/>
  <c r="X1048" i="5"/>
  <c r="W1060" i="5"/>
  <c r="X1060" i="5"/>
  <c r="W1076" i="5"/>
  <c r="X1076" i="5"/>
  <c r="X1098" i="5"/>
  <c r="W1098" i="5"/>
  <c r="W1113" i="5"/>
  <c r="X1113" i="5"/>
  <c r="W1127" i="5"/>
  <c r="X1127" i="5"/>
  <c r="W1139" i="5"/>
  <c r="X1139" i="5"/>
  <c r="X1144" i="5"/>
  <c r="W1144" i="5"/>
  <c r="X1149" i="5"/>
  <c r="W1149" i="5"/>
  <c r="W1155" i="5"/>
  <c r="X1155" i="5"/>
  <c r="X1160" i="5"/>
  <c r="W1160" i="5"/>
  <c r="W1191" i="5"/>
  <c r="X1191" i="5"/>
  <c r="W1206" i="5"/>
  <c r="X1206" i="5"/>
  <c r="W1230" i="5"/>
  <c r="X1230" i="5"/>
  <c r="X1253" i="5"/>
  <c r="W1253" i="5"/>
  <c r="X1280" i="5"/>
  <c r="W1280" i="5"/>
  <c r="W1304" i="5"/>
  <c r="X1304" i="5"/>
  <c r="X1350" i="5"/>
  <c r="W1350" i="5"/>
  <c r="W1383" i="5"/>
  <c r="X1383" i="5"/>
  <c r="X1430" i="5"/>
  <c r="W1430" i="5"/>
  <c r="W1566" i="5"/>
  <c r="X1566" i="5"/>
  <c r="W978" i="5"/>
  <c r="X978" i="5"/>
  <c r="X984" i="5"/>
  <c r="W984" i="5"/>
  <c r="W989" i="5"/>
  <c r="X989" i="5"/>
  <c r="X994" i="5"/>
  <c r="W994" i="5"/>
  <c r="X1000" i="5"/>
  <c r="W1000" i="5"/>
  <c r="W1005" i="5"/>
  <c r="X1005" i="5"/>
  <c r="X1010" i="5"/>
  <c r="W1010" i="5"/>
  <c r="X1016" i="5"/>
  <c r="W1016" i="5"/>
  <c r="W1021" i="5"/>
  <c r="X1021" i="5"/>
  <c r="X1026" i="5"/>
  <c r="W1026" i="5"/>
  <c r="X1032" i="5"/>
  <c r="W1032" i="5"/>
  <c r="W1037" i="5"/>
  <c r="Y1037" i="5" s="1"/>
  <c r="AD1037" i="5" s="1"/>
  <c r="AO1037" i="5" s="1"/>
  <c r="X1037" i="5"/>
  <c r="X1051" i="5"/>
  <c r="W1051" i="5"/>
  <c r="W1069" i="5"/>
  <c r="Y1069" i="5" s="1"/>
  <c r="AD1069" i="5" s="1"/>
  <c r="AO1069" i="5" s="1"/>
  <c r="X1069" i="5"/>
  <c r="W1102" i="5"/>
  <c r="Y1102" i="5" s="1"/>
  <c r="AD1102" i="5" s="1"/>
  <c r="X1102" i="5"/>
  <c r="W1122" i="5"/>
  <c r="X1122" i="5"/>
  <c r="X1165" i="5"/>
  <c r="W1165" i="5"/>
  <c r="W1180" i="5"/>
  <c r="X1180" i="5"/>
  <c r="W1196" i="5"/>
  <c r="X1196" i="5"/>
  <c r="X1225" i="5"/>
  <c r="W1225" i="5"/>
  <c r="W1256" i="5"/>
  <c r="X1256" i="5"/>
  <c r="X1294" i="5"/>
  <c r="W1294" i="5"/>
  <c r="W1328" i="5"/>
  <c r="X1328" i="5"/>
  <c r="W1345" i="5"/>
  <c r="X1345" i="5"/>
  <c r="X1472" i="5"/>
  <c r="W1472" i="5"/>
  <c r="W1050" i="5"/>
  <c r="X1050" i="5"/>
  <c r="W1068" i="5"/>
  <c r="X1068" i="5"/>
  <c r="W1083" i="5"/>
  <c r="X1083" i="5"/>
  <c r="W1101" i="5"/>
  <c r="X1101" i="5"/>
  <c r="W1126" i="5"/>
  <c r="X1126" i="5"/>
  <c r="W1173" i="5"/>
  <c r="X1173" i="5"/>
  <c r="X1178" i="5"/>
  <c r="W1178" i="5"/>
  <c r="X1183" i="5"/>
  <c r="W1183" i="5"/>
  <c r="X1198" i="5"/>
  <c r="W1198" i="5"/>
  <c r="X1227" i="5"/>
  <c r="W1227" i="5"/>
  <c r="X1237" i="5"/>
  <c r="W1237" i="5"/>
  <c r="W1264" i="5"/>
  <c r="X1264" i="5"/>
  <c r="W1277" i="5"/>
  <c r="X1277" i="5"/>
  <c r="W1302" i="5"/>
  <c r="X1302" i="5"/>
  <c r="X1322" i="5"/>
  <c r="W1322" i="5"/>
  <c r="X1336" i="5"/>
  <c r="W1336" i="5"/>
  <c r="W1409" i="5"/>
  <c r="X1409" i="5"/>
  <c r="X1454" i="5"/>
  <c r="W1454" i="5"/>
  <c r="W1588" i="5"/>
  <c r="X1588" i="5"/>
  <c r="W1346" i="5"/>
  <c r="X1346" i="5"/>
  <c r="W1362" i="5"/>
  <c r="X1362" i="5"/>
  <c r="X1378" i="5"/>
  <c r="W1378" i="5"/>
  <c r="X1394" i="5"/>
  <c r="W1394" i="5"/>
  <c r="X1407" i="5"/>
  <c r="W1407" i="5"/>
  <c r="W1422" i="5"/>
  <c r="Y1422" i="5" s="1"/>
  <c r="AD1422" i="5" s="1"/>
  <c r="AO1422" i="5" s="1"/>
  <c r="X1422" i="5"/>
  <c r="W1441" i="5"/>
  <c r="X1441" i="5"/>
  <c r="X1556" i="5"/>
  <c r="W1556" i="5"/>
  <c r="X1595" i="5"/>
  <c r="W1595" i="5"/>
  <c r="W1618" i="5"/>
  <c r="X1618" i="5"/>
  <c r="W1375" i="5"/>
  <c r="X1375" i="5"/>
  <c r="W1391" i="5"/>
  <c r="X1391" i="5"/>
  <c r="W1404" i="5"/>
  <c r="X1404" i="5"/>
  <c r="W1417" i="5"/>
  <c r="X1417" i="5"/>
  <c r="W1429" i="5"/>
  <c r="X1429" i="5"/>
  <c r="W1439" i="5"/>
  <c r="X1439" i="5"/>
  <c r="W1470" i="5"/>
  <c r="X1470" i="5"/>
  <c r="W1550" i="5"/>
  <c r="X1550" i="5"/>
  <c r="X1585" i="5"/>
  <c r="W1585" i="5"/>
  <c r="W1644" i="5"/>
  <c r="X1644" i="5"/>
  <c r="W1212" i="5"/>
  <c r="X1212" i="5"/>
  <c r="W1223" i="5"/>
  <c r="X1223" i="5"/>
  <c r="W1240" i="5"/>
  <c r="X1240" i="5"/>
  <c r="X1247" i="5"/>
  <c r="W1247" i="5"/>
  <c r="W1266" i="5"/>
  <c r="X1266" i="5"/>
  <c r="W1284" i="5"/>
  <c r="Y1284" i="5" s="1"/>
  <c r="AD1284" i="5" s="1"/>
  <c r="AO1284" i="5" s="1"/>
  <c r="X1284" i="5"/>
  <c r="X1298" i="5"/>
  <c r="W1298" i="5"/>
  <c r="W1316" i="5"/>
  <c r="Y1316" i="5" s="1"/>
  <c r="AD1316" i="5" s="1"/>
  <c r="AO1316" i="5" s="1"/>
  <c r="X1316" i="5"/>
  <c r="X1332" i="5"/>
  <c r="W1332" i="5"/>
  <c r="X1348" i="5"/>
  <c r="W1348" i="5"/>
  <c r="X1364" i="5"/>
  <c r="W1364" i="5"/>
  <c r="X1380" i="5"/>
  <c r="W1380" i="5"/>
  <c r="X1396" i="5"/>
  <c r="W1396" i="5"/>
  <c r="X1414" i="5"/>
  <c r="W1414" i="5"/>
  <c r="X1432" i="5"/>
  <c r="W1432" i="5"/>
  <c r="W1443" i="5"/>
  <c r="Y1443" i="5" s="1"/>
  <c r="AD1443" i="5" s="1"/>
  <c r="AO1443" i="5" s="1"/>
  <c r="X1443" i="5"/>
  <c r="X1455" i="5"/>
  <c r="W1455" i="5"/>
  <c r="X1549" i="5"/>
  <c r="W1549" i="5"/>
  <c r="W1590" i="5"/>
  <c r="Y1590" i="5" s="1"/>
  <c r="AD1590" i="5" s="1"/>
  <c r="X1590" i="5"/>
  <c r="W1634" i="5"/>
  <c r="X1634" i="5"/>
  <c r="W1670" i="5"/>
  <c r="Y1670" i="5" s="1"/>
  <c r="AD1670" i="5" s="1"/>
  <c r="AO1670" i="5" s="1"/>
  <c r="X1670" i="5"/>
  <c r="W1449" i="5"/>
  <c r="Y1449" i="5" s="1"/>
  <c r="AD1449" i="5" s="1"/>
  <c r="X1449" i="5"/>
  <c r="W1461" i="5"/>
  <c r="X1461" i="5"/>
  <c r="X1473" i="5"/>
  <c r="W1473" i="5"/>
  <c r="X1489" i="5"/>
  <c r="W1489" i="5"/>
  <c r="W1503" i="5"/>
  <c r="X1503" i="5"/>
  <c r="W1519" i="5"/>
  <c r="X1519" i="5"/>
  <c r="W1535" i="5"/>
  <c r="X1535" i="5"/>
  <c r="X1548" i="5"/>
  <c r="W1548" i="5"/>
  <c r="W1558" i="5"/>
  <c r="X1558" i="5"/>
  <c r="X1577" i="5"/>
  <c r="W1577" i="5"/>
  <c r="X1599" i="5"/>
  <c r="W1599" i="5"/>
  <c r="X1619" i="5"/>
  <c r="W1619" i="5"/>
  <c r="W1694" i="5"/>
  <c r="X1694" i="5"/>
  <c r="W1726" i="5"/>
  <c r="X1726" i="5"/>
  <c r="X1452" i="5"/>
  <c r="W1452" i="5"/>
  <c r="X1471" i="5"/>
  <c r="W1471" i="5"/>
  <c r="X1487" i="5"/>
  <c r="W1487" i="5"/>
  <c r="W1496" i="5"/>
  <c r="X1496" i="5"/>
  <c r="X1501" i="5"/>
  <c r="W1501" i="5"/>
  <c r="X1506" i="5"/>
  <c r="W1506" i="5"/>
  <c r="W1512" i="5"/>
  <c r="X1512" i="5"/>
  <c r="X1517" i="5"/>
  <c r="W1517" i="5"/>
  <c r="X1522" i="5"/>
  <c r="W1522" i="5"/>
  <c r="W1528" i="5"/>
  <c r="X1528" i="5"/>
  <c r="X1533" i="5"/>
  <c r="W1533" i="5"/>
  <c r="X1538" i="5"/>
  <c r="W1538" i="5"/>
  <c r="W1554" i="5"/>
  <c r="X1554" i="5"/>
  <c r="X1579" i="5"/>
  <c r="W1579" i="5"/>
  <c r="W1640" i="5"/>
  <c r="X1640" i="5"/>
  <c r="X1647" i="5"/>
  <c r="W1647" i="5"/>
  <c r="X1661" i="5"/>
  <c r="W1661" i="5"/>
  <c r="X1680" i="5"/>
  <c r="W1680" i="5"/>
  <c r="X1696" i="5"/>
  <c r="W1696" i="5"/>
  <c r="X1708" i="5"/>
  <c r="W1708" i="5"/>
  <c r="X1780" i="5"/>
  <c r="W1780" i="5"/>
  <c r="X1563" i="5"/>
  <c r="W1563" i="5"/>
  <c r="X1583" i="5"/>
  <c r="W1583" i="5"/>
  <c r="W1604" i="5"/>
  <c r="Y1604" i="5" s="1"/>
  <c r="AD1604" i="5" s="1"/>
  <c r="AO1604" i="5" s="1"/>
  <c r="X1604" i="5"/>
  <c r="W1612" i="5"/>
  <c r="X1612" i="5"/>
  <c r="W1630" i="5"/>
  <c r="X1630" i="5"/>
  <c r="W1652" i="5"/>
  <c r="X1652" i="5"/>
  <c r="W1662" i="5"/>
  <c r="X1662" i="5"/>
  <c r="X1679" i="5"/>
  <c r="W1679" i="5"/>
  <c r="X1695" i="5"/>
  <c r="W1695" i="5"/>
  <c r="W1718" i="5"/>
  <c r="X1718" i="5"/>
  <c r="W1738" i="5"/>
  <c r="Y1738" i="5" s="1"/>
  <c r="AD1738" i="5" s="1"/>
  <c r="X1738" i="5"/>
  <c r="W1771" i="5"/>
  <c r="X1771" i="5"/>
  <c r="W1608" i="5"/>
  <c r="X1608" i="5"/>
  <c r="W1624" i="5"/>
  <c r="X1624" i="5"/>
  <c r="X1633" i="5"/>
  <c r="W1633" i="5"/>
  <c r="X1645" i="5"/>
  <c r="W1645" i="5"/>
  <c r="X1659" i="5"/>
  <c r="Y1659" i="5" s="1"/>
  <c r="AD1659" i="5" s="1"/>
  <c r="AO1659" i="5" s="1"/>
  <c r="W1659" i="5"/>
  <c r="X1673" i="5"/>
  <c r="W1673" i="5"/>
  <c r="W1690" i="5"/>
  <c r="X1690" i="5"/>
  <c r="W1706" i="5"/>
  <c r="X1706" i="5"/>
  <c r="W1750" i="5"/>
  <c r="X1750" i="5"/>
  <c r="X1764" i="5"/>
  <c r="W1764" i="5"/>
  <c r="X1841" i="5"/>
  <c r="W1841" i="5"/>
  <c r="W1727" i="5"/>
  <c r="X1727" i="5"/>
  <c r="W1747" i="5"/>
  <c r="X1747" i="5"/>
  <c r="W1767" i="5"/>
  <c r="X1767" i="5"/>
  <c r="W1783" i="5"/>
  <c r="X1783" i="5"/>
  <c r="X1876" i="5"/>
  <c r="W1876" i="5"/>
  <c r="W1741" i="5"/>
  <c r="X1741" i="5"/>
  <c r="W1757" i="5"/>
  <c r="X1757" i="5"/>
  <c r="W1773" i="5"/>
  <c r="X1773" i="5"/>
  <c r="W1789" i="5"/>
  <c r="X1789" i="5"/>
  <c r="W1815" i="5"/>
  <c r="X1815" i="5"/>
  <c r="X1717" i="5"/>
  <c r="W1717" i="5"/>
  <c r="X1732" i="5"/>
  <c r="W1732" i="5"/>
  <c r="X1748" i="5"/>
  <c r="W1748" i="5"/>
  <c r="W1759" i="5"/>
  <c r="X1759" i="5"/>
  <c r="W1775" i="5"/>
  <c r="X1775" i="5"/>
  <c r="W1791" i="5"/>
  <c r="X1791" i="5"/>
  <c r="X1813" i="5"/>
  <c r="W1813" i="5"/>
  <c r="W1846" i="5"/>
  <c r="X1846" i="5"/>
  <c r="W1806" i="5"/>
  <c r="X1806" i="5"/>
  <c r="W1831" i="5"/>
  <c r="X1831" i="5"/>
  <c r="X1857" i="5"/>
  <c r="W1857" i="5"/>
  <c r="X1796" i="5"/>
  <c r="W1796" i="5"/>
  <c r="X1812" i="5"/>
  <c r="W1812" i="5"/>
  <c r="X1864" i="5"/>
  <c r="W1864" i="5"/>
  <c r="X1907" i="5"/>
  <c r="W1907" i="5"/>
  <c r="X1943" i="5"/>
  <c r="W1943" i="5"/>
  <c r="W1821" i="5"/>
  <c r="X1821" i="5"/>
  <c r="W1837" i="5"/>
  <c r="X1837" i="5"/>
  <c r="W1853" i="5"/>
  <c r="X1853" i="5"/>
  <c r="X1895" i="5"/>
  <c r="W1895" i="5"/>
  <c r="X1951" i="5"/>
  <c r="W1951" i="5"/>
  <c r="X1817" i="5"/>
  <c r="W1817" i="5"/>
  <c r="W1833" i="5"/>
  <c r="X1833" i="5"/>
  <c r="X1849" i="5"/>
  <c r="W1849" i="5"/>
  <c r="W1875" i="5"/>
  <c r="X1875" i="5"/>
  <c r="W1902" i="5"/>
  <c r="X1902" i="5"/>
  <c r="X1939" i="5"/>
  <c r="W1939" i="5"/>
  <c r="X1860" i="5"/>
  <c r="W1860" i="5"/>
  <c r="W1873" i="5"/>
  <c r="X1873" i="5"/>
  <c r="W1898" i="5"/>
  <c r="X1898" i="5"/>
  <c r="X1955" i="5"/>
  <c r="W1955" i="5"/>
  <c r="X1988" i="5"/>
  <c r="W1988" i="5"/>
  <c r="W1863" i="5"/>
  <c r="X1863" i="5"/>
  <c r="X1883" i="5"/>
  <c r="W1883" i="5"/>
  <c r="X1893" i="5"/>
  <c r="W1893" i="5"/>
  <c r="X1912" i="5"/>
  <c r="W1912" i="5"/>
  <c r="X1974" i="5"/>
  <c r="W1974" i="5"/>
  <c r="X1992" i="5"/>
  <c r="W1992" i="5"/>
  <c r="X1908" i="5"/>
  <c r="W1908" i="5"/>
  <c r="X1916" i="5"/>
  <c r="W1916" i="5"/>
  <c r="X1921" i="5"/>
  <c r="W1921" i="5"/>
  <c r="W1926" i="5"/>
  <c r="X1926" i="5"/>
  <c r="W1932" i="5"/>
  <c r="X1932" i="5"/>
  <c r="X1937" i="5"/>
  <c r="W1937" i="5"/>
  <c r="X1942" i="5"/>
  <c r="W1942" i="5"/>
  <c r="X1948" i="5"/>
  <c r="W1948" i="5"/>
  <c r="W1970" i="5"/>
  <c r="X1970" i="5"/>
  <c r="X1993" i="5"/>
  <c r="W1993" i="5"/>
  <c r="X1957" i="5"/>
  <c r="W1957" i="5"/>
  <c r="X1966" i="5"/>
  <c r="W1966" i="5"/>
  <c r="X1989" i="5"/>
  <c r="W1989" i="5"/>
  <c r="X1967" i="5"/>
  <c r="W1967" i="5"/>
  <c r="X1983" i="5"/>
  <c r="W1983" i="5"/>
  <c r="X1999" i="5"/>
  <c r="W1999" i="5"/>
  <c r="AC1626" i="5"/>
  <c r="AC1560" i="5"/>
  <c r="AC1661" i="5"/>
  <c r="AC1558" i="5"/>
  <c r="AC1578" i="5"/>
  <c r="Y1615" i="5"/>
  <c r="AD1615" i="5" s="1"/>
  <c r="AC1825" i="5"/>
  <c r="AC1728" i="5"/>
  <c r="AC1656" i="5"/>
  <c r="AC1706" i="5"/>
  <c r="AC1628" i="5"/>
  <c r="AC1477" i="5"/>
  <c r="Y1408" i="5"/>
  <c r="AD1408" i="5" s="1"/>
  <c r="Y1325" i="5"/>
  <c r="AD1325" i="5" s="1"/>
  <c r="AO1325" i="5" s="1"/>
  <c r="AC1907" i="5"/>
  <c r="AC1502" i="5"/>
  <c r="AC1401" i="5"/>
  <c r="Y1551" i="5"/>
  <c r="AD1551" i="5" s="1"/>
  <c r="Y1901" i="5"/>
  <c r="AD1901" i="5" s="1"/>
  <c r="AO1901" i="5" s="1"/>
  <c r="AC1653" i="5"/>
  <c r="AC1570" i="5"/>
  <c r="Y1440" i="5"/>
  <c r="AD1440" i="5" s="1"/>
  <c r="AC1258" i="5"/>
  <c r="AC1153" i="5"/>
  <c r="Y1071" i="5"/>
  <c r="AD1071" i="5" s="1"/>
  <c r="AC871" i="5"/>
  <c r="AC1150" i="5"/>
  <c r="Y549" i="5"/>
  <c r="AD549" i="5" s="1"/>
  <c r="AC1343" i="5"/>
  <c r="AC1811" i="5"/>
  <c r="AC65" i="5"/>
  <c r="AC322" i="5"/>
  <c r="AC128" i="5"/>
  <c r="AC811" i="5"/>
  <c r="AC696" i="5"/>
  <c r="AC188" i="5"/>
  <c r="AC756" i="5"/>
  <c r="AC420" i="5"/>
  <c r="AC401" i="5"/>
  <c r="AC381" i="5"/>
  <c r="AC577" i="5"/>
  <c r="AC181" i="5"/>
  <c r="AC212" i="5"/>
  <c r="AC819" i="5"/>
  <c r="AC728" i="5"/>
  <c r="AC603" i="5"/>
  <c r="AC1236" i="5"/>
  <c r="AC1195" i="5"/>
  <c r="AC1154" i="5"/>
  <c r="AD1154" i="5"/>
  <c r="AC1052" i="5"/>
  <c r="AC905" i="5"/>
  <c r="AC1447" i="5"/>
  <c r="AC1449" i="5"/>
  <c r="AC1417" i="5"/>
  <c r="AC1099" i="5"/>
  <c r="AC1224" i="5"/>
  <c r="AC1818" i="5"/>
  <c r="AC1690" i="5"/>
  <c r="AC1421" i="5"/>
  <c r="AC136" i="5"/>
  <c r="AD136" i="5"/>
  <c r="AC335" i="5"/>
  <c r="AC170" i="5"/>
  <c r="AC211" i="5"/>
  <c r="AC118" i="5"/>
  <c r="AC769" i="5"/>
  <c r="AC284" i="5"/>
  <c r="AC69" i="5"/>
  <c r="AC142" i="5"/>
  <c r="AC311" i="5"/>
  <c r="AC366" i="5"/>
  <c r="AC483" i="5"/>
  <c r="AC741" i="5"/>
  <c r="AC962" i="5"/>
  <c r="AC1080" i="5"/>
  <c r="AC637" i="5"/>
  <c r="AC650" i="5"/>
  <c r="AC986" i="5"/>
  <c r="AC1309" i="5"/>
  <c r="AC1591" i="5"/>
  <c r="AC1408" i="5"/>
  <c r="AC1474" i="5"/>
  <c r="AC1515" i="5"/>
  <c r="AC1651" i="5"/>
  <c r="AC1740" i="5"/>
  <c r="AC1748" i="5"/>
  <c r="AC1840" i="5"/>
  <c r="AC1816" i="5"/>
  <c r="AC758" i="5"/>
  <c r="AC489" i="5"/>
  <c r="AC280" i="5"/>
  <c r="AC1633" i="5"/>
  <c r="AC1947" i="5"/>
  <c r="AC1631" i="5"/>
  <c r="AC1894" i="5"/>
  <c r="AC1427" i="5"/>
  <c r="AC1773" i="5"/>
  <c r="AC1686" i="5"/>
  <c r="AC1920" i="5"/>
  <c r="AC1267" i="5"/>
  <c r="AC1029" i="5"/>
  <c r="AC1048" i="5"/>
  <c r="AC1106" i="5"/>
  <c r="AC1119" i="5"/>
  <c r="AC975" i="5"/>
  <c r="AC982" i="5"/>
  <c r="AC652" i="5"/>
  <c r="AC841" i="5"/>
  <c r="AC613" i="5"/>
  <c r="AC619" i="5"/>
  <c r="AC493" i="5"/>
  <c r="AC344" i="5"/>
  <c r="AC214" i="5"/>
  <c r="AC102" i="5"/>
  <c r="AC279" i="5"/>
  <c r="AC210" i="5"/>
  <c r="AC825" i="5"/>
  <c r="AC283" i="5"/>
  <c r="AC618" i="5"/>
  <c r="AC1820" i="5"/>
  <c r="AC1780" i="5"/>
  <c r="AC1860" i="5"/>
  <c r="AC1852" i="5"/>
  <c r="X128" i="5"/>
  <c r="W128" i="5"/>
  <c r="X199" i="5"/>
  <c r="W199" i="5"/>
  <c r="W358" i="5"/>
  <c r="X358" i="5"/>
  <c r="X94" i="5"/>
  <c r="W94" i="5"/>
  <c r="W206" i="5"/>
  <c r="X206" i="5"/>
  <c r="W376" i="5"/>
  <c r="X376" i="5"/>
  <c r="W734" i="5"/>
  <c r="X734" i="5"/>
  <c r="X231" i="5"/>
  <c r="W231" i="5"/>
  <c r="X255" i="5"/>
  <c r="W255" i="5"/>
  <c r="X292" i="5"/>
  <c r="W292" i="5"/>
  <c r="W316" i="5"/>
  <c r="X316" i="5"/>
  <c r="X329" i="5"/>
  <c r="W329" i="5"/>
  <c r="W346" i="5"/>
  <c r="X346" i="5"/>
  <c r="X368" i="5"/>
  <c r="W368" i="5"/>
  <c r="W389" i="5"/>
  <c r="X389" i="5"/>
  <c r="X423" i="5"/>
  <c r="W423" i="5"/>
  <c r="X479" i="5"/>
  <c r="W479" i="5"/>
  <c r="X618" i="5"/>
  <c r="W618" i="5"/>
  <c r="X83" i="5"/>
  <c r="W83" i="5"/>
  <c r="X298" i="5"/>
  <c r="W298" i="5"/>
  <c r="W452" i="5"/>
  <c r="X452" i="5"/>
  <c r="W67" i="5"/>
  <c r="X67" i="5"/>
  <c r="W157" i="5"/>
  <c r="X157" i="5"/>
  <c r="X34" i="5"/>
  <c r="W34" i="5"/>
  <c r="X72" i="5"/>
  <c r="W72" i="5"/>
  <c r="X146" i="5"/>
  <c r="W146" i="5"/>
  <c r="X178" i="5"/>
  <c r="W178" i="5"/>
  <c r="W224" i="5"/>
  <c r="X224" i="5"/>
  <c r="X258" i="5"/>
  <c r="W258" i="5"/>
  <c r="W279" i="5"/>
  <c r="X279" i="5"/>
  <c r="W326" i="5"/>
  <c r="X326" i="5"/>
  <c r="W357" i="5"/>
  <c r="X357" i="5"/>
  <c r="W390" i="5"/>
  <c r="X390" i="5"/>
  <c r="X515" i="5"/>
  <c r="W515" i="5"/>
  <c r="X42" i="5"/>
  <c r="W42" i="5"/>
  <c r="W169" i="5"/>
  <c r="X169" i="5"/>
  <c r="X573" i="5"/>
  <c r="W573" i="5"/>
  <c r="X87" i="5"/>
  <c r="W87" i="5"/>
  <c r="X215" i="5"/>
  <c r="W215" i="5"/>
  <c r="W77" i="5"/>
  <c r="X77" i="5"/>
  <c r="X103" i="5"/>
  <c r="W103" i="5"/>
  <c r="X132" i="5"/>
  <c r="W132" i="5"/>
  <c r="X159" i="5"/>
  <c r="W159" i="5"/>
  <c r="W189" i="5"/>
  <c r="X189" i="5"/>
  <c r="X225" i="5"/>
  <c r="W225" i="5"/>
  <c r="W252" i="5"/>
  <c r="X252" i="5"/>
  <c r="W281" i="5"/>
  <c r="X281" i="5"/>
  <c r="W297" i="5"/>
  <c r="X297" i="5"/>
  <c r="W312" i="5"/>
  <c r="X312" i="5"/>
  <c r="X331" i="5"/>
  <c r="W331" i="5"/>
  <c r="X370" i="5"/>
  <c r="W370" i="5"/>
  <c r="X405" i="5"/>
  <c r="W405" i="5"/>
  <c r="X530" i="5"/>
  <c r="W530" i="5"/>
  <c r="W607" i="5"/>
  <c r="X607" i="5"/>
  <c r="X705" i="5"/>
  <c r="W705" i="5"/>
  <c r="X431" i="5"/>
  <c r="W431" i="5"/>
  <c r="X447" i="5"/>
  <c r="W447" i="5"/>
  <c r="X467" i="5"/>
  <c r="W467" i="5"/>
  <c r="X483" i="5"/>
  <c r="W483" i="5"/>
  <c r="W500" i="5"/>
  <c r="X500" i="5"/>
  <c r="X523" i="5"/>
  <c r="W523" i="5"/>
  <c r="X558" i="5"/>
  <c r="W558" i="5"/>
  <c r="W569" i="5"/>
  <c r="X569" i="5"/>
  <c r="X593" i="5"/>
  <c r="W593" i="5"/>
  <c r="W640" i="5"/>
  <c r="X640" i="5"/>
  <c r="W690" i="5"/>
  <c r="X690" i="5"/>
  <c r="X823" i="5"/>
  <c r="W823" i="5"/>
  <c r="X40" i="5"/>
  <c r="W40" i="5"/>
  <c r="X70" i="5"/>
  <c r="W70" i="5"/>
  <c r="X79" i="5"/>
  <c r="W79" i="5"/>
  <c r="X104" i="5"/>
  <c r="W104" i="5"/>
  <c r="W114" i="5"/>
  <c r="X114" i="5"/>
  <c r="W123" i="5"/>
  <c r="X123" i="5"/>
  <c r="W142" i="5"/>
  <c r="X142" i="5"/>
  <c r="W161" i="5"/>
  <c r="X161" i="5"/>
  <c r="W174" i="5"/>
  <c r="X174" i="5"/>
  <c r="X187" i="5"/>
  <c r="W187" i="5"/>
  <c r="W204" i="5"/>
  <c r="X204" i="5"/>
  <c r="X213" i="5"/>
  <c r="W213" i="5"/>
  <c r="X221" i="5"/>
  <c r="W221" i="5"/>
  <c r="X235" i="5"/>
  <c r="W235" i="5"/>
  <c r="W248" i="5"/>
  <c r="X248" i="5"/>
  <c r="W262" i="5"/>
  <c r="X262" i="5"/>
  <c r="X286" i="5"/>
  <c r="W286" i="5"/>
  <c r="W301" i="5"/>
  <c r="X301" i="5"/>
  <c r="X313" i="5"/>
  <c r="W313" i="5"/>
  <c r="X321" i="5"/>
  <c r="W321" i="5"/>
  <c r="X344" i="5"/>
  <c r="W344" i="5"/>
  <c r="X359" i="5"/>
  <c r="W359" i="5"/>
  <c r="W371" i="5"/>
  <c r="X371" i="5"/>
  <c r="W387" i="5"/>
  <c r="X387" i="5"/>
  <c r="X408" i="5"/>
  <c r="W408" i="5"/>
  <c r="W419" i="5"/>
  <c r="X419" i="5"/>
  <c r="W428" i="5"/>
  <c r="X428" i="5"/>
  <c r="X442" i="5"/>
  <c r="W442" i="5"/>
  <c r="W468" i="5"/>
  <c r="X468" i="5"/>
  <c r="W490" i="5"/>
  <c r="X490" i="5"/>
  <c r="W524" i="5"/>
  <c r="X524" i="5"/>
  <c r="X538" i="5"/>
  <c r="W538" i="5"/>
  <c r="X563" i="5"/>
  <c r="W563" i="5"/>
  <c r="X587" i="5"/>
  <c r="W587" i="5"/>
  <c r="W628" i="5"/>
  <c r="X628" i="5"/>
  <c r="W661" i="5"/>
  <c r="X661" i="5"/>
  <c r="X808" i="5"/>
  <c r="W808" i="5"/>
  <c r="W38" i="5"/>
  <c r="X38" i="5"/>
  <c r="X50" i="5"/>
  <c r="W50" i="5"/>
  <c r="X54" i="5"/>
  <c r="W54" i="5"/>
  <c r="X66" i="5"/>
  <c r="W66" i="5"/>
  <c r="W81" i="5"/>
  <c r="X81" i="5"/>
  <c r="W89" i="5"/>
  <c r="X89" i="5"/>
  <c r="X101" i="5"/>
  <c r="W101" i="5"/>
  <c r="X112" i="5"/>
  <c r="W112" i="5"/>
  <c r="X117" i="5"/>
  <c r="W117" i="5"/>
  <c r="X140" i="5"/>
  <c r="W140" i="5"/>
  <c r="X150" i="5"/>
  <c r="W150" i="5"/>
  <c r="X175" i="5"/>
  <c r="W175" i="5"/>
  <c r="X195" i="5"/>
  <c r="W195" i="5"/>
  <c r="W216" i="5"/>
  <c r="X216" i="5"/>
  <c r="W228" i="5"/>
  <c r="X228" i="5"/>
  <c r="X253" i="5"/>
  <c r="W253" i="5"/>
  <c r="X266" i="5"/>
  <c r="W266" i="5"/>
  <c r="W275" i="5"/>
  <c r="X275" i="5"/>
  <c r="X299" i="5"/>
  <c r="W299" i="5"/>
  <c r="X335" i="5"/>
  <c r="W335" i="5"/>
  <c r="W340" i="5"/>
  <c r="X340" i="5"/>
  <c r="W377" i="5"/>
  <c r="X377" i="5"/>
  <c r="X400" i="5"/>
  <c r="W400" i="5"/>
  <c r="X430" i="5"/>
  <c r="W430" i="5"/>
  <c r="X445" i="5"/>
  <c r="W445" i="5"/>
  <c r="W460" i="5"/>
  <c r="X460" i="5"/>
  <c r="W471" i="5"/>
  <c r="X471" i="5"/>
  <c r="X499" i="5"/>
  <c r="W499" i="5"/>
  <c r="W528" i="5"/>
  <c r="X528" i="5"/>
  <c r="W556" i="5"/>
  <c r="X556" i="5"/>
  <c r="X668" i="5"/>
  <c r="W668" i="5"/>
  <c r="X790" i="5"/>
  <c r="W790" i="5"/>
  <c r="X833" i="5"/>
  <c r="W833" i="5"/>
  <c r="W871" i="5"/>
  <c r="X871" i="5"/>
  <c r="X926" i="5"/>
  <c r="W926" i="5"/>
  <c r="X947" i="5"/>
  <c r="W947" i="5"/>
  <c r="W1079" i="5"/>
  <c r="X1079" i="5"/>
  <c r="W1367" i="5"/>
  <c r="X1367" i="5"/>
  <c r="W362" i="5"/>
  <c r="X362" i="5"/>
  <c r="X386" i="5"/>
  <c r="W386" i="5"/>
  <c r="X404" i="5"/>
  <c r="W404" i="5"/>
  <c r="X429" i="5"/>
  <c r="W429" i="5"/>
  <c r="X473" i="5"/>
  <c r="W473" i="5"/>
  <c r="W482" i="5"/>
  <c r="X482" i="5"/>
  <c r="W498" i="5"/>
  <c r="X498" i="5"/>
  <c r="W512" i="5"/>
  <c r="X512" i="5"/>
  <c r="W520" i="5"/>
  <c r="X520" i="5"/>
  <c r="X542" i="5"/>
  <c r="W542" i="5"/>
  <c r="W557" i="5"/>
  <c r="X557" i="5"/>
  <c r="W567" i="5"/>
  <c r="X567" i="5"/>
  <c r="X584" i="5"/>
  <c r="W584" i="5"/>
  <c r="W599" i="5"/>
  <c r="X599" i="5"/>
  <c r="W613" i="5"/>
  <c r="X613" i="5"/>
  <c r="W663" i="5"/>
  <c r="X663" i="5"/>
  <c r="X693" i="5"/>
  <c r="W693" i="5"/>
  <c r="W718" i="5"/>
  <c r="X718" i="5"/>
  <c r="X744" i="5"/>
  <c r="W744" i="5"/>
  <c r="X776" i="5"/>
  <c r="W776" i="5"/>
  <c r="X838" i="5"/>
  <c r="W838" i="5"/>
  <c r="W928" i="5"/>
  <c r="X928" i="5"/>
  <c r="W961" i="5"/>
  <c r="X961" i="5"/>
  <c r="W1255" i="5"/>
  <c r="X1255" i="5"/>
  <c r="X606" i="5"/>
  <c r="W606" i="5"/>
  <c r="X633" i="5"/>
  <c r="W633" i="5"/>
  <c r="X662" i="5"/>
  <c r="W662" i="5"/>
  <c r="W738" i="5"/>
  <c r="X738" i="5"/>
  <c r="W778" i="5"/>
  <c r="X778" i="5"/>
  <c r="W830" i="5"/>
  <c r="X830" i="5"/>
  <c r="X918" i="5"/>
  <c r="W918" i="5"/>
  <c r="X939" i="5"/>
  <c r="W939" i="5"/>
  <c r="W987" i="5"/>
  <c r="X987" i="5"/>
  <c r="X1170" i="5"/>
  <c r="W1170" i="5"/>
  <c r="W1312" i="5"/>
  <c r="X1312" i="5"/>
  <c r="X781" i="5"/>
  <c r="W781" i="5"/>
  <c r="X835" i="5"/>
  <c r="W835" i="5"/>
  <c r="X919" i="5"/>
  <c r="W919" i="5"/>
  <c r="X936" i="5"/>
  <c r="W936" i="5"/>
  <c r="X963" i="5"/>
  <c r="W963" i="5"/>
  <c r="X1104" i="5"/>
  <c r="W1104" i="5"/>
  <c r="X1398" i="5"/>
  <c r="W1398" i="5"/>
  <c r="W862" i="5"/>
  <c r="X862" i="5"/>
  <c r="X886" i="5"/>
  <c r="W886" i="5"/>
  <c r="X896" i="5"/>
  <c r="W896" i="5"/>
  <c r="X900" i="5"/>
  <c r="W900" i="5"/>
  <c r="X958" i="5"/>
  <c r="W958" i="5"/>
  <c r="W973" i="5"/>
  <c r="X973" i="5"/>
  <c r="W1031" i="5"/>
  <c r="X1031" i="5"/>
  <c r="X1077" i="5"/>
  <c r="W1077" i="5"/>
  <c r="X1132" i="5"/>
  <c r="W1132" i="5"/>
  <c r="X1190" i="5"/>
  <c r="W1190" i="5"/>
  <c r="W1292" i="5"/>
  <c r="X1292" i="5"/>
  <c r="W1353" i="5"/>
  <c r="X1353" i="5"/>
  <c r="W540" i="5"/>
  <c r="X540" i="5"/>
  <c r="X554" i="5"/>
  <c r="W554" i="5"/>
  <c r="W582" i="5"/>
  <c r="X582" i="5"/>
  <c r="W601" i="5"/>
  <c r="X601" i="5"/>
  <c r="W617" i="5"/>
  <c r="X617" i="5"/>
  <c r="W648" i="5"/>
  <c r="X648" i="5"/>
  <c r="X654" i="5"/>
  <c r="W654" i="5"/>
  <c r="W677" i="5"/>
  <c r="X677" i="5"/>
  <c r="X687" i="5"/>
  <c r="W687" i="5"/>
  <c r="W697" i="5"/>
  <c r="X697" i="5"/>
  <c r="W707" i="5"/>
  <c r="X707" i="5"/>
  <c r="W714" i="5"/>
  <c r="X714" i="5"/>
  <c r="W728" i="5"/>
  <c r="X728" i="5"/>
  <c r="W749" i="5"/>
  <c r="X749" i="5"/>
  <c r="W757" i="5"/>
  <c r="X757" i="5"/>
  <c r="W765" i="5"/>
  <c r="X765" i="5"/>
  <c r="X779" i="5"/>
  <c r="W779" i="5"/>
  <c r="W795" i="5"/>
  <c r="X795" i="5"/>
  <c r="X800" i="5"/>
  <c r="W800" i="5"/>
  <c r="W817" i="5"/>
  <c r="X817" i="5"/>
  <c r="W841" i="5"/>
  <c r="X841" i="5"/>
  <c r="W853" i="5"/>
  <c r="X853" i="5"/>
  <c r="W861" i="5"/>
  <c r="X861" i="5"/>
  <c r="X867" i="5"/>
  <c r="W867" i="5"/>
  <c r="W878" i="5"/>
  <c r="X878" i="5"/>
  <c r="W902" i="5"/>
  <c r="X902" i="5"/>
  <c r="W953" i="5"/>
  <c r="X953" i="5"/>
  <c r="X969" i="5"/>
  <c r="W969" i="5"/>
  <c r="W1011" i="5"/>
  <c r="X1011" i="5"/>
  <c r="X1055" i="5"/>
  <c r="W1055" i="5"/>
  <c r="W1089" i="5"/>
  <c r="X1089" i="5"/>
  <c r="W1123" i="5"/>
  <c r="X1123" i="5"/>
  <c r="X1215" i="5"/>
  <c r="W1215" i="5"/>
  <c r="X1273" i="5"/>
  <c r="W1273" i="5"/>
  <c r="X1305" i="5"/>
  <c r="W1305" i="5"/>
  <c r="X1369" i="5"/>
  <c r="W1369" i="5"/>
  <c r="X614" i="5"/>
  <c r="W614" i="5"/>
  <c r="X625" i="5"/>
  <c r="W625" i="5"/>
  <c r="W639" i="5"/>
  <c r="X639" i="5"/>
  <c r="W665" i="5"/>
  <c r="X665" i="5"/>
  <c r="X676" i="5"/>
  <c r="W676" i="5"/>
  <c r="X692" i="5"/>
  <c r="W692" i="5"/>
  <c r="W711" i="5"/>
  <c r="X711" i="5"/>
  <c r="W726" i="5"/>
  <c r="X726" i="5"/>
  <c r="W740" i="5"/>
  <c r="X740" i="5"/>
  <c r="X751" i="5"/>
  <c r="W751" i="5"/>
  <c r="X759" i="5"/>
  <c r="W759" i="5"/>
  <c r="X771" i="5"/>
  <c r="W771" i="5"/>
  <c r="W787" i="5"/>
  <c r="X787" i="5"/>
  <c r="X798" i="5"/>
  <c r="W798" i="5"/>
  <c r="X810" i="5"/>
  <c r="W810" i="5"/>
  <c r="X816" i="5"/>
  <c r="W816" i="5"/>
  <c r="X845" i="5"/>
  <c r="W845" i="5"/>
  <c r="X855" i="5"/>
  <c r="W855" i="5"/>
  <c r="W875" i="5"/>
  <c r="X875" i="5"/>
  <c r="X889" i="5"/>
  <c r="W889" i="5"/>
  <c r="X903" i="5"/>
  <c r="W903" i="5"/>
  <c r="W916" i="5"/>
  <c r="X916" i="5"/>
  <c r="X929" i="5"/>
  <c r="W929" i="5"/>
  <c r="X945" i="5"/>
  <c r="W945" i="5"/>
  <c r="W957" i="5"/>
  <c r="X957" i="5"/>
  <c r="W974" i="5"/>
  <c r="X974" i="5"/>
  <c r="W1007" i="5"/>
  <c r="X1007" i="5"/>
  <c r="X1041" i="5"/>
  <c r="W1041" i="5"/>
  <c r="X1088" i="5"/>
  <c r="W1088" i="5"/>
  <c r="W1142" i="5"/>
  <c r="X1142" i="5"/>
  <c r="W1200" i="5"/>
  <c r="X1200" i="5"/>
  <c r="X1262" i="5"/>
  <c r="W1262" i="5"/>
  <c r="W1309" i="5"/>
  <c r="X1309" i="5"/>
  <c r="W1054" i="5"/>
  <c r="X1054" i="5"/>
  <c r="X1065" i="5"/>
  <c r="W1065" i="5"/>
  <c r="X1090" i="5"/>
  <c r="W1090" i="5"/>
  <c r="W1099" i="5"/>
  <c r="X1099" i="5"/>
  <c r="W1117" i="5"/>
  <c r="X1117" i="5"/>
  <c r="W1135" i="5"/>
  <c r="X1135" i="5"/>
  <c r="X1140" i="5"/>
  <c r="W1140" i="5"/>
  <c r="X1145" i="5"/>
  <c r="W1145" i="5"/>
  <c r="W1151" i="5"/>
  <c r="X1151" i="5"/>
  <c r="X1156" i="5"/>
  <c r="W1156" i="5"/>
  <c r="X1167" i="5"/>
  <c r="W1167" i="5"/>
  <c r="X1194" i="5"/>
  <c r="W1194" i="5"/>
  <c r="W1213" i="5"/>
  <c r="X1213" i="5"/>
  <c r="W1231" i="5"/>
  <c r="X1231" i="5"/>
  <c r="W1254" i="5"/>
  <c r="X1254" i="5"/>
  <c r="X1281" i="5"/>
  <c r="W1281" i="5"/>
  <c r="X1311" i="5"/>
  <c r="W1311" i="5"/>
  <c r="W1352" i="5"/>
  <c r="X1352" i="5"/>
  <c r="X1385" i="5"/>
  <c r="W1385" i="5"/>
  <c r="X1467" i="5"/>
  <c r="W1467" i="5"/>
  <c r="X1692" i="5"/>
  <c r="W1692" i="5"/>
  <c r="X980" i="5"/>
  <c r="W980" i="5"/>
  <c r="W985" i="5"/>
  <c r="X985" i="5"/>
  <c r="X990" i="5"/>
  <c r="W990" i="5"/>
  <c r="X996" i="5"/>
  <c r="W996" i="5"/>
  <c r="W1001" i="5"/>
  <c r="X1001" i="5"/>
  <c r="X1006" i="5"/>
  <c r="W1006" i="5"/>
  <c r="X1012" i="5"/>
  <c r="W1012" i="5"/>
  <c r="W1017" i="5"/>
  <c r="X1017" i="5"/>
  <c r="X1022" i="5"/>
  <c r="W1022" i="5"/>
  <c r="X1028" i="5"/>
  <c r="W1028" i="5"/>
  <c r="W1033" i="5"/>
  <c r="X1033" i="5"/>
  <c r="X1038" i="5"/>
  <c r="W1038" i="5"/>
  <c r="W1057" i="5"/>
  <c r="X1057" i="5"/>
  <c r="X1070" i="5"/>
  <c r="W1070" i="5"/>
  <c r="W1103" i="5"/>
  <c r="X1103" i="5"/>
  <c r="X1128" i="5"/>
  <c r="W1128" i="5"/>
  <c r="X1166" i="5"/>
  <c r="W1166" i="5"/>
  <c r="W1184" i="5"/>
  <c r="X1184" i="5"/>
  <c r="X1197" i="5"/>
  <c r="W1197" i="5"/>
  <c r="W1229" i="5"/>
  <c r="X1229" i="5"/>
  <c r="X1268" i="5"/>
  <c r="W1268" i="5"/>
  <c r="X1306" i="5"/>
  <c r="W1306" i="5"/>
  <c r="W1335" i="5"/>
  <c r="X1335" i="5"/>
  <c r="W1351" i="5"/>
  <c r="X1351" i="5"/>
  <c r="W1592" i="5"/>
  <c r="X1592" i="5"/>
  <c r="W1052" i="5"/>
  <c r="X1052" i="5"/>
  <c r="X1073" i="5"/>
  <c r="W1073" i="5"/>
  <c r="X1084" i="5"/>
  <c r="W1084" i="5"/>
  <c r="X1106" i="5"/>
  <c r="W1106" i="5"/>
  <c r="W1130" i="5"/>
  <c r="X1130" i="5"/>
  <c r="X1174" i="5"/>
  <c r="W1174" i="5"/>
  <c r="X1179" i="5"/>
  <c r="W1179" i="5"/>
  <c r="W1185" i="5"/>
  <c r="X1185" i="5"/>
  <c r="W1199" i="5"/>
  <c r="X1199" i="5"/>
  <c r="X1232" i="5"/>
  <c r="W1232" i="5"/>
  <c r="X1249" i="5"/>
  <c r="W1249" i="5"/>
  <c r="X1269" i="5"/>
  <c r="W1269" i="5"/>
  <c r="X1287" i="5"/>
  <c r="W1287" i="5"/>
  <c r="X1307" i="5"/>
  <c r="W1307" i="5"/>
  <c r="X1323" i="5"/>
  <c r="W1323" i="5"/>
  <c r="W1343" i="5"/>
  <c r="X1343" i="5"/>
  <c r="W1425" i="5"/>
  <c r="X1425" i="5"/>
  <c r="W1474" i="5"/>
  <c r="X1474" i="5"/>
  <c r="W1339" i="5"/>
  <c r="X1339" i="5"/>
  <c r="W1355" i="5"/>
  <c r="X1355" i="5"/>
  <c r="W1371" i="5"/>
  <c r="X1371" i="5"/>
  <c r="W1387" i="5"/>
  <c r="X1387" i="5"/>
  <c r="X1399" i="5"/>
  <c r="W1399" i="5"/>
  <c r="X1412" i="5"/>
  <c r="W1412" i="5"/>
  <c r="X1423" i="5"/>
  <c r="W1423" i="5"/>
  <c r="X1460" i="5"/>
  <c r="W1460" i="5"/>
  <c r="W1560" i="5"/>
  <c r="X1560" i="5"/>
  <c r="W1598" i="5"/>
  <c r="X1598" i="5"/>
  <c r="X1621" i="5"/>
  <c r="W1621" i="5"/>
  <c r="W1376" i="5"/>
  <c r="X1376" i="5"/>
  <c r="W1392" i="5"/>
  <c r="X1392" i="5"/>
  <c r="W1405" i="5"/>
  <c r="X1405" i="5"/>
  <c r="W1421" i="5"/>
  <c r="X1421" i="5"/>
  <c r="X1431" i="5"/>
  <c r="W1431" i="5"/>
  <c r="W1457" i="5"/>
  <c r="X1457" i="5"/>
  <c r="X1483" i="5"/>
  <c r="W1483" i="5"/>
  <c r="X1561" i="5"/>
  <c r="W1561" i="5"/>
  <c r="X1597" i="5"/>
  <c r="W1597" i="5"/>
  <c r="X1703" i="5"/>
  <c r="W1703" i="5"/>
  <c r="X1214" i="5"/>
  <c r="W1214" i="5"/>
  <c r="W1224" i="5"/>
  <c r="X1224" i="5"/>
  <c r="X1243" i="5"/>
  <c r="W1243" i="5"/>
  <c r="W1248" i="5"/>
  <c r="X1248" i="5"/>
  <c r="X1267" i="5"/>
  <c r="W1267" i="5"/>
  <c r="X1285" i="5"/>
  <c r="W1285" i="5"/>
  <c r="X1303" i="5"/>
  <c r="W1303" i="5"/>
  <c r="X1317" i="5"/>
  <c r="W1317" i="5"/>
  <c r="X1333" i="5"/>
  <c r="W1333" i="5"/>
  <c r="X1349" i="5"/>
  <c r="W1349" i="5"/>
  <c r="X1365" i="5"/>
  <c r="W1365" i="5"/>
  <c r="X1381" i="5"/>
  <c r="W1381" i="5"/>
  <c r="X1397" i="5"/>
  <c r="W1397" i="5"/>
  <c r="X1418" i="5"/>
  <c r="W1418" i="5"/>
  <c r="X1436" i="5"/>
  <c r="W1436" i="5"/>
  <c r="X1444" i="5"/>
  <c r="W1444" i="5"/>
  <c r="X1541" i="5"/>
  <c r="W1541" i="5"/>
  <c r="X1553" i="5"/>
  <c r="W1553" i="5"/>
  <c r="W1596" i="5"/>
  <c r="X1596" i="5"/>
  <c r="X1638" i="5"/>
  <c r="W1638" i="5"/>
  <c r="W1712" i="5"/>
  <c r="X1712" i="5"/>
  <c r="W1453" i="5"/>
  <c r="X1453" i="5"/>
  <c r="X1463" i="5"/>
  <c r="W1463" i="5"/>
  <c r="W1475" i="5"/>
  <c r="X1475" i="5"/>
  <c r="W1491" i="5"/>
  <c r="X1491" i="5"/>
  <c r="W1507" i="5"/>
  <c r="X1507" i="5"/>
  <c r="W1523" i="5"/>
  <c r="X1523" i="5"/>
  <c r="W1539" i="5"/>
  <c r="X1539" i="5"/>
  <c r="W1552" i="5"/>
  <c r="X1552" i="5"/>
  <c r="W1564" i="5"/>
  <c r="X1564" i="5"/>
  <c r="W1578" i="5"/>
  <c r="X1578" i="5"/>
  <c r="W1600" i="5"/>
  <c r="X1600" i="5"/>
  <c r="W1626" i="5"/>
  <c r="X1626" i="5"/>
  <c r="X1697" i="5"/>
  <c r="Y1697" i="5" s="1"/>
  <c r="AD1697" i="5" s="1"/>
  <c r="AO1697" i="5" s="1"/>
  <c r="W1697" i="5"/>
  <c r="W1801" i="5"/>
  <c r="X1801" i="5"/>
  <c r="X1456" i="5"/>
  <c r="W1456" i="5"/>
  <c r="W1478" i="5"/>
  <c r="X1478" i="5"/>
  <c r="X1492" i="5"/>
  <c r="W1492" i="5"/>
  <c r="X1497" i="5"/>
  <c r="W1497" i="5"/>
  <c r="W1502" i="5"/>
  <c r="X1502" i="5"/>
  <c r="X1508" i="5"/>
  <c r="W1508" i="5"/>
  <c r="X1513" i="5"/>
  <c r="W1513" i="5"/>
  <c r="X1518" i="5"/>
  <c r="W1518" i="5"/>
  <c r="X1524" i="5"/>
  <c r="W1524" i="5"/>
  <c r="X1529" i="5"/>
  <c r="W1529" i="5"/>
  <c r="X1534" i="5"/>
  <c r="W1534" i="5"/>
  <c r="X1540" i="5"/>
  <c r="W1540" i="5"/>
  <c r="W1562" i="5"/>
  <c r="X1562" i="5"/>
  <c r="W1584" i="5"/>
  <c r="X1584" i="5"/>
  <c r="X1643" i="5"/>
  <c r="W1643" i="5"/>
  <c r="W1648" i="5"/>
  <c r="X1648" i="5"/>
  <c r="X1667" i="5"/>
  <c r="W1667" i="5"/>
  <c r="W1682" i="5"/>
  <c r="X1682" i="5"/>
  <c r="W1698" i="5"/>
  <c r="X1698" i="5"/>
  <c r="X1713" i="5"/>
  <c r="W1713" i="5"/>
  <c r="X1793" i="5"/>
  <c r="W1793" i="5"/>
  <c r="X1567" i="5"/>
  <c r="W1567" i="5"/>
  <c r="W1586" i="5"/>
  <c r="X1586" i="5"/>
  <c r="W1606" i="5"/>
  <c r="X1606" i="5"/>
  <c r="W1620" i="5"/>
  <c r="X1620" i="5"/>
  <c r="W1641" i="5"/>
  <c r="X1641" i="5"/>
  <c r="W1657" i="5"/>
  <c r="Y1657" i="5" s="1"/>
  <c r="AD1657" i="5" s="1"/>
  <c r="AO1657" i="5" s="1"/>
  <c r="X1657" i="5"/>
  <c r="W1665" i="5"/>
  <c r="X1665" i="5"/>
  <c r="X1684" i="5"/>
  <c r="W1684" i="5"/>
  <c r="X1700" i="5"/>
  <c r="W1700" i="5"/>
  <c r="X1728" i="5"/>
  <c r="W1728" i="5"/>
  <c r="W1739" i="5"/>
  <c r="X1739" i="5"/>
  <c r="W1799" i="5"/>
  <c r="X1799" i="5"/>
  <c r="W1610" i="5"/>
  <c r="X1610" i="5"/>
  <c r="X1627" i="5"/>
  <c r="W1627" i="5"/>
  <c r="X1635" i="5"/>
  <c r="W1635" i="5"/>
  <c r="W1646" i="5"/>
  <c r="X1646" i="5"/>
  <c r="X1664" i="5"/>
  <c r="W1664" i="5"/>
  <c r="X1677" i="5"/>
  <c r="W1677" i="5"/>
  <c r="X1693" i="5"/>
  <c r="W1693" i="5"/>
  <c r="X1715" i="5"/>
  <c r="W1715" i="5"/>
  <c r="W1751" i="5"/>
  <c r="X1751" i="5"/>
  <c r="W1770" i="5"/>
  <c r="X1770" i="5"/>
  <c r="W1894" i="5"/>
  <c r="X1894" i="5"/>
  <c r="W1730" i="5"/>
  <c r="Y1730" i="5" s="1"/>
  <c r="AD1730" i="5" s="1"/>
  <c r="X1730" i="5"/>
  <c r="X1760" i="5"/>
  <c r="W1760" i="5"/>
  <c r="X1776" i="5"/>
  <c r="W1776" i="5"/>
  <c r="X1792" i="5"/>
  <c r="W1792" i="5"/>
  <c r="X1900" i="5"/>
  <c r="W1900" i="5"/>
  <c r="X1744" i="5"/>
  <c r="W1744" i="5"/>
  <c r="W1762" i="5"/>
  <c r="Y1762" i="5" s="1"/>
  <c r="AD1762" i="5" s="1"/>
  <c r="AO1762" i="5" s="1"/>
  <c r="X1762" i="5"/>
  <c r="W1778" i="5"/>
  <c r="X1778" i="5"/>
  <c r="W1798" i="5"/>
  <c r="Y1798" i="5" s="1"/>
  <c r="AD1798" i="5" s="1"/>
  <c r="AO1798" i="5" s="1"/>
  <c r="X1798" i="5"/>
  <c r="W1818" i="5"/>
  <c r="X1818" i="5"/>
  <c r="X1721" i="5"/>
  <c r="W1721" i="5"/>
  <c r="X1733" i="5"/>
  <c r="W1733" i="5"/>
  <c r="X1749" i="5"/>
  <c r="W1749" i="5"/>
  <c r="X1768" i="5"/>
  <c r="W1768" i="5"/>
  <c r="X1784" i="5"/>
  <c r="W1784" i="5"/>
  <c r="W1795" i="5"/>
  <c r="X1795" i="5"/>
  <c r="W1814" i="5"/>
  <c r="Y1814" i="5" s="1"/>
  <c r="AD1814" i="5" s="1"/>
  <c r="AO1814" i="5" s="1"/>
  <c r="X1814" i="5"/>
  <c r="X1868" i="5"/>
  <c r="W1868" i="5"/>
  <c r="X1808" i="5"/>
  <c r="W1808" i="5"/>
  <c r="W1834" i="5"/>
  <c r="X1834" i="5"/>
  <c r="X1865" i="5"/>
  <c r="W1865" i="5"/>
  <c r="W1797" i="5"/>
  <c r="X1797" i="5"/>
  <c r="X1829" i="5"/>
  <c r="W1829" i="5"/>
  <c r="W1871" i="5"/>
  <c r="X1871" i="5"/>
  <c r="W1910" i="5"/>
  <c r="Y1910" i="5" s="1"/>
  <c r="AD1910" i="5" s="1"/>
  <c r="AO1910" i="5" s="1"/>
  <c r="X1910" i="5"/>
  <c r="W1810" i="5"/>
  <c r="X1810" i="5"/>
  <c r="W1826" i="5"/>
  <c r="Y1826" i="5" s="1"/>
  <c r="AD1826" i="5" s="1"/>
  <c r="X1826" i="5"/>
  <c r="W1842" i="5"/>
  <c r="X1842" i="5"/>
  <c r="W1858" i="5"/>
  <c r="Y1858" i="5" s="1"/>
  <c r="AD1858" i="5" s="1"/>
  <c r="AO1858" i="5" s="1"/>
  <c r="X1858" i="5"/>
  <c r="X1897" i="5"/>
  <c r="W1897" i="5"/>
  <c r="W1994" i="5"/>
  <c r="Y1994" i="5" s="1"/>
  <c r="AD1994" i="5" s="1"/>
  <c r="AO1994" i="5" s="1"/>
  <c r="X1994" i="5"/>
  <c r="W1822" i="5"/>
  <c r="X1822" i="5"/>
  <c r="W1838" i="5"/>
  <c r="X1838" i="5"/>
  <c r="W1854" i="5"/>
  <c r="X1854" i="5"/>
  <c r="X1878" i="5"/>
  <c r="W1878" i="5"/>
  <c r="X1904" i="5"/>
  <c r="W1904" i="5"/>
  <c r="W1978" i="5"/>
  <c r="X1978" i="5"/>
  <c r="X1861" i="5"/>
  <c r="W1861" i="5"/>
  <c r="W1877" i="5"/>
  <c r="X1877" i="5"/>
  <c r="W1906" i="5"/>
  <c r="X1906" i="5"/>
  <c r="X1969" i="5"/>
  <c r="W1969" i="5"/>
  <c r="X2001" i="5"/>
  <c r="W2001" i="5"/>
  <c r="W1869" i="5"/>
  <c r="Y1869" i="5" s="1"/>
  <c r="AD1869" i="5" s="1"/>
  <c r="X1869" i="5"/>
  <c r="X1885" i="5"/>
  <c r="W1885" i="5"/>
  <c r="W1896" i="5"/>
  <c r="Y1896" i="5" s="1"/>
  <c r="AD1896" i="5" s="1"/>
  <c r="AO1896" i="5" s="1"/>
  <c r="X1896" i="5"/>
  <c r="W1923" i="5"/>
  <c r="X1923" i="5"/>
  <c r="X1976" i="5"/>
  <c r="W1976" i="5"/>
  <c r="X1997" i="5"/>
  <c r="W1997" i="5"/>
  <c r="W1911" i="5"/>
  <c r="Y1911" i="5" s="1"/>
  <c r="AD1911" i="5" s="1"/>
  <c r="AO1911" i="5" s="1"/>
  <c r="X1911" i="5"/>
  <c r="X1917" i="5"/>
  <c r="W1917" i="5"/>
  <c r="X1922" i="5"/>
  <c r="W1922" i="5"/>
  <c r="W1928" i="5"/>
  <c r="X1928" i="5"/>
  <c r="X1933" i="5"/>
  <c r="Y1933" i="5" s="1"/>
  <c r="AD1933" i="5" s="1"/>
  <c r="AO1933" i="5" s="1"/>
  <c r="W1933" i="5"/>
  <c r="X1938" i="5"/>
  <c r="W1938" i="5"/>
  <c r="W1944" i="5"/>
  <c r="Y1944" i="5" s="1"/>
  <c r="AD1944" i="5" s="1"/>
  <c r="X1944" i="5"/>
  <c r="X1958" i="5"/>
  <c r="W1958" i="5"/>
  <c r="X1977" i="5"/>
  <c r="W1977" i="5"/>
  <c r="X2000" i="5"/>
  <c r="W2000" i="5"/>
  <c r="X1959" i="5"/>
  <c r="W1959" i="5"/>
  <c r="X1973" i="5"/>
  <c r="W1973" i="5"/>
  <c r="X1996" i="5"/>
  <c r="W1996" i="5"/>
  <c r="W1971" i="5"/>
  <c r="X1971" i="5"/>
  <c r="W1987" i="5"/>
  <c r="X1987" i="5"/>
  <c r="W2003" i="5"/>
  <c r="X2003" i="5"/>
  <c r="AC1611" i="5"/>
  <c r="AC1086" i="5"/>
  <c r="Y1049" i="5"/>
  <c r="AD1049" i="5" s="1"/>
  <c r="Y68" i="5"/>
  <c r="AC1588" i="5"/>
  <c r="AC1761" i="5"/>
  <c r="Y1862" i="5"/>
  <c r="AD1862" i="5" s="1"/>
  <c r="Y1559" i="5"/>
  <c r="AD1559" i="5" s="1"/>
  <c r="AO1559" i="5" s="1"/>
  <c r="AC1491" i="5"/>
  <c r="AC1441" i="5"/>
  <c r="Y1573" i="5"/>
  <c r="AD1573" i="5" s="1"/>
  <c r="AC1553" i="5"/>
  <c r="AC1821" i="5"/>
  <c r="Y1845" i="5"/>
  <c r="AD1845" i="5" s="1"/>
  <c r="AO1845" i="5" s="1"/>
  <c r="Y1680" i="5"/>
  <c r="AD1680" i="5" s="1"/>
  <c r="AO1680" i="5" s="1"/>
  <c r="AC1919" i="5"/>
  <c r="AC1786" i="5"/>
  <c r="AC1666" i="5"/>
  <c r="Y1245" i="5"/>
  <c r="AD1245" i="5" s="1"/>
  <c r="AO1245" i="5" s="1"/>
  <c r="Y1080" i="5"/>
  <c r="AD1080" i="5" s="1"/>
  <c r="AC1208" i="5"/>
  <c r="Y1225" i="5"/>
  <c r="AD1225" i="5" s="1"/>
  <c r="AO1225" i="5" s="1"/>
  <c r="Y1173" i="5"/>
  <c r="AC866" i="5"/>
  <c r="Y1005" i="5"/>
  <c r="AD1005" i="5" s="1"/>
  <c r="AC1166" i="5"/>
  <c r="Y872" i="5"/>
  <c r="AD872" i="5" s="1"/>
  <c r="AO872" i="5" s="1"/>
  <c r="AC1719" i="5"/>
  <c r="AC1937" i="5"/>
  <c r="AC2001" i="5"/>
  <c r="AC1695" i="5"/>
  <c r="AC96" i="5"/>
  <c r="AC697" i="5"/>
  <c r="AC285" i="5"/>
  <c r="AC595" i="5"/>
  <c r="AC387" i="5"/>
  <c r="AC609" i="5"/>
  <c r="AC631" i="5"/>
  <c r="AC616" i="5"/>
  <c r="AC518" i="5"/>
  <c r="AC956" i="5"/>
  <c r="AC874" i="5"/>
  <c r="AC1678" i="5"/>
  <c r="AC1640" i="5"/>
  <c r="AC1592" i="5"/>
  <c r="AC1085" i="5"/>
  <c r="AC1606" i="5"/>
  <c r="AC559" i="5"/>
  <c r="AC989" i="5"/>
  <c r="AC1058" i="5"/>
  <c r="AC955" i="5"/>
  <c r="AC957" i="5"/>
  <c r="AC1616" i="5"/>
  <c r="AC625" i="5"/>
  <c r="AC721" i="5"/>
  <c r="AC134" i="5"/>
  <c r="AC418" i="5"/>
  <c r="AC87" i="5"/>
  <c r="AC151" i="5"/>
  <c r="AC296" i="5"/>
  <c r="AC370" i="5"/>
  <c r="AC567" i="5"/>
  <c r="AC715" i="5"/>
  <c r="AC912" i="5"/>
  <c r="AC1297" i="5"/>
  <c r="AC861" i="5"/>
  <c r="AC564" i="5"/>
  <c r="AC773" i="5"/>
  <c r="AC1144" i="5"/>
  <c r="AC668" i="5"/>
  <c r="AC990" i="5"/>
  <c r="AC1006" i="5"/>
  <c r="AC1022" i="5"/>
  <c r="AC1051" i="5"/>
  <c r="AC1167" i="5"/>
  <c r="AC1257" i="5"/>
  <c r="AC1549" i="5"/>
  <c r="AC1617" i="5"/>
  <c r="AC1259" i="5"/>
  <c r="AC1487" i="5"/>
  <c r="AC1585" i="5"/>
  <c r="AC1605" i="5"/>
  <c r="AC1613" i="5"/>
  <c r="AC1851" i="5"/>
  <c r="AC1874" i="5"/>
  <c r="AC645" i="5"/>
  <c r="AC276" i="5"/>
  <c r="AC1859" i="5"/>
  <c r="AC1590" i="5"/>
  <c r="AC1495" i="5"/>
  <c r="AC1729" i="5"/>
  <c r="AC1573" i="5"/>
  <c r="AC1306" i="5"/>
  <c r="AC1883" i="5"/>
  <c r="AC1650" i="5"/>
  <c r="AC1411" i="5"/>
  <c r="AC1211" i="5"/>
  <c r="AC858" i="5"/>
  <c r="AC1278" i="5"/>
  <c r="AC967" i="5"/>
  <c r="AC1149" i="5"/>
  <c r="AC984" i="5"/>
  <c r="AC1053" i="5"/>
  <c r="AC739" i="5"/>
  <c r="AC772" i="5"/>
  <c r="AC505" i="5"/>
  <c r="AC573" i="5"/>
  <c r="AC626" i="5"/>
  <c r="AC415" i="5"/>
  <c r="AC409" i="5"/>
  <c r="AC203" i="5"/>
  <c r="AC389" i="5"/>
  <c r="AC258" i="5"/>
  <c r="AC329" i="5"/>
  <c r="AC148" i="5"/>
  <c r="AC799" i="5"/>
  <c r="AC67" i="5"/>
  <c r="AC1764" i="5"/>
  <c r="AC1876" i="5"/>
  <c r="AC1763" i="5"/>
  <c r="AC1152" i="5"/>
  <c r="AC1827" i="5"/>
  <c r="AC1581" i="5"/>
  <c r="W145" i="5"/>
  <c r="X145" i="5"/>
  <c r="W283" i="5"/>
  <c r="X283" i="5"/>
  <c r="X505" i="5"/>
  <c r="W505" i="5"/>
  <c r="X126" i="5"/>
  <c r="W126" i="5"/>
  <c r="X226" i="5"/>
  <c r="W226" i="5"/>
  <c r="W411" i="5"/>
  <c r="X411" i="5"/>
  <c r="W124" i="5"/>
  <c r="X124" i="5"/>
  <c r="W232" i="5"/>
  <c r="X232" i="5"/>
  <c r="X263" i="5"/>
  <c r="W263" i="5"/>
  <c r="X300" i="5"/>
  <c r="W300" i="5"/>
  <c r="X319" i="5"/>
  <c r="W319" i="5"/>
  <c r="W330" i="5"/>
  <c r="X330" i="5"/>
  <c r="X348" i="5"/>
  <c r="W348" i="5"/>
  <c r="W373" i="5"/>
  <c r="X373" i="5"/>
  <c r="W398" i="5"/>
  <c r="X398" i="5"/>
  <c r="W456" i="5"/>
  <c r="X456" i="5"/>
  <c r="W492" i="5"/>
  <c r="X492" i="5"/>
  <c r="X656" i="5"/>
  <c r="W656" i="5"/>
  <c r="X106" i="5"/>
  <c r="W106" i="5"/>
  <c r="X380" i="5"/>
  <c r="W380" i="5"/>
  <c r="X602" i="5"/>
  <c r="W602" i="5"/>
  <c r="X90" i="5"/>
  <c r="W90" i="5"/>
  <c r="X179" i="5"/>
  <c r="W179" i="5"/>
  <c r="X62" i="5"/>
  <c r="W62" i="5"/>
  <c r="X76" i="5"/>
  <c r="W76" i="5"/>
  <c r="X154" i="5"/>
  <c r="W154" i="5"/>
  <c r="X191" i="5"/>
  <c r="W191" i="5"/>
  <c r="X233" i="5"/>
  <c r="W233" i="5"/>
  <c r="X265" i="5"/>
  <c r="W265" i="5"/>
  <c r="X282" i="5"/>
  <c r="W282" i="5"/>
  <c r="W334" i="5"/>
  <c r="X334" i="5"/>
  <c r="W361" i="5"/>
  <c r="X361" i="5"/>
  <c r="W413" i="5"/>
  <c r="X413" i="5"/>
  <c r="W521" i="5"/>
  <c r="X521" i="5"/>
  <c r="X46" i="5"/>
  <c r="W46" i="5"/>
  <c r="W177" i="5"/>
  <c r="X177" i="5"/>
  <c r="X619" i="5"/>
  <c r="W619" i="5"/>
  <c r="X147" i="5"/>
  <c r="W147" i="5"/>
  <c r="X58" i="5"/>
  <c r="W58" i="5"/>
  <c r="W92" i="5"/>
  <c r="X92" i="5"/>
  <c r="X122" i="5"/>
  <c r="W122" i="5"/>
  <c r="X139" i="5"/>
  <c r="W139" i="5"/>
  <c r="X160" i="5"/>
  <c r="W160" i="5"/>
  <c r="X205" i="5"/>
  <c r="W205" i="5"/>
  <c r="W234" i="5"/>
  <c r="X234" i="5"/>
  <c r="W260" i="5"/>
  <c r="X260" i="5"/>
  <c r="X287" i="5"/>
  <c r="W287" i="5"/>
  <c r="X302" i="5"/>
  <c r="W302" i="5"/>
  <c r="X315" i="5"/>
  <c r="W315" i="5"/>
  <c r="W338" i="5"/>
  <c r="X338" i="5"/>
  <c r="X375" i="5"/>
  <c r="W375" i="5"/>
  <c r="X412" i="5"/>
  <c r="W412" i="5"/>
  <c r="X576" i="5"/>
  <c r="W576" i="5"/>
  <c r="X620" i="5"/>
  <c r="W620" i="5"/>
  <c r="W780" i="5"/>
  <c r="X780" i="5"/>
  <c r="X434" i="5"/>
  <c r="W434" i="5"/>
  <c r="X450" i="5"/>
  <c r="W450" i="5"/>
  <c r="X470" i="5"/>
  <c r="W470" i="5"/>
  <c r="W488" i="5"/>
  <c r="X488" i="5"/>
  <c r="W502" i="5"/>
  <c r="X502" i="5"/>
  <c r="X533" i="5"/>
  <c r="W533" i="5"/>
  <c r="X560" i="5"/>
  <c r="W560" i="5"/>
  <c r="X571" i="5"/>
  <c r="W571" i="5"/>
  <c r="X604" i="5"/>
  <c r="W604" i="5"/>
  <c r="X650" i="5"/>
  <c r="W650" i="5"/>
  <c r="X731" i="5"/>
  <c r="W731" i="5"/>
  <c r="W33" i="5"/>
  <c r="X33" i="5"/>
  <c r="X44" i="5"/>
  <c r="W44" i="5"/>
  <c r="W71" i="5"/>
  <c r="X71" i="5"/>
  <c r="W82" i="5"/>
  <c r="X82" i="5"/>
  <c r="X105" i="5"/>
  <c r="W105" i="5"/>
  <c r="W118" i="5"/>
  <c r="X118" i="5"/>
  <c r="X127" i="5"/>
  <c r="W127" i="5"/>
  <c r="W152" i="5"/>
  <c r="X152" i="5"/>
  <c r="X163" i="5"/>
  <c r="W163" i="5"/>
  <c r="W180" i="5"/>
  <c r="X180" i="5"/>
  <c r="W192" i="5"/>
  <c r="X192" i="5"/>
  <c r="X207" i="5"/>
  <c r="W207" i="5"/>
  <c r="W214" i="5"/>
  <c r="X214" i="5"/>
  <c r="X227" i="5"/>
  <c r="W227" i="5"/>
  <c r="X237" i="5"/>
  <c r="W237" i="5"/>
  <c r="X251" i="5"/>
  <c r="W251" i="5"/>
  <c r="W264" i="5"/>
  <c r="X264" i="5"/>
  <c r="W289" i="5"/>
  <c r="X289" i="5"/>
  <c r="W304" i="5"/>
  <c r="X304" i="5"/>
  <c r="W314" i="5"/>
  <c r="X314" i="5"/>
  <c r="W322" i="5"/>
  <c r="X322" i="5"/>
  <c r="W350" i="5"/>
  <c r="X350" i="5"/>
  <c r="X364" i="5"/>
  <c r="W364" i="5"/>
  <c r="W372" i="5"/>
  <c r="X372" i="5"/>
  <c r="W394" i="5"/>
  <c r="X394" i="5"/>
  <c r="X409" i="5"/>
  <c r="W409" i="5"/>
  <c r="W420" i="5"/>
  <c r="X420" i="5"/>
  <c r="W432" i="5"/>
  <c r="X432" i="5"/>
  <c r="W448" i="5"/>
  <c r="X448" i="5"/>
  <c r="W475" i="5"/>
  <c r="X475" i="5"/>
  <c r="X510" i="5"/>
  <c r="W510" i="5"/>
  <c r="X531" i="5"/>
  <c r="W531" i="5"/>
  <c r="X547" i="5"/>
  <c r="W547" i="5"/>
  <c r="W575" i="5"/>
  <c r="X575" i="5"/>
  <c r="X589" i="5"/>
  <c r="W589" i="5"/>
  <c r="X634" i="5"/>
  <c r="W634" i="5"/>
  <c r="W681" i="5"/>
  <c r="X681" i="5"/>
  <c r="X822" i="5"/>
  <c r="W822" i="5"/>
  <c r="W41" i="5"/>
  <c r="X41" i="5"/>
  <c r="X51" i="5"/>
  <c r="W51" i="5"/>
  <c r="W55" i="5"/>
  <c r="X55" i="5"/>
  <c r="W74" i="5"/>
  <c r="X74" i="5"/>
  <c r="W84" i="5"/>
  <c r="X84" i="5"/>
  <c r="X95" i="5"/>
  <c r="W95" i="5"/>
  <c r="W107" i="5"/>
  <c r="X107" i="5"/>
  <c r="W113" i="5"/>
  <c r="X113" i="5"/>
  <c r="W119" i="5"/>
  <c r="X119" i="5"/>
  <c r="W141" i="5"/>
  <c r="X141" i="5"/>
  <c r="X158" i="5"/>
  <c r="W158" i="5"/>
  <c r="W181" i="5"/>
  <c r="X181" i="5"/>
  <c r="W197" i="5"/>
  <c r="X197" i="5"/>
  <c r="X217" i="5"/>
  <c r="W217" i="5"/>
  <c r="W236" i="5"/>
  <c r="X236" i="5"/>
  <c r="W256" i="5"/>
  <c r="X256" i="5"/>
  <c r="X267" i="5"/>
  <c r="W267" i="5"/>
  <c r="W277" i="5"/>
  <c r="X277" i="5"/>
  <c r="X303" i="5"/>
  <c r="W303" i="5"/>
  <c r="X336" i="5"/>
  <c r="W336" i="5"/>
  <c r="W349" i="5"/>
  <c r="X349" i="5"/>
  <c r="W385" i="5"/>
  <c r="X385" i="5"/>
  <c r="X403" i="5"/>
  <c r="W403" i="5"/>
  <c r="X435" i="5"/>
  <c r="W435" i="5"/>
  <c r="X451" i="5"/>
  <c r="W451" i="5"/>
  <c r="X462" i="5"/>
  <c r="W462" i="5"/>
  <c r="W480" i="5"/>
  <c r="X480" i="5"/>
  <c r="W504" i="5"/>
  <c r="X504" i="5"/>
  <c r="W529" i="5"/>
  <c r="X529" i="5"/>
  <c r="W561" i="5"/>
  <c r="X561" i="5"/>
  <c r="X689" i="5"/>
  <c r="W689" i="5"/>
  <c r="X825" i="5"/>
  <c r="W825" i="5"/>
  <c r="X839" i="5"/>
  <c r="W839" i="5"/>
  <c r="X876" i="5"/>
  <c r="W876" i="5"/>
  <c r="X931" i="5"/>
  <c r="W931" i="5"/>
  <c r="W948" i="5"/>
  <c r="X948" i="5"/>
  <c r="X1120" i="5"/>
  <c r="W1120" i="5"/>
  <c r="W1786" i="5"/>
  <c r="X1786" i="5"/>
  <c r="W367" i="5"/>
  <c r="X367" i="5"/>
  <c r="W391" i="5"/>
  <c r="X391" i="5"/>
  <c r="X410" i="5"/>
  <c r="W410" i="5"/>
  <c r="X457" i="5"/>
  <c r="W457" i="5"/>
  <c r="X474" i="5"/>
  <c r="W474" i="5"/>
  <c r="W485" i="5"/>
  <c r="X485" i="5"/>
  <c r="X501" i="5"/>
  <c r="W501" i="5"/>
  <c r="W513" i="5"/>
  <c r="X513" i="5"/>
  <c r="X525" i="5"/>
  <c r="W525" i="5"/>
  <c r="X546" i="5"/>
  <c r="W546" i="5"/>
  <c r="X559" i="5"/>
  <c r="W559" i="5"/>
  <c r="X568" i="5"/>
  <c r="W568" i="5"/>
  <c r="X586" i="5"/>
  <c r="W586" i="5"/>
  <c r="W605" i="5"/>
  <c r="X605" i="5"/>
  <c r="W632" i="5"/>
  <c r="X632" i="5"/>
  <c r="X666" i="5"/>
  <c r="W666" i="5"/>
  <c r="X706" i="5"/>
  <c r="W706" i="5"/>
  <c r="X719" i="5"/>
  <c r="W719" i="5"/>
  <c r="W746" i="5"/>
  <c r="X746" i="5"/>
  <c r="X784" i="5"/>
  <c r="W784" i="5"/>
  <c r="X844" i="5"/>
  <c r="W844" i="5"/>
  <c r="X938" i="5"/>
  <c r="W938" i="5"/>
  <c r="W1118" i="5"/>
  <c r="X1118" i="5"/>
  <c r="X1290" i="5"/>
  <c r="W1290" i="5"/>
  <c r="X622" i="5"/>
  <c r="W622" i="5"/>
  <c r="X642" i="5"/>
  <c r="W642" i="5"/>
  <c r="X667" i="5"/>
  <c r="W667" i="5"/>
  <c r="X743" i="5"/>
  <c r="W743" i="5"/>
  <c r="X792" i="5"/>
  <c r="W792" i="5"/>
  <c r="X906" i="5"/>
  <c r="W906" i="5"/>
  <c r="X923" i="5"/>
  <c r="W923" i="5"/>
  <c r="X940" i="5"/>
  <c r="W940" i="5"/>
  <c r="W1003" i="5"/>
  <c r="X1003" i="5"/>
  <c r="W1201" i="5"/>
  <c r="X1201" i="5"/>
  <c r="X732" i="5"/>
  <c r="W732" i="5"/>
  <c r="X806" i="5"/>
  <c r="W806" i="5"/>
  <c r="X837" i="5"/>
  <c r="W837" i="5"/>
  <c r="X920" i="5"/>
  <c r="W920" i="5"/>
  <c r="X946" i="5"/>
  <c r="W946" i="5"/>
  <c r="W970" i="5"/>
  <c r="X970" i="5"/>
  <c r="W1111" i="5"/>
  <c r="X1111" i="5"/>
  <c r="X849" i="5"/>
  <c r="W849" i="5"/>
  <c r="W866" i="5"/>
  <c r="X866" i="5"/>
  <c r="W887" i="5"/>
  <c r="X887" i="5"/>
  <c r="X897" i="5"/>
  <c r="W897" i="5"/>
  <c r="W901" i="5"/>
  <c r="X901" i="5"/>
  <c r="X959" i="5"/>
  <c r="W959" i="5"/>
  <c r="W983" i="5"/>
  <c r="X983" i="5"/>
  <c r="X1043" i="5"/>
  <c r="W1043" i="5"/>
  <c r="W1081" i="5"/>
  <c r="X1081" i="5"/>
  <c r="W1134" i="5"/>
  <c r="X1134" i="5"/>
  <c r="W1210" i="5"/>
  <c r="X1210" i="5"/>
  <c r="X1327" i="5"/>
  <c r="W1327" i="5"/>
  <c r="X1358" i="5"/>
  <c r="W1358" i="5"/>
  <c r="X543" i="5"/>
  <c r="W543" i="5"/>
  <c r="X572" i="5"/>
  <c r="W572" i="5"/>
  <c r="X594" i="5"/>
  <c r="W594" i="5"/>
  <c r="X610" i="5"/>
  <c r="W610" i="5"/>
  <c r="X629" i="5"/>
  <c r="W629" i="5"/>
  <c r="W649" i="5"/>
  <c r="X649" i="5"/>
  <c r="W655" i="5"/>
  <c r="X655" i="5"/>
  <c r="X682" i="5"/>
  <c r="W682" i="5"/>
  <c r="X691" i="5"/>
  <c r="W691" i="5"/>
  <c r="W698" i="5"/>
  <c r="X698" i="5"/>
  <c r="W708" i="5"/>
  <c r="X708" i="5"/>
  <c r="X723" i="5"/>
  <c r="W723" i="5"/>
  <c r="X729" i="5"/>
  <c r="W729" i="5"/>
  <c r="W750" i="5"/>
  <c r="X750" i="5"/>
  <c r="W758" i="5"/>
  <c r="X758" i="5"/>
  <c r="W772" i="5"/>
  <c r="X772" i="5"/>
  <c r="X783" i="5"/>
  <c r="W783" i="5"/>
  <c r="X796" i="5"/>
  <c r="W796" i="5"/>
  <c r="W801" i="5"/>
  <c r="X801" i="5"/>
  <c r="X820" i="5"/>
  <c r="W820" i="5"/>
  <c r="W834" i="5"/>
  <c r="X834" i="5"/>
  <c r="X843" i="5"/>
  <c r="W843" i="5"/>
  <c r="W857" i="5"/>
  <c r="X857" i="5"/>
  <c r="X863" i="5"/>
  <c r="W863" i="5"/>
  <c r="X868" i="5"/>
  <c r="W868" i="5"/>
  <c r="W879" i="5"/>
  <c r="X879" i="5"/>
  <c r="W905" i="5"/>
  <c r="X905" i="5"/>
  <c r="X955" i="5"/>
  <c r="W955" i="5"/>
  <c r="W971" i="5"/>
  <c r="X971" i="5"/>
  <c r="W1027" i="5"/>
  <c r="X1027" i="5"/>
  <c r="W1072" i="5"/>
  <c r="X1072" i="5"/>
  <c r="W1095" i="5"/>
  <c r="X1095" i="5"/>
  <c r="W1138" i="5"/>
  <c r="X1138" i="5"/>
  <c r="X1218" i="5"/>
  <c r="W1218" i="5"/>
  <c r="X1291" i="5"/>
  <c r="W1291" i="5"/>
  <c r="X1313" i="5"/>
  <c r="W1313" i="5"/>
  <c r="X1374" i="5"/>
  <c r="W1374" i="5"/>
  <c r="X615" i="5"/>
  <c r="W615" i="5"/>
  <c r="X630" i="5"/>
  <c r="W630" i="5"/>
  <c r="W643" i="5"/>
  <c r="X643" i="5"/>
  <c r="W669" i="5"/>
  <c r="X669" i="5"/>
  <c r="X678" i="5"/>
  <c r="W678" i="5"/>
  <c r="W694" i="5"/>
  <c r="X694" i="5"/>
  <c r="X712" i="5"/>
  <c r="W712" i="5"/>
  <c r="X733" i="5"/>
  <c r="W733" i="5"/>
  <c r="X741" i="5"/>
  <c r="W741" i="5"/>
  <c r="W752" i="5"/>
  <c r="X752" i="5"/>
  <c r="W760" i="5"/>
  <c r="X760" i="5"/>
  <c r="W774" i="5"/>
  <c r="X774" i="5"/>
  <c r="X788" i="5"/>
  <c r="W788" i="5"/>
  <c r="W803" i="5"/>
  <c r="X803" i="5"/>
  <c r="W811" i="5"/>
  <c r="X811" i="5"/>
  <c r="W818" i="5"/>
  <c r="X818" i="5"/>
  <c r="W846" i="5"/>
  <c r="X846" i="5"/>
  <c r="X856" i="5"/>
  <c r="W856" i="5"/>
  <c r="X882" i="5"/>
  <c r="W882" i="5"/>
  <c r="X890" i="5"/>
  <c r="W890" i="5"/>
  <c r="W904" i="5"/>
  <c r="X904" i="5"/>
  <c r="X917" i="5"/>
  <c r="W917" i="5"/>
  <c r="X933" i="5"/>
  <c r="W933" i="5"/>
  <c r="X949" i="5"/>
  <c r="W949" i="5"/>
  <c r="X960" i="5"/>
  <c r="W960" i="5"/>
  <c r="X976" i="5"/>
  <c r="W976" i="5"/>
  <c r="W1023" i="5"/>
  <c r="X1023" i="5"/>
  <c r="X1061" i="5"/>
  <c r="W1061" i="5"/>
  <c r="W1105" i="5"/>
  <c r="X1105" i="5"/>
  <c r="W1158" i="5"/>
  <c r="X1158" i="5"/>
  <c r="X1205" i="5"/>
  <c r="W1205" i="5"/>
  <c r="W1279" i="5"/>
  <c r="X1279" i="5"/>
  <c r="W1321" i="5"/>
  <c r="X1321" i="5"/>
  <c r="W1056" i="5"/>
  <c r="X1056" i="5"/>
  <c r="X1066" i="5"/>
  <c r="W1066" i="5"/>
  <c r="W1091" i="5"/>
  <c r="X1091" i="5"/>
  <c r="X1108" i="5"/>
  <c r="W1108" i="5"/>
  <c r="X1124" i="5"/>
  <c r="W1124" i="5"/>
  <c r="X1136" i="5"/>
  <c r="W1136" i="5"/>
  <c r="X1141" i="5"/>
  <c r="W1141" i="5"/>
  <c r="W1147" i="5"/>
  <c r="X1147" i="5"/>
  <c r="X1152" i="5"/>
  <c r="W1152" i="5"/>
  <c r="X1157" i="5"/>
  <c r="W1157" i="5"/>
  <c r="X1169" i="5"/>
  <c r="W1169" i="5"/>
  <c r="W1195" i="5"/>
  <c r="X1195" i="5"/>
  <c r="W1216" i="5"/>
  <c r="X1216" i="5"/>
  <c r="W1234" i="5"/>
  <c r="X1234" i="5"/>
  <c r="X1265" i="5"/>
  <c r="W1265" i="5"/>
  <c r="W1289" i="5"/>
  <c r="X1289" i="5"/>
  <c r="X1326" i="5"/>
  <c r="W1326" i="5"/>
  <c r="W1359" i="5"/>
  <c r="X1359" i="5"/>
  <c r="X1390" i="5"/>
  <c r="W1390" i="5"/>
  <c r="X1476" i="5"/>
  <c r="W1476" i="5"/>
  <c r="W1710" i="5"/>
  <c r="X1710" i="5"/>
  <c r="W981" i="5"/>
  <c r="X981" i="5"/>
  <c r="X986" i="5"/>
  <c r="W986" i="5"/>
  <c r="X992" i="5"/>
  <c r="W992" i="5"/>
  <c r="W997" i="5"/>
  <c r="X997" i="5"/>
  <c r="X1002" i="5"/>
  <c r="W1002" i="5"/>
  <c r="X1008" i="5"/>
  <c r="W1008" i="5"/>
  <c r="W1013" i="5"/>
  <c r="X1013" i="5"/>
  <c r="X1018" i="5"/>
  <c r="W1018" i="5"/>
  <c r="X1024" i="5"/>
  <c r="W1024" i="5"/>
  <c r="W1029" i="5"/>
  <c r="X1029" i="5"/>
  <c r="X1034" i="5"/>
  <c r="W1034" i="5"/>
  <c r="W1042" i="5"/>
  <c r="X1042" i="5"/>
  <c r="X1063" i="5"/>
  <c r="W1063" i="5"/>
  <c r="X1096" i="5"/>
  <c r="W1096" i="5"/>
  <c r="X1112" i="5"/>
  <c r="W1112" i="5"/>
  <c r="W1129" i="5"/>
  <c r="X1129" i="5"/>
  <c r="W1172" i="5"/>
  <c r="X1172" i="5"/>
  <c r="W1187" i="5"/>
  <c r="X1187" i="5"/>
  <c r="X1207" i="5"/>
  <c r="W1207" i="5"/>
  <c r="W1242" i="5"/>
  <c r="X1242" i="5"/>
  <c r="W1270" i="5"/>
  <c r="X1270" i="5"/>
  <c r="X1319" i="5"/>
  <c r="W1319" i="5"/>
  <c r="W1342" i="5"/>
  <c r="X1342" i="5"/>
  <c r="X1384" i="5"/>
  <c r="W1384" i="5"/>
  <c r="X1631" i="5"/>
  <c r="W1631" i="5"/>
  <c r="W1058" i="5"/>
  <c r="X1058" i="5"/>
  <c r="X1074" i="5"/>
  <c r="W1074" i="5"/>
  <c r="W1085" i="5"/>
  <c r="X1085" i="5"/>
  <c r="W1107" i="5"/>
  <c r="X1107" i="5"/>
  <c r="W1162" i="5"/>
  <c r="X1162" i="5"/>
  <c r="X1175" i="5"/>
  <c r="W1175" i="5"/>
  <c r="W1181" i="5"/>
  <c r="X1181" i="5"/>
  <c r="X1186" i="5"/>
  <c r="W1186" i="5"/>
  <c r="X1202" i="5"/>
  <c r="W1202" i="5"/>
  <c r="W1233" i="5"/>
  <c r="X1233" i="5"/>
  <c r="W1252" i="5"/>
  <c r="X1252" i="5"/>
  <c r="W1274" i="5"/>
  <c r="X1274" i="5"/>
  <c r="W1288" i="5"/>
  <c r="X1288" i="5"/>
  <c r="X1310" i="5"/>
  <c r="W1310" i="5"/>
  <c r="W1324" i="5"/>
  <c r="X1324" i="5"/>
  <c r="X1366" i="5"/>
  <c r="W1366" i="5"/>
  <c r="W1433" i="5"/>
  <c r="X1433" i="5"/>
  <c r="W1486" i="5"/>
  <c r="X1486" i="5"/>
  <c r="X1340" i="5"/>
  <c r="W1340" i="5"/>
  <c r="X1356" i="5"/>
  <c r="W1356" i="5"/>
  <c r="X1372" i="5"/>
  <c r="W1372" i="5"/>
  <c r="X1388" i="5"/>
  <c r="W1388" i="5"/>
  <c r="W1403" i="5"/>
  <c r="X1403" i="5"/>
  <c r="W1413" i="5"/>
  <c r="X1413" i="5"/>
  <c r="X1428" i="5"/>
  <c r="W1428" i="5"/>
  <c r="X1479" i="5"/>
  <c r="W1479" i="5"/>
  <c r="W1572" i="5"/>
  <c r="X1572" i="5"/>
  <c r="W1602" i="5"/>
  <c r="X1602" i="5"/>
  <c r="W1636" i="5"/>
  <c r="X1636" i="5"/>
  <c r="W1377" i="5"/>
  <c r="X1377" i="5"/>
  <c r="W1393" i="5"/>
  <c r="X1393" i="5"/>
  <c r="X1410" i="5"/>
  <c r="W1410" i="5"/>
  <c r="X1426" i="5"/>
  <c r="W1426" i="5"/>
  <c r="X1435" i="5"/>
  <c r="W1435" i="5"/>
  <c r="X1462" i="5"/>
  <c r="W1462" i="5"/>
  <c r="X1488" i="5"/>
  <c r="W1488" i="5"/>
  <c r="X1565" i="5"/>
  <c r="W1565" i="5"/>
  <c r="X1617" i="5"/>
  <c r="W1617" i="5"/>
  <c r="W1203" i="5"/>
  <c r="X1203" i="5"/>
  <c r="X1219" i="5"/>
  <c r="W1219" i="5"/>
  <c r="W1228" i="5"/>
  <c r="X1228" i="5"/>
  <c r="W1244" i="5"/>
  <c r="X1244" i="5"/>
  <c r="W1260" i="5"/>
  <c r="X1260" i="5"/>
  <c r="X1272" i="5"/>
  <c r="W1272" i="5"/>
  <c r="W1286" i="5"/>
  <c r="X1286" i="5"/>
  <c r="W1308" i="5"/>
  <c r="X1308" i="5"/>
  <c r="X1318" i="5"/>
  <c r="W1318" i="5"/>
  <c r="W1338" i="5"/>
  <c r="X1338" i="5"/>
  <c r="X1354" i="5"/>
  <c r="W1354" i="5"/>
  <c r="X1370" i="5"/>
  <c r="W1370" i="5"/>
  <c r="X1386" i="5"/>
  <c r="W1386" i="5"/>
  <c r="W1401" i="5"/>
  <c r="X1401" i="5"/>
  <c r="X1420" i="5"/>
  <c r="W1420" i="5"/>
  <c r="W1437" i="5"/>
  <c r="X1437" i="5"/>
  <c r="X1448" i="5"/>
  <c r="W1448" i="5"/>
  <c r="W1542" i="5"/>
  <c r="X1542" i="5"/>
  <c r="W1576" i="5"/>
  <c r="X1576" i="5"/>
  <c r="X1607" i="5"/>
  <c r="W1607" i="5"/>
  <c r="W1650" i="5"/>
  <c r="X1650" i="5"/>
  <c r="W1714" i="5"/>
  <c r="X1714" i="5"/>
  <c r="X1458" i="5"/>
  <c r="W1458" i="5"/>
  <c r="W1466" i="5"/>
  <c r="X1466" i="5"/>
  <c r="W1482" i="5"/>
  <c r="X1482" i="5"/>
  <c r="W1495" i="5"/>
  <c r="X1495" i="5"/>
  <c r="W1511" i="5"/>
  <c r="X1511" i="5"/>
  <c r="W1527" i="5"/>
  <c r="X1527" i="5"/>
  <c r="X1543" i="5"/>
  <c r="W1543" i="5"/>
  <c r="X1555" i="5"/>
  <c r="W1555" i="5"/>
  <c r="X1569" i="5"/>
  <c r="W1569" i="5"/>
  <c r="X1581" i="5"/>
  <c r="W1581" i="5"/>
  <c r="X1613" i="5"/>
  <c r="W1613" i="5"/>
  <c r="X1649" i="5"/>
  <c r="W1649" i="5"/>
  <c r="X1709" i="5"/>
  <c r="W1709" i="5"/>
  <c r="X1446" i="5"/>
  <c r="W1446" i="5"/>
  <c r="W1464" i="5"/>
  <c r="X1464" i="5"/>
  <c r="X1480" i="5"/>
  <c r="W1480" i="5"/>
  <c r="X1493" i="5"/>
  <c r="W1493" i="5"/>
  <c r="X1498" i="5"/>
  <c r="W1498" i="5"/>
  <c r="X1504" i="5"/>
  <c r="W1504" i="5"/>
  <c r="X1509" i="5"/>
  <c r="W1509" i="5"/>
  <c r="W1514" i="5"/>
  <c r="X1514" i="5"/>
  <c r="X1520" i="5"/>
  <c r="W1520" i="5"/>
  <c r="X1525" i="5"/>
  <c r="W1525" i="5"/>
  <c r="X1530" i="5"/>
  <c r="W1530" i="5"/>
  <c r="X1536" i="5"/>
  <c r="W1536" i="5"/>
  <c r="X1545" i="5"/>
  <c r="W1545" i="5"/>
  <c r="W1568" i="5"/>
  <c r="X1568" i="5"/>
  <c r="X1589" i="5"/>
  <c r="W1589" i="5"/>
  <c r="W1678" i="5"/>
  <c r="X1678" i="5"/>
  <c r="X1653" i="5"/>
  <c r="W1653" i="5"/>
  <c r="X1672" i="5"/>
  <c r="W1672" i="5"/>
  <c r="X1685" i="5"/>
  <c r="W1685" i="5"/>
  <c r="X1701" i="5"/>
  <c r="W1701" i="5"/>
  <c r="X1724" i="5"/>
  <c r="W1724" i="5"/>
  <c r="W1850" i="5"/>
  <c r="X1850" i="5"/>
  <c r="X1571" i="5"/>
  <c r="W1571" i="5"/>
  <c r="X1593" i="5"/>
  <c r="W1593" i="5"/>
  <c r="W1609" i="5"/>
  <c r="X1609" i="5"/>
  <c r="X1623" i="5"/>
  <c r="W1623" i="5"/>
  <c r="W1642" i="5"/>
  <c r="X1642" i="5"/>
  <c r="W1658" i="5"/>
  <c r="X1658" i="5"/>
  <c r="X1671" i="5"/>
  <c r="W1671" i="5"/>
  <c r="W1686" i="5"/>
  <c r="X1686" i="5"/>
  <c r="W1702" i="5"/>
  <c r="X1702" i="5"/>
  <c r="W1734" i="5"/>
  <c r="X1734" i="5"/>
  <c r="W1742" i="5"/>
  <c r="X1742" i="5"/>
  <c r="W1847" i="5"/>
  <c r="X1847" i="5"/>
  <c r="W1614" i="5"/>
  <c r="X1614" i="5"/>
  <c r="W1628" i="5"/>
  <c r="X1628" i="5"/>
  <c r="X1637" i="5"/>
  <c r="W1637" i="5"/>
  <c r="X1655" i="5"/>
  <c r="W1655" i="5"/>
  <c r="W1666" i="5"/>
  <c r="X1666" i="5"/>
  <c r="X1683" i="5"/>
  <c r="W1683" i="5"/>
  <c r="X1699" i="5"/>
  <c r="W1699" i="5"/>
  <c r="X1716" i="5"/>
  <c r="W1716" i="5"/>
  <c r="W1754" i="5"/>
  <c r="X1754" i="5"/>
  <c r="X1781" i="5"/>
  <c r="W1781" i="5"/>
  <c r="X1719" i="5"/>
  <c r="W1719" i="5"/>
  <c r="W1731" i="5"/>
  <c r="X1731" i="5"/>
  <c r="X1761" i="5"/>
  <c r="W1761" i="5"/>
  <c r="X1777" i="5"/>
  <c r="W1777" i="5"/>
  <c r="W1794" i="5"/>
  <c r="X1794" i="5"/>
  <c r="X1736" i="5"/>
  <c r="W1736" i="5"/>
  <c r="X1752" i="5"/>
  <c r="W1752" i="5"/>
  <c r="W1763" i="5"/>
  <c r="X1763" i="5"/>
  <c r="W1779" i="5"/>
  <c r="X1779" i="5"/>
  <c r="X1800" i="5"/>
  <c r="W1800" i="5"/>
  <c r="X1856" i="5"/>
  <c r="W1856" i="5"/>
  <c r="X1725" i="5"/>
  <c r="W1725" i="5"/>
  <c r="X1737" i="5"/>
  <c r="W1737" i="5"/>
  <c r="X1753" i="5"/>
  <c r="W1753" i="5"/>
  <c r="X1769" i="5"/>
  <c r="W1769" i="5"/>
  <c r="X1785" i="5"/>
  <c r="W1785" i="5"/>
  <c r="X1804" i="5"/>
  <c r="W1804" i="5"/>
  <c r="X1828" i="5"/>
  <c r="W1828" i="5"/>
  <c r="X1879" i="5"/>
  <c r="W1879" i="5"/>
  <c r="W1819" i="5"/>
  <c r="X1819" i="5"/>
  <c r="X1840" i="5"/>
  <c r="W1840" i="5"/>
  <c r="W1886" i="5"/>
  <c r="X1886" i="5"/>
  <c r="W1802" i="5"/>
  <c r="X1802" i="5"/>
  <c r="W1830" i="5"/>
  <c r="X1830" i="5"/>
  <c r="X1881" i="5"/>
  <c r="W1881" i="5"/>
  <c r="X1927" i="5"/>
  <c r="W1927" i="5"/>
  <c r="W1811" i="5"/>
  <c r="X1811" i="5"/>
  <c r="W1827" i="5"/>
  <c r="X1827" i="5"/>
  <c r="W1843" i="5"/>
  <c r="X1843" i="5"/>
  <c r="W1859" i="5"/>
  <c r="X1859" i="5"/>
  <c r="W1915" i="5"/>
  <c r="X1915" i="5"/>
  <c r="W1807" i="5"/>
  <c r="X1807" i="5"/>
  <c r="W1823" i="5"/>
  <c r="X1823" i="5"/>
  <c r="W1839" i="5"/>
  <c r="X1839" i="5"/>
  <c r="W1855" i="5"/>
  <c r="X1855" i="5"/>
  <c r="X1887" i="5"/>
  <c r="W1887" i="5"/>
  <c r="X1909" i="5"/>
  <c r="W1909" i="5"/>
  <c r="X1952" i="5"/>
  <c r="W1952" i="5"/>
  <c r="W1866" i="5"/>
  <c r="X1866" i="5"/>
  <c r="W1882" i="5"/>
  <c r="X1882" i="5"/>
  <c r="X1949" i="5"/>
  <c r="W1949" i="5"/>
  <c r="X1972" i="5"/>
  <c r="W1972" i="5"/>
  <c r="X2004" i="5"/>
  <c r="W2004" i="5"/>
  <c r="X1870" i="5"/>
  <c r="W1870" i="5"/>
  <c r="X1888" i="5"/>
  <c r="W1888" i="5"/>
  <c r="W1899" i="5"/>
  <c r="X1899" i="5"/>
  <c r="X1950" i="5"/>
  <c r="W1950" i="5"/>
  <c r="X1981" i="5"/>
  <c r="W1981" i="5"/>
  <c r="X1903" i="5"/>
  <c r="W1903" i="5"/>
  <c r="X1913" i="5"/>
  <c r="W1913" i="5"/>
  <c r="X1918" i="5"/>
  <c r="W1918" i="5"/>
  <c r="X1924" i="5"/>
  <c r="W1924" i="5"/>
  <c r="X1929" i="5"/>
  <c r="W1929" i="5"/>
  <c r="X1934" i="5"/>
  <c r="W1934" i="5"/>
  <c r="W1940" i="5"/>
  <c r="X1940" i="5"/>
  <c r="X1945" i="5"/>
  <c r="W1945" i="5"/>
  <c r="X1961" i="5"/>
  <c r="W1961" i="5"/>
  <c r="X1984" i="5"/>
  <c r="W1984" i="5"/>
  <c r="W2002" i="5"/>
  <c r="X2002" i="5"/>
  <c r="X1960" i="5"/>
  <c r="W1960" i="5"/>
  <c r="X1980" i="5"/>
  <c r="W1980" i="5"/>
  <c r="X1998" i="5"/>
  <c r="W1998" i="5"/>
  <c r="X1975" i="5"/>
  <c r="W1975" i="5"/>
  <c r="X1991" i="5"/>
  <c r="W1991" i="5"/>
  <c r="AC1747" i="5"/>
  <c r="AC1414" i="5"/>
  <c r="AC497" i="5"/>
  <c r="Y97" i="5"/>
  <c r="AD97" i="5" s="1"/>
  <c r="Y129" i="5"/>
  <c r="AD129" i="5" s="1"/>
  <c r="AO129" i="5" s="1"/>
  <c r="AC1293" i="5"/>
  <c r="AC1976" i="5"/>
  <c r="AC1733" i="5"/>
  <c r="Y1460" i="5"/>
  <c r="AD1460" i="5" s="1"/>
  <c r="AO1460" i="5" s="1"/>
  <c r="Y1897" i="5"/>
  <c r="AD1897" i="5" s="1"/>
  <c r="AC1794" i="5"/>
  <c r="Y1711" i="5"/>
  <c r="AD1711" i="5" s="1"/>
  <c r="AO1711" i="5" s="1"/>
  <c r="Y1521" i="5"/>
  <c r="AD1521" i="5" s="1"/>
  <c r="AC1599" i="5"/>
  <c r="AC1326" i="5"/>
  <c r="AC1432" i="5"/>
  <c r="AC1757" i="5"/>
  <c r="AC1519" i="5"/>
  <c r="AC1366" i="5"/>
  <c r="Y1829" i="5"/>
  <c r="AD1829" i="5" s="1"/>
  <c r="AO1829" i="5" s="1"/>
  <c r="Y1484" i="5"/>
  <c r="AD1484" i="5" s="1"/>
  <c r="Y1224" i="5"/>
  <c r="AD1224" i="5" s="1"/>
  <c r="AC1131" i="5"/>
  <c r="AC1000" i="5"/>
  <c r="AC1070" i="5"/>
  <c r="Y1192" i="5"/>
  <c r="AD1192" i="5" s="1"/>
  <c r="AO1192" i="5" s="1"/>
  <c r="Y1077" i="5"/>
  <c r="AC1145" i="5"/>
  <c r="Y1083" i="5"/>
  <c r="AD1083" i="5" s="1"/>
  <c r="AO1083" i="5" s="1"/>
  <c r="AC959" i="5"/>
  <c r="Y902" i="5"/>
  <c r="AD902" i="5" s="1"/>
  <c r="AO902" i="5" s="1"/>
  <c r="Y1251" i="5"/>
  <c r="Y970" i="5"/>
  <c r="AD970" i="5" s="1"/>
  <c r="Y871" i="5"/>
  <c r="AD871" i="5" s="1"/>
  <c r="AO871" i="5" s="1"/>
  <c r="AC974" i="5"/>
  <c r="AC674" i="5"/>
  <c r="AC1279" i="5"/>
  <c r="AC1180" i="5"/>
  <c r="AC534" i="5"/>
  <c r="U33" i="5"/>
  <c r="AC85" i="5"/>
  <c r="Y87" i="5"/>
  <c r="AD87" i="5" s="1"/>
  <c r="AO87" i="5" s="1"/>
  <c r="AC97" i="5"/>
  <c r="Y102" i="5"/>
  <c r="AD102" i="5" s="1"/>
  <c r="AO102" i="5" s="1"/>
  <c r="U43" i="5"/>
  <c r="Y43" i="5" s="1"/>
  <c r="AD43" i="5" s="1"/>
  <c r="AO43" i="5" s="1"/>
  <c r="AC1972" i="5"/>
  <c r="AC1904" i="5"/>
  <c r="AC1525" i="5"/>
  <c r="AC1912" i="5"/>
  <c r="AC1492" i="5"/>
  <c r="AC1381" i="5"/>
  <c r="AC1793" i="5"/>
  <c r="Y1662" i="5"/>
  <c r="AD1662" i="5" s="1"/>
  <c r="AO1662" i="5" s="1"/>
  <c r="Y1508" i="5"/>
  <c r="AD1508" i="5" s="1"/>
  <c r="AO1508" i="5" s="1"/>
  <c r="AC1497" i="5"/>
  <c r="Y1748" i="5"/>
  <c r="AD1748" i="5" s="1"/>
  <c r="AO1748" i="5" s="1"/>
  <c r="Y1692" i="5"/>
  <c r="AD1692" i="5" s="1"/>
  <c r="AO1692" i="5" s="1"/>
  <c r="Y1540" i="5"/>
  <c r="AD1540" i="5" s="1"/>
  <c r="AO1540" i="5" s="1"/>
  <c r="Y1912" i="5"/>
  <c r="AD1912" i="5" s="1"/>
  <c r="Y1796" i="5"/>
  <c r="AD1796" i="5" s="1"/>
  <c r="AO1796" i="5" s="1"/>
  <c r="Y1741" i="5"/>
  <c r="AD1741" i="5" s="1"/>
  <c r="AO1741" i="5" s="1"/>
  <c r="AC1961" i="5"/>
  <c r="Y1768" i="5"/>
  <c r="AD1768" i="5" s="1"/>
  <c r="AO1768" i="5" s="1"/>
  <c r="AC1461" i="5"/>
  <c r="AC1968" i="5"/>
  <c r="Y1919" i="5"/>
  <c r="AD1919" i="5" s="1"/>
  <c r="AO1919" i="5" s="1"/>
  <c r="Y1836" i="5"/>
  <c r="AD1836" i="5" s="1"/>
  <c r="AO1836" i="5" s="1"/>
  <c r="Y1992" i="5"/>
  <c r="AD1992" i="5" s="1"/>
  <c r="Y1801" i="5"/>
  <c r="AD1801" i="5" s="1"/>
  <c r="AO1801" i="5" s="1"/>
  <c r="AC1969" i="5"/>
  <c r="Y1808" i="5"/>
  <c r="AD1808" i="5" s="1"/>
  <c r="AO1808" i="5" s="1"/>
  <c r="Y1704" i="5"/>
  <c r="AD1704" i="5" s="1"/>
  <c r="AO1704" i="5" s="1"/>
  <c r="Y1368" i="5"/>
  <c r="AD1368" i="5" s="1"/>
  <c r="AO1368" i="5" s="1"/>
  <c r="Y1352" i="5"/>
  <c r="AD1352" i="5" s="1"/>
  <c r="AO1352" i="5" s="1"/>
  <c r="Y1336" i="5"/>
  <c r="AD1336" i="5" s="1"/>
  <c r="AO1336" i="5" s="1"/>
  <c r="Y1935" i="5"/>
  <c r="AD1935" i="5" s="1"/>
  <c r="AO1935" i="5" s="1"/>
  <c r="AC1877" i="5"/>
  <c r="Y1487" i="5"/>
  <c r="AD1487" i="5" s="1"/>
  <c r="Y1471" i="5"/>
  <c r="AD1471" i="5" s="1"/>
  <c r="AO1471" i="5" s="1"/>
  <c r="Y1720" i="5"/>
  <c r="AD1720" i="5" s="1"/>
  <c r="AO1720" i="5" s="1"/>
  <c r="Y1684" i="5"/>
  <c r="AD1684" i="5" s="1"/>
  <c r="AO1684" i="5" s="1"/>
  <c r="Y1634" i="5"/>
  <c r="AD1634" i="5" s="1"/>
  <c r="AO1634" i="5" s="1"/>
  <c r="Y1892" i="5"/>
  <c r="AD1892" i="5" s="1"/>
  <c r="AO1892" i="5" s="1"/>
  <c r="AC1754" i="5"/>
  <c r="Y1832" i="5"/>
  <c r="AD1832" i="5" s="1"/>
  <c r="AO1832" i="5" s="1"/>
  <c r="Y1396" i="5"/>
  <c r="AD1396" i="5" s="1"/>
  <c r="AO1396" i="5" s="1"/>
  <c r="Y1332" i="5"/>
  <c r="AD1332" i="5" s="1"/>
  <c r="AO1332" i="5" s="1"/>
  <c r="Y1432" i="5"/>
  <c r="AD1432" i="5" s="1"/>
  <c r="AO1432" i="5" s="1"/>
  <c r="AC1988" i="5"/>
  <c r="AC1932" i="5"/>
  <c r="AC1532" i="5"/>
  <c r="AC1389" i="5"/>
  <c r="Y1756" i="5"/>
  <c r="AD1756" i="5" s="1"/>
  <c r="AO1756" i="5" s="1"/>
  <c r="Y1300" i="5"/>
  <c r="AD1300" i="5" s="1"/>
  <c r="AO1300" i="5" s="1"/>
  <c r="Y1883" i="5"/>
  <c r="AD1883" i="5" s="1"/>
  <c r="AO1883" i="5" s="1"/>
  <c r="AC1938" i="5"/>
  <c r="Y1694" i="5"/>
  <c r="AD1694" i="5" s="1"/>
  <c r="AO1694" i="5" s="1"/>
  <c r="AC1603" i="5"/>
  <c r="AC1478" i="5"/>
  <c r="Y1407" i="5"/>
  <c r="AD1407" i="5" s="1"/>
  <c r="Y1700" i="5"/>
  <c r="AD1700" i="5" s="1"/>
  <c r="AO1700" i="5" s="1"/>
  <c r="AC1925" i="5"/>
  <c r="AC1742" i="5"/>
  <c r="AC1889" i="5"/>
  <c r="Y1745" i="5"/>
  <c r="AD1745" i="5" s="1"/>
  <c r="AO1745" i="5" s="1"/>
  <c r="Y1600" i="5"/>
  <c r="AD1600" i="5" s="1"/>
  <c r="AO1600" i="5" s="1"/>
  <c r="Y1519" i="5"/>
  <c r="AD1519" i="5" s="1"/>
  <c r="Y1500" i="5"/>
  <c r="AD1500" i="5" s="1"/>
  <c r="Y1900" i="5"/>
  <c r="AD1900" i="5" s="1"/>
  <c r="AO1900" i="5" s="1"/>
  <c r="Y1968" i="5"/>
  <c r="AD1968" i="5" s="1"/>
  <c r="Y1849" i="5"/>
  <c r="AD1849" i="5" s="1"/>
  <c r="AO1849" i="5" s="1"/>
  <c r="Y1824" i="5"/>
  <c r="AD1824" i="5" s="1"/>
  <c r="AO1824" i="5" s="1"/>
  <c r="Y1674" i="5"/>
  <c r="AD1674" i="5" s="1"/>
  <c r="AO1674" i="5" s="1"/>
  <c r="Y1302" i="5"/>
  <c r="AD1302" i="5" s="1"/>
  <c r="Y1676" i="5"/>
  <c r="AD1676" i="5" s="1"/>
  <c r="AO1676" i="5" s="1"/>
  <c r="AC1723" i="5"/>
  <c r="Y1837" i="5"/>
  <c r="AD1837" i="5" s="1"/>
  <c r="AO1837" i="5" s="1"/>
  <c r="AC1730" i="5"/>
  <c r="Y1764" i="5"/>
  <c r="AD1764" i="5" s="1"/>
  <c r="AO1764" i="5" s="1"/>
  <c r="Y1717" i="5"/>
  <c r="AD1717" i="5" s="1"/>
  <c r="AO1717" i="5" s="1"/>
  <c r="Y1608" i="5"/>
  <c r="AD1608" i="5" s="1"/>
  <c r="AO1608" i="5" s="1"/>
  <c r="AC1521" i="5"/>
  <c r="Y1908" i="5"/>
  <c r="AD1908" i="5" s="1"/>
  <c r="AO1908" i="5" s="1"/>
  <c r="AC1897" i="5"/>
  <c r="Y1733" i="5"/>
  <c r="AD1733" i="5" s="1"/>
  <c r="AO1733" i="5" s="1"/>
  <c r="Y1306" i="5"/>
  <c r="AD1306" i="5" s="1"/>
  <c r="AC2004" i="5"/>
  <c r="AC1928" i="5"/>
  <c r="AC1512" i="5"/>
  <c r="AC1940" i="5"/>
  <c r="AC1484" i="5"/>
  <c r="AC1612" i="5"/>
  <c r="AC1302" i="5"/>
  <c r="AC1956" i="5"/>
  <c r="AC1500" i="5"/>
  <c r="AC1944" i="5"/>
  <c r="AC1805" i="5"/>
  <c r="AC1510" i="5"/>
  <c r="AC1930" i="5"/>
  <c r="AC1749" i="5"/>
  <c r="AC1494" i="5"/>
  <c r="AC1946" i="5"/>
  <c r="AC1826" i="5"/>
  <c r="AC1778" i="5"/>
  <c r="AC1739" i="5"/>
  <c r="AC1457" i="5"/>
  <c r="AO1992" i="5"/>
  <c r="Y1459" i="5"/>
  <c r="AD1459" i="5" s="1"/>
  <c r="AO1459" i="5" s="1"/>
  <c r="AO1407" i="5"/>
  <c r="Y1419" i="5"/>
  <c r="AD1419" i="5" s="1"/>
  <c r="AO1419" i="5" s="1"/>
  <c r="Y1282" i="5"/>
  <c r="AD1282" i="5" s="1"/>
  <c r="AO1282" i="5" s="1"/>
  <c r="Y1939" i="5"/>
  <c r="AD1939" i="5" s="1"/>
  <c r="AO1939" i="5" s="1"/>
  <c r="Y1923" i="5"/>
  <c r="AD1923" i="5" s="1"/>
  <c r="AO1923" i="5" s="1"/>
  <c r="Y1304" i="5"/>
  <c r="AD1304" i="5" s="1"/>
  <c r="AO1304" i="5" s="1"/>
  <c r="Y2003" i="5"/>
  <c r="AD2003" i="5" s="1"/>
  <c r="AO2003" i="5" s="1"/>
  <c r="Y1995" i="5"/>
  <c r="AD1995" i="5" s="1"/>
  <c r="AO1995" i="5" s="1"/>
  <c r="Y1987" i="5"/>
  <c r="AD1987" i="5" s="1"/>
  <c r="AO1987" i="5" s="1"/>
  <c r="Y1979" i="5"/>
  <c r="AD1979" i="5" s="1"/>
  <c r="AO1979" i="5" s="1"/>
  <c r="Y1971" i="5"/>
  <c r="AD1971" i="5" s="1"/>
  <c r="AO1971" i="5" s="1"/>
  <c r="Y1963" i="5"/>
  <c r="AD1963" i="5" s="1"/>
  <c r="AO1963" i="5" s="1"/>
  <c r="Y1955" i="5"/>
  <c r="AD1955" i="5" s="1"/>
  <c r="AO1955" i="5" s="1"/>
  <c r="AC1857" i="5"/>
  <c r="Y1792" i="5"/>
  <c r="AD1792" i="5" s="1"/>
  <c r="AO1792" i="5" s="1"/>
  <c r="Y1706" i="5"/>
  <c r="AD1706" i="5" s="1"/>
  <c r="AO1706" i="5" s="1"/>
  <c r="Y1423" i="5"/>
  <c r="AD1423" i="5" s="1"/>
  <c r="AO1423" i="5" s="1"/>
  <c r="AC1580" i="5"/>
  <c r="Y1654" i="5"/>
  <c r="AD1654" i="5" s="1"/>
  <c r="AO1654" i="5" s="1"/>
  <c r="Y1931" i="5"/>
  <c r="AD1931" i="5" s="1"/>
  <c r="AO1931" i="5" s="1"/>
  <c r="AC1789" i="5"/>
  <c r="Y1722" i="5"/>
  <c r="AD1722" i="5" s="1"/>
  <c r="AO1722" i="5" s="1"/>
  <c r="Y1558" i="5"/>
  <c r="AD1558" i="5" s="1"/>
  <c r="AO1558" i="5" s="1"/>
  <c r="Y1566" i="5"/>
  <c r="AD1566" i="5" s="1"/>
  <c r="AO1566" i="5" s="1"/>
  <c r="Y1539" i="5"/>
  <c r="AD1539" i="5" s="1"/>
  <c r="AO1539" i="5" s="1"/>
  <c r="Y1507" i="5"/>
  <c r="AD1507" i="5" s="1"/>
  <c r="AO1507" i="5" s="1"/>
  <c r="Y1516" i="5"/>
  <c r="AD1516" i="5" s="1"/>
  <c r="AO1516" i="5" s="1"/>
  <c r="Y1455" i="5"/>
  <c r="AD1455" i="5" s="1"/>
  <c r="AO1455" i="5" s="1"/>
  <c r="Y1380" i="5"/>
  <c r="AD1380" i="5" s="1"/>
  <c r="AO1380" i="5" s="1"/>
  <c r="AO1071" i="5"/>
  <c r="Y1168" i="5"/>
  <c r="AD1168" i="5" s="1"/>
  <c r="AO1168" i="5" s="1"/>
  <c r="AC1127" i="5"/>
  <c r="AC907" i="5"/>
  <c r="Y1133" i="5"/>
  <c r="AD1133" i="5" s="1"/>
  <c r="AO1133" i="5" s="1"/>
  <c r="Y1007" i="5"/>
  <c r="AD1007" i="5" s="1"/>
  <c r="AO1007" i="5" s="1"/>
  <c r="Y1052" i="5"/>
  <c r="AD1052" i="5" s="1"/>
  <c r="AO1052" i="5" s="1"/>
  <c r="Y885" i="5"/>
  <c r="AD885" i="5" s="1"/>
  <c r="AO885" i="5" s="1"/>
  <c r="Y869" i="5"/>
  <c r="AD869" i="5" s="1"/>
  <c r="AO869" i="5" s="1"/>
  <c r="Y1107" i="5"/>
  <c r="AD1107" i="5" s="1"/>
  <c r="AO1107" i="5" s="1"/>
  <c r="Y934" i="5"/>
  <c r="AD934" i="5" s="1"/>
  <c r="AO934" i="5" s="1"/>
  <c r="Y909" i="5"/>
  <c r="AD909" i="5" s="1"/>
  <c r="AO909" i="5" s="1"/>
  <c r="AC1122" i="5"/>
  <c r="AC1265" i="5"/>
  <c r="AD1173" i="5"/>
  <c r="AO1173" i="5" s="1"/>
  <c r="Y1093" i="5"/>
  <c r="AD1093" i="5" s="1"/>
  <c r="AO1093" i="5" s="1"/>
  <c r="AC1062" i="5"/>
  <c r="Y1246" i="5"/>
  <c r="AD1246" i="5" s="1"/>
  <c r="AO1246" i="5" s="1"/>
  <c r="Y1206" i="5"/>
  <c r="AD1206" i="5" s="1"/>
  <c r="AO1206" i="5" s="1"/>
  <c r="AC1271" i="5"/>
  <c r="AC935" i="5"/>
  <c r="Y1089" i="5"/>
  <c r="AD1089" i="5" s="1"/>
  <c r="AO1089" i="5" s="1"/>
  <c r="Y1054" i="5"/>
  <c r="AD1054" i="5" s="1"/>
  <c r="AO1054" i="5" s="1"/>
  <c r="Y881" i="5"/>
  <c r="AD881" i="5" s="1"/>
  <c r="AO881" i="5" s="1"/>
  <c r="Y1095" i="5"/>
  <c r="AD1095" i="5" s="1"/>
  <c r="AO1095" i="5" s="1"/>
  <c r="Y987" i="5"/>
  <c r="AD987" i="5" s="1"/>
  <c r="AO987" i="5" s="1"/>
  <c r="Y980" i="5"/>
  <c r="AD980" i="5" s="1"/>
  <c r="AO980" i="5" s="1"/>
  <c r="Y1040" i="5"/>
  <c r="AD1040" i="5" s="1"/>
  <c r="AO1040" i="5" s="1"/>
  <c r="Y1070" i="5"/>
  <c r="AD1070" i="5" s="1"/>
  <c r="AO1070" i="5" s="1"/>
  <c r="AD1251" i="5"/>
  <c r="AO1251" i="5" s="1"/>
  <c r="Y1248" i="5"/>
  <c r="AD1248" i="5" s="1"/>
  <c r="AO1248" i="5" s="1"/>
  <c r="Y925" i="5"/>
  <c r="AD925" i="5" s="1"/>
  <c r="AO925" i="5" s="1"/>
  <c r="AC953" i="5"/>
  <c r="Y1278" i="5"/>
  <c r="AD1278" i="5" s="1"/>
  <c r="Y1263" i="5"/>
  <c r="AD1263" i="5" s="1"/>
  <c r="AO1263" i="5" s="1"/>
  <c r="Y1124" i="5"/>
  <c r="AD1124" i="5" s="1"/>
  <c r="AO1124" i="5" s="1"/>
  <c r="Y1011" i="5"/>
  <c r="AD1011" i="5" s="1"/>
  <c r="Y926" i="5"/>
  <c r="AD926" i="5" s="1"/>
  <c r="AO926" i="5" s="1"/>
  <c r="AC1203" i="5"/>
  <c r="AC942" i="5"/>
  <c r="AC1065" i="5"/>
  <c r="AC1017" i="5"/>
  <c r="AC1270" i="5"/>
  <c r="AD1077" i="5"/>
  <c r="AO1077" i="5" s="1"/>
  <c r="AC930" i="5"/>
  <c r="Y1045" i="5"/>
  <c r="AD1045" i="5" s="1"/>
  <c r="AO1045" i="5" s="1"/>
  <c r="Y1099" i="5"/>
  <c r="AD1099" i="5" s="1"/>
  <c r="AO1099" i="5" s="1"/>
  <c r="AO1011" i="5"/>
  <c r="AC973" i="5"/>
  <c r="AC940" i="5"/>
  <c r="AC928" i="5"/>
  <c r="AC862" i="5"/>
  <c r="AC1256" i="5"/>
  <c r="AC903" i="5"/>
  <c r="Y1128" i="5"/>
  <c r="AD1128" i="5" s="1"/>
  <c r="AO1128" i="5" s="1"/>
  <c r="AC1061" i="5"/>
  <c r="Y1171" i="5"/>
  <c r="AD1171" i="5" s="1"/>
  <c r="AO1171" i="5" s="1"/>
  <c r="Y858" i="5"/>
  <c r="AD858" i="5" s="1"/>
  <c r="AC1215" i="5"/>
  <c r="Y1027" i="5"/>
  <c r="AD1027" i="5" s="1"/>
  <c r="AO1027" i="5" s="1"/>
  <c r="Y995" i="5"/>
  <c r="AD995" i="5" s="1"/>
  <c r="AO995" i="5" s="1"/>
  <c r="AC1243" i="5"/>
  <c r="AC1221" i="5"/>
  <c r="AC1159" i="5"/>
  <c r="AC1151" i="5"/>
  <c r="Y1087" i="5"/>
  <c r="AD1087" i="5" s="1"/>
  <c r="AO1087" i="5" s="1"/>
  <c r="Y1044" i="5"/>
  <c r="AD1044" i="5" s="1"/>
  <c r="AO1044" i="5" s="1"/>
  <c r="AC1028" i="5"/>
  <c r="AC964" i="5"/>
  <c r="Y945" i="5"/>
  <c r="AD945" i="5" s="1"/>
  <c r="AO945" i="5" s="1"/>
  <c r="Y968" i="5"/>
  <c r="AD968" i="5" s="1"/>
  <c r="AO968" i="5" s="1"/>
  <c r="AC948" i="5"/>
  <c r="Y1136" i="5"/>
  <c r="AD1136" i="5" s="1"/>
  <c r="AO1136" i="5" s="1"/>
  <c r="Y865" i="5"/>
  <c r="AD865" i="5" s="1"/>
  <c r="AO865" i="5" s="1"/>
  <c r="Y1250" i="5"/>
  <c r="AD1250" i="5" s="1"/>
  <c r="AO1250" i="5" s="1"/>
  <c r="Y967" i="5"/>
  <c r="AD967" i="5" s="1"/>
  <c r="AO967" i="5" s="1"/>
  <c r="AC1073" i="5"/>
  <c r="AC1021" i="5"/>
  <c r="Y1164" i="5"/>
  <c r="AD1164" i="5" s="1"/>
  <c r="AO1164" i="5" s="1"/>
  <c r="AC970" i="5"/>
  <c r="Y949" i="5"/>
  <c r="AD949" i="5" s="1"/>
  <c r="AO949" i="5" s="1"/>
  <c r="Y1199" i="5"/>
  <c r="AD1199" i="5" s="1"/>
  <c r="AO1199" i="5" s="1"/>
  <c r="AC897" i="5"/>
  <c r="Y1182" i="5"/>
  <c r="AD1182" i="5" s="1"/>
  <c r="AO1182" i="5" s="1"/>
  <c r="Y1132" i="5"/>
  <c r="AD1132" i="5" s="1"/>
  <c r="AO1132" i="5" s="1"/>
  <c r="Y1115" i="5"/>
  <c r="AD1115" i="5" s="1"/>
  <c r="AO1115" i="5" s="1"/>
  <c r="Y1019" i="5"/>
  <c r="AD1019" i="5" s="1"/>
  <c r="AO1019" i="5" s="1"/>
  <c r="Y1240" i="5"/>
  <c r="AD1240" i="5" s="1"/>
  <c r="AO1240" i="5" s="1"/>
  <c r="Y1205" i="5"/>
  <c r="AD1205" i="5" s="1"/>
  <c r="AO1205" i="5" s="1"/>
  <c r="AC1033" i="5"/>
  <c r="AC1185" i="5"/>
  <c r="Y1068" i="5"/>
  <c r="AD1068" i="5" s="1"/>
  <c r="AO1068" i="5" s="1"/>
  <c r="Y1015" i="5"/>
  <c r="AD1015" i="5" s="1"/>
  <c r="AO1015" i="5" s="1"/>
  <c r="AC1075" i="5"/>
  <c r="Y921" i="5"/>
  <c r="AD921" i="5" s="1"/>
  <c r="AO921" i="5" s="1"/>
  <c r="Y917" i="5"/>
  <c r="AD917" i="5" s="1"/>
  <c r="AO917" i="5" s="1"/>
  <c r="AC1275" i="5"/>
  <c r="Y1166" i="5"/>
  <c r="AD1166" i="5" s="1"/>
  <c r="AO1166" i="5" s="1"/>
  <c r="Y1148" i="5"/>
  <c r="AD1148" i="5" s="1"/>
  <c r="AO1148" i="5" s="1"/>
  <c r="Y1134" i="5"/>
  <c r="AD1134" i="5" s="1"/>
  <c r="AO1134" i="5" s="1"/>
  <c r="Y893" i="5"/>
  <c r="AD893" i="5" s="1"/>
  <c r="AO893" i="5" s="1"/>
  <c r="Y1121" i="5"/>
  <c r="AD1121" i="5" s="1"/>
  <c r="AO1121" i="5" s="1"/>
  <c r="Y946" i="5"/>
  <c r="AD946" i="5" s="1"/>
  <c r="AO946" i="5" s="1"/>
  <c r="Y889" i="5"/>
  <c r="AD889" i="5" s="1"/>
  <c r="AO889" i="5" s="1"/>
  <c r="Y1232" i="5"/>
  <c r="AD1232" i="5" s="1"/>
  <c r="AO1232" i="5" s="1"/>
  <c r="Y1190" i="5"/>
  <c r="AD1190" i="5" s="1"/>
  <c r="AO1190" i="5" s="1"/>
  <c r="AC1169" i="5"/>
  <c r="AC1280" i="5"/>
  <c r="Y913" i="5"/>
  <c r="AD913" i="5" s="1"/>
  <c r="AO913" i="5" s="1"/>
  <c r="AC924" i="5"/>
  <c r="Y1197" i="5"/>
  <c r="AD1197" i="5" s="1"/>
  <c r="AO1197" i="5" s="1"/>
  <c r="AC658" i="5"/>
  <c r="AC592" i="5"/>
  <c r="AC854" i="5"/>
  <c r="AC541" i="5"/>
  <c r="AC441" i="5"/>
  <c r="Y641" i="5"/>
  <c r="AD641" i="5" s="1"/>
  <c r="AO641" i="5" s="1"/>
  <c r="Y844" i="5"/>
  <c r="AD844" i="5" s="1"/>
  <c r="AO844" i="5" s="1"/>
  <c r="Y791" i="5"/>
  <c r="AD791" i="5" s="1"/>
  <c r="AO791" i="5" s="1"/>
  <c r="Y638" i="5"/>
  <c r="AD638" i="5" s="1"/>
  <c r="AO638" i="5" s="1"/>
  <c r="Y659" i="5"/>
  <c r="AD659" i="5" s="1"/>
  <c r="AO659" i="5" s="1"/>
  <c r="Y704" i="5"/>
  <c r="AD704" i="5" s="1"/>
  <c r="AO704" i="5" s="1"/>
  <c r="Y657" i="5"/>
  <c r="AD657" i="5" s="1"/>
  <c r="AO657" i="5" s="1"/>
  <c r="Y815" i="5"/>
  <c r="AD815" i="5" s="1"/>
  <c r="AO815" i="5" s="1"/>
  <c r="Y676" i="5"/>
  <c r="AD676" i="5" s="1"/>
  <c r="AO676" i="5" s="1"/>
  <c r="Y677" i="5"/>
  <c r="AD677" i="5" s="1"/>
  <c r="AO677" i="5" s="1"/>
  <c r="Y446" i="5"/>
  <c r="AD446" i="5" s="1"/>
  <c r="AO446" i="5" s="1"/>
  <c r="AC444" i="5"/>
  <c r="AC533" i="5"/>
  <c r="AC835" i="5"/>
  <c r="Y807" i="5"/>
  <c r="AD807" i="5" s="1"/>
  <c r="AO807" i="5" s="1"/>
  <c r="Y667" i="5"/>
  <c r="AD667" i="5" s="1"/>
  <c r="AO667" i="5" s="1"/>
  <c r="Y664" i="5"/>
  <c r="AD664" i="5" s="1"/>
  <c r="AO664" i="5" s="1"/>
  <c r="Y850" i="5"/>
  <c r="AD850" i="5" s="1"/>
  <c r="AO850" i="5" s="1"/>
  <c r="Y840" i="5"/>
  <c r="AD840" i="5" s="1"/>
  <c r="AO840" i="5" s="1"/>
  <c r="Y797" i="5"/>
  <c r="AD797" i="5" s="1"/>
  <c r="AO797" i="5" s="1"/>
  <c r="Y684" i="5"/>
  <c r="AD684" i="5" s="1"/>
  <c r="AO684" i="5" s="1"/>
  <c r="Y720" i="5"/>
  <c r="AD720" i="5" s="1"/>
  <c r="AO720" i="5" s="1"/>
  <c r="Y443" i="5"/>
  <c r="AD443" i="5" s="1"/>
  <c r="AO443" i="5" s="1"/>
  <c r="Y655" i="5"/>
  <c r="AD655" i="5" s="1"/>
  <c r="AO655" i="5" s="1"/>
  <c r="AC468" i="5"/>
  <c r="AC743" i="5"/>
  <c r="AC456" i="5"/>
  <c r="AC633" i="5"/>
  <c r="AC549" i="5"/>
  <c r="AC632" i="5"/>
  <c r="Y776" i="5"/>
  <c r="AD776" i="5" s="1"/>
  <c r="AO776" i="5" s="1"/>
  <c r="Y675" i="5"/>
  <c r="AD675" i="5" s="1"/>
  <c r="AO675" i="5" s="1"/>
  <c r="Y681" i="5"/>
  <c r="AD681" i="5" s="1"/>
  <c r="AO681" i="5" s="1"/>
  <c r="Y506" i="5"/>
  <c r="AD506" i="5" s="1"/>
  <c r="AO506" i="5" s="1"/>
  <c r="Y490" i="5"/>
  <c r="AD490" i="5" s="1"/>
  <c r="AO490" i="5" s="1"/>
  <c r="Y458" i="5"/>
  <c r="AD458" i="5" s="1"/>
  <c r="AO458" i="5" s="1"/>
  <c r="Y476" i="5"/>
  <c r="AD476" i="5" s="1"/>
  <c r="AO476" i="5" s="1"/>
  <c r="Y462" i="5"/>
  <c r="AD462" i="5" s="1"/>
  <c r="AO462" i="5" s="1"/>
  <c r="Y839" i="5"/>
  <c r="AD839" i="5" s="1"/>
  <c r="AO839" i="5" s="1"/>
  <c r="AC838" i="5"/>
  <c r="Y708" i="5"/>
  <c r="AD708" i="5" s="1"/>
  <c r="AO708" i="5" s="1"/>
  <c r="Y587" i="5"/>
  <c r="AD587" i="5" s="1"/>
  <c r="AO587" i="5" s="1"/>
  <c r="Y434" i="5"/>
  <c r="AD434" i="5" s="1"/>
  <c r="AO434" i="5" s="1"/>
  <c r="Y470" i="5"/>
  <c r="AD470" i="5" s="1"/>
  <c r="Y656" i="5"/>
  <c r="AD656" i="5" s="1"/>
  <c r="AO656" i="5" s="1"/>
  <c r="Y740" i="5"/>
  <c r="AD740" i="5" s="1"/>
  <c r="AO740" i="5" s="1"/>
  <c r="AC662" i="5"/>
  <c r="Y439" i="5"/>
  <c r="Y770" i="5"/>
  <c r="AD770" i="5" s="1"/>
  <c r="AO770" i="5" s="1"/>
  <c r="Y599" i="5"/>
  <c r="AD599" i="5" s="1"/>
  <c r="AO599" i="5" s="1"/>
  <c r="Y526" i="5"/>
  <c r="AD526" i="5" s="1"/>
  <c r="AO526" i="5" s="1"/>
  <c r="Y532" i="5"/>
  <c r="AD532" i="5" s="1"/>
  <c r="AO532" i="5" s="1"/>
  <c r="Y471" i="5"/>
  <c r="AD471" i="5" s="1"/>
  <c r="AO471" i="5" s="1"/>
  <c r="Y463" i="5"/>
  <c r="AD463" i="5" s="1"/>
  <c r="AO463" i="5" s="1"/>
  <c r="Y455" i="5"/>
  <c r="AD455" i="5" s="1"/>
  <c r="AO455" i="5" s="1"/>
  <c r="AC842" i="5"/>
  <c r="Y819" i="5"/>
  <c r="AD819" i="5" s="1"/>
  <c r="AO819" i="5" s="1"/>
  <c r="Y736" i="5"/>
  <c r="AD736" i="5" s="1"/>
  <c r="AO736" i="5" s="1"/>
  <c r="Y536" i="5"/>
  <c r="AD536" i="5" s="1"/>
  <c r="AO536" i="5" s="1"/>
  <c r="Y494" i="5"/>
  <c r="AD494" i="5" s="1"/>
  <c r="AO494" i="5" s="1"/>
  <c r="Y474" i="5"/>
  <c r="AD474" i="5" s="1"/>
  <c r="AO474" i="5" s="1"/>
  <c r="Y435" i="5"/>
  <c r="AD435" i="5" s="1"/>
  <c r="AO435" i="5" s="1"/>
  <c r="Y853" i="5"/>
  <c r="AD853" i="5" s="1"/>
  <c r="AO853" i="5" s="1"/>
  <c r="AD755" i="5"/>
  <c r="AO755" i="5" s="1"/>
  <c r="Y732" i="5"/>
  <c r="AD732" i="5" s="1"/>
  <c r="AO732" i="5" s="1"/>
  <c r="Y738" i="5"/>
  <c r="AD738" i="5" s="1"/>
  <c r="AO738" i="5" s="1"/>
  <c r="Y746" i="5"/>
  <c r="AD746" i="5" s="1"/>
  <c r="AO746" i="5" s="1"/>
  <c r="Y663" i="5"/>
  <c r="AD663" i="5" s="1"/>
  <c r="AO663" i="5" s="1"/>
  <c r="Y635" i="5"/>
  <c r="AD635" i="5" s="1"/>
  <c r="AO635" i="5" s="1"/>
  <c r="AC690" i="5"/>
  <c r="Y552" i="5"/>
  <c r="AD552" i="5" s="1"/>
  <c r="AO552" i="5" s="1"/>
  <c r="Y629" i="5"/>
  <c r="AD629" i="5" s="1"/>
  <c r="AO629" i="5" s="1"/>
  <c r="Y722" i="5"/>
  <c r="AD722" i="5" s="1"/>
  <c r="AO722" i="5" s="1"/>
  <c r="Y821" i="5"/>
  <c r="AD821" i="5" s="1"/>
  <c r="AO821" i="5" s="1"/>
  <c r="Y787" i="5"/>
  <c r="AD787" i="5" s="1"/>
  <c r="AO787" i="5" s="1"/>
  <c r="Y653" i="5"/>
  <c r="AD653" i="5" s="1"/>
  <c r="AO653" i="5" s="1"/>
  <c r="Y591" i="5"/>
  <c r="AD591" i="5" s="1"/>
  <c r="AO591" i="5" s="1"/>
  <c r="Y567" i="5"/>
  <c r="AD567" i="5" s="1"/>
  <c r="Y730" i="5"/>
  <c r="AD730" i="5" s="1"/>
  <c r="AO730" i="5" s="1"/>
  <c r="Y595" i="5"/>
  <c r="AD595" i="5" s="1"/>
  <c r="AO595" i="5" s="1"/>
  <c r="Y431" i="5"/>
  <c r="AD431" i="5" s="1"/>
  <c r="AO431" i="5" s="1"/>
  <c r="AD439" i="5"/>
  <c r="AO439" i="5" s="1"/>
  <c r="Y679" i="5"/>
  <c r="AD679" i="5" s="1"/>
  <c r="AO679" i="5" s="1"/>
  <c r="Y668" i="5"/>
  <c r="AD668" i="5" s="1"/>
  <c r="AC654" i="5"/>
  <c r="AC783" i="5"/>
  <c r="AC682" i="5"/>
  <c r="Y848" i="5"/>
  <c r="AD848" i="5" s="1"/>
  <c r="AO848" i="5" s="1"/>
  <c r="Y611" i="5"/>
  <c r="AD611" i="5" s="1"/>
  <c r="AO611" i="5" s="1"/>
  <c r="Y571" i="5"/>
  <c r="AD571" i="5" s="1"/>
  <c r="AO571" i="5" s="1"/>
  <c r="Y540" i="5"/>
  <c r="AD540" i="5" s="1"/>
  <c r="AO540" i="5" s="1"/>
  <c r="Y849" i="5"/>
  <c r="AD849" i="5" s="1"/>
  <c r="AO849" i="5" s="1"/>
  <c r="Y692" i="5"/>
  <c r="AD692" i="5" s="1"/>
  <c r="AO692" i="5" s="1"/>
  <c r="Y665" i="5"/>
  <c r="AD665" i="5" s="1"/>
  <c r="AO665" i="5" s="1"/>
  <c r="Y724" i="5"/>
  <c r="AD724" i="5" s="1"/>
  <c r="AO724" i="5" s="1"/>
  <c r="Y643" i="5"/>
  <c r="AD643" i="5" s="1"/>
  <c r="AO643" i="5" s="1"/>
  <c r="Y575" i="5"/>
  <c r="AD575" i="5" s="1"/>
  <c r="AO575" i="5" s="1"/>
  <c r="AO470" i="5"/>
  <c r="AC790" i="5"/>
  <c r="AC698" i="5"/>
  <c r="Y766" i="5"/>
  <c r="AD766" i="5" s="1"/>
  <c r="AO766" i="5" s="1"/>
  <c r="Y809" i="5"/>
  <c r="AD809" i="5" s="1"/>
  <c r="AO809" i="5" s="1"/>
  <c r="Y688" i="5"/>
  <c r="AD688" i="5" s="1"/>
  <c r="AO688" i="5" s="1"/>
  <c r="Y718" i="5"/>
  <c r="AD718" i="5" s="1"/>
  <c r="AO718" i="5" s="1"/>
  <c r="AC581" i="5"/>
  <c r="Y450" i="5"/>
  <c r="AD450" i="5" s="1"/>
  <c r="AO450" i="5" s="1"/>
  <c r="Y447" i="5"/>
  <c r="AD447" i="5" s="1"/>
  <c r="AO447" i="5" s="1"/>
  <c r="Y852" i="5"/>
  <c r="AD852" i="5" s="1"/>
  <c r="AO852" i="5" s="1"/>
  <c r="AC851" i="5"/>
  <c r="Y836" i="5"/>
  <c r="AD836" i="5" s="1"/>
  <c r="AO836" i="5" s="1"/>
  <c r="Y742" i="5"/>
  <c r="AD742" i="5" s="1"/>
  <c r="AO742" i="5" s="1"/>
  <c r="Y712" i="5"/>
  <c r="AD712" i="5" s="1"/>
  <c r="AO712" i="5" s="1"/>
  <c r="Y634" i="5"/>
  <c r="AD634" i="5" s="1"/>
  <c r="AO634" i="5" s="1"/>
  <c r="AC452" i="5"/>
  <c r="Y764" i="5"/>
  <c r="AD764" i="5" s="1"/>
  <c r="AO764" i="5" s="1"/>
  <c r="Y752" i="5"/>
  <c r="AD752" i="5" s="1"/>
  <c r="AO752" i="5" s="1"/>
  <c r="Y637" i="5"/>
  <c r="AD637" i="5" s="1"/>
  <c r="AO637" i="5" s="1"/>
  <c r="Y516" i="5"/>
  <c r="AD516" i="5" s="1"/>
  <c r="AO516" i="5" s="1"/>
  <c r="Y832" i="5"/>
  <c r="AD832" i="5" s="1"/>
  <c r="AO832" i="5" s="1"/>
  <c r="Y488" i="5"/>
  <c r="AD488" i="5" s="1"/>
  <c r="AO488" i="5" s="1"/>
  <c r="Y714" i="5"/>
  <c r="AD714" i="5" s="1"/>
  <c r="AO714" i="5" s="1"/>
  <c r="Y520" i="5"/>
  <c r="AD520" i="5" s="1"/>
  <c r="AO520" i="5" s="1"/>
  <c r="Y498" i="5"/>
  <c r="AD498" i="5" s="1"/>
  <c r="AO498" i="5" s="1"/>
  <c r="Y482" i="5"/>
  <c r="AD482" i="5" s="1"/>
  <c r="AO482" i="5" s="1"/>
  <c r="Y484" i="5"/>
  <c r="AD484" i="5" s="1"/>
  <c r="AO484" i="5" s="1"/>
  <c r="Y845" i="5"/>
  <c r="AD845" i="5" s="1"/>
  <c r="AO845" i="5" s="1"/>
  <c r="Y623" i="5"/>
  <c r="AD623" i="5" s="1"/>
  <c r="AO623" i="5" s="1"/>
  <c r="Y680" i="5"/>
  <c r="AD680" i="5" s="1"/>
  <c r="AO680" i="5" s="1"/>
  <c r="Y514" i="5"/>
  <c r="AD514" i="5" s="1"/>
  <c r="AO514" i="5" s="1"/>
  <c r="Y528" i="5"/>
  <c r="AD528" i="5" s="1"/>
  <c r="AO528" i="5" s="1"/>
  <c r="Y466" i="5"/>
  <c r="AD466" i="5" s="1"/>
  <c r="AO466" i="5" s="1"/>
  <c r="AC478" i="5"/>
  <c r="Y438" i="5"/>
  <c r="AD438" i="5" s="1"/>
  <c r="AO438" i="5" s="1"/>
  <c r="Y556" i="5"/>
  <c r="AD556" i="5" s="1"/>
  <c r="AO556" i="5" s="1"/>
  <c r="U409" i="5"/>
  <c r="U377" i="5"/>
  <c r="Y377" i="5" s="1"/>
  <c r="AD377" i="5" s="1"/>
  <c r="AO377" i="5" s="1"/>
  <c r="AC339" i="5"/>
  <c r="AC257" i="5"/>
  <c r="AC126" i="5"/>
  <c r="U226" i="5"/>
  <c r="Y226" i="5" s="1"/>
  <c r="AD226" i="5" s="1"/>
  <c r="AO226" i="5" s="1"/>
  <c r="AC177" i="5"/>
  <c r="AC245" i="5"/>
  <c r="Y351" i="5"/>
  <c r="AD351" i="5" s="1"/>
  <c r="AO351" i="5" s="1"/>
  <c r="AC379" i="5"/>
  <c r="Y355" i="5"/>
  <c r="AD355" i="5" s="1"/>
  <c r="Y428" i="5"/>
  <c r="AD428" i="5" s="1"/>
  <c r="AO428" i="5" s="1"/>
  <c r="Y254" i="5"/>
  <c r="AD254" i="5" s="1"/>
  <c r="AO254" i="5" s="1"/>
  <c r="U187" i="5"/>
  <c r="Y187" i="5" s="1"/>
  <c r="AD187" i="5" s="1"/>
  <c r="AO187" i="5" s="1"/>
  <c r="U426" i="5"/>
  <c r="Y426" i="5" s="1"/>
  <c r="AD426" i="5" s="1"/>
  <c r="AO426" i="5" s="1"/>
  <c r="U110" i="5"/>
  <c r="Y110" i="5" s="1"/>
  <c r="AD110" i="5" s="1"/>
  <c r="AO110" i="5" s="1"/>
  <c r="AC178" i="5"/>
  <c r="U246" i="5"/>
  <c r="Y246" i="5" s="1"/>
  <c r="AD246" i="5" s="1"/>
  <c r="AO246" i="5" s="1"/>
  <c r="U114" i="5"/>
  <c r="Y114" i="5" s="1"/>
  <c r="AD114" i="5" s="1"/>
  <c r="AO114" i="5" s="1"/>
  <c r="AC242" i="5"/>
  <c r="AC115" i="5"/>
  <c r="U260" i="5"/>
  <c r="Y260" i="5" s="1"/>
  <c r="AD260" i="5" s="1"/>
  <c r="AO260" i="5" s="1"/>
  <c r="AC286" i="5"/>
  <c r="U175" i="5"/>
  <c r="Y175" i="5" s="1"/>
  <c r="AD175" i="5" s="1"/>
  <c r="AO175" i="5" s="1"/>
  <c r="U397" i="5"/>
  <c r="Y397" i="5" s="1"/>
  <c r="AD397" i="5" s="1"/>
  <c r="AO397" i="5" s="1"/>
  <c r="U258" i="5"/>
  <c r="Y258" i="5" s="1"/>
  <c r="AD258" i="5" s="1"/>
  <c r="AO258" i="5" s="1"/>
  <c r="AC166" i="5"/>
  <c r="AC414" i="5"/>
  <c r="AC309" i="5"/>
  <c r="AC221" i="5"/>
  <c r="U422" i="5"/>
  <c r="Y422" i="5" s="1"/>
  <c r="AD422" i="5" s="1"/>
  <c r="AO422" i="5" s="1"/>
  <c r="U363" i="5"/>
  <c r="Y363" i="5" s="1"/>
  <c r="AD363" i="5" s="1"/>
  <c r="AO363" i="5" s="1"/>
  <c r="U222" i="5"/>
  <c r="Y222" i="5" s="1"/>
  <c r="AD222" i="5" s="1"/>
  <c r="AO222" i="5" s="1"/>
  <c r="AC429" i="5"/>
  <c r="U220" i="5"/>
  <c r="Y220" i="5" s="1"/>
  <c r="AD220" i="5" s="1"/>
  <c r="AO220" i="5" s="1"/>
  <c r="U291" i="5"/>
  <c r="Y291" i="5" s="1"/>
  <c r="AD291" i="5" s="1"/>
  <c r="AO291" i="5" s="1"/>
  <c r="AC361" i="5"/>
  <c r="U139" i="5"/>
  <c r="Y139" i="5" s="1"/>
  <c r="AD139" i="5" s="1"/>
  <c r="AO139" i="5" s="1"/>
  <c r="AC385" i="5"/>
  <c r="U346" i="5"/>
  <c r="Y346" i="5" s="1"/>
  <c r="AD346" i="5" s="1"/>
  <c r="AO346" i="5" s="1"/>
  <c r="AC273" i="5"/>
  <c r="AC307" i="5"/>
  <c r="AC194" i="5"/>
  <c r="Y183" i="5"/>
  <c r="AD183" i="5" s="1"/>
  <c r="AO183" i="5" s="1"/>
  <c r="AC121" i="5"/>
  <c r="U352" i="5"/>
  <c r="Y352" i="5" s="1"/>
  <c r="AD352" i="5" s="1"/>
  <c r="AO352" i="5" s="1"/>
  <c r="Y122" i="5"/>
  <c r="AD122" i="5" s="1"/>
  <c r="AO122" i="5" s="1"/>
  <c r="U344" i="5"/>
  <c r="Y344" i="5" s="1"/>
  <c r="AD344" i="5" s="1"/>
  <c r="AO344" i="5" s="1"/>
  <c r="U118" i="5"/>
  <c r="Y118" i="5" s="1"/>
  <c r="AD118" i="5" s="1"/>
  <c r="AO118" i="5" s="1"/>
  <c r="U107" i="5"/>
  <c r="Y107" i="5" s="1"/>
  <c r="AD107" i="5" s="1"/>
  <c r="AO107" i="5" s="1"/>
  <c r="AC378" i="5"/>
  <c r="AC189" i="5"/>
  <c r="U123" i="5"/>
  <c r="Y123" i="5" s="1"/>
  <c r="AD123" i="5" s="1"/>
  <c r="AO123" i="5" s="1"/>
  <c r="U163" i="5"/>
  <c r="Y163" i="5" s="1"/>
  <c r="AD163" i="5" s="1"/>
  <c r="AO163" i="5" s="1"/>
  <c r="U160" i="5"/>
  <c r="Y160" i="5" s="1"/>
  <c r="AD160" i="5" s="1"/>
  <c r="AO160" i="5" s="1"/>
  <c r="AC117" i="5"/>
  <c r="U393" i="5"/>
  <c r="Y393" i="5" s="1"/>
  <c r="AD393" i="5" s="1"/>
  <c r="AO393" i="5" s="1"/>
  <c r="U273" i="5"/>
  <c r="Y273" i="5" s="1"/>
  <c r="AD273" i="5" s="1"/>
  <c r="Y423" i="5"/>
  <c r="AD423" i="5" s="1"/>
  <c r="AO423" i="5" s="1"/>
  <c r="Y159" i="5"/>
  <c r="AD159" i="5" s="1"/>
  <c r="AO159" i="5" s="1"/>
  <c r="AC182" i="5"/>
  <c r="Y171" i="5"/>
  <c r="AD171" i="5" s="1"/>
  <c r="AO171" i="5" s="1"/>
  <c r="Y135" i="5"/>
  <c r="AD135" i="5" s="1"/>
  <c r="AO135" i="5" s="1"/>
  <c r="Y342" i="5"/>
  <c r="AD342" i="5" s="1"/>
  <c r="AO342" i="5" s="1"/>
  <c r="Y228" i="5"/>
  <c r="AD228" i="5" s="1"/>
  <c r="AO228" i="5" s="1"/>
  <c r="Y268" i="5"/>
  <c r="AD268" i="5" s="1"/>
  <c r="AO268" i="5" s="1"/>
  <c r="Y240" i="5"/>
  <c r="AD240" i="5" s="1"/>
  <c r="AO240" i="5" s="1"/>
  <c r="Y413" i="5"/>
  <c r="AD413" i="5" s="1"/>
  <c r="AO413" i="5" s="1"/>
  <c r="Y334" i="5"/>
  <c r="AD334" i="5" s="1"/>
  <c r="AO334" i="5" s="1"/>
  <c r="Y143" i="5"/>
  <c r="AD143" i="5" s="1"/>
  <c r="AO143" i="5" s="1"/>
  <c r="Y156" i="5"/>
  <c r="AD156" i="5" s="1"/>
  <c r="AO156" i="5" s="1"/>
  <c r="Y356" i="5"/>
  <c r="AD356" i="5" s="1"/>
  <c r="AO356" i="5" s="1"/>
  <c r="Y281" i="5"/>
  <c r="AD281" i="5" s="1"/>
  <c r="AO281" i="5" s="1"/>
  <c r="AC146" i="5"/>
  <c r="Y419" i="5"/>
  <c r="AD419" i="5" s="1"/>
  <c r="AO419" i="5" s="1"/>
  <c r="Y306" i="5"/>
  <c r="AD306" i="5" s="1"/>
  <c r="AO306" i="5" s="1"/>
  <c r="Y248" i="5"/>
  <c r="AD248" i="5" s="1"/>
  <c r="AO248" i="5" s="1"/>
  <c r="AO355" i="5"/>
  <c r="AC430" i="5"/>
  <c r="AC347" i="5"/>
  <c r="AC328" i="5"/>
  <c r="T9" i="5"/>
  <c r="U9" i="5" s="1"/>
  <c r="N6" i="5"/>
  <c r="AD68" i="5"/>
  <c r="AO68" i="5" s="1"/>
  <c r="AC101" i="5"/>
  <c r="AC80" i="5"/>
  <c r="Y74" i="5"/>
  <c r="AD74" i="5" s="1"/>
  <c r="AO74" i="5" s="1"/>
  <c r="Y83" i="5"/>
  <c r="AD83" i="5" s="1"/>
  <c r="AO83" i="5" s="1"/>
  <c r="Y98" i="5"/>
  <c r="AD98" i="5" s="1"/>
  <c r="AO98" i="5" s="1"/>
  <c r="Y94" i="5"/>
  <c r="AD94" i="5" s="1"/>
  <c r="AO94" i="5" s="1"/>
  <c r="Y95" i="5"/>
  <c r="AD95" i="5" s="1"/>
  <c r="AO95" i="5" s="1"/>
  <c r="Y65" i="5"/>
  <c r="AD65" i="5" s="1"/>
  <c r="AO65" i="5" s="1"/>
  <c r="AC55" i="5"/>
  <c r="AC60" i="5"/>
  <c r="Y49" i="5"/>
  <c r="AD49" i="5" s="1"/>
  <c r="AO49" i="5" s="1"/>
  <c r="Y59" i="5"/>
  <c r="AD59" i="5" s="1"/>
  <c r="AO59" i="5" s="1"/>
  <c r="Y57" i="5"/>
  <c r="AD57" i="5" s="1"/>
  <c r="AO57" i="5" s="1"/>
  <c r="Y44" i="5"/>
  <c r="AD44" i="5" s="1"/>
  <c r="AO44" i="5" s="1"/>
  <c r="Y41" i="5"/>
  <c r="AD41" i="5" s="1"/>
  <c r="AO41" i="5" s="1"/>
  <c r="Y36" i="5"/>
  <c r="AD36" i="5" s="1"/>
  <c r="AO36" i="5" s="1"/>
  <c r="Y14" i="5"/>
  <c r="AD14" i="5" s="1"/>
  <c r="T13" i="5"/>
  <c r="U13" i="5" s="1"/>
  <c r="Y24" i="5"/>
  <c r="AD24" i="5" s="1"/>
  <c r="N25" i="5"/>
  <c r="T10" i="5"/>
  <c r="T23" i="5"/>
  <c r="U23" i="5" s="1"/>
  <c r="L13" i="5"/>
  <c r="M13" i="5" s="1"/>
  <c r="P13" i="5" s="1"/>
  <c r="T11" i="5"/>
  <c r="U11" i="5" s="1"/>
  <c r="T31" i="5"/>
  <c r="U31" i="5" s="1"/>
  <c r="N15" i="5"/>
  <c r="L15" i="5"/>
  <c r="M15" i="5" s="1"/>
  <c r="P15" i="5" s="1"/>
  <c r="AN18" i="5"/>
  <c r="L17" i="5"/>
  <c r="M17" i="5" s="1"/>
  <c r="P17" i="5" s="1"/>
  <c r="N17" i="5"/>
  <c r="AI16" i="5"/>
  <c r="AN16" i="5" s="1"/>
  <c r="T19" i="5"/>
  <c r="U19" i="5" s="1"/>
  <c r="AM7" i="5"/>
  <c r="AM10" i="5"/>
  <c r="AC6" i="5"/>
  <c r="W12" i="5"/>
  <c r="X12" i="5"/>
  <c r="Y28" i="5"/>
  <c r="AD28" i="5" s="1"/>
  <c r="W19" i="5"/>
  <c r="X19" i="5"/>
  <c r="W8" i="5"/>
  <c r="X8" i="5"/>
  <c r="AC7" i="5"/>
  <c r="X21" i="5"/>
  <c r="W21" i="5"/>
  <c r="W25" i="5"/>
  <c r="X25" i="5"/>
  <c r="AC31" i="5"/>
  <c r="W29" i="5"/>
  <c r="X29" i="5"/>
  <c r="X18" i="5"/>
  <c r="W18" i="5"/>
  <c r="AC23" i="5"/>
  <c r="AC26" i="5"/>
  <c r="W17" i="5"/>
  <c r="X17" i="5"/>
  <c r="X9" i="5"/>
  <c r="W9" i="5"/>
  <c r="X6" i="5"/>
  <c r="W6" i="5"/>
  <c r="W7" i="5"/>
  <c r="X7" i="5"/>
  <c r="W32" i="5"/>
  <c r="X32" i="5"/>
  <c r="W27" i="5"/>
  <c r="X27" i="5"/>
  <c r="X16" i="5"/>
  <c r="W16" i="5"/>
  <c r="W22" i="5"/>
  <c r="X22" i="5"/>
  <c r="W23" i="5"/>
  <c r="X23" i="5"/>
  <c r="AC12" i="5"/>
  <c r="AC29" i="5"/>
  <c r="AC30" i="5"/>
  <c r="AC19" i="5"/>
  <c r="AC24" i="5"/>
  <c r="AC25" i="5"/>
  <c r="AC14" i="5"/>
  <c r="AC27" i="5"/>
  <c r="W20" i="5"/>
  <c r="X20" i="5"/>
  <c r="W31" i="5"/>
  <c r="X31" i="5"/>
  <c r="AC9" i="5"/>
  <c r="AC10" i="5"/>
  <c r="W15" i="5"/>
  <c r="X15" i="5"/>
  <c r="X13" i="5"/>
  <c r="W13" i="5"/>
  <c r="X30" i="5"/>
  <c r="W30" i="5"/>
  <c r="AC16" i="5"/>
  <c r="AC28" i="5"/>
  <c r="X26" i="5"/>
  <c r="W26" i="5"/>
  <c r="X11" i="5"/>
  <c r="W11" i="5"/>
  <c r="AC18" i="5"/>
  <c r="AB29" i="4"/>
  <c r="AD29" i="4" s="1"/>
  <c r="AB10" i="4"/>
  <c r="AD10" i="4" s="1"/>
  <c r="S5" i="4"/>
  <c r="T5" i="4" s="1"/>
  <c r="U5" i="4" s="1"/>
  <c r="S17" i="4"/>
  <c r="T17" i="4" s="1"/>
  <c r="U17" i="4" s="1"/>
  <c r="S31" i="4"/>
  <c r="T31" i="4" s="1"/>
  <c r="U31" i="4" s="1"/>
  <c r="S28" i="4"/>
  <c r="T28" i="4" s="1"/>
  <c r="U28" i="4" s="1"/>
  <c r="X6" i="4"/>
  <c r="W6" i="4"/>
  <c r="W11" i="4"/>
  <c r="X11" i="4"/>
  <c r="W29" i="4"/>
  <c r="X29" i="4"/>
  <c r="X31" i="4"/>
  <c r="W31" i="4"/>
  <c r="W23" i="4"/>
  <c r="X23" i="4"/>
  <c r="W21" i="4"/>
  <c r="X21" i="4"/>
  <c r="W24" i="4"/>
  <c r="X24" i="4"/>
  <c r="X25" i="4"/>
  <c r="W25" i="4"/>
  <c r="X16" i="4"/>
  <c r="W16" i="4"/>
  <c r="W5" i="4"/>
  <c r="X5" i="4"/>
  <c r="X26" i="4"/>
  <c r="W26" i="4"/>
  <c r="AA21" i="4"/>
  <c r="AB21" i="4" s="1"/>
  <c r="AD21" i="4" s="1"/>
  <c r="W30" i="4"/>
  <c r="X30" i="4"/>
  <c r="W27" i="4"/>
  <c r="X27" i="4"/>
  <c r="AB7" i="4"/>
  <c r="AD7" i="4" s="1"/>
  <c r="S21" i="4"/>
  <c r="T21" i="4" s="1"/>
  <c r="U21" i="4" s="1"/>
  <c r="Y26" i="4"/>
  <c r="Z26" i="4" s="1"/>
  <c r="Y11" i="4"/>
  <c r="Z11" i="4" s="1"/>
  <c r="AA24" i="4"/>
  <c r="AB24" i="4" s="1"/>
  <c r="AD24" i="4" s="1"/>
  <c r="W7" i="4"/>
  <c r="X7" i="4"/>
  <c r="X10" i="4"/>
  <c r="W10" i="4"/>
  <c r="X13" i="4"/>
  <c r="W13" i="4"/>
  <c r="W8" i="4"/>
  <c r="X8" i="4"/>
  <c r="X14" i="4"/>
  <c r="W14" i="4"/>
  <c r="W15" i="4"/>
  <c r="X15" i="4"/>
  <c r="W28" i="4"/>
  <c r="X28" i="4"/>
  <c r="S23" i="4"/>
  <c r="T23" i="4" s="1"/>
  <c r="S29" i="4"/>
  <c r="T29" i="4" s="1"/>
  <c r="U29" i="4" s="1"/>
  <c r="X19" i="4"/>
  <c r="W19" i="4"/>
  <c r="W9" i="4"/>
  <c r="X9" i="4"/>
  <c r="W12" i="4"/>
  <c r="X12" i="4"/>
  <c r="X20" i="4"/>
  <c r="W20" i="4"/>
  <c r="X17" i="4"/>
  <c r="W17" i="4"/>
  <c r="Y17" i="4" s="1"/>
  <c r="Z17" i="4" s="1"/>
  <c r="AC17" i="4" s="1"/>
  <c r="AE17" i="4" s="1"/>
  <c r="X18" i="4"/>
  <c r="W18" i="4"/>
  <c r="W22" i="4"/>
  <c r="X22" i="4"/>
  <c r="S25" i="4"/>
  <c r="T25" i="4" s="1"/>
  <c r="U25" i="4" s="1"/>
  <c r="Y25" i="4" s="1"/>
  <c r="Z25" i="4" s="1"/>
  <c r="AC25" i="4" s="1"/>
  <c r="AE25" i="4" s="1"/>
  <c r="AH25" i="4" s="1"/>
  <c r="S12" i="4"/>
  <c r="R12" i="4"/>
  <c r="AA26" i="4"/>
  <c r="AB26" i="4" s="1"/>
  <c r="AD26" i="4" s="1"/>
  <c r="S15" i="4"/>
  <c r="S30" i="4"/>
  <c r="R9" i="4"/>
  <c r="S9" i="4"/>
  <c r="S7" i="4"/>
  <c r="S13" i="4"/>
  <c r="S14" i="4"/>
  <c r="AB27" i="4"/>
  <c r="AD27" i="4" s="1"/>
  <c r="S19" i="4"/>
  <c r="R19" i="4"/>
  <c r="L16" i="4"/>
  <c r="P16" i="4" s="1"/>
  <c r="Q16" i="4"/>
  <c r="R16" i="4" s="1"/>
  <c r="R10" i="4"/>
  <c r="S10" i="4"/>
  <c r="S18" i="4"/>
  <c r="T24" i="4"/>
  <c r="U24" i="4" s="1"/>
  <c r="AA23" i="4"/>
  <c r="AB23" i="4" s="1"/>
  <c r="AD23" i="4" s="1"/>
  <c r="AA19" i="4"/>
  <c r="AB19" i="4" s="1"/>
  <c r="AD19" i="4" s="1"/>
  <c r="Q6" i="4"/>
  <c r="R6" i="4" s="1"/>
  <c r="L6" i="4"/>
  <c r="P6" i="4" s="1"/>
  <c r="L22" i="4"/>
  <c r="P22" i="4" s="1"/>
  <c r="Q22" i="4"/>
  <c r="R22" i="4" s="1"/>
  <c r="AA11" i="4"/>
  <c r="AB11" i="4" s="1"/>
  <c r="AD11" i="4" s="1"/>
  <c r="AA13" i="4"/>
  <c r="AB13" i="4" s="1"/>
  <c r="AD13" i="4" s="1"/>
  <c r="Y5" i="4"/>
  <c r="Z5" i="4" s="1"/>
  <c r="AC5" i="4" s="1"/>
  <c r="AE5" i="4" s="1"/>
  <c r="AH5" i="4" s="1"/>
  <c r="AB31" i="4"/>
  <c r="AD31" i="4" s="1"/>
  <c r="Y758" i="5" l="1"/>
  <c r="AD758" i="5" s="1"/>
  <c r="Y543" i="5"/>
  <c r="AD543" i="5" s="1"/>
  <c r="AO543" i="5" s="1"/>
  <c r="Y518" i="5"/>
  <c r="AD518" i="5" s="1"/>
  <c r="Y1742" i="5"/>
  <c r="AD1742" i="5" s="1"/>
  <c r="Y1671" i="5"/>
  <c r="AD1671" i="5" s="1"/>
  <c r="AO1671" i="5" s="1"/>
  <c r="Y1571" i="5"/>
  <c r="AD1571" i="5" s="1"/>
  <c r="Y1685" i="5"/>
  <c r="AD1685" i="5" s="1"/>
  <c r="AO1685" i="5" s="1"/>
  <c r="Y1545" i="5"/>
  <c r="AD1545" i="5" s="1"/>
  <c r="AO1545" i="5" s="1"/>
  <c r="Y1509" i="5"/>
  <c r="AD1509" i="5" s="1"/>
  <c r="AO1509" i="5" s="1"/>
  <c r="Y992" i="5"/>
  <c r="AD992" i="5" s="1"/>
  <c r="Y161" i="5"/>
  <c r="AD161" i="5" s="1"/>
  <c r="AO161" i="5" s="1"/>
  <c r="Y104" i="5"/>
  <c r="AD104" i="5" s="1"/>
  <c r="AO104" i="5" s="1"/>
  <c r="Y70" i="5"/>
  <c r="AD70" i="5" s="1"/>
  <c r="AO70" i="5" s="1"/>
  <c r="Y823" i="5"/>
  <c r="AD823" i="5" s="1"/>
  <c r="Y523" i="5"/>
  <c r="AD523" i="5" s="1"/>
  <c r="AO523" i="5" s="1"/>
  <c r="Y483" i="5"/>
  <c r="AD483" i="5" s="1"/>
  <c r="Y705" i="5"/>
  <c r="AD705" i="5" s="1"/>
  <c r="AO705" i="5" s="1"/>
  <c r="Y530" i="5"/>
  <c r="AD530" i="5" s="1"/>
  <c r="AO530" i="5" s="1"/>
  <c r="Y370" i="5"/>
  <c r="AD370" i="5" s="1"/>
  <c r="Y103" i="5"/>
  <c r="AD103" i="5" s="1"/>
  <c r="AO103" i="5" s="1"/>
  <c r="Y215" i="5"/>
  <c r="AD215" i="5" s="1"/>
  <c r="AO215" i="5" s="1"/>
  <c r="Y573" i="5"/>
  <c r="AD573" i="5" s="1"/>
  <c r="Y1899" i="5"/>
  <c r="AD1899" i="5" s="1"/>
  <c r="AO1899" i="5" s="1"/>
  <c r="Y1887" i="5"/>
  <c r="AD1887" i="5" s="1"/>
  <c r="AO1887" i="5" s="1"/>
  <c r="Y1828" i="5"/>
  <c r="AD1828" i="5" s="1"/>
  <c r="AO1828" i="5" s="1"/>
  <c r="Y1613" i="5"/>
  <c r="AD1613" i="5" s="1"/>
  <c r="Y1569" i="5"/>
  <c r="AD1569" i="5" s="1"/>
  <c r="AO1569" i="5" s="1"/>
  <c r="Y1543" i="5"/>
  <c r="AD1543" i="5" s="1"/>
  <c r="AO1543" i="5" s="1"/>
  <c r="Y1448" i="5"/>
  <c r="AD1448" i="5" s="1"/>
  <c r="AO1448" i="5" s="1"/>
  <c r="Y1420" i="5"/>
  <c r="AD1420" i="5" s="1"/>
  <c r="AO1420" i="5" s="1"/>
  <c r="Y669" i="5"/>
  <c r="AD669" i="5" s="1"/>
  <c r="AO669" i="5" s="1"/>
  <c r="Y783" i="5"/>
  <c r="AD783" i="5" s="1"/>
  <c r="AO370" i="5"/>
  <c r="Y64" i="5"/>
  <c r="AD64" i="5" s="1"/>
  <c r="AO64" i="5" s="1"/>
  <c r="Y164" i="5"/>
  <c r="AD164" i="5" s="1"/>
  <c r="Y328" i="5"/>
  <c r="AD328" i="5" s="1"/>
  <c r="Y1601" i="5"/>
  <c r="AD1601" i="5" s="1"/>
  <c r="Y1469" i="5"/>
  <c r="AD1469" i="5" s="1"/>
  <c r="AO1469" i="5" s="1"/>
  <c r="Y2000" i="5"/>
  <c r="AD2000" i="5" s="1"/>
  <c r="AO2000" i="5" s="1"/>
  <c r="Y1928" i="5"/>
  <c r="AD1928" i="5" s="1"/>
  <c r="Y1885" i="5"/>
  <c r="AD1885" i="5" s="1"/>
  <c r="Y1906" i="5"/>
  <c r="AD1906" i="5" s="1"/>
  <c r="AO1906" i="5" s="1"/>
  <c r="Y1822" i="5"/>
  <c r="AD1822" i="5" s="1"/>
  <c r="AO1822" i="5" s="1"/>
  <c r="Y1842" i="5"/>
  <c r="AD1842" i="5" s="1"/>
  <c r="AO1842" i="5" s="1"/>
  <c r="Y1810" i="5"/>
  <c r="AD1810" i="5" s="1"/>
  <c r="AO1810" i="5" s="1"/>
  <c r="Y1871" i="5"/>
  <c r="AD1871" i="5" s="1"/>
  <c r="AO1871" i="5" s="1"/>
  <c r="Y1797" i="5"/>
  <c r="AD1797" i="5" s="1"/>
  <c r="AO1797" i="5" s="1"/>
  <c r="Y1834" i="5"/>
  <c r="AD1834" i="5" s="1"/>
  <c r="AO1834" i="5" s="1"/>
  <c r="Y1818" i="5"/>
  <c r="AD1818" i="5" s="1"/>
  <c r="Y1778" i="5"/>
  <c r="AD1778" i="5" s="1"/>
  <c r="Y1894" i="5"/>
  <c r="AD1894" i="5" s="1"/>
  <c r="AO1894" i="5" s="1"/>
  <c r="Y1751" i="5"/>
  <c r="AD1751" i="5" s="1"/>
  <c r="AO1751" i="5" s="1"/>
  <c r="Y1584" i="5"/>
  <c r="AD1584" i="5" s="1"/>
  <c r="AO1584" i="5" s="1"/>
  <c r="Y1578" i="5"/>
  <c r="AD1578" i="5" s="1"/>
  <c r="AO1578" i="5" s="1"/>
  <c r="Y1624" i="5"/>
  <c r="AD1624" i="5" s="1"/>
  <c r="AO1624" i="5" s="1"/>
  <c r="Y1771" i="5"/>
  <c r="AD1771" i="5" s="1"/>
  <c r="AO1771" i="5" s="1"/>
  <c r="Y1718" i="5"/>
  <c r="AD1718" i="5" s="1"/>
  <c r="AO1718" i="5" s="1"/>
  <c r="Y955" i="5"/>
  <c r="AD955" i="5" s="1"/>
  <c r="Y820" i="5"/>
  <c r="AD820" i="5" s="1"/>
  <c r="AO820" i="5" s="1"/>
  <c r="Y796" i="5"/>
  <c r="AD796" i="5" s="1"/>
  <c r="Y505" i="5"/>
  <c r="AD505" i="5" s="1"/>
  <c r="Y145" i="5"/>
  <c r="AD145" i="5" s="1"/>
  <c r="AO145" i="5" s="1"/>
  <c r="Y919" i="5"/>
  <c r="AD919" i="5" s="1"/>
  <c r="AO919" i="5" s="1"/>
  <c r="Y313" i="5"/>
  <c r="AD313" i="5" s="1"/>
  <c r="AO313" i="5" s="1"/>
  <c r="Y79" i="5"/>
  <c r="AD79" i="5" s="1"/>
  <c r="AO79" i="5" s="1"/>
  <c r="Y40" i="5"/>
  <c r="AD40" i="5" s="1"/>
  <c r="AO40" i="5" s="1"/>
  <c r="Y593" i="5"/>
  <c r="AD593" i="5" s="1"/>
  <c r="AO593" i="5" s="1"/>
  <c r="Y558" i="5"/>
  <c r="AD558" i="5" s="1"/>
  <c r="AO558" i="5" s="1"/>
  <c r="Y467" i="5"/>
  <c r="AD467" i="5" s="1"/>
  <c r="AO467" i="5" s="1"/>
  <c r="Y405" i="5"/>
  <c r="AD405" i="5" s="1"/>
  <c r="AO405" i="5" s="1"/>
  <c r="Y331" i="5"/>
  <c r="AD331" i="5" s="1"/>
  <c r="AO331" i="5" s="1"/>
  <c r="Y132" i="5"/>
  <c r="AD132" i="5" s="1"/>
  <c r="AO132" i="5" s="1"/>
  <c r="Y77" i="5"/>
  <c r="AD77" i="5" s="1"/>
  <c r="AO77" i="5" s="1"/>
  <c r="Y1574" i="5"/>
  <c r="AD1574" i="5" s="1"/>
  <c r="AO1574" i="5" s="1"/>
  <c r="Y1546" i="5"/>
  <c r="AD1546" i="5" s="1"/>
  <c r="AO1546" i="5" s="1"/>
  <c r="Y1515" i="5"/>
  <c r="AD1515" i="5" s="1"/>
  <c r="Y134" i="5"/>
  <c r="AD134" i="5" s="1"/>
  <c r="Y750" i="5"/>
  <c r="AD750" i="5" s="1"/>
  <c r="AO750" i="5" s="1"/>
  <c r="Y1210" i="5"/>
  <c r="AD1210" i="5" s="1"/>
  <c r="AO1210" i="5" s="1"/>
  <c r="Y1081" i="5"/>
  <c r="AD1081" i="5" s="1"/>
  <c r="AO1081" i="5" s="1"/>
  <c r="Y983" i="5"/>
  <c r="AD983" i="5" s="1"/>
  <c r="AO983" i="5" s="1"/>
  <c r="Y901" i="5"/>
  <c r="AD901" i="5" s="1"/>
  <c r="AO901" i="5" s="1"/>
  <c r="Y887" i="5"/>
  <c r="AD887" i="5" s="1"/>
  <c r="Y568" i="5"/>
  <c r="AD568" i="5" s="1"/>
  <c r="AO568" i="5" s="1"/>
  <c r="Y283" i="5"/>
  <c r="AD283" i="5" s="1"/>
  <c r="AO283" i="5" s="1"/>
  <c r="Y196" i="5"/>
  <c r="AD196" i="5" s="1"/>
  <c r="Y1531" i="5"/>
  <c r="AD1531" i="5" s="1"/>
  <c r="AO1531" i="5" s="1"/>
  <c r="Y1499" i="5"/>
  <c r="AD1499" i="5" s="1"/>
  <c r="AO1499" i="5" s="1"/>
  <c r="Y1468" i="5"/>
  <c r="AD1468" i="5" s="1"/>
  <c r="AO1468" i="5" s="1"/>
  <c r="Y1616" i="5"/>
  <c r="AD1616" i="5" s="1"/>
  <c r="Y1347" i="5"/>
  <c r="AD1347" i="5" s="1"/>
  <c r="AO1347" i="5" s="1"/>
  <c r="Y1220" i="5"/>
  <c r="AD1220" i="5" s="1"/>
  <c r="AO1220" i="5" s="1"/>
  <c r="Y1490" i="5"/>
  <c r="AD1490" i="5" s="1"/>
  <c r="AO1490" i="5" s="1"/>
  <c r="Y1438" i="5"/>
  <c r="AD1438" i="5" s="1"/>
  <c r="AO1438" i="5" s="1"/>
  <c r="Y1411" i="5"/>
  <c r="AD1411" i="5" s="1"/>
  <c r="Y1544" i="5"/>
  <c r="AD1544" i="5" s="1"/>
  <c r="AO1544" i="5" s="1"/>
  <c r="Y1580" i="5"/>
  <c r="AD1580" i="5" s="1"/>
  <c r="Y1314" i="5"/>
  <c r="AD1314" i="5" s="1"/>
  <c r="AO1314" i="5" s="1"/>
  <c r="Y1177" i="5"/>
  <c r="AD1177" i="5" s="1"/>
  <c r="AO1177" i="5" s="1"/>
  <c r="Y1119" i="5"/>
  <c r="AD1119" i="5" s="1"/>
  <c r="Y645" i="5"/>
  <c r="AD645" i="5" s="1"/>
  <c r="Y962" i="5"/>
  <c r="AD962" i="5" s="1"/>
  <c r="Y883" i="5"/>
  <c r="AD883" i="5" s="1"/>
  <c r="AO883" i="5" s="1"/>
  <c r="Y829" i="5"/>
  <c r="AD829" i="5" s="1"/>
  <c r="AO829" i="5" s="1"/>
  <c r="Y775" i="5"/>
  <c r="AD775" i="5" s="1"/>
  <c r="AO775" i="5" s="1"/>
  <c r="Y753" i="5"/>
  <c r="AD753" i="5" s="1"/>
  <c r="AO753" i="5" s="1"/>
  <c r="Y912" i="5"/>
  <c r="AD912" i="5" s="1"/>
  <c r="Y1386" i="5"/>
  <c r="AD1386" i="5" s="1"/>
  <c r="AO1386" i="5" s="1"/>
  <c r="Y1286" i="5"/>
  <c r="AD1286" i="5" s="1"/>
  <c r="AO1286" i="5" s="1"/>
  <c r="Y1260" i="5"/>
  <c r="AD1260" i="5" s="1"/>
  <c r="AO1260" i="5" s="1"/>
  <c r="Y1228" i="5"/>
  <c r="AD1228" i="5" s="1"/>
  <c r="AO1228" i="5" s="1"/>
  <c r="Y1203" i="5"/>
  <c r="AD1203" i="5" s="1"/>
  <c r="Y1393" i="5"/>
  <c r="AD1393" i="5" s="1"/>
  <c r="AO1393" i="5" s="1"/>
  <c r="Y1636" i="5"/>
  <c r="AD1636" i="5" s="1"/>
  <c r="AO1636" i="5" s="1"/>
  <c r="Y1572" i="5"/>
  <c r="AD1572" i="5" s="1"/>
  <c r="AO1572" i="5" s="1"/>
  <c r="Y1403" i="5"/>
  <c r="AD1403" i="5" s="1"/>
  <c r="AO1403" i="5" s="1"/>
  <c r="Y1372" i="5"/>
  <c r="AD1372" i="5" s="1"/>
  <c r="AO1372" i="5" s="1"/>
  <c r="Y1433" i="5"/>
  <c r="AD1433" i="5" s="1"/>
  <c r="AO1433" i="5" s="1"/>
  <c r="Y1252" i="5"/>
  <c r="AD1252" i="5" s="1"/>
  <c r="AO1252" i="5" s="1"/>
  <c r="Y1181" i="5"/>
  <c r="AD1181" i="5" s="1"/>
  <c r="AO1181" i="5" s="1"/>
  <c r="Y1162" i="5"/>
  <c r="AD1162" i="5" s="1"/>
  <c r="AO1162" i="5" s="1"/>
  <c r="Y1085" i="5"/>
  <c r="AD1085" i="5" s="1"/>
  <c r="AO1085" i="5" s="1"/>
  <c r="Y1058" i="5"/>
  <c r="AD1058" i="5" s="1"/>
  <c r="AO1058" i="5" s="1"/>
  <c r="Y1384" i="5"/>
  <c r="AD1384" i="5" s="1"/>
  <c r="AO1384" i="5" s="1"/>
  <c r="Y1029" i="5"/>
  <c r="AD1029" i="5" s="1"/>
  <c r="Y375" i="5"/>
  <c r="AD375" i="5" s="1"/>
  <c r="AO375" i="5" s="1"/>
  <c r="Y1541" i="5"/>
  <c r="AD1541" i="5" s="1"/>
  <c r="AO1541" i="5" s="1"/>
  <c r="Y1303" i="5"/>
  <c r="AD1303" i="5" s="1"/>
  <c r="AO1303" i="5" s="1"/>
  <c r="Y1267" i="5"/>
  <c r="AD1267" i="5" s="1"/>
  <c r="Y1243" i="5"/>
  <c r="AD1243" i="5" s="1"/>
  <c r="Y1214" i="5"/>
  <c r="AD1214" i="5" s="1"/>
  <c r="AO1214" i="5" s="1"/>
  <c r="Y1597" i="5"/>
  <c r="AD1597" i="5" s="1"/>
  <c r="Y1483" i="5"/>
  <c r="AD1483" i="5" s="1"/>
  <c r="AO1483" i="5" s="1"/>
  <c r="Y1431" i="5"/>
  <c r="AD1431" i="5" s="1"/>
  <c r="AO1431" i="5" s="1"/>
  <c r="Y1307" i="5"/>
  <c r="AD1307" i="5" s="1"/>
  <c r="AO1307" i="5" s="1"/>
  <c r="Y1269" i="5"/>
  <c r="AD1269" i="5" s="1"/>
  <c r="AO1269" i="5" s="1"/>
  <c r="Y1185" i="5"/>
  <c r="AD1185" i="5" s="1"/>
  <c r="Y1174" i="5"/>
  <c r="AD1174" i="5" s="1"/>
  <c r="AO1174" i="5" s="1"/>
  <c r="Y1106" i="5"/>
  <c r="AD1106" i="5" s="1"/>
  <c r="Y1073" i="5"/>
  <c r="AD1073" i="5" s="1"/>
  <c r="Y1268" i="5"/>
  <c r="AD1268" i="5" s="1"/>
  <c r="AO1268" i="5" s="1"/>
  <c r="Y1022" i="5"/>
  <c r="AD1022" i="5" s="1"/>
  <c r="Y1012" i="5"/>
  <c r="AD1012" i="5" s="1"/>
  <c r="Y990" i="5"/>
  <c r="AD990" i="5" s="1"/>
  <c r="Y1467" i="5"/>
  <c r="AD1467" i="5" s="1"/>
  <c r="AO1467" i="5" s="1"/>
  <c r="Y1145" i="5"/>
  <c r="AD1145" i="5" s="1"/>
  <c r="Y1065" i="5"/>
  <c r="AD1065" i="5" s="1"/>
  <c r="Y810" i="5"/>
  <c r="AD810" i="5" s="1"/>
  <c r="AO810" i="5" s="1"/>
  <c r="Y711" i="5"/>
  <c r="AD711" i="5" s="1"/>
  <c r="AO711" i="5" s="1"/>
  <c r="Y614" i="5"/>
  <c r="AD614" i="5" s="1"/>
  <c r="AO614" i="5" s="1"/>
  <c r="Y800" i="5"/>
  <c r="AD800" i="5" s="1"/>
  <c r="AO800" i="5" s="1"/>
  <c r="Y779" i="5"/>
  <c r="AD779" i="5" s="1"/>
  <c r="AO779" i="5" s="1"/>
  <c r="Y958" i="5"/>
  <c r="AD958" i="5" s="1"/>
  <c r="AO958" i="5" s="1"/>
  <c r="Y896" i="5"/>
  <c r="AD896" i="5" s="1"/>
  <c r="AO896" i="5" s="1"/>
  <c r="Y1104" i="5"/>
  <c r="AD1104" i="5" s="1"/>
  <c r="AO1104" i="5" s="1"/>
  <c r="Y936" i="5"/>
  <c r="AD936" i="5" s="1"/>
  <c r="AO936" i="5" s="1"/>
  <c r="Y386" i="5"/>
  <c r="AD386" i="5" s="1"/>
  <c r="AO386" i="5" s="1"/>
  <c r="Y790" i="5"/>
  <c r="AD790" i="5" s="1"/>
  <c r="Y460" i="5"/>
  <c r="AD460" i="5" s="1"/>
  <c r="AO460" i="5" s="1"/>
  <c r="Y112" i="5"/>
  <c r="AD112" i="5" s="1"/>
  <c r="AO112" i="5" s="1"/>
  <c r="Y89" i="5"/>
  <c r="AD89" i="5" s="1"/>
  <c r="AO89" i="5" s="1"/>
  <c r="Y524" i="5"/>
  <c r="AD524" i="5" s="1"/>
  <c r="AO524" i="5" s="1"/>
  <c r="Y468" i="5"/>
  <c r="AD468" i="5" s="1"/>
  <c r="Y298" i="5"/>
  <c r="AD298" i="5" s="1"/>
  <c r="AO298" i="5" s="1"/>
  <c r="Y511" i="5"/>
  <c r="AD511" i="5" s="1"/>
  <c r="AO511" i="5" s="1"/>
  <c r="Y382" i="5"/>
  <c r="AD382" i="5" s="1"/>
  <c r="AO382" i="5" s="1"/>
  <c r="Y942" i="5"/>
  <c r="AD942" i="5" s="1"/>
  <c r="Y111" i="5"/>
  <c r="AD111" i="5" s="1"/>
  <c r="AO111" i="5" s="1"/>
  <c r="Y88" i="5"/>
  <c r="AD88" i="5" s="1"/>
  <c r="AO88" i="5" s="1"/>
  <c r="Y61" i="5"/>
  <c r="AD61" i="5" s="1"/>
  <c r="AO61" i="5" s="1"/>
  <c r="Y47" i="5"/>
  <c r="AD47" i="5" s="1"/>
  <c r="AO47" i="5" s="1"/>
  <c r="Y551" i="5"/>
  <c r="AD551" i="5" s="1"/>
  <c r="AO551" i="5" s="1"/>
  <c r="Y517" i="5"/>
  <c r="AD517" i="5" s="1"/>
  <c r="AO517" i="5" s="1"/>
  <c r="Y276" i="5"/>
  <c r="AD276" i="5" s="1"/>
  <c r="Y203" i="5"/>
  <c r="AD203" i="5" s="1"/>
  <c r="Y167" i="5"/>
  <c r="AD167" i="5" s="1"/>
  <c r="AO167" i="5" s="1"/>
  <c r="Y600" i="5"/>
  <c r="AD600" i="5" s="1"/>
  <c r="AO600" i="5" s="1"/>
  <c r="Y395" i="5"/>
  <c r="AD395" i="5" s="1"/>
  <c r="AO395" i="5" s="1"/>
  <c r="Y323" i="5"/>
  <c r="AD323" i="5" s="1"/>
  <c r="AO323" i="5" s="1"/>
  <c r="Y176" i="5"/>
  <c r="AD176" i="5" s="1"/>
  <c r="AO176" i="5" s="1"/>
  <c r="Y131" i="5"/>
  <c r="AD131" i="5" s="1"/>
  <c r="AO131" i="5" s="1"/>
  <c r="Y69" i="5"/>
  <c r="AD69" i="5" s="1"/>
  <c r="Y86" i="5"/>
  <c r="AD86" i="5" s="1"/>
  <c r="AO86" i="5" s="1"/>
  <c r="Y138" i="5"/>
  <c r="AD138" i="5" s="1"/>
  <c r="AO138" i="5" s="1"/>
  <c r="Y415" i="5"/>
  <c r="AD415" i="5" s="1"/>
  <c r="AO415" i="5" s="1"/>
  <c r="Y1363" i="5"/>
  <c r="AD1363" i="5" s="1"/>
  <c r="AO1363" i="5" s="1"/>
  <c r="Y1331" i="5"/>
  <c r="AD1331" i="5" s="1"/>
  <c r="AO1331" i="5" s="1"/>
  <c r="Y1570" i="5"/>
  <c r="AD1570" i="5" s="1"/>
  <c r="Y1427" i="5"/>
  <c r="AD1427" i="5" s="1"/>
  <c r="Y1400" i="5"/>
  <c r="AD1400" i="5" s="1"/>
  <c r="AO1400" i="5" s="1"/>
  <c r="Y1582" i="5"/>
  <c r="AD1582" i="5" s="1"/>
  <c r="AO1582" i="5" s="1"/>
  <c r="Y1406" i="5"/>
  <c r="AD1406" i="5" s="1"/>
  <c r="AO1406" i="5" s="1"/>
  <c r="Y1373" i="5"/>
  <c r="AD1373" i="5" s="1"/>
  <c r="AO1373" i="5" s="1"/>
  <c r="Y1296" i="5"/>
  <c r="AD1296" i="5" s="1"/>
  <c r="AO1296" i="5" s="1"/>
  <c r="Y914" i="5"/>
  <c r="AD914" i="5" s="1"/>
  <c r="AO914" i="5" s="1"/>
  <c r="Y870" i="5"/>
  <c r="AD870" i="5" s="1"/>
  <c r="AO870" i="5" s="1"/>
  <c r="Y785" i="5"/>
  <c r="AD785" i="5" s="1"/>
  <c r="AO785" i="5" s="1"/>
  <c r="Y951" i="5"/>
  <c r="AD951" i="5" s="1"/>
  <c r="AO951" i="5" s="1"/>
  <c r="Y793" i="5"/>
  <c r="AD793" i="5" s="1"/>
  <c r="AO793" i="5" s="1"/>
  <c r="AO1580" i="5"/>
  <c r="Y1338" i="5"/>
  <c r="AD1338" i="5" s="1"/>
  <c r="AO1338" i="5" s="1"/>
  <c r="Y1308" i="5"/>
  <c r="AD1308" i="5" s="1"/>
  <c r="AO1308" i="5" s="1"/>
  <c r="Y1272" i="5"/>
  <c r="AD1272" i="5" s="1"/>
  <c r="AO1272" i="5" s="1"/>
  <c r="Y1244" i="5"/>
  <c r="AD1244" i="5" s="1"/>
  <c r="AO1244" i="5" s="1"/>
  <c r="Y1435" i="5"/>
  <c r="AD1435" i="5" s="1"/>
  <c r="AO1435" i="5" s="1"/>
  <c r="Y1377" i="5"/>
  <c r="AD1377" i="5" s="1"/>
  <c r="AO1377" i="5" s="1"/>
  <c r="Y1602" i="5"/>
  <c r="AD1602" i="5" s="1"/>
  <c r="AO1602" i="5" s="1"/>
  <c r="Y1413" i="5"/>
  <c r="AD1413" i="5" s="1"/>
  <c r="AO1413" i="5" s="1"/>
  <c r="Y1388" i="5"/>
  <c r="AD1388" i="5" s="1"/>
  <c r="AO1388" i="5" s="1"/>
  <c r="Y1274" i="5"/>
  <c r="AD1274" i="5" s="1"/>
  <c r="AO1274" i="5" s="1"/>
  <c r="Y1186" i="5"/>
  <c r="AD1186" i="5" s="1"/>
  <c r="AO1186" i="5" s="1"/>
  <c r="Y1175" i="5"/>
  <c r="AD1175" i="5" s="1"/>
  <c r="AO1175" i="5" s="1"/>
  <c r="Y1172" i="5"/>
  <c r="AD1172" i="5" s="1"/>
  <c r="AO1172" i="5" s="1"/>
  <c r="Y181" i="5"/>
  <c r="AD181" i="5" s="1"/>
  <c r="AO181" i="5" s="1"/>
  <c r="Y205" i="5"/>
  <c r="AD205" i="5" s="1"/>
  <c r="AO205" i="5" s="1"/>
  <c r="Y1553" i="5"/>
  <c r="AD1553" i="5" s="1"/>
  <c r="Y1323" i="5"/>
  <c r="AD1323" i="5" s="1"/>
  <c r="AO1323" i="5" s="1"/>
  <c r="Y1287" i="5"/>
  <c r="AD1287" i="5" s="1"/>
  <c r="AO1287" i="5" s="1"/>
  <c r="Y1249" i="5"/>
  <c r="AD1249" i="5" s="1"/>
  <c r="AO1249" i="5" s="1"/>
  <c r="Y1179" i="5"/>
  <c r="AD1179" i="5" s="1"/>
  <c r="AO1179" i="5" s="1"/>
  <c r="Y1084" i="5"/>
  <c r="AD1084" i="5" s="1"/>
  <c r="AO1084" i="5" s="1"/>
  <c r="Y1229" i="5"/>
  <c r="AD1229" i="5" s="1"/>
  <c r="AO1229" i="5" s="1"/>
  <c r="Y1038" i="5"/>
  <c r="AD1038" i="5" s="1"/>
  <c r="AO1038" i="5" s="1"/>
  <c r="Y1028" i="5"/>
  <c r="AD1028" i="5" s="1"/>
  <c r="Y1006" i="5"/>
  <c r="AD1006" i="5" s="1"/>
  <c r="Y996" i="5"/>
  <c r="AD996" i="5" s="1"/>
  <c r="Y1385" i="5"/>
  <c r="AD1385" i="5" s="1"/>
  <c r="AO1385" i="5" s="1"/>
  <c r="Y816" i="5"/>
  <c r="AD816" i="5" s="1"/>
  <c r="AO816" i="5" s="1"/>
  <c r="Y798" i="5"/>
  <c r="AD798" i="5" s="1"/>
  <c r="AO798" i="5" s="1"/>
  <c r="Y771" i="5"/>
  <c r="AD771" i="5" s="1"/>
  <c r="AO771" i="5" s="1"/>
  <c r="Y751" i="5"/>
  <c r="AD751" i="5" s="1"/>
  <c r="Y625" i="5"/>
  <c r="AD625" i="5" s="1"/>
  <c r="Y554" i="5"/>
  <c r="AD554" i="5" s="1"/>
  <c r="AO554" i="5" s="1"/>
  <c r="Y886" i="5"/>
  <c r="AD886" i="5" s="1"/>
  <c r="AO886" i="5" s="1"/>
  <c r="Y1398" i="5"/>
  <c r="AD1398" i="5" s="1"/>
  <c r="AO1398" i="5" s="1"/>
  <c r="Y963" i="5"/>
  <c r="AD963" i="5" s="1"/>
  <c r="AO963" i="5" s="1"/>
  <c r="Y1312" i="5"/>
  <c r="AD1312" i="5" s="1"/>
  <c r="AO1312" i="5" s="1"/>
  <c r="Y38" i="5"/>
  <c r="AD38" i="5" s="1"/>
  <c r="AO38" i="5" s="1"/>
  <c r="Y538" i="5"/>
  <c r="AD538" i="5" s="1"/>
  <c r="AO538" i="5" s="1"/>
  <c r="Y387" i="5"/>
  <c r="AD387" i="5" s="1"/>
  <c r="Y389" i="5"/>
  <c r="AD389" i="5" s="1"/>
  <c r="Y735" i="5"/>
  <c r="AD735" i="5" s="1"/>
  <c r="AO735" i="5" s="1"/>
  <c r="Y553" i="5"/>
  <c r="AD553" i="5" s="1"/>
  <c r="AO553" i="5" s="1"/>
  <c r="Y519" i="5"/>
  <c r="AD519" i="5" s="1"/>
  <c r="AO519" i="5" s="1"/>
  <c r="Y148" i="5"/>
  <c r="AD148" i="5" s="1"/>
  <c r="Y116" i="5"/>
  <c r="AD116" i="5" s="1"/>
  <c r="AO116" i="5" s="1"/>
  <c r="Y418" i="5"/>
  <c r="AD418" i="5" s="1"/>
  <c r="Y379" i="5"/>
  <c r="AD379" i="5" s="1"/>
  <c r="Y354" i="5"/>
  <c r="AD354" i="5" s="1"/>
  <c r="AO354" i="5" s="1"/>
  <c r="Y210" i="5"/>
  <c r="AD210" i="5" s="1"/>
  <c r="Y564" i="5"/>
  <c r="AD564" i="5" s="1"/>
  <c r="Y522" i="5"/>
  <c r="AD522" i="5" s="1"/>
  <c r="AO522" i="5" s="1"/>
  <c r="Y272" i="5"/>
  <c r="AD272" i="5" s="1"/>
  <c r="AO272" i="5" s="1"/>
  <c r="Y21" i="5"/>
  <c r="AD21" i="5" s="1"/>
  <c r="AO21" i="5" s="1"/>
  <c r="AO1519" i="5"/>
  <c r="Y1888" i="5"/>
  <c r="AD1888" i="5" s="1"/>
  <c r="AO1888" i="5" s="1"/>
  <c r="Y1866" i="5"/>
  <c r="AD1866" i="5" s="1"/>
  <c r="AO1866" i="5" s="1"/>
  <c r="Y1915" i="5"/>
  <c r="AD1915" i="5" s="1"/>
  <c r="AO1915" i="5" s="1"/>
  <c r="Y1802" i="5"/>
  <c r="AD1802" i="5" s="1"/>
  <c r="AO1802" i="5" s="1"/>
  <c r="Y1804" i="5"/>
  <c r="AD1804" i="5" s="1"/>
  <c r="AO1804" i="5" s="1"/>
  <c r="Y1794" i="5"/>
  <c r="AD1794" i="5" s="1"/>
  <c r="AO1794" i="5" s="1"/>
  <c r="Y1754" i="5"/>
  <c r="AD1754" i="5" s="1"/>
  <c r="Y1666" i="5"/>
  <c r="AD1666" i="5" s="1"/>
  <c r="AO1666" i="5" s="1"/>
  <c r="Y1024" i="5"/>
  <c r="AD1024" i="5" s="1"/>
  <c r="AO1024" i="5" s="1"/>
  <c r="Y986" i="5"/>
  <c r="AD986" i="5" s="1"/>
  <c r="Y1710" i="5"/>
  <c r="AD1710" i="5" s="1"/>
  <c r="AO1710" i="5" s="1"/>
  <c r="Y1216" i="5"/>
  <c r="AD1216" i="5" s="1"/>
  <c r="AO1216" i="5" s="1"/>
  <c r="Y1279" i="5"/>
  <c r="AD1279" i="5" s="1"/>
  <c r="Y1158" i="5"/>
  <c r="AD1158" i="5" s="1"/>
  <c r="Y594" i="5"/>
  <c r="AD594" i="5" s="1"/>
  <c r="AO594" i="5" s="1"/>
  <c r="Y837" i="5"/>
  <c r="AD837" i="5" s="1"/>
  <c r="AO837" i="5" s="1"/>
  <c r="Y706" i="5"/>
  <c r="AD706" i="5" s="1"/>
  <c r="AO706" i="5" s="1"/>
  <c r="Y586" i="5"/>
  <c r="AD586" i="5" s="1"/>
  <c r="AO586" i="5" s="1"/>
  <c r="Y525" i="5"/>
  <c r="AD525" i="5" s="1"/>
  <c r="AO525" i="5" s="1"/>
  <c r="Y501" i="5"/>
  <c r="AD501" i="5" s="1"/>
  <c r="AO501" i="5" s="1"/>
  <c r="Y410" i="5"/>
  <c r="AD410" i="5" s="1"/>
  <c r="AO410" i="5" s="1"/>
  <c r="Y1120" i="5"/>
  <c r="AD1120" i="5" s="1"/>
  <c r="AO1120" i="5" s="1"/>
  <c r="Y931" i="5"/>
  <c r="AD931" i="5" s="1"/>
  <c r="AO931" i="5" s="1"/>
  <c r="Y689" i="5"/>
  <c r="AD689" i="5" s="1"/>
  <c r="AO689" i="5" s="1"/>
  <c r="Y349" i="5"/>
  <c r="AD349" i="5" s="1"/>
  <c r="AO349" i="5" s="1"/>
  <c r="Y303" i="5"/>
  <c r="AD303" i="5" s="1"/>
  <c r="AO303" i="5" s="1"/>
  <c r="Y267" i="5"/>
  <c r="AD267" i="5" s="1"/>
  <c r="AO267" i="5" s="1"/>
  <c r="Y141" i="5"/>
  <c r="AD141" i="5" s="1"/>
  <c r="AO141" i="5" s="1"/>
  <c r="Y113" i="5"/>
  <c r="AD113" i="5" s="1"/>
  <c r="AO113" i="5" s="1"/>
  <c r="Y432" i="5"/>
  <c r="AD432" i="5" s="1"/>
  <c r="AO432" i="5" s="1"/>
  <c r="Y314" i="5"/>
  <c r="AD314" i="5" s="1"/>
  <c r="AO314" i="5" s="1"/>
  <c r="Y289" i="5"/>
  <c r="AD289" i="5" s="1"/>
  <c r="AO289" i="5" s="1"/>
  <c r="Y207" i="5"/>
  <c r="AD207" i="5" s="1"/>
  <c r="Y180" i="5"/>
  <c r="AD180" i="5" s="1"/>
  <c r="AO180" i="5" s="1"/>
  <c r="Y152" i="5"/>
  <c r="AD152" i="5" s="1"/>
  <c r="AO152" i="5" s="1"/>
  <c r="Y502" i="5"/>
  <c r="AD502" i="5" s="1"/>
  <c r="AO502" i="5" s="1"/>
  <c r="Y92" i="5"/>
  <c r="AD92" i="5" s="1"/>
  <c r="AO92" i="5" s="1"/>
  <c r="Y177" i="5"/>
  <c r="AD177" i="5" s="1"/>
  <c r="Y1564" i="5"/>
  <c r="AD1564" i="5" s="1"/>
  <c r="AO1564" i="5" s="1"/>
  <c r="Y23" i="5"/>
  <c r="AD23" i="5" s="1"/>
  <c r="Y19" i="5"/>
  <c r="AD19" i="5" s="1"/>
  <c r="Y1882" i="5"/>
  <c r="AD1882" i="5" s="1"/>
  <c r="AO1882" i="5" s="1"/>
  <c r="Y1830" i="5"/>
  <c r="AD1830" i="5" s="1"/>
  <c r="AO1830" i="5" s="1"/>
  <c r="Y1886" i="5"/>
  <c r="AD1886" i="5" s="1"/>
  <c r="AO1886" i="5" s="1"/>
  <c r="Y1819" i="5"/>
  <c r="AD1819" i="5" s="1"/>
  <c r="AO1819" i="5" s="1"/>
  <c r="Y1731" i="5"/>
  <c r="AD1731" i="5" s="1"/>
  <c r="AO1731" i="5" s="1"/>
  <c r="Y1683" i="5"/>
  <c r="AD1683" i="5" s="1"/>
  <c r="AO1683" i="5" s="1"/>
  <c r="Y1686" i="5"/>
  <c r="AD1686" i="5" s="1"/>
  <c r="AO1686" i="5" s="1"/>
  <c r="Y981" i="5"/>
  <c r="AD981" i="5" s="1"/>
  <c r="AO981" i="5" s="1"/>
  <c r="Y1359" i="5"/>
  <c r="AD1359" i="5" s="1"/>
  <c r="AO1359" i="5" s="1"/>
  <c r="Y1289" i="5"/>
  <c r="AD1289" i="5" s="1"/>
  <c r="AO1289" i="5" s="1"/>
  <c r="Y1321" i="5"/>
  <c r="AD1321" i="5" s="1"/>
  <c r="AO1321" i="5" s="1"/>
  <c r="Y811" i="5"/>
  <c r="AD811" i="5" s="1"/>
  <c r="AO811" i="5" s="1"/>
  <c r="Y682" i="5"/>
  <c r="AD682" i="5" s="1"/>
  <c r="Y610" i="5"/>
  <c r="AD610" i="5" s="1"/>
  <c r="Y572" i="5"/>
  <c r="AD572" i="5" s="1"/>
  <c r="AO572" i="5" s="1"/>
  <c r="Y920" i="5"/>
  <c r="AD920" i="5" s="1"/>
  <c r="AO920" i="5" s="1"/>
  <c r="Y806" i="5"/>
  <c r="AD806" i="5" s="1"/>
  <c r="AO806" i="5" s="1"/>
  <c r="Y1201" i="5"/>
  <c r="AD1201" i="5" s="1"/>
  <c r="AO1201" i="5" s="1"/>
  <c r="Y666" i="5"/>
  <c r="AD666" i="5" s="1"/>
  <c r="AO666" i="5" s="1"/>
  <c r="Y457" i="5"/>
  <c r="AD457" i="5" s="1"/>
  <c r="AO457" i="5" s="1"/>
  <c r="Y876" i="5"/>
  <c r="AD876" i="5" s="1"/>
  <c r="AO876" i="5" s="1"/>
  <c r="Y825" i="5"/>
  <c r="AD825" i="5" s="1"/>
  <c r="AO825" i="5" s="1"/>
  <c r="Y336" i="5"/>
  <c r="AD336" i="5" s="1"/>
  <c r="AO336" i="5" s="1"/>
  <c r="Y217" i="5"/>
  <c r="AD217" i="5" s="1"/>
  <c r="Y119" i="5"/>
  <c r="AD119" i="5" s="1"/>
  <c r="AO119" i="5" s="1"/>
  <c r="Y84" i="5"/>
  <c r="AD84" i="5" s="1"/>
  <c r="AO84" i="5" s="1"/>
  <c r="Y420" i="5"/>
  <c r="AD420" i="5" s="1"/>
  <c r="Y394" i="5"/>
  <c r="AD394" i="5" s="1"/>
  <c r="AO394" i="5" s="1"/>
  <c r="Y322" i="5"/>
  <c r="AD322" i="5" s="1"/>
  <c r="AO322" i="5" s="1"/>
  <c r="Y304" i="5"/>
  <c r="AD304" i="5" s="1"/>
  <c r="Y264" i="5"/>
  <c r="AD264" i="5" s="1"/>
  <c r="AO264" i="5" s="1"/>
  <c r="Y192" i="5"/>
  <c r="AD192" i="5" s="1"/>
  <c r="AO192" i="5" s="1"/>
  <c r="Y533" i="5"/>
  <c r="AD533" i="5" s="1"/>
  <c r="Y780" i="5"/>
  <c r="AD780" i="5" s="1"/>
  <c r="AO780" i="5" s="1"/>
  <c r="Y456" i="5"/>
  <c r="AD456" i="5" s="1"/>
  <c r="Y300" i="5"/>
  <c r="AD300" i="5" s="1"/>
  <c r="AO300" i="5" s="1"/>
  <c r="Y126" i="5"/>
  <c r="AD126" i="5" s="1"/>
  <c r="Y1475" i="5"/>
  <c r="AD1475" i="5" s="1"/>
  <c r="AO1475" i="5" s="1"/>
  <c r="Y1453" i="5"/>
  <c r="AD1453" i="5" s="1"/>
  <c r="Y1444" i="5"/>
  <c r="AD1444" i="5" s="1"/>
  <c r="AO1444" i="5" s="1"/>
  <c r="Y542" i="5"/>
  <c r="AD542" i="5" s="1"/>
  <c r="AO542" i="5" s="1"/>
  <c r="Y429" i="5"/>
  <c r="AD429" i="5" s="1"/>
  <c r="Y301" i="5"/>
  <c r="AD301" i="5" s="1"/>
  <c r="AO301" i="5" s="1"/>
  <c r="Y262" i="5"/>
  <c r="AD262" i="5" s="1"/>
  <c r="Y1708" i="5"/>
  <c r="AD1708" i="5" s="1"/>
  <c r="AO1708" i="5" s="1"/>
  <c r="Y1577" i="5"/>
  <c r="AD1577" i="5" s="1"/>
  <c r="AO1577" i="5" s="1"/>
  <c r="Y1548" i="5"/>
  <c r="AD1548" i="5" s="1"/>
  <c r="AO1548" i="5" s="1"/>
  <c r="Y1489" i="5"/>
  <c r="AD1489" i="5" s="1"/>
  <c r="AO1489" i="5" s="1"/>
  <c r="Y1461" i="5"/>
  <c r="AD1461" i="5" s="1"/>
  <c r="Y873" i="5"/>
  <c r="AD873" i="5" s="1"/>
  <c r="AO873" i="5" s="1"/>
  <c r="Y786" i="5"/>
  <c r="AD786" i="5" s="1"/>
  <c r="AO786" i="5" s="1"/>
  <c r="Y748" i="5"/>
  <c r="AD748" i="5" s="1"/>
  <c r="AO748" i="5" s="1"/>
  <c r="Y716" i="5"/>
  <c r="AD716" i="5" s="1"/>
  <c r="AO716" i="5" s="1"/>
  <c r="Y621" i="5"/>
  <c r="AD621" i="5" s="1"/>
  <c r="AO621" i="5" s="1"/>
  <c r="Y1360" i="5"/>
  <c r="AD1360" i="5" s="1"/>
  <c r="AO1360" i="5" s="1"/>
  <c r="Y964" i="5"/>
  <c r="AD964" i="5" s="1"/>
  <c r="AO964" i="5" s="1"/>
  <c r="Y799" i="5"/>
  <c r="AD799" i="5" s="1"/>
  <c r="Y777" i="5"/>
  <c r="AD777" i="5" s="1"/>
  <c r="AO777" i="5" s="1"/>
  <c r="Y754" i="5"/>
  <c r="AD754" i="5" s="1"/>
  <c r="AO754" i="5" s="1"/>
  <c r="Y701" i="5"/>
  <c r="AD701" i="5" s="1"/>
  <c r="AO701" i="5" s="1"/>
  <c r="Y652" i="5"/>
  <c r="AD652" i="5" s="1"/>
  <c r="Y612" i="5"/>
  <c r="AD612" i="5" s="1"/>
  <c r="AO612" i="5" s="1"/>
  <c r="Y580" i="5"/>
  <c r="AD580" i="5" s="1"/>
  <c r="AO580" i="5" s="1"/>
  <c r="Y1259" i="5"/>
  <c r="AD1259" i="5" s="1"/>
  <c r="Y824" i="5"/>
  <c r="AD824" i="5" s="1"/>
  <c r="AO824" i="5" s="1"/>
  <c r="Y472" i="5"/>
  <c r="AD472" i="5" s="1"/>
  <c r="AO472" i="5" s="1"/>
  <c r="Y296" i="5"/>
  <c r="AD296" i="5" s="1"/>
  <c r="Y802" i="5"/>
  <c r="AD802" i="5" s="1"/>
  <c r="AO802" i="5" s="1"/>
  <c r="Y503" i="5"/>
  <c r="AD503" i="5" s="1"/>
  <c r="AO503" i="5" s="1"/>
  <c r="Y311" i="5"/>
  <c r="AD311" i="5" s="1"/>
  <c r="Y247" i="5"/>
  <c r="AD247" i="5" s="1"/>
  <c r="Y1941" i="5"/>
  <c r="AD1941" i="5" s="1"/>
  <c r="AO1941" i="5" s="1"/>
  <c r="Y1930" i="5"/>
  <c r="AD1930" i="5" s="1"/>
  <c r="Y1905" i="5"/>
  <c r="AD1905" i="5" s="1"/>
  <c r="AO1905" i="5" s="1"/>
  <c r="Y1965" i="5"/>
  <c r="AD1965" i="5" s="1"/>
  <c r="AO1965" i="5" s="1"/>
  <c r="Y1891" i="5"/>
  <c r="AD1891" i="5" s="1"/>
  <c r="AO1891" i="5" s="1"/>
  <c r="Y1953" i="5"/>
  <c r="AD1953" i="5" s="1"/>
  <c r="AO1953" i="5" s="1"/>
  <c r="Y1675" i="5"/>
  <c r="AD1675" i="5" s="1"/>
  <c r="AO1675" i="5" s="1"/>
  <c r="Y1651" i="5"/>
  <c r="AD1651" i="5" s="1"/>
  <c r="Y1611" i="5"/>
  <c r="AD1611" i="5" s="1"/>
  <c r="AO1611" i="5" s="1"/>
  <c r="Y1691" i="5"/>
  <c r="AD1691" i="5" s="1"/>
  <c r="AO1691" i="5" s="1"/>
  <c r="Y1532" i="5"/>
  <c r="AD1532" i="5" s="1"/>
  <c r="Y1510" i="5"/>
  <c r="AD1510" i="5" s="1"/>
  <c r="Y1481" i="5"/>
  <c r="AD1481" i="5" s="1"/>
  <c r="AO1481" i="5" s="1"/>
  <c r="Y1204" i="5"/>
  <c r="AD1204" i="5" s="1"/>
  <c r="AO1204" i="5" s="1"/>
  <c r="Y1137" i="5"/>
  <c r="AD1137" i="5" s="1"/>
  <c r="AO1137" i="5" s="1"/>
  <c r="Y1075" i="5"/>
  <c r="AD1075" i="5" s="1"/>
  <c r="Y1415" i="5"/>
  <c r="AD1415" i="5" s="1"/>
  <c r="AO1415" i="5" s="1"/>
  <c r="Y1114" i="5"/>
  <c r="AD1114" i="5" s="1"/>
  <c r="Y1039" i="5"/>
  <c r="AD1039" i="5" s="1"/>
  <c r="Y891" i="5"/>
  <c r="AD891" i="5" s="1"/>
  <c r="Y1293" i="5"/>
  <c r="AD1293" i="5" s="1"/>
  <c r="AO1293" i="5" s="1"/>
  <c r="Y1078" i="5"/>
  <c r="AD1078" i="5" s="1"/>
  <c r="AO1078" i="5" s="1"/>
  <c r="Y898" i="5"/>
  <c r="AD898" i="5" s="1"/>
  <c r="AO898" i="5" s="1"/>
  <c r="Y1275" i="5"/>
  <c r="AD1275" i="5" s="1"/>
  <c r="Y507" i="5"/>
  <c r="AD507" i="5" s="1"/>
  <c r="Y381" i="5"/>
  <c r="AD381" i="5" s="1"/>
  <c r="Y495" i="5"/>
  <c r="AD495" i="5" s="1"/>
  <c r="AO495" i="5" s="1"/>
  <c r="Y454" i="5"/>
  <c r="AD454" i="5" s="1"/>
  <c r="AO454" i="5" s="1"/>
  <c r="Y414" i="5"/>
  <c r="AD414" i="5" s="1"/>
  <c r="Y270" i="5"/>
  <c r="AD270" i="5" s="1"/>
  <c r="AO270" i="5" s="1"/>
  <c r="Y239" i="5"/>
  <c r="AD239" i="5" s="1"/>
  <c r="AO239" i="5" s="1"/>
  <c r="Y402" i="5"/>
  <c r="AD402" i="5" s="1"/>
  <c r="AO402" i="5" s="1"/>
  <c r="Y366" i="5"/>
  <c r="AD366" i="5" s="1"/>
  <c r="Y309" i="5"/>
  <c r="AD309" i="5" s="1"/>
  <c r="Y218" i="5"/>
  <c r="AD218" i="5" s="1"/>
  <c r="AO218" i="5" s="1"/>
  <c r="Y37" i="5"/>
  <c r="AD37" i="5" s="1"/>
  <c r="AO37" i="5" s="1"/>
  <c r="Y545" i="5"/>
  <c r="AD545" i="5" s="1"/>
  <c r="AO545" i="5" s="1"/>
  <c r="Y453" i="5"/>
  <c r="AD453" i="5" s="1"/>
  <c r="AO453" i="5" s="1"/>
  <c r="Y378" i="5"/>
  <c r="AD378" i="5" s="1"/>
  <c r="Y263" i="5"/>
  <c r="AD263" i="5" s="1"/>
  <c r="AO263" i="5" s="1"/>
  <c r="Y1627" i="5"/>
  <c r="AD1627" i="5" s="1"/>
  <c r="AO1627" i="5" s="1"/>
  <c r="Y1728" i="5"/>
  <c r="AD1728" i="5" s="1"/>
  <c r="AO1728" i="5" s="1"/>
  <c r="Y1793" i="5"/>
  <c r="AD1793" i="5" s="1"/>
  <c r="Y1667" i="5"/>
  <c r="AD1667" i="5" s="1"/>
  <c r="AO1667" i="5" s="1"/>
  <c r="Y1562" i="5"/>
  <c r="AD1562" i="5" s="1"/>
  <c r="AO1562" i="5" s="1"/>
  <c r="Y1534" i="5"/>
  <c r="AD1534" i="5" s="1"/>
  <c r="AO1534" i="5" s="1"/>
  <c r="Y1524" i="5"/>
  <c r="AD1524" i="5" s="1"/>
  <c r="AO1524" i="5" s="1"/>
  <c r="Y1513" i="5"/>
  <c r="AD1513" i="5" s="1"/>
  <c r="AO1513" i="5" s="1"/>
  <c r="Y1492" i="5"/>
  <c r="AD1492" i="5" s="1"/>
  <c r="Y1456" i="5"/>
  <c r="AD1456" i="5" s="1"/>
  <c r="AO1456" i="5" s="1"/>
  <c r="Y662" i="5"/>
  <c r="AD662" i="5" s="1"/>
  <c r="Y584" i="5"/>
  <c r="AD584" i="5" s="1"/>
  <c r="AO584" i="5" s="1"/>
  <c r="Y473" i="5"/>
  <c r="AD473" i="5" s="1"/>
  <c r="AO473" i="5" s="1"/>
  <c r="Y404" i="5"/>
  <c r="AD404" i="5" s="1"/>
  <c r="AO404" i="5" s="1"/>
  <c r="Y1079" i="5"/>
  <c r="AD1079" i="5" s="1"/>
  <c r="AO1079" i="5" s="1"/>
  <c r="Y833" i="5"/>
  <c r="AD833" i="5" s="1"/>
  <c r="AO833" i="5" s="1"/>
  <c r="Y321" i="5"/>
  <c r="AD321" i="5" s="1"/>
  <c r="AO321" i="5" s="1"/>
  <c r="Y1473" i="5"/>
  <c r="AD1473" i="5" s="1"/>
  <c r="AO1473" i="5" s="1"/>
  <c r="Y756" i="5"/>
  <c r="AD756" i="5" s="1"/>
  <c r="Y874" i="5"/>
  <c r="AD874" i="5" s="1"/>
  <c r="Y814" i="5"/>
  <c r="AD814" i="5" s="1"/>
  <c r="Y762" i="5"/>
  <c r="AD762" i="5" s="1"/>
  <c r="AO762" i="5" s="1"/>
  <c r="Y673" i="5"/>
  <c r="AD673" i="5" s="1"/>
  <c r="AO673" i="5" s="1"/>
  <c r="Y647" i="5"/>
  <c r="AD647" i="5" s="1"/>
  <c r="AO647" i="5" s="1"/>
  <c r="Y596" i="5"/>
  <c r="AD596" i="5" s="1"/>
  <c r="AO596" i="5" s="1"/>
  <c r="Y1330" i="5"/>
  <c r="AD1330" i="5" s="1"/>
  <c r="AO1330" i="5" s="1"/>
  <c r="Y899" i="5"/>
  <c r="AD899" i="5" s="1"/>
  <c r="AO899" i="5" s="1"/>
  <c r="Y1035" i="5"/>
  <c r="AD1035" i="5" s="1"/>
  <c r="AO1035" i="5" s="1"/>
  <c r="Y555" i="5"/>
  <c r="AD555" i="5" s="1"/>
  <c r="AO555" i="5" s="1"/>
  <c r="Y497" i="5"/>
  <c r="AD497" i="5" s="1"/>
  <c r="Y202" i="5"/>
  <c r="AD202" i="5" s="1"/>
  <c r="AO202" i="5" s="1"/>
  <c r="Y173" i="5"/>
  <c r="AD173" i="5" s="1"/>
  <c r="AO173" i="5" s="1"/>
  <c r="Y245" i="5"/>
  <c r="AD245" i="5" s="1"/>
  <c r="Y78" i="5"/>
  <c r="AD78" i="5" s="1"/>
  <c r="AO78" i="5" s="1"/>
  <c r="Y285" i="5"/>
  <c r="AD285" i="5" s="1"/>
  <c r="Y288" i="5"/>
  <c r="AD288" i="5" s="1"/>
  <c r="AO288" i="5" s="1"/>
  <c r="Y1964" i="5"/>
  <c r="AD1964" i="5" s="1"/>
  <c r="AO1964" i="5" s="1"/>
  <c r="Y1946" i="5"/>
  <c r="AD1946" i="5" s="1"/>
  <c r="Y1925" i="5"/>
  <c r="AD1925" i="5" s="1"/>
  <c r="Y1956" i="5"/>
  <c r="AD1956" i="5" s="1"/>
  <c r="Y1889" i="5"/>
  <c r="AD1889" i="5" s="1"/>
  <c r="AO1889" i="5" s="1"/>
  <c r="Y1848" i="5"/>
  <c r="AD1848" i="5" s="1"/>
  <c r="AO1848" i="5" s="1"/>
  <c r="Y1816" i="5"/>
  <c r="AD1816" i="5" s="1"/>
  <c r="Y1884" i="5"/>
  <c r="AD1884" i="5" s="1"/>
  <c r="AO1884" i="5" s="1"/>
  <c r="Y1844" i="5"/>
  <c r="AD1844" i="5" s="1"/>
  <c r="AO1844" i="5" s="1"/>
  <c r="Y1825" i="5"/>
  <c r="AD1825" i="5" s="1"/>
  <c r="Y1746" i="5"/>
  <c r="AD1746" i="5" s="1"/>
  <c r="AO1746" i="5" s="1"/>
  <c r="Y1660" i="5"/>
  <c r="AD1660" i="5" s="1"/>
  <c r="AO1660" i="5" s="1"/>
  <c r="Y1537" i="5"/>
  <c r="AD1537" i="5" s="1"/>
  <c r="Y1526" i="5"/>
  <c r="AD1526" i="5" s="1"/>
  <c r="AO1526" i="5" s="1"/>
  <c r="Y1505" i="5"/>
  <c r="AD1505" i="5" s="1"/>
  <c r="AO1505" i="5" s="1"/>
  <c r="Y1494" i="5"/>
  <c r="AD1494" i="5" s="1"/>
  <c r="Y1222" i="5"/>
  <c r="AD1222" i="5" s="1"/>
  <c r="AO1222" i="5" s="1"/>
  <c r="Y1153" i="5"/>
  <c r="AD1153" i="5" s="1"/>
  <c r="Y1125" i="5"/>
  <c r="AD1125" i="5" s="1"/>
  <c r="Y1059" i="5"/>
  <c r="AD1059" i="5" s="1"/>
  <c r="AO1059" i="5" s="1"/>
  <c r="Y1299" i="5"/>
  <c r="AD1299" i="5" s="1"/>
  <c r="AO1299" i="5" s="1"/>
  <c r="Y965" i="5"/>
  <c r="AD965" i="5" s="1"/>
  <c r="Y1110" i="5"/>
  <c r="AD1110" i="5" s="1"/>
  <c r="Y644" i="5"/>
  <c r="AD644" i="5" s="1"/>
  <c r="AO644" i="5" s="1"/>
  <c r="Y877" i="5"/>
  <c r="AD877" i="5" s="1"/>
  <c r="Y280" i="5"/>
  <c r="AD280" i="5" s="1"/>
  <c r="Y259" i="5"/>
  <c r="AD259" i="5" s="1"/>
  <c r="AO259" i="5" s="1"/>
  <c r="Y374" i="5"/>
  <c r="AD374" i="5" s="1"/>
  <c r="Y317" i="5"/>
  <c r="AD317" i="5" s="1"/>
  <c r="AO317" i="5" s="1"/>
  <c r="Y767" i="5"/>
  <c r="AD767" i="5" s="1"/>
  <c r="AO767" i="5" s="1"/>
  <c r="Y562" i="5"/>
  <c r="AD562" i="5" s="1"/>
  <c r="AO562" i="5" s="1"/>
  <c r="Y592" i="5"/>
  <c r="AD592" i="5" s="1"/>
  <c r="AO1114" i="5"/>
  <c r="AO1306" i="5"/>
  <c r="Y33" i="5"/>
  <c r="AD33" i="5" s="1"/>
  <c r="AO33" i="5" s="1"/>
  <c r="Y1975" i="5"/>
  <c r="AD1975" i="5" s="1"/>
  <c r="AO1975" i="5" s="1"/>
  <c r="Y1980" i="5"/>
  <c r="AD1980" i="5" s="1"/>
  <c r="AO1980" i="5" s="1"/>
  <c r="Y1961" i="5"/>
  <c r="AD1961" i="5" s="1"/>
  <c r="Y1929" i="5"/>
  <c r="AD1929" i="5" s="1"/>
  <c r="AO1929" i="5" s="1"/>
  <c r="Y1918" i="5"/>
  <c r="AD1918" i="5" s="1"/>
  <c r="AO1918" i="5" s="1"/>
  <c r="Y1903" i="5"/>
  <c r="AD1903" i="5" s="1"/>
  <c r="AO1903" i="5" s="1"/>
  <c r="Y1950" i="5"/>
  <c r="AD1950" i="5" s="1"/>
  <c r="AO1950" i="5" s="1"/>
  <c r="Y1719" i="5"/>
  <c r="AD1719" i="5" s="1"/>
  <c r="Y1637" i="5"/>
  <c r="AD1637" i="5" s="1"/>
  <c r="Y1658" i="5"/>
  <c r="AD1658" i="5" s="1"/>
  <c r="AO1658" i="5" s="1"/>
  <c r="Y1593" i="5"/>
  <c r="AD1593" i="5" s="1"/>
  <c r="Y1850" i="5"/>
  <c r="AD1850" i="5" s="1"/>
  <c r="AO1850" i="5" s="1"/>
  <c r="Y1678" i="5"/>
  <c r="AD1678" i="5" s="1"/>
  <c r="Y1568" i="5"/>
  <c r="AD1568" i="5" s="1"/>
  <c r="AO1568" i="5" s="1"/>
  <c r="Y1536" i="5"/>
  <c r="AD1536" i="5" s="1"/>
  <c r="AO1536" i="5" s="1"/>
  <c r="Y1514" i="5"/>
  <c r="AD1514" i="5" s="1"/>
  <c r="AO1514" i="5" s="1"/>
  <c r="Y1504" i="5"/>
  <c r="AD1504" i="5" s="1"/>
  <c r="AO1504" i="5" s="1"/>
  <c r="Y1464" i="5"/>
  <c r="AD1464" i="5" s="1"/>
  <c r="AO1464" i="5" s="1"/>
  <c r="Y1511" i="5"/>
  <c r="AD1511" i="5" s="1"/>
  <c r="AO1511" i="5" s="1"/>
  <c r="Y1650" i="5"/>
  <c r="AD1650" i="5" s="1"/>
  <c r="Y1576" i="5"/>
  <c r="AD1576" i="5" s="1"/>
  <c r="AO1576" i="5" s="1"/>
  <c r="Y1202" i="5"/>
  <c r="AD1202" i="5" s="1"/>
  <c r="AO1202" i="5" s="1"/>
  <c r="Y1319" i="5"/>
  <c r="AD1319" i="5" s="1"/>
  <c r="Y1096" i="5"/>
  <c r="AD1096" i="5" s="1"/>
  <c r="AO1096" i="5" s="1"/>
  <c r="Y1042" i="5"/>
  <c r="AD1042" i="5" s="1"/>
  <c r="AO1042" i="5" s="1"/>
  <c r="Y1013" i="5"/>
  <c r="AD1013" i="5" s="1"/>
  <c r="AO1013" i="5" s="1"/>
  <c r="Y1234" i="5"/>
  <c r="AD1234" i="5" s="1"/>
  <c r="AO1234" i="5" s="1"/>
  <c r="Y1157" i="5"/>
  <c r="AD1157" i="5" s="1"/>
  <c r="AO1157" i="5" s="1"/>
  <c r="Y1108" i="5"/>
  <c r="AD1108" i="5" s="1"/>
  <c r="AO1108" i="5" s="1"/>
  <c r="Y1066" i="5"/>
  <c r="AD1066" i="5" s="1"/>
  <c r="AO1066" i="5" s="1"/>
  <c r="Y960" i="5"/>
  <c r="AD960" i="5" s="1"/>
  <c r="AO960" i="5" s="1"/>
  <c r="Y933" i="5"/>
  <c r="AD933" i="5" s="1"/>
  <c r="AO933" i="5" s="1"/>
  <c r="Y882" i="5"/>
  <c r="AD882" i="5" s="1"/>
  <c r="AO882" i="5" s="1"/>
  <c r="Y803" i="5"/>
  <c r="AD803" i="5" s="1"/>
  <c r="AO803" i="5" s="1"/>
  <c r="Y774" i="5"/>
  <c r="AD774" i="5" s="1"/>
  <c r="AO774" i="5" s="1"/>
  <c r="Y694" i="5"/>
  <c r="AD694" i="5" s="1"/>
  <c r="AO694" i="5" s="1"/>
  <c r="Y1138" i="5"/>
  <c r="AD1138" i="5" s="1"/>
  <c r="AO1138" i="5" s="1"/>
  <c r="Y1072" i="5"/>
  <c r="AD1072" i="5" s="1"/>
  <c r="AO1072" i="5" s="1"/>
  <c r="Y971" i="5"/>
  <c r="AD971" i="5" s="1"/>
  <c r="AO971" i="5" s="1"/>
  <c r="Y905" i="5"/>
  <c r="AD905" i="5" s="1"/>
  <c r="Y857" i="5"/>
  <c r="AD857" i="5" s="1"/>
  <c r="AO857" i="5" s="1"/>
  <c r="Y834" i="5"/>
  <c r="AD834" i="5" s="1"/>
  <c r="AO834" i="5" s="1"/>
  <c r="Y691" i="5"/>
  <c r="AD691" i="5" s="1"/>
  <c r="AO691" i="5" s="1"/>
  <c r="Y649" i="5"/>
  <c r="AD649" i="5" s="1"/>
  <c r="AO649" i="5" s="1"/>
  <c r="Y866" i="5"/>
  <c r="AD866" i="5" s="1"/>
  <c r="AO866" i="5" s="1"/>
  <c r="Y1111" i="5"/>
  <c r="AD1111" i="5" s="1"/>
  <c r="AO1111" i="5" s="1"/>
  <c r="Y1118" i="5"/>
  <c r="AD1118" i="5" s="1"/>
  <c r="AO1118" i="5" s="1"/>
  <c r="Y559" i="5"/>
  <c r="AD559" i="5" s="1"/>
  <c r="Y513" i="5"/>
  <c r="AD513" i="5" s="1"/>
  <c r="AO513" i="5" s="1"/>
  <c r="Y385" i="5"/>
  <c r="AD385" i="5" s="1"/>
  <c r="Y277" i="5"/>
  <c r="AD277" i="5" s="1"/>
  <c r="AO277" i="5" s="1"/>
  <c r="Y51" i="5"/>
  <c r="AD51" i="5" s="1"/>
  <c r="AO51" i="5" s="1"/>
  <c r="Y822" i="5"/>
  <c r="AD822" i="5" s="1"/>
  <c r="AO822" i="5" s="1"/>
  <c r="Y531" i="5"/>
  <c r="AD531" i="5" s="1"/>
  <c r="AO531" i="5" s="1"/>
  <c r="Y372" i="5"/>
  <c r="AD372" i="5" s="1"/>
  <c r="Y731" i="5"/>
  <c r="AD731" i="5" s="1"/>
  <c r="AO731" i="5" s="1"/>
  <c r="Y604" i="5"/>
  <c r="AD604" i="5" s="1"/>
  <c r="AO604" i="5" s="1"/>
  <c r="Y560" i="5"/>
  <c r="AD560" i="5" s="1"/>
  <c r="AO560" i="5" s="1"/>
  <c r="Y412" i="5"/>
  <c r="AD412" i="5" s="1"/>
  <c r="AO412" i="5" s="1"/>
  <c r="Y234" i="5"/>
  <c r="AD234" i="5" s="1"/>
  <c r="AO234" i="5" s="1"/>
  <c r="Y619" i="5"/>
  <c r="AD619" i="5" s="1"/>
  <c r="AO619" i="5" s="1"/>
  <c r="Y265" i="5"/>
  <c r="AD265" i="5" s="1"/>
  <c r="AO265" i="5" s="1"/>
  <c r="Y191" i="5"/>
  <c r="AD191" i="5" s="1"/>
  <c r="AO191" i="5" s="1"/>
  <c r="Y76" i="5"/>
  <c r="AD76" i="5" s="1"/>
  <c r="AO76" i="5" s="1"/>
  <c r="Y179" i="5"/>
  <c r="AD179" i="5" s="1"/>
  <c r="AO179" i="5" s="1"/>
  <c r="Y602" i="5"/>
  <c r="AD602" i="5" s="1"/>
  <c r="AO602" i="5" s="1"/>
  <c r="Y106" i="5"/>
  <c r="AD106" i="5" s="1"/>
  <c r="AO106" i="5" s="1"/>
  <c r="Y373" i="5"/>
  <c r="AD373" i="5" s="1"/>
  <c r="AO373" i="5" s="1"/>
  <c r="Y330" i="5"/>
  <c r="AD330" i="5" s="1"/>
  <c r="AO330" i="5" s="1"/>
  <c r="Y1938" i="5"/>
  <c r="AD1938" i="5" s="1"/>
  <c r="Y1861" i="5"/>
  <c r="AD1861" i="5" s="1"/>
  <c r="AO1861" i="5" s="1"/>
  <c r="Y1904" i="5"/>
  <c r="AD1904" i="5" s="1"/>
  <c r="Y1664" i="5"/>
  <c r="AD1664" i="5" s="1"/>
  <c r="AO1664" i="5" s="1"/>
  <c r="Y1635" i="5"/>
  <c r="AD1635" i="5" s="1"/>
  <c r="AO1635" i="5" s="1"/>
  <c r="Y1567" i="5"/>
  <c r="AD1567" i="5" s="1"/>
  <c r="AO1567" i="5" s="1"/>
  <c r="Y1713" i="5"/>
  <c r="AD1713" i="5" s="1"/>
  <c r="AO1713" i="5" s="1"/>
  <c r="Y1529" i="5"/>
  <c r="AD1529" i="5" s="1"/>
  <c r="AO1529" i="5" s="1"/>
  <c r="Y1518" i="5"/>
  <c r="AD1518" i="5" s="1"/>
  <c r="AO1518" i="5" s="1"/>
  <c r="Y1497" i="5"/>
  <c r="AD1497" i="5" s="1"/>
  <c r="Y1421" i="5"/>
  <c r="AD1421" i="5" s="1"/>
  <c r="Y1392" i="5"/>
  <c r="AD1392" i="5" s="1"/>
  <c r="AO1392" i="5" s="1"/>
  <c r="Y1560" i="5"/>
  <c r="AD1560" i="5" s="1"/>
  <c r="Y1371" i="5"/>
  <c r="AD1371" i="5" s="1"/>
  <c r="AO1371" i="5" s="1"/>
  <c r="Y1991" i="5"/>
  <c r="AD1991" i="5" s="1"/>
  <c r="AO1991" i="5" s="1"/>
  <c r="Y1998" i="5"/>
  <c r="AD1998" i="5" s="1"/>
  <c r="AO1998" i="5" s="1"/>
  <c r="Y1960" i="5"/>
  <c r="AD1960" i="5" s="1"/>
  <c r="AO1960" i="5" s="1"/>
  <c r="Y1984" i="5"/>
  <c r="AD1984" i="5" s="1"/>
  <c r="AO1984" i="5" s="1"/>
  <c r="Y1945" i="5"/>
  <c r="AD1945" i="5" s="1"/>
  <c r="AO1945" i="5" s="1"/>
  <c r="Y1934" i="5"/>
  <c r="AD1934" i="5" s="1"/>
  <c r="AO1934" i="5" s="1"/>
  <c r="Y1924" i="5"/>
  <c r="AD1924" i="5" s="1"/>
  <c r="AO1924" i="5" s="1"/>
  <c r="Y1913" i="5"/>
  <c r="AD1913" i="5" s="1"/>
  <c r="AO1913" i="5" s="1"/>
  <c r="Y1981" i="5"/>
  <c r="AD1981" i="5" s="1"/>
  <c r="AO1981" i="5" s="1"/>
  <c r="Y1642" i="5"/>
  <c r="AD1642" i="5" s="1"/>
  <c r="AO1642" i="5" s="1"/>
  <c r="Y1609" i="5"/>
  <c r="AD1609" i="5" s="1"/>
  <c r="AO1609" i="5" s="1"/>
  <c r="Y1527" i="5"/>
  <c r="AD1527" i="5" s="1"/>
  <c r="AO1527" i="5" s="1"/>
  <c r="Y1495" i="5"/>
  <c r="AD1495" i="5" s="1"/>
  <c r="AO1495" i="5" s="1"/>
  <c r="Y1714" i="5"/>
  <c r="AD1714" i="5" s="1"/>
  <c r="AO1714" i="5" s="1"/>
  <c r="Y1542" i="5"/>
  <c r="AD1542" i="5" s="1"/>
  <c r="AO1542" i="5" s="1"/>
  <c r="Y1437" i="5"/>
  <c r="AD1437" i="5" s="1"/>
  <c r="Y1486" i="5"/>
  <c r="AD1486" i="5" s="1"/>
  <c r="Y1366" i="5"/>
  <c r="AD1366" i="5" s="1"/>
  <c r="Y1310" i="5"/>
  <c r="AD1310" i="5" s="1"/>
  <c r="AO1310" i="5" s="1"/>
  <c r="Y1074" i="5"/>
  <c r="AD1074" i="5" s="1"/>
  <c r="AO1074" i="5" s="1"/>
  <c r="Y1631" i="5"/>
  <c r="AD1631" i="5" s="1"/>
  <c r="AO1631" i="5" s="1"/>
  <c r="Y1207" i="5"/>
  <c r="AD1207" i="5" s="1"/>
  <c r="AO1207" i="5" s="1"/>
  <c r="Y1112" i="5"/>
  <c r="AD1112" i="5" s="1"/>
  <c r="AO1112" i="5" s="1"/>
  <c r="Y1063" i="5"/>
  <c r="AD1063" i="5" s="1"/>
  <c r="AO1063" i="5" s="1"/>
  <c r="Y1034" i="5"/>
  <c r="AD1034" i="5" s="1"/>
  <c r="AO1034" i="5" s="1"/>
  <c r="Y997" i="5"/>
  <c r="AD997" i="5" s="1"/>
  <c r="Y1265" i="5"/>
  <c r="AD1265" i="5" s="1"/>
  <c r="Y1169" i="5"/>
  <c r="AD1169" i="5" s="1"/>
  <c r="Y1152" i="5"/>
  <c r="AD1152" i="5" s="1"/>
  <c r="AO1152" i="5" s="1"/>
  <c r="Y1141" i="5"/>
  <c r="AD1141" i="5" s="1"/>
  <c r="AO1141" i="5" s="1"/>
  <c r="Y1061" i="5"/>
  <c r="AD1061" i="5" s="1"/>
  <c r="Y976" i="5"/>
  <c r="AD976" i="5" s="1"/>
  <c r="AO976" i="5" s="1"/>
  <c r="Y890" i="5"/>
  <c r="AD890" i="5" s="1"/>
  <c r="AO890" i="5" s="1"/>
  <c r="Y856" i="5"/>
  <c r="AD856" i="5" s="1"/>
  <c r="AO856" i="5" s="1"/>
  <c r="Y760" i="5"/>
  <c r="AD760" i="5" s="1"/>
  <c r="AO760" i="5" s="1"/>
  <c r="Y615" i="5"/>
  <c r="AD615" i="5" s="1"/>
  <c r="AO615" i="5" s="1"/>
  <c r="Y879" i="5"/>
  <c r="AD879" i="5" s="1"/>
  <c r="AO879" i="5" s="1"/>
  <c r="Y723" i="5"/>
  <c r="AD723" i="5" s="1"/>
  <c r="AO723" i="5" s="1"/>
  <c r="Y897" i="5"/>
  <c r="AD897" i="5" s="1"/>
  <c r="Y940" i="5"/>
  <c r="AD940" i="5" s="1"/>
  <c r="Y642" i="5"/>
  <c r="AD642" i="5" s="1"/>
  <c r="AO642" i="5" s="1"/>
  <c r="Y1290" i="5"/>
  <c r="AD1290" i="5" s="1"/>
  <c r="AO1290" i="5" s="1"/>
  <c r="Y546" i="5"/>
  <c r="AD546" i="5" s="1"/>
  <c r="AO546" i="5" s="1"/>
  <c r="Y480" i="5"/>
  <c r="AD480" i="5" s="1"/>
  <c r="AO480" i="5" s="1"/>
  <c r="Y55" i="5"/>
  <c r="AD55" i="5" s="1"/>
  <c r="Y589" i="5"/>
  <c r="AD589" i="5" s="1"/>
  <c r="AO589" i="5" s="1"/>
  <c r="Y547" i="5"/>
  <c r="AD547" i="5" s="1"/>
  <c r="AO547" i="5" s="1"/>
  <c r="Y510" i="5"/>
  <c r="AD510" i="5" s="1"/>
  <c r="Y364" i="5"/>
  <c r="AD364" i="5" s="1"/>
  <c r="AO364" i="5" s="1"/>
  <c r="Y214" i="5"/>
  <c r="AD214" i="5" s="1"/>
  <c r="AO214" i="5" s="1"/>
  <c r="Y127" i="5"/>
  <c r="AD127" i="5" s="1"/>
  <c r="AO127" i="5" s="1"/>
  <c r="Y105" i="5"/>
  <c r="AD105" i="5" s="1"/>
  <c r="AO105" i="5" s="1"/>
  <c r="Y650" i="5"/>
  <c r="AD650" i="5" s="1"/>
  <c r="Y576" i="5"/>
  <c r="AD576" i="5" s="1"/>
  <c r="AO576" i="5" s="1"/>
  <c r="Y338" i="5"/>
  <c r="AD338" i="5" s="1"/>
  <c r="AO338" i="5" s="1"/>
  <c r="Y521" i="5"/>
  <c r="AD521" i="5" s="1"/>
  <c r="AO521" i="5" s="1"/>
  <c r="Y282" i="5"/>
  <c r="AD282" i="5" s="1"/>
  <c r="AO282" i="5" s="1"/>
  <c r="Y233" i="5"/>
  <c r="AD233" i="5" s="1"/>
  <c r="AO233" i="5" s="1"/>
  <c r="Y154" i="5"/>
  <c r="AD154" i="5" s="1"/>
  <c r="AO154" i="5" s="1"/>
  <c r="Y62" i="5"/>
  <c r="AD62" i="5" s="1"/>
  <c r="Y90" i="5"/>
  <c r="AD90" i="5" s="1"/>
  <c r="AO90" i="5" s="1"/>
  <c r="Y380" i="5"/>
  <c r="AD380" i="5" s="1"/>
  <c r="AO380" i="5" s="1"/>
  <c r="Y398" i="5"/>
  <c r="AD398" i="5" s="1"/>
  <c r="AO398" i="5" s="1"/>
  <c r="AO912" i="5"/>
  <c r="Y1878" i="5"/>
  <c r="AD1878" i="5" s="1"/>
  <c r="AO1878" i="5" s="1"/>
  <c r="Y1552" i="5"/>
  <c r="AD1552" i="5" s="1"/>
  <c r="AO1552" i="5" s="1"/>
  <c r="Y1523" i="5"/>
  <c r="AD1523" i="5" s="1"/>
  <c r="AO1523" i="5" s="1"/>
  <c r="Y1491" i="5"/>
  <c r="AD1491" i="5" s="1"/>
  <c r="Y1463" i="5"/>
  <c r="AD1463" i="5" s="1"/>
  <c r="AO1463" i="5" s="1"/>
  <c r="AO1169" i="5"/>
  <c r="Y358" i="5"/>
  <c r="AD358" i="5" s="1"/>
  <c r="AO358" i="5" s="1"/>
  <c r="Y1770" i="5"/>
  <c r="AD1770" i="5" s="1"/>
  <c r="AO1770" i="5" s="1"/>
  <c r="Y1643" i="5"/>
  <c r="AD1643" i="5" s="1"/>
  <c r="AO1643" i="5" s="1"/>
  <c r="Y1638" i="5"/>
  <c r="AD1638" i="5" s="1"/>
  <c r="Y1285" i="5"/>
  <c r="AD1285" i="5" s="1"/>
  <c r="AO1285" i="5" s="1"/>
  <c r="Y1703" i="5"/>
  <c r="AD1703" i="5" s="1"/>
  <c r="AO1703" i="5" s="1"/>
  <c r="Y1561" i="5"/>
  <c r="AD1561" i="5" s="1"/>
  <c r="AO1561" i="5" s="1"/>
  <c r="Y1405" i="5"/>
  <c r="AD1405" i="5" s="1"/>
  <c r="AO1405" i="5" s="1"/>
  <c r="Y1376" i="5"/>
  <c r="AD1376" i="5" s="1"/>
  <c r="AO1376" i="5" s="1"/>
  <c r="Y1598" i="5"/>
  <c r="AD1598" i="5" s="1"/>
  <c r="AO1598" i="5" s="1"/>
  <c r="Y1387" i="5"/>
  <c r="AD1387" i="5" s="1"/>
  <c r="AO1387" i="5" s="1"/>
  <c r="Y1355" i="5"/>
  <c r="AD1355" i="5" s="1"/>
  <c r="AO1355" i="5" s="1"/>
  <c r="Y1474" i="5"/>
  <c r="AD1474" i="5" s="1"/>
  <c r="Y1343" i="5"/>
  <c r="AD1343" i="5" s="1"/>
  <c r="Y1057" i="5"/>
  <c r="AD1057" i="5" s="1"/>
  <c r="Y1135" i="5"/>
  <c r="AD1135" i="5" s="1"/>
  <c r="AO1135" i="5" s="1"/>
  <c r="Y1309" i="5"/>
  <c r="AD1309" i="5" s="1"/>
  <c r="Y1200" i="5"/>
  <c r="AD1200" i="5" s="1"/>
  <c r="AO1200" i="5" s="1"/>
  <c r="Y957" i="5"/>
  <c r="AD957" i="5" s="1"/>
  <c r="AO957" i="5" s="1"/>
  <c r="Y875" i="5"/>
  <c r="AD875" i="5" s="1"/>
  <c r="AO875" i="5" s="1"/>
  <c r="Y759" i="5"/>
  <c r="AD759" i="5" s="1"/>
  <c r="AO759" i="5" s="1"/>
  <c r="Y953" i="5"/>
  <c r="AD953" i="5" s="1"/>
  <c r="Y878" i="5"/>
  <c r="AD878" i="5" s="1"/>
  <c r="AO878" i="5" s="1"/>
  <c r="Y861" i="5"/>
  <c r="AD861" i="5" s="1"/>
  <c r="Y841" i="5"/>
  <c r="AD841" i="5" s="1"/>
  <c r="Y687" i="5"/>
  <c r="AD687" i="5" s="1"/>
  <c r="AO687" i="5" s="1"/>
  <c r="Y918" i="5"/>
  <c r="AD918" i="5" s="1"/>
  <c r="AO918" i="5" s="1"/>
  <c r="Y1255" i="5"/>
  <c r="AD1255" i="5" s="1"/>
  <c r="AO1255" i="5" s="1"/>
  <c r="Y928" i="5"/>
  <c r="AD928" i="5" s="1"/>
  <c r="Y340" i="5"/>
  <c r="AD340" i="5" s="1"/>
  <c r="Y299" i="5"/>
  <c r="AD299" i="5" s="1"/>
  <c r="AO299" i="5" s="1"/>
  <c r="Y266" i="5"/>
  <c r="AD266" i="5" s="1"/>
  <c r="AO266" i="5" s="1"/>
  <c r="Y195" i="5"/>
  <c r="AD195" i="5" s="1"/>
  <c r="AO195" i="5" s="1"/>
  <c r="Y117" i="5"/>
  <c r="AD117" i="5" s="1"/>
  <c r="Y442" i="5"/>
  <c r="AD442" i="5" s="1"/>
  <c r="AO442" i="5" s="1"/>
  <c r="Y371" i="5"/>
  <c r="AD371" i="5" s="1"/>
  <c r="AO371" i="5" s="1"/>
  <c r="Y221" i="5"/>
  <c r="AD221" i="5" s="1"/>
  <c r="Y225" i="5"/>
  <c r="AD225" i="5" s="1"/>
  <c r="AO225" i="5" s="1"/>
  <c r="Y390" i="5"/>
  <c r="AD390" i="5" s="1"/>
  <c r="Y326" i="5"/>
  <c r="AD326" i="5" s="1"/>
  <c r="AO326" i="5" s="1"/>
  <c r="Y157" i="5"/>
  <c r="AD157" i="5" s="1"/>
  <c r="AO157" i="5" s="1"/>
  <c r="Y452" i="5"/>
  <c r="AD452" i="5" s="1"/>
  <c r="Y255" i="5"/>
  <c r="AD255" i="5" s="1"/>
  <c r="AO255" i="5" s="1"/>
  <c r="AO136" i="5"/>
  <c r="Y1983" i="5"/>
  <c r="AD1983" i="5" s="1"/>
  <c r="AO1983" i="5" s="1"/>
  <c r="Y1989" i="5"/>
  <c r="AD1989" i="5" s="1"/>
  <c r="AO1989" i="5" s="1"/>
  <c r="Y1957" i="5"/>
  <c r="AD1957" i="5" s="1"/>
  <c r="AO1957" i="5" s="1"/>
  <c r="Y1942" i="5"/>
  <c r="AD1942" i="5" s="1"/>
  <c r="AO1942" i="5" s="1"/>
  <c r="Y1921" i="5"/>
  <c r="AD1921" i="5" s="1"/>
  <c r="AO1921" i="5" s="1"/>
  <c r="Y1974" i="5"/>
  <c r="AD1974" i="5" s="1"/>
  <c r="AO1974" i="5" s="1"/>
  <c r="Y1893" i="5"/>
  <c r="AD1893" i="5" s="1"/>
  <c r="AO1893" i="5" s="1"/>
  <c r="Y1951" i="5"/>
  <c r="AD1951" i="5" s="1"/>
  <c r="AO1951" i="5" s="1"/>
  <c r="Y1907" i="5"/>
  <c r="AD1907" i="5" s="1"/>
  <c r="AO1907" i="5" s="1"/>
  <c r="Y1812" i="5"/>
  <c r="AD1812" i="5" s="1"/>
  <c r="Y1857" i="5"/>
  <c r="AD1857" i="5" s="1"/>
  <c r="Y1813" i="5"/>
  <c r="AD1813" i="5" s="1"/>
  <c r="AO1813" i="5" s="1"/>
  <c r="Y1775" i="5"/>
  <c r="AD1775" i="5" s="1"/>
  <c r="AO1775" i="5" s="1"/>
  <c r="Y1876" i="5"/>
  <c r="AD1876" i="5" s="1"/>
  <c r="Y1673" i="5"/>
  <c r="AD1673" i="5" s="1"/>
  <c r="AO1673" i="5" s="1"/>
  <c r="Y1679" i="5"/>
  <c r="AD1679" i="5" s="1"/>
  <c r="AO1679" i="5" s="1"/>
  <c r="Y1528" i="5"/>
  <c r="AD1528" i="5" s="1"/>
  <c r="Y1496" i="5"/>
  <c r="AD1496" i="5" s="1"/>
  <c r="AO1496" i="5" s="1"/>
  <c r="Y1726" i="5"/>
  <c r="AD1726" i="5" s="1"/>
  <c r="AO1726" i="5" s="1"/>
  <c r="Y1585" i="5"/>
  <c r="AD1585" i="5" s="1"/>
  <c r="AO1585" i="5" s="1"/>
  <c r="Y1375" i="5"/>
  <c r="AD1375" i="5" s="1"/>
  <c r="AO1375" i="5" s="1"/>
  <c r="Y1595" i="5"/>
  <c r="AD1595" i="5" s="1"/>
  <c r="AO1595" i="5" s="1"/>
  <c r="Y1378" i="5"/>
  <c r="AD1378" i="5" s="1"/>
  <c r="AO1378" i="5" s="1"/>
  <c r="Y1227" i="5"/>
  <c r="AD1227" i="5" s="1"/>
  <c r="AO1227" i="5" s="1"/>
  <c r="Y1183" i="5"/>
  <c r="AD1183" i="5" s="1"/>
  <c r="AO1183" i="5" s="1"/>
  <c r="Y1472" i="5"/>
  <c r="AD1472" i="5" s="1"/>
  <c r="AO1472" i="5" s="1"/>
  <c r="Y1165" i="5"/>
  <c r="AD1165" i="5" s="1"/>
  <c r="AO1165" i="5" s="1"/>
  <c r="Y1021" i="5"/>
  <c r="AD1021" i="5" s="1"/>
  <c r="Y1010" i="5"/>
  <c r="AD1010" i="5" s="1"/>
  <c r="AO1010" i="5" s="1"/>
  <c r="Y1000" i="5"/>
  <c r="AD1000" i="5" s="1"/>
  <c r="Y978" i="5"/>
  <c r="AD978" i="5" s="1"/>
  <c r="AO978" i="5" s="1"/>
  <c r="Y1430" i="5"/>
  <c r="AD1430" i="5" s="1"/>
  <c r="AO1430" i="5" s="1"/>
  <c r="Y1350" i="5"/>
  <c r="AD1350" i="5" s="1"/>
  <c r="AO1350" i="5" s="1"/>
  <c r="Y1280" i="5"/>
  <c r="AD1280" i="5" s="1"/>
  <c r="Y1155" i="5"/>
  <c r="AD1155" i="5" s="1"/>
  <c r="AO1155" i="5" s="1"/>
  <c r="Y1144" i="5"/>
  <c r="AD1144" i="5" s="1"/>
  <c r="Y1098" i="5"/>
  <c r="AD1098" i="5" s="1"/>
  <c r="AO1098" i="5" s="1"/>
  <c r="Y1301" i="5"/>
  <c r="AD1301" i="5" s="1"/>
  <c r="AO1301" i="5" s="1"/>
  <c r="Y954" i="5"/>
  <c r="AD954" i="5" s="1"/>
  <c r="AO954" i="5" s="1"/>
  <c r="Y813" i="5"/>
  <c r="AD813" i="5" s="1"/>
  <c r="AO813" i="5" s="1"/>
  <c r="Y603" i="5"/>
  <c r="AD603" i="5" s="1"/>
  <c r="Y944" i="5"/>
  <c r="AD944" i="5" s="1"/>
  <c r="AO944" i="5" s="1"/>
  <c r="Y477" i="5"/>
  <c r="AD477" i="5" s="1"/>
  <c r="AO477" i="5" s="1"/>
  <c r="Y527" i="5"/>
  <c r="AD527" i="5" s="1"/>
  <c r="Y465" i="5"/>
  <c r="AD465" i="5" s="1"/>
  <c r="AO465" i="5" s="1"/>
  <c r="Y399" i="5"/>
  <c r="AD399" i="5" s="1"/>
  <c r="AO399" i="5" s="1"/>
  <c r="Y295" i="5"/>
  <c r="AD295" i="5" s="1"/>
  <c r="AO295" i="5" s="1"/>
  <c r="Y261" i="5"/>
  <c r="AD261" i="5" s="1"/>
  <c r="AO261" i="5" s="1"/>
  <c r="Y223" i="5"/>
  <c r="AD223" i="5" s="1"/>
  <c r="AO223" i="5" s="1"/>
  <c r="Y190" i="5"/>
  <c r="AD190" i="5" s="1"/>
  <c r="AO190" i="5" s="1"/>
  <c r="Y406" i="5"/>
  <c r="AD406" i="5" s="1"/>
  <c r="AO406" i="5" s="1"/>
  <c r="Y369" i="5"/>
  <c r="AD369" i="5" s="1"/>
  <c r="AO369" i="5" s="1"/>
  <c r="Y343" i="5"/>
  <c r="AD343" i="5" s="1"/>
  <c r="AO343" i="5" s="1"/>
  <c r="Y310" i="5"/>
  <c r="AD310" i="5" s="1"/>
  <c r="AO310" i="5" s="1"/>
  <c r="Y230" i="5"/>
  <c r="AD230" i="5" s="1"/>
  <c r="AO230" i="5" s="1"/>
  <c r="Y170" i="5"/>
  <c r="AD170" i="5" s="1"/>
  <c r="Y200" i="5"/>
  <c r="AD200" i="5" s="1"/>
  <c r="AO200" i="5" s="1"/>
  <c r="Y186" i="5"/>
  <c r="AD186" i="5" s="1"/>
  <c r="AO186" i="5" s="1"/>
  <c r="Y1936" i="5"/>
  <c r="AD1936" i="5" s="1"/>
  <c r="AO1936" i="5" s="1"/>
  <c r="Y1890" i="5"/>
  <c r="AD1890" i="5" s="1"/>
  <c r="AO1890" i="5" s="1"/>
  <c r="Y1790" i="5"/>
  <c r="AD1790" i="5" s="1"/>
  <c r="AO1790" i="5" s="1"/>
  <c r="Y1758" i="5"/>
  <c r="AD1758" i="5" s="1"/>
  <c r="AO1758" i="5" s="1"/>
  <c r="Y1782" i="5"/>
  <c r="AD1782" i="5" s="1"/>
  <c r="AO1782" i="5" s="1"/>
  <c r="Y1656" i="5"/>
  <c r="AD1656" i="5" s="1"/>
  <c r="Y1632" i="5"/>
  <c r="AD1632" i="5" s="1"/>
  <c r="Y1735" i="5"/>
  <c r="AD1735" i="5" s="1"/>
  <c r="AO1735" i="5" s="1"/>
  <c r="Y1689" i="5"/>
  <c r="AD1689" i="5" s="1"/>
  <c r="AO1689" i="5" s="1"/>
  <c r="Y1707" i="5"/>
  <c r="AD1707" i="5" s="1"/>
  <c r="AO1707" i="5" s="1"/>
  <c r="Y1594" i="5"/>
  <c r="AD1594" i="5" s="1"/>
  <c r="AO1594" i="5" s="1"/>
  <c r="Y1687" i="5"/>
  <c r="AD1687" i="5" s="1"/>
  <c r="AO1687" i="5" s="1"/>
  <c r="Y1271" i="5"/>
  <c r="AD1271" i="5" s="1"/>
  <c r="Y1217" i="5"/>
  <c r="AD1217" i="5" s="1"/>
  <c r="AO1217" i="5" s="1"/>
  <c r="Y1116" i="5"/>
  <c r="AD1116" i="5" s="1"/>
  <c r="AO1116" i="5" s="1"/>
  <c r="Y1025" i="5"/>
  <c r="AD1025" i="5" s="1"/>
  <c r="AO1025" i="5" s="1"/>
  <c r="Y1014" i="5"/>
  <c r="AD1014" i="5" s="1"/>
  <c r="AO1014" i="5" s="1"/>
  <c r="Y982" i="5"/>
  <c r="AD982" i="5" s="1"/>
  <c r="Y747" i="5"/>
  <c r="AD747" i="5" s="1"/>
  <c r="AO747" i="5" s="1"/>
  <c r="Y715" i="5"/>
  <c r="AD715" i="5" s="1"/>
  <c r="Y1334" i="5"/>
  <c r="AD1334" i="5" s="1"/>
  <c r="AO1334" i="5" s="1"/>
  <c r="Y761" i="5"/>
  <c r="AD761" i="5" s="1"/>
  <c r="AO761" i="5" s="1"/>
  <c r="Y1361" i="5"/>
  <c r="AD1361" i="5" s="1"/>
  <c r="AO1361" i="5" s="1"/>
  <c r="Y999" i="5"/>
  <c r="AD999" i="5" s="1"/>
  <c r="AO999" i="5" s="1"/>
  <c r="Y763" i="5"/>
  <c r="AD763" i="5" s="1"/>
  <c r="AO763" i="5" s="1"/>
  <c r="Y1131" i="5"/>
  <c r="AD1131" i="5" s="1"/>
  <c r="Y710" i="5"/>
  <c r="AD710" i="5" s="1"/>
  <c r="AO710" i="5" s="1"/>
  <c r="Y565" i="5"/>
  <c r="AD565" i="5" s="1"/>
  <c r="AO565" i="5" s="1"/>
  <c r="Y842" i="5"/>
  <c r="AD842" i="5" s="1"/>
  <c r="Y353" i="5"/>
  <c r="AD353" i="5" s="1"/>
  <c r="AO353" i="5" s="1"/>
  <c r="Y198" i="5"/>
  <c r="AD198" i="5" s="1"/>
  <c r="Y172" i="5"/>
  <c r="AD172" i="5" s="1"/>
  <c r="AO172" i="5" s="1"/>
  <c r="Y125" i="5"/>
  <c r="AD125" i="5" s="1"/>
  <c r="AO125" i="5" s="1"/>
  <c r="Y85" i="5"/>
  <c r="AD85" i="5" s="1"/>
  <c r="AO85" i="5" s="1"/>
  <c r="Y193" i="5"/>
  <c r="AD193" i="5" s="1"/>
  <c r="AO193" i="5" s="1"/>
  <c r="Y165" i="5"/>
  <c r="AD165" i="5" s="1"/>
  <c r="Y73" i="5"/>
  <c r="AD73" i="5" s="1"/>
  <c r="AO73" i="5" s="1"/>
  <c r="Y493" i="5"/>
  <c r="AD493" i="5" s="1"/>
  <c r="Y392" i="5"/>
  <c r="AD392" i="5" s="1"/>
  <c r="AO392" i="5" s="1"/>
  <c r="Y290" i="5"/>
  <c r="AD290" i="5" s="1"/>
  <c r="AO290" i="5" s="1"/>
  <c r="Y249" i="5"/>
  <c r="AD249" i="5" s="1"/>
  <c r="AO249" i="5" s="1"/>
  <c r="Y60" i="5"/>
  <c r="AD60" i="5" s="1"/>
  <c r="Y91" i="5"/>
  <c r="AD91" i="5" s="1"/>
  <c r="AO91" i="5" s="1"/>
  <c r="Y194" i="5"/>
  <c r="AD194" i="5" s="1"/>
  <c r="Y56" i="5"/>
  <c r="AD56" i="5" s="1"/>
  <c r="AO56" i="5" s="1"/>
  <c r="Y383" i="5"/>
  <c r="AD383" i="5" s="1"/>
  <c r="AO383" i="5" s="1"/>
  <c r="Y308" i="5"/>
  <c r="AD308" i="5" s="1"/>
  <c r="AO308" i="5" s="1"/>
  <c r="Y1339" i="5"/>
  <c r="AD1339" i="5" s="1"/>
  <c r="AO1339" i="5" s="1"/>
  <c r="Y1425" i="5"/>
  <c r="AD1425" i="5" s="1"/>
  <c r="AO1425" i="5" s="1"/>
  <c r="Y985" i="5"/>
  <c r="AD985" i="5" s="1"/>
  <c r="AO985" i="5" s="1"/>
  <c r="Y1311" i="5"/>
  <c r="AD1311" i="5" s="1"/>
  <c r="Y1254" i="5"/>
  <c r="AD1254" i="5" s="1"/>
  <c r="AO1254" i="5" s="1"/>
  <c r="Y1213" i="5"/>
  <c r="AD1213" i="5" s="1"/>
  <c r="AO1213" i="5" s="1"/>
  <c r="Y1151" i="5"/>
  <c r="AD1151" i="5" s="1"/>
  <c r="Y1117" i="5"/>
  <c r="AD1117" i="5" s="1"/>
  <c r="AO1117" i="5" s="1"/>
  <c r="Y1142" i="5"/>
  <c r="AD1142" i="5" s="1"/>
  <c r="Y974" i="5"/>
  <c r="AD974" i="5" s="1"/>
  <c r="Y1369" i="5"/>
  <c r="AD1369" i="5" s="1"/>
  <c r="AO1369" i="5" s="1"/>
  <c r="Y1123" i="5"/>
  <c r="AD1123" i="5" s="1"/>
  <c r="AO1123" i="5" s="1"/>
  <c r="Y648" i="5"/>
  <c r="AD648" i="5" s="1"/>
  <c r="AO648" i="5" s="1"/>
  <c r="Y1353" i="5"/>
  <c r="AD1353" i="5" s="1"/>
  <c r="AO1353" i="5" s="1"/>
  <c r="Y900" i="5"/>
  <c r="AD900" i="5" s="1"/>
  <c r="AO900" i="5" s="1"/>
  <c r="Y939" i="5"/>
  <c r="AD939" i="5" s="1"/>
  <c r="AO939" i="5" s="1"/>
  <c r="Y961" i="5"/>
  <c r="AD961" i="5" s="1"/>
  <c r="AO961" i="5" s="1"/>
  <c r="Y613" i="5"/>
  <c r="AD613" i="5" s="1"/>
  <c r="Y362" i="5"/>
  <c r="AD362" i="5" s="1"/>
  <c r="AO362" i="5" s="1"/>
  <c r="Y335" i="5"/>
  <c r="AD335" i="5" s="1"/>
  <c r="Y253" i="5"/>
  <c r="AD253" i="5" s="1"/>
  <c r="AO253" i="5" s="1"/>
  <c r="Y140" i="5"/>
  <c r="AD140" i="5" s="1"/>
  <c r="AO140" i="5" s="1"/>
  <c r="Y808" i="5"/>
  <c r="AD808" i="5" s="1"/>
  <c r="AO808" i="5" s="1"/>
  <c r="Y563" i="5"/>
  <c r="AD563" i="5" s="1"/>
  <c r="AO563" i="5" s="1"/>
  <c r="Y408" i="5"/>
  <c r="AD408" i="5" s="1"/>
  <c r="AO408" i="5" s="1"/>
  <c r="Y213" i="5"/>
  <c r="AD213" i="5" s="1"/>
  <c r="Y142" i="5"/>
  <c r="AD142" i="5" s="1"/>
  <c r="Y189" i="5"/>
  <c r="AD189" i="5" s="1"/>
  <c r="Y169" i="5"/>
  <c r="AD169" i="5" s="1"/>
  <c r="AO169" i="5" s="1"/>
  <c r="Y357" i="5"/>
  <c r="AD357" i="5" s="1"/>
  <c r="AO357" i="5" s="1"/>
  <c r="Y279" i="5"/>
  <c r="AD279" i="5" s="1"/>
  <c r="Y224" i="5"/>
  <c r="AD224" i="5" s="1"/>
  <c r="AO224" i="5" s="1"/>
  <c r="Y67" i="5"/>
  <c r="AD67" i="5" s="1"/>
  <c r="Y329" i="5"/>
  <c r="AD329" i="5" s="1"/>
  <c r="Y292" i="5"/>
  <c r="AD292" i="5" s="1"/>
  <c r="AO292" i="5" s="1"/>
  <c r="Y231" i="5"/>
  <c r="AD231" i="5" s="1"/>
  <c r="AO231" i="5" s="1"/>
  <c r="Y1999" i="5"/>
  <c r="AD1999" i="5" s="1"/>
  <c r="AO1999" i="5" s="1"/>
  <c r="Y1967" i="5"/>
  <c r="AD1967" i="5" s="1"/>
  <c r="AO1967" i="5" s="1"/>
  <c r="Y1966" i="5"/>
  <c r="AD1966" i="5" s="1"/>
  <c r="AO1966" i="5" s="1"/>
  <c r="Y1993" i="5"/>
  <c r="AD1993" i="5" s="1"/>
  <c r="AO1993" i="5" s="1"/>
  <c r="Y1948" i="5"/>
  <c r="AD1948" i="5" s="1"/>
  <c r="AO1948" i="5" s="1"/>
  <c r="Y1937" i="5"/>
  <c r="AD1937" i="5" s="1"/>
  <c r="Y1916" i="5"/>
  <c r="AD1916" i="5" s="1"/>
  <c r="AO1916" i="5" s="1"/>
  <c r="Y1988" i="5"/>
  <c r="AD1988" i="5" s="1"/>
  <c r="Y1860" i="5"/>
  <c r="AD1860" i="5" s="1"/>
  <c r="Y1817" i="5"/>
  <c r="AD1817" i="5" s="1"/>
  <c r="AO1817" i="5" s="1"/>
  <c r="Y1895" i="5"/>
  <c r="AD1895" i="5" s="1"/>
  <c r="AO1895" i="5" s="1"/>
  <c r="Y1943" i="5"/>
  <c r="AD1943" i="5" s="1"/>
  <c r="Y1864" i="5"/>
  <c r="AD1864" i="5" s="1"/>
  <c r="Y1791" i="5"/>
  <c r="AD1791" i="5" s="1"/>
  <c r="AO1791" i="5" s="1"/>
  <c r="Y1759" i="5"/>
  <c r="AD1759" i="5" s="1"/>
  <c r="AO1759" i="5" s="1"/>
  <c r="Y1732" i="5"/>
  <c r="AD1732" i="5" s="1"/>
  <c r="AO1732" i="5" s="1"/>
  <c r="Y1841" i="5"/>
  <c r="AD1841" i="5" s="1"/>
  <c r="AO1841" i="5" s="1"/>
  <c r="Y1695" i="5"/>
  <c r="AD1695" i="5" s="1"/>
  <c r="Y1640" i="5"/>
  <c r="AD1640" i="5" s="1"/>
  <c r="Y1554" i="5"/>
  <c r="AD1554" i="5" s="1"/>
  <c r="AO1554" i="5" s="1"/>
  <c r="Y1512" i="5"/>
  <c r="AD1512" i="5" s="1"/>
  <c r="Y1223" i="5"/>
  <c r="AD1223" i="5" s="1"/>
  <c r="AO1223" i="5" s="1"/>
  <c r="Y1391" i="5"/>
  <c r="AD1391" i="5" s="1"/>
  <c r="AO1391" i="5" s="1"/>
  <c r="Y1556" i="5"/>
  <c r="AD1556" i="5" s="1"/>
  <c r="AO1556" i="5" s="1"/>
  <c r="Y1322" i="5"/>
  <c r="AD1322" i="5" s="1"/>
  <c r="AO1322" i="5" s="1"/>
  <c r="Y1237" i="5"/>
  <c r="AD1237" i="5" s="1"/>
  <c r="AO1237" i="5" s="1"/>
  <c r="Y1198" i="5"/>
  <c r="AD1198" i="5" s="1"/>
  <c r="AO1198" i="5" s="1"/>
  <c r="Y1178" i="5"/>
  <c r="AD1178" i="5" s="1"/>
  <c r="AO1178" i="5" s="1"/>
  <c r="Y1050" i="5"/>
  <c r="AD1050" i="5" s="1"/>
  <c r="AO1050" i="5" s="1"/>
  <c r="Y1294" i="5"/>
  <c r="AD1294" i="5" s="1"/>
  <c r="Y1122" i="5"/>
  <c r="AD1122" i="5" s="1"/>
  <c r="Y1016" i="5"/>
  <c r="AD1016" i="5" s="1"/>
  <c r="AO1016" i="5" s="1"/>
  <c r="Y984" i="5"/>
  <c r="AD984" i="5" s="1"/>
  <c r="Y1383" i="5"/>
  <c r="AD1383" i="5" s="1"/>
  <c r="AO1383" i="5" s="1"/>
  <c r="Y1253" i="5"/>
  <c r="AD1253" i="5" s="1"/>
  <c r="AO1253" i="5" s="1"/>
  <c r="Y1160" i="5"/>
  <c r="AD1160" i="5" s="1"/>
  <c r="AO1160" i="5" s="1"/>
  <c r="Y1149" i="5"/>
  <c r="AD1149" i="5" s="1"/>
  <c r="Y941" i="5"/>
  <c r="AD941" i="5" s="1"/>
  <c r="AO941" i="5" s="1"/>
  <c r="Y911" i="5"/>
  <c r="AD911" i="5" s="1"/>
  <c r="AO911" i="5" s="1"/>
  <c r="Y888" i="5"/>
  <c r="AD888" i="5" s="1"/>
  <c r="AO888" i="5" s="1"/>
  <c r="Y805" i="5"/>
  <c r="AD805" i="5" s="1"/>
  <c r="AO805" i="5" s="1"/>
  <c r="Y794" i="5"/>
  <c r="AD794" i="5" s="1"/>
  <c r="AO794" i="5" s="1"/>
  <c r="Y1163" i="5"/>
  <c r="AD1163" i="5" s="1"/>
  <c r="AO1163" i="5" s="1"/>
  <c r="Y1193" i="5"/>
  <c r="AD1193" i="5" s="1"/>
  <c r="AO1193" i="5" s="1"/>
  <c r="Y927" i="5"/>
  <c r="AD927" i="5" s="1"/>
  <c r="AO927" i="5" s="1"/>
  <c r="Y686" i="5"/>
  <c r="AD686" i="5" s="1"/>
  <c r="AO686" i="5" s="1"/>
  <c r="Y609" i="5"/>
  <c r="AD609" i="5" s="1"/>
  <c r="Y583" i="5"/>
  <c r="AD583" i="5" s="1"/>
  <c r="AO583" i="5" s="1"/>
  <c r="Y425" i="5"/>
  <c r="AD425" i="5" s="1"/>
  <c r="AO425" i="5" s="1"/>
  <c r="Y53" i="5"/>
  <c r="AD53" i="5" s="1"/>
  <c r="AO53" i="5" s="1"/>
  <c r="Y489" i="5"/>
  <c r="AD489" i="5" s="1"/>
  <c r="Y219" i="5"/>
  <c r="AD219" i="5" s="1"/>
  <c r="Y185" i="5"/>
  <c r="AD185" i="5" s="1"/>
  <c r="AO185" i="5" s="1"/>
  <c r="Y39" i="5"/>
  <c r="AD39" i="5" s="1"/>
  <c r="AO39" i="5" s="1"/>
  <c r="Y585" i="5"/>
  <c r="AD585" i="5" s="1"/>
  <c r="AO585" i="5" s="1"/>
  <c r="Y481" i="5"/>
  <c r="AD481" i="5" s="1"/>
  <c r="Y365" i="5"/>
  <c r="AD365" i="5" s="1"/>
  <c r="AO365" i="5" s="1"/>
  <c r="Y486" i="5"/>
  <c r="AD486" i="5" s="1"/>
  <c r="AO486" i="5" s="1"/>
  <c r="Y388" i="5"/>
  <c r="AD388" i="5" s="1"/>
  <c r="Y271" i="5"/>
  <c r="AD271" i="5" s="1"/>
  <c r="AO271" i="5" s="1"/>
  <c r="Y212" i="5"/>
  <c r="AD212" i="5" s="1"/>
  <c r="Y469" i="5"/>
  <c r="AD469" i="5" s="1"/>
  <c r="AO469" i="5" s="1"/>
  <c r="Y384" i="5"/>
  <c r="AD384" i="5" s="1"/>
  <c r="AO384" i="5" s="1"/>
  <c r="Y345" i="5"/>
  <c r="AD345" i="5" s="1"/>
  <c r="AO345" i="5" s="1"/>
  <c r="Y1954" i="5"/>
  <c r="AD1954" i="5" s="1"/>
  <c r="AO1954" i="5" s="1"/>
  <c r="Y1867" i="5"/>
  <c r="AD1867" i="5" s="1"/>
  <c r="AO1867" i="5" s="1"/>
  <c r="Y1803" i="5"/>
  <c r="AD1803" i="5" s="1"/>
  <c r="AO1803" i="5" s="1"/>
  <c r="Y1851" i="5"/>
  <c r="AD1851" i="5" s="1"/>
  <c r="Y1774" i="5"/>
  <c r="AD1774" i="5" s="1"/>
  <c r="AO1774" i="5" s="1"/>
  <c r="Y1835" i="5"/>
  <c r="AD1835" i="5" s="1"/>
  <c r="AO1835" i="5" s="1"/>
  <c r="Y1766" i="5"/>
  <c r="AD1766" i="5" s="1"/>
  <c r="AO1766" i="5" s="1"/>
  <c r="Y1723" i="5"/>
  <c r="AD1723" i="5" s="1"/>
  <c r="AO1723" i="5" s="1"/>
  <c r="Y1755" i="5"/>
  <c r="AD1755" i="5" s="1"/>
  <c r="AO1755" i="5" s="1"/>
  <c r="Y1705" i="5"/>
  <c r="AD1705" i="5" s="1"/>
  <c r="Y1765" i="5"/>
  <c r="AD1765" i="5" s="1"/>
  <c r="AO1765" i="5" s="1"/>
  <c r="Y1447" i="5"/>
  <c r="AD1447" i="5" s="1"/>
  <c r="Y1188" i="5"/>
  <c r="AD1188" i="5" s="1"/>
  <c r="AO1188" i="5" s="1"/>
  <c r="Y1161" i="5"/>
  <c r="AD1161" i="5" s="1"/>
  <c r="AO1161" i="5" s="1"/>
  <c r="Y1030" i="5"/>
  <c r="AD1030" i="5" s="1"/>
  <c r="Y1009" i="5"/>
  <c r="AD1009" i="5" s="1"/>
  <c r="Y998" i="5"/>
  <c r="AD998" i="5" s="1"/>
  <c r="AO998" i="5" s="1"/>
  <c r="Y851" i="5"/>
  <c r="AD851" i="5" s="1"/>
  <c r="Y631" i="5"/>
  <c r="AD631" i="5" s="1"/>
  <c r="Y709" i="5"/>
  <c r="AD709" i="5" s="1"/>
  <c r="AO709" i="5" s="1"/>
  <c r="Y672" i="5"/>
  <c r="AD672" i="5" s="1"/>
  <c r="AO672" i="5" s="1"/>
  <c r="Y544" i="5"/>
  <c r="AD544" i="5" s="1"/>
  <c r="AO544" i="5" s="1"/>
  <c r="Y1329" i="5"/>
  <c r="AD1329" i="5" s="1"/>
  <c r="AO1329" i="5" s="1"/>
  <c r="Y1150" i="5"/>
  <c r="AD1150" i="5" s="1"/>
  <c r="AO1150" i="5" s="1"/>
  <c r="Y1046" i="5"/>
  <c r="AD1046" i="5" s="1"/>
  <c r="AO1046" i="5" s="1"/>
  <c r="Y966" i="5"/>
  <c r="AD966" i="5" s="1"/>
  <c r="AO966" i="5" s="1"/>
  <c r="Y721" i="5"/>
  <c r="AD721" i="5" s="1"/>
  <c r="Y597" i="5"/>
  <c r="AD597" i="5" s="1"/>
  <c r="AO597" i="5" s="1"/>
  <c r="Y671" i="5"/>
  <c r="AD671" i="5" s="1"/>
  <c r="AO671" i="5" s="1"/>
  <c r="Y608" i="5"/>
  <c r="AD608" i="5" s="1"/>
  <c r="AO608" i="5" s="1"/>
  <c r="Y548" i="5"/>
  <c r="AD548" i="5" s="1"/>
  <c r="AO548" i="5" s="1"/>
  <c r="Y491" i="5"/>
  <c r="AD491" i="5" s="1"/>
  <c r="AO491" i="5" s="1"/>
  <c r="Y578" i="5"/>
  <c r="AD578" i="5" s="1"/>
  <c r="AO578" i="5" s="1"/>
  <c r="Y396" i="5"/>
  <c r="AD396" i="5" s="1"/>
  <c r="AO396" i="5" s="1"/>
  <c r="Y115" i="5"/>
  <c r="AD115" i="5" s="1"/>
  <c r="Y75" i="5"/>
  <c r="AD75" i="5" s="1"/>
  <c r="AO75" i="5" s="1"/>
  <c r="Y577" i="5"/>
  <c r="AD577" i="5" s="1"/>
  <c r="AO577" i="5" s="1"/>
  <c r="Y209" i="5"/>
  <c r="AD209" i="5" s="1"/>
  <c r="AO209" i="5" s="1"/>
  <c r="Y153" i="5"/>
  <c r="AD153" i="5" s="1"/>
  <c r="AO153" i="5" s="1"/>
  <c r="Y478" i="5"/>
  <c r="AD478" i="5" s="1"/>
  <c r="AO478" i="5" s="1"/>
  <c r="Y437" i="5"/>
  <c r="AD437" i="5" s="1"/>
  <c r="AO437" i="5" s="1"/>
  <c r="Y305" i="5"/>
  <c r="AD305" i="5" s="1"/>
  <c r="AO305" i="5" s="1"/>
  <c r="Y269" i="5"/>
  <c r="AD269" i="5" s="1"/>
  <c r="AO269" i="5" s="1"/>
  <c r="Y211" i="5"/>
  <c r="AD211" i="5" s="1"/>
  <c r="AO211" i="5" s="1"/>
  <c r="Y151" i="5"/>
  <c r="AD151" i="5" s="1"/>
  <c r="AO151" i="5" s="1"/>
  <c r="Y96" i="5"/>
  <c r="AD96" i="5" s="1"/>
  <c r="AO96" i="5" s="1"/>
  <c r="Y243" i="5"/>
  <c r="AD243" i="5" s="1"/>
  <c r="AO243" i="5" s="1"/>
  <c r="Y541" i="5"/>
  <c r="AD541" i="5" s="1"/>
  <c r="Y284" i="5"/>
  <c r="AD284" i="5" s="1"/>
  <c r="Y162" i="5"/>
  <c r="AD162" i="5" s="1"/>
  <c r="AO162" i="5" s="1"/>
  <c r="Y401" i="5"/>
  <c r="AD401" i="5" s="1"/>
  <c r="Y184" i="5"/>
  <c r="AD184" i="5" s="1"/>
  <c r="AO184" i="5" s="1"/>
  <c r="AO756" i="5"/>
  <c r="AO1125" i="5"/>
  <c r="AO381" i="5"/>
  <c r="Y144" i="5"/>
  <c r="AD144" i="5" s="1"/>
  <c r="AO144" i="5" s="1"/>
  <c r="Y294" i="5"/>
  <c r="AD294" i="5" s="1"/>
  <c r="AO294" i="5" s="1"/>
  <c r="AC11" i="5"/>
  <c r="AO1030" i="5"/>
  <c r="AO1366" i="5"/>
  <c r="AO984" i="5"/>
  <c r="AO874" i="5"/>
  <c r="AO1885" i="5"/>
  <c r="AO1142" i="5"/>
  <c r="AO613" i="5"/>
  <c r="AO279" i="5"/>
  <c r="AO67" i="5"/>
  <c r="AO329" i="5"/>
  <c r="AO1812" i="5"/>
  <c r="AO1528" i="5"/>
  <c r="AO527" i="5"/>
  <c r="AO148" i="5"/>
  <c r="AO164" i="5"/>
  <c r="AO1632" i="5"/>
  <c r="AO198" i="5"/>
  <c r="AO493" i="5"/>
  <c r="AO564" i="5"/>
  <c r="AO668" i="5"/>
  <c r="AO567" i="5"/>
  <c r="AO1278" i="5"/>
  <c r="AO1487" i="5"/>
  <c r="AO1158" i="5"/>
  <c r="AO296" i="5"/>
  <c r="AO1080" i="5"/>
  <c r="AO1491" i="5"/>
  <c r="AO1106" i="5"/>
  <c r="AO1145" i="5"/>
  <c r="AO483" i="5"/>
  <c r="AO1408" i="5"/>
  <c r="AO962" i="5"/>
  <c r="AO69" i="5"/>
  <c r="AO1110" i="5"/>
  <c r="AO1650" i="5"/>
  <c r="AO905" i="5"/>
  <c r="AO1616" i="5"/>
  <c r="AO518" i="5"/>
  <c r="AO1309" i="5"/>
  <c r="AO387" i="5"/>
  <c r="AO1860" i="5"/>
  <c r="AO1943" i="5"/>
  <c r="AO1864" i="5"/>
  <c r="AO1640" i="5"/>
  <c r="AO1294" i="5"/>
  <c r="AO631" i="5"/>
  <c r="AO55" i="5"/>
  <c r="AO379" i="5"/>
  <c r="AO1203" i="5"/>
  <c r="Y13" i="5"/>
  <c r="AO378" i="5"/>
  <c r="AO309" i="5"/>
  <c r="AO126" i="5"/>
  <c r="AO790" i="5"/>
  <c r="AO662" i="5"/>
  <c r="AO549" i="5"/>
  <c r="AO468" i="5"/>
  <c r="AO1275" i="5"/>
  <c r="AO1075" i="5"/>
  <c r="AO1185" i="5"/>
  <c r="AO1021" i="5"/>
  <c r="AO1151" i="5"/>
  <c r="AO928" i="5"/>
  <c r="AO1065" i="5"/>
  <c r="AO1271" i="5"/>
  <c r="AO1265" i="5"/>
  <c r="AO1778" i="5"/>
  <c r="AO1946" i="5"/>
  <c r="AO1928" i="5"/>
  <c r="AO1897" i="5"/>
  <c r="AO1742" i="5"/>
  <c r="AO1988" i="5"/>
  <c r="AO1461" i="5"/>
  <c r="AO97" i="5"/>
  <c r="AO674" i="5"/>
  <c r="Y2002" i="5"/>
  <c r="AD2002" i="5" s="1"/>
  <c r="AO2002" i="5" s="1"/>
  <c r="Y1940" i="5"/>
  <c r="AD1940" i="5" s="1"/>
  <c r="AO1940" i="5" s="1"/>
  <c r="Y2004" i="5"/>
  <c r="AD2004" i="5" s="1"/>
  <c r="Y1949" i="5"/>
  <c r="AD1949" i="5" s="1"/>
  <c r="AO1949" i="5" s="1"/>
  <c r="Y1909" i="5"/>
  <c r="AD1909" i="5" s="1"/>
  <c r="Y1855" i="5"/>
  <c r="AD1855" i="5" s="1"/>
  <c r="AO1855" i="5" s="1"/>
  <c r="Y1823" i="5"/>
  <c r="AD1823" i="5" s="1"/>
  <c r="AO1823" i="5" s="1"/>
  <c r="Y1843" i="5"/>
  <c r="AD1843" i="5" s="1"/>
  <c r="AO1843" i="5" s="1"/>
  <c r="Y1811" i="5"/>
  <c r="AD1811" i="5" s="1"/>
  <c r="Y1881" i="5"/>
  <c r="AD1881" i="5" s="1"/>
  <c r="AO1881" i="5" s="1"/>
  <c r="Y1840" i="5"/>
  <c r="AD1840" i="5" s="1"/>
  <c r="AO1840" i="5" s="1"/>
  <c r="Y1879" i="5"/>
  <c r="AD1879" i="5" s="1"/>
  <c r="AO1879" i="5" s="1"/>
  <c r="Y1769" i="5"/>
  <c r="AD1769" i="5" s="1"/>
  <c r="AO1769" i="5" s="1"/>
  <c r="Y1737" i="5"/>
  <c r="AD1737" i="5" s="1"/>
  <c r="AO1737" i="5" s="1"/>
  <c r="Y1856" i="5"/>
  <c r="AD1856" i="5" s="1"/>
  <c r="AO1856" i="5" s="1"/>
  <c r="Y1779" i="5"/>
  <c r="AD1779" i="5" s="1"/>
  <c r="AO1779" i="5" s="1"/>
  <c r="Y1752" i="5"/>
  <c r="AD1752" i="5" s="1"/>
  <c r="AO1752" i="5" s="1"/>
  <c r="Y1761" i="5"/>
  <c r="AD1761" i="5" s="1"/>
  <c r="AO1761" i="5" s="1"/>
  <c r="Y1699" i="5"/>
  <c r="AD1699" i="5" s="1"/>
  <c r="AO1699" i="5" s="1"/>
  <c r="Y1628" i="5"/>
  <c r="AD1628" i="5" s="1"/>
  <c r="AO1628" i="5" s="1"/>
  <c r="Y1847" i="5"/>
  <c r="AD1847" i="5" s="1"/>
  <c r="AO1847" i="5" s="1"/>
  <c r="Y1734" i="5"/>
  <c r="AD1734" i="5" s="1"/>
  <c r="AO1734" i="5" s="1"/>
  <c r="Y1623" i="5"/>
  <c r="AD1623" i="5" s="1"/>
  <c r="AO1623" i="5" s="1"/>
  <c r="Y1701" i="5"/>
  <c r="AD1701" i="5" s="1"/>
  <c r="AO1701" i="5" s="1"/>
  <c r="Y1672" i="5"/>
  <c r="AD1672" i="5" s="1"/>
  <c r="AO1672" i="5" s="1"/>
  <c r="Y1525" i="5"/>
  <c r="AD1525" i="5" s="1"/>
  <c r="Y1493" i="5"/>
  <c r="AD1493" i="5" s="1"/>
  <c r="AO1493" i="5" s="1"/>
  <c r="Y1709" i="5"/>
  <c r="AD1709" i="5" s="1"/>
  <c r="AO1709" i="5" s="1"/>
  <c r="Y1482" i="5"/>
  <c r="AD1482" i="5" s="1"/>
  <c r="AO1482" i="5" s="1"/>
  <c r="Y1458" i="5"/>
  <c r="AD1458" i="5" s="1"/>
  <c r="AO1458" i="5" s="1"/>
  <c r="Y1401" i="5"/>
  <c r="AD1401" i="5" s="1"/>
  <c r="Y1370" i="5"/>
  <c r="AD1370" i="5" s="1"/>
  <c r="AO1370" i="5" s="1"/>
  <c r="Y1219" i="5"/>
  <c r="AD1219" i="5" s="1"/>
  <c r="AO1219" i="5" s="1"/>
  <c r="Y1617" i="5"/>
  <c r="AD1617" i="5" s="1"/>
  <c r="Y1488" i="5"/>
  <c r="AD1488" i="5" s="1"/>
  <c r="AO1488" i="5" s="1"/>
  <c r="Y1410" i="5"/>
  <c r="AD1410" i="5" s="1"/>
  <c r="AO1410" i="5" s="1"/>
  <c r="Y1479" i="5"/>
  <c r="AD1479" i="5" s="1"/>
  <c r="AO1479" i="5" s="1"/>
  <c r="Y1356" i="5"/>
  <c r="AD1356" i="5" s="1"/>
  <c r="AO1356" i="5" s="1"/>
  <c r="Y1324" i="5"/>
  <c r="AD1324" i="5" s="1"/>
  <c r="AO1324" i="5" s="1"/>
  <c r="Y1288" i="5"/>
  <c r="AD1288" i="5" s="1"/>
  <c r="AO1288" i="5" s="1"/>
  <c r="Y1342" i="5"/>
  <c r="AD1342" i="5" s="1"/>
  <c r="AO1342" i="5" s="1"/>
  <c r="Y1270" i="5"/>
  <c r="AD1270" i="5" s="1"/>
  <c r="Y1002" i="5"/>
  <c r="AD1002" i="5" s="1"/>
  <c r="AO1002" i="5" s="1"/>
  <c r="Y1390" i="5"/>
  <c r="AD1390" i="5" s="1"/>
  <c r="AO1390" i="5" s="1"/>
  <c r="Y1326" i="5"/>
  <c r="AD1326" i="5" s="1"/>
  <c r="AO1326" i="5" s="1"/>
  <c r="Y1195" i="5"/>
  <c r="AD1195" i="5" s="1"/>
  <c r="Y1147" i="5"/>
  <c r="AD1147" i="5" s="1"/>
  <c r="AO1147" i="5" s="1"/>
  <c r="Y818" i="5"/>
  <c r="AD818" i="5" s="1"/>
  <c r="Y733" i="5"/>
  <c r="AD733" i="5" s="1"/>
  <c r="AO733" i="5" s="1"/>
  <c r="Y630" i="5"/>
  <c r="AD630" i="5" s="1"/>
  <c r="AO630" i="5" s="1"/>
  <c r="Y1374" i="5"/>
  <c r="AD1374" i="5" s="1"/>
  <c r="AO1374" i="5" s="1"/>
  <c r="Y1291" i="5"/>
  <c r="AD1291" i="5" s="1"/>
  <c r="AO1291" i="5" s="1"/>
  <c r="Y868" i="5"/>
  <c r="AD868" i="5" s="1"/>
  <c r="AO868" i="5" s="1"/>
  <c r="Y772" i="5"/>
  <c r="AD772" i="5" s="1"/>
  <c r="AO772" i="5" s="1"/>
  <c r="Y1358" i="5"/>
  <c r="AD1358" i="5" s="1"/>
  <c r="AO1358" i="5" s="1"/>
  <c r="Y906" i="5"/>
  <c r="AD906" i="5" s="1"/>
  <c r="AO906" i="5" s="1"/>
  <c r="Y743" i="5"/>
  <c r="AD743" i="5" s="1"/>
  <c r="Y938" i="5"/>
  <c r="AD938" i="5" s="1"/>
  <c r="AO938" i="5" s="1"/>
  <c r="Y784" i="5"/>
  <c r="AD784" i="5" s="1"/>
  <c r="AO784" i="5" s="1"/>
  <c r="Y719" i="5"/>
  <c r="AD719" i="5" s="1"/>
  <c r="AO719" i="5" s="1"/>
  <c r="Y632" i="5"/>
  <c r="AD632" i="5" s="1"/>
  <c r="Y367" i="5"/>
  <c r="AD367" i="5" s="1"/>
  <c r="AO367" i="5" s="1"/>
  <c r="Y529" i="5"/>
  <c r="AD529" i="5" s="1"/>
  <c r="AO529" i="5" s="1"/>
  <c r="Y451" i="5"/>
  <c r="AD451" i="5" s="1"/>
  <c r="AO451" i="5" s="1"/>
  <c r="Y403" i="5"/>
  <c r="AD403" i="5" s="1"/>
  <c r="AO403" i="5" s="1"/>
  <c r="Y236" i="5"/>
  <c r="AD236" i="5" s="1"/>
  <c r="AO236" i="5" s="1"/>
  <c r="Y197" i="5"/>
  <c r="AD197" i="5" s="1"/>
  <c r="AO197" i="5" s="1"/>
  <c r="Y158" i="5"/>
  <c r="AD158" i="5" s="1"/>
  <c r="Y475" i="5"/>
  <c r="AD475" i="5" s="1"/>
  <c r="AO475" i="5" s="1"/>
  <c r="Y237" i="5"/>
  <c r="AD237" i="5" s="1"/>
  <c r="AO237" i="5" s="1"/>
  <c r="Y71" i="5"/>
  <c r="AD71" i="5" s="1"/>
  <c r="AO71" i="5" s="1"/>
  <c r="Y302" i="5"/>
  <c r="AD302" i="5" s="1"/>
  <c r="AO302" i="5" s="1"/>
  <c r="Y58" i="5"/>
  <c r="AD58" i="5" s="1"/>
  <c r="AO58" i="5" s="1"/>
  <c r="Y492" i="5"/>
  <c r="AD492" i="5" s="1"/>
  <c r="AO492" i="5" s="1"/>
  <c r="Y348" i="5"/>
  <c r="AD348" i="5" s="1"/>
  <c r="AO348" i="5" s="1"/>
  <c r="Y319" i="5"/>
  <c r="AD319" i="5" s="1"/>
  <c r="AO319" i="5" s="1"/>
  <c r="Y232" i="5"/>
  <c r="AD232" i="5" s="1"/>
  <c r="AO232" i="5" s="1"/>
  <c r="Y411" i="5"/>
  <c r="AD411" i="5" s="1"/>
  <c r="AO411" i="5" s="1"/>
  <c r="AO505" i="5"/>
  <c r="AO1573" i="5"/>
  <c r="AO1851" i="5"/>
  <c r="AO1259" i="5"/>
  <c r="AO1006" i="5"/>
  <c r="AO715" i="5"/>
  <c r="AO134" i="5"/>
  <c r="AO955" i="5"/>
  <c r="AO559" i="5"/>
  <c r="AO609" i="5"/>
  <c r="Y1973" i="5"/>
  <c r="AD1973" i="5" s="1"/>
  <c r="AO1973" i="5" s="1"/>
  <c r="Y1958" i="5"/>
  <c r="AD1958" i="5" s="1"/>
  <c r="AO1958" i="5" s="1"/>
  <c r="Y1922" i="5"/>
  <c r="AD1922" i="5" s="1"/>
  <c r="AO1922" i="5" s="1"/>
  <c r="Y1976" i="5"/>
  <c r="AD1976" i="5" s="1"/>
  <c r="AO1976" i="5" s="1"/>
  <c r="Y1969" i="5"/>
  <c r="AD1969" i="5" s="1"/>
  <c r="Y1854" i="5"/>
  <c r="AD1854" i="5" s="1"/>
  <c r="AO1854" i="5" s="1"/>
  <c r="Y1868" i="5"/>
  <c r="AD1868" i="5" s="1"/>
  <c r="AO1868" i="5" s="1"/>
  <c r="Y1795" i="5"/>
  <c r="AD1795" i="5" s="1"/>
  <c r="Y1744" i="5"/>
  <c r="AD1744" i="5" s="1"/>
  <c r="AO1744" i="5" s="1"/>
  <c r="Y1760" i="5"/>
  <c r="AD1760" i="5" s="1"/>
  <c r="AO1760" i="5" s="1"/>
  <c r="Y1693" i="5"/>
  <c r="AD1693" i="5" s="1"/>
  <c r="AO1693" i="5" s="1"/>
  <c r="Y1646" i="5"/>
  <c r="AD1646" i="5" s="1"/>
  <c r="AO1646" i="5" s="1"/>
  <c r="Y1799" i="5"/>
  <c r="AD1799" i="5" s="1"/>
  <c r="AO1799" i="5" s="1"/>
  <c r="Y1620" i="5"/>
  <c r="AD1620" i="5" s="1"/>
  <c r="AO1620" i="5" s="1"/>
  <c r="Y1586" i="5"/>
  <c r="AD1586" i="5" s="1"/>
  <c r="AO1586" i="5" s="1"/>
  <c r="Y1698" i="5"/>
  <c r="AD1698" i="5" s="1"/>
  <c r="AO1698" i="5" s="1"/>
  <c r="Y1478" i="5"/>
  <c r="AD1478" i="5" s="1"/>
  <c r="AO1478" i="5" s="1"/>
  <c r="Y1626" i="5"/>
  <c r="AD1626" i="5" s="1"/>
  <c r="Y1418" i="5"/>
  <c r="AD1418" i="5" s="1"/>
  <c r="AO1418" i="5" s="1"/>
  <c r="Y1381" i="5"/>
  <c r="AD1381" i="5" s="1"/>
  <c r="Y1349" i="5"/>
  <c r="AD1349" i="5" s="1"/>
  <c r="AO1349" i="5" s="1"/>
  <c r="Y1317" i="5"/>
  <c r="AD1317" i="5" s="1"/>
  <c r="AO1317" i="5" s="1"/>
  <c r="Y1412" i="5"/>
  <c r="AD1412" i="5" s="1"/>
  <c r="AO1412" i="5" s="1"/>
  <c r="Y1130" i="5"/>
  <c r="AD1130" i="5" s="1"/>
  <c r="AO1130" i="5" s="1"/>
  <c r="Y1351" i="5"/>
  <c r="AD1351" i="5" s="1"/>
  <c r="Y1184" i="5"/>
  <c r="AD1184" i="5" s="1"/>
  <c r="AO1184" i="5" s="1"/>
  <c r="Y1017" i="5"/>
  <c r="AD1017" i="5" s="1"/>
  <c r="AO1017" i="5" s="1"/>
  <c r="Y1167" i="5"/>
  <c r="AD1167" i="5" s="1"/>
  <c r="Y1140" i="5"/>
  <c r="AD1140" i="5" s="1"/>
  <c r="AO1140" i="5" s="1"/>
  <c r="Y1090" i="5"/>
  <c r="AD1090" i="5" s="1"/>
  <c r="AO1090" i="5" s="1"/>
  <c r="Y1262" i="5"/>
  <c r="AD1262" i="5" s="1"/>
  <c r="AO1262" i="5" s="1"/>
  <c r="Y1041" i="5"/>
  <c r="AD1041" i="5" s="1"/>
  <c r="AO1041" i="5" s="1"/>
  <c r="Y916" i="5"/>
  <c r="AD916" i="5" s="1"/>
  <c r="AO916" i="5" s="1"/>
  <c r="Y855" i="5"/>
  <c r="AD855" i="5" s="1"/>
  <c r="Y726" i="5"/>
  <c r="AD726" i="5" s="1"/>
  <c r="AO726" i="5" s="1"/>
  <c r="Y1273" i="5"/>
  <c r="AD1273" i="5" s="1"/>
  <c r="AO1273" i="5" s="1"/>
  <c r="Y1055" i="5"/>
  <c r="AD1055" i="5" s="1"/>
  <c r="AO1055" i="5" s="1"/>
  <c r="Y969" i="5"/>
  <c r="AD969" i="5" s="1"/>
  <c r="AO969" i="5" s="1"/>
  <c r="Y867" i="5"/>
  <c r="AD867" i="5" s="1"/>
  <c r="AO867" i="5" s="1"/>
  <c r="Y757" i="5"/>
  <c r="AD757" i="5" s="1"/>
  <c r="AO757" i="5" s="1"/>
  <c r="Y728" i="5"/>
  <c r="AD728" i="5" s="1"/>
  <c r="AO728" i="5" s="1"/>
  <c r="Y707" i="5"/>
  <c r="AD707" i="5" s="1"/>
  <c r="AO707" i="5" s="1"/>
  <c r="Y654" i="5"/>
  <c r="AD654" i="5" s="1"/>
  <c r="Y617" i="5"/>
  <c r="AD617" i="5" s="1"/>
  <c r="AO617" i="5" s="1"/>
  <c r="Y582" i="5"/>
  <c r="AD582" i="5" s="1"/>
  <c r="AO582" i="5" s="1"/>
  <c r="Y973" i="5"/>
  <c r="AD973" i="5" s="1"/>
  <c r="AO973" i="5" s="1"/>
  <c r="Y862" i="5"/>
  <c r="AD862" i="5" s="1"/>
  <c r="AO862" i="5" s="1"/>
  <c r="Y835" i="5"/>
  <c r="AD835" i="5" s="1"/>
  <c r="AO835" i="5" s="1"/>
  <c r="Y830" i="5"/>
  <c r="AD830" i="5" s="1"/>
  <c r="AO830" i="5" s="1"/>
  <c r="Y633" i="5"/>
  <c r="AD633" i="5" s="1"/>
  <c r="Y557" i="5"/>
  <c r="AD557" i="5" s="1"/>
  <c r="AO557" i="5" s="1"/>
  <c r="Y1367" i="5"/>
  <c r="AD1367" i="5" s="1"/>
  <c r="AO1367" i="5" s="1"/>
  <c r="Y947" i="5"/>
  <c r="AD947" i="5" s="1"/>
  <c r="AO947" i="5" s="1"/>
  <c r="Y445" i="5"/>
  <c r="AD445" i="5" s="1"/>
  <c r="AO445" i="5" s="1"/>
  <c r="Y400" i="5"/>
  <c r="AD400" i="5" s="1"/>
  <c r="AO400" i="5" s="1"/>
  <c r="Y275" i="5"/>
  <c r="AD275" i="5" s="1"/>
  <c r="AO275" i="5" s="1"/>
  <c r="Y216" i="5"/>
  <c r="AD216" i="5" s="1"/>
  <c r="AO216" i="5" s="1"/>
  <c r="Y66" i="5"/>
  <c r="AD66" i="5" s="1"/>
  <c r="AO66" i="5" s="1"/>
  <c r="Y50" i="5"/>
  <c r="AD50" i="5" s="1"/>
  <c r="AO50" i="5" s="1"/>
  <c r="Y661" i="5"/>
  <c r="AD661" i="5" s="1"/>
  <c r="AO661" i="5" s="1"/>
  <c r="Y235" i="5"/>
  <c r="AD235" i="5" s="1"/>
  <c r="AO235" i="5" s="1"/>
  <c r="Y204" i="5"/>
  <c r="AD204" i="5" s="1"/>
  <c r="AO204" i="5" s="1"/>
  <c r="Y174" i="5"/>
  <c r="AD174" i="5" s="1"/>
  <c r="AO174" i="5" s="1"/>
  <c r="Y640" i="5"/>
  <c r="AD640" i="5" s="1"/>
  <c r="AO640" i="5" s="1"/>
  <c r="Y569" i="5"/>
  <c r="AD569" i="5" s="1"/>
  <c r="AO569" i="5" s="1"/>
  <c r="Y312" i="5"/>
  <c r="AD312" i="5" s="1"/>
  <c r="AO312" i="5" s="1"/>
  <c r="Y515" i="5"/>
  <c r="AD515" i="5" s="1"/>
  <c r="AO515" i="5" s="1"/>
  <c r="Y146" i="5"/>
  <c r="AD146" i="5" s="1"/>
  <c r="AO146" i="5" s="1"/>
  <c r="Y34" i="5"/>
  <c r="AD34" i="5" s="1"/>
  <c r="AO34" i="5" s="1"/>
  <c r="Y479" i="5"/>
  <c r="AD479" i="5" s="1"/>
  <c r="AO479" i="5" s="1"/>
  <c r="Y376" i="5"/>
  <c r="AD376" i="5" s="1"/>
  <c r="AO376" i="5" s="1"/>
  <c r="Y199" i="5"/>
  <c r="AD199" i="5" s="1"/>
  <c r="AO199" i="5" s="1"/>
  <c r="AO280" i="5"/>
  <c r="AO1651" i="5"/>
  <c r="AO366" i="5"/>
  <c r="AO1818" i="5"/>
  <c r="AO1447" i="5"/>
  <c r="AO1343" i="5"/>
  <c r="AO1560" i="5"/>
  <c r="Y1926" i="5"/>
  <c r="AD1926" i="5" s="1"/>
  <c r="AO1926" i="5" s="1"/>
  <c r="Y1898" i="5"/>
  <c r="AD1898" i="5" s="1"/>
  <c r="AO1898" i="5" s="1"/>
  <c r="Y1902" i="5"/>
  <c r="AD1902" i="5" s="1"/>
  <c r="AO1902" i="5" s="1"/>
  <c r="Y1831" i="5"/>
  <c r="AD1831" i="5" s="1"/>
  <c r="AO1831" i="5" s="1"/>
  <c r="Y1846" i="5"/>
  <c r="AD1846" i="5" s="1"/>
  <c r="AO1846" i="5" s="1"/>
  <c r="Y1815" i="5"/>
  <c r="AD1815" i="5" s="1"/>
  <c r="AO1815" i="5" s="1"/>
  <c r="Y1773" i="5"/>
  <c r="AD1773" i="5" s="1"/>
  <c r="AO1773" i="5" s="1"/>
  <c r="Y1783" i="5"/>
  <c r="AD1783" i="5" s="1"/>
  <c r="AO1783" i="5" s="1"/>
  <c r="Y1747" i="5"/>
  <c r="AD1747" i="5" s="1"/>
  <c r="AO1747" i="5" s="1"/>
  <c r="Y1750" i="5"/>
  <c r="AD1750" i="5" s="1"/>
  <c r="AO1750" i="5" s="1"/>
  <c r="Y1690" i="5"/>
  <c r="AD1690" i="5" s="1"/>
  <c r="Y1633" i="5"/>
  <c r="AD1633" i="5" s="1"/>
  <c r="AO1633" i="5" s="1"/>
  <c r="Y1652" i="5"/>
  <c r="AD1652" i="5" s="1"/>
  <c r="AO1652" i="5" s="1"/>
  <c r="Y1612" i="5"/>
  <c r="AD1612" i="5" s="1"/>
  <c r="AO1612" i="5" s="1"/>
  <c r="Y1583" i="5"/>
  <c r="AD1583" i="5" s="1"/>
  <c r="AO1583" i="5" s="1"/>
  <c r="Y1780" i="5"/>
  <c r="AD1780" i="5" s="1"/>
  <c r="AO1780" i="5" s="1"/>
  <c r="Y1696" i="5"/>
  <c r="AD1696" i="5" s="1"/>
  <c r="AO1696" i="5" s="1"/>
  <c r="Y1661" i="5"/>
  <c r="AD1661" i="5" s="1"/>
  <c r="Y1533" i="5"/>
  <c r="AD1533" i="5" s="1"/>
  <c r="AO1533" i="5" s="1"/>
  <c r="Y1522" i="5"/>
  <c r="AD1522" i="5" s="1"/>
  <c r="AO1522" i="5" s="1"/>
  <c r="Y1501" i="5"/>
  <c r="AD1501" i="5" s="1"/>
  <c r="AO1501" i="5" s="1"/>
  <c r="Y1452" i="5"/>
  <c r="AD1452" i="5" s="1"/>
  <c r="AO1452" i="5" s="1"/>
  <c r="Y1599" i="5"/>
  <c r="AD1599" i="5" s="1"/>
  <c r="AO1599" i="5" s="1"/>
  <c r="Y1364" i="5"/>
  <c r="AD1364" i="5" s="1"/>
  <c r="AO1364" i="5" s="1"/>
  <c r="Y1298" i="5"/>
  <c r="AD1298" i="5" s="1"/>
  <c r="AO1298" i="5" s="1"/>
  <c r="Y1266" i="5"/>
  <c r="AD1266" i="5" s="1"/>
  <c r="AO1266" i="5" s="1"/>
  <c r="Y1644" i="5"/>
  <c r="AD1644" i="5" s="1"/>
  <c r="AO1644" i="5" s="1"/>
  <c r="Y1550" i="5"/>
  <c r="AD1550" i="5" s="1"/>
  <c r="AO1550" i="5" s="1"/>
  <c r="Y1439" i="5"/>
  <c r="AD1439" i="5" s="1"/>
  <c r="AO1439" i="5" s="1"/>
  <c r="Y1417" i="5"/>
  <c r="AD1417" i="5" s="1"/>
  <c r="Y1618" i="5"/>
  <c r="AD1618" i="5" s="1"/>
  <c r="AO1618" i="5" s="1"/>
  <c r="Y1394" i="5"/>
  <c r="AD1394" i="5" s="1"/>
  <c r="AO1394" i="5" s="1"/>
  <c r="Y1346" i="5"/>
  <c r="AD1346" i="5" s="1"/>
  <c r="Y1454" i="5"/>
  <c r="AD1454" i="5" s="1"/>
  <c r="AO1454" i="5" s="1"/>
  <c r="Y1264" i="5"/>
  <c r="AD1264" i="5" s="1"/>
  <c r="AO1264" i="5" s="1"/>
  <c r="Y1101" i="5"/>
  <c r="AD1101" i="5" s="1"/>
  <c r="AO1101" i="5" s="1"/>
  <c r="Y1328" i="5"/>
  <c r="AD1328" i="5" s="1"/>
  <c r="AO1328" i="5" s="1"/>
  <c r="Y1256" i="5"/>
  <c r="AD1256" i="5" s="1"/>
  <c r="Y1196" i="5"/>
  <c r="AD1196" i="5" s="1"/>
  <c r="AO1196" i="5" s="1"/>
  <c r="Y1051" i="5"/>
  <c r="AD1051" i="5" s="1"/>
  <c r="AO1051" i="5" s="1"/>
  <c r="Y1032" i="5"/>
  <c r="AD1032" i="5" s="1"/>
  <c r="AO1032" i="5" s="1"/>
  <c r="Y994" i="5"/>
  <c r="AD994" i="5" s="1"/>
  <c r="AO994" i="5" s="1"/>
  <c r="Y1139" i="5"/>
  <c r="AD1139" i="5" s="1"/>
  <c r="AO1139" i="5" s="1"/>
  <c r="Y1113" i="5"/>
  <c r="AD1113" i="5" s="1"/>
  <c r="AO1113" i="5" s="1"/>
  <c r="Y1076" i="5"/>
  <c r="AD1076" i="5" s="1"/>
  <c r="AO1076" i="5" s="1"/>
  <c r="Y1048" i="5"/>
  <c r="AD1048" i="5" s="1"/>
  <c r="AO1048" i="5" s="1"/>
  <c r="Y1238" i="5"/>
  <c r="AD1238" i="5" s="1"/>
  <c r="AO1238" i="5" s="1"/>
  <c r="Y739" i="5"/>
  <c r="AD739" i="5" s="1"/>
  <c r="AO739" i="5" s="1"/>
  <c r="Y702" i="5"/>
  <c r="AD702" i="5" s="1"/>
  <c r="AO702" i="5" s="1"/>
  <c r="Y1477" i="5"/>
  <c r="AD1477" i="5" s="1"/>
  <c r="AO1477" i="5" s="1"/>
  <c r="Y1209" i="5"/>
  <c r="AD1209" i="5" s="1"/>
  <c r="AO1209" i="5" s="1"/>
  <c r="Y1086" i="5"/>
  <c r="AD1086" i="5" s="1"/>
  <c r="AO1086" i="5" s="1"/>
  <c r="Y915" i="5"/>
  <c r="AD915" i="5" s="1"/>
  <c r="AO915" i="5" s="1"/>
  <c r="Y860" i="5"/>
  <c r="AD860" i="5" s="1"/>
  <c r="AO860" i="5" s="1"/>
  <c r="Y727" i="5"/>
  <c r="AD727" i="5" s="1"/>
  <c r="AO727" i="5" s="1"/>
  <c r="Y539" i="5"/>
  <c r="AD539" i="5" s="1"/>
  <c r="AO539" i="5" s="1"/>
  <c r="Y894" i="5"/>
  <c r="AD894" i="5" s="1"/>
  <c r="AO894" i="5" s="1"/>
  <c r="Y1094" i="5"/>
  <c r="AD1094" i="5" s="1"/>
  <c r="AO1094" i="5" s="1"/>
  <c r="Y935" i="5"/>
  <c r="AD935" i="5" s="1"/>
  <c r="Y972" i="5"/>
  <c r="AD972" i="5" s="1"/>
  <c r="AO972" i="5" s="1"/>
  <c r="Y773" i="5"/>
  <c r="AD773" i="5" s="1"/>
  <c r="AO773" i="5" s="1"/>
  <c r="Y717" i="5"/>
  <c r="AD717" i="5" s="1"/>
  <c r="AO717" i="5" s="1"/>
  <c r="Y658" i="5"/>
  <c r="AD658" i="5" s="1"/>
  <c r="Y566" i="5"/>
  <c r="AD566" i="5" s="1"/>
  <c r="AO566" i="5" s="1"/>
  <c r="Y537" i="5"/>
  <c r="AD537" i="5" s="1"/>
  <c r="AO537" i="5" s="1"/>
  <c r="Y496" i="5"/>
  <c r="AD496" i="5" s="1"/>
  <c r="AO496" i="5" s="1"/>
  <c r="Y424" i="5"/>
  <c r="AD424" i="5" s="1"/>
  <c r="AO424" i="5" s="1"/>
  <c r="Y444" i="5"/>
  <c r="AD444" i="5" s="1"/>
  <c r="AO444" i="5" s="1"/>
  <c r="Y318" i="5"/>
  <c r="AD318" i="5" s="1"/>
  <c r="AO318" i="5" s="1"/>
  <c r="AO210" i="5"/>
  <c r="Y636" i="5"/>
  <c r="AD636" i="5" s="1"/>
  <c r="AO636" i="5" s="1"/>
  <c r="Y464" i="5"/>
  <c r="AD464" i="5" s="1"/>
  <c r="AO464" i="5" s="1"/>
  <c r="Y427" i="5"/>
  <c r="AD427" i="5" s="1"/>
  <c r="AO427" i="5" s="1"/>
  <c r="Y137" i="5"/>
  <c r="AD137" i="5" s="1"/>
  <c r="AO137" i="5" s="1"/>
  <c r="Y149" i="5"/>
  <c r="AD149" i="5" s="1"/>
  <c r="AO149" i="5" s="1"/>
  <c r="AO1351" i="5"/>
  <c r="AO388" i="5"/>
  <c r="AO481" i="5"/>
  <c r="AO247" i="5"/>
  <c r="AO1453" i="5"/>
  <c r="AO340" i="5"/>
  <c r="AO1057" i="5"/>
  <c r="Y1962" i="5"/>
  <c r="AD1962" i="5" s="1"/>
  <c r="AO1962" i="5" s="1"/>
  <c r="AO1656" i="5"/>
  <c r="AO1411" i="5"/>
  <c r="AO1119" i="5"/>
  <c r="AO982" i="5"/>
  <c r="AO1153" i="5"/>
  <c r="AO965" i="5"/>
  <c r="AO1131" i="5"/>
  <c r="AO1593" i="5"/>
  <c r="AO1551" i="5"/>
  <c r="AO1486" i="5"/>
  <c r="AO1102" i="5"/>
  <c r="AO372" i="5"/>
  <c r="AO62" i="5"/>
  <c r="AO158" i="5"/>
  <c r="AO1638" i="5"/>
  <c r="AO823" i="5"/>
  <c r="AO262" i="5"/>
  <c r="AO842" i="5"/>
  <c r="AO970" i="5"/>
  <c r="AO1073" i="5"/>
  <c r="AO942" i="5"/>
  <c r="AO1122" i="5"/>
  <c r="AO1590" i="5"/>
  <c r="AO645" i="5"/>
  <c r="AO1167" i="5"/>
  <c r="AO1022" i="5"/>
  <c r="AO990" i="5"/>
  <c r="AO1678" i="5"/>
  <c r="AO841" i="5"/>
  <c r="AO489" i="5"/>
  <c r="AO650" i="5"/>
  <c r="AO142" i="5"/>
  <c r="AO1224" i="5"/>
  <c r="AO603" i="5"/>
  <c r="AO420" i="5"/>
  <c r="AO1626" i="5"/>
  <c r="AO1876" i="5"/>
  <c r="AO1144" i="5"/>
  <c r="AO652" i="5"/>
  <c r="Y1258" i="5"/>
  <c r="AD1258" i="5" s="1"/>
  <c r="AO1258" i="5" s="1"/>
  <c r="Y854" i="5"/>
  <c r="AD854" i="5" s="1"/>
  <c r="AO854" i="5" s="1"/>
  <c r="Y339" i="5"/>
  <c r="AD339" i="5" s="1"/>
  <c r="Y155" i="5"/>
  <c r="AD155" i="5" s="1"/>
  <c r="AO155" i="5" s="1"/>
  <c r="Y685" i="5"/>
  <c r="AD685" i="5" s="1"/>
  <c r="AO685" i="5" s="1"/>
  <c r="Y441" i="5"/>
  <c r="AD441" i="5" s="1"/>
  <c r="Y461" i="5"/>
  <c r="AD461" i="5" s="1"/>
  <c r="AO461" i="5" s="1"/>
  <c r="Y307" i="5"/>
  <c r="AD307" i="5" s="1"/>
  <c r="Y250" i="5"/>
  <c r="AD250" i="5" s="1"/>
  <c r="AO250" i="5" s="1"/>
  <c r="Y347" i="5"/>
  <c r="AD347" i="5" s="1"/>
  <c r="Y244" i="5"/>
  <c r="AD244" i="5" s="1"/>
  <c r="AO244" i="5" s="1"/>
  <c r="Y48" i="5"/>
  <c r="AD48" i="5" s="1"/>
  <c r="AO48" i="5" s="1"/>
  <c r="Y93" i="5"/>
  <c r="AD93" i="5" s="1"/>
  <c r="AO93" i="5" s="1"/>
  <c r="AO219" i="5"/>
  <c r="AO1705" i="5"/>
  <c r="AO1615" i="5"/>
  <c r="AO877" i="5"/>
  <c r="AO1637" i="5"/>
  <c r="AO304" i="5"/>
  <c r="Y1986" i="5"/>
  <c r="AD1986" i="5" s="1"/>
  <c r="AO1986" i="5" s="1"/>
  <c r="Y1920" i="5"/>
  <c r="AD1920" i="5" s="1"/>
  <c r="AO1920" i="5" s="1"/>
  <c r="Y1874" i="5"/>
  <c r="AD1874" i="5" s="1"/>
  <c r="AO1874" i="5" s="1"/>
  <c r="Y1947" i="5"/>
  <c r="AD1947" i="5" s="1"/>
  <c r="AO1947" i="5" s="1"/>
  <c r="Y1852" i="5"/>
  <c r="AD1852" i="5" s="1"/>
  <c r="AO1852" i="5" s="1"/>
  <c r="Y1820" i="5"/>
  <c r="AD1820" i="5" s="1"/>
  <c r="AO1820" i="5" s="1"/>
  <c r="Y1805" i="5"/>
  <c r="AD1805" i="5" s="1"/>
  <c r="AO1805" i="5" s="1"/>
  <c r="Y1872" i="5"/>
  <c r="AD1872" i="5" s="1"/>
  <c r="AO1872" i="5" s="1"/>
  <c r="Y1788" i="5"/>
  <c r="AD1788" i="5" s="1"/>
  <c r="AO1788" i="5" s="1"/>
  <c r="Y1669" i="5"/>
  <c r="AD1669" i="5" s="1"/>
  <c r="AO1669" i="5" s="1"/>
  <c r="Y1639" i="5"/>
  <c r="AD1639" i="5" s="1"/>
  <c r="AO1639" i="5" s="1"/>
  <c r="Y1622" i="5"/>
  <c r="AD1622" i="5" s="1"/>
  <c r="AO1622" i="5" s="1"/>
  <c r="Y1743" i="5"/>
  <c r="AD1743" i="5" s="1"/>
  <c r="AO1743" i="5" s="1"/>
  <c r="Y1629" i="5"/>
  <c r="AD1629" i="5" s="1"/>
  <c r="AO1629" i="5" s="1"/>
  <c r="Y1668" i="5"/>
  <c r="AD1668" i="5" s="1"/>
  <c r="AO1668" i="5" s="1"/>
  <c r="Y1587" i="5"/>
  <c r="AD1587" i="5" s="1"/>
  <c r="AO1587" i="5" s="1"/>
  <c r="Y1451" i="5"/>
  <c r="AD1451" i="5" s="1"/>
  <c r="AO1451" i="5" s="1"/>
  <c r="Y1424" i="5"/>
  <c r="AD1424" i="5" s="1"/>
  <c r="AO1424" i="5" s="1"/>
  <c r="Y1395" i="5"/>
  <c r="AD1395" i="5" s="1"/>
  <c r="AO1395" i="5" s="1"/>
  <c r="Y1297" i="5"/>
  <c r="AD1297" i="5" s="1"/>
  <c r="AO1297" i="5" s="1"/>
  <c r="Y1261" i="5"/>
  <c r="AD1261" i="5" s="1"/>
  <c r="AO1261" i="5" s="1"/>
  <c r="Y1239" i="5"/>
  <c r="AD1239" i="5" s="1"/>
  <c r="AO1239" i="5" s="1"/>
  <c r="Y1211" i="5"/>
  <c r="AD1211" i="5" s="1"/>
  <c r="AO1211" i="5" s="1"/>
  <c r="Y1465" i="5"/>
  <c r="AD1465" i="5" s="1"/>
  <c r="AO1465" i="5" s="1"/>
  <c r="Y1663" i="5"/>
  <c r="AD1663" i="5" s="1"/>
  <c r="AO1663" i="5" s="1"/>
  <c r="Y1434" i="5"/>
  <c r="AD1434" i="5" s="1"/>
  <c r="AO1434" i="5" s="1"/>
  <c r="Y1341" i="5"/>
  <c r="AD1341" i="5" s="1"/>
  <c r="AO1341" i="5" s="1"/>
  <c r="Y1226" i="5"/>
  <c r="AD1226" i="5" s="1"/>
  <c r="AO1226" i="5" s="1"/>
  <c r="Y1100" i="5"/>
  <c r="AD1100" i="5" s="1"/>
  <c r="Y1067" i="5"/>
  <c r="AD1067" i="5" s="1"/>
  <c r="AO1067" i="5" s="1"/>
  <c r="Y1344" i="5"/>
  <c r="AD1344" i="5" s="1"/>
  <c r="AO1344" i="5" s="1"/>
  <c r="Y1176" i="5"/>
  <c r="AD1176" i="5" s="1"/>
  <c r="AO1176" i="5" s="1"/>
  <c r="Y1064" i="5"/>
  <c r="AD1064" i="5" s="1"/>
  <c r="AO1064" i="5" s="1"/>
  <c r="Y1036" i="5"/>
  <c r="AD1036" i="5" s="1"/>
  <c r="AO1036" i="5" s="1"/>
  <c r="Y1004" i="5"/>
  <c r="AD1004" i="5" s="1"/>
  <c r="AO1004" i="5" s="1"/>
  <c r="Y993" i="5"/>
  <c r="AD993" i="5" s="1"/>
  <c r="AO993" i="5" s="1"/>
  <c r="Y1295" i="5"/>
  <c r="AD1295" i="5" s="1"/>
  <c r="AO1295" i="5" s="1"/>
  <c r="Y1241" i="5"/>
  <c r="AD1241" i="5" s="1"/>
  <c r="AO1241" i="5" s="1"/>
  <c r="Y1143" i="5"/>
  <c r="AD1143" i="5" s="1"/>
  <c r="AO1143" i="5" s="1"/>
  <c r="Y952" i="5"/>
  <c r="AD952" i="5" s="1"/>
  <c r="AO952" i="5" s="1"/>
  <c r="Y782" i="5"/>
  <c r="AD782" i="5" s="1"/>
  <c r="AO782" i="5" s="1"/>
  <c r="Y737" i="5"/>
  <c r="AD737" i="5" s="1"/>
  <c r="AO737" i="5" s="1"/>
  <c r="Y700" i="5"/>
  <c r="AD700" i="5" s="1"/>
  <c r="AO700" i="5" s="1"/>
  <c r="Y1445" i="5"/>
  <c r="AD1445" i="5" s="1"/>
  <c r="AO1445" i="5" s="1"/>
  <c r="Y864" i="5"/>
  <c r="AD864" i="5" s="1"/>
  <c r="AO864" i="5" s="1"/>
  <c r="Y847" i="5"/>
  <c r="AD847" i="5" s="1"/>
  <c r="AO847" i="5" s="1"/>
  <c r="Y725" i="5"/>
  <c r="AD725" i="5" s="1"/>
  <c r="AO725" i="5" s="1"/>
  <c r="Y699" i="5"/>
  <c r="AD699" i="5" s="1"/>
  <c r="AO699" i="5" s="1"/>
  <c r="Y683" i="5"/>
  <c r="AD683" i="5" s="1"/>
  <c r="AO683" i="5" s="1"/>
  <c r="Y651" i="5"/>
  <c r="AD651" i="5" s="1"/>
  <c r="AO651" i="5" s="1"/>
  <c r="Y574" i="5"/>
  <c r="AD574" i="5" s="1"/>
  <c r="AO574" i="5" s="1"/>
  <c r="Y1257" i="5"/>
  <c r="AD1257" i="5" s="1"/>
  <c r="AO1257" i="5" s="1"/>
  <c r="Y1092" i="5"/>
  <c r="AD1092" i="5" s="1"/>
  <c r="AO1092" i="5" s="1"/>
  <c r="Y908" i="5"/>
  <c r="AD908" i="5" s="1"/>
  <c r="AO908" i="5" s="1"/>
  <c r="Y924" i="5"/>
  <c r="AD924" i="5" s="1"/>
  <c r="Y943" i="5"/>
  <c r="AD943" i="5" s="1"/>
  <c r="AO943" i="5" s="1"/>
  <c r="Y570" i="5"/>
  <c r="AD570" i="5" s="1"/>
  <c r="AO570" i="5" s="1"/>
  <c r="Y421" i="5"/>
  <c r="AD421" i="5" s="1"/>
  <c r="Y1787" i="5"/>
  <c r="AD1787" i="5" s="1"/>
  <c r="AO1787" i="5" s="1"/>
  <c r="Y827" i="5"/>
  <c r="AD827" i="5" s="1"/>
  <c r="AO827" i="5" s="1"/>
  <c r="Y509" i="5"/>
  <c r="AD509" i="5" s="1"/>
  <c r="AO509" i="5" s="1"/>
  <c r="Y325" i="5"/>
  <c r="AD325" i="5" s="1"/>
  <c r="AO325" i="5" s="1"/>
  <c r="Y52" i="5"/>
  <c r="AD52" i="5" s="1"/>
  <c r="AO52" i="5" s="1"/>
  <c r="Y35" i="5"/>
  <c r="AD35" i="5" s="1"/>
  <c r="AO35" i="5" s="1"/>
  <c r="Y534" i="5"/>
  <c r="AD534" i="5" s="1"/>
  <c r="AO534" i="5" s="1"/>
  <c r="Y487" i="5"/>
  <c r="AD487" i="5" s="1"/>
  <c r="AO487" i="5" s="1"/>
  <c r="Y433" i="5"/>
  <c r="AD433" i="5" s="1"/>
  <c r="AO433" i="5" s="1"/>
  <c r="Y416" i="5"/>
  <c r="AD416" i="5" s="1"/>
  <c r="AO416" i="5" s="1"/>
  <c r="Y242" i="5"/>
  <c r="AD242" i="5" s="1"/>
  <c r="Y108" i="5"/>
  <c r="AD108" i="5" s="1"/>
  <c r="AO108" i="5" s="1"/>
  <c r="Y627" i="5"/>
  <c r="AD627" i="5" s="1"/>
  <c r="AO627" i="5" s="1"/>
  <c r="Y508" i="5"/>
  <c r="AD508" i="5" s="1"/>
  <c r="AO508" i="5" s="1"/>
  <c r="Y208" i="5"/>
  <c r="AD208" i="5" s="1"/>
  <c r="AO208" i="5" s="1"/>
  <c r="Y45" i="5"/>
  <c r="AD45" i="5" s="1"/>
  <c r="AO45" i="5" s="1"/>
  <c r="Y332" i="5"/>
  <c r="AD332" i="5" s="1"/>
  <c r="AO332" i="5" s="1"/>
  <c r="Y238" i="5"/>
  <c r="AD238" i="5" s="1"/>
  <c r="AO238" i="5" s="1"/>
  <c r="AO1049" i="5"/>
  <c r="AO887" i="5"/>
  <c r="AO751" i="5"/>
  <c r="AO196" i="5"/>
  <c r="AO213" i="5"/>
  <c r="AO992" i="5"/>
  <c r="AO1437" i="5"/>
  <c r="AO996" i="5"/>
  <c r="AO783" i="5"/>
  <c r="AO633" i="5"/>
  <c r="AO592" i="5"/>
  <c r="AO1243" i="5"/>
  <c r="AO1270" i="5"/>
  <c r="AO1826" i="5"/>
  <c r="AO1494" i="5"/>
  <c r="AO1930" i="5"/>
  <c r="AO1944" i="5"/>
  <c r="AO2004" i="5"/>
  <c r="AO1521" i="5"/>
  <c r="AO1793" i="5"/>
  <c r="AO1525" i="5"/>
  <c r="Y26" i="5"/>
  <c r="AD26" i="5" s="1"/>
  <c r="AC17" i="5"/>
  <c r="AO60" i="5"/>
  <c r="AO194" i="5"/>
  <c r="AO221" i="5"/>
  <c r="AO414" i="5"/>
  <c r="AO245" i="5"/>
  <c r="Y409" i="5"/>
  <c r="AD409" i="5" s="1"/>
  <c r="AO409" i="5" s="1"/>
  <c r="AO452" i="5"/>
  <c r="AO682" i="5"/>
  <c r="AO654" i="5"/>
  <c r="AO456" i="5"/>
  <c r="AO533" i="5"/>
  <c r="AO441" i="5"/>
  <c r="AO658" i="5"/>
  <c r="AO858" i="5"/>
  <c r="AO1061" i="5"/>
  <c r="AO940" i="5"/>
  <c r="AO953" i="5"/>
  <c r="AO935" i="5"/>
  <c r="AO1956" i="5"/>
  <c r="AO1484" i="5"/>
  <c r="AO1730" i="5"/>
  <c r="AO1925" i="5"/>
  <c r="AO1532" i="5"/>
  <c r="AO1754" i="5"/>
  <c r="AO1969" i="5"/>
  <c r="AO1961" i="5"/>
  <c r="AO1497" i="5"/>
  <c r="AO1381" i="5"/>
  <c r="AO1904" i="5"/>
  <c r="AO1279" i="5"/>
  <c r="AO974" i="5"/>
  <c r="AO497" i="5"/>
  <c r="Y1870" i="5"/>
  <c r="AD1870" i="5" s="1"/>
  <c r="AO1870" i="5" s="1"/>
  <c r="Y1972" i="5"/>
  <c r="AD1972" i="5" s="1"/>
  <c r="Y1952" i="5"/>
  <c r="AD1952" i="5" s="1"/>
  <c r="AO1952" i="5" s="1"/>
  <c r="Y1839" i="5"/>
  <c r="AD1839" i="5" s="1"/>
  <c r="AO1839" i="5" s="1"/>
  <c r="Y1807" i="5"/>
  <c r="AD1807" i="5" s="1"/>
  <c r="AO1807" i="5" s="1"/>
  <c r="Y1859" i="5"/>
  <c r="AD1859" i="5" s="1"/>
  <c r="Y1827" i="5"/>
  <c r="AD1827" i="5" s="1"/>
  <c r="AO1827" i="5" s="1"/>
  <c r="Y1927" i="5"/>
  <c r="AD1927" i="5" s="1"/>
  <c r="AO1927" i="5" s="1"/>
  <c r="Y1785" i="5"/>
  <c r="AD1785" i="5" s="1"/>
  <c r="AO1785" i="5" s="1"/>
  <c r="Y1753" i="5"/>
  <c r="AD1753" i="5" s="1"/>
  <c r="AO1753" i="5" s="1"/>
  <c r="Y1725" i="5"/>
  <c r="AD1725" i="5" s="1"/>
  <c r="AO1725" i="5" s="1"/>
  <c r="Y1800" i="5"/>
  <c r="AD1800" i="5" s="1"/>
  <c r="AO1800" i="5" s="1"/>
  <c r="Y1763" i="5"/>
  <c r="AD1763" i="5" s="1"/>
  <c r="AO1763" i="5" s="1"/>
  <c r="Y1736" i="5"/>
  <c r="AD1736" i="5" s="1"/>
  <c r="AO1736" i="5" s="1"/>
  <c r="Y1777" i="5"/>
  <c r="AD1777" i="5" s="1"/>
  <c r="AO1777" i="5" s="1"/>
  <c r="Y1781" i="5"/>
  <c r="AD1781" i="5" s="1"/>
  <c r="AO1781" i="5" s="1"/>
  <c r="Y1716" i="5"/>
  <c r="AD1716" i="5" s="1"/>
  <c r="AO1716" i="5" s="1"/>
  <c r="Y1655" i="5"/>
  <c r="AD1655" i="5" s="1"/>
  <c r="AO1655" i="5" s="1"/>
  <c r="Y1614" i="5"/>
  <c r="AD1614" i="5" s="1"/>
  <c r="AO1614" i="5" s="1"/>
  <c r="Y1702" i="5"/>
  <c r="AD1702" i="5" s="1"/>
  <c r="AO1702" i="5" s="1"/>
  <c r="Y1724" i="5"/>
  <c r="AD1724" i="5" s="1"/>
  <c r="AO1724" i="5" s="1"/>
  <c r="Y1653" i="5"/>
  <c r="AD1653" i="5" s="1"/>
  <c r="AO1653" i="5" s="1"/>
  <c r="Y1589" i="5"/>
  <c r="AD1589" i="5" s="1"/>
  <c r="AO1589" i="5" s="1"/>
  <c r="Y1530" i="5"/>
  <c r="AD1530" i="5" s="1"/>
  <c r="AO1530" i="5" s="1"/>
  <c r="Y1520" i="5"/>
  <c r="AD1520" i="5" s="1"/>
  <c r="AO1520" i="5" s="1"/>
  <c r="Y1498" i="5"/>
  <c r="AD1498" i="5" s="1"/>
  <c r="AO1498" i="5" s="1"/>
  <c r="Y1480" i="5"/>
  <c r="AD1480" i="5" s="1"/>
  <c r="AO1480" i="5" s="1"/>
  <c r="Y1446" i="5"/>
  <c r="AD1446" i="5" s="1"/>
  <c r="AO1446" i="5" s="1"/>
  <c r="Y1649" i="5"/>
  <c r="AD1649" i="5" s="1"/>
  <c r="AO1649" i="5" s="1"/>
  <c r="Y1581" i="5"/>
  <c r="AD1581" i="5" s="1"/>
  <c r="AO1581" i="5" s="1"/>
  <c r="Y1555" i="5"/>
  <c r="AD1555" i="5" s="1"/>
  <c r="AO1555" i="5" s="1"/>
  <c r="Y1466" i="5"/>
  <c r="AD1466" i="5" s="1"/>
  <c r="Y1607" i="5"/>
  <c r="AD1607" i="5" s="1"/>
  <c r="AO1607" i="5" s="1"/>
  <c r="Y1354" i="5"/>
  <c r="AD1354" i="5" s="1"/>
  <c r="AO1354" i="5" s="1"/>
  <c r="Y1318" i="5"/>
  <c r="AD1318" i="5" s="1"/>
  <c r="AO1318" i="5" s="1"/>
  <c r="Y1565" i="5"/>
  <c r="AD1565" i="5" s="1"/>
  <c r="AO1565" i="5" s="1"/>
  <c r="Y1462" i="5"/>
  <c r="AD1462" i="5" s="1"/>
  <c r="AO1462" i="5" s="1"/>
  <c r="Y1426" i="5"/>
  <c r="AD1426" i="5" s="1"/>
  <c r="AO1426" i="5" s="1"/>
  <c r="Y1428" i="5"/>
  <c r="AD1428" i="5" s="1"/>
  <c r="AO1428" i="5" s="1"/>
  <c r="Y1340" i="5"/>
  <c r="AD1340" i="5" s="1"/>
  <c r="AO1340" i="5" s="1"/>
  <c r="Y1233" i="5"/>
  <c r="AD1233" i="5" s="1"/>
  <c r="Y1242" i="5"/>
  <c r="AD1242" i="5" s="1"/>
  <c r="AO1242" i="5" s="1"/>
  <c r="Y1187" i="5"/>
  <c r="AD1187" i="5" s="1"/>
  <c r="AO1187" i="5" s="1"/>
  <c r="Y1129" i="5"/>
  <c r="AD1129" i="5" s="1"/>
  <c r="AO1129" i="5" s="1"/>
  <c r="Y1018" i="5"/>
  <c r="AD1018" i="5" s="1"/>
  <c r="AO1018" i="5" s="1"/>
  <c r="Y1008" i="5"/>
  <c r="AD1008" i="5" s="1"/>
  <c r="AO1008" i="5" s="1"/>
  <c r="Y1476" i="5"/>
  <c r="AD1476" i="5" s="1"/>
  <c r="AO1476" i="5" s="1"/>
  <c r="Y1091" i="5"/>
  <c r="AD1091" i="5" s="1"/>
  <c r="AO1091" i="5" s="1"/>
  <c r="Y1056" i="5"/>
  <c r="AD1056" i="5" s="1"/>
  <c r="AO1056" i="5" s="1"/>
  <c r="Y1105" i="5"/>
  <c r="AD1105" i="5" s="1"/>
  <c r="AO1105" i="5" s="1"/>
  <c r="Y1023" i="5"/>
  <c r="AD1023" i="5" s="1"/>
  <c r="AO1023" i="5" s="1"/>
  <c r="Y904" i="5"/>
  <c r="AD904" i="5" s="1"/>
  <c r="AO904" i="5" s="1"/>
  <c r="Y846" i="5"/>
  <c r="AD846" i="5" s="1"/>
  <c r="AO846" i="5" s="1"/>
  <c r="Y788" i="5"/>
  <c r="AD788" i="5" s="1"/>
  <c r="AO788" i="5" s="1"/>
  <c r="Y741" i="5"/>
  <c r="AD741" i="5" s="1"/>
  <c r="AO741" i="5" s="1"/>
  <c r="Y678" i="5"/>
  <c r="AD678" i="5" s="1"/>
  <c r="AO678" i="5" s="1"/>
  <c r="Y1313" i="5"/>
  <c r="AD1313" i="5" s="1"/>
  <c r="AO1313" i="5" s="1"/>
  <c r="Y1218" i="5"/>
  <c r="AD1218" i="5" s="1"/>
  <c r="AO1218" i="5" s="1"/>
  <c r="Y863" i="5"/>
  <c r="AD863" i="5" s="1"/>
  <c r="AO863" i="5" s="1"/>
  <c r="Y843" i="5"/>
  <c r="AD843" i="5" s="1"/>
  <c r="AO843" i="5" s="1"/>
  <c r="Y801" i="5"/>
  <c r="AD801" i="5" s="1"/>
  <c r="AO801" i="5" s="1"/>
  <c r="Y729" i="5"/>
  <c r="AD729" i="5" s="1"/>
  <c r="AO729" i="5" s="1"/>
  <c r="Y698" i="5"/>
  <c r="AD698" i="5" s="1"/>
  <c r="AO698" i="5" s="1"/>
  <c r="Y1327" i="5"/>
  <c r="AD1327" i="5" s="1"/>
  <c r="AO1327" i="5" s="1"/>
  <c r="Y1043" i="5"/>
  <c r="AD1043" i="5" s="1"/>
  <c r="Y959" i="5"/>
  <c r="AD959" i="5" s="1"/>
  <c r="AO959" i="5" s="1"/>
  <c r="Y1003" i="5"/>
  <c r="AD1003" i="5" s="1"/>
  <c r="AO1003" i="5" s="1"/>
  <c r="Y923" i="5"/>
  <c r="AD923" i="5" s="1"/>
  <c r="AO923" i="5" s="1"/>
  <c r="Y792" i="5"/>
  <c r="AD792" i="5" s="1"/>
  <c r="AO792" i="5" s="1"/>
  <c r="Y622" i="5"/>
  <c r="AD622" i="5" s="1"/>
  <c r="AO622" i="5" s="1"/>
  <c r="Y605" i="5"/>
  <c r="AD605" i="5" s="1"/>
  <c r="AO605" i="5" s="1"/>
  <c r="Y485" i="5"/>
  <c r="AD485" i="5" s="1"/>
  <c r="AO485" i="5" s="1"/>
  <c r="Y391" i="5"/>
  <c r="AD391" i="5" s="1"/>
  <c r="AO391" i="5" s="1"/>
  <c r="Y1786" i="5"/>
  <c r="AD1786" i="5" s="1"/>
  <c r="AO1786" i="5" s="1"/>
  <c r="Y948" i="5"/>
  <c r="AD948" i="5" s="1"/>
  <c r="Y561" i="5"/>
  <c r="AD561" i="5" s="1"/>
  <c r="Y504" i="5"/>
  <c r="AD504" i="5" s="1"/>
  <c r="AO504" i="5" s="1"/>
  <c r="Y256" i="5"/>
  <c r="AD256" i="5" s="1"/>
  <c r="AO256" i="5" s="1"/>
  <c r="Y448" i="5"/>
  <c r="AD448" i="5" s="1"/>
  <c r="AO448" i="5" s="1"/>
  <c r="Y350" i="5"/>
  <c r="AD350" i="5" s="1"/>
  <c r="AO350" i="5" s="1"/>
  <c r="Y251" i="5"/>
  <c r="AD251" i="5" s="1"/>
  <c r="AO251" i="5" s="1"/>
  <c r="Y227" i="5"/>
  <c r="AD227" i="5" s="1"/>
  <c r="AO227" i="5" s="1"/>
  <c r="Y82" i="5"/>
  <c r="AD82" i="5" s="1"/>
  <c r="AO82" i="5" s="1"/>
  <c r="Y620" i="5"/>
  <c r="AD620" i="5" s="1"/>
  <c r="AO620" i="5" s="1"/>
  <c r="Y315" i="5"/>
  <c r="AD315" i="5" s="1"/>
  <c r="AO315" i="5" s="1"/>
  <c r="Y287" i="5"/>
  <c r="AD287" i="5" s="1"/>
  <c r="AO287" i="5" s="1"/>
  <c r="Y147" i="5"/>
  <c r="AD147" i="5" s="1"/>
  <c r="AO147" i="5" s="1"/>
  <c r="Y46" i="5"/>
  <c r="AD46" i="5" s="1"/>
  <c r="AO46" i="5" s="1"/>
  <c r="Y361" i="5"/>
  <c r="AD361" i="5" s="1"/>
  <c r="Y124" i="5"/>
  <c r="AD124" i="5" s="1"/>
  <c r="AO124" i="5" s="1"/>
  <c r="AO389" i="5"/>
  <c r="AO1859" i="5"/>
  <c r="AO1617" i="5"/>
  <c r="AO418" i="5"/>
  <c r="AO721" i="5"/>
  <c r="AO625" i="5"/>
  <c r="AO285" i="5"/>
  <c r="AO1937" i="5"/>
  <c r="Y1996" i="5"/>
  <c r="AD1996" i="5" s="1"/>
  <c r="AO1996" i="5" s="1"/>
  <c r="Y1959" i="5"/>
  <c r="AD1959" i="5" s="1"/>
  <c r="AO1959" i="5" s="1"/>
  <c r="Y1977" i="5"/>
  <c r="AD1977" i="5" s="1"/>
  <c r="AO1977" i="5" s="1"/>
  <c r="Y1917" i="5"/>
  <c r="AD1917" i="5" s="1"/>
  <c r="AO1917" i="5" s="1"/>
  <c r="Y1997" i="5"/>
  <c r="AD1997" i="5" s="1"/>
  <c r="AO1997" i="5" s="1"/>
  <c r="Y2001" i="5"/>
  <c r="AD2001" i="5" s="1"/>
  <c r="AO2001" i="5" s="1"/>
  <c r="Y1877" i="5"/>
  <c r="AD1877" i="5" s="1"/>
  <c r="Y1978" i="5"/>
  <c r="AD1978" i="5" s="1"/>
  <c r="AO1978" i="5" s="1"/>
  <c r="Y1838" i="5"/>
  <c r="AD1838" i="5" s="1"/>
  <c r="AO1838" i="5" s="1"/>
  <c r="Y1865" i="5"/>
  <c r="AD1865" i="5" s="1"/>
  <c r="AO1865" i="5" s="1"/>
  <c r="Y1784" i="5"/>
  <c r="AD1784" i="5" s="1"/>
  <c r="AO1784" i="5" s="1"/>
  <c r="Y1749" i="5"/>
  <c r="AD1749" i="5" s="1"/>
  <c r="Y1721" i="5"/>
  <c r="AD1721" i="5" s="1"/>
  <c r="AO1721" i="5" s="1"/>
  <c r="Y1776" i="5"/>
  <c r="AD1776" i="5" s="1"/>
  <c r="AO1776" i="5" s="1"/>
  <c r="Y1715" i="5"/>
  <c r="AD1715" i="5" s="1"/>
  <c r="AO1715" i="5" s="1"/>
  <c r="Y1677" i="5"/>
  <c r="AD1677" i="5" s="1"/>
  <c r="AO1677" i="5" s="1"/>
  <c r="Y1610" i="5"/>
  <c r="AD1610" i="5" s="1"/>
  <c r="AO1610" i="5" s="1"/>
  <c r="Y1739" i="5"/>
  <c r="AD1739" i="5" s="1"/>
  <c r="AO1739" i="5" s="1"/>
  <c r="Y1665" i="5"/>
  <c r="AD1665" i="5" s="1"/>
  <c r="AO1665" i="5" s="1"/>
  <c r="Y1641" i="5"/>
  <c r="AD1641" i="5" s="1"/>
  <c r="AO1641" i="5" s="1"/>
  <c r="Y1606" i="5"/>
  <c r="AD1606" i="5" s="1"/>
  <c r="AO1606" i="5" s="1"/>
  <c r="Y1682" i="5"/>
  <c r="AD1682" i="5" s="1"/>
  <c r="AO1682" i="5" s="1"/>
  <c r="Y1648" i="5"/>
  <c r="AD1648" i="5" s="1"/>
  <c r="AO1648" i="5" s="1"/>
  <c r="Y1502" i="5"/>
  <c r="AD1502" i="5" s="1"/>
  <c r="Y1712" i="5"/>
  <c r="AD1712" i="5" s="1"/>
  <c r="AO1712" i="5" s="1"/>
  <c r="Y1596" i="5"/>
  <c r="AD1596" i="5" s="1"/>
  <c r="AO1596" i="5" s="1"/>
  <c r="Y1436" i="5"/>
  <c r="AD1436" i="5" s="1"/>
  <c r="AO1436" i="5" s="1"/>
  <c r="Y1397" i="5"/>
  <c r="AD1397" i="5" s="1"/>
  <c r="AO1397" i="5" s="1"/>
  <c r="Y1365" i="5"/>
  <c r="AD1365" i="5" s="1"/>
  <c r="AO1365" i="5" s="1"/>
  <c r="Y1333" i="5"/>
  <c r="AD1333" i="5" s="1"/>
  <c r="AO1333" i="5" s="1"/>
  <c r="Y1457" i="5"/>
  <c r="AD1457" i="5" s="1"/>
  <c r="AO1457" i="5" s="1"/>
  <c r="Y1621" i="5"/>
  <c r="AD1621" i="5" s="1"/>
  <c r="Y1399" i="5"/>
  <c r="AD1399" i="5" s="1"/>
  <c r="AO1399" i="5" s="1"/>
  <c r="Y1592" i="5"/>
  <c r="AD1592" i="5" s="1"/>
  <c r="AO1592" i="5" s="1"/>
  <c r="Y1335" i="5"/>
  <c r="AD1335" i="5" s="1"/>
  <c r="AO1335" i="5" s="1"/>
  <c r="Y1103" i="5"/>
  <c r="AD1103" i="5" s="1"/>
  <c r="AO1103" i="5" s="1"/>
  <c r="Y1033" i="5"/>
  <c r="AD1033" i="5" s="1"/>
  <c r="AO1033" i="5" s="1"/>
  <c r="Y1001" i="5"/>
  <c r="AD1001" i="5" s="1"/>
  <c r="AO1001" i="5" s="1"/>
  <c r="Y1281" i="5"/>
  <c r="AD1281" i="5" s="1"/>
  <c r="AO1281" i="5" s="1"/>
  <c r="Y1231" i="5"/>
  <c r="AD1231" i="5" s="1"/>
  <c r="AO1231" i="5" s="1"/>
  <c r="Y1194" i="5"/>
  <c r="AD1194" i="5" s="1"/>
  <c r="AO1194" i="5" s="1"/>
  <c r="Y1156" i="5"/>
  <c r="AD1156" i="5" s="1"/>
  <c r="AO1156" i="5" s="1"/>
  <c r="Y1088" i="5"/>
  <c r="AD1088" i="5" s="1"/>
  <c r="AO1088" i="5" s="1"/>
  <c r="Y929" i="5"/>
  <c r="AD929" i="5" s="1"/>
  <c r="AO929" i="5" s="1"/>
  <c r="Y903" i="5"/>
  <c r="AD903" i="5" s="1"/>
  <c r="AO903" i="5" s="1"/>
  <c r="Y639" i="5"/>
  <c r="AD639" i="5" s="1"/>
  <c r="AO639" i="5" s="1"/>
  <c r="Y1305" i="5"/>
  <c r="AD1305" i="5" s="1"/>
  <c r="AO1305" i="5" s="1"/>
  <c r="Y1215" i="5"/>
  <c r="AD1215" i="5" s="1"/>
  <c r="AO1215" i="5" s="1"/>
  <c r="Y817" i="5"/>
  <c r="AD817" i="5" s="1"/>
  <c r="AO817" i="5" s="1"/>
  <c r="Y795" i="5"/>
  <c r="AD795" i="5" s="1"/>
  <c r="AO795" i="5" s="1"/>
  <c r="Y765" i="5"/>
  <c r="AD765" i="5" s="1"/>
  <c r="AO765" i="5" s="1"/>
  <c r="Y749" i="5"/>
  <c r="AD749" i="5" s="1"/>
  <c r="AO749" i="5" s="1"/>
  <c r="Y697" i="5"/>
  <c r="AD697" i="5" s="1"/>
  <c r="AO697" i="5" s="1"/>
  <c r="Y601" i="5"/>
  <c r="AD601" i="5" s="1"/>
  <c r="AO601" i="5" s="1"/>
  <c r="Y1292" i="5"/>
  <c r="AD1292" i="5" s="1"/>
  <c r="AO1292" i="5" s="1"/>
  <c r="Y1031" i="5"/>
  <c r="AD1031" i="5" s="1"/>
  <c r="AO1031" i="5" s="1"/>
  <c r="Y781" i="5"/>
  <c r="AD781" i="5" s="1"/>
  <c r="AO781" i="5" s="1"/>
  <c r="Y1170" i="5"/>
  <c r="AD1170" i="5" s="1"/>
  <c r="AO1170" i="5" s="1"/>
  <c r="Y778" i="5"/>
  <c r="AD778" i="5" s="1"/>
  <c r="AO778" i="5" s="1"/>
  <c r="Y606" i="5"/>
  <c r="AD606" i="5" s="1"/>
  <c r="AO606" i="5" s="1"/>
  <c r="Y838" i="5"/>
  <c r="AD838" i="5" s="1"/>
  <c r="AO838" i="5" s="1"/>
  <c r="Y744" i="5"/>
  <c r="AD744" i="5" s="1"/>
  <c r="AO744" i="5" s="1"/>
  <c r="Y693" i="5"/>
  <c r="AD693" i="5" s="1"/>
  <c r="AO693" i="5" s="1"/>
  <c r="Y512" i="5"/>
  <c r="AD512" i="5" s="1"/>
  <c r="AO512" i="5" s="1"/>
  <c r="Y499" i="5"/>
  <c r="AD499" i="5" s="1"/>
  <c r="AO499" i="5" s="1"/>
  <c r="Y430" i="5"/>
  <c r="AD430" i="5" s="1"/>
  <c r="AO430" i="5" s="1"/>
  <c r="Y150" i="5"/>
  <c r="AD150" i="5" s="1"/>
  <c r="AO150" i="5" s="1"/>
  <c r="Y101" i="5"/>
  <c r="AD101" i="5" s="1"/>
  <c r="AO101" i="5" s="1"/>
  <c r="Y81" i="5"/>
  <c r="AD81" i="5" s="1"/>
  <c r="AO81" i="5" s="1"/>
  <c r="Y54" i="5"/>
  <c r="AD54" i="5" s="1"/>
  <c r="AO54" i="5" s="1"/>
  <c r="Y628" i="5"/>
  <c r="AD628" i="5" s="1"/>
  <c r="AO628" i="5" s="1"/>
  <c r="Y359" i="5"/>
  <c r="AD359" i="5" s="1"/>
  <c r="AO359" i="5" s="1"/>
  <c r="Y286" i="5"/>
  <c r="AD286" i="5" s="1"/>
  <c r="AO286" i="5" s="1"/>
  <c r="Y690" i="5"/>
  <c r="AD690" i="5" s="1"/>
  <c r="AO690" i="5" s="1"/>
  <c r="Y500" i="5"/>
  <c r="AD500" i="5" s="1"/>
  <c r="AO500" i="5" s="1"/>
  <c r="Y607" i="5"/>
  <c r="AD607" i="5" s="1"/>
  <c r="AO607" i="5" s="1"/>
  <c r="Y297" i="5"/>
  <c r="AD297" i="5" s="1"/>
  <c r="AO297" i="5" s="1"/>
  <c r="Y252" i="5"/>
  <c r="AD252" i="5" s="1"/>
  <c r="AO252" i="5" s="1"/>
  <c r="Y42" i="5"/>
  <c r="AD42" i="5" s="1"/>
  <c r="AO42" i="5" s="1"/>
  <c r="Y178" i="5"/>
  <c r="AD178" i="5" s="1"/>
  <c r="AO178" i="5" s="1"/>
  <c r="Y72" i="5"/>
  <c r="AD72" i="5" s="1"/>
  <c r="AO72" i="5" s="1"/>
  <c r="Y618" i="5"/>
  <c r="AD618" i="5" s="1"/>
  <c r="AO618" i="5" s="1"/>
  <c r="Y368" i="5"/>
  <c r="AD368" i="5" s="1"/>
  <c r="AO368" i="5" s="1"/>
  <c r="Y316" i="5"/>
  <c r="AD316" i="5" s="1"/>
  <c r="AO316" i="5" s="1"/>
  <c r="Y734" i="5"/>
  <c r="AD734" i="5" s="1"/>
  <c r="AO734" i="5" s="1"/>
  <c r="Y206" i="5"/>
  <c r="AD206" i="5" s="1"/>
  <c r="AO206" i="5" s="1"/>
  <c r="Y128" i="5"/>
  <c r="AD128" i="5" s="1"/>
  <c r="AO128" i="5" s="1"/>
  <c r="AO1029" i="5"/>
  <c r="AO758" i="5"/>
  <c r="AO986" i="5"/>
  <c r="AO311" i="5"/>
  <c r="AO284" i="5"/>
  <c r="AO170" i="5"/>
  <c r="AO1421" i="5"/>
  <c r="AO1690" i="5"/>
  <c r="AO1417" i="5"/>
  <c r="AO1154" i="5"/>
  <c r="AO401" i="5"/>
  <c r="AO1401" i="5"/>
  <c r="AO1661" i="5"/>
  <c r="Y1970" i="5"/>
  <c r="AD1970" i="5" s="1"/>
  <c r="AO1970" i="5" s="1"/>
  <c r="Y1932" i="5"/>
  <c r="AD1932" i="5" s="1"/>
  <c r="AO1932" i="5" s="1"/>
  <c r="Y1863" i="5"/>
  <c r="AD1863" i="5" s="1"/>
  <c r="AO1863" i="5" s="1"/>
  <c r="Y1873" i="5"/>
  <c r="AD1873" i="5" s="1"/>
  <c r="AO1873" i="5" s="1"/>
  <c r="Y1875" i="5"/>
  <c r="AD1875" i="5" s="1"/>
  <c r="AO1875" i="5" s="1"/>
  <c r="Y1833" i="5"/>
  <c r="AD1833" i="5" s="1"/>
  <c r="AO1833" i="5" s="1"/>
  <c r="Y1853" i="5"/>
  <c r="AD1853" i="5" s="1"/>
  <c r="AO1853" i="5" s="1"/>
  <c r="Y1821" i="5"/>
  <c r="AD1821" i="5" s="1"/>
  <c r="AO1821" i="5" s="1"/>
  <c r="Y1806" i="5"/>
  <c r="AD1806" i="5" s="1"/>
  <c r="AO1806" i="5" s="1"/>
  <c r="Y1789" i="5"/>
  <c r="AD1789" i="5" s="1"/>
  <c r="AO1789" i="5" s="1"/>
  <c r="Y1757" i="5"/>
  <c r="AD1757" i="5" s="1"/>
  <c r="AO1757" i="5" s="1"/>
  <c r="Y1767" i="5"/>
  <c r="AD1767" i="5" s="1"/>
  <c r="AO1767" i="5" s="1"/>
  <c r="Y1727" i="5"/>
  <c r="AD1727" i="5" s="1"/>
  <c r="AO1727" i="5" s="1"/>
  <c r="Y1645" i="5"/>
  <c r="AD1645" i="5" s="1"/>
  <c r="AO1645" i="5" s="1"/>
  <c r="Y1630" i="5"/>
  <c r="AD1630" i="5" s="1"/>
  <c r="AO1630" i="5" s="1"/>
  <c r="Y1563" i="5"/>
  <c r="AD1563" i="5" s="1"/>
  <c r="AO1563" i="5" s="1"/>
  <c r="Y1647" i="5"/>
  <c r="AD1647" i="5" s="1"/>
  <c r="AO1647" i="5" s="1"/>
  <c r="Y1579" i="5"/>
  <c r="AD1579" i="5" s="1"/>
  <c r="AO1579" i="5" s="1"/>
  <c r="Y1538" i="5"/>
  <c r="AD1538" i="5" s="1"/>
  <c r="AO1538" i="5" s="1"/>
  <c r="Y1517" i="5"/>
  <c r="AD1517" i="5" s="1"/>
  <c r="AO1517" i="5" s="1"/>
  <c r="Y1506" i="5"/>
  <c r="AD1506" i="5" s="1"/>
  <c r="AO1506" i="5" s="1"/>
  <c r="Y1619" i="5"/>
  <c r="AD1619" i="5" s="1"/>
  <c r="AO1619" i="5" s="1"/>
  <c r="Y1535" i="5"/>
  <c r="AD1535" i="5" s="1"/>
  <c r="AO1535" i="5" s="1"/>
  <c r="Y1503" i="5"/>
  <c r="AD1503" i="5" s="1"/>
  <c r="AO1503" i="5" s="1"/>
  <c r="Y1549" i="5"/>
  <c r="AD1549" i="5" s="1"/>
  <c r="AO1549" i="5" s="1"/>
  <c r="Y1414" i="5"/>
  <c r="AD1414" i="5" s="1"/>
  <c r="AO1414" i="5" s="1"/>
  <c r="Y1348" i="5"/>
  <c r="AD1348" i="5" s="1"/>
  <c r="AO1348" i="5" s="1"/>
  <c r="Y1247" i="5"/>
  <c r="AD1247" i="5" s="1"/>
  <c r="AO1247" i="5" s="1"/>
  <c r="Y1212" i="5"/>
  <c r="AD1212" i="5" s="1"/>
  <c r="AO1212" i="5" s="1"/>
  <c r="Y1470" i="5"/>
  <c r="AD1470" i="5" s="1"/>
  <c r="AO1470" i="5" s="1"/>
  <c r="Y1429" i="5"/>
  <c r="AD1429" i="5" s="1"/>
  <c r="AO1429" i="5" s="1"/>
  <c r="Y1404" i="5"/>
  <c r="AD1404" i="5" s="1"/>
  <c r="AO1404" i="5" s="1"/>
  <c r="Y1441" i="5"/>
  <c r="AD1441" i="5" s="1"/>
  <c r="AO1441" i="5" s="1"/>
  <c r="Y1362" i="5"/>
  <c r="AD1362" i="5" s="1"/>
  <c r="AO1362" i="5" s="1"/>
  <c r="Y1588" i="5"/>
  <c r="AD1588" i="5" s="1"/>
  <c r="AO1588" i="5" s="1"/>
  <c r="Y1409" i="5"/>
  <c r="AD1409" i="5" s="1"/>
  <c r="AO1409" i="5" s="1"/>
  <c r="Y1277" i="5"/>
  <c r="AD1277" i="5" s="1"/>
  <c r="AO1277" i="5" s="1"/>
  <c r="Y1126" i="5"/>
  <c r="AD1126" i="5" s="1"/>
  <c r="AO1126" i="5" s="1"/>
  <c r="Y1345" i="5"/>
  <c r="AD1345" i="5" s="1"/>
  <c r="AO1345" i="5" s="1"/>
  <c r="Y1180" i="5"/>
  <c r="AD1180" i="5" s="1"/>
  <c r="AO1180" i="5" s="1"/>
  <c r="Y1026" i="5"/>
  <c r="AD1026" i="5" s="1"/>
  <c r="AO1026" i="5" s="1"/>
  <c r="Y989" i="5"/>
  <c r="AD989" i="5" s="1"/>
  <c r="AO989" i="5" s="1"/>
  <c r="Y1230" i="5"/>
  <c r="AD1230" i="5" s="1"/>
  <c r="AO1230" i="5" s="1"/>
  <c r="Y1191" i="5"/>
  <c r="AD1191" i="5" s="1"/>
  <c r="AO1191" i="5" s="1"/>
  <c r="Y1127" i="5"/>
  <c r="AD1127" i="5" s="1"/>
  <c r="AO1127" i="5" s="1"/>
  <c r="Y1060" i="5"/>
  <c r="AD1060" i="5" s="1"/>
  <c r="AO1060" i="5" s="1"/>
  <c r="Y991" i="5"/>
  <c r="AD991" i="5" s="1"/>
  <c r="AO991" i="5" s="1"/>
  <c r="Y895" i="5"/>
  <c r="AD895" i="5" s="1"/>
  <c r="AO895" i="5" s="1"/>
  <c r="Y1047" i="5"/>
  <c r="AD1047" i="5" s="1"/>
  <c r="AO1047" i="5" s="1"/>
  <c r="Y892" i="5"/>
  <c r="AD892" i="5" s="1"/>
  <c r="AO892" i="5" s="1"/>
  <c r="Y831" i="5"/>
  <c r="AD831" i="5" s="1"/>
  <c r="AO831" i="5" s="1"/>
  <c r="Y745" i="5"/>
  <c r="AD745" i="5" s="1"/>
  <c r="AO745" i="5" s="1"/>
  <c r="Y713" i="5"/>
  <c r="AD713" i="5" s="1"/>
  <c r="AO713" i="5" s="1"/>
  <c r="Y696" i="5"/>
  <c r="AD696" i="5" s="1"/>
  <c r="AO696" i="5" s="1"/>
  <c r="Y550" i="5"/>
  <c r="AD550" i="5" s="1"/>
  <c r="AO550" i="5" s="1"/>
  <c r="Y1062" i="5"/>
  <c r="AD1062" i="5" s="1"/>
  <c r="AO1062" i="5" s="1"/>
  <c r="Y884" i="5"/>
  <c r="AD884" i="5" s="1"/>
  <c r="AO884" i="5" s="1"/>
  <c r="Y956" i="5"/>
  <c r="AD956" i="5" s="1"/>
  <c r="AO956" i="5" s="1"/>
  <c r="Y907" i="5"/>
  <c r="AD907" i="5" s="1"/>
  <c r="AO907" i="5" s="1"/>
  <c r="Y626" i="5"/>
  <c r="AD626" i="5" s="1"/>
  <c r="AO626" i="5" s="1"/>
  <c r="Y360" i="5"/>
  <c r="AD360" i="5" s="1"/>
  <c r="AO360" i="5" s="1"/>
  <c r="Y1053" i="5"/>
  <c r="AD1053" i="5" s="1"/>
  <c r="AO1053" i="5" s="1"/>
  <c r="Y880" i="5"/>
  <c r="AD880" i="5" s="1"/>
  <c r="AO880" i="5" s="1"/>
  <c r="Y828" i="5"/>
  <c r="AD828" i="5" s="1"/>
  <c r="AO828" i="5" s="1"/>
  <c r="Y598" i="5"/>
  <c r="AD598" i="5" s="1"/>
  <c r="AO598" i="5" s="1"/>
  <c r="Y333" i="5"/>
  <c r="AD333" i="5" s="1"/>
  <c r="AO333" i="5" s="1"/>
  <c r="Y274" i="5"/>
  <c r="AD274" i="5" s="1"/>
  <c r="AO274" i="5" s="1"/>
  <c r="Y241" i="5"/>
  <c r="AD241" i="5" s="1"/>
  <c r="AO241" i="5" s="1"/>
  <c r="Y100" i="5"/>
  <c r="AD100" i="5" s="1"/>
  <c r="AO100" i="5" s="1"/>
  <c r="Y80" i="5"/>
  <c r="AD80" i="5" s="1"/>
  <c r="AO80" i="5" s="1"/>
  <c r="Y660" i="5"/>
  <c r="AD660" i="5" s="1"/>
  <c r="AO660" i="5" s="1"/>
  <c r="Y581" i="5"/>
  <c r="AD581" i="5" s="1"/>
  <c r="AO581" i="5" s="1"/>
  <c r="Y257" i="5"/>
  <c r="AD257" i="5" s="1"/>
  <c r="AO257" i="5" s="1"/>
  <c r="Y121" i="5"/>
  <c r="AD121" i="5" s="1"/>
  <c r="AO121" i="5" s="1"/>
  <c r="Y201" i="5"/>
  <c r="AD201" i="5" s="1"/>
  <c r="AO201" i="5" s="1"/>
  <c r="Y327" i="5"/>
  <c r="AD327" i="5" s="1"/>
  <c r="AO327" i="5" s="1"/>
  <c r="AO207" i="5"/>
  <c r="AO1012" i="5"/>
  <c r="AO1537" i="5"/>
  <c r="AO1795" i="5"/>
  <c r="AO1311" i="5"/>
  <c r="AO1043" i="5"/>
  <c r="AO997" i="5"/>
  <c r="AO1466" i="5"/>
  <c r="AO1597" i="5"/>
  <c r="AO1869" i="5"/>
  <c r="Y1982" i="5"/>
  <c r="AD1982" i="5" s="1"/>
  <c r="AO1982" i="5" s="1"/>
  <c r="Y1914" i="5"/>
  <c r="AD1914" i="5" s="1"/>
  <c r="AO1914" i="5" s="1"/>
  <c r="Y1990" i="5"/>
  <c r="AD1990" i="5" s="1"/>
  <c r="AO1990" i="5" s="1"/>
  <c r="Y1880" i="5"/>
  <c r="AD1880" i="5" s="1"/>
  <c r="AO1880" i="5" s="1"/>
  <c r="Y1985" i="5"/>
  <c r="AD1985" i="5" s="1"/>
  <c r="AO1985" i="5" s="1"/>
  <c r="AO1515" i="5"/>
  <c r="AO1570" i="5"/>
  <c r="AO1427" i="5"/>
  <c r="AO1039" i="5"/>
  <c r="AO165" i="5"/>
  <c r="AO1601" i="5"/>
  <c r="AO1571" i="5"/>
  <c r="AO796" i="5"/>
  <c r="AO374" i="5"/>
  <c r="AO561" i="5"/>
  <c r="AO510" i="5"/>
  <c r="AO1005" i="5"/>
  <c r="AO855" i="5"/>
  <c r="AO417" i="5"/>
  <c r="AO421" i="5"/>
  <c r="AO347" i="5"/>
  <c r="AO307" i="5"/>
  <c r="AO177" i="5"/>
  <c r="AO851" i="5"/>
  <c r="AO632" i="5"/>
  <c r="AO743" i="5"/>
  <c r="AO541" i="5"/>
  <c r="AO924" i="5"/>
  <c r="AO1280" i="5"/>
  <c r="AO897" i="5"/>
  <c r="AO948" i="5"/>
  <c r="AO1028" i="5"/>
  <c r="AO1256" i="5"/>
  <c r="AO1749" i="5"/>
  <c r="AO1510" i="5"/>
  <c r="AO1302" i="5"/>
  <c r="AO1512" i="5"/>
  <c r="AO1938" i="5"/>
  <c r="AO1877" i="5"/>
  <c r="AO1492" i="5"/>
  <c r="AO1972" i="5"/>
  <c r="AO1000" i="5"/>
  <c r="AO203" i="5"/>
  <c r="AO573" i="5"/>
  <c r="AO276" i="5"/>
  <c r="AO1613" i="5"/>
  <c r="AO1695" i="5"/>
  <c r="AO1719" i="5"/>
  <c r="AO1553" i="5"/>
  <c r="AO861" i="5"/>
  <c r="AO1267" i="5"/>
  <c r="AO1474" i="5"/>
  <c r="AO335" i="5"/>
  <c r="AO1449" i="5"/>
  <c r="AO1195" i="5"/>
  <c r="AO212" i="5"/>
  <c r="AO1811" i="5"/>
  <c r="AO1502" i="5"/>
  <c r="AO1149" i="5"/>
  <c r="AO799" i="5"/>
  <c r="AO789" i="5"/>
  <c r="AO1862" i="5"/>
  <c r="AO610" i="5"/>
  <c r="AO818" i="5"/>
  <c r="AO217" i="5"/>
  <c r="AO1909" i="5"/>
  <c r="AO1233" i="5"/>
  <c r="AO814" i="5"/>
  <c r="AO1440" i="5"/>
  <c r="AO1816" i="5"/>
  <c r="AO1825" i="5"/>
  <c r="Y1729" i="5"/>
  <c r="AD1729" i="5" s="1"/>
  <c r="AO1729" i="5" s="1"/>
  <c r="Y1809" i="5"/>
  <c r="AD1809" i="5" s="1"/>
  <c r="AO1809" i="5" s="1"/>
  <c r="Y1772" i="5"/>
  <c r="AD1772" i="5" s="1"/>
  <c r="AO1772" i="5" s="1"/>
  <c r="Y1740" i="5"/>
  <c r="AD1740" i="5" s="1"/>
  <c r="AO1740" i="5" s="1"/>
  <c r="Y1688" i="5"/>
  <c r="AD1688" i="5" s="1"/>
  <c r="AO1688" i="5" s="1"/>
  <c r="Y1603" i="5"/>
  <c r="AD1603" i="5" s="1"/>
  <c r="AO1603" i="5" s="1"/>
  <c r="Y1575" i="5"/>
  <c r="AD1575" i="5" s="1"/>
  <c r="AO1575" i="5" s="1"/>
  <c r="Y1681" i="5"/>
  <c r="AD1681" i="5" s="1"/>
  <c r="AO1681" i="5" s="1"/>
  <c r="Y1485" i="5"/>
  <c r="AD1485" i="5" s="1"/>
  <c r="AO1485" i="5" s="1"/>
  <c r="Y1450" i="5"/>
  <c r="AD1450" i="5" s="1"/>
  <c r="AO1450" i="5" s="1"/>
  <c r="Y1591" i="5"/>
  <c r="AD1591" i="5" s="1"/>
  <c r="AO1591" i="5" s="1"/>
  <c r="Y1557" i="5"/>
  <c r="AD1557" i="5" s="1"/>
  <c r="AO1557" i="5" s="1"/>
  <c r="Y1547" i="5"/>
  <c r="AD1547" i="5" s="1"/>
  <c r="AO1547" i="5" s="1"/>
  <c r="Y1442" i="5"/>
  <c r="AD1442" i="5" s="1"/>
  <c r="AO1442" i="5" s="1"/>
  <c r="Y1379" i="5"/>
  <c r="AD1379" i="5" s="1"/>
  <c r="AO1379" i="5" s="1"/>
  <c r="Y1315" i="5"/>
  <c r="AD1315" i="5" s="1"/>
  <c r="AO1315" i="5" s="1"/>
  <c r="Y1283" i="5"/>
  <c r="AD1283" i="5" s="1"/>
  <c r="AO1283" i="5" s="1"/>
  <c r="Y1625" i="5"/>
  <c r="AD1625" i="5" s="1"/>
  <c r="AO1625" i="5" s="1"/>
  <c r="Y1382" i="5"/>
  <c r="AD1382" i="5" s="1"/>
  <c r="AO1382" i="5" s="1"/>
  <c r="Y1605" i="5"/>
  <c r="AD1605" i="5" s="1"/>
  <c r="AO1605" i="5" s="1"/>
  <c r="Y1416" i="5"/>
  <c r="AD1416" i="5" s="1"/>
  <c r="AO1416" i="5" s="1"/>
  <c r="Y1389" i="5"/>
  <c r="AD1389" i="5" s="1"/>
  <c r="AO1389" i="5" s="1"/>
  <c r="Y1357" i="5"/>
  <c r="AD1357" i="5" s="1"/>
  <c r="AO1357" i="5" s="1"/>
  <c r="Y1402" i="5"/>
  <c r="AD1402" i="5" s="1"/>
  <c r="AO1402" i="5" s="1"/>
  <c r="Y1276" i="5"/>
  <c r="AD1276" i="5" s="1"/>
  <c r="AO1276" i="5" s="1"/>
  <c r="Y1236" i="5"/>
  <c r="AD1236" i="5" s="1"/>
  <c r="AO1236" i="5" s="1"/>
  <c r="Y1189" i="5"/>
  <c r="AD1189" i="5" s="1"/>
  <c r="AO1189" i="5" s="1"/>
  <c r="Y1082" i="5"/>
  <c r="AD1082" i="5" s="1"/>
  <c r="AO1082" i="5" s="1"/>
  <c r="Y1320" i="5"/>
  <c r="AD1320" i="5" s="1"/>
  <c r="AO1320" i="5" s="1"/>
  <c r="Y1097" i="5"/>
  <c r="AD1097" i="5" s="1"/>
  <c r="AO1097" i="5" s="1"/>
  <c r="Y1020" i="5"/>
  <c r="AD1020" i="5" s="1"/>
  <c r="AO1020" i="5" s="1"/>
  <c r="Y988" i="5"/>
  <c r="AD988" i="5" s="1"/>
  <c r="AO988" i="5" s="1"/>
  <c r="Y975" i="5"/>
  <c r="AD975" i="5" s="1"/>
  <c r="AO975" i="5" s="1"/>
  <c r="Y1337" i="5"/>
  <c r="AD1337" i="5" s="1"/>
  <c r="AO1337" i="5" s="1"/>
  <c r="Y1159" i="5"/>
  <c r="AD1159" i="5" s="1"/>
  <c r="AO1159" i="5" s="1"/>
  <c r="Y1109" i="5"/>
  <c r="AD1109" i="5" s="1"/>
  <c r="AO1109" i="5" s="1"/>
  <c r="Y1235" i="5"/>
  <c r="AD1235" i="5" s="1"/>
  <c r="AO1235" i="5" s="1"/>
  <c r="Y937" i="5"/>
  <c r="AD937" i="5" s="1"/>
  <c r="AO937" i="5" s="1"/>
  <c r="Y910" i="5"/>
  <c r="AD910" i="5" s="1"/>
  <c r="AO910" i="5" s="1"/>
  <c r="Y826" i="5"/>
  <c r="AD826" i="5" s="1"/>
  <c r="AO826" i="5" s="1"/>
  <c r="Y804" i="5"/>
  <c r="AD804" i="5" s="1"/>
  <c r="AO804" i="5" s="1"/>
  <c r="Y616" i="5"/>
  <c r="AD616" i="5" s="1"/>
  <c r="AO616" i="5" s="1"/>
  <c r="Y1221" i="5"/>
  <c r="AD1221" i="5" s="1"/>
  <c r="AO1221" i="5" s="1"/>
  <c r="Y979" i="5"/>
  <c r="AD979" i="5" s="1"/>
  <c r="AO979" i="5" s="1"/>
  <c r="Y859" i="5"/>
  <c r="AD859" i="5" s="1"/>
  <c r="AO859" i="5" s="1"/>
  <c r="Y695" i="5"/>
  <c r="AD695" i="5" s="1"/>
  <c r="AO695" i="5" s="1"/>
  <c r="Y646" i="5"/>
  <c r="AD646" i="5" s="1"/>
  <c r="AO646" i="5" s="1"/>
  <c r="Y930" i="5"/>
  <c r="AD930" i="5" s="1"/>
  <c r="AO930" i="5" s="1"/>
  <c r="Y1208" i="5"/>
  <c r="AD1208" i="5" s="1"/>
  <c r="AO1208" i="5" s="1"/>
  <c r="Y950" i="5"/>
  <c r="AD950" i="5" s="1"/>
  <c r="AO950" i="5" s="1"/>
  <c r="Y624" i="5"/>
  <c r="AD624" i="5" s="1"/>
  <c r="AO624" i="5" s="1"/>
  <c r="Y922" i="5"/>
  <c r="AD922" i="5" s="1"/>
  <c r="AO922" i="5" s="1"/>
  <c r="Y769" i="5"/>
  <c r="AD769" i="5" s="1"/>
  <c r="AO769" i="5" s="1"/>
  <c r="Y588" i="5"/>
  <c r="AD588" i="5" s="1"/>
  <c r="AO588" i="5" s="1"/>
  <c r="Y459" i="5"/>
  <c r="AD459" i="5" s="1"/>
  <c r="AO459" i="5" s="1"/>
  <c r="Y1146" i="5"/>
  <c r="AD1146" i="5" s="1"/>
  <c r="AO1146" i="5" s="1"/>
  <c r="Y932" i="5"/>
  <c r="AD932" i="5" s="1"/>
  <c r="AO932" i="5" s="1"/>
  <c r="Y535" i="5"/>
  <c r="AD535" i="5" s="1"/>
  <c r="AO535" i="5" s="1"/>
  <c r="Y337" i="5"/>
  <c r="AD337" i="5" s="1"/>
  <c r="AO337" i="5" s="1"/>
  <c r="Y109" i="5"/>
  <c r="AD109" i="5" s="1"/>
  <c r="AO109" i="5" s="1"/>
  <c r="Y703" i="5"/>
  <c r="AD703" i="5" s="1"/>
  <c r="AO703" i="5" s="1"/>
  <c r="Y590" i="5"/>
  <c r="AD590" i="5" s="1"/>
  <c r="AO590" i="5" s="1"/>
  <c r="Y449" i="5"/>
  <c r="AD449" i="5" s="1"/>
  <c r="AO449" i="5" s="1"/>
  <c r="Y293" i="5"/>
  <c r="AD293" i="5" s="1"/>
  <c r="AO293" i="5" s="1"/>
  <c r="Y229" i="5"/>
  <c r="AD229" i="5" s="1"/>
  <c r="AO229" i="5" s="1"/>
  <c r="Y182" i="5"/>
  <c r="AD182" i="5" s="1"/>
  <c r="AO182" i="5" s="1"/>
  <c r="Y120" i="5"/>
  <c r="AD120" i="5" s="1"/>
  <c r="AO120" i="5" s="1"/>
  <c r="Y99" i="5"/>
  <c r="AD99" i="5" s="1"/>
  <c r="AO99" i="5" s="1"/>
  <c r="Y579" i="5"/>
  <c r="AD579" i="5" s="1"/>
  <c r="AO579" i="5" s="1"/>
  <c r="Y440" i="5"/>
  <c r="AD440" i="5" s="1"/>
  <c r="AO440" i="5" s="1"/>
  <c r="Y670" i="5"/>
  <c r="AD670" i="5" s="1"/>
  <c r="AO670" i="5" s="1"/>
  <c r="Y320" i="5"/>
  <c r="AD320" i="5" s="1"/>
  <c r="AO320" i="5" s="1"/>
  <c r="Y166" i="5"/>
  <c r="AD166" i="5" s="1"/>
  <c r="AO166" i="5" s="1"/>
  <c r="Y130" i="5"/>
  <c r="AD130" i="5" s="1"/>
  <c r="AO130" i="5" s="1"/>
  <c r="Y133" i="5"/>
  <c r="AD133" i="5" s="1"/>
  <c r="AO133" i="5" s="1"/>
  <c r="Y341" i="5"/>
  <c r="AD341" i="5" s="1"/>
  <c r="AO341" i="5" s="1"/>
  <c r="Y63" i="5"/>
  <c r="AD63" i="5" s="1"/>
  <c r="AO63" i="5" s="1"/>
  <c r="Y407" i="5"/>
  <c r="AD407" i="5" s="1"/>
  <c r="AO407" i="5" s="1"/>
  <c r="Y324" i="5"/>
  <c r="AD324" i="5" s="1"/>
  <c r="AO324" i="5" s="1"/>
  <c r="Y278" i="5"/>
  <c r="AD278" i="5" s="1"/>
  <c r="AO278" i="5" s="1"/>
  <c r="Y188" i="5"/>
  <c r="AD188" i="5" s="1"/>
  <c r="AO188" i="5" s="1"/>
  <c r="AO1738" i="5"/>
  <c r="AO1621" i="5"/>
  <c r="AO1319" i="5"/>
  <c r="AO1100" i="5"/>
  <c r="AO390" i="5"/>
  <c r="AO507" i="5"/>
  <c r="AO1346" i="5"/>
  <c r="AO891" i="5"/>
  <c r="AO1009" i="5"/>
  <c r="Y15" i="5"/>
  <c r="AD15" i="5" s="1"/>
  <c r="Y29" i="5"/>
  <c r="AD29" i="5" s="1"/>
  <c r="AO29" i="5" s="1"/>
  <c r="AO1912" i="5"/>
  <c r="AO1968" i="5"/>
  <c r="AO1857" i="5"/>
  <c r="AO1500" i="5"/>
  <c r="AO117" i="5"/>
  <c r="AO189" i="5"/>
  <c r="AO385" i="5"/>
  <c r="AO361" i="5"/>
  <c r="AO429" i="5"/>
  <c r="AO115" i="5"/>
  <c r="AO242" i="5"/>
  <c r="AO328" i="5"/>
  <c r="AO273" i="5"/>
  <c r="AO339" i="5"/>
  <c r="Y31" i="5"/>
  <c r="AD31" i="5" s="1"/>
  <c r="AO31" i="5" s="1"/>
  <c r="Y9" i="5"/>
  <c r="AD9" i="5" s="1"/>
  <c r="Y8" i="5"/>
  <c r="AD8" i="5" s="1"/>
  <c r="AO8" i="5" s="1"/>
  <c r="Y11" i="5"/>
  <c r="AD11" i="5" s="1"/>
  <c r="AO11" i="5" s="1"/>
  <c r="Y6" i="5"/>
  <c r="AD6" i="5" s="1"/>
  <c r="Y18" i="5"/>
  <c r="AD18" i="5" s="1"/>
  <c r="AO18" i="5" s="1"/>
  <c r="Y12" i="5"/>
  <c r="AD12" i="5" s="1"/>
  <c r="AO12" i="5" s="1"/>
  <c r="Y22" i="5"/>
  <c r="AD22" i="5" s="1"/>
  <c r="AO22" i="5" s="1"/>
  <c r="Y7" i="5"/>
  <c r="AD7" i="5" s="1"/>
  <c r="AO7" i="5" s="1"/>
  <c r="Y20" i="5"/>
  <c r="AD20" i="5" s="1"/>
  <c r="AO20" i="5" s="1"/>
  <c r="Y16" i="5"/>
  <c r="AD16" i="5" s="1"/>
  <c r="AO16" i="5" s="1"/>
  <c r="Y32" i="5"/>
  <c r="AD32" i="5" s="1"/>
  <c r="AO32" i="5" s="1"/>
  <c r="Y25" i="5"/>
  <c r="AD25" i="5" s="1"/>
  <c r="AO25" i="5" s="1"/>
  <c r="Y27" i="5"/>
  <c r="AD27" i="5" s="1"/>
  <c r="AO27" i="5" s="1"/>
  <c r="Y17" i="5"/>
  <c r="AD17" i="5" s="1"/>
  <c r="AO17" i="5" s="1"/>
  <c r="Y30" i="5"/>
  <c r="AD30" i="5" s="1"/>
  <c r="AO30" i="5" s="1"/>
  <c r="AC13" i="5"/>
  <c r="AC15" i="5"/>
  <c r="U10" i="5"/>
  <c r="Y10" i="5" s="1"/>
  <c r="AD10" i="5" s="1"/>
  <c r="AO10" i="5" s="1"/>
  <c r="AD13" i="5"/>
  <c r="AO28" i="5"/>
  <c r="AO14" i="5"/>
  <c r="AO19" i="5"/>
  <c r="AO24" i="5"/>
  <c r="AO23" i="5"/>
  <c r="AO9" i="5"/>
  <c r="AO26" i="5"/>
  <c r="Y29" i="4"/>
  <c r="Z29" i="4" s="1"/>
  <c r="AC29" i="4" s="1"/>
  <c r="AE29" i="4" s="1"/>
  <c r="Y20" i="4"/>
  <c r="Z20" i="4" s="1"/>
  <c r="AC20" i="4" s="1"/>
  <c r="AE20" i="4" s="1"/>
  <c r="AF20" i="4" s="1"/>
  <c r="M20" i="4" s="1"/>
  <c r="AG20" i="4" s="1"/>
  <c r="Y28" i="4"/>
  <c r="Z28" i="4" s="1"/>
  <c r="AC28" i="4" s="1"/>
  <c r="AE28" i="4" s="1"/>
  <c r="AF28" i="4" s="1"/>
  <c r="M28" i="4" s="1"/>
  <c r="AG28" i="4" s="1"/>
  <c r="AC11" i="4"/>
  <c r="Y27" i="4"/>
  <c r="Z27" i="4" s="1"/>
  <c r="AC27" i="4" s="1"/>
  <c r="AE27" i="4" s="1"/>
  <c r="Y21" i="4"/>
  <c r="Z21" i="4" s="1"/>
  <c r="AC21" i="4" s="1"/>
  <c r="AE21" i="4" s="1"/>
  <c r="AF21" i="4" s="1"/>
  <c r="M21" i="4" s="1"/>
  <c r="AG21" i="4" s="1"/>
  <c r="U23" i="4"/>
  <c r="Y23" i="4" s="1"/>
  <c r="Z23" i="4" s="1"/>
  <c r="AC23" i="4" s="1"/>
  <c r="AE23" i="4" s="1"/>
  <c r="AE11" i="4"/>
  <c r="AH11" i="4" s="1"/>
  <c r="Y8" i="4"/>
  <c r="Z8" i="4" s="1"/>
  <c r="AC8" i="4" s="1"/>
  <c r="AE8" i="4" s="1"/>
  <c r="AC26" i="4"/>
  <c r="AE26" i="4" s="1"/>
  <c r="Y31" i="4"/>
  <c r="Z31" i="4" s="1"/>
  <c r="AC31" i="4" s="1"/>
  <c r="AE31" i="4" s="1"/>
  <c r="AF31" i="4" s="1"/>
  <c r="M31" i="4" s="1"/>
  <c r="AG31" i="4" s="1"/>
  <c r="AF5" i="4"/>
  <c r="M5" i="4" s="1"/>
  <c r="AG5" i="4" s="1"/>
  <c r="AH20" i="4"/>
  <c r="AI20" i="4" s="1"/>
  <c r="T30" i="4"/>
  <c r="U30" i="4" s="1"/>
  <c r="AF25" i="4"/>
  <c r="M25" i="4" s="1"/>
  <c r="AG25" i="4" s="1"/>
  <c r="AL25" i="4" s="1"/>
  <c r="AM25" i="4" s="1"/>
  <c r="AN25" i="4" s="1"/>
  <c r="AA6" i="4"/>
  <c r="AB6" i="4" s="1"/>
  <c r="AD6" i="4" s="1"/>
  <c r="T10" i="4"/>
  <c r="U10" i="4" s="1"/>
  <c r="AA16" i="4"/>
  <c r="AB16" i="4" s="1"/>
  <c r="AD16" i="4" s="1"/>
  <c r="T19" i="4"/>
  <c r="U19" i="4" s="1"/>
  <c r="T14" i="4"/>
  <c r="U14" i="4" s="1"/>
  <c r="T9" i="4"/>
  <c r="U9" i="4" s="1"/>
  <c r="T15" i="4"/>
  <c r="U15" i="4" s="1"/>
  <c r="AA22" i="4"/>
  <c r="AB22" i="4" s="1"/>
  <c r="AD22" i="4" s="1"/>
  <c r="Y24" i="4"/>
  <c r="Z24" i="4" s="1"/>
  <c r="AC24" i="4" s="1"/>
  <c r="AE24" i="4" s="1"/>
  <c r="AH21" i="4"/>
  <c r="T13" i="4"/>
  <c r="U13" i="4" s="1"/>
  <c r="T12" i="4"/>
  <c r="U12" i="4" s="1"/>
  <c r="T18" i="4"/>
  <c r="U18" i="4" s="1"/>
  <c r="T7" i="4"/>
  <c r="U7" i="4" s="1"/>
  <c r="S22" i="4"/>
  <c r="S6" i="4"/>
  <c r="S16" i="4"/>
  <c r="AF8" i="4"/>
  <c r="M8" i="4" s="1"/>
  <c r="AG8" i="4" s="1"/>
  <c r="AH8" i="4"/>
  <c r="AH17" i="4"/>
  <c r="AF17" i="4"/>
  <c r="M17" i="4" s="1"/>
  <c r="AG17" i="4" s="1"/>
  <c r="AI25" i="4"/>
  <c r="AL5" i="4"/>
  <c r="I5" i="4"/>
  <c r="H5" i="4" s="1"/>
  <c r="G5" i="4" s="1"/>
  <c r="AQ5" i="4" s="1"/>
  <c r="J5" i="4"/>
  <c r="AI5" i="4"/>
  <c r="AJ5" i="4" s="1"/>
  <c r="AK5" i="4" s="1"/>
  <c r="AO13" i="5" l="1"/>
  <c r="AO15" i="5"/>
  <c r="AC2006" i="5"/>
  <c r="AC2008" i="5" s="1"/>
  <c r="AC2005" i="5"/>
  <c r="AO6" i="5"/>
  <c r="AD2006" i="5"/>
  <c r="AD2005" i="5"/>
  <c r="AD2008" i="5" s="1"/>
  <c r="Y12" i="4"/>
  <c r="Z12" i="4" s="1"/>
  <c r="AC12" i="4" s="1"/>
  <c r="AE12" i="4" s="1"/>
  <c r="I20" i="4"/>
  <c r="H20" i="4" s="1"/>
  <c r="G20" i="4" s="1"/>
  <c r="AQ20" i="4" s="1"/>
  <c r="J20" i="4"/>
  <c r="AL20" i="4"/>
  <c r="AF29" i="4"/>
  <c r="M29" i="4" s="1"/>
  <c r="AG29" i="4" s="1"/>
  <c r="AL29" i="4" s="1"/>
  <c r="AH29" i="4"/>
  <c r="AH28" i="4"/>
  <c r="AI28" i="4" s="1"/>
  <c r="AJ28" i="4" s="1"/>
  <c r="Y13" i="4"/>
  <c r="Z13" i="4" s="1"/>
  <c r="AC13" i="4" s="1"/>
  <c r="AE13" i="4" s="1"/>
  <c r="Y10" i="4"/>
  <c r="Z10" i="4" s="1"/>
  <c r="AC10" i="4" s="1"/>
  <c r="AE10" i="4" s="1"/>
  <c r="Y19" i="4"/>
  <c r="Z19" i="4" s="1"/>
  <c r="AC19" i="4" s="1"/>
  <c r="AE19" i="4" s="1"/>
  <c r="Y30" i="4"/>
  <c r="Z30" i="4" s="1"/>
  <c r="AC30" i="4" s="1"/>
  <c r="AE30" i="4" s="1"/>
  <c r="AF30" i="4" s="1"/>
  <c r="M30" i="4" s="1"/>
  <c r="AG30" i="4" s="1"/>
  <c r="J25" i="4"/>
  <c r="AF11" i="4"/>
  <c r="M11" i="4" s="1"/>
  <c r="AG11" i="4" s="1"/>
  <c r="J11" i="4" s="1"/>
  <c r="AH23" i="4"/>
  <c r="AF23" i="4"/>
  <c r="M23" i="4" s="1"/>
  <c r="AG23" i="4" s="1"/>
  <c r="I23" i="4" s="1"/>
  <c r="H23" i="4" s="1"/>
  <c r="G23" i="4" s="1"/>
  <c r="AQ23" i="4" s="1"/>
  <c r="AF26" i="4"/>
  <c r="M26" i="4" s="1"/>
  <c r="AG26" i="4" s="1"/>
  <c r="AL26" i="4" s="1"/>
  <c r="AM26" i="4" s="1"/>
  <c r="AH26" i="4"/>
  <c r="AI26" i="4" s="1"/>
  <c r="I25" i="4"/>
  <c r="H25" i="4" s="1"/>
  <c r="G25" i="4" s="1"/>
  <c r="AQ25" i="4" s="1"/>
  <c r="AH31" i="4"/>
  <c r="AI31" i="4" s="1"/>
  <c r="Y18" i="4"/>
  <c r="Z18" i="4" s="1"/>
  <c r="AC18" i="4" s="1"/>
  <c r="AE18" i="4" s="1"/>
  <c r="AF18" i="4" s="1"/>
  <c r="M18" i="4" s="1"/>
  <c r="AG18" i="4" s="1"/>
  <c r="AJ20" i="4"/>
  <c r="AK20" i="4" s="1"/>
  <c r="Y7" i="4"/>
  <c r="Z7" i="4" s="1"/>
  <c r="AC7" i="4" s="1"/>
  <c r="AE7" i="4" s="1"/>
  <c r="AH7" i="4" s="1"/>
  <c r="AI7" i="4" s="1"/>
  <c r="AJ7" i="4" s="1"/>
  <c r="AK7" i="4" s="1"/>
  <c r="AP7" i="4" s="1"/>
  <c r="Y9" i="4"/>
  <c r="Z9" i="4" s="1"/>
  <c r="AC9" i="4" s="1"/>
  <c r="AE9" i="4" s="1"/>
  <c r="AF9" i="4" s="1"/>
  <c r="M9" i="4" s="1"/>
  <c r="AG9" i="4" s="1"/>
  <c r="AF13" i="4"/>
  <c r="M13" i="4" s="1"/>
  <c r="AG13" i="4" s="1"/>
  <c r="AH13" i="4"/>
  <c r="AF12" i="4"/>
  <c r="M12" i="4" s="1"/>
  <c r="AG12" i="4" s="1"/>
  <c r="AH12" i="4"/>
  <c r="T22" i="4"/>
  <c r="U22" i="4" s="1"/>
  <c r="I21" i="4"/>
  <c r="H21" i="4" s="1"/>
  <c r="G21" i="4" s="1"/>
  <c r="AQ21" i="4" s="1"/>
  <c r="J21" i="4"/>
  <c r="AL21" i="4"/>
  <c r="AH27" i="4"/>
  <c r="AF27" i="4"/>
  <c r="M27" i="4" s="1"/>
  <c r="AG27" i="4" s="1"/>
  <c r="AF7" i="4"/>
  <c r="M7" i="4" s="1"/>
  <c r="AG7" i="4" s="1"/>
  <c r="AH19" i="4"/>
  <c r="AF19" i="4"/>
  <c r="M19" i="4" s="1"/>
  <c r="AG19" i="4" s="1"/>
  <c r="AH24" i="4"/>
  <c r="AF24" i="4"/>
  <c r="M24" i="4" s="1"/>
  <c r="AG24" i="4" s="1"/>
  <c r="J28" i="4"/>
  <c r="I28" i="4" s="1"/>
  <c r="H28" i="4" s="1"/>
  <c r="G28" i="4" s="1"/>
  <c r="AQ28" i="4" s="1"/>
  <c r="AL28" i="4"/>
  <c r="AM28" i="4" s="1"/>
  <c r="AI11" i="4"/>
  <c r="AJ11" i="4" s="1"/>
  <c r="I26" i="4"/>
  <c r="H26" i="4" s="1"/>
  <c r="G26" i="4" s="1"/>
  <c r="AQ26" i="4" s="1"/>
  <c r="T6" i="4"/>
  <c r="U6" i="4" s="1"/>
  <c r="AI21" i="4"/>
  <c r="AJ21" i="4" s="1"/>
  <c r="AM20" i="4"/>
  <c r="AN20" i="4" s="1"/>
  <c r="AO20" i="4" s="1"/>
  <c r="T16" i="4"/>
  <c r="U16" i="4" s="1"/>
  <c r="Y15" i="4"/>
  <c r="Z15" i="4" s="1"/>
  <c r="AC15" i="4" s="1"/>
  <c r="AE15" i="4" s="1"/>
  <c r="Y14" i="4"/>
  <c r="Z14" i="4" s="1"/>
  <c r="AC14" i="4" s="1"/>
  <c r="AE14" i="4" s="1"/>
  <c r="AI23" i="4"/>
  <c r="AJ23" i="4" s="1"/>
  <c r="AK23" i="4" s="1"/>
  <c r="AP23" i="4" s="1"/>
  <c r="AI8" i="4"/>
  <c r="AJ8" i="4" s="1"/>
  <c r="AJ25" i="4"/>
  <c r="AK25" i="4" s="1"/>
  <c r="AP25" i="4" s="1"/>
  <c r="AI17" i="4"/>
  <c r="AO25" i="4"/>
  <c r="AL31" i="4"/>
  <c r="AM31" i="4" s="1"/>
  <c r="AN31" i="4" s="1"/>
  <c r="J31" i="4"/>
  <c r="I31" i="4" s="1"/>
  <c r="H31" i="4" s="1"/>
  <c r="G31" i="4" s="1"/>
  <c r="AQ31" i="4" s="1"/>
  <c r="AL17" i="4"/>
  <c r="AM17" i="4" s="1"/>
  <c r="I17" i="4"/>
  <c r="H17" i="4" s="1"/>
  <c r="G17" i="4" s="1"/>
  <c r="AQ17" i="4" s="1"/>
  <c r="J17" i="4"/>
  <c r="I8" i="4"/>
  <c r="H8" i="4" s="1"/>
  <c r="G8" i="4" s="1"/>
  <c r="AQ8" i="4" s="1"/>
  <c r="J8" i="4"/>
  <c r="AL8" i="4"/>
  <c r="AM8" i="4" s="1"/>
  <c r="AN8" i="4" s="1"/>
  <c r="AI29" i="4"/>
  <c r="AJ29" i="4" s="1"/>
  <c r="AP5" i="4"/>
  <c r="AM5" i="4"/>
  <c r="AN5" i="4" s="1"/>
  <c r="AH30" i="4" l="1"/>
  <c r="J29" i="4"/>
  <c r="I29" i="4" s="1"/>
  <c r="H29" i="4" s="1"/>
  <c r="G29" i="4" s="1"/>
  <c r="AQ29" i="4" s="1"/>
  <c r="AL11" i="4"/>
  <c r="Y16" i="4"/>
  <c r="Z16" i="4" s="1"/>
  <c r="AC16" i="4" s="1"/>
  <c r="AE16" i="4" s="1"/>
  <c r="AH16" i="4" s="1"/>
  <c r="J26" i="4"/>
  <c r="AH18" i="4"/>
  <c r="AH9" i="4"/>
  <c r="AI9" i="4" s="1"/>
  <c r="AF10" i="4"/>
  <c r="M10" i="4" s="1"/>
  <c r="AG10" i="4" s="1"/>
  <c r="AH10" i="4"/>
  <c r="AI10" i="4" s="1"/>
  <c r="AM11" i="4"/>
  <c r="I11" i="4"/>
  <c r="H11" i="4" s="1"/>
  <c r="G11" i="4" s="1"/>
  <c r="AQ11" i="4" s="1"/>
  <c r="J23" i="4"/>
  <c r="Y6" i="4"/>
  <c r="Z6" i="4" s="1"/>
  <c r="AC6" i="4" s="1"/>
  <c r="AE6" i="4" s="1"/>
  <c r="AF6" i="4" s="1"/>
  <c r="M6" i="4" s="1"/>
  <c r="AG6" i="4" s="1"/>
  <c r="AL23" i="4"/>
  <c r="AM23" i="4" s="1"/>
  <c r="AN23" i="4" s="1"/>
  <c r="Y22" i="4"/>
  <c r="Z22" i="4" s="1"/>
  <c r="AC22" i="4" s="1"/>
  <c r="AE22" i="4" s="1"/>
  <c r="AF22" i="4" s="1"/>
  <c r="M22" i="4" s="1"/>
  <c r="AG22" i="4" s="1"/>
  <c r="AJ26" i="4"/>
  <c r="AK26" i="4" s="1"/>
  <c r="AP26" i="4" s="1"/>
  <c r="AP20" i="4"/>
  <c r="AN11" i="4"/>
  <c r="AK11" i="4"/>
  <c r="AP11" i="4" s="1"/>
  <c r="AN28" i="4"/>
  <c r="AO28" i="4" s="1"/>
  <c r="AK28" i="4"/>
  <c r="AP28" i="4" s="1"/>
  <c r="AI27" i="4"/>
  <c r="AK21" i="4"/>
  <c r="AP21" i="4" s="1"/>
  <c r="AL24" i="4"/>
  <c r="AM24" i="4" s="1"/>
  <c r="AN24" i="4" s="1"/>
  <c r="J24" i="4"/>
  <c r="I24" i="4"/>
  <c r="H24" i="4" s="1"/>
  <c r="G24" i="4" s="1"/>
  <c r="AQ24" i="4" s="1"/>
  <c r="J30" i="4"/>
  <c r="I30" i="4"/>
  <c r="H30" i="4" s="1"/>
  <c r="G30" i="4" s="1"/>
  <c r="AQ30" i="4" s="1"/>
  <c r="AL30" i="4"/>
  <c r="AF15" i="4"/>
  <c r="M15" i="4" s="1"/>
  <c r="AG15" i="4" s="1"/>
  <c r="AH15" i="4"/>
  <c r="AF16" i="4"/>
  <c r="M16" i="4" s="1"/>
  <c r="AG16" i="4" s="1"/>
  <c r="AI19" i="4"/>
  <c r="AJ19" i="4" s="1"/>
  <c r="AK19" i="4" s="1"/>
  <c r="AP19" i="4" s="1"/>
  <c r="I18" i="4"/>
  <c r="H18" i="4" s="1"/>
  <c r="G18" i="4" s="1"/>
  <c r="AQ18" i="4" s="1"/>
  <c r="J18" i="4"/>
  <c r="AL18" i="4"/>
  <c r="AM18" i="4" s="1"/>
  <c r="AL12" i="4"/>
  <c r="AM12" i="4" s="1"/>
  <c r="AN12" i="4" s="1"/>
  <c r="J12" i="4"/>
  <c r="I12" i="4"/>
  <c r="H12" i="4" s="1"/>
  <c r="G12" i="4" s="1"/>
  <c r="AQ12" i="4" s="1"/>
  <c r="AK29" i="4"/>
  <c r="AI24" i="4"/>
  <c r="AJ24" i="4"/>
  <c r="AK24" i="4" s="1"/>
  <c r="AP24" i="4" s="1"/>
  <c r="AL7" i="4"/>
  <c r="AM7" i="4" s="1"/>
  <c r="I7" i="4"/>
  <c r="H7" i="4" s="1"/>
  <c r="G7" i="4" s="1"/>
  <c r="AQ7" i="4" s="1"/>
  <c r="J7" i="4"/>
  <c r="AI30" i="4"/>
  <c r="AJ30" i="4" s="1"/>
  <c r="AK30" i="4" s="1"/>
  <c r="AM21" i="4"/>
  <c r="AN21" i="4" s="1"/>
  <c r="AO21" i="4" s="1"/>
  <c r="AI13" i="4"/>
  <c r="AJ13" i="4" s="1"/>
  <c r="AO11" i="4"/>
  <c r="AF14" i="4"/>
  <c r="M14" i="4" s="1"/>
  <c r="AG14" i="4" s="1"/>
  <c r="AH14" i="4"/>
  <c r="AI14" i="4" s="1"/>
  <c r="AJ14" i="4" s="1"/>
  <c r="AK14" i="4" s="1"/>
  <c r="AP14" i="4" s="1"/>
  <c r="AN26" i="4"/>
  <c r="AO26" i="4" s="1"/>
  <c r="I19" i="4"/>
  <c r="H19" i="4" s="1"/>
  <c r="G19" i="4" s="1"/>
  <c r="AQ19" i="4" s="1"/>
  <c r="AL19" i="4"/>
  <c r="AM19" i="4" s="1"/>
  <c r="AN19" i="4" s="1"/>
  <c r="AO19" i="4" s="1"/>
  <c r="J19" i="4"/>
  <c r="J27" i="4"/>
  <c r="I27" i="4" s="1"/>
  <c r="H27" i="4" s="1"/>
  <c r="G27" i="4" s="1"/>
  <c r="AQ27" i="4" s="1"/>
  <c r="AL27" i="4"/>
  <c r="AM27" i="4" s="1"/>
  <c r="AI18" i="4"/>
  <c r="AJ18" i="4" s="1"/>
  <c r="J9" i="4"/>
  <c r="I9" i="4"/>
  <c r="H9" i="4" s="1"/>
  <c r="G9" i="4" s="1"/>
  <c r="AQ9" i="4" s="1"/>
  <c r="AL9" i="4"/>
  <c r="AO23" i="4"/>
  <c r="AI12" i="4"/>
  <c r="I13" i="4"/>
  <c r="H13" i="4" s="1"/>
  <c r="G13" i="4" s="1"/>
  <c r="AQ13" i="4" s="1"/>
  <c r="AL13" i="4"/>
  <c r="AM13" i="4" s="1"/>
  <c r="AN13" i="4" s="1"/>
  <c r="AO13" i="4" s="1"/>
  <c r="J13" i="4"/>
  <c r="AO8" i="4"/>
  <c r="AN17" i="4"/>
  <c r="AO17" i="4" s="1"/>
  <c r="AM29" i="4"/>
  <c r="AN29" i="4" s="1"/>
  <c r="AJ10" i="4"/>
  <c r="AK10" i="4" s="1"/>
  <c r="AJ17" i="4"/>
  <c r="AK17" i="4" s="1"/>
  <c r="AP29" i="4"/>
  <c r="AJ31" i="4"/>
  <c r="AO31" i="4"/>
  <c r="AK8" i="4"/>
  <c r="AP8" i="4" s="1"/>
  <c r="AO5" i="4"/>
  <c r="AM9" i="4" l="1"/>
  <c r="AO9" i="4" s="1"/>
  <c r="AL10" i="4"/>
  <c r="J10" i="4"/>
  <c r="I10" i="4"/>
  <c r="H10" i="4" s="1"/>
  <c r="G10" i="4" s="1"/>
  <c r="AQ10" i="4" s="1"/>
  <c r="AH22" i="4"/>
  <c r="AI22" i="4" s="1"/>
  <c r="AH6" i="4"/>
  <c r="J22" i="4"/>
  <c r="I22" i="4"/>
  <c r="H22" i="4" s="1"/>
  <c r="G22" i="4" s="1"/>
  <c r="AQ22" i="4" s="1"/>
  <c r="AL22" i="4"/>
  <c r="AM22" i="4" s="1"/>
  <c r="AN22" i="4" s="1"/>
  <c r="AJ12" i="4"/>
  <c r="AK12" i="4" s="1"/>
  <c r="AN9" i="4"/>
  <c r="AK18" i="4"/>
  <c r="AP18" i="4" s="1"/>
  <c r="J14" i="4"/>
  <c r="AL14" i="4"/>
  <c r="I14" i="4"/>
  <c r="H14" i="4" s="1"/>
  <c r="G14" i="4" s="1"/>
  <c r="AQ14" i="4" s="1"/>
  <c r="AP30" i="4"/>
  <c r="AN18" i="4"/>
  <c r="AO18" i="4" s="1"/>
  <c r="AI15" i="4"/>
  <c r="AJ15" i="4" s="1"/>
  <c r="AK15" i="4"/>
  <c r="AP15" i="4" s="1"/>
  <c r="I16" i="4"/>
  <c r="H16" i="4" s="1"/>
  <c r="G16" i="4" s="1"/>
  <c r="AQ16" i="4" s="1"/>
  <c r="J16" i="4"/>
  <c r="AL16" i="4"/>
  <c r="AM16" i="4" s="1"/>
  <c r="AN16" i="4" s="1"/>
  <c r="AO16" i="4" s="1"/>
  <c r="AN27" i="4"/>
  <c r="AO27" i="4" s="1"/>
  <c r="AN7" i="4"/>
  <c r="AO7" i="4" s="1"/>
  <c r="I15" i="4"/>
  <c r="H15" i="4" s="1"/>
  <c r="G15" i="4" s="1"/>
  <c r="AQ15" i="4" s="1"/>
  <c r="AL15" i="4"/>
  <c r="AM15" i="4" s="1"/>
  <c r="J15" i="4"/>
  <c r="AO24" i="4"/>
  <c r="AJ27" i="4"/>
  <c r="AK27" i="4" s="1"/>
  <c r="AI6" i="4"/>
  <c r="AJ6" i="4"/>
  <c r="AO29" i="4"/>
  <c r="AK13" i="4"/>
  <c r="AP13" i="4" s="1"/>
  <c r="AJ9" i="4"/>
  <c r="AK9" i="4" s="1"/>
  <c r="AO12" i="4"/>
  <c r="AI16" i="4"/>
  <c r="AJ16" i="4" s="1"/>
  <c r="AK16" i="4" s="1"/>
  <c r="AP16" i="4" s="1"/>
  <c r="AM30" i="4"/>
  <c r="AN30" i="4" s="1"/>
  <c r="J6" i="4"/>
  <c r="AL6" i="4"/>
  <c r="I6" i="4"/>
  <c r="H6" i="4" s="1"/>
  <c r="G6" i="4" s="1"/>
  <c r="AQ6" i="4" s="1"/>
  <c r="AP10" i="4"/>
  <c r="AK31" i="4"/>
  <c r="AP31" i="4" s="1"/>
  <c r="AP17" i="4"/>
  <c r="AP9" i="4" l="1"/>
  <c r="AO30" i="4"/>
  <c r="AJ22" i="4"/>
  <c r="AK22" i="4" s="1"/>
  <c r="AM10" i="4"/>
  <c r="AN10" i="4" s="1"/>
  <c r="AO10" i="4" s="1"/>
  <c r="AN15" i="4"/>
  <c r="AO15" i="4" s="1"/>
  <c r="AP12" i="4"/>
  <c r="AK6" i="4"/>
  <c r="AP6" i="4" s="1"/>
  <c r="AO22" i="4"/>
  <c r="AM6" i="4"/>
  <c r="AN6" i="4" s="1"/>
  <c r="AP27" i="4"/>
  <c r="AM14" i="4"/>
  <c r="AN14" i="4" s="1"/>
  <c r="AP22" i="4" l="1"/>
  <c r="AO14" i="4"/>
  <c r="AO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C21" authorId="0" shapeId="0" xr:uid="{00000000-0006-0000-0000-000001000000}">
      <text>
        <r>
          <rPr>
            <sz val="8"/>
            <color indexed="81"/>
            <rFont val="Tahoma"/>
            <family val="2"/>
          </rPr>
          <t>Indicates the Spindle (or UTM Zone) in which the coordinates are to be converted.</t>
        </r>
      </text>
    </comment>
    <comment ref="C22" authorId="0" shapeId="0" xr:uid="{00000000-0006-0000-0000-000002000000}">
      <text>
        <r>
          <rPr>
            <sz val="8"/>
            <color indexed="81"/>
            <rFont val="Tahoma"/>
            <family val="2"/>
          </rPr>
          <t>Indicates whether the coordinates to be converted are in the Northern (N) or Southern (S).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C22" authorId="0" shapeId="0" xr:uid="{00000000-0006-0000-0100-000001000000}">
      <text>
        <r>
          <rPr>
            <sz val="8"/>
            <color indexed="81"/>
            <rFont val="Tahoma"/>
            <family val="2"/>
          </rPr>
          <t>Indicates whether the latitude introduced is to the North (N) or South (S) of the Equator.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B4" authorId="0" shapeId="0" xr:uid="{00000000-0006-0000-0200-000001000000}">
      <text>
        <r>
          <rPr>
            <sz val="8"/>
            <color indexed="81"/>
            <rFont val="Tahoma"/>
            <family val="2"/>
          </rPr>
          <t>Enter here the degrees of latitude.</t>
        </r>
      </text>
    </comment>
    <comment ref="C4" authorId="0" shapeId="0" xr:uid="{00000000-0006-0000-0200-000002000000}">
      <text>
        <r>
          <rPr>
            <sz val="8"/>
            <color indexed="81"/>
            <rFont val="Tahoma"/>
            <family val="2"/>
          </rPr>
          <t>Enter here the Minutes of latitude.</t>
        </r>
      </text>
    </comment>
    <comment ref="D4" authorId="0" shapeId="0" xr:uid="{00000000-0006-0000-0200-000003000000}">
      <text>
        <r>
          <rPr>
            <sz val="8"/>
            <color indexed="81"/>
            <rFont val="Tahoma"/>
            <family val="2"/>
          </rPr>
          <t>Enter here the Seconds of Latitude.</t>
        </r>
      </text>
    </comment>
    <comment ref="E4" authorId="0" shapeId="0" xr:uid="{00000000-0006-0000-0200-000004000000}">
      <text>
        <r>
          <rPr>
            <sz val="8"/>
            <color indexed="81"/>
            <rFont val="Tahoma"/>
            <family val="2"/>
          </rPr>
          <t>Indicate if the latitude introduced is to the North (N) or South (S) of the Equator.</t>
        </r>
      </text>
    </comment>
    <comment ref="F4" authorId="0" shapeId="0" xr:uid="{00000000-0006-0000-0200-000005000000}">
      <text>
        <r>
          <rPr>
            <sz val="8"/>
            <color indexed="81"/>
            <rFont val="Tahoma"/>
            <family val="2"/>
          </rPr>
          <t>Enter here the degrees of the longitude.</t>
        </r>
      </text>
    </comment>
    <comment ref="G4" authorId="0" shapeId="0" xr:uid="{00000000-0006-0000-0200-000006000000}">
      <text>
        <r>
          <rPr>
            <sz val="8"/>
            <color indexed="81"/>
            <rFont val="Tahoma"/>
            <family val="2"/>
          </rPr>
          <t>Enter here the minutes of the longitude.</t>
        </r>
      </text>
    </comment>
    <comment ref="H4" authorId="0" shapeId="0" xr:uid="{00000000-0006-0000-0200-000007000000}">
      <text>
        <r>
          <rPr>
            <sz val="8"/>
            <color indexed="81"/>
            <rFont val="Tahoma"/>
            <family val="2"/>
          </rPr>
          <t>Enter here the Seconds of the longitude.</t>
        </r>
      </text>
    </comment>
    <comment ref="I4" authorId="0" shapeId="0" xr:uid="{00000000-0006-0000-0200-000008000000}">
      <text>
        <r>
          <rPr>
            <sz val="8"/>
            <color indexed="81"/>
            <rFont val="Tahoma"/>
            <family val="2"/>
          </rPr>
          <t>Indicate if the entered length is to the West (W) or East (E) of the Greenwich Meridian.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Franz Leonardo</author>
  </authors>
  <commentList>
    <comment ref="B4" authorId="0" shapeId="0" xr:uid="{00000000-0006-0000-0300-000001000000}">
      <text>
        <r>
          <rPr>
            <sz val="9"/>
            <color indexed="81"/>
            <rFont val="Tahoma"/>
            <family val="2"/>
          </rPr>
          <t>Enter the decimal degrees of latitude here by indicating the sign (+ = N; - = S).</t>
        </r>
      </text>
    </comment>
    <comment ref="C4" authorId="0" shapeId="0" xr:uid="{00000000-0006-0000-0300-000002000000}">
      <text>
        <r>
          <rPr>
            <sz val="9"/>
            <color indexed="81"/>
            <rFont val="Tahoma"/>
            <family val="2"/>
          </rPr>
          <t>Enter here the decimal degrees of longitude indicating the sign (+ = E; - = W).</t>
        </r>
      </text>
    </comment>
  </commentList>
</comments>
</file>

<file path=xl/sharedStrings.xml><?xml version="1.0" encoding="utf-8"?>
<sst xmlns="http://schemas.openxmlformats.org/spreadsheetml/2006/main" count="160" uniqueCount="64">
  <si>
    <t>2ª Excentric. ( e' )</t>
  </si>
  <si>
    <t>e' ²</t>
  </si>
  <si>
    <t>Cálculo Huso:</t>
  </si>
  <si>
    <t>Meridiano Huso:</t>
  </si>
  <si>
    <t>Delta Lambda</t>
  </si>
  <si>
    <t>A</t>
  </si>
  <si>
    <t>Xi</t>
  </si>
  <si>
    <t>Eta</t>
  </si>
  <si>
    <t>Ni</t>
  </si>
  <si>
    <t>Zeta</t>
  </si>
  <si>
    <t>A1</t>
  </si>
  <si>
    <t>A2</t>
  </si>
  <si>
    <t>J2</t>
  </si>
  <si>
    <t>J4</t>
  </si>
  <si>
    <t>J6</t>
  </si>
  <si>
    <t>Alfa</t>
  </si>
  <si>
    <t>Beta</t>
  </si>
  <si>
    <t>Gamma</t>
  </si>
  <si>
    <t>B(fi)</t>
  </si>
  <si>
    <t>W</t>
  </si>
  <si>
    <t>Fi'</t>
  </si>
  <si>
    <t>a</t>
  </si>
  <si>
    <t>b</t>
  </si>
  <si>
    <t>Sen h Xi</t>
  </si>
  <si>
    <t>Tau</t>
  </si>
  <si>
    <t>Meridiano Central:</t>
  </si>
  <si>
    <t>Y al sur del Ecuador:</t>
  </si>
  <si>
    <t>S</t>
  </si>
  <si>
    <t>Fi en Radianes:</t>
  </si>
  <si>
    <t>DATUM WGS84</t>
  </si>
  <si>
    <t>UTM</t>
  </si>
  <si>
    <t>En Radianes Long</t>
  </si>
  <si>
    <t>En Radianes Lat</t>
  </si>
  <si>
    <t>UTM waypoint Garmin</t>
  </si>
  <si>
    <t>Banda (-72 a -16)</t>
  </si>
  <si>
    <t>Banda (-8 a 48)</t>
  </si>
  <si>
    <t>Banda (56 a 84)</t>
  </si>
  <si>
    <t>Conversion of UTM Coordinates to Decimal Degrees</t>
  </si>
  <si>
    <t>Conversion of Coordinates in Decimal Degrees to UTM</t>
  </si>
  <si>
    <t>Conversion of Coordinates in Degrees, Minutes and Seconds to Decimal Degrees</t>
  </si>
  <si>
    <t>Conversion of Decimal Degrees to Coordinates in Degrees, Minutes, and Seconds</t>
  </si>
  <si>
    <t>Enter your coordinates</t>
  </si>
  <si>
    <t>Latitude</t>
  </si>
  <si>
    <t>Longitude</t>
  </si>
  <si>
    <t>Zone</t>
  </si>
  <si>
    <t>Band</t>
  </si>
  <si>
    <t>www.geogeek.xyz</t>
  </si>
  <si>
    <t>If you require more rows, do not forget to drag the function including the hidden columns</t>
  </si>
  <si>
    <t>Decimal Degrees</t>
  </si>
  <si>
    <t>North</t>
  </si>
  <si>
    <t>North (Y)</t>
  </si>
  <si>
    <t>East (X)</t>
  </si>
  <si>
    <t>East</t>
  </si>
  <si>
    <t>a (semi major axis)</t>
  </si>
  <si>
    <t>b (semi minor axis)</t>
  </si>
  <si>
    <t>Eccentricity</t>
  </si>
  <si>
    <t>Degrees, minutes and seconds</t>
  </si>
  <si>
    <t>Hemisphere</t>
  </si>
  <si>
    <t>c (polar radius of curvature)</t>
  </si>
  <si>
    <t>ENTRY DATA</t>
  </si>
  <si>
    <t>Band Lat.</t>
  </si>
  <si>
    <t>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</si>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</sst>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General\ &quot;° &quot;"/>
    <numFmt numFmtId="165" formatCode="General\ &quot;' &quot;"/>
    <numFmt numFmtId="166" formatCode="General\ &quot;'' &quot;"/>
    <numFmt numFmtId="167" formatCode="General\ &quot;''&quot;"/>
    <numFmt numFmtId="168" formatCode="0.000"/>
    <numFmt numFmtId="169" formatCode="0.0000000"/>
    <numFmt numFmtId="170" formatCode="0.00000000"/>
  </numFmts>
  <fonts count="36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</font>
    <font>
      <sz val="8"/>
      <color indexed="81"/>
      <name val="Tahoma"/>
      <family val="2"/>
    </font>
    <font>
      <sz val="8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4"/>
      <color indexed="8"/>
      <name val="Calibri"/>
      <family val="2"/>
    </font>
    <font>
      <sz val="10"/>
      <name val="Arial"/>
    </font>
    <font>
      <b/>
      <sz val="14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u/>
      <sz val="10"/>
      <color theme="10"/>
      <name val="Arial"/>
    </font>
    <font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3" fillId="16" borderId="1" applyNumberFormat="0" applyAlignment="0" applyProtection="0"/>
    <xf numFmtId="0" fontId="4" fillId="17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1" borderId="0" applyNumberFormat="0" applyBorder="0" applyAlignment="0" applyProtection="0"/>
    <xf numFmtId="0" fontId="7" fillId="7" borderId="1" applyNumberFormat="0" applyAlignment="0" applyProtection="0"/>
    <xf numFmtId="0" fontId="8" fillId="3" borderId="0" applyNumberFormat="0" applyBorder="0" applyAlignment="0" applyProtection="0"/>
    <xf numFmtId="0" fontId="9" fillId="22" borderId="0" applyNumberFormat="0" applyBorder="0" applyAlignment="0" applyProtection="0"/>
    <xf numFmtId="0" fontId="1" fillId="0" borderId="0"/>
    <xf numFmtId="0" fontId="22" fillId="0" borderId="0"/>
    <xf numFmtId="0" fontId="1" fillId="23" borderId="4" applyNumberFormat="0" applyFont="0" applyAlignment="0" applyProtection="0"/>
    <xf numFmtId="0" fontId="10" fillId="16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  <xf numFmtId="0" fontId="32" fillId="0" borderId="0" applyNumberFormat="0" applyFill="0" applyBorder="0" applyAlignment="0" applyProtection="0"/>
  </cellStyleXfs>
  <cellXfs count="95">
    <xf numFmtId="0" fontId="0" fillId="0" borderId="0" xfId="0"/>
    <xf numFmtId="0" fontId="1" fillId="0" borderId="0" xfId="32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" fillId="0" borderId="0" xfId="32" applyFont="1" applyBorder="1" applyAlignment="1">
      <alignment horizontal="center" vertical="center"/>
    </xf>
    <xf numFmtId="0" fontId="21" fillId="0" borderId="0" xfId="32" applyFont="1" applyAlignment="1">
      <alignment horizontal="left" vertical="center"/>
    </xf>
    <xf numFmtId="0" fontId="15" fillId="0" borderId="0" xfId="32" applyFont="1" applyFill="1" applyBorder="1" applyAlignment="1">
      <alignment horizontal="center" vertical="center"/>
    </xf>
    <xf numFmtId="0" fontId="20" fillId="0" borderId="0" xfId="32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64" fontId="20" fillId="0" borderId="9" xfId="32" applyNumberFormat="1" applyFont="1" applyFill="1" applyBorder="1" applyAlignment="1" applyProtection="1">
      <alignment horizontal="center" vertical="center"/>
      <protection locked="0"/>
    </xf>
    <xf numFmtId="165" fontId="20" fillId="0" borderId="9" xfId="32" applyNumberFormat="1" applyFont="1" applyFill="1" applyBorder="1" applyAlignment="1" applyProtection="1">
      <alignment horizontal="center" vertical="center"/>
      <protection locked="0"/>
    </xf>
    <xf numFmtId="166" fontId="20" fillId="0" borderId="9" xfId="32" applyNumberFormat="1" applyFont="1" applyFill="1" applyBorder="1" applyAlignment="1" applyProtection="1">
      <alignment horizontal="center" vertical="center"/>
      <protection locked="0"/>
    </xf>
    <xf numFmtId="170" fontId="19" fillId="0" borderId="0" xfId="32" applyNumberFormat="1" applyFont="1" applyAlignment="1">
      <alignment horizontal="center" vertical="center"/>
    </xf>
    <xf numFmtId="0" fontId="23" fillId="0" borderId="0" xfId="32" applyFont="1" applyAlignment="1">
      <alignment horizontal="left" vertical="center"/>
    </xf>
    <xf numFmtId="0" fontId="24" fillId="0" borderId="0" xfId="32" applyFont="1" applyAlignment="1">
      <alignment horizontal="center" vertical="center"/>
    </xf>
    <xf numFmtId="0" fontId="25" fillId="0" borderId="0" xfId="32" applyFont="1" applyAlignment="1">
      <alignment horizontal="center" vertical="center"/>
    </xf>
    <xf numFmtId="0" fontId="26" fillId="0" borderId="0" xfId="32" applyFont="1" applyBorder="1" applyAlignment="1">
      <alignment horizontal="center" vertical="center"/>
    </xf>
    <xf numFmtId="0" fontId="24" fillId="0" borderId="0" xfId="32" applyFont="1" applyBorder="1" applyAlignment="1">
      <alignment horizontal="center" vertical="center"/>
    </xf>
    <xf numFmtId="0" fontId="26" fillId="0" borderId="0" xfId="32" applyFont="1" applyAlignment="1">
      <alignment horizontal="center" vertical="center"/>
    </xf>
    <xf numFmtId="0" fontId="26" fillId="0" borderId="10" xfId="32" applyFont="1" applyBorder="1" applyAlignment="1">
      <alignment horizontal="center" vertical="center"/>
    </xf>
    <xf numFmtId="0" fontId="24" fillId="0" borderId="10" xfId="32" applyFont="1" applyBorder="1" applyAlignment="1">
      <alignment horizontal="center" vertical="center"/>
    </xf>
    <xf numFmtId="0" fontId="26" fillId="0" borderId="1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32" applyFont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7" fillId="0" borderId="9" xfId="32" applyFont="1" applyBorder="1" applyAlignment="1">
      <alignment horizontal="center" vertical="center"/>
    </xf>
    <xf numFmtId="0" fontId="27" fillId="0" borderId="10" xfId="32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168" fontId="29" fillId="0" borderId="0" xfId="0" applyNumberFormat="1" applyFont="1" applyBorder="1" applyAlignment="1">
      <alignment horizontal="center" vertical="center" wrapText="1"/>
    </xf>
    <xf numFmtId="1" fontId="29" fillId="0" borderId="0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0" xfId="32" applyFont="1" applyAlignment="1">
      <alignment horizontal="center" vertical="center"/>
    </xf>
    <xf numFmtId="0" fontId="29" fillId="0" borderId="0" xfId="32" applyFont="1" applyFill="1" applyBorder="1" applyAlignment="1">
      <alignment horizontal="center" vertical="center"/>
    </xf>
    <xf numFmtId="170" fontId="26" fillId="0" borderId="0" xfId="32" applyNumberFormat="1" applyFont="1" applyFill="1" applyBorder="1" applyAlignment="1">
      <alignment horizontal="center" vertical="center"/>
    </xf>
    <xf numFmtId="164" fontId="26" fillId="0" borderId="0" xfId="32" applyNumberFormat="1" applyFont="1" applyFill="1" applyBorder="1" applyAlignment="1">
      <alignment horizontal="center" vertical="center"/>
    </xf>
    <xf numFmtId="165" fontId="26" fillId="0" borderId="0" xfId="32" applyNumberFormat="1" applyFont="1" applyFill="1" applyBorder="1" applyAlignment="1">
      <alignment horizontal="center" vertical="center"/>
    </xf>
    <xf numFmtId="166" fontId="26" fillId="0" borderId="0" xfId="32" applyNumberFormat="1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 wrapText="1"/>
    </xf>
    <xf numFmtId="1" fontId="30" fillId="0" borderId="0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32" applyFont="1" applyFill="1" applyBorder="1" applyAlignment="1">
      <alignment horizontal="center" vertical="center"/>
    </xf>
    <xf numFmtId="164" fontId="31" fillId="0" borderId="0" xfId="32" applyNumberFormat="1" applyFont="1" applyFill="1" applyBorder="1" applyAlignment="1">
      <alignment horizontal="center" vertical="center"/>
    </xf>
    <xf numFmtId="165" fontId="31" fillId="0" borderId="0" xfId="32" applyNumberFormat="1" applyFont="1" applyFill="1" applyBorder="1" applyAlignment="1">
      <alignment horizontal="center" vertical="center"/>
    </xf>
    <xf numFmtId="166" fontId="31" fillId="0" borderId="0" xfId="32" applyNumberFormat="1" applyFont="1" applyFill="1" applyBorder="1" applyAlignment="1">
      <alignment horizontal="center" vertical="center"/>
    </xf>
    <xf numFmtId="0" fontId="27" fillId="0" borderId="0" xfId="32" applyFont="1" applyAlignment="1">
      <alignment horizontal="center" vertical="center"/>
    </xf>
    <xf numFmtId="168" fontId="24" fillId="0" borderId="0" xfId="32" applyNumberFormat="1" applyFont="1" applyAlignment="1">
      <alignment horizontal="center" vertical="center"/>
    </xf>
    <xf numFmtId="0" fontId="27" fillId="0" borderId="0" xfId="32" applyFont="1" applyAlignment="1">
      <alignment horizontal="left" vertical="center"/>
    </xf>
    <xf numFmtId="0" fontId="27" fillId="0" borderId="0" xfId="32" applyFont="1" applyFill="1" applyBorder="1" applyAlignment="1">
      <alignment horizontal="center" vertical="center"/>
    </xf>
    <xf numFmtId="0" fontId="25" fillId="0" borderId="0" xfId="32" applyFont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9" fillId="0" borderId="0" xfId="0" applyFont="1"/>
    <xf numFmtId="168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5" fillId="0" borderId="0" xfId="0" applyFont="1"/>
    <xf numFmtId="169" fontId="29" fillId="0" borderId="0" xfId="33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10" xfId="32" applyFont="1" applyFill="1" applyBorder="1" applyAlignment="1" applyProtection="1">
      <alignment horizontal="center" vertical="center"/>
      <protection locked="0"/>
    </xf>
    <xf numFmtId="167" fontId="29" fillId="0" borderId="10" xfId="32" applyNumberFormat="1" applyFont="1" applyFill="1" applyBorder="1" applyAlignment="1" applyProtection="1">
      <alignment horizontal="center" vertical="center"/>
      <protection locked="0"/>
    </xf>
    <xf numFmtId="0" fontId="27" fillId="0" borderId="0" xfId="32" applyFont="1" applyBorder="1" applyAlignment="1">
      <alignment horizontal="center" vertical="center"/>
    </xf>
    <xf numFmtId="167" fontId="29" fillId="0" borderId="10" xfId="0" applyNumberFormat="1" applyFont="1" applyFill="1" applyBorder="1" applyAlignment="1" applyProtection="1">
      <alignment horizontal="center"/>
      <protection locked="0"/>
    </xf>
    <xf numFmtId="0" fontId="26" fillId="24" borderId="10" xfId="32" applyFont="1" applyFill="1" applyBorder="1" applyAlignment="1">
      <alignment horizontal="center" vertical="center"/>
    </xf>
    <xf numFmtId="0" fontId="27" fillId="24" borderId="10" xfId="0" applyFont="1" applyFill="1" applyBorder="1" applyAlignment="1">
      <alignment horizontal="center" vertical="center"/>
    </xf>
    <xf numFmtId="0" fontId="27" fillId="24" borderId="10" xfId="32" applyFont="1" applyFill="1" applyBorder="1" applyAlignment="1">
      <alignment horizontal="center" vertical="center"/>
    </xf>
    <xf numFmtId="167" fontId="20" fillId="24" borderId="9" xfId="32" applyNumberFormat="1" applyFont="1" applyFill="1" applyBorder="1" applyAlignment="1" applyProtection="1">
      <alignment horizontal="center" vertical="center"/>
      <protection locked="0"/>
    </xf>
    <xf numFmtId="0" fontId="27" fillId="0" borderId="10" xfId="32" applyFont="1" applyBorder="1" applyAlignment="1">
      <alignment horizontal="center" vertical="center"/>
    </xf>
    <xf numFmtId="164" fontId="20" fillId="0" borderId="9" xfId="32" applyNumberFormat="1" applyFont="1" applyFill="1" applyBorder="1" applyAlignment="1" applyProtection="1">
      <alignment horizontal="center" vertical="center"/>
    </xf>
    <xf numFmtId="165" fontId="20" fillId="0" borderId="9" xfId="32" applyNumberFormat="1" applyFont="1" applyFill="1" applyBorder="1" applyAlignment="1" applyProtection="1">
      <alignment horizontal="center" vertical="center"/>
    </xf>
    <xf numFmtId="166" fontId="20" fillId="0" borderId="9" xfId="32" applyNumberFormat="1" applyFont="1" applyFill="1" applyBorder="1" applyAlignment="1" applyProtection="1">
      <alignment horizontal="center" vertical="center"/>
    </xf>
    <xf numFmtId="167" fontId="20" fillId="24" borderId="9" xfId="32" applyNumberFormat="1" applyFont="1" applyFill="1" applyBorder="1" applyAlignment="1" applyProtection="1">
      <alignment horizontal="center" vertical="center"/>
    </xf>
    <xf numFmtId="0" fontId="24" fillId="0" borderId="0" xfId="32" applyFont="1" applyAlignment="1">
      <alignment horizontal="center" vertical="center"/>
    </xf>
    <xf numFmtId="0" fontId="25" fillId="0" borderId="10" xfId="0" applyFont="1" applyBorder="1"/>
    <xf numFmtId="0" fontId="25" fillId="0" borderId="10" xfId="0" applyFont="1" applyBorder="1" applyAlignment="1">
      <alignment horizontal="center" vertical="center"/>
    </xf>
    <xf numFmtId="1" fontId="26" fillId="0" borderId="10" xfId="0" applyNumberFormat="1" applyFont="1" applyFill="1" applyBorder="1" applyAlignment="1">
      <alignment horizontal="center"/>
    </xf>
    <xf numFmtId="169" fontId="35" fillId="25" borderId="10" xfId="33" applyNumberFormat="1" applyFont="1" applyFill="1" applyBorder="1" applyAlignment="1">
      <alignment horizontal="center"/>
    </xf>
    <xf numFmtId="0" fontId="27" fillId="0" borderId="10" xfId="32" applyFont="1" applyBorder="1" applyAlignment="1">
      <alignment horizontal="center" vertical="center"/>
    </xf>
    <xf numFmtId="0" fontId="27" fillId="24" borderId="11" xfId="32" applyFont="1" applyFill="1" applyBorder="1" applyAlignment="1">
      <alignment horizontal="center" vertical="center"/>
    </xf>
    <xf numFmtId="0" fontId="27" fillId="24" borderId="13" xfId="32" applyFont="1" applyFill="1" applyBorder="1" applyAlignment="1">
      <alignment horizontal="center" vertical="center"/>
    </xf>
    <xf numFmtId="0" fontId="24" fillId="0" borderId="0" xfId="32" applyFont="1" applyAlignment="1">
      <alignment horizontal="center" vertical="center"/>
    </xf>
    <xf numFmtId="0" fontId="26" fillId="0" borderId="11" xfId="0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27" fillId="0" borderId="10" xfId="32" applyFont="1" applyBorder="1" applyAlignment="1">
      <alignment horizontal="center" vertical="center"/>
    </xf>
    <xf numFmtId="0" fontId="27" fillId="24" borderId="11" xfId="32" applyFont="1" applyFill="1" applyBorder="1" applyAlignment="1">
      <alignment horizontal="center" vertical="center"/>
    </xf>
    <xf numFmtId="0" fontId="27" fillId="24" borderId="12" xfId="32" applyFont="1" applyFill="1" applyBorder="1" applyAlignment="1">
      <alignment horizontal="center" vertical="center"/>
    </xf>
    <xf numFmtId="0" fontId="27" fillId="24" borderId="13" xfId="32" applyFont="1" applyFill="1" applyBorder="1" applyAlignment="1">
      <alignment horizontal="center" vertical="center"/>
    </xf>
    <xf numFmtId="0" fontId="27" fillId="0" borderId="11" xfId="32" applyFont="1" applyBorder="1" applyAlignment="1">
      <alignment horizontal="center" vertical="center"/>
    </xf>
    <xf numFmtId="0" fontId="27" fillId="0" borderId="13" xfId="32" applyFont="1" applyBorder="1" applyAlignment="1">
      <alignment horizontal="center" vertical="center"/>
    </xf>
    <xf numFmtId="0" fontId="33" fillId="0" borderId="14" xfId="32" applyFont="1" applyBorder="1" applyAlignment="1">
      <alignment horizontal="center" vertical="center"/>
    </xf>
    <xf numFmtId="0" fontId="24" fillId="0" borderId="0" xfId="32" applyFont="1" applyAlignment="1">
      <alignment horizontal="center" vertical="center" wrapText="1"/>
    </xf>
    <xf numFmtId="0" fontId="32" fillId="0" borderId="0" xfId="42" applyAlignment="1">
      <alignment horizontal="center" vertical="center"/>
    </xf>
    <xf numFmtId="0" fontId="24" fillId="0" borderId="0" xfId="32" applyFont="1" applyAlignment="1">
      <alignment horizontal="center" vertical="center"/>
    </xf>
    <xf numFmtId="0" fontId="26" fillId="0" borderId="10" xfId="32" applyFont="1" applyFill="1" applyBorder="1" applyAlignment="1">
      <alignment horizontal="center" vertical="center"/>
    </xf>
    <xf numFmtId="0" fontId="26" fillId="0" borderId="11" xfId="0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19" fillId="24" borderId="11" xfId="0" applyFont="1" applyFill="1" applyBorder="1" applyAlignment="1">
      <alignment horizontal="center" vertical="center"/>
    </xf>
    <xf numFmtId="0" fontId="19" fillId="24" borderId="12" xfId="0" applyFont="1" applyFill="1" applyBorder="1" applyAlignment="1">
      <alignment horizontal="center" vertical="center"/>
    </xf>
    <xf numFmtId="0" fontId="19" fillId="24" borderId="13" xfId="0" applyFont="1" applyFill="1" applyBorder="1" applyAlignment="1">
      <alignment horizontal="center" vertical="center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23" builtinId="29" customBuiltin="1"/>
    <cellStyle name="Accent2" xfId="24" builtinId="33" customBuiltin="1"/>
    <cellStyle name="Accent3" xfId="25" builtinId="37" customBuiltin="1"/>
    <cellStyle name="Accent4" xfId="26" builtinId="41" customBuiltin="1"/>
    <cellStyle name="Accent5" xfId="27" builtinId="45" customBuiltin="1"/>
    <cellStyle name="Accent6" xfId="28" builtinId="49" customBuiltin="1"/>
    <cellStyle name="Bad" xfId="30" builtinId="27" customBuiltin="1"/>
    <cellStyle name="Calculation" xfId="19" builtinId="22" customBuiltin="1"/>
    <cellStyle name="Check Cell" xfId="20" builtinId="23" customBuiltin="1"/>
    <cellStyle name="Explanatory Text" xfId="37" builtinId="53" customBuiltin="1"/>
    <cellStyle name="Heading 2" xfId="39" builtinId="17" customBuiltin="1"/>
    <cellStyle name="Heading 3" xfId="40" builtinId="18" customBuiltin="1"/>
    <cellStyle name="Heading 4" xfId="22" builtinId="19" customBuiltin="1"/>
    <cellStyle name="Hyperlink" xfId="42" builtinId="8"/>
    <cellStyle name="Input" xfId="29" builtinId="20" customBuiltin="1"/>
    <cellStyle name="Linked Cell" xfId="21" builtinId="24" customBuiltin="1"/>
    <cellStyle name="Neutral" xfId="31" builtinId="28" customBuiltin="1"/>
    <cellStyle name="Normal" xfId="0" builtinId="0"/>
    <cellStyle name="Normal_DERIVADORES" xfId="32" xr:uid="{00000000-0005-0000-0000-000021000000}"/>
    <cellStyle name="Normal_Hoja1" xfId="33" xr:uid="{00000000-0005-0000-0000-000022000000}"/>
    <cellStyle name="Note" xfId="34" builtinId="10" customBuiltin="1"/>
    <cellStyle name="Output" xfId="35" builtinId="21" customBuiltin="1"/>
    <cellStyle name="Title" xfId="38" builtinId="15" customBuiltin="1"/>
    <cellStyle name="Total" xfId="41" builtinId="25" customBuiltin="1"/>
    <cellStyle name="Warning Text" xfId="3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114300</xdr:rowOff>
    </xdr:from>
    <xdr:to>
      <xdr:col>2</xdr:col>
      <xdr:colOff>352425</xdr:colOff>
      <xdr:row>9</xdr:row>
      <xdr:rowOff>76200</xdr:rowOff>
    </xdr:to>
    <xdr:pic>
      <xdr:nvPicPr>
        <xdr:cNvPr id="3" name="Image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40F809-087A-4A77-A6AC-356AC0A5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52425"/>
          <a:ext cx="1485900" cy="148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171450</xdr:rowOff>
    </xdr:from>
    <xdr:to>
      <xdr:col>2</xdr:col>
      <xdr:colOff>333375</xdr:colOff>
      <xdr:row>9</xdr:row>
      <xdr:rowOff>114300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34309-223D-47D1-A134-C393E2838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09575"/>
          <a:ext cx="1466850" cy="146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10</xdr:row>
      <xdr:rowOff>9525</xdr:rowOff>
    </xdr:from>
    <xdr:to>
      <xdr:col>14</xdr:col>
      <xdr:colOff>438150</xdr:colOff>
      <xdr:row>20</xdr:row>
      <xdr:rowOff>28575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79D03F-1542-4658-999C-30FF9D91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962150"/>
          <a:ext cx="1924050" cy="1924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9</xdr:row>
      <xdr:rowOff>28575</xdr:rowOff>
    </xdr:from>
    <xdr:to>
      <xdr:col>14</xdr:col>
      <xdr:colOff>428625</xdr:colOff>
      <xdr:row>19</xdr:row>
      <xdr:rowOff>47625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EDAA9-B32E-40FD-9FBF-6A7FA36B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5" y="1790700"/>
          <a:ext cx="1924050" cy="1924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347117</xdr:colOff>
      <xdr:row>10</xdr:row>
      <xdr:rowOff>31715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FF6622E7-6537-432A-B574-896BE95BE4CC}"/>
            </a:ext>
          </a:extLst>
        </xdr:cNvPr>
        <xdr:cNvSpPr/>
      </xdr:nvSpPr>
      <xdr:spPr>
        <a:xfrm>
          <a:off x="0" y="0"/>
          <a:ext cx="796711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NO EDITAR </a:t>
          </a:r>
        </a:p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Solo para uso de Esri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eogeek.xyz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geogeek.xyz/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043"/>
  <sheetViews>
    <sheetView zoomScaleNormal="100" workbookViewId="0">
      <selection activeCell="B2" sqref="B2"/>
    </sheetView>
  </sheetViews>
  <sheetFormatPr defaultColWidth="11.42578125" defaultRowHeight="15" x14ac:dyDescent="0.2"/>
  <cols>
    <col min="1" max="1" width="2.7109375" style="13" customWidth="1"/>
    <col min="2" max="2" width="25" style="13" bestFit="1" customWidth="1"/>
    <col min="3" max="3" width="13.7109375" style="13" customWidth="1"/>
    <col min="4" max="4" width="11.140625" style="13" customWidth="1"/>
    <col min="5" max="7" width="14.7109375" style="13" customWidth="1"/>
    <col min="8" max="10" width="14.7109375" style="14" hidden="1" customWidth="1"/>
    <col min="11" max="11" width="12.7109375" style="14" hidden="1" customWidth="1"/>
    <col min="12" max="12" width="12" style="14" hidden="1" customWidth="1"/>
    <col min="13" max="13" width="14.28515625" style="14" hidden="1" customWidth="1"/>
    <col min="14" max="14" width="17.85546875" style="14" hidden="1" customWidth="1"/>
    <col min="15" max="15" width="18.7109375" style="14" hidden="1" customWidth="1"/>
    <col min="16" max="16" width="12" style="14" hidden="1" customWidth="1"/>
    <col min="17" max="21" width="12.7109375" style="14" hidden="1" customWidth="1"/>
    <col min="22" max="22" width="12" style="14" hidden="1" customWidth="1"/>
    <col min="23" max="23" width="11" style="14" hidden="1" customWidth="1"/>
    <col min="24" max="24" width="12" style="14" hidden="1" customWidth="1"/>
    <col min="25" max="26" width="12.7109375" style="14" hidden="1" customWidth="1"/>
    <col min="27" max="28" width="12" style="14" hidden="1" customWidth="1"/>
    <col min="29" max="29" width="12.7109375" style="14" hidden="1" customWidth="1"/>
    <col min="30" max="30" width="12" style="14" hidden="1" customWidth="1"/>
    <col min="31" max="31" width="13" style="14" hidden="1" customWidth="1"/>
    <col min="32" max="32" width="12.7109375" style="14" hidden="1" customWidth="1"/>
    <col min="33" max="34" width="14.7109375" style="13" customWidth="1"/>
    <col min="35" max="35" width="5.28515625" style="13" hidden="1" customWidth="1"/>
    <col min="36" max="36" width="5.140625" style="13" hidden="1" customWidth="1"/>
    <col min="37" max="37" width="8.28515625" style="13" hidden="1" customWidth="1"/>
    <col min="38" max="38" width="5.28515625" style="13" hidden="1" customWidth="1"/>
    <col min="39" max="39" width="5.140625" style="13" hidden="1" customWidth="1"/>
    <col min="40" max="40" width="7.28515625" style="13" hidden="1" customWidth="1"/>
    <col min="41" max="42" width="16.7109375" style="13" customWidth="1"/>
    <col min="43" max="43" width="21.28515625" style="13" bestFit="1" customWidth="1"/>
    <col min="44" max="16384" width="11.42578125" style="13"/>
  </cols>
  <sheetData>
    <row r="1" spans="2:43" ht="18.75" x14ac:dyDescent="0.2">
      <c r="B1" s="12" t="s">
        <v>37</v>
      </c>
    </row>
    <row r="2" spans="2:43" x14ac:dyDescent="0.2">
      <c r="B2" s="15"/>
      <c r="C2" s="16"/>
      <c r="E2" s="85" t="s">
        <v>41</v>
      </c>
      <c r="F2" s="85"/>
    </row>
    <row r="3" spans="2:43" x14ac:dyDescent="0.2">
      <c r="D3" s="17"/>
      <c r="E3" s="80" t="s">
        <v>30</v>
      </c>
      <c r="F3" s="81"/>
      <c r="G3" s="82"/>
      <c r="AG3" s="79" t="s">
        <v>48</v>
      </c>
      <c r="AH3" s="79"/>
      <c r="AO3" s="79" t="s">
        <v>56</v>
      </c>
      <c r="AP3" s="79"/>
    </row>
    <row r="4" spans="2:43" x14ac:dyDescent="0.25">
      <c r="E4" s="60" t="s">
        <v>52</v>
      </c>
      <c r="F4" s="60" t="s">
        <v>49</v>
      </c>
      <c r="G4" s="20" t="s">
        <v>60</v>
      </c>
      <c r="H4" s="21" t="s">
        <v>34</v>
      </c>
      <c r="I4" s="21" t="s">
        <v>35</v>
      </c>
      <c r="J4" s="21" t="s">
        <v>36</v>
      </c>
      <c r="K4" s="22" t="s">
        <v>20</v>
      </c>
      <c r="L4" s="22" t="s">
        <v>8</v>
      </c>
      <c r="M4" s="23" t="s">
        <v>28</v>
      </c>
      <c r="N4" s="21" t="s">
        <v>25</v>
      </c>
      <c r="O4" s="21" t="s">
        <v>26</v>
      </c>
      <c r="P4" s="22" t="s">
        <v>21</v>
      </c>
      <c r="Q4" s="22" t="s">
        <v>10</v>
      </c>
      <c r="R4" s="22" t="s">
        <v>11</v>
      </c>
      <c r="S4" s="22" t="s">
        <v>12</v>
      </c>
      <c r="T4" s="22" t="s">
        <v>13</v>
      </c>
      <c r="U4" s="22" t="s">
        <v>14</v>
      </c>
      <c r="V4" s="22" t="s">
        <v>15</v>
      </c>
      <c r="W4" s="22" t="s">
        <v>16</v>
      </c>
      <c r="X4" s="22" t="s">
        <v>17</v>
      </c>
      <c r="Y4" s="22" t="s">
        <v>18</v>
      </c>
      <c r="Z4" s="22" t="s">
        <v>22</v>
      </c>
      <c r="AA4" s="22" t="s">
        <v>9</v>
      </c>
      <c r="AB4" s="22" t="s">
        <v>6</v>
      </c>
      <c r="AC4" s="22" t="s">
        <v>7</v>
      </c>
      <c r="AD4" s="22" t="s">
        <v>23</v>
      </c>
      <c r="AE4" s="22" t="s">
        <v>4</v>
      </c>
      <c r="AF4" s="22" t="s">
        <v>24</v>
      </c>
      <c r="AG4" s="24" t="s">
        <v>42</v>
      </c>
      <c r="AH4" s="24" t="s">
        <v>43</v>
      </c>
      <c r="AI4" s="19"/>
      <c r="AJ4" s="19"/>
      <c r="AK4" s="19"/>
      <c r="AL4" s="19"/>
      <c r="AM4" s="19"/>
      <c r="AN4" s="19"/>
      <c r="AO4" s="25" t="s">
        <v>42</v>
      </c>
      <c r="AP4" s="25" t="s">
        <v>43</v>
      </c>
      <c r="AQ4" s="25" t="s">
        <v>33</v>
      </c>
    </row>
    <row r="5" spans="2:43" s="30" customFormat="1" x14ac:dyDescent="0.2">
      <c r="D5" s="26"/>
      <c r="E5" s="27">
        <v>658235.69799999997</v>
      </c>
      <c r="F5" s="27">
        <v>9568214.5800000001</v>
      </c>
      <c r="G5" s="28" t="str">
        <f t="shared" ref="G5:G26" si="0">H5</f>
        <v>M</v>
      </c>
      <c r="H5" s="29" t="str">
        <f t="shared" ref="H5:H26" si="1">IF(AG5&lt;-72,"C",IF(AG5&lt;-64,"D",IF(AG5&lt;-56,"E",IF(AG5&lt;-48,"F",IF(AG5&lt;-40,"G",IF(AG5&lt;-32,"H",IF(AG5&lt;-24,"J",IF(AG5&lt;-16,"K",I5))))))))</f>
        <v>M</v>
      </c>
      <c r="I5" s="29" t="str">
        <f t="shared" ref="I5:I26" si="2">IF(AG5&lt;-8,"L",IF(AG5&lt;0,"M",IF(AG5&lt;8,"N",IF(AG5&lt;16,"P",IF(AG5&lt;24,"Q",IF(AG5&lt;32,"R",IF(AG5&lt;40,"S",IF(AG5&lt;48,"T",J5))))))))</f>
        <v>M</v>
      </c>
      <c r="J5" s="29" t="str">
        <f t="shared" ref="J5:J26" si="3">IF(AG5&lt;56,"U",IF(AG5&lt;64,"V",IF(AG5&lt;72,"W",IF(AG5&lt;84,"X","Polo Norte"))))</f>
        <v>U</v>
      </c>
      <c r="K5" s="30">
        <f t="shared" ref="K5:K12" si="4">(O5)/(6366197.724*0.9996)</f>
        <v>-6.7851835900865659E-2</v>
      </c>
      <c r="L5" s="30">
        <f t="shared" ref="L5:L31" si="5">($C$18/(1+$C$17*(COS(K5))^2)^(1/2))*0.9996</f>
        <v>6375683.8447701288</v>
      </c>
      <c r="M5" s="31">
        <f t="shared" ref="M5:M31" si="6">K5+(1+$C$17*(COS(K5))^2-(3/2)*$C$17*SIN(K5)*COS(K5)*(AF5-K5))*(AF5-K5)</f>
        <v>-6.8159028819499243E-2</v>
      </c>
      <c r="N5" s="30">
        <f t="shared" ref="N5:N31" si="7">6*$C$21-183</f>
        <v>-81</v>
      </c>
      <c r="O5" s="30">
        <f t="shared" ref="O5:O31" si="8">IF($C$22="S",F5-10000000,F5)</f>
        <v>-431785.41999999993</v>
      </c>
      <c r="P5" s="30">
        <f t="shared" ref="P5:P28" si="9">(E5-500000)/L5</f>
        <v>2.4818623672784243E-2</v>
      </c>
      <c r="Q5" s="30">
        <f t="shared" ref="Q5:Q12" si="10">SIN(2*K5)</f>
        <v>-0.135287546953408</v>
      </c>
      <c r="R5" s="30">
        <f t="shared" ref="R5:R12" si="11">Q5*(COS(K5))^2</f>
        <v>-0.13466565570196992</v>
      </c>
      <c r="S5" s="30">
        <f t="shared" ref="S5:S12" si="12">K5+(Q5/2)</f>
        <v>-0.13549560937756966</v>
      </c>
      <c r="T5" s="30">
        <f t="shared" ref="T5:T12" si="13">(3*S5+R5)/4</f>
        <v>-0.13528812095866971</v>
      </c>
      <c r="U5" s="30">
        <f t="shared" ref="U5:U12" si="14">(5*T5+R5*(COS(K5))^2)/3</f>
        <v>-0.27016240932009206</v>
      </c>
      <c r="V5" s="30">
        <f t="shared" ref="V5:V31" si="15">(3/4)*$C$17</f>
        <v>5.0546225567071803E-3</v>
      </c>
      <c r="W5" s="30">
        <f t="shared" ref="W5:W12" si="16">(5/3)*(V5)^2</f>
        <v>4.2582015317955055E-5</v>
      </c>
      <c r="X5" s="30">
        <f t="shared" ref="X5:X12" si="17">(35/27)*(V5)^3</f>
        <v>1.6740578955036711E-7</v>
      </c>
      <c r="Y5" s="30">
        <f t="shared" ref="Y5:Y31" si="18">0.9996*$C$18*(K5-(V5*S5)+(W5*T5)-(X5*U5))</f>
        <v>-429705.85468323581</v>
      </c>
      <c r="Z5" s="30">
        <f t="shared" ref="Z5:Z12" si="19">(O5-Y5)/L5</f>
        <v>-3.261713358748094E-4</v>
      </c>
      <c r="AA5" s="30">
        <f t="shared" ref="AA5:AA31" si="20">(($C$17*P5^2)/2)*(COS(K5))^2</f>
        <v>2.0661026161856418E-6</v>
      </c>
      <c r="AB5" s="30">
        <f t="shared" ref="AB5:AB12" si="21">P5*(1-(AA5/3))</f>
        <v>2.4818606580176476E-2</v>
      </c>
      <c r="AC5" s="30">
        <f t="shared" ref="AC5:AC12" si="22">Z5*(1-AA5)+K5</f>
        <v>-6.8178006562837012E-2</v>
      </c>
      <c r="AD5" s="30">
        <f t="shared" ref="AD5:AD12" si="23">(EXP(AB5)-EXP(-AB5))/2</f>
        <v>2.4821154550170921E-2</v>
      </c>
      <c r="AE5" s="30">
        <f t="shared" ref="AE5:AE12" si="24">ATAN(AD5/COS(AC5))</f>
        <v>2.4873822697870796E-2</v>
      </c>
      <c r="AF5" s="30">
        <f t="shared" ref="AF5:AF12" si="25">ATAN(COS(AE5)*TAN(AC5))</f>
        <v>-6.8156981806812608E-2</v>
      </c>
      <c r="AG5" s="32">
        <f t="shared" ref="AG5:AG26" si="26">+(M5/PI())*180</f>
        <v>-3.9052246870678524</v>
      </c>
      <c r="AH5" s="32">
        <f t="shared" ref="AH5:AH28" si="27">+(AE5/PI())*180+N5</f>
        <v>-79.574834939055293</v>
      </c>
      <c r="AI5" s="33">
        <f t="shared" ref="AI5:AI26" si="28">TRUNC(AH5,0)</f>
        <v>-79</v>
      </c>
      <c r="AJ5" s="34">
        <f t="shared" ref="AJ5:AJ26" si="29">TRUNC((AH5-AI5)*60,0)</f>
        <v>-34</v>
      </c>
      <c r="AK5" s="35">
        <f t="shared" ref="AK5:AK26" si="30">ROUND((((AH5-AI5)*60)-AJ5)*60,3)</f>
        <v>-29.405999999999999</v>
      </c>
      <c r="AL5" s="33">
        <f t="shared" ref="AL5:AL28" si="31">TRUNC(AG5,0)</f>
        <v>-3</v>
      </c>
      <c r="AM5" s="34">
        <f t="shared" ref="AM5:AM28" si="32">TRUNC((AG5-AL5)*60,0)</f>
        <v>-54</v>
      </c>
      <c r="AN5" s="35">
        <f t="shared" ref="AN5:AN28" si="33">ROUND((((AG5-AL5)*60)-AM5)*60,3)</f>
        <v>-18.809000000000001</v>
      </c>
      <c r="AO5" s="17" t="str">
        <f t="shared" ref="AO5:AO12" si="34">CONCATENATE(-AL5,"º ",-AM5,"' ",-AN5,""" S")</f>
        <v>3º 54' 18,809" S</v>
      </c>
      <c r="AP5" s="17" t="str">
        <f t="shared" ref="AP5:AP12" si="35">CONCATENATE(-AI5,"º ",-AJ5,"' ",-AK5,""" W")</f>
        <v>79º 34' 29,406" W</v>
      </c>
      <c r="AQ5" s="17" t="str">
        <f t="shared" ref="AQ5:AQ31" si="36">CONCATENATE($C$21," ",G5," ",ROUND(E5,0)," ",ROUND(F5,0))</f>
        <v>17 M 658236 9568215</v>
      </c>
    </row>
    <row r="6" spans="2:43" x14ac:dyDescent="0.2">
      <c r="D6" s="36"/>
      <c r="E6" s="27">
        <v>658235.69799999997</v>
      </c>
      <c r="F6" s="27">
        <v>9568214.5800000001</v>
      </c>
      <c r="G6" s="37" t="str">
        <f t="shared" si="0"/>
        <v>M</v>
      </c>
      <c r="H6" s="38" t="str">
        <f t="shared" si="1"/>
        <v>M</v>
      </c>
      <c r="I6" s="38" t="str">
        <f t="shared" si="2"/>
        <v>M</v>
      </c>
      <c r="J6" s="38" t="str">
        <f t="shared" si="3"/>
        <v>U</v>
      </c>
      <c r="K6" s="14">
        <f t="shared" si="4"/>
        <v>-6.7851835900865659E-2</v>
      </c>
      <c r="L6" s="14">
        <f t="shared" si="5"/>
        <v>6375683.8447701288</v>
      </c>
      <c r="M6" s="39">
        <f t="shared" si="6"/>
        <v>-6.8159028819499243E-2</v>
      </c>
      <c r="N6" s="14">
        <f t="shared" si="7"/>
        <v>-81</v>
      </c>
      <c r="O6" s="14">
        <f t="shared" si="8"/>
        <v>-431785.41999999993</v>
      </c>
      <c r="P6" s="14">
        <f t="shared" si="9"/>
        <v>2.4818623672784243E-2</v>
      </c>
      <c r="Q6" s="14">
        <f t="shared" si="10"/>
        <v>-0.135287546953408</v>
      </c>
      <c r="R6" s="14">
        <f t="shared" si="11"/>
        <v>-0.13466565570196992</v>
      </c>
      <c r="S6" s="14">
        <f t="shared" si="12"/>
        <v>-0.13549560937756966</v>
      </c>
      <c r="T6" s="14">
        <f t="shared" si="13"/>
        <v>-0.13528812095866971</v>
      </c>
      <c r="U6" s="14">
        <f t="shared" si="14"/>
        <v>-0.27016240932009206</v>
      </c>
      <c r="V6" s="14">
        <f t="shared" si="15"/>
        <v>5.0546225567071803E-3</v>
      </c>
      <c r="W6" s="14">
        <f t="shared" si="16"/>
        <v>4.2582015317955055E-5</v>
      </c>
      <c r="X6" s="14">
        <f t="shared" si="17"/>
        <v>1.6740578955036711E-7</v>
      </c>
      <c r="Y6" s="14">
        <f t="shared" si="18"/>
        <v>-429705.85468323581</v>
      </c>
      <c r="Z6" s="14">
        <f t="shared" si="19"/>
        <v>-3.261713358748094E-4</v>
      </c>
      <c r="AA6" s="14">
        <f t="shared" si="20"/>
        <v>2.0661026161856418E-6</v>
      </c>
      <c r="AB6" s="14">
        <f t="shared" si="21"/>
        <v>2.4818606580176476E-2</v>
      </c>
      <c r="AC6" s="14">
        <f t="shared" si="22"/>
        <v>-6.8178006562837012E-2</v>
      </c>
      <c r="AD6" s="14">
        <f t="shared" si="23"/>
        <v>2.4821154550170921E-2</v>
      </c>
      <c r="AE6" s="14">
        <f t="shared" si="24"/>
        <v>2.4873822697870796E-2</v>
      </c>
      <c r="AF6" s="14">
        <f t="shared" si="25"/>
        <v>-6.8156981806812608E-2</v>
      </c>
      <c r="AG6" s="32">
        <f t="shared" si="26"/>
        <v>-3.9052246870678524</v>
      </c>
      <c r="AH6" s="32">
        <f t="shared" si="27"/>
        <v>-79.574834939055293</v>
      </c>
      <c r="AI6" s="40">
        <f t="shared" si="28"/>
        <v>-79</v>
      </c>
      <c r="AJ6" s="41">
        <f t="shared" si="29"/>
        <v>-34</v>
      </c>
      <c r="AK6" s="42">
        <f t="shared" si="30"/>
        <v>-29.405999999999999</v>
      </c>
      <c r="AL6" s="40">
        <f t="shared" si="31"/>
        <v>-3</v>
      </c>
      <c r="AM6" s="41">
        <f t="shared" si="32"/>
        <v>-54</v>
      </c>
      <c r="AN6" s="42">
        <f t="shared" si="33"/>
        <v>-18.809000000000001</v>
      </c>
      <c r="AO6" s="43" t="str">
        <f t="shared" si="34"/>
        <v>3º 54' 18,809" S</v>
      </c>
      <c r="AP6" s="43" t="str">
        <f t="shared" si="35"/>
        <v>79º 34' 29,406" W</v>
      </c>
      <c r="AQ6" s="43" t="str">
        <f t="shared" si="36"/>
        <v>17 M 658236 9568215</v>
      </c>
    </row>
    <row r="7" spans="2:43" x14ac:dyDescent="0.2">
      <c r="D7" s="36"/>
      <c r="E7" s="27">
        <v>658235.69799999997</v>
      </c>
      <c r="F7" s="27">
        <v>9568214.5800000001</v>
      </c>
      <c r="G7" s="37" t="str">
        <f t="shared" si="0"/>
        <v>M</v>
      </c>
      <c r="H7" s="38" t="str">
        <f t="shared" si="1"/>
        <v>M</v>
      </c>
      <c r="I7" s="38" t="str">
        <f t="shared" si="2"/>
        <v>M</v>
      </c>
      <c r="J7" s="38" t="str">
        <f t="shared" si="3"/>
        <v>U</v>
      </c>
      <c r="K7" s="14">
        <f t="shared" si="4"/>
        <v>-6.7851835900865659E-2</v>
      </c>
      <c r="L7" s="14">
        <f t="shared" si="5"/>
        <v>6375683.8447701288</v>
      </c>
      <c r="M7" s="39">
        <f t="shared" si="6"/>
        <v>-6.8159028819499243E-2</v>
      </c>
      <c r="N7" s="14">
        <f t="shared" si="7"/>
        <v>-81</v>
      </c>
      <c r="O7" s="14">
        <f t="shared" si="8"/>
        <v>-431785.41999999993</v>
      </c>
      <c r="P7" s="14">
        <f t="shared" si="9"/>
        <v>2.4818623672784243E-2</v>
      </c>
      <c r="Q7" s="14">
        <f t="shared" si="10"/>
        <v>-0.135287546953408</v>
      </c>
      <c r="R7" s="14">
        <f t="shared" si="11"/>
        <v>-0.13466565570196992</v>
      </c>
      <c r="S7" s="14">
        <f t="shared" si="12"/>
        <v>-0.13549560937756966</v>
      </c>
      <c r="T7" s="14">
        <f t="shared" si="13"/>
        <v>-0.13528812095866971</v>
      </c>
      <c r="U7" s="14">
        <f t="shared" si="14"/>
        <v>-0.27016240932009206</v>
      </c>
      <c r="V7" s="14">
        <f t="shared" si="15"/>
        <v>5.0546225567071803E-3</v>
      </c>
      <c r="W7" s="14">
        <f t="shared" si="16"/>
        <v>4.2582015317955055E-5</v>
      </c>
      <c r="X7" s="14">
        <f t="shared" si="17"/>
        <v>1.6740578955036711E-7</v>
      </c>
      <c r="Y7" s="14">
        <f t="shared" si="18"/>
        <v>-429705.85468323581</v>
      </c>
      <c r="Z7" s="14">
        <f t="shared" si="19"/>
        <v>-3.261713358748094E-4</v>
      </c>
      <c r="AA7" s="14">
        <f t="shared" si="20"/>
        <v>2.0661026161856418E-6</v>
      </c>
      <c r="AB7" s="14">
        <f t="shared" si="21"/>
        <v>2.4818606580176476E-2</v>
      </c>
      <c r="AC7" s="14">
        <f t="shared" si="22"/>
        <v>-6.8178006562837012E-2</v>
      </c>
      <c r="AD7" s="14">
        <f t="shared" si="23"/>
        <v>2.4821154550170921E-2</v>
      </c>
      <c r="AE7" s="14">
        <f t="shared" si="24"/>
        <v>2.4873822697870796E-2</v>
      </c>
      <c r="AF7" s="14">
        <f t="shared" si="25"/>
        <v>-6.8156981806812608E-2</v>
      </c>
      <c r="AG7" s="32">
        <f t="shared" si="26"/>
        <v>-3.9052246870678524</v>
      </c>
      <c r="AH7" s="32">
        <f t="shared" si="27"/>
        <v>-79.574834939055293</v>
      </c>
      <c r="AI7" s="40">
        <f t="shared" si="28"/>
        <v>-79</v>
      </c>
      <c r="AJ7" s="41">
        <f t="shared" si="29"/>
        <v>-34</v>
      </c>
      <c r="AK7" s="42">
        <f t="shared" si="30"/>
        <v>-29.405999999999999</v>
      </c>
      <c r="AL7" s="40">
        <f t="shared" si="31"/>
        <v>-3</v>
      </c>
      <c r="AM7" s="41">
        <f t="shared" si="32"/>
        <v>-54</v>
      </c>
      <c r="AN7" s="42">
        <f t="shared" si="33"/>
        <v>-18.809000000000001</v>
      </c>
      <c r="AO7" s="43" t="str">
        <f t="shared" si="34"/>
        <v>3º 54' 18,809" S</v>
      </c>
      <c r="AP7" s="43" t="str">
        <f t="shared" si="35"/>
        <v>79º 34' 29,406" W</v>
      </c>
      <c r="AQ7" s="43" t="str">
        <f t="shared" si="36"/>
        <v>17 M 658236 9568215</v>
      </c>
    </row>
    <row r="8" spans="2:43" x14ac:dyDescent="0.2">
      <c r="D8" s="36"/>
      <c r="E8" s="27">
        <v>658235.69799999997</v>
      </c>
      <c r="F8" s="27">
        <v>9568214.5800000001</v>
      </c>
      <c r="G8" s="37" t="str">
        <f t="shared" si="0"/>
        <v>M</v>
      </c>
      <c r="H8" s="38" t="str">
        <f t="shared" si="1"/>
        <v>M</v>
      </c>
      <c r="I8" s="38" t="str">
        <f t="shared" si="2"/>
        <v>M</v>
      </c>
      <c r="J8" s="38" t="str">
        <f t="shared" si="3"/>
        <v>U</v>
      </c>
      <c r="K8" s="14">
        <f t="shared" si="4"/>
        <v>-6.7851835900865659E-2</v>
      </c>
      <c r="L8" s="14">
        <f t="shared" si="5"/>
        <v>6375683.8447701288</v>
      </c>
      <c r="M8" s="39">
        <f t="shared" si="6"/>
        <v>-6.8159028819499243E-2</v>
      </c>
      <c r="N8" s="14">
        <f t="shared" si="7"/>
        <v>-81</v>
      </c>
      <c r="O8" s="14">
        <f t="shared" si="8"/>
        <v>-431785.41999999993</v>
      </c>
      <c r="P8" s="14">
        <f t="shared" si="9"/>
        <v>2.4818623672784243E-2</v>
      </c>
      <c r="Q8" s="14">
        <f t="shared" si="10"/>
        <v>-0.135287546953408</v>
      </c>
      <c r="R8" s="14">
        <f t="shared" si="11"/>
        <v>-0.13466565570196992</v>
      </c>
      <c r="S8" s="14">
        <f t="shared" si="12"/>
        <v>-0.13549560937756966</v>
      </c>
      <c r="T8" s="14">
        <f t="shared" si="13"/>
        <v>-0.13528812095866971</v>
      </c>
      <c r="U8" s="14">
        <f t="shared" si="14"/>
        <v>-0.27016240932009206</v>
      </c>
      <c r="V8" s="14">
        <f t="shared" si="15"/>
        <v>5.0546225567071803E-3</v>
      </c>
      <c r="W8" s="14">
        <f t="shared" si="16"/>
        <v>4.2582015317955055E-5</v>
      </c>
      <c r="X8" s="14">
        <f t="shared" si="17"/>
        <v>1.6740578955036711E-7</v>
      </c>
      <c r="Y8" s="14">
        <f t="shared" si="18"/>
        <v>-429705.85468323581</v>
      </c>
      <c r="Z8" s="14">
        <f t="shared" si="19"/>
        <v>-3.261713358748094E-4</v>
      </c>
      <c r="AA8" s="14">
        <f t="shared" si="20"/>
        <v>2.0661026161856418E-6</v>
      </c>
      <c r="AB8" s="14">
        <f t="shared" si="21"/>
        <v>2.4818606580176476E-2</v>
      </c>
      <c r="AC8" s="14">
        <f t="shared" si="22"/>
        <v>-6.8178006562837012E-2</v>
      </c>
      <c r="AD8" s="14">
        <f t="shared" si="23"/>
        <v>2.4821154550170921E-2</v>
      </c>
      <c r="AE8" s="14">
        <f t="shared" si="24"/>
        <v>2.4873822697870796E-2</v>
      </c>
      <c r="AF8" s="14">
        <f t="shared" si="25"/>
        <v>-6.8156981806812608E-2</v>
      </c>
      <c r="AG8" s="32">
        <f t="shared" si="26"/>
        <v>-3.9052246870678524</v>
      </c>
      <c r="AH8" s="32">
        <f t="shared" si="27"/>
        <v>-79.574834939055293</v>
      </c>
      <c r="AI8" s="40">
        <f t="shared" si="28"/>
        <v>-79</v>
      </c>
      <c r="AJ8" s="41">
        <f t="shared" si="29"/>
        <v>-34</v>
      </c>
      <c r="AK8" s="42">
        <f t="shared" si="30"/>
        <v>-29.405999999999999</v>
      </c>
      <c r="AL8" s="40">
        <f t="shared" si="31"/>
        <v>-3</v>
      </c>
      <c r="AM8" s="41">
        <f t="shared" si="32"/>
        <v>-54</v>
      </c>
      <c r="AN8" s="42">
        <f t="shared" si="33"/>
        <v>-18.809000000000001</v>
      </c>
      <c r="AO8" s="43" t="str">
        <f t="shared" si="34"/>
        <v>3º 54' 18,809" S</v>
      </c>
      <c r="AP8" s="43" t="str">
        <f t="shared" si="35"/>
        <v>79º 34' 29,406" W</v>
      </c>
      <c r="AQ8" s="43" t="str">
        <f t="shared" si="36"/>
        <v>17 M 658236 9568215</v>
      </c>
    </row>
    <row r="9" spans="2:43" x14ac:dyDescent="0.2">
      <c r="D9" s="36"/>
      <c r="E9" s="27">
        <v>658235.69799999997</v>
      </c>
      <c r="F9" s="27">
        <v>9568214.5800000001</v>
      </c>
      <c r="G9" s="37" t="str">
        <f t="shared" si="0"/>
        <v>M</v>
      </c>
      <c r="H9" s="38" t="str">
        <f t="shared" si="1"/>
        <v>M</v>
      </c>
      <c r="I9" s="38" t="str">
        <f t="shared" si="2"/>
        <v>M</v>
      </c>
      <c r="J9" s="38" t="str">
        <f t="shared" si="3"/>
        <v>U</v>
      </c>
      <c r="K9" s="14">
        <f t="shared" si="4"/>
        <v>-6.7851835900865659E-2</v>
      </c>
      <c r="L9" s="14">
        <f t="shared" si="5"/>
        <v>6375683.8447701288</v>
      </c>
      <c r="M9" s="39">
        <f t="shared" si="6"/>
        <v>-6.8159028819499243E-2</v>
      </c>
      <c r="N9" s="14">
        <f t="shared" si="7"/>
        <v>-81</v>
      </c>
      <c r="O9" s="14">
        <f t="shared" si="8"/>
        <v>-431785.41999999993</v>
      </c>
      <c r="P9" s="14">
        <f t="shared" si="9"/>
        <v>2.4818623672784243E-2</v>
      </c>
      <c r="Q9" s="14">
        <f t="shared" si="10"/>
        <v>-0.135287546953408</v>
      </c>
      <c r="R9" s="14">
        <f t="shared" si="11"/>
        <v>-0.13466565570196992</v>
      </c>
      <c r="S9" s="14">
        <f t="shared" si="12"/>
        <v>-0.13549560937756966</v>
      </c>
      <c r="T9" s="14">
        <f t="shared" si="13"/>
        <v>-0.13528812095866971</v>
      </c>
      <c r="U9" s="14">
        <f t="shared" si="14"/>
        <v>-0.27016240932009206</v>
      </c>
      <c r="V9" s="14">
        <f t="shared" si="15"/>
        <v>5.0546225567071803E-3</v>
      </c>
      <c r="W9" s="14">
        <f t="shared" si="16"/>
        <v>4.2582015317955055E-5</v>
      </c>
      <c r="X9" s="14">
        <f t="shared" si="17"/>
        <v>1.6740578955036711E-7</v>
      </c>
      <c r="Y9" s="14">
        <f t="shared" si="18"/>
        <v>-429705.85468323581</v>
      </c>
      <c r="Z9" s="14">
        <f t="shared" si="19"/>
        <v>-3.261713358748094E-4</v>
      </c>
      <c r="AA9" s="14">
        <f t="shared" si="20"/>
        <v>2.0661026161856418E-6</v>
      </c>
      <c r="AB9" s="14">
        <f t="shared" si="21"/>
        <v>2.4818606580176476E-2</v>
      </c>
      <c r="AC9" s="14">
        <f t="shared" si="22"/>
        <v>-6.8178006562837012E-2</v>
      </c>
      <c r="AD9" s="14">
        <f t="shared" si="23"/>
        <v>2.4821154550170921E-2</v>
      </c>
      <c r="AE9" s="14">
        <f t="shared" si="24"/>
        <v>2.4873822697870796E-2</v>
      </c>
      <c r="AF9" s="14">
        <f t="shared" si="25"/>
        <v>-6.8156981806812608E-2</v>
      </c>
      <c r="AG9" s="32">
        <f t="shared" si="26"/>
        <v>-3.9052246870678524</v>
      </c>
      <c r="AH9" s="32">
        <f t="shared" si="27"/>
        <v>-79.574834939055293</v>
      </c>
      <c r="AI9" s="40">
        <f t="shared" si="28"/>
        <v>-79</v>
      </c>
      <c r="AJ9" s="41">
        <f t="shared" si="29"/>
        <v>-34</v>
      </c>
      <c r="AK9" s="42">
        <f t="shared" si="30"/>
        <v>-29.405999999999999</v>
      </c>
      <c r="AL9" s="40">
        <f t="shared" si="31"/>
        <v>-3</v>
      </c>
      <c r="AM9" s="41">
        <f t="shared" si="32"/>
        <v>-54</v>
      </c>
      <c r="AN9" s="42">
        <f t="shared" si="33"/>
        <v>-18.809000000000001</v>
      </c>
      <c r="AO9" s="43" t="str">
        <f>CONCATENATE(-AL9,"º ",-AM9,"' ",-AN9,""" S")</f>
        <v>3º 54' 18,809" S</v>
      </c>
      <c r="AP9" s="43" t="str">
        <f>CONCATENATE(-AI9,"º ",-AJ9,"' ",-AK9,""" W")</f>
        <v>79º 34' 29,406" W</v>
      </c>
      <c r="AQ9" s="43" t="str">
        <f t="shared" si="36"/>
        <v>17 M 658236 9568215</v>
      </c>
    </row>
    <row r="10" spans="2:43" x14ac:dyDescent="0.2">
      <c r="D10" s="36"/>
      <c r="E10" s="27">
        <v>658235.69799999997</v>
      </c>
      <c r="F10" s="27">
        <v>9568214.5800000001</v>
      </c>
      <c r="G10" s="37" t="str">
        <f t="shared" si="0"/>
        <v>M</v>
      </c>
      <c r="H10" s="38" t="str">
        <f t="shared" si="1"/>
        <v>M</v>
      </c>
      <c r="I10" s="38" t="str">
        <f t="shared" si="2"/>
        <v>M</v>
      </c>
      <c r="J10" s="38" t="str">
        <f t="shared" si="3"/>
        <v>U</v>
      </c>
      <c r="K10" s="14">
        <f t="shared" si="4"/>
        <v>-6.7851835900865659E-2</v>
      </c>
      <c r="L10" s="14">
        <f t="shared" si="5"/>
        <v>6375683.8447701288</v>
      </c>
      <c r="M10" s="39">
        <f t="shared" si="6"/>
        <v>-6.8159028819499243E-2</v>
      </c>
      <c r="N10" s="14">
        <f t="shared" si="7"/>
        <v>-81</v>
      </c>
      <c r="O10" s="14">
        <f t="shared" si="8"/>
        <v>-431785.41999999993</v>
      </c>
      <c r="P10" s="14">
        <f t="shared" si="9"/>
        <v>2.4818623672784243E-2</v>
      </c>
      <c r="Q10" s="14">
        <f t="shared" si="10"/>
        <v>-0.135287546953408</v>
      </c>
      <c r="R10" s="14">
        <f t="shared" si="11"/>
        <v>-0.13466565570196992</v>
      </c>
      <c r="S10" s="14">
        <f t="shared" si="12"/>
        <v>-0.13549560937756966</v>
      </c>
      <c r="T10" s="14">
        <f t="shared" si="13"/>
        <v>-0.13528812095866971</v>
      </c>
      <c r="U10" s="14">
        <f t="shared" si="14"/>
        <v>-0.27016240932009206</v>
      </c>
      <c r="V10" s="14">
        <f t="shared" si="15"/>
        <v>5.0546225567071803E-3</v>
      </c>
      <c r="W10" s="14">
        <f t="shared" si="16"/>
        <v>4.2582015317955055E-5</v>
      </c>
      <c r="X10" s="14">
        <f t="shared" si="17"/>
        <v>1.6740578955036711E-7</v>
      </c>
      <c r="Y10" s="14">
        <f t="shared" si="18"/>
        <v>-429705.85468323581</v>
      </c>
      <c r="Z10" s="14">
        <f t="shared" si="19"/>
        <v>-3.261713358748094E-4</v>
      </c>
      <c r="AA10" s="14">
        <f t="shared" si="20"/>
        <v>2.0661026161856418E-6</v>
      </c>
      <c r="AB10" s="14">
        <f t="shared" si="21"/>
        <v>2.4818606580176476E-2</v>
      </c>
      <c r="AC10" s="14">
        <f t="shared" si="22"/>
        <v>-6.8178006562837012E-2</v>
      </c>
      <c r="AD10" s="14">
        <f t="shared" si="23"/>
        <v>2.4821154550170921E-2</v>
      </c>
      <c r="AE10" s="14">
        <f t="shared" si="24"/>
        <v>2.4873822697870796E-2</v>
      </c>
      <c r="AF10" s="14">
        <f t="shared" si="25"/>
        <v>-6.8156981806812608E-2</v>
      </c>
      <c r="AG10" s="32">
        <f t="shared" si="26"/>
        <v>-3.9052246870678524</v>
      </c>
      <c r="AH10" s="32">
        <f t="shared" si="27"/>
        <v>-79.574834939055293</v>
      </c>
      <c r="AI10" s="40">
        <f t="shared" si="28"/>
        <v>-79</v>
      </c>
      <c r="AJ10" s="41">
        <f t="shared" si="29"/>
        <v>-34</v>
      </c>
      <c r="AK10" s="42">
        <f t="shared" si="30"/>
        <v>-29.405999999999999</v>
      </c>
      <c r="AL10" s="40">
        <f t="shared" si="31"/>
        <v>-3</v>
      </c>
      <c r="AM10" s="41">
        <f t="shared" si="32"/>
        <v>-54</v>
      </c>
      <c r="AN10" s="42">
        <f t="shared" si="33"/>
        <v>-18.809000000000001</v>
      </c>
      <c r="AO10" s="43" t="str">
        <f t="shared" si="34"/>
        <v>3º 54' 18,809" S</v>
      </c>
      <c r="AP10" s="43" t="str">
        <f t="shared" si="35"/>
        <v>79º 34' 29,406" W</v>
      </c>
      <c r="AQ10" s="43" t="str">
        <f t="shared" si="36"/>
        <v>17 M 658236 9568215</v>
      </c>
    </row>
    <row r="11" spans="2:43" x14ac:dyDescent="0.2">
      <c r="B11" s="83" t="s">
        <v>29</v>
      </c>
      <c r="C11" s="84"/>
      <c r="D11" s="36"/>
      <c r="E11" s="27">
        <v>658235.69799999997</v>
      </c>
      <c r="F11" s="27">
        <v>9568214.5800000001</v>
      </c>
      <c r="G11" s="37" t="str">
        <f t="shared" si="0"/>
        <v>M</v>
      </c>
      <c r="H11" s="38" t="str">
        <f t="shared" si="1"/>
        <v>M</v>
      </c>
      <c r="I11" s="38" t="str">
        <f t="shared" si="2"/>
        <v>M</v>
      </c>
      <c r="J11" s="38" t="str">
        <f t="shared" si="3"/>
        <v>U</v>
      </c>
      <c r="K11" s="14">
        <f t="shared" si="4"/>
        <v>-6.7851835900865659E-2</v>
      </c>
      <c r="L11" s="14">
        <f t="shared" si="5"/>
        <v>6375683.8447701288</v>
      </c>
      <c r="M11" s="39">
        <f t="shared" si="6"/>
        <v>-6.8159028819499243E-2</v>
      </c>
      <c r="N11" s="14">
        <f t="shared" si="7"/>
        <v>-81</v>
      </c>
      <c r="O11" s="14">
        <f t="shared" si="8"/>
        <v>-431785.41999999993</v>
      </c>
      <c r="P11" s="14">
        <f t="shared" si="9"/>
        <v>2.4818623672784243E-2</v>
      </c>
      <c r="Q11" s="14">
        <f t="shared" si="10"/>
        <v>-0.135287546953408</v>
      </c>
      <c r="R11" s="14">
        <f t="shared" si="11"/>
        <v>-0.13466565570196992</v>
      </c>
      <c r="S11" s="14">
        <f t="shared" si="12"/>
        <v>-0.13549560937756966</v>
      </c>
      <c r="T11" s="14">
        <f t="shared" si="13"/>
        <v>-0.13528812095866971</v>
      </c>
      <c r="U11" s="14">
        <f t="shared" si="14"/>
        <v>-0.27016240932009206</v>
      </c>
      <c r="V11" s="14">
        <f t="shared" si="15"/>
        <v>5.0546225567071803E-3</v>
      </c>
      <c r="W11" s="14">
        <f t="shared" si="16"/>
        <v>4.2582015317955055E-5</v>
      </c>
      <c r="X11" s="14">
        <f t="shared" si="17"/>
        <v>1.6740578955036711E-7</v>
      </c>
      <c r="Y11" s="14">
        <f t="shared" si="18"/>
        <v>-429705.85468323581</v>
      </c>
      <c r="Z11" s="14">
        <f t="shared" si="19"/>
        <v>-3.261713358748094E-4</v>
      </c>
      <c r="AA11" s="14">
        <f t="shared" si="20"/>
        <v>2.0661026161856418E-6</v>
      </c>
      <c r="AB11" s="14">
        <f t="shared" si="21"/>
        <v>2.4818606580176476E-2</v>
      </c>
      <c r="AC11" s="14">
        <f t="shared" si="22"/>
        <v>-6.8178006562837012E-2</v>
      </c>
      <c r="AD11" s="14">
        <f t="shared" si="23"/>
        <v>2.4821154550170921E-2</v>
      </c>
      <c r="AE11" s="14">
        <f t="shared" si="24"/>
        <v>2.4873822697870796E-2</v>
      </c>
      <c r="AF11" s="14">
        <f t="shared" si="25"/>
        <v>-6.8156981806812608E-2</v>
      </c>
      <c r="AG11" s="32">
        <f t="shared" si="26"/>
        <v>-3.9052246870678524</v>
      </c>
      <c r="AH11" s="32">
        <f>+(AE11/PI())*180+N11</f>
        <v>-79.574834939055293</v>
      </c>
      <c r="AI11" s="40">
        <f t="shared" si="28"/>
        <v>-79</v>
      </c>
      <c r="AJ11" s="41">
        <f t="shared" si="29"/>
        <v>-34</v>
      </c>
      <c r="AK11" s="42">
        <f t="shared" si="30"/>
        <v>-29.405999999999999</v>
      </c>
      <c r="AL11" s="40">
        <f t="shared" si="31"/>
        <v>-3</v>
      </c>
      <c r="AM11" s="41">
        <f t="shared" si="32"/>
        <v>-54</v>
      </c>
      <c r="AN11" s="42">
        <f t="shared" si="33"/>
        <v>-18.809000000000001</v>
      </c>
      <c r="AO11" s="43" t="str">
        <f t="shared" si="34"/>
        <v>3º 54' 18,809" S</v>
      </c>
      <c r="AP11" s="43" t="str">
        <f t="shared" si="35"/>
        <v>79º 34' 29,406" W</v>
      </c>
      <c r="AQ11" s="43" t="str">
        <f t="shared" si="36"/>
        <v>17 M 658236 9568215</v>
      </c>
    </row>
    <row r="12" spans="2:43" x14ac:dyDescent="0.2">
      <c r="B12" s="18" t="s">
        <v>53</v>
      </c>
      <c r="C12" s="63">
        <v>6378137</v>
      </c>
      <c r="D12" s="36"/>
      <c r="E12" s="27">
        <v>658235.69799999997</v>
      </c>
      <c r="F12" s="27">
        <v>9568214.5800000001</v>
      </c>
      <c r="G12" s="37" t="str">
        <f t="shared" si="0"/>
        <v>M</v>
      </c>
      <c r="H12" s="38" t="str">
        <f t="shared" si="1"/>
        <v>M</v>
      </c>
      <c r="I12" s="38" t="str">
        <f t="shared" si="2"/>
        <v>M</v>
      </c>
      <c r="J12" s="38" t="str">
        <f t="shared" si="3"/>
        <v>U</v>
      </c>
      <c r="K12" s="14">
        <f t="shared" si="4"/>
        <v>-6.7851835900865659E-2</v>
      </c>
      <c r="L12" s="14">
        <f t="shared" si="5"/>
        <v>6375683.8447701288</v>
      </c>
      <c r="M12" s="39">
        <f t="shared" si="6"/>
        <v>-6.8159028819499243E-2</v>
      </c>
      <c r="N12" s="14">
        <f t="shared" si="7"/>
        <v>-81</v>
      </c>
      <c r="O12" s="14">
        <f t="shared" si="8"/>
        <v>-431785.41999999993</v>
      </c>
      <c r="P12" s="14">
        <f t="shared" si="9"/>
        <v>2.4818623672784243E-2</v>
      </c>
      <c r="Q12" s="14">
        <f t="shared" si="10"/>
        <v>-0.135287546953408</v>
      </c>
      <c r="R12" s="14">
        <f t="shared" si="11"/>
        <v>-0.13466565570196992</v>
      </c>
      <c r="S12" s="14">
        <f t="shared" si="12"/>
        <v>-0.13549560937756966</v>
      </c>
      <c r="T12" s="14">
        <f t="shared" si="13"/>
        <v>-0.13528812095866971</v>
      </c>
      <c r="U12" s="14">
        <f t="shared" si="14"/>
        <v>-0.27016240932009206</v>
      </c>
      <c r="V12" s="14">
        <f t="shared" si="15"/>
        <v>5.0546225567071803E-3</v>
      </c>
      <c r="W12" s="14">
        <f t="shared" si="16"/>
        <v>4.2582015317955055E-5</v>
      </c>
      <c r="X12" s="14">
        <f t="shared" si="17"/>
        <v>1.6740578955036711E-7</v>
      </c>
      <c r="Y12" s="14">
        <f t="shared" si="18"/>
        <v>-429705.85468323581</v>
      </c>
      <c r="Z12" s="14">
        <f t="shared" si="19"/>
        <v>-3.261713358748094E-4</v>
      </c>
      <c r="AA12" s="14">
        <f t="shared" si="20"/>
        <v>2.0661026161856418E-6</v>
      </c>
      <c r="AB12" s="14">
        <f t="shared" si="21"/>
        <v>2.4818606580176476E-2</v>
      </c>
      <c r="AC12" s="14">
        <f t="shared" si="22"/>
        <v>-6.8178006562837012E-2</v>
      </c>
      <c r="AD12" s="14">
        <f t="shared" si="23"/>
        <v>2.4821154550170921E-2</v>
      </c>
      <c r="AE12" s="14">
        <f t="shared" si="24"/>
        <v>2.4873822697870796E-2</v>
      </c>
      <c r="AF12" s="14">
        <f t="shared" si="25"/>
        <v>-6.8156981806812608E-2</v>
      </c>
      <c r="AG12" s="32">
        <f t="shared" si="26"/>
        <v>-3.9052246870678524</v>
      </c>
      <c r="AH12" s="32">
        <f t="shared" si="27"/>
        <v>-79.574834939055293</v>
      </c>
      <c r="AI12" s="40">
        <f t="shared" si="28"/>
        <v>-79</v>
      </c>
      <c r="AJ12" s="41">
        <f t="shared" si="29"/>
        <v>-34</v>
      </c>
      <c r="AK12" s="42">
        <f t="shared" si="30"/>
        <v>-29.405999999999999</v>
      </c>
      <c r="AL12" s="40">
        <f t="shared" si="31"/>
        <v>-3</v>
      </c>
      <c r="AM12" s="41">
        <f t="shared" si="32"/>
        <v>-54</v>
      </c>
      <c r="AN12" s="42">
        <f t="shared" si="33"/>
        <v>-18.809000000000001</v>
      </c>
      <c r="AO12" s="43" t="str">
        <f t="shared" si="34"/>
        <v>3º 54' 18,809" S</v>
      </c>
      <c r="AP12" s="43" t="str">
        <f t="shared" si="35"/>
        <v>79º 34' 29,406" W</v>
      </c>
      <c r="AQ12" s="43" t="str">
        <f t="shared" si="36"/>
        <v>17 M 658236 9568215</v>
      </c>
    </row>
    <row r="13" spans="2:43" x14ac:dyDescent="0.2">
      <c r="B13" s="18" t="s">
        <v>54</v>
      </c>
      <c r="C13" s="18">
        <v>6356752.3142451802</v>
      </c>
      <c r="D13" s="36"/>
      <c r="E13" s="27">
        <v>658235.69799999997</v>
      </c>
      <c r="F13" s="27">
        <v>9568214.5800000001</v>
      </c>
      <c r="G13" s="37" t="str">
        <f t="shared" si="0"/>
        <v>M</v>
      </c>
      <c r="H13" s="38" t="str">
        <f t="shared" si="1"/>
        <v>M</v>
      </c>
      <c r="I13" s="38" t="str">
        <f t="shared" si="2"/>
        <v>M</v>
      </c>
      <c r="J13" s="38" t="str">
        <f t="shared" si="3"/>
        <v>U</v>
      </c>
      <c r="K13" s="14">
        <f t="shared" ref="K13:K23" si="37">(O13)/(6366197.724*0.9996)</f>
        <v>-6.7851835900865659E-2</v>
      </c>
      <c r="L13" s="14">
        <f t="shared" si="5"/>
        <v>6375683.8447701288</v>
      </c>
      <c r="M13" s="39">
        <f t="shared" si="6"/>
        <v>-6.8159028819499243E-2</v>
      </c>
      <c r="N13" s="14">
        <f t="shared" si="7"/>
        <v>-81</v>
      </c>
      <c r="O13" s="14">
        <f t="shared" si="8"/>
        <v>-431785.41999999993</v>
      </c>
      <c r="P13" s="14">
        <f t="shared" si="9"/>
        <v>2.4818623672784243E-2</v>
      </c>
      <c r="Q13" s="14">
        <f t="shared" ref="Q13:Q23" si="38">SIN(2*K13)</f>
        <v>-0.135287546953408</v>
      </c>
      <c r="R13" s="14">
        <f t="shared" ref="R13:R23" si="39">Q13*(COS(K13))^2</f>
        <v>-0.13466565570196992</v>
      </c>
      <c r="S13" s="14">
        <f t="shared" ref="S13:S23" si="40">K13+(Q13/2)</f>
        <v>-0.13549560937756966</v>
      </c>
      <c r="T13" s="14">
        <f t="shared" ref="T13:T23" si="41">(3*S13+R13)/4</f>
        <v>-0.13528812095866971</v>
      </c>
      <c r="U13" s="14">
        <f t="shared" ref="U13:U23" si="42">(5*T13+R13*(COS(K13))^2)/3</f>
        <v>-0.27016240932009206</v>
      </c>
      <c r="V13" s="14">
        <f t="shared" si="15"/>
        <v>5.0546225567071803E-3</v>
      </c>
      <c r="W13" s="14">
        <f t="shared" ref="W13:W23" si="43">(5/3)*(V13)^2</f>
        <v>4.2582015317955055E-5</v>
      </c>
      <c r="X13" s="14">
        <f t="shared" ref="X13:X23" si="44">(35/27)*(V13)^3</f>
        <v>1.6740578955036711E-7</v>
      </c>
      <c r="Y13" s="14">
        <f t="shared" si="18"/>
        <v>-429705.85468323581</v>
      </c>
      <c r="Z13" s="14">
        <f t="shared" ref="Z13:Z23" si="45">(O13-Y13)/L13</f>
        <v>-3.261713358748094E-4</v>
      </c>
      <c r="AA13" s="14">
        <f t="shared" si="20"/>
        <v>2.0661026161856418E-6</v>
      </c>
      <c r="AB13" s="14">
        <f t="shared" ref="AB13:AB23" si="46">P13*(1-(AA13/3))</f>
        <v>2.4818606580176476E-2</v>
      </c>
      <c r="AC13" s="14">
        <f t="shared" ref="AC13:AC23" si="47">Z13*(1-AA13)+K13</f>
        <v>-6.8178006562837012E-2</v>
      </c>
      <c r="AD13" s="14">
        <f t="shared" ref="AD13:AD23" si="48">(EXP(AB13)-EXP(-AB13))/2</f>
        <v>2.4821154550170921E-2</v>
      </c>
      <c r="AE13" s="14">
        <f t="shared" ref="AE13:AE23" si="49">ATAN(AD13/COS(AC13))</f>
        <v>2.4873822697870796E-2</v>
      </c>
      <c r="AF13" s="14">
        <f t="shared" ref="AF13:AF23" si="50">ATAN(COS(AE13)*TAN(AC13))</f>
        <v>-6.8156981806812608E-2</v>
      </c>
      <c r="AG13" s="32">
        <f t="shared" si="26"/>
        <v>-3.9052246870678524</v>
      </c>
      <c r="AH13" s="32">
        <f t="shared" si="27"/>
        <v>-79.574834939055293</v>
      </c>
      <c r="AI13" s="40">
        <f t="shared" si="28"/>
        <v>-79</v>
      </c>
      <c r="AJ13" s="41">
        <f t="shared" si="29"/>
        <v>-34</v>
      </c>
      <c r="AK13" s="42">
        <f t="shared" si="30"/>
        <v>-29.405999999999999</v>
      </c>
      <c r="AL13" s="40">
        <f t="shared" si="31"/>
        <v>-3</v>
      </c>
      <c r="AM13" s="41">
        <f t="shared" si="32"/>
        <v>-54</v>
      </c>
      <c r="AN13" s="42">
        <f t="shared" si="33"/>
        <v>-18.809000000000001</v>
      </c>
      <c r="AO13" s="43" t="str">
        <f t="shared" ref="AO13:AO23" si="51">CONCATENATE(-AL13,"º ",-AM13,"' ",-AN13,""" S")</f>
        <v>3º 54' 18,809" S</v>
      </c>
      <c r="AP13" s="43" t="str">
        <f t="shared" ref="AP13:AP23" si="52">CONCATENATE(-AI13,"º ",-AJ13,"' ",-AK13,""" W")</f>
        <v>79º 34' 29,406" W</v>
      </c>
      <c r="AQ13" s="43" t="str">
        <f t="shared" si="36"/>
        <v>17 M 658236 9568215</v>
      </c>
    </row>
    <row r="14" spans="2:43" x14ac:dyDescent="0.2">
      <c r="B14" s="15"/>
      <c r="C14" s="57"/>
      <c r="D14" s="36"/>
      <c r="E14" s="27">
        <v>658235.69799999997</v>
      </c>
      <c r="F14" s="27">
        <v>9568214.5800000001</v>
      </c>
      <c r="G14" s="37" t="str">
        <f t="shared" si="0"/>
        <v>M</v>
      </c>
      <c r="H14" s="38" t="str">
        <f t="shared" si="1"/>
        <v>M</v>
      </c>
      <c r="I14" s="38" t="str">
        <f t="shared" si="2"/>
        <v>M</v>
      </c>
      <c r="J14" s="38" t="str">
        <f t="shared" si="3"/>
        <v>U</v>
      </c>
      <c r="K14" s="14">
        <f t="shared" si="37"/>
        <v>-6.7851835900865659E-2</v>
      </c>
      <c r="L14" s="14">
        <f t="shared" si="5"/>
        <v>6375683.8447701288</v>
      </c>
      <c r="M14" s="39">
        <f t="shared" si="6"/>
        <v>-6.8159028819499243E-2</v>
      </c>
      <c r="N14" s="14">
        <f t="shared" si="7"/>
        <v>-81</v>
      </c>
      <c r="O14" s="14">
        <f t="shared" si="8"/>
        <v>-431785.41999999993</v>
      </c>
      <c r="P14" s="14">
        <f t="shared" si="9"/>
        <v>2.4818623672784243E-2</v>
      </c>
      <c r="Q14" s="14">
        <f t="shared" si="38"/>
        <v>-0.135287546953408</v>
      </c>
      <c r="R14" s="14">
        <f t="shared" si="39"/>
        <v>-0.13466565570196992</v>
      </c>
      <c r="S14" s="14">
        <f t="shared" si="40"/>
        <v>-0.13549560937756966</v>
      </c>
      <c r="T14" s="14">
        <f t="shared" si="41"/>
        <v>-0.13528812095866971</v>
      </c>
      <c r="U14" s="14">
        <f t="shared" si="42"/>
        <v>-0.27016240932009206</v>
      </c>
      <c r="V14" s="14">
        <f t="shared" si="15"/>
        <v>5.0546225567071803E-3</v>
      </c>
      <c r="W14" s="14">
        <f t="shared" si="43"/>
        <v>4.2582015317955055E-5</v>
      </c>
      <c r="X14" s="14">
        <f t="shared" si="44"/>
        <v>1.6740578955036711E-7</v>
      </c>
      <c r="Y14" s="14">
        <f t="shared" si="18"/>
        <v>-429705.85468323581</v>
      </c>
      <c r="Z14" s="14">
        <f t="shared" si="45"/>
        <v>-3.261713358748094E-4</v>
      </c>
      <c r="AA14" s="14">
        <f t="shared" si="20"/>
        <v>2.0661026161856418E-6</v>
      </c>
      <c r="AB14" s="14">
        <f t="shared" si="46"/>
        <v>2.4818606580176476E-2</v>
      </c>
      <c r="AC14" s="14">
        <f t="shared" si="47"/>
        <v>-6.8178006562837012E-2</v>
      </c>
      <c r="AD14" s="14">
        <f t="shared" si="48"/>
        <v>2.4821154550170921E-2</v>
      </c>
      <c r="AE14" s="14">
        <f t="shared" si="49"/>
        <v>2.4873822697870796E-2</v>
      </c>
      <c r="AF14" s="14">
        <f t="shared" si="50"/>
        <v>-6.8156981806812608E-2</v>
      </c>
      <c r="AG14" s="32">
        <f>+(M14/PI())*180</f>
        <v>-3.9052246870678524</v>
      </c>
      <c r="AH14" s="32">
        <f t="shared" si="27"/>
        <v>-79.574834939055293</v>
      </c>
      <c r="AI14" s="40">
        <f t="shared" si="28"/>
        <v>-79</v>
      </c>
      <c r="AJ14" s="41">
        <f t="shared" si="29"/>
        <v>-34</v>
      </c>
      <c r="AK14" s="42">
        <f t="shared" si="30"/>
        <v>-29.405999999999999</v>
      </c>
      <c r="AL14" s="40">
        <f t="shared" si="31"/>
        <v>-3</v>
      </c>
      <c r="AM14" s="41">
        <f t="shared" si="32"/>
        <v>-54</v>
      </c>
      <c r="AN14" s="42">
        <f t="shared" si="33"/>
        <v>-18.809000000000001</v>
      </c>
      <c r="AO14" s="43" t="str">
        <f t="shared" si="51"/>
        <v>3º 54' 18,809" S</v>
      </c>
      <c r="AP14" s="43" t="str">
        <f t="shared" si="52"/>
        <v>79º 34' 29,406" W</v>
      </c>
      <c r="AQ14" s="43" t="str">
        <f t="shared" si="36"/>
        <v>17 M 658236 9568215</v>
      </c>
    </row>
    <row r="15" spans="2:43" x14ac:dyDescent="0.2">
      <c r="B15" s="18" t="s">
        <v>55</v>
      </c>
      <c r="C15" s="63">
        <f>SQRT(C12^2-C13^2)/C12</f>
        <v>8.1819190842620321E-2</v>
      </c>
      <c r="D15" s="36"/>
      <c r="E15" s="27">
        <v>658235.69799999997</v>
      </c>
      <c r="F15" s="27">
        <v>9568214.5800000001</v>
      </c>
      <c r="G15" s="37" t="str">
        <f t="shared" si="0"/>
        <v>M</v>
      </c>
      <c r="H15" s="38" t="str">
        <f t="shared" si="1"/>
        <v>M</v>
      </c>
      <c r="I15" s="38" t="str">
        <f t="shared" si="2"/>
        <v>M</v>
      </c>
      <c r="J15" s="38" t="str">
        <f t="shared" si="3"/>
        <v>U</v>
      </c>
      <c r="K15" s="14">
        <f t="shared" si="37"/>
        <v>-6.7851835900865659E-2</v>
      </c>
      <c r="L15" s="14">
        <f t="shared" si="5"/>
        <v>6375683.8447701288</v>
      </c>
      <c r="M15" s="39">
        <f t="shared" si="6"/>
        <v>-6.8159028819499243E-2</v>
      </c>
      <c r="N15" s="14">
        <f t="shared" si="7"/>
        <v>-81</v>
      </c>
      <c r="O15" s="14">
        <f t="shared" si="8"/>
        <v>-431785.41999999993</v>
      </c>
      <c r="P15" s="14">
        <f t="shared" si="9"/>
        <v>2.4818623672784243E-2</v>
      </c>
      <c r="Q15" s="14">
        <f t="shared" si="38"/>
        <v>-0.135287546953408</v>
      </c>
      <c r="R15" s="14">
        <f t="shared" si="39"/>
        <v>-0.13466565570196992</v>
      </c>
      <c r="S15" s="14">
        <f t="shared" si="40"/>
        <v>-0.13549560937756966</v>
      </c>
      <c r="T15" s="14">
        <f t="shared" si="41"/>
        <v>-0.13528812095866971</v>
      </c>
      <c r="U15" s="14">
        <f t="shared" si="42"/>
        <v>-0.27016240932009206</v>
      </c>
      <c r="V15" s="14">
        <f t="shared" si="15"/>
        <v>5.0546225567071803E-3</v>
      </c>
      <c r="W15" s="14">
        <f t="shared" si="43"/>
        <v>4.2582015317955055E-5</v>
      </c>
      <c r="X15" s="14">
        <f t="shared" si="44"/>
        <v>1.6740578955036711E-7</v>
      </c>
      <c r="Y15" s="14">
        <f t="shared" si="18"/>
        <v>-429705.85468323581</v>
      </c>
      <c r="Z15" s="14">
        <f t="shared" si="45"/>
        <v>-3.261713358748094E-4</v>
      </c>
      <c r="AA15" s="14">
        <f t="shared" si="20"/>
        <v>2.0661026161856418E-6</v>
      </c>
      <c r="AB15" s="14">
        <f t="shared" si="46"/>
        <v>2.4818606580176476E-2</v>
      </c>
      <c r="AC15" s="14">
        <f t="shared" si="47"/>
        <v>-6.8178006562837012E-2</v>
      </c>
      <c r="AD15" s="14">
        <f t="shared" si="48"/>
        <v>2.4821154550170921E-2</v>
      </c>
      <c r="AE15" s="14">
        <f t="shared" si="49"/>
        <v>2.4873822697870796E-2</v>
      </c>
      <c r="AF15" s="14">
        <f t="shared" si="50"/>
        <v>-6.8156981806812608E-2</v>
      </c>
      <c r="AG15" s="32">
        <f t="shared" si="26"/>
        <v>-3.9052246870678524</v>
      </c>
      <c r="AH15" s="32">
        <f t="shared" si="27"/>
        <v>-79.574834939055293</v>
      </c>
      <c r="AI15" s="40">
        <f t="shared" si="28"/>
        <v>-79</v>
      </c>
      <c r="AJ15" s="41">
        <f t="shared" si="29"/>
        <v>-34</v>
      </c>
      <c r="AK15" s="42">
        <f t="shared" si="30"/>
        <v>-29.405999999999999</v>
      </c>
      <c r="AL15" s="40">
        <f t="shared" si="31"/>
        <v>-3</v>
      </c>
      <c r="AM15" s="41">
        <f t="shared" si="32"/>
        <v>-54</v>
      </c>
      <c r="AN15" s="42">
        <f t="shared" si="33"/>
        <v>-18.809000000000001</v>
      </c>
      <c r="AO15" s="43" t="str">
        <f t="shared" si="51"/>
        <v>3º 54' 18,809" S</v>
      </c>
      <c r="AP15" s="43" t="str">
        <f t="shared" si="52"/>
        <v>79º 34' 29,406" W</v>
      </c>
      <c r="AQ15" s="43" t="str">
        <f t="shared" si="36"/>
        <v>17 M 658236 9568215</v>
      </c>
    </row>
    <row r="16" spans="2:43" x14ac:dyDescent="0.2">
      <c r="B16" s="18" t="s">
        <v>0</v>
      </c>
      <c r="C16" s="63">
        <f>SQRT(C12^2-C13^2)/C13</f>
        <v>8.2094437949694496E-2</v>
      </c>
      <c r="D16" s="36"/>
      <c r="E16" s="27">
        <v>658235.69799999997</v>
      </c>
      <c r="F16" s="27">
        <v>9568214.5800000001</v>
      </c>
      <c r="G16" s="37" t="str">
        <f t="shared" si="0"/>
        <v>M</v>
      </c>
      <c r="H16" s="38" t="str">
        <f t="shared" si="1"/>
        <v>M</v>
      </c>
      <c r="I16" s="38" t="str">
        <f t="shared" si="2"/>
        <v>M</v>
      </c>
      <c r="J16" s="38" t="str">
        <f t="shared" si="3"/>
        <v>U</v>
      </c>
      <c r="K16" s="14">
        <f t="shared" si="37"/>
        <v>-6.7851835900865659E-2</v>
      </c>
      <c r="L16" s="14">
        <f t="shared" si="5"/>
        <v>6375683.8447701288</v>
      </c>
      <c r="M16" s="39">
        <f t="shared" si="6"/>
        <v>-6.8159028819499243E-2</v>
      </c>
      <c r="N16" s="14">
        <f t="shared" si="7"/>
        <v>-81</v>
      </c>
      <c r="O16" s="14">
        <f t="shared" si="8"/>
        <v>-431785.41999999993</v>
      </c>
      <c r="P16" s="14">
        <f t="shared" si="9"/>
        <v>2.4818623672784243E-2</v>
      </c>
      <c r="Q16" s="14">
        <f t="shared" si="38"/>
        <v>-0.135287546953408</v>
      </c>
      <c r="R16" s="14">
        <f t="shared" si="39"/>
        <v>-0.13466565570196992</v>
      </c>
      <c r="S16" s="14">
        <f t="shared" si="40"/>
        <v>-0.13549560937756966</v>
      </c>
      <c r="T16" s="14">
        <f t="shared" si="41"/>
        <v>-0.13528812095866971</v>
      </c>
      <c r="U16" s="14">
        <f t="shared" si="42"/>
        <v>-0.27016240932009206</v>
      </c>
      <c r="V16" s="14">
        <f t="shared" si="15"/>
        <v>5.0546225567071803E-3</v>
      </c>
      <c r="W16" s="14">
        <f t="shared" si="43"/>
        <v>4.2582015317955055E-5</v>
      </c>
      <c r="X16" s="14">
        <f t="shared" si="44"/>
        <v>1.6740578955036711E-7</v>
      </c>
      <c r="Y16" s="14">
        <f t="shared" si="18"/>
        <v>-429705.85468323581</v>
      </c>
      <c r="Z16" s="14">
        <f t="shared" si="45"/>
        <v>-3.261713358748094E-4</v>
      </c>
      <c r="AA16" s="14">
        <f t="shared" si="20"/>
        <v>2.0661026161856418E-6</v>
      </c>
      <c r="AB16" s="14">
        <f t="shared" si="46"/>
        <v>2.4818606580176476E-2</v>
      </c>
      <c r="AC16" s="14">
        <f t="shared" si="47"/>
        <v>-6.8178006562837012E-2</v>
      </c>
      <c r="AD16" s="14">
        <f t="shared" si="48"/>
        <v>2.4821154550170921E-2</v>
      </c>
      <c r="AE16" s="14">
        <f t="shared" si="49"/>
        <v>2.4873822697870796E-2</v>
      </c>
      <c r="AF16" s="14">
        <f t="shared" si="50"/>
        <v>-6.8156981806812608E-2</v>
      </c>
      <c r="AG16" s="32">
        <f t="shared" si="26"/>
        <v>-3.9052246870678524</v>
      </c>
      <c r="AH16" s="32">
        <f t="shared" si="27"/>
        <v>-79.574834939055293</v>
      </c>
      <c r="AI16" s="40">
        <f t="shared" si="28"/>
        <v>-79</v>
      </c>
      <c r="AJ16" s="41">
        <f t="shared" si="29"/>
        <v>-34</v>
      </c>
      <c r="AK16" s="42">
        <f t="shared" si="30"/>
        <v>-29.405999999999999</v>
      </c>
      <c r="AL16" s="40">
        <f t="shared" si="31"/>
        <v>-3</v>
      </c>
      <c r="AM16" s="41">
        <f t="shared" si="32"/>
        <v>-54</v>
      </c>
      <c r="AN16" s="42">
        <f t="shared" si="33"/>
        <v>-18.809000000000001</v>
      </c>
      <c r="AO16" s="43" t="str">
        <f t="shared" si="51"/>
        <v>3º 54' 18,809" S</v>
      </c>
      <c r="AP16" s="43" t="str">
        <f t="shared" si="52"/>
        <v>79º 34' 29,406" W</v>
      </c>
      <c r="AQ16" s="43" t="str">
        <f t="shared" si="36"/>
        <v>17 M 658236 9568215</v>
      </c>
    </row>
    <row r="17" spans="1:43" x14ac:dyDescent="0.2">
      <c r="B17" s="18" t="s">
        <v>1</v>
      </c>
      <c r="C17" s="63">
        <f>C16^2</f>
        <v>6.7394967422762398E-3</v>
      </c>
      <c r="D17" s="36"/>
      <c r="E17" s="27">
        <v>658235.69799999997</v>
      </c>
      <c r="F17" s="27">
        <v>9568214.5800000001</v>
      </c>
      <c r="G17" s="37" t="str">
        <f t="shared" si="0"/>
        <v>M</v>
      </c>
      <c r="H17" s="38" t="str">
        <f t="shared" si="1"/>
        <v>M</v>
      </c>
      <c r="I17" s="38" t="str">
        <f t="shared" si="2"/>
        <v>M</v>
      </c>
      <c r="J17" s="38" t="str">
        <f t="shared" si="3"/>
        <v>U</v>
      </c>
      <c r="K17" s="14">
        <f t="shared" si="37"/>
        <v>-6.7851835900865659E-2</v>
      </c>
      <c r="L17" s="14">
        <f t="shared" si="5"/>
        <v>6375683.8447701288</v>
      </c>
      <c r="M17" s="39">
        <f t="shared" si="6"/>
        <v>-6.8159028819499243E-2</v>
      </c>
      <c r="N17" s="14">
        <f t="shared" si="7"/>
        <v>-81</v>
      </c>
      <c r="O17" s="14">
        <f t="shared" si="8"/>
        <v>-431785.41999999993</v>
      </c>
      <c r="P17" s="14">
        <f t="shared" si="9"/>
        <v>2.4818623672784243E-2</v>
      </c>
      <c r="Q17" s="14">
        <f t="shared" si="38"/>
        <v>-0.135287546953408</v>
      </c>
      <c r="R17" s="14">
        <f t="shared" si="39"/>
        <v>-0.13466565570196992</v>
      </c>
      <c r="S17" s="14">
        <f t="shared" si="40"/>
        <v>-0.13549560937756966</v>
      </c>
      <c r="T17" s="14">
        <f t="shared" si="41"/>
        <v>-0.13528812095866971</v>
      </c>
      <c r="U17" s="14">
        <f t="shared" si="42"/>
        <v>-0.27016240932009206</v>
      </c>
      <c r="V17" s="14">
        <f t="shared" si="15"/>
        <v>5.0546225567071803E-3</v>
      </c>
      <c r="W17" s="14">
        <f t="shared" si="43"/>
        <v>4.2582015317955055E-5</v>
      </c>
      <c r="X17" s="14">
        <f t="shared" si="44"/>
        <v>1.6740578955036711E-7</v>
      </c>
      <c r="Y17" s="14">
        <f t="shared" si="18"/>
        <v>-429705.85468323581</v>
      </c>
      <c r="Z17" s="14">
        <f t="shared" si="45"/>
        <v>-3.261713358748094E-4</v>
      </c>
      <c r="AA17" s="14">
        <f t="shared" si="20"/>
        <v>2.0661026161856418E-6</v>
      </c>
      <c r="AB17" s="14">
        <f t="shared" si="46"/>
        <v>2.4818606580176476E-2</v>
      </c>
      <c r="AC17" s="14">
        <f t="shared" si="47"/>
        <v>-6.8178006562837012E-2</v>
      </c>
      <c r="AD17" s="14">
        <f t="shared" si="48"/>
        <v>2.4821154550170921E-2</v>
      </c>
      <c r="AE17" s="14">
        <f t="shared" si="49"/>
        <v>2.4873822697870796E-2</v>
      </c>
      <c r="AF17" s="14">
        <f t="shared" si="50"/>
        <v>-6.8156981806812608E-2</v>
      </c>
      <c r="AG17" s="32">
        <f t="shared" si="26"/>
        <v>-3.9052246870678524</v>
      </c>
      <c r="AH17" s="32">
        <f t="shared" si="27"/>
        <v>-79.574834939055293</v>
      </c>
      <c r="AI17" s="40">
        <f t="shared" si="28"/>
        <v>-79</v>
      </c>
      <c r="AJ17" s="41">
        <f t="shared" si="29"/>
        <v>-34</v>
      </c>
      <c r="AK17" s="42">
        <f t="shared" si="30"/>
        <v>-29.405999999999999</v>
      </c>
      <c r="AL17" s="40">
        <f t="shared" si="31"/>
        <v>-3</v>
      </c>
      <c r="AM17" s="41">
        <f t="shared" si="32"/>
        <v>-54</v>
      </c>
      <c r="AN17" s="42">
        <f t="shared" si="33"/>
        <v>-18.809000000000001</v>
      </c>
      <c r="AO17" s="43" t="str">
        <f t="shared" si="51"/>
        <v>3º 54' 18,809" S</v>
      </c>
      <c r="AP17" s="43" t="str">
        <f t="shared" si="52"/>
        <v>79º 34' 29,406" W</v>
      </c>
      <c r="AQ17" s="43" t="str">
        <f t="shared" si="36"/>
        <v>17 M 658236 9568215</v>
      </c>
    </row>
    <row r="18" spans="1:43" x14ac:dyDescent="0.2">
      <c r="B18" s="18" t="s">
        <v>58</v>
      </c>
      <c r="C18" s="63">
        <f>+(C12^2)/C13</f>
        <v>6399593.6257584924</v>
      </c>
      <c r="D18" s="36"/>
      <c r="E18" s="27">
        <v>658235.69799999997</v>
      </c>
      <c r="F18" s="27">
        <v>9568214.5800000001</v>
      </c>
      <c r="G18" s="37" t="str">
        <f t="shared" si="0"/>
        <v>M</v>
      </c>
      <c r="H18" s="38" t="str">
        <f t="shared" si="1"/>
        <v>M</v>
      </c>
      <c r="I18" s="38" t="str">
        <f t="shared" si="2"/>
        <v>M</v>
      </c>
      <c r="J18" s="38" t="str">
        <f t="shared" si="3"/>
        <v>U</v>
      </c>
      <c r="K18" s="14">
        <f t="shared" si="37"/>
        <v>-6.7851835900865659E-2</v>
      </c>
      <c r="L18" s="14">
        <f t="shared" si="5"/>
        <v>6375683.8447701288</v>
      </c>
      <c r="M18" s="39">
        <f t="shared" si="6"/>
        <v>-6.8159028819499243E-2</v>
      </c>
      <c r="N18" s="14">
        <f t="shared" si="7"/>
        <v>-81</v>
      </c>
      <c r="O18" s="14">
        <f t="shared" si="8"/>
        <v>-431785.41999999993</v>
      </c>
      <c r="P18" s="14">
        <f t="shared" si="9"/>
        <v>2.4818623672784243E-2</v>
      </c>
      <c r="Q18" s="14">
        <f t="shared" si="38"/>
        <v>-0.135287546953408</v>
      </c>
      <c r="R18" s="14">
        <f t="shared" si="39"/>
        <v>-0.13466565570196992</v>
      </c>
      <c r="S18" s="14">
        <f t="shared" si="40"/>
        <v>-0.13549560937756966</v>
      </c>
      <c r="T18" s="14">
        <f t="shared" si="41"/>
        <v>-0.13528812095866971</v>
      </c>
      <c r="U18" s="14">
        <f t="shared" si="42"/>
        <v>-0.27016240932009206</v>
      </c>
      <c r="V18" s="14">
        <f t="shared" si="15"/>
        <v>5.0546225567071803E-3</v>
      </c>
      <c r="W18" s="14">
        <f t="shared" si="43"/>
        <v>4.2582015317955055E-5</v>
      </c>
      <c r="X18" s="14">
        <f t="shared" si="44"/>
        <v>1.6740578955036711E-7</v>
      </c>
      <c r="Y18" s="14">
        <f t="shared" si="18"/>
        <v>-429705.85468323581</v>
      </c>
      <c r="Z18" s="14">
        <f t="shared" si="45"/>
        <v>-3.261713358748094E-4</v>
      </c>
      <c r="AA18" s="14">
        <f t="shared" si="20"/>
        <v>2.0661026161856418E-6</v>
      </c>
      <c r="AB18" s="14">
        <f t="shared" si="46"/>
        <v>2.4818606580176476E-2</v>
      </c>
      <c r="AC18" s="14">
        <f t="shared" si="47"/>
        <v>-6.8178006562837012E-2</v>
      </c>
      <c r="AD18" s="14">
        <f t="shared" si="48"/>
        <v>2.4821154550170921E-2</v>
      </c>
      <c r="AE18" s="14">
        <f t="shared" si="49"/>
        <v>2.4873822697870796E-2</v>
      </c>
      <c r="AF18" s="14">
        <f t="shared" si="50"/>
        <v>-6.8156981806812608E-2</v>
      </c>
      <c r="AG18" s="32">
        <f t="shared" si="26"/>
        <v>-3.9052246870678524</v>
      </c>
      <c r="AH18" s="32">
        <f t="shared" si="27"/>
        <v>-79.574834939055293</v>
      </c>
      <c r="AI18" s="40">
        <f t="shared" si="28"/>
        <v>-79</v>
      </c>
      <c r="AJ18" s="41">
        <f t="shared" si="29"/>
        <v>-34</v>
      </c>
      <c r="AK18" s="42">
        <f t="shared" si="30"/>
        <v>-29.405999999999999</v>
      </c>
      <c r="AL18" s="40">
        <f t="shared" si="31"/>
        <v>-3</v>
      </c>
      <c r="AM18" s="41">
        <f t="shared" si="32"/>
        <v>-54</v>
      </c>
      <c r="AN18" s="42">
        <f t="shared" si="33"/>
        <v>-18.809000000000001</v>
      </c>
      <c r="AO18" s="43" t="str">
        <f t="shared" si="51"/>
        <v>3º 54' 18,809" S</v>
      </c>
      <c r="AP18" s="43" t="str">
        <f t="shared" si="52"/>
        <v>79º 34' 29,406" W</v>
      </c>
      <c r="AQ18" s="43" t="str">
        <f t="shared" si="36"/>
        <v>17 M 658236 9568215</v>
      </c>
    </row>
    <row r="19" spans="1:43" x14ac:dyDescent="0.2">
      <c r="D19" s="36"/>
      <c r="E19" s="27">
        <v>658235.69799999997</v>
      </c>
      <c r="F19" s="27">
        <v>9568214.5800000001</v>
      </c>
      <c r="G19" s="37" t="str">
        <f t="shared" si="0"/>
        <v>M</v>
      </c>
      <c r="H19" s="38" t="str">
        <f t="shared" si="1"/>
        <v>M</v>
      </c>
      <c r="I19" s="38" t="str">
        <f t="shared" si="2"/>
        <v>M</v>
      </c>
      <c r="J19" s="38" t="str">
        <f t="shared" si="3"/>
        <v>U</v>
      </c>
      <c r="K19" s="14">
        <f t="shared" si="37"/>
        <v>-6.7851835900865659E-2</v>
      </c>
      <c r="L19" s="14">
        <f t="shared" si="5"/>
        <v>6375683.8447701288</v>
      </c>
      <c r="M19" s="39">
        <f t="shared" si="6"/>
        <v>-6.8159028819499243E-2</v>
      </c>
      <c r="N19" s="14">
        <f t="shared" si="7"/>
        <v>-81</v>
      </c>
      <c r="O19" s="14">
        <f t="shared" si="8"/>
        <v>-431785.41999999993</v>
      </c>
      <c r="P19" s="14">
        <f t="shared" si="9"/>
        <v>2.4818623672784243E-2</v>
      </c>
      <c r="Q19" s="14">
        <f t="shared" si="38"/>
        <v>-0.135287546953408</v>
      </c>
      <c r="R19" s="14">
        <f t="shared" si="39"/>
        <v>-0.13466565570196992</v>
      </c>
      <c r="S19" s="14">
        <f t="shared" si="40"/>
        <v>-0.13549560937756966</v>
      </c>
      <c r="T19" s="14">
        <f t="shared" si="41"/>
        <v>-0.13528812095866971</v>
      </c>
      <c r="U19" s="14">
        <f t="shared" si="42"/>
        <v>-0.27016240932009206</v>
      </c>
      <c r="V19" s="14">
        <f t="shared" si="15"/>
        <v>5.0546225567071803E-3</v>
      </c>
      <c r="W19" s="14">
        <f t="shared" si="43"/>
        <v>4.2582015317955055E-5</v>
      </c>
      <c r="X19" s="14">
        <f t="shared" si="44"/>
        <v>1.6740578955036711E-7</v>
      </c>
      <c r="Y19" s="14">
        <f t="shared" si="18"/>
        <v>-429705.85468323581</v>
      </c>
      <c r="Z19" s="14">
        <f t="shared" si="45"/>
        <v>-3.261713358748094E-4</v>
      </c>
      <c r="AA19" s="14">
        <f t="shared" si="20"/>
        <v>2.0661026161856418E-6</v>
      </c>
      <c r="AB19" s="14">
        <f t="shared" si="46"/>
        <v>2.4818606580176476E-2</v>
      </c>
      <c r="AC19" s="14">
        <f t="shared" si="47"/>
        <v>-6.8178006562837012E-2</v>
      </c>
      <c r="AD19" s="14">
        <f t="shared" si="48"/>
        <v>2.4821154550170921E-2</v>
      </c>
      <c r="AE19" s="14">
        <f t="shared" si="49"/>
        <v>2.4873822697870796E-2</v>
      </c>
      <c r="AF19" s="14">
        <f t="shared" si="50"/>
        <v>-6.8156981806812608E-2</v>
      </c>
      <c r="AG19" s="32">
        <f t="shared" si="26"/>
        <v>-3.9052246870678524</v>
      </c>
      <c r="AH19" s="32">
        <f t="shared" si="27"/>
        <v>-79.574834939055293</v>
      </c>
      <c r="AI19" s="40">
        <f t="shared" si="28"/>
        <v>-79</v>
      </c>
      <c r="AJ19" s="41">
        <f t="shared" si="29"/>
        <v>-34</v>
      </c>
      <c r="AK19" s="42">
        <f t="shared" si="30"/>
        <v>-29.405999999999999</v>
      </c>
      <c r="AL19" s="40">
        <f t="shared" si="31"/>
        <v>-3</v>
      </c>
      <c r="AM19" s="41">
        <f t="shared" si="32"/>
        <v>-54</v>
      </c>
      <c r="AN19" s="42">
        <f t="shared" si="33"/>
        <v>-18.809000000000001</v>
      </c>
      <c r="AO19" s="43" t="str">
        <f t="shared" si="51"/>
        <v>3º 54' 18,809" S</v>
      </c>
      <c r="AP19" s="43" t="str">
        <f t="shared" si="52"/>
        <v>79º 34' 29,406" W</v>
      </c>
      <c r="AQ19" s="43" t="str">
        <f t="shared" si="36"/>
        <v>17 M 658236 9568215</v>
      </c>
    </row>
    <row r="20" spans="1:43" x14ac:dyDescent="0.2">
      <c r="B20" s="89" t="s">
        <v>59</v>
      </c>
      <c r="C20" s="89"/>
      <c r="D20" s="36"/>
      <c r="E20" s="27">
        <v>658235.69799999997</v>
      </c>
      <c r="F20" s="27">
        <v>9568214.5800000001</v>
      </c>
      <c r="G20" s="37" t="str">
        <f t="shared" si="0"/>
        <v>M</v>
      </c>
      <c r="H20" s="38" t="str">
        <f t="shared" si="1"/>
        <v>M</v>
      </c>
      <c r="I20" s="38" t="str">
        <f t="shared" si="2"/>
        <v>M</v>
      </c>
      <c r="J20" s="38" t="str">
        <f t="shared" si="3"/>
        <v>U</v>
      </c>
      <c r="K20" s="14">
        <f t="shared" si="37"/>
        <v>-6.7851835900865659E-2</v>
      </c>
      <c r="L20" s="14">
        <f t="shared" si="5"/>
        <v>6375683.8447701288</v>
      </c>
      <c r="M20" s="39">
        <f t="shared" si="6"/>
        <v>-6.8159028819499243E-2</v>
      </c>
      <c r="N20" s="14">
        <f t="shared" si="7"/>
        <v>-81</v>
      </c>
      <c r="O20" s="14">
        <f t="shared" si="8"/>
        <v>-431785.41999999993</v>
      </c>
      <c r="P20" s="14">
        <f t="shared" si="9"/>
        <v>2.4818623672784243E-2</v>
      </c>
      <c r="Q20" s="14">
        <f t="shared" si="38"/>
        <v>-0.135287546953408</v>
      </c>
      <c r="R20" s="14">
        <f t="shared" si="39"/>
        <v>-0.13466565570196992</v>
      </c>
      <c r="S20" s="14">
        <f t="shared" si="40"/>
        <v>-0.13549560937756966</v>
      </c>
      <c r="T20" s="14">
        <f t="shared" si="41"/>
        <v>-0.13528812095866971</v>
      </c>
      <c r="U20" s="14">
        <f t="shared" si="42"/>
        <v>-0.27016240932009206</v>
      </c>
      <c r="V20" s="14">
        <f t="shared" si="15"/>
        <v>5.0546225567071803E-3</v>
      </c>
      <c r="W20" s="14">
        <f t="shared" si="43"/>
        <v>4.2582015317955055E-5</v>
      </c>
      <c r="X20" s="14">
        <f t="shared" si="44"/>
        <v>1.6740578955036711E-7</v>
      </c>
      <c r="Y20" s="14">
        <f t="shared" si="18"/>
        <v>-429705.85468323581</v>
      </c>
      <c r="Z20" s="14">
        <f t="shared" si="45"/>
        <v>-3.261713358748094E-4</v>
      </c>
      <c r="AA20" s="14">
        <f t="shared" si="20"/>
        <v>2.0661026161856418E-6</v>
      </c>
      <c r="AB20" s="14">
        <f t="shared" si="46"/>
        <v>2.4818606580176476E-2</v>
      </c>
      <c r="AC20" s="14">
        <f t="shared" si="47"/>
        <v>-6.8178006562837012E-2</v>
      </c>
      <c r="AD20" s="14">
        <f t="shared" si="48"/>
        <v>2.4821154550170921E-2</v>
      </c>
      <c r="AE20" s="14">
        <f t="shared" si="49"/>
        <v>2.4873822697870796E-2</v>
      </c>
      <c r="AF20" s="14">
        <f t="shared" si="50"/>
        <v>-6.8156981806812608E-2</v>
      </c>
      <c r="AG20" s="32">
        <f t="shared" si="26"/>
        <v>-3.9052246870678524</v>
      </c>
      <c r="AH20" s="32">
        <f t="shared" si="27"/>
        <v>-79.574834939055293</v>
      </c>
      <c r="AI20" s="40">
        <f t="shared" si="28"/>
        <v>-79</v>
      </c>
      <c r="AJ20" s="41">
        <f t="shared" si="29"/>
        <v>-34</v>
      </c>
      <c r="AK20" s="42">
        <f t="shared" si="30"/>
        <v>-29.405999999999999</v>
      </c>
      <c r="AL20" s="40">
        <f t="shared" si="31"/>
        <v>-3</v>
      </c>
      <c r="AM20" s="41">
        <f t="shared" si="32"/>
        <v>-54</v>
      </c>
      <c r="AN20" s="42">
        <f t="shared" si="33"/>
        <v>-18.809000000000001</v>
      </c>
      <c r="AO20" s="43" t="str">
        <f t="shared" si="51"/>
        <v>3º 54' 18,809" S</v>
      </c>
      <c r="AP20" s="43" t="str">
        <f t="shared" si="52"/>
        <v>79º 34' 29,406" W</v>
      </c>
      <c r="AQ20" s="43" t="str">
        <f t="shared" si="36"/>
        <v>17 M 658236 9568215</v>
      </c>
    </row>
    <row r="21" spans="1:43" x14ac:dyDescent="0.2">
      <c r="B21" s="59" t="s">
        <v>44</v>
      </c>
      <c r="C21" s="55">
        <v>17</v>
      </c>
      <c r="D21" s="36"/>
      <c r="E21" s="27">
        <v>658235.69799999997</v>
      </c>
      <c r="F21" s="27">
        <v>9568214.5800000001</v>
      </c>
      <c r="G21" s="37" t="str">
        <f t="shared" si="0"/>
        <v>M</v>
      </c>
      <c r="H21" s="38" t="str">
        <f t="shared" si="1"/>
        <v>M</v>
      </c>
      <c r="I21" s="38" t="str">
        <f t="shared" si="2"/>
        <v>M</v>
      </c>
      <c r="J21" s="38" t="str">
        <f t="shared" si="3"/>
        <v>U</v>
      </c>
      <c r="K21" s="14">
        <f t="shared" si="37"/>
        <v>-6.7851835900865659E-2</v>
      </c>
      <c r="L21" s="14">
        <f t="shared" si="5"/>
        <v>6375683.8447701288</v>
      </c>
      <c r="M21" s="39">
        <f t="shared" si="6"/>
        <v>-6.8159028819499243E-2</v>
      </c>
      <c r="N21" s="14">
        <f t="shared" si="7"/>
        <v>-81</v>
      </c>
      <c r="O21" s="14">
        <f t="shared" si="8"/>
        <v>-431785.41999999993</v>
      </c>
      <c r="P21" s="14">
        <f t="shared" si="9"/>
        <v>2.4818623672784243E-2</v>
      </c>
      <c r="Q21" s="14">
        <f t="shared" si="38"/>
        <v>-0.135287546953408</v>
      </c>
      <c r="R21" s="14">
        <f t="shared" si="39"/>
        <v>-0.13466565570196992</v>
      </c>
      <c r="S21" s="14">
        <f t="shared" si="40"/>
        <v>-0.13549560937756966</v>
      </c>
      <c r="T21" s="14">
        <f t="shared" si="41"/>
        <v>-0.13528812095866971</v>
      </c>
      <c r="U21" s="14">
        <f t="shared" si="42"/>
        <v>-0.27016240932009206</v>
      </c>
      <c r="V21" s="14">
        <f t="shared" si="15"/>
        <v>5.0546225567071803E-3</v>
      </c>
      <c r="W21" s="14">
        <f t="shared" si="43"/>
        <v>4.2582015317955055E-5</v>
      </c>
      <c r="X21" s="14">
        <f t="shared" si="44"/>
        <v>1.6740578955036711E-7</v>
      </c>
      <c r="Y21" s="14">
        <f t="shared" si="18"/>
        <v>-429705.85468323581</v>
      </c>
      <c r="Z21" s="14">
        <f t="shared" si="45"/>
        <v>-3.261713358748094E-4</v>
      </c>
      <c r="AA21" s="14">
        <f t="shared" si="20"/>
        <v>2.0661026161856418E-6</v>
      </c>
      <c r="AB21" s="14">
        <f t="shared" si="46"/>
        <v>2.4818606580176476E-2</v>
      </c>
      <c r="AC21" s="14">
        <f t="shared" si="47"/>
        <v>-6.8178006562837012E-2</v>
      </c>
      <c r="AD21" s="14">
        <f t="shared" si="48"/>
        <v>2.4821154550170921E-2</v>
      </c>
      <c r="AE21" s="14">
        <f t="shared" si="49"/>
        <v>2.4873822697870796E-2</v>
      </c>
      <c r="AF21" s="14">
        <f t="shared" si="50"/>
        <v>-6.8156981806812608E-2</v>
      </c>
      <c r="AG21" s="32">
        <f t="shared" si="26"/>
        <v>-3.9052246870678524</v>
      </c>
      <c r="AH21" s="32">
        <f t="shared" si="27"/>
        <v>-79.574834939055293</v>
      </c>
      <c r="AI21" s="40">
        <f t="shared" si="28"/>
        <v>-79</v>
      </c>
      <c r="AJ21" s="41">
        <f t="shared" si="29"/>
        <v>-34</v>
      </c>
      <c r="AK21" s="42">
        <f t="shared" si="30"/>
        <v>-29.405999999999999</v>
      </c>
      <c r="AL21" s="40">
        <f t="shared" si="31"/>
        <v>-3</v>
      </c>
      <c r="AM21" s="41">
        <f t="shared" si="32"/>
        <v>-54</v>
      </c>
      <c r="AN21" s="42">
        <f t="shared" si="33"/>
        <v>-18.809000000000001</v>
      </c>
      <c r="AO21" s="43" t="str">
        <f t="shared" si="51"/>
        <v>3º 54' 18,809" S</v>
      </c>
      <c r="AP21" s="43" t="str">
        <f t="shared" si="52"/>
        <v>79º 34' 29,406" W</v>
      </c>
      <c r="AQ21" s="43" t="str">
        <f t="shared" si="36"/>
        <v>17 M 658236 9568215</v>
      </c>
    </row>
    <row r="22" spans="1:43" x14ac:dyDescent="0.2">
      <c r="B22" s="59" t="s">
        <v>57</v>
      </c>
      <c r="C22" s="56" t="s">
        <v>27</v>
      </c>
      <c r="D22" s="36"/>
      <c r="E22" s="27">
        <v>658235.69799999997</v>
      </c>
      <c r="F22" s="27">
        <v>9568214.5800000001</v>
      </c>
      <c r="G22" s="37" t="str">
        <f t="shared" si="0"/>
        <v>M</v>
      </c>
      <c r="H22" s="38" t="str">
        <f t="shared" si="1"/>
        <v>M</v>
      </c>
      <c r="I22" s="38" t="str">
        <f t="shared" si="2"/>
        <v>M</v>
      </c>
      <c r="J22" s="38" t="str">
        <f t="shared" si="3"/>
        <v>U</v>
      </c>
      <c r="K22" s="14">
        <f t="shared" si="37"/>
        <v>-6.7851835900865659E-2</v>
      </c>
      <c r="L22" s="14">
        <f t="shared" si="5"/>
        <v>6375683.8447701288</v>
      </c>
      <c r="M22" s="39">
        <f t="shared" si="6"/>
        <v>-6.8159028819499243E-2</v>
      </c>
      <c r="N22" s="14">
        <f t="shared" si="7"/>
        <v>-81</v>
      </c>
      <c r="O22" s="14">
        <f t="shared" si="8"/>
        <v>-431785.41999999993</v>
      </c>
      <c r="P22" s="14">
        <f t="shared" si="9"/>
        <v>2.4818623672784243E-2</v>
      </c>
      <c r="Q22" s="14">
        <f t="shared" si="38"/>
        <v>-0.135287546953408</v>
      </c>
      <c r="R22" s="14">
        <f t="shared" si="39"/>
        <v>-0.13466565570196992</v>
      </c>
      <c r="S22" s="14">
        <f t="shared" si="40"/>
        <v>-0.13549560937756966</v>
      </c>
      <c r="T22" s="14">
        <f t="shared" si="41"/>
        <v>-0.13528812095866971</v>
      </c>
      <c r="U22" s="14">
        <f t="shared" si="42"/>
        <v>-0.27016240932009206</v>
      </c>
      <c r="V22" s="14">
        <f t="shared" si="15"/>
        <v>5.0546225567071803E-3</v>
      </c>
      <c r="W22" s="14">
        <f t="shared" si="43"/>
        <v>4.2582015317955055E-5</v>
      </c>
      <c r="X22" s="14">
        <f t="shared" si="44"/>
        <v>1.6740578955036711E-7</v>
      </c>
      <c r="Y22" s="14">
        <f t="shared" si="18"/>
        <v>-429705.85468323581</v>
      </c>
      <c r="Z22" s="14">
        <f t="shared" si="45"/>
        <v>-3.261713358748094E-4</v>
      </c>
      <c r="AA22" s="14">
        <f t="shared" si="20"/>
        <v>2.0661026161856418E-6</v>
      </c>
      <c r="AB22" s="14">
        <f t="shared" si="46"/>
        <v>2.4818606580176476E-2</v>
      </c>
      <c r="AC22" s="14">
        <f t="shared" si="47"/>
        <v>-6.8178006562837012E-2</v>
      </c>
      <c r="AD22" s="14">
        <f t="shared" si="48"/>
        <v>2.4821154550170921E-2</v>
      </c>
      <c r="AE22" s="14">
        <f t="shared" si="49"/>
        <v>2.4873822697870796E-2</v>
      </c>
      <c r="AF22" s="14">
        <f t="shared" si="50"/>
        <v>-6.8156981806812608E-2</v>
      </c>
      <c r="AG22" s="32">
        <f t="shared" si="26"/>
        <v>-3.9052246870678524</v>
      </c>
      <c r="AH22" s="32">
        <f t="shared" si="27"/>
        <v>-79.574834939055293</v>
      </c>
      <c r="AI22" s="40">
        <f t="shared" si="28"/>
        <v>-79</v>
      </c>
      <c r="AJ22" s="41">
        <f t="shared" si="29"/>
        <v>-34</v>
      </c>
      <c r="AK22" s="42">
        <f t="shared" si="30"/>
        <v>-29.405999999999999</v>
      </c>
      <c r="AL22" s="40">
        <f t="shared" si="31"/>
        <v>-3</v>
      </c>
      <c r="AM22" s="41">
        <f t="shared" si="32"/>
        <v>-54</v>
      </c>
      <c r="AN22" s="42">
        <f t="shared" si="33"/>
        <v>-18.809000000000001</v>
      </c>
      <c r="AO22" s="43" t="str">
        <f t="shared" si="51"/>
        <v>3º 54' 18,809" S</v>
      </c>
      <c r="AP22" s="43" t="str">
        <f t="shared" si="52"/>
        <v>79º 34' 29,406" W</v>
      </c>
      <c r="AQ22" s="43" t="str">
        <f t="shared" si="36"/>
        <v>17 M 658236 9568215</v>
      </c>
    </row>
    <row r="23" spans="1:43" x14ac:dyDescent="0.2">
      <c r="D23" s="36"/>
      <c r="E23" s="27">
        <v>658235.69799999997</v>
      </c>
      <c r="F23" s="27">
        <v>9568214.5800000001</v>
      </c>
      <c r="G23" s="37" t="str">
        <f t="shared" si="0"/>
        <v>M</v>
      </c>
      <c r="H23" s="38" t="str">
        <f t="shared" si="1"/>
        <v>M</v>
      </c>
      <c r="I23" s="38" t="str">
        <f t="shared" si="2"/>
        <v>M</v>
      </c>
      <c r="J23" s="38" t="str">
        <f t="shared" si="3"/>
        <v>U</v>
      </c>
      <c r="K23" s="14">
        <f t="shared" si="37"/>
        <v>-6.7851835900865659E-2</v>
      </c>
      <c r="L23" s="14">
        <f t="shared" si="5"/>
        <v>6375683.8447701288</v>
      </c>
      <c r="M23" s="39">
        <f t="shared" si="6"/>
        <v>-6.8159028819499243E-2</v>
      </c>
      <c r="N23" s="14">
        <f t="shared" si="7"/>
        <v>-81</v>
      </c>
      <c r="O23" s="14">
        <f t="shared" si="8"/>
        <v>-431785.41999999993</v>
      </c>
      <c r="P23" s="14">
        <f t="shared" si="9"/>
        <v>2.4818623672784243E-2</v>
      </c>
      <c r="Q23" s="14">
        <f t="shared" si="38"/>
        <v>-0.135287546953408</v>
      </c>
      <c r="R23" s="14">
        <f t="shared" si="39"/>
        <v>-0.13466565570196992</v>
      </c>
      <c r="S23" s="14">
        <f t="shared" si="40"/>
        <v>-0.13549560937756966</v>
      </c>
      <c r="T23" s="14">
        <f t="shared" si="41"/>
        <v>-0.13528812095866971</v>
      </c>
      <c r="U23" s="14">
        <f t="shared" si="42"/>
        <v>-0.27016240932009206</v>
      </c>
      <c r="V23" s="14">
        <f t="shared" si="15"/>
        <v>5.0546225567071803E-3</v>
      </c>
      <c r="W23" s="14">
        <f t="shared" si="43"/>
        <v>4.2582015317955055E-5</v>
      </c>
      <c r="X23" s="14">
        <f t="shared" si="44"/>
        <v>1.6740578955036711E-7</v>
      </c>
      <c r="Y23" s="14">
        <f t="shared" si="18"/>
        <v>-429705.85468323581</v>
      </c>
      <c r="Z23" s="14">
        <f t="shared" si="45"/>
        <v>-3.261713358748094E-4</v>
      </c>
      <c r="AA23" s="14">
        <f t="shared" si="20"/>
        <v>2.0661026161856418E-6</v>
      </c>
      <c r="AB23" s="14">
        <f t="shared" si="46"/>
        <v>2.4818606580176476E-2</v>
      </c>
      <c r="AC23" s="14">
        <f t="shared" si="47"/>
        <v>-6.8178006562837012E-2</v>
      </c>
      <c r="AD23" s="14">
        <f t="shared" si="48"/>
        <v>2.4821154550170921E-2</v>
      </c>
      <c r="AE23" s="14">
        <f t="shared" si="49"/>
        <v>2.4873822697870796E-2</v>
      </c>
      <c r="AF23" s="14">
        <f t="shared" si="50"/>
        <v>-6.8156981806812608E-2</v>
      </c>
      <c r="AG23" s="32">
        <f t="shared" si="26"/>
        <v>-3.9052246870678524</v>
      </c>
      <c r="AH23" s="32">
        <f t="shared" si="27"/>
        <v>-79.574834939055293</v>
      </c>
      <c r="AI23" s="40">
        <f t="shared" si="28"/>
        <v>-79</v>
      </c>
      <c r="AJ23" s="41">
        <f t="shared" si="29"/>
        <v>-34</v>
      </c>
      <c r="AK23" s="42">
        <f t="shared" si="30"/>
        <v>-29.405999999999999</v>
      </c>
      <c r="AL23" s="40">
        <f t="shared" si="31"/>
        <v>-3</v>
      </c>
      <c r="AM23" s="41">
        <f t="shared" si="32"/>
        <v>-54</v>
      </c>
      <c r="AN23" s="42">
        <f t="shared" si="33"/>
        <v>-18.809000000000001</v>
      </c>
      <c r="AO23" s="43" t="str">
        <f t="shared" si="51"/>
        <v>3º 54' 18,809" S</v>
      </c>
      <c r="AP23" s="43" t="str">
        <f t="shared" si="52"/>
        <v>79º 34' 29,406" W</v>
      </c>
      <c r="AQ23" s="43" t="str">
        <f t="shared" si="36"/>
        <v>17 M 658236 9568215</v>
      </c>
    </row>
    <row r="24" spans="1:43" x14ac:dyDescent="0.2">
      <c r="D24" s="36"/>
      <c r="E24" s="27">
        <v>658235.69799999997</v>
      </c>
      <c r="F24" s="27">
        <v>9568214.5800000001</v>
      </c>
      <c r="G24" s="37" t="str">
        <f t="shared" si="0"/>
        <v>M</v>
      </c>
      <c r="H24" s="38" t="str">
        <f t="shared" si="1"/>
        <v>M</v>
      </c>
      <c r="I24" s="38" t="str">
        <f t="shared" si="2"/>
        <v>M</v>
      </c>
      <c r="J24" s="38" t="str">
        <f t="shared" si="3"/>
        <v>U</v>
      </c>
      <c r="K24" s="14">
        <f t="shared" ref="K24:K31" si="53">(O24)/(6366197.724*0.9996)</f>
        <v>-6.7851835900865659E-2</v>
      </c>
      <c r="L24" s="14">
        <f t="shared" si="5"/>
        <v>6375683.8447701288</v>
      </c>
      <c r="M24" s="39">
        <f t="shared" si="6"/>
        <v>-6.8159028819499243E-2</v>
      </c>
      <c r="N24" s="14">
        <f t="shared" si="7"/>
        <v>-81</v>
      </c>
      <c r="O24" s="14">
        <f t="shared" si="8"/>
        <v>-431785.41999999993</v>
      </c>
      <c r="P24" s="14">
        <f t="shared" si="9"/>
        <v>2.4818623672784243E-2</v>
      </c>
      <c r="Q24" s="14">
        <f t="shared" ref="Q24:Q31" si="54">SIN(2*K24)</f>
        <v>-0.135287546953408</v>
      </c>
      <c r="R24" s="14">
        <f t="shared" ref="R24:R31" si="55">Q24*(COS(K24))^2</f>
        <v>-0.13466565570196992</v>
      </c>
      <c r="S24" s="14">
        <f t="shared" ref="S24:S31" si="56">K24+(Q24/2)</f>
        <v>-0.13549560937756966</v>
      </c>
      <c r="T24" s="14">
        <f t="shared" ref="T24:T31" si="57">(3*S24+R24)/4</f>
        <v>-0.13528812095866971</v>
      </c>
      <c r="U24" s="14">
        <f t="shared" ref="U24:U31" si="58">(5*T24+R24*(COS(K24))^2)/3</f>
        <v>-0.27016240932009206</v>
      </c>
      <c r="V24" s="14">
        <f t="shared" si="15"/>
        <v>5.0546225567071803E-3</v>
      </c>
      <c r="W24" s="14">
        <f t="shared" ref="W24:W31" si="59">(5/3)*(V24)^2</f>
        <v>4.2582015317955055E-5</v>
      </c>
      <c r="X24" s="14">
        <f t="shared" ref="X24:X31" si="60">(35/27)*(V24)^3</f>
        <v>1.6740578955036711E-7</v>
      </c>
      <c r="Y24" s="14">
        <f t="shared" si="18"/>
        <v>-429705.85468323581</v>
      </c>
      <c r="Z24" s="14">
        <f t="shared" ref="Z24:Z31" si="61">(O24-Y24)/L24</f>
        <v>-3.261713358748094E-4</v>
      </c>
      <c r="AA24" s="14">
        <f t="shared" si="20"/>
        <v>2.0661026161856418E-6</v>
      </c>
      <c r="AB24" s="14">
        <f t="shared" ref="AB24:AB31" si="62">P24*(1-(AA24/3))</f>
        <v>2.4818606580176476E-2</v>
      </c>
      <c r="AC24" s="14">
        <f t="shared" ref="AC24:AC31" si="63">Z24*(1-AA24)+K24</f>
        <v>-6.8178006562837012E-2</v>
      </c>
      <c r="AD24" s="14">
        <f t="shared" ref="AD24:AD31" si="64">(EXP(AB24)-EXP(-AB24))/2</f>
        <v>2.4821154550170921E-2</v>
      </c>
      <c r="AE24" s="14">
        <f t="shared" ref="AE24:AE31" si="65">ATAN(AD24/COS(AC24))</f>
        <v>2.4873822697870796E-2</v>
      </c>
      <c r="AF24" s="14">
        <f t="shared" ref="AF24:AF31" si="66">ATAN(COS(AE24)*TAN(AC24))</f>
        <v>-6.8156981806812608E-2</v>
      </c>
      <c r="AG24" s="32">
        <f t="shared" si="26"/>
        <v>-3.9052246870678524</v>
      </c>
      <c r="AH24" s="32">
        <f t="shared" si="27"/>
        <v>-79.574834939055293</v>
      </c>
      <c r="AI24" s="40">
        <f t="shared" si="28"/>
        <v>-79</v>
      </c>
      <c r="AJ24" s="41">
        <f t="shared" si="29"/>
        <v>-34</v>
      </c>
      <c r="AK24" s="42">
        <f t="shared" si="30"/>
        <v>-29.405999999999999</v>
      </c>
      <c r="AL24" s="40">
        <f t="shared" si="31"/>
        <v>-3</v>
      </c>
      <c r="AM24" s="41">
        <f t="shared" si="32"/>
        <v>-54</v>
      </c>
      <c r="AN24" s="42">
        <f t="shared" si="33"/>
        <v>-18.809000000000001</v>
      </c>
      <c r="AO24" s="43" t="str">
        <f t="shared" ref="AO24:AO31" si="67">CONCATENATE(-AL24,"º ",-AM24,"' ",-AN24,""" S")</f>
        <v>3º 54' 18,809" S</v>
      </c>
      <c r="AP24" s="43" t="str">
        <f t="shared" ref="AP24:AP31" si="68">CONCATENATE(-AI24,"º ",-AJ24,"' ",-AK24,""" W")</f>
        <v>79º 34' 29,406" W</v>
      </c>
      <c r="AQ24" s="43" t="str">
        <f t="shared" si="36"/>
        <v>17 M 658236 9568215</v>
      </c>
    </row>
    <row r="25" spans="1:43" x14ac:dyDescent="0.2">
      <c r="D25" s="36"/>
      <c r="E25" s="27">
        <v>658235.69799999997</v>
      </c>
      <c r="F25" s="27">
        <v>9568214.5800000001</v>
      </c>
      <c r="G25" s="37" t="str">
        <f t="shared" si="0"/>
        <v>M</v>
      </c>
      <c r="H25" s="38" t="str">
        <f t="shared" si="1"/>
        <v>M</v>
      </c>
      <c r="I25" s="38" t="str">
        <f t="shared" si="2"/>
        <v>M</v>
      </c>
      <c r="J25" s="38" t="str">
        <f t="shared" si="3"/>
        <v>U</v>
      </c>
      <c r="K25" s="14">
        <f t="shared" si="53"/>
        <v>-6.7851835900865659E-2</v>
      </c>
      <c r="L25" s="14">
        <f t="shared" si="5"/>
        <v>6375683.8447701288</v>
      </c>
      <c r="M25" s="39">
        <f t="shared" si="6"/>
        <v>-6.8159028819499243E-2</v>
      </c>
      <c r="N25" s="14">
        <f t="shared" si="7"/>
        <v>-81</v>
      </c>
      <c r="O25" s="14">
        <f t="shared" si="8"/>
        <v>-431785.41999999993</v>
      </c>
      <c r="P25" s="14">
        <f t="shared" si="9"/>
        <v>2.4818623672784243E-2</v>
      </c>
      <c r="Q25" s="14">
        <f t="shared" si="54"/>
        <v>-0.135287546953408</v>
      </c>
      <c r="R25" s="14">
        <f t="shared" si="55"/>
        <v>-0.13466565570196992</v>
      </c>
      <c r="S25" s="14">
        <f t="shared" si="56"/>
        <v>-0.13549560937756966</v>
      </c>
      <c r="T25" s="14">
        <f t="shared" si="57"/>
        <v>-0.13528812095866971</v>
      </c>
      <c r="U25" s="14">
        <f t="shared" si="58"/>
        <v>-0.27016240932009206</v>
      </c>
      <c r="V25" s="14">
        <f t="shared" si="15"/>
        <v>5.0546225567071803E-3</v>
      </c>
      <c r="W25" s="14">
        <f t="shared" si="59"/>
        <v>4.2582015317955055E-5</v>
      </c>
      <c r="X25" s="14">
        <f t="shared" si="60"/>
        <v>1.6740578955036711E-7</v>
      </c>
      <c r="Y25" s="14">
        <f t="shared" si="18"/>
        <v>-429705.85468323581</v>
      </c>
      <c r="Z25" s="14">
        <f t="shared" si="61"/>
        <v>-3.261713358748094E-4</v>
      </c>
      <c r="AA25" s="14">
        <f t="shared" si="20"/>
        <v>2.0661026161856418E-6</v>
      </c>
      <c r="AB25" s="14">
        <f t="shared" si="62"/>
        <v>2.4818606580176476E-2</v>
      </c>
      <c r="AC25" s="14">
        <f t="shared" si="63"/>
        <v>-6.8178006562837012E-2</v>
      </c>
      <c r="AD25" s="14">
        <f t="shared" si="64"/>
        <v>2.4821154550170921E-2</v>
      </c>
      <c r="AE25" s="14">
        <f t="shared" si="65"/>
        <v>2.4873822697870796E-2</v>
      </c>
      <c r="AF25" s="14">
        <f t="shared" si="66"/>
        <v>-6.8156981806812608E-2</v>
      </c>
      <c r="AG25" s="32">
        <f t="shared" si="26"/>
        <v>-3.9052246870678524</v>
      </c>
      <c r="AH25" s="32">
        <f t="shared" si="27"/>
        <v>-79.574834939055293</v>
      </c>
      <c r="AI25" s="40">
        <f t="shared" si="28"/>
        <v>-79</v>
      </c>
      <c r="AJ25" s="41">
        <f t="shared" si="29"/>
        <v>-34</v>
      </c>
      <c r="AK25" s="42">
        <f t="shared" si="30"/>
        <v>-29.405999999999999</v>
      </c>
      <c r="AL25" s="40">
        <f t="shared" si="31"/>
        <v>-3</v>
      </c>
      <c r="AM25" s="41">
        <f t="shared" si="32"/>
        <v>-54</v>
      </c>
      <c r="AN25" s="42">
        <f t="shared" si="33"/>
        <v>-18.809000000000001</v>
      </c>
      <c r="AO25" s="43" t="str">
        <f t="shared" si="67"/>
        <v>3º 54' 18,809" S</v>
      </c>
      <c r="AP25" s="43" t="str">
        <f t="shared" si="68"/>
        <v>79º 34' 29,406" W</v>
      </c>
      <c r="AQ25" s="43" t="str">
        <f t="shared" si="36"/>
        <v>17 M 658236 9568215</v>
      </c>
    </row>
    <row r="26" spans="1:43" x14ac:dyDescent="0.2">
      <c r="D26" s="36"/>
      <c r="E26" s="27">
        <v>658235.69799999997</v>
      </c>
      <c r="F26" s="27">
        <v>9568214.5800000001</v>
      </c>
      <c r="G26" s="37" t="str">
        <f t="shared" si="0"/>
        <v>M</v>
      </c>
      <c r="H26" s="38" t="str">
        <f t="shared" si="1"/>
        <v>M</v>
      </c>
      <c r="I26" s="38" t="str">
        <f t="shared" si="2"/>
        <v>M</v>
      </c>
      <c r="J26" s="38" t="str">
        <f t="shared" si="3"/>
        <v>U</v>
      </c>
      <c r="K26" s="14">
        <f t="shared" si="53"/>
        <v>-6.7851835900865659E-2</v>
      </c>
      <c r="L26" s="14">
        <f t="shared" si="5"/>
        <v>6375683.8447701288</v>
      </c>
      <c r="M26" s="39">
        <f t="shared" si="6"/>
        <v>-6.8159028819499243E-2</v>
      </c>
      <c r="N26" s="14">
        <f t="shared" si="7"/>
        <v>-81</v>
      </c>
      <c r="O26" s="14">
        <f t="shared" si="8"/>
        <v>-431785.41999999993</v>
      </c>
      <c r="P26" s="14">
        <f t="shared" si="9"/>
        <v>2.4818623672784243E-2</v>
      </c>
      <c r="Q26" s="14">
        <f t="shared" si="54"/>
        <v>-0.135287546953408</v>
      </c>
      <c r="R26" s="14">
        <f t="shared" si="55"/>
        <v>-0.13466565570196992</v>
      </c>
      <c r="S26" s="14">
        <f t="shared" si="56"/>
        <v>-0.13549560937756966</v>
      </c>
      <c r="T26" s="14">
        <f t="shared" si="57"/>
        <v>-0.13528812095866971</v>
      </c>
      <c r="U26" s="14">
        <f t="shared" si="58"/>
        <v>-0.27016240932009206</v>
      </c>
      <c r="V26" s="14">
        <f t="shared" si="15"/>
        <v>5.0546225567071803E-3</v>
      </c>
      <c r="W26" s="14">
        <f t="shared" si="59"/>
        <v>4.2582015317955055E-5</v>
      </c>
      <c r="X26" s="14">
        <f t="shared" si="60"/>
        <v>1.6740578955036711E-7</v>
      </c>
      <c r="Y26" s="14">
        <f t="shared" si="18"/>
        <v>-429705.85468323581</v>
      </c>
      <c r="Z26" s="14">
        <f t="shared" si="61"/>
        <v>-3.261713358748094E-4</v>
      </c>
      <c r="AA26" s="14">
        <f t="shared" si="20"/>
        <v>2.0661026161856418E-6</v>
      </c>
      <c r="AB26" s="14">
        <f t="shared" si="62"/>
        <v>2.4818606580176476E-2</v>
      </c>
      <c r="AC26" s="14">
        <f t="shared" si="63"/>
        <v>-6.8178006562837012E-2</v>
      </c>
      <c r="AD26" s="14">
        <f t="shared" si="64"/>
        <v>2.4821154550170921E-2</v>
      </c>
      <c r="AE26" s="14">
        <f t="shared" si="65"/>
        <v>2.4873822697870796E-2</v>
      </c>
      <c r="AF26" s="14">
        <f t="shared" si="66"/>
        <v>-6.8156981806812608E-2</v>
      </c>
      <c r="AG26" s="32">
        <f t="shared" si="26"/>
        <v>-3.9052246870678524</v>
      </c>
      <c r="AH26" s="32">
        <f t="shared" si="27"/>
        <v>-79.574834939055293</v>
      </c>
      <c r="AI26" s="40">
        <f t="shared" si="28"/>
        <v>-79</v>
      </c>
      <c r="AJ26" s="41">
        <f t="shared" si="29"/>
        <v>-34</v>
      </c>
      <c r="AK26" s="42">
        <f t="shared" si="30"/>
        <v>-29.405999999999999</v>
      </c>
      <c r="AL26" s="40">
        <f t="shared" si="31"/>
        <v>-3</v>
      </c>
      <c r="AM26" s="41">
        <f t="shared" si="32"/>
        <v>-54</v>
      </c>
      <c r="AN26" s="42">
        <f t="shared" si="33"/>
        <v>-18.809000000000001</v>
      </c>
      <c r="AO26" s="43" t="str">
        <f t="shared" si="67"/>
        <v>3º 54' 18,809" S</v>
      </c>
      <c r="AP26" s="43" t="str">
        <f t="shared" si="68"/>
        <v>79º 34' 29,406" W</v>
      </c>
      <c r="AQ26" s="43" t="str">
        <f t="shared" si="36"/>
        <v>17 M 658236 9568215</v>
      </c>
    </row>
    <row r="27" spans="1:43" x14ac:dyDescent="0.2">
      <c r="E27" s="27">
        <v>658235.69799999997</v>
      </c>
      <c r="F27" s="27">
        <v>9568214.5800000001</v>
      </c>
      <c r="G27" s="37" t="str">
        <f>H27</f>
        <v>M</v>
      </c>
      <c r="H27" s="38" t="str">
        <f>IF(AG27&lt;-72,"C",IF(AG27&lt;-64,"D",IF(AG27&lt;-56,"E",IF(AG27&lt;-48,"F",IF(AG27&lt;-40,"G",IF(AG27&lt;-32,"H",IF(AG27&lt;-24,"J",IF(AG27&lt;-16,"K",I27))))))))</f>
        <v>M</v>
      </c>
      <c r="I27" s="38" t="str">
        <f>IF(AG27&lt;-8,"L",IF(AG27&lt;0,"M",IF(AG27&lt;8,"N",IF(AG27&lt;16,"P",IF(AG27&lt;24,"Q",IF(AG27&lt;32,"R",IF(AG27&lt;40,"S",IF(AG27&lt;48,"T",J27))))))))</f>
        <v>M</v>
      </c>
      <c r="J27" s="38" t="str">
        <f>IF(AG27&lt;56,"U",IF(AG27&lt;64,"V",IF(AG27&lt;72,"W",IF(AG27&lt;84,"X","Polo Norte"))))</f>
        <v>U</v>
      </c>
      <c r="K27" s="14">
        <f t="shared" si="53"/>
        <v>-6.7851835900865659E-2</v>
      </c>
      <c r="L27" s="14">
        <f t="shared" si="5"/>
        <v>6375683.8447701288</v>
      </c>
      <c r="M27" s="39">
        <f t="shared" si="6"/>
        <v>-6.8159028819499243E-2</v>
      </c>
      <c r="N27" s="14">
        <f t="shared" si="7"/>
        <v>-81</v>
      </c>
      <c r="O27" s="14">
        <f t="shared" si="8"/>
        <v>-431785.41999999993</v>
      </c>
      <c r="P27" s="14">
        <f t="shared" si="9"/>
        <v>2.4818623672784243E-2</v>
      </c>
      <c r="Q27" s="14">
        <f t="shared" si="54"/>
        <v>-0.135287546953408</v>
      </c>
      <c r="R27" s="14">
        <f t="shared" si="55"/>
        <v>-0.13466565570196992</v>
      </c>
      <c r="S27" s="14">
        <f t="shared" si="56"/>
        <v>-0.13549560937756966</v>
      </c>
      <c r="T27" s="14">
        <f t="shared" si="57"/>
        <v>-0.13528812095866971</v>
      </c>
      <c r="U27" s="14">
        <f t="shared" si="58"/>
        <v>-0.27016240932009206</v>
      </c>
      <c r="V27" s="14">
        <f t="shared" si="15"/>
        <v>5.0546225567071803E-3</v>
      </c>
      <c r="W27" s="14">
        <f t="shared" si="59"/>
        <v>4.2582015317955055E-5</v>
      </c>
      <c r="X27" s="14">
        <f t="shared" si="60"/>
        <v>1.6740578955036711E-7</v>
      </c>
      <c r="Y27" s="14">
        <f t="shared" si="18"/>
        <v>-429705.85468323581</v>
      </c>
      <c r="Z27" s="14">
        <f t="shared" si="61"/>
        <v>-3.261713358748094E-4</v>
      </c>
      <c r="AA27" s="14">
        <f t="shared" si="20"/>
        <v>2.0661026161856418E-6</v>
      </c>
      <c r="AB27" s="14">
        <f t="shared" si="62"/>
        <v>2.4818606580176476E-2</v>
      </c>
      <c r="AC27" s="14">
        <f t="shared" si="63"/>
        <v>-6.8178006562837012E-2</v>
      </c>
      <c r="AD27" s="14">
        <f t="shared" si="64"/>
        <v>2.4821154550170921E-2</v>
      </c>
      <c r="AE27" s="14">
        <f t="shared" si="65"/>
        <v>2.4873822697870796E-2</v>
      </c>
      <c r="AF27" s="14">
        <f t="shared" si="66"/>
        <v>-6.8156981806812608E-2</v>
      </c>
      <c r="AG27" s="32">
        <f>+(M27/PI())*180</f>
        <v>-3.9052246870678524</v>
      </c>
      <c r="AH27" s="32">
        <f t="shared" si="27"/>
        <v>-79.574834939055293</v>
      </c>
      <c r="AI27" s="40">
        <f>TRUNC(AH27,0)</f>
        <v>-79</v>
      </c>
      <c r="AJ27" s="41">
        <f>TRUNC((AH27-AI27)*60,0)</f>
        <v>-34</v>
      </c>
      <c r="AK27" s="42">
        <f>ROUND((((AH27-AI27)*60)-AJ27)*60,3)</f>
        <v>-29.405999999999999</v>
      </c>
      <c r="AL27" s="40">
        <f t="shared" si="31"/>
        <v>-3</v>
      </c>
      <c r="AM27" s="41">
        <f t="shared" si="32"/>
        <v>-54</v>
      </c>
      <c r="AN27" s="42">
        <f t="shared" si="33"/>
        <v>-18.809000000000001</v>
      </c>
      <c r="AO27" s="43" t="str">
        <f t="shared" si="67"/>
        <v>3º 54' 18,809" S</v>
      </c>
      <c r="AP27" s="43" t="str">
        <f t="shared" si="68"/>
        <v>79º 34' 29,406" W</v>
      </c>
      <c r="AQ27" s="43" t="str">
        <f t="shared" si="36"/>
        <v>17 M 658236 9568215</v>
      </c>
    </row>
    <row r="28" spans="1:43" x14ac:dyDescent="0.2">
      <c r="E28" s="27">
        <v>658235.69799999997</v>
      </c>
      <c r="F28" s="27">
        <v>9568214.5800000001</v>
      </c>
      <c r="G28" s="37" t="str">
        <f>H28</f>
        <v>M</v>
      </c>
      <c r="H28" s="38" t="str">
        <f>IF(AG28&lt;-72,"C",IF(AG28&lt;-64,"D",IF(AG28&lt;-56,"E",IF(AG28&lt;-48,"F",IF(AG28&lt;-40,"G",IF(AG28&lt;-32,"H",IF(AG28&lt;-24,"J",IF(AG28&lt;-16,"K",I28))))))))</f>
        <v>M</v>
      </c>
      <c r="I28" s="38" t="str">
        <f>IF(AG28&lt;-8,"L",IF(AG28&lt;0,"M",IF(AG28&lt;8,"N",IF(AG28&lt;16,"P",IF(AG28&lt;24,"Q",IF(AG28&lt;32,"R",IF(AG28&lt;40,"S",IF(AG28&lt;48,"T",J28))))))))</f>
        <v>M</v>
      </c>
      <c r="J28" s="38" t="str">
        <f>IF(AG28&lt;56,"U",IF(AG28&lt;64,"V",IF(AG28&lt;72,"W",IF(AG28&lt;84,"X","Polo Norte"))))</f>
        <v>U</v>
      </c>
      <c r="K28" s="14">
        <f t="shared" si="53"/>
        <v>-6.7851835900865659E-2</v>
      </c>
      <c r="L28" s="14">
        <f t="shared" si="5"/>
        <v>6375683.8447701288</v>
      </c>
      <c r="M28" s="39">
        <f t="shared" si="6"/>
        <v>-6.8159028819499243E-2</v>
      </c>
      <c r="N28" s="14">
        <f t="shared" si="7"/>
        <v>-81</v>
      </c>
      <c r="O28" s="14">
        <f t="shared" si="8"/>
        <v>-431785.41999999993</v>
      </c>
      <c r="P28" s="14">
        <f t="shared" si="9"/>
        <v>2.4818623672784243E-2</v>
      </c>
      <c r="Q28" s="14">
        <f t="shared" si="54"/>
        <v>-0.135287546953408</v>
      </c>
      <c r="R28" s="14">
        <f t="shared" si="55"/>
        <v>-0.13466565570196992</v>
      </c>
      <c r="S28" s="14">
        <f t="shared" si="56"/>
        <v>-0.13549560937756966</v>
      </c>
      <c r="T28" s="14">
        <f t="shared" si="57"/>
        <v>-0.13528812095866971</v>
      </c>
      <c r="U28" s="14">
        <f t="shared" si="58"/>
        <v>-0.27016240932009206</v>
      </c>
      <c r="V28" s="14">
        <f t="shared" si="15"/>
        <v>5.0546225567071803E-3</v>
      </c>
      <c r="W28" s="14">
        <f t="shared" si="59"/>
        <v>4.2582015317955055E-5</v>
      </c>
      <c r="X28" s="14">
        <f t="shared" si="60"/>
        <v>1.6740578955036711E-7</v>
      </c>
      <c r="Y28" s="14">
        <f t="shared" si="18"/>
        <v>-429705.85468323581</v>
      </c>
      <c r="Z28" s="14">
        <f t="shared" si="61"/>
        <v>-3.261713358748094E-4</v>
      </c>
      <c r="AA28" s="14">
        <f t="shared" si="20"/>
        <v>2.0661026161856418E-6</v>
      </c>
      <c r="AB28" s="14">
        <f t="shared" si="62"/>
        <v>2.4818606580176476E-2</v>
      </c>
      <c r="AC28" s="14">
        <f t="shared" si="63"/>
        <v>-6.8178006562837012E-2</v>
      </c>
      <c r="AD28" s="14">
        <f t="shared" si="64"/>
        <v>2.4821154550170921E-2</v>
      </c>
      <c r="AE28" s="14">
        <f t="shared" si="65"/>
        <v>2.4873822697870796E-2</v>
      </c>
      <c r="AF28" s="14">
        <f t="shared" si="66"/>
        <v>-6.8156981806812608E-2</v>
      </c>
      <c r="AG28" s="32">
        <f>+(M28/PI())*180</f>
        <v>-3.9052246870678524</v>
      </c>
      <c r="AH28" s="32">
        <f t="shared" si="27"/>
        <v>-79.574834939055293</v>
      </c>
      <c r="AI28" s="40">
        <f>TRUNC(AH28,0)</f>
        <v>-79</v>
      </c>
      <c r="AJ28" s="41">
        <f>TRUNC((AH28-AI28)*60,0)</f>
        <v>-34</v>
      </c>
      <c r="AK28" s="42">
        <f>ROUND((((AH28-AI28)*60)-AJ28)*60,3)</f>
        <v>-29.405999999999999</v>
      </c>
      <c r="AL28" s="40">
        <f t="shared" si="31"/>
        <v>-3</v>
      </c>
      <c r="AM28" s="41">
        <f t="shared" si="32"/>
        <v>-54</v>
      </c>
      <c r="AN28" s="42">
        <f t="shared" si="33"/>
        <v>-18.809000000000001</v>
      </c>
      <c r="AO28" s="43" t="str">
        <f t="shared" si="67"/>
        <v>3º 54' 18,809" S</v>
      </c>
      <c r="AP28" s="43" t="str">
        <f t="shared" si="68"/>
        <v>79º 34' 29,406" W</v>
      </c>
      <c r="AQ28" s="43" t="str">
        <f t="shared" si="36"/>
        <v>17 M 658236 9568215</v>
      </c>
    </row>
    <row r="29" spans="1:43" x14ac:dyDescent="0.2">
      <c r="B29" s="87" t="s">
        <v>46</v>
      </c>
      <c r="C29" s="88"/>
      <c r="E29" s="27">
        <v>658235.69799999997</v>
      </c>
      <c r="F29" s="27">
        <v>9568214.5800000001</v>
      </c>
      <c r="G29" s="37" t="str">
        <f>H29</f>
        <v>M</v>
      </c>
      <c r="H29" s="38" t="str">
        <f>IF(AG29&lt;-72,"C",IF(AG29&lt;-64,"D",IF(AG29&lt;-56,"E",IF(AG29&lt;-48,"F",IF(AG29&lt;-40,"G",IF(AG29&lt;-32,"H",IF(AG29&lt;-24,"J",IF(AG29&lt;-16,"K",I29))))))))</f>
        <v>M</v>
      </c>
      <c r="I29" s="38" t="str">
        <f>IF(AG29&lt;-8,"L",IF(AG29&lt;0,"M",IF(AG29&lt;8,"N",IF(AG29&lt;16,"P",IF(AG29&lt;24,"Q",IF(AG29&lt;32,"R",IF(AG29&lt;40,"S",IF(AG29&lt;48,"T",J29))))))))</f>
        <v>M</v>
      </c>
      <c r="J29" s="38" t="str">
        <f>IF(AG29&lt;56,"U",IF(AG29&lt;64,"V",IF(AG29&lt;72,"W",IF(AG29&lt;84,"X","Polo Norte"))))</f>
        <v>U</v>
      </c>
      <c r="K29" s="14">
        <f t="shared" si="53"/>
        <v>-6.7851835900865659E-2</v>
      </c>
      <c r="L29" s="14">
        <f t="shared" si="5"/>
        <v>6375683.8447701288</v>
      </c>
      <c r="M29" s="39">
        <f t="shared" si="6"/>
        <v>-6.8159028819499243E-2</v>
      </c>
      <c r="N29" s="14">
        <f t="shared" si="7"/>
        <v>-81</v>
      </c>
      <c r="O29" s="14">
        <f t="shared" si="8"/>
        <v>-431785.41999999993</v>
      </c>
      <c r="P29" s="14">
        <f>(E29-500000)/L29</f>
        <v>2.4818623672784243E-2</v>
      </c>
      <c r="Q29" s="14">
        <f t="shared" si="54"/>
        <v>-0.135287546953408</v>
      </c>
      <c r="R29" s="14">
        <f t="shared" si="55"/>
        <v>-0.13466565570196992</v>
      </c>
      <c r="S29" s="14">
        <f t="shared" si="56"/>
        <v>-0.13549560937756966</v>
      </c>
      <c r="T29" s="14">
        <f t="shared" si="57"/>
        <v>-0.13528812095866971</v>
      </c>
      <c r="U29" s="14">
        <f t="shared" si="58"/>
        <v>-0.27016240932009206</v>
      </c>
      <c r="V29" s="14">
        <f t="shared" si="15"/>
        <v>5.0546225567071803E-3</v>
      </c>
      <c r="W29" s="14">
        <f t="shared" si="59"/>
        <v>4.2582015317955055E-5</v>
      </c>
      <c r="X29" s="14">
        <f t="shared" si="60"/>
        <v>1.6740578955036711E-7</v>
      </c>
      <c r="Y29" s="14">
        <f t="shared" si="18"/>
        <v>-429705.85468323581</v>
      </c>
      <c r="Z29" s="14">
        <f t="shared" si="61"/>
        <v>-3.261713358748094E-4</v>
      </c>
      <c r="AA29" s="14">
        <f t="shared" si="20"/>
        <v>2.0661026161856418E-6</v>
      </c>
      <c r="AB29" s="14">
        <f t="shared" si="62"/>
        <v>2.4818606580176476E-2</v>
      </c>
      <c r="AC29" s="14">
        <f t="shared" si="63"/>
        <v>-6.8178006562837012E-2</v>
      </c>
      <c r="AD29" s="14">
        <f t="shared" si="64"/>
        <v>2.4821154550170921E-2</v>
      </c>
      <c r="AE29" s="14">
        <f t="shared" si="65"/>
        <v>2.4873822697870796E-2</v>
      </c>
      <c r="AF29" s="14">
        <f t="shared" si="66"/>
        <v>-6.8156981806812608E-2</v>
      </c>
      <c r="AG29" s="32">
        <f>+(M29/PI())*180</f>
        <v>-3.9052246870678524</v>
      </c>
      <c r="AH29" s="32">
        <f>+(AE29/PI())*180+N29</f>
        <v>-79.574834939055293</v>
      </c>
      <c r="AI29" s="40">
        <f>TRUNC(AH29,0)</f>
        <v>-79</v>
      </c>
      <c r="AJ29" s="41">
        <f>TRUNC((AH29-AI29)*60,0)</f>
        <v>-34</v>
      </c>
      <c r="AK29" s="42">
        <f>ROUND((((AH29-AI29)*60)-AJ29)*60,3)</f>
        <v>-29.405999999999999</v>
      </c>
      <c r="AL29" s="40">
        <f>TRUNC(AG29,0)</f>
        <v>-3</v>
      </c>
      <c r="AM29" s="41">
        <f>TRUNC((AG29-AL29)*60,0)</f>
        <v>-54</v>
      </c>
      <c r="AN29" s="42">
        <f>ROUND((((AG29-AL29)*60)-AM29)*60,3)</f>
        <v>-18.809000000000001</v>
      </c>
      <c r="AO29" s="43" t="str">
        <f t="shared" si="67"/>
        <v>3º 54' 18,809" S</v>
      </c>
      <c r="AP29" s="43" t="str">
        <f t="shared" si="68"/>
        <v>79º 34' 29,406" W</v>
      </c>
      <c r="AQ29" s="43" t="str">
        <f t="shared" si="36"/>
        <v>17 M 658236 9568215</v>
      </c>
    </row>
    <row r="30" spans="1:43" x14ac:dyDescent="0.2">
      <c r="A30" s="86" t="s">
        <v>47</v>
      </c>
      <c r="B30" s="86"/>
      <c r="C30" s="86"/>
      <c r="D30" s="86"/>
      <c r="E30" s="27">
        <v>658235.69799999997</v>
      </c>
      <c r="F30" s="27">
        <v>9568214.5800000001</v>
      </c>
      <c r="G30" s="37" t="str">
        <f>H30</f>
        <v>M</v>
      </c>
      <c r="H30" s="38" t="str">
        <f>IF(AG30&lt;-72,"C",IF(AG30&lt;-64,"D",IF(AG30&lt;-56,"E",IF(AG30&lt;-48,"F",IF(AG30&lt;-40,"G",IF(AG30&lt;-32,"H",IF(AG30&lt;-24,"J",IF(AG30&lt;-16,"K",I30))))))))</f>
        <v>M</v>
      </c>
      <c r="I30" s="38" t="str">
        <f>IF(AG30&lt;-8,"L",IF(AG30&lt;0,"M",IF(AG30&lt;8,"N",IF(AG30&lt;16,"P",IF(AG30&lt;24,"Q",IF(AG30&lt;32,"R",IF(AG30&lt;40,"S",IF(AG30&lt;48,"T",J30))))))))</f>
        <v>M</v>
      </c>
      <c r="J30" s="38" t="str">
        <f>IF(AG30&lt;56,"U",IF(AG30&lt;64,"V",IF(AG30&lt;72,"W",IF(AG30&lt;84,"X","Polo Norte"))))</f>
        <v>U</v>
      </c>
      <c r="K30" s="14">
        <f t="shared" si="53"/>
        <v>-6.7851835900865659E-2</v>
      </c>
      <c r="L30" s="14">
        <f t="shared" si="5"/>
        <v>6375683.8447701288</v>
      </c>
      <c r="M30" s="39">
        <f t="shared" si="6"/>
        <v>-6.8159028819499243E-2</v>
      </c>
      <c r="N30" s="14">
        <f t="shared" si="7"/>
        <v>-81</v>
      </c>
      <c r="O30" s="14">
        <f t="shared" si="8"/>
        <v>-431785.41999999993</v>
      </c>
      <c r="P30" s="14">
        <f>(E30-500000)/L30</f>
        <v>2.4818623672784243E-2</v>
      </c>
      <c r="Q30" s="14">
        <f t="shared" si="54"/>
        <v>-0.135287546953408</v>
      </c>
      <c r="R30" s="14">
        <f t="shared" si="55"/>
        <v>-0.13466565570196992</v>
      </c>
      <c r="S30" s="14">
        <f t="shared" si="56"/>
        <v>-0.13549560937756966</v>
      </c>
      <c r="T30" s="14">
        <f t="shared" si="57"/>
        <v>-0.13528812095866971</v>
      </c>
      <c r="U30" s="14">
        <f t="shared" si="58"/>
        <v>-0.27016240932009206</v>
      </c>
      <c r="V30" s="14">
        <f t="shared" si="15"/>
        <v>5.0546225567071803E-3</v>
      </c>
      <c r="W30" s="14">
        <f t="shared" si="59"/>
        <v>4.2582015317955055E-5</v>
      </c>
      <c r="X30" s="14">
        <f t="shared" si="60"/>
        <v>1.6740578955036711E-7</v>
      </c>
      <c r="Y30" s="14">
        <f t="shared" si="18"/>
        <v>-429705.85468323581</v>
      </c>
      <c r="Z30" s="14">
        <f t="shared" si="61"/>
        <v>-3.261713358748094E-4</v>
      </c>
      <c r="AA30" s="14">
        <f t="shared" si="20"/>
        <v>2.0661026161856418E-6</v>
      </c>
      <c r="AB30" s="14">
        <f t="shared" si="62"/>
        <v>2.4818606580176476E-2</v>
      </c>
      <c r="AC30" s="14">
        <f t="shared" si="63"/>
        <v>-6.8178006562837012E-2</v>
      </c>
      <c r="AD30" s="14">
        <f t="shared" si="64"/>
        <v>2.4821154550170921E-2</v>
      </c>
      <c r="AE30" s="14">
        <f t="shared" si="65"/>
        <v>2.4873822697870796E-2</v>
      </c>
      <c r="AF30" s="14">
        <f t="shared" si="66"/>
        <v>-6.8156981806812608E-2</v>
      </c>
      <c r="AG30" s="32">
        <f>+(M30/PI())*180</f>
        <v>-3.9052246870678524</v>
      </c>
      <c r="AH30" s="32">
        <f>+(AE30/PI())*180+N30</f>
        <v>-79.574834939055293</v>
      </c>
      <c r="AI30" s="40">
        <f>TRUNC(AH30,0)</f>
        <v>-79</v>
      </c>
      <c r="AJ30" s="41">
        <f>TRUNC((AH30-AI30)*60,0)</f>
        <v>-34</v>
      </c>
      <c r="AK30" s="42">
        <f>ROUND((((AH30-AI30)*60)-AJ30)*60,3)</f>
        <v>-29.405999999999999</v>
      </c>
      <c r="AL30" s="40">
        <f>TRUNC(AG30,0)</f>
        <v>-3</v>
      </c>
      <c r="AM30" s="41">
        <f>TRUNC((AG30-AL30)*60,0)</f>
        <v>-54</v>
      </c>
      <c r="AN30" s="42">
        <f>ROUND((((AG30-AL30)*60)-AM30)*60,3)</f>
        <v>-18.809000000000001</v>
      </c>
      <c r="AO30" s="43" t="str">
        <f t="shared" si="67"/>
        <v>3º 54' 18,809" S</v>
      </c>
      <c r="AP30" s="43" t="str">
        <f t="shared" si="68"/>
        <v>79º 34' 29,406" W</v>
      </c>
      <c r="AQ30" s="43" t="str">
        <f t="shared" si="36"/>
        <v>17 M 658236 9568215</v>
      </c>
    </row>
    <row r="31" spans="1:43" x14ac:dyDescent="0.2">
      <c r="A31" s="86"/>
      <c r="B31" s="86"/>
      <c r="C31" s="86"/>
      <c r="D31" s="86"/>
      <c r="E31" s="27">
        <v>658235.69799999997</v>
      </c>
      <c r="F31" s="27">
        <v>9568214.5800000001</v>
      </c>
      <c r="G31" s="37" t="str">
        <f>H31</f>
        <v>M</v>
      </c>
      <c r="H31" s="38" t="str">
        <f>IF(AG31&lt;-72,"C",IF(AG31&lt;-64,"D",IF(AG31&lt;-56,"E",IF(AG31&lt;-48,"F",IF(AG31&lt;-40,"G",IF(AG31&lt;-32,"H",IF(AG31&lt;-24,"J",IF(AG31&lt;-16,"K",I31))))))))</f>
        <v>M</v>
      </c>
      <c r="I31" s="38" t="str">
        <f>IF(AG31&lt;-8,"L",IF(AG31&lt;0,"M",IF(AG31&lt;8,"N",IF(AG31&lt;16,"P",IF(AG31&lt;24,"Q",IF(AG31&lt;32,"R",IF(AG31&lt;40,"S",IF(AG31&lt;48,"T",J31))))))))</f>
        <v>M</v>
      </c>
      <c r="J31" s="38" t="str">
        <f>IF(AG31&lt;56,"U",IF(AG31&lt;64,"V",IF(AG31&lt;72,"W",IF(AG31&lt;84,"X","Polo Norte"))))</f>
        <v>U</v>
      </c>
      <c r="K31" s="14">
        <f t="shared" si="53"/>
        <v>-6.7851835900865659E-2</v>
      </c>
      <c r="L31" s="14">
        <f t="shared" si="5"/>
        <v>6375683.8447701288</v>
      </c>
      <c r="M31" s="39">
        <f t="shared" si="6"/>
        <v>-6.8159028819499243E-2</v>
      </c>
      <c r="N31" s="14">
        <f t="shared" si="7"/>
        <v>-81</v>
      </c>
      <c r="O31" s="14">
        <f t="shared" si="8"/>
        <v>-431785.41999999993</v>
      </c>
      <c r="P31" s="14">
        <f>(E31-500000)/L31</f>
        <v>2.4818623672784243E-2</v>
      </c>
      <c r="Q31" s="14">
        <f t="shared" si="54"/>
        <v>-0.135287546953408</v>
      </c>
      <c r="R31" s="14">
        <f t="shared" si="55"/>
        <v>-0.13466565570196992</v>
      </c>
      <c r="S31" s="14">
        <f t="shared" si="56"/>
        <v>-0.13549560937756966</v>
      </c>
      <c r="T31" s="14">
        <f t="shared" si="57"/>
        <v>-0.13528812095866971</v>
      </c>
      <c r="U31" s="14">
        <f t="shared" si="58"/>
        <v>-0.27016240932009206</v>
      </c>
      <c r="V31" s="14">
        <f t="shared" si="15"/>
        <v>5.0546225567071803E-3</v>
      </c>
      <c r="W31" s="14">
        <f t="shared" si="59"/>
        <v>4.2582015317955055E-5</v>
      </c>
      <c r="X31" s="14">
        <f t="shared" si="60"/>
        <v>1.6740578955036711E-7</v>
      </c>
      <c r="Y31" s="14">
        <f t="shared" si="18"/>
        <v>-429705.85468323581</v>
      </c>
      <c r="Z31" s="14">
        <f t="shared" si="61"/>
        <v>-3.261713358748094E-4</v>
      </c>
      <c r="AA31" s="14">
        <f t="shared" si="20"/>
        <v>2.0661026161856418E-6</v>
      </c>
      <c r="AB31" s="14">
        <f t="shared" si="62"/>
        <v>2.4818606580176476E-2</v>
      </c>
      <c r="AC31" s="14">
        <f t="shared" si="63"/>
        <v>-6.8178006562837012E-2</v>
      </c>
      <c r="AD31" s="14">
        <f t="shared" si="64"/>
        <v>2.4821154550170921E-2</v>
      </c>
      <c r="AE31" s="14">
        <f t="shared" si="65"/>
        <v>2.4873822697870796E-2</v>
      </c>
      <c r="AF31" s="14">
        <f t="shared" si="66"/>
        <v>-6.8156981806812608E-2</v>
      </c>
      <c r="AG31" s="32">
        <f>+(M31/PI())*180</f>
        <v>-3.9052246870678524</v>
      </c>
      <c r="AH31" s="32">
        <f>+(AE31/PI())*180+N31</f>
        <v>-79.574834939055293</v>
      </c>
      <c r="AI31" s="40">
        <f>TRUNC(AH31,0)</f>
        <v>-79</v>
      </c>
      <c r="AJ31" s="41">
        <f>TRUNC((AH31-AI31)*60,0)</f>
        <v>-34</v>
      </c>
      <c r="AK31" s="42">
        <f>ROUND((((AH31-AI31)*60)-AJ31)*60,3)</f>
        <v>-29.405999999999999</v>
      </c>
      <c r="AL31" s="40">
        <f>TRUNC(AG31,0)</f>
        <v>-3</v>
      </c>
      <c r="AM31" s="41">
        <f>TRUNC((AG31-AL31)*60,0)</f>
        <v>-54</v>
      </c>
      <c r="AN31" s="42">
        <f>ROUND((((AG31-AL31)*60)-AM31)*60,3)</f>
        <v>-18.809000000000001</v>
      </c>
      <c r="AO31" s="43" t="str">
        <f t="shared" si="67"/>
        <v>3º 54' 18,809" S</v>
      </c>
      <c r="AP31" s="43" t="str">
        <f t="shared" si="68"/>
        <v>79º 34' 29,406" W</v>
      </c>
      <c r="AQ31" s="43" t="str">
        <f t="shared" si="36"/>
        <v>17 M 658236 9568215</v>
      </c>
    </row>
    <row r="32" spans="1:43" x14ac:dyDescent="0.2">
      <c r="E32" s="44"/>
      <c r="F32" s="44"/>
      <c r="G32" s="37"/>
      <c r="H32" s="38"/>
      <c r="I32" s="38"/>
      <c r="J32" s="38"/>
      <c r="M32" s="39"/>
      <c r="AG32" s="32"/>
      <c r="AH32" s="32"/>
      <c r="AI32" s="40"/>
      <c r="AJ32" s="41"/>
      <c r="AK32" s="42"/>
      <c r="AL32" s="40"/>
      <c r="AM32" s="41"/>
      <c r="AN32" s="42"/>
      <c r="AO32" s="43"/>
      <c r="AP32" s="43"/>
      <c r="AQ32" s="43"/>
    </row>
    <row r="33" spans="5:43" x14ac:dyDescent="0.2">
      <c r="E33" s="36"/>
      <c r="G33" s="37"/>
      <c r="H33" s="38"/>
      <c r="I33" s="38"/>
      <c r="J33" s="38"/>
      <c r="M33" s="39"/>
      <c r="AG33" s="32"/>
      <c r="AH33" s="32"/>
      <c r="AI33" s="40"/>
      <c r="AJ33" s="41"/>
      <c r="AK33" s="42"/>
      <c r="AL33" s="40"/>
      <c r="AM33" s="41"/>
      <c r="AN33" s="42"/>
      <c r="AO33" s="43"/>
      <c r="AP33" s="43"/>
      <c r="AQ33" s="43"/>
    </row>
    <row r="34" spans="5:43" x14ac:dyDescent="0.2">
      <c r="E34" s="36"/>
      <c r="G34" s="37"/>
      <c r="H34" s="38"/>
      <c r="I34" s="38"/>
      <c r="J34" s="38"/>
      <c r="M34" s="39"/>
      <c r="AG34" s="32"/>
      <c r="AH34" s="32"/>
      <c r="AI34" s="40"/>
      <c r="AJ34" s="41"/>
      <c r="AK34" s="42"/>
      <c r="AL34" s="40"/>
      <c r="AM34" s="41"/>
      <c r="AN34" s="42"/>
      <c r="AO34" s="43"/>
      <c r="AP34" s="43"/>
      <c r="AQ34" s="43"/>
    </row>
    <row r="35" spans="5:43" x14ac:dyDescent="0.2">
      <c r="E35" s="36"/>
      <c r="G35" s="37"/>
      <c r="H35" s="38"/>
      <c r="I35" s="38"/>
      <c r="J35" s="38"/>
      <c r="M35" s="39"/>
      <c r="AG35" s="32"/>
      <c r="AH35" s="32"/>
      <c r="AI35" s="40"/>
      <c r="AJ35" s="41"/>
      <c r="AK35" s="42"/>
      <c r="AL35" s="40"/>
      <c r="AM35" s="41"/>
      <c r="AN35" s="42"/>
      <c r="AO35" s="43"/>
      <c r="AP35" s="43"/>
      <c r="AQ35" s="43"/>
    </row>
    <row r="36" spans="5:43" x14ac:dyDescent="0.2">
      <c r="E36" s="36"/>
      <c r="G36" s="37"/>
      <c r="H36" s="38"/>
      <c r="I36" s="38"/>
      <c r="J36" s="38"/>
      <c r="M36" s="39"/>
      <c r="AG36" s="32"/>
      <c r="AH36" s="32"/>
      <c r="AI36" s="40"/>
      <c r="AJ36" s="41"/>
      <c r="AK36" s="42"/>
      <c r="AL36" s="40"/>
      <c r="AM36" s="41"/>
      <c r="AN36" s="42"/>
      <c r="AO36" s="43"/>
      <c r="AP36" s="43"/>
      <c r="AQ36" s="43"/>
    </row>
    <row r="37" spans="5:43" x14ac:dyDescent="0.2">
      <c r="E37" s="36"/>
      <c r="G37" s="37"/>
      <c r="H37" s="38"/>
      <c r="I37" s="38"/>
      <c r="J37" s="38"/>
      <c r="M37" s="39"/>
      <c r="AG37" s="32"/>
      <c r="AH37" s="32"/>
      <c r="AI37" s="40"/>
      <c r="AJ37" s="41"/>
      <c r="AK37" s="42"/>
      <c r="AL37" s="40"/>
      <c r="AM37" s="41"/>
      <c r="AN37" s="42"/>
      <c r="AO37" s="43"/>
      <c r="AP37" s="43"/>
      <c r="AQ37" s="43"/>
    </row>
    <row r="38" spans="5:43" x14ac:dyDescent="0.2">
      <c r="E38" s="36"/>
      <c r="G38" s="37"/>
      <c r="H38" s="38"/>
      <c r="I38" s="38"/>
      <c r="J38" s="38"/>
      <c r="M38" s="39"/>
      <c r="AG38" s="32"/>
      <c r="AH38" s="32"/>
      <c r="AI38" s="40"/>
      <c r="AJ38" s="41"/>
      <c r="AK38" s="42"/>
      <c r="AL38" s="40"/>
      <c r="AM38" s="41"/>
      <c r="AN38" s="42"/>
      <c r="AO38" s="43"/>
      <c r="AP38" s="43"/>
      <c r="AQ38" s="43"/>
    </row>
    <row r="39" spans="5:43" x14ac:dyDescent="0.2">
      <c r="E39" s="36"/>
      <c r="G39" s="37"/>
      <c r="H39" s="38"/>
      <c r="I39" s="38"/>
      <c r="J39" s="38"/>
      <c r="M39" s="39"/>
      <c r="AG39" s="32"/>
      <c r="AH39" s="32"/>
      <c r="AI39" s="40"/>
      <c r="AJ39" s="41"/>
      <c r="AK39" s="42"/>
      <c r="AL39" s="40"/>
      <c r="AM39" s="41"/>
      <c r="AN39" s="42"/>
      <c r="AO39" s="43"/>
      <c r="AP39" s="43"/>
      <c r="AQ39" s="43"/>
    </row>
    <row r="40" spans="5:43" x14ac:dyDescent="0.2">
      <c r="E40" s="36"/>
      <c r="G40" s="37"/>
      <c r="H40" s="38"/>
      <c r="I40" s="38"/>
      <c r="J40" s="38"/>
      <c r="M40" s="39"/>
      <c r="AG40" s="32"/>
      <c r="AH40" s="32"/>
      <c r="AI40" s="40"/>
      <c r="AJ40" s="41"/>
      <c r="AK40" s="42"/>
      <c r="AL40" s="40"/>
      <c r="AM40" s="41"/>
      <c r="AN40" s="42"/>
      <c r="AO40" s="43"/>
      <c r="AP40" s="43"/>
      <c r="AQ40" s="43"/>
    </row>
    <row r="41" spans="5:43" x14ac:dyDescent="0.2">
      <c r="E41" s="36"/>
      <c r="G41" s="37"/>
      <c r="H41" s="38"/>
      <c r="I41" s="38"/>
      <c r="J41" s="38"/>
      <c r="M41" s="39"/>
      <c r="AG41" s="32"/>
      <c r="AH41" s="32"/>
      <c r="AI41" s="40"/>
      <c r="AJ41" s="41"/>
      <c r="AK41" s="42"/>
      <c r="AL41" s="40"/>
      <c r="AM41" s="41"/>
      <c r="AN41" s="42"/>
      <c r="AO41" s="43"/>
      <c r="AP41" s="43"/>
      <c r="AQ41" s="43"/>
    </row>
    <row r="42" spans="5:43" x14ac:dyDescent="0.2">
      <c r="E42" s="36"/>
      <c r="G42" s="37"/>
      <c r="H42" s="38"/>
      <c r="I42" s="38"/>
      <c r="J42" s="38"/>
      <c r="M42" s="39"/>
      <c r="AG42" s="32"/>
      <c r="AH42" s="32"/>
      <c r="AI42" s="40"/>
      <c r="AJ42" s="41"/>
      <c r="AK42" s="42"/>
      <c r="AL42" s="40"/>
      <c r="AM42" s="41"/>
      <c r="AN42" s="42"/>
      <c r="AO42" s="43"/>
      <c r="AP42" s="43"/>
      <c r="AQ42" s="43"/>
    </row>
    <row r="43" spans="5:43" x14ac:dyDescent="0.2">
      <c r="E43" s="36"/>
      <c r="G43" s="37"/>
      <c r="H43" s="38"/>
      <c r="I43" s="38"/>
      <c r="J43" s="38"/>
      <c r="M43" s="39"/>
      <c r="AG43" s="32"/>
      <c r="AH43" s="32"/>
      <c r="AI43" s="40"/>
      <c r="AJ43" s="41"/>
      <c r="AK43" s="42"/>
      <c r="AL43" s="40"/>
      <c r="AM43" s="41"/>
      <c r="AN43" s="42"/>
      <c r="AO43" s="43"/>
      <c r="AP43" s="43"/>
      <c r="AQ43" s="43"/>
    </row>
    <row r="44" spans="5:43" x14ac:dyDescent="0.2">
      <c r="E44" s="36"/>
      <c r="G44" s="37"/>
      <c r="H44" s="38"/>
      <c r="I44" s="38"/>
      <c r="J44" s="38"/>
      <c r="M44" s="39"/>
      <c r="AG44" s="32"/>
      <c r="AH44" s="32"/>
      <c r="AI44" s="40"/>
      <c r="AJ44" s="41"/>
      <c r="AK44" s="42"/>
      <c r="AL44" s="40"/>
      <c r="AM44" s="41"/>
      <c r="AN44" s="42"/>
      <c r="AO44" s="43"/>
      <c r="AP44" s="43"/>
      <c r="AQ44" s="43"/>
    </row>
    <row r="45" spans="5:43" x14ac:dyDescent="0.2">
      <c r="E45" s="36"/>
      <c r="G45" s="37"/>
      <c r="H45" s="38"/>
      <c r="I45" s="38"/>
      <c r="J45" s="38"/>
      <c r="M45" s="39"/>
      <c r="AG45" s="32"/>
      <c r="AH45" s="32"/>
      <c r="AI45" s="40"/>
      <c r="AJ45" s="41"/>
      <c r="AK45" s="42"/>
      <c r="AL45" s="40"/>
      <c r="AM45" s="41"/>
      <c r="AN45" s="42"/>
      <c r="AO45" s="43"/>
      <c r="AP45" s="43"/>
      <c r="AQ45" s="43"/>
    </row>
    <row r="46" spans="5:43" x14ac:dyDescent="0.2">
      <c r="E46" s="36"/>
      <c r="G46" s="37"/>
      <c r="H46" s="38"/>
      <c r="I46" s="38"/>
      <c r="J46" s="38"/>
      <c r="M46" s="39"/>
      <c r="AG46" s="32"/>
      <c r="AH46" s="32"/>
      <c r="AI46" s="40"/>
      <c r="AJ46" s="41"/>
      <c r="AK46" s="42"/>
      <c r="AL46" s="40"/>
      <c r="AM46" s="41"/>
      <c r="AN46" s="42"/>
      <c r="AO46" s="43"/>
      <c r="AP46" s="43"/>
      <c r="AQ46" s="43"/>
    </row>
    <row r="47" spans="5:43" x14ac:dyDescent="0.2">
      <c r="E47" s="36"/>
      <c r="G47" s="37"/>
      <c r="H47" s="38"/>
      <c r="I47" s="38"/>
      <c r="J47" s="38"/>
      <c r="M47" s="39"/>
      <c r="AG47" s="32"/>
      <c r="AH47" s="32"/>
      <c r="AI47" s="40"/>
      <c r="AJ47" s="41"/>
      <c r="AK47" s="42"/>
      <c r="AL47" s="40"/>
      <c r="AM47" s="41"/>
      <c r="AN47" s="42"/>
      <c r="AO47" s="43"/>
      <c r="AP47" s="43"/>
      <c r="AQ47" s="43"/>
    </row>
    <row r="48" spans="5:43" x14ac:dyDescent="0.2">
      <c r="E48" s="36"/>
      <c r="G48" s="37"/>
      <c r="H48" s="38"/>
      <c r="I48" s="38"/>
      <c r="J48" s="38"/>
      <c r="M48" s="39"/>
      <c r="AG48" s="32"/>
      <c r="AH48" s="32"/>
      <c r="AI48" s="40"/>
      <c r="AJ48" s="41"/>
      <c r="AK48" s="42"/>
      <c r="AL48" s="40"/>
      <c r="AM48" s="41"/>
      <c r="AN48" s="42"/>
      <c r="AO48" s="43"/>
      <c r="AP48" s="43"/>
      <c r="AQ48" s="43"/>
    </row>
    <row r="49" spans="5:43" x14ac:dyDescent="0.2">
      <c r="E49" s="36"/>
      <c r="G49" s="37"/>
      <c r="H49" s="38"/>
      <c r="I49" s="38"/>
      <c r="J49" s="38"/>
      <c r="M49" s="39"/>
      <c r="AG49" s="32"/>
      <c r="AH49" s="32"/>
      <c r="AI49" s="40"/>
      <c r="AJ49" s="41"/>
      <c r="AK49" s="42"/>
      <c r="AL49" s="40"/>
      <c r="AM49" s="41"/>
      <c r="AN49" s="42"/>
      <c r="AO49" s="43"/>
      <c r="AP49" s="43"/>
      <c r="AQ49" s="43"/>
    </row>
    <row r="50" spans="5:43" x14ac:dyDescent="0.2">
      <c r="E50" s="36"/>
      <c r="G50" s="37"/>
      <c r="H50" s="38"/>
      <c r="I50" s="38"/>
      <c r="J50" s="38"/>
      <c r="M50" s="39"/>
      <c r="AG50" s="32"/>
      <c r="AH50" s="32"/>
      <c r="AI50" s="40"/>
      <c r="AJ50" s="41"/>
      <c r="AK50" s="42"/>
      <c r="AL50" s="40"/>
      <c r="AM50" s="41"/>
      <c r="AN50" s="42"/>
      <c r="AO50" s="43"/>
      <c r="AP50" s="43"/>
      <c r="AQ50" s="43"/>
    </row>
    <row r="51" spans="5:43" x14ac:dyDescent="0.2">
      <c r="E51" s="36"/>
      <c r="G51" s="37"/>
      <c r="H51" s="38"/>
      <c r="I51" s="38"/>
      <c r="J51" s="38"/>
      <c r="M51" s="39"/>
      <c r="AG51" s="32"/>
      <c r="AH51" s="32"/>
      <c r="AI51" s="40"/>
      <c r="AJ51" s="41"/>
      <c r="AK51" s="42"/>
      <c r="AL51" s="40"/>
      <c r="AM51" s="41"/>
      <c r="AN51" s="42"/>
      <c r="AO51" s="43"/>
      <c r="AP51" s="43"/>
      <c r="AQ51" s="43"/>
    </row>
    <row r="52" spans="5:43" x14ac:dyDescent="0.2">
      <c r="E52" s="36"/>
      <c r="G52" s="37"/>
      <c r="H52" s="38"/>
      <c r="I52" s="38"/>
      <c r="J52" s="38"/>
      <c r="M52" s="39"/>
      <c r="AG52" s="32"/>
      <c r="AH52" s="32"/>
      <c r="AI52" s="40"/>
      <c r="AJ52" s="41"/>
      <c r="AK52" s="42"/>
      <c r="AL52" s="40"/>
      <c r="AM52" s="41"/>
      <c r="AN52" s="42"/>
      <c r="AO52" s="43"/>
      <c r="AP52" s="43"/>
      <c r="AQ52" s="43"/>
    </row>
    <row r="53" spans="5:43" x14ac:dyDescent="0.2">
      <c r="E53" s="36"/>
      <c r="G53" s="37"/>
      <c r="H53" s="38"/>
      <c r="I53" s="38"/>
      <c r="J53" s="38"/>
      <c r="M53" s="39"/>
      <c r="AG53" s="32"/>
      <c r="AH53" s="32"/>
      <c r="AI53" s="40"/>
      <c r="AJ53" s="41"/>
      <c r="AK53" s="42"/>
      <c r="AL53" s="40"/>
      <c r="AM53" s="41"/>
      <c r="AN53" s="42"/>
      <c r="AO53" s="43"/>
      <c r="AP53" s="43"/>
      <c r="AQ53" s="43"/>
    </row>
    <row r="54" spans="5:43" x14ac:dyDescent="0.2">
      <c r="E54" s="36"/>
      <c r="G54" s="37"/>
      <c r="H54" s="38"/>
      <c r="I54" s="38"/>
      <c r="J54" s="38"/>
      <c r="M54" s="39"/>
      <c r="AG54" s="32"/>
      <c r="AH54" s="32"/>
      <c r="AI54" s="40"/>
      <c r="AJ54" s="41"/>
      <c r="AK54" s="42"/>
      <c r="AL54" s="40"/>
      <c r="AM54" s="41"/>
      <c r="AN54" s="42"/>
      <c r="AO54" s="43"/>
      <c r="AP54" s="43"/>
      <c r="AQ54" s="43"/>
    </row>
    <row r="55" spans="5:43" x14ac:dyDescent="0.2">
      <c r="E55" s="36"/>
      <c r="G55" s="37"/>
      <c r="H55" s="38"/>
      <c r="I55" s="38"/>
      <c r="J55" s="38"/>
      <c r="M55" s="39"/>
      <c r="AG55" s="32"/>
      <c r="AH55" s="32"/>
      <c r="AI55" s="40"/>
      <c r="AJ55" s="41"/>
      <c r="AK55" s="42"/>
      <c r="AL55" s="40"/>
      <c r="AM55" s="41"/>
      <c r="AN55" s="42"/>
      <c r="AO55" s="43"/>
      <c r="AP55" s="43"/>
      <c r="AQ55" s="43"/>
    </row>
    <row r="56" spans="5:43" x14ac:dyDescent="0.2">
      <c r="E56" s="36"/>
      <c r="G56" s="37"/>
      <c r="H56" s="38"/>
      <c r="I56" s="38"/>
      <c r="J56" s="38"/>
      <c r="M56" s="39"/>
      <c r="AG56" s="32"/>
      <c r="AH56" s="32"/>
      <c r="AI56" s="40"/>
      <c r="AJ56" s="41"/>
      <c r="AK56" s="42"/>
      <c r="AL56" s="40"/>
      <c r="AM56" s="41"/>
      <c r="AN56" s="42"/>
      <c r="AO56" s="43"/>
      <c r="AP56" s="43"/>
      <c r="AQ56" s="43"/>
    </row>
    <row r="57" spans="5:43" x14ac:dyDescent="0.2">
      <c r="E57" s="36"/>
      <c r="G57" s="37"/>
      <c r="H57" s="38"/>
      <c r="I57" s="38"/>
      <c r="J57" s="38"/>
      <c r="M57" s="39"/>
      <c r="AG57" s="32"/>
      <c r="AH57" s="32"/>
      <c r="AI57" s="40"/>
      <c r="AJ57" s="41"/>
      <c r="AK57" s="42"/>
      <c r="AL57" s="40"/>
      <c r="AM57" s="41"/>
      <c r="AN57" s="42"/>
      <c r="AO57" s="43"/>
      <c r="AP57" s="43"/>
      <c r="AQ57" s="43"/>
    </row>
    <row r="58" spans="5:43" x14ac:dyDescent="0.2">
      <c r="E58" s="36"/>
      <c r="G58" s="37"/>
      <c r="H58" s="38"/>
      <c r="I58" s="38"/>
      <c r="J58" s="38"/>
      <c r="M58" s="39"/>
      <c r="AG58" s="32"/>
      <c r="AH58" s="32"/>
      <c r="AI58" s="40"/>
      <c r="AJ58" s="41"/>
      <c r="AK58" s="42"/>
      <c r="AL58" s="40"/>
      <c r="AM58" s="41"/>
      <c r="AN58" s="42"/>
      <c r="AO58" s="43"/>
      <c r="AP58" s="43"/>
      <c r="AQ58" s="43"/>
    </row>
    <row r="59" spans="5:43" x14ac:dyDescent="0.2">
      <c r="E59" s="36"/>
      <c r="G59" s="37"/>
      <c r="H59" s="38"/>
      <c r="I59" s="38"/>
      <c r="J59" s="38"/>
      <c r="M59" s="39"/>
      <c r="AG59" s="32"/>
      <c r="AH59" s="32"/>
      <c r="AI59" s="40"/>
      <c r="AJ59" s="41"/>
      <c r="AK59" s="42"/>
      <c r="AL59" s="40"/>
      <c r="AM59" s="41"/>
      <c r="AN59" s="42"/>
      <c r="AO59" s="43"/>
      <c r="AP59" s="43"/>
      <c r="AQ59" s="43"/>
    </row>
    <row r="60" spans="5:43" x14ac:dyDescent="0.2">
      <c r="E60" s="36"/>
      <c r="G60" s="37"/>
      <c r="H60" s="38"/>
      <c r="I60" s="38"/>
      <c r="J60" s="38"/>
      <c r="M60" s="39"/>
      <c r="AG60" s="32"/>
      <c r="AH60" s="32"/>
      <c r="AI60" s="40"/>
      <c r="AJ60" s="41"/>
      <c r="AK60" s="42"/>
      <c r="AL60" s="40"/>
      <c r="AM60" s="41"/>
      <c r="AN60" s="42"/>
      <c r="AO60" s="43"/>
      <c r="AP60" s="43"/>
      <c r="AQ60" s="43"/>
    </row>
    <row r="61" spans="5:43" x14ac:dyDescent="0.2">
      <c r="E61" s="36"/>
      <c r="G61" s="37"/>
      <c r="H61" s="38"/>
      <c r="I61" s="38"/>
      <c r="J61" s="38"/>
      <c r="M61" s="39"/>
      <c r="AG61" s="32"/>
      <c r="AH61" s="32"/>
      <c r="AI61" s="40"/>
      <c r="AJ61" s="41"/>
      <c r="AK61" s="42"/>
      <c r="AL61" s="40"/>
      <c r="AM61" s="41"/>
      <c r="AN61" s="42"/>
      <c r="AO61" s="43"/>
      <c r="AP61" s="43"/>
      <c r="AQ61" s="43"/>
    </row>
    <row r="62" spans="5:43" x14ac:dyDescent="0.2">
      <c r="E62" s="36"/>
      <c r="G62" s="37"/>
      <c r="H62" s="38"/>
      <c r="I62" s="38"/>
      <c r="J62" s="38"/>
      <c r="M62" s="39"/>
      <c r="AG62" s="32"/>
      <c r="AH62" s="32"/>
      <c r="AI62" s="40"/>
      <c r="AJ62" s="41"/>
      <c r="AK62" s="42"/>
      <c r="AL62" s="40"/>
      <c r="AM62" s="41"/>
      <c r="AN62" s="42"/>
      <c r="AO62" s="43"/>
      <c r="AP62" s="43"/>
      <c r="AQ62" s="43"/>
    </row>
    <row r="63" spans="5:43" x14ac:dyDescent="0.2">
      <c r="E63" s="36"/>
      <c r="G63" s="37"/>
      <c r="H63" s="38"/>
      <c r="I63" s="38"/>
      <c r="J63" s="38"/>
      <c r="M63" s="39"/>
      <c r="AG63" s="32"/>
      <c r="AH63" s="32"/>
      <c r="AI63" s="40"/>
      <c r="AJ63" s="41"/>
      <c r="AK63" s="42"/>
      <c r="AL63" s="40"/>
      <c r="AM63" s="41"/>
      <c r="AN63" s="42"/>
      <c r="AO63" s="43"/>
      <c r="AP63" s="43"/>
      <c r="AQ63" s="43"/>
    </row>
    <row r="64" spans="5:43" x14ac:dyDescent="0.2">
      <c r="E64" s="36"/>
      <c r="G64" s="37"/>
      <c r="H64" s="38"/>
      <c r="I64" s="38"/>
      <c r="J64" s="38"/>
      <c r="M64" s="39"/>
      <c r="AG64" s="32"/>
      <c r="AH64" s="32"/>
      <c r="AI64" s="40"/>
      <c r="AJ64" s="41"/>
      <c r="AK64" s="42"/>
      <c r="AL64" s="40"/>
      <c r="AM64" s="41"/>
      <c r="AN64" s="42"/>
      <c r="AO64" s="43"/>
      <c r="AP64" s="43"/>
      <c r="AQ64" s="43"/>
    </row>
    <row r="65" spans="5:43" x14ac:dyDescent="0.2">
      <c r="E65" s="36"/>
      <c r="G65" s="37"/>
      <c r="H65" s="38"/>
      <c r="I65" s="38"/>
      <c r="J65" s="38"/>
      <c r="M65" s="39"/>
      <c r="AG65" s="32"/>
      <c r="AH65" s="32"/>
      <c r="AI65" s="40"/>
      <c r="AJ65" s="41"/>
      <c r="AK65" s="42"/>
      <c r="AL65" s="40"/>
      <c r="AM65" s="41"/>
      <c r="AN65" s="42"/>
      <c r="AO65" s="43"/>
      <c r="AP65" s="43"/>
      <c r="AQ65" s="43"/>
    </row>
    <row r="66" spans="5:43" x14ac:dyDescent="0.2">
      <c r="E66" s="36"/>
      <c r="G66" s="37"/>
      <c r="H66" s="38"/>
      <c r="I66" s="38"/>
      <c r="J66" s="38"/>
      <c r="M66" s="39"/>
      <c r="AG66" s="32"/>
      <c r="AH66" s="32"/>
      <c r="AI66" s="40"/>
      <c r="AJ66" s="41"/>
      <c r="AK66" s="42"/>
      <c r="AL66" s="40"/>
      <c r="AM66" s="41"/>
      <c r="AN66" s="42"/>
      <c r="AO66" s="43"/>
      <c r="AP66" s="43"/>
      <c r="AQ66" s="43"/>
    </row>
    <row r="67" spans="5:43" x14ac:dyDescent="0.2">
      <c r="E67" s="36"/>
      <c r="G67" s="37"/>
      <c r="H67" s="38"/>
      <c r="I67" s="38"/>
      <c r="J67" s="38"/>
      <c r="M67" s="39"/>
      <c r="AG67" s="32"/>
      <c r="AH67" s="32"/>
      <c r="AI67" s="40"/>
      <c r="AJ67" s="41"/>
      <c r="AK67" s="42"/>
      <c r="AL67" s="40"/>
      <c r="AM67" s="41"/>
      <c r="AN67" s="42"/>
      <c r="AO67" s="43"/>
      <c r="AP67" s="43"/>
      <c r="AQ67" s="43"/>
    </row>
    <row r="68" spans="5:43" x14ac:dyDescent="0.2">
      <c r="E68" s="36"/>
      <c r="G68" s="37"/>
      <c r="H68" s="38"/>
      <c r="I68" s="38"/>
      <c r="J68" s="38"/>
      <c r="M68" s="39"/>
      <c r="AG68" s="32"/>
      <c r="AH68" s="32"/>
      <c r="AI68" s="40"/>
      <c r="AJ68" s="41"/>
      <c r="AK68" s="42"/>
      <c r="AL68" s="40"/>
      <c r="AM68" s="41"/>
      <c r="AN68" s="42"/>
      <c r="AO68" s="43"/>
      <c r="AP68" s="43"/>
      <c r="AQ68" s="43"/>
    </row>
    <row r="69" spans="5:43" x14ac:dyDescent="0.2">
      <c r="E69" s="36"/>
      <c r="G69" s="37"/>
      <c r="H69" s="38"/>
      <c r="I69" s="38"/>
      <c r="J69" s="38"/>
      <c r="M69" s="39"/>
      <c r="AG69" s="32"/>
      <c r="AH69" s="32"/>
      <c r="AI69" s="40"/>
      <c r="AJ69" s="41"/>
      <c r="AK69" s="42"/>
      <c r="AL69" s="40"/>
      <c r="AM69" s="41"/>
      <c r="AN69" s="42"/>
      <c r="AO69" s="43"/>
      <c r="AP69" s="43"/>
      <c r="AQ69" s="43"/>
    </row>
    <row r="70" spans="5:43" x14ac:dyDescent="0.2">
      <c r="E70" s="36"/>
      <c r="G70" s="37"/>
      <c r="H70" s="38"/>
      <c r="I70" s="38"/>
      <c r="J70" s="38"/>
      <c r="M70" s="39"/>
      <c r="AG70" s="32"/>
      <c r="AH70" s="32"/>
      <c r="AI70" s="40"/>
      <c r="AJ70" s="41"/>
      <c r="AK70" s="42"/>
      <c r="AL70" s="40"/>
      <c r="AM70" s="41"/>
      <c r="AN70" s="42"/>
      <c r="AO70" s="43"/>
      <c r="AP70" s="43"/>
      <c r="AQ70" s="43"/>
    </row>
    <row r="71" spans="5:43" x14ac:dyDescent="0.2">
      <c r="E71" s="36"/>
      <c r="G71" s="37"/>
      <c r="H71" s="38"/>
      <c r="I71" s="38"/>
      <c r="J71" s="38"/>
      <c r="M71" s="39"/>
      <c r="AG71" s="32"/>
      <c r="AH71" s="32"/>
      <c r="AI71" s="40"/>
      <c r="AJ71" s="41"/>
      <c r="AK71" s="42"/>
      <c r="AL71" s="40"/>
      <c r="AM71" s="41"/>
      <c r="AN71" s="42"/>
      <c r="AO71" s="43"/>
      <c r="AP71" s="43"/>
      <c r="AQ71" s="43"/>
    </row>
    <row r="72" spans="5:43" x14ac:dyDescent="0.2">
      <c r="E72" s="36"/>
      <c r="G72" s="37"/>
      <c r="H72" s="38"/>
      <c r="I72" s="38"/>
      <c r="J72" s="38"/>
      <c r="M72" s="39"/>
      <c r="AG72" s="32"/>
      <c r="AH72" s="32"/>
      <c r="AI72" s="40"/>
      <c r="AJ72" s="41"/>
      <c r="AK72" s="42"/>
      <c r="AL72" s="40"/>
      <c r="AM72" s="41"/>
      <c r="AN72" s="42"/>
      <c r="AO72" s="43"/>
      <c r="AP72" s="43"/>
      <c r="AQ72" s="43"/>
    </row>
    <row r="73" spans="5:43" x14ac:dyDescent="0.2">
      <c r="E73" s="36"/>
      <c r="G73" s="37"/>
      <c r="H73" s="38"/>
      <c r="I73" s="38"/>
      <c r="J73" s="38"/>
      <c r="M73" s="39"/>
      <c r="AG73" s="32"/>
      <c r="AH73" s="32"/>
      <c r="AI73" s="40"/>
      <c r="AJ73" s="41"/>
      <c r="AK73" s="42"/>
      <c r="AL73" s="40"/>
      <c r="AM73" s="41"/>
      <c r="AN73" s="42"/>
      <c r="AO73" s="43"/>
      <c r="AP73" s="43"/>
      <c r="AQ73" s="43"/>
    </row>
    <row r="74" spans="5:43" x14ac:dyDescent="0.2">
      <c r="E74" s="36"/>
      <c r="G74" s="37"/>
      <c r="H74" s="38"/>
      <c r="I74" s="38"/>
      <c r="J74" s="38"/>
      <c r="M74" s="39"/>
      <c r="AG74" s="32"/>
      <c r="AH74" s="32"/>
      <c r="AI74" s="40"/>
      <c r="AJ74" s="41"/>
      <c r="AK74" s="42"/>
      <c r="AL74" s="40"/>
      <c r="AM74" s="41"/>
      <c r="AN74" s="42"/>
      <c r="AO74" s="43"/>
      <c r="AP74" s="43"/>
      <c r="AQ74" s="43"/>
    </row>
    <row r="75" spans="5:43" x14ac:dyDescent="0.2">
      <c r="E75" s="36"/>
      <c r="G75" s="37"/>
      <c r="H75" s="38"/>
      <c r="I75" s="38"/>
      <c r="J75" s="38"/>
      <c r="M75" s="39"/>
      <c r="AG75" s="32"/>
      <c r="AH75" s="32"/>
      <c r="AI75" s="40"/>
      <c r="AJ75" s="41"/>
      <c r="AK75" s="42"/>
      <c r="AL75" s="40"/>
      <c r="AM75" s="41"/>
      <c r="AN75" s="42"/>
      <c r="AO75" s="43"/>
      <c r="AP75" s="43"/>
      <c r="AQ75" s="43"/>
    </row>
    <row r="76" spans="5:43" x14ac:dyDescent="0.2">
      <c r="E76" s="36"/>
      <c r="G76" s="37"/>
      <c r="H76" s="38"/>
      <c r="I76" s="38"/>
      <c r="J76" s="38"/>
      <c r="M76" s="39"/>
      <c r="AG76" s="32"/>
      <c r="AH76" s="32"/>
      <c r="AI76" s="40"/>
      <c r="AJ76" s="41"/>
      <c r="AK76" s="42"/>
      <c r="AL76" s="40"/>
      <c r="AM76" s="41"/>
      <c r="AN76" s="42"/>
      <c r="AO76" s="43"/>
      <c r="AP76" s="43"/>
      <c r="AQ76" s="43"/>
    </row>
    <row r="77" spans="5:43" x14ac:dyDescent="0.2">
      <c r="E77" s="36"/>
      <c r="G77" s="37"/>
      <c r="H77" s="38"/>
      <c r="I77" s="38"/>
      <c r="J77" s="38"/>
      <c r="M77" s="39"/>
      <c r="AG77" s="32"/>
      <c r="AH77" s="32"/>
      <c r="AI77" s="40"/>
      <c r="AJ77" s="41"/>
      <c r="AK77" s="42"/>
      <c r="AL77" s="40"/>
      <c r="AM77" s="41"/>
      <c r="AN77" s="42"/>
      <c r="AO77" s="43"/>
      <c r="AP77" s="43"/>
      <c r="AQ77" s="43"/>
    </row>
    <row r="78" spans="5:43" x14ac:dyDescent="0.2">
      <c r="E78" s="36"/>
      <c r="G78" s="37"/>
      <c r="H78" s="38"/>
      <c r="I78" s="38"/>
      <c r="J78" s="38"/>
      <c r="M78" s="39"/>
      <c r="AG78" s="32"/>
      <c r="AH78" s="32"/>
      <c r="AI78" s="40"/>
      <c r="AJ78" s="41"/>
      <c r="AK78" s="42"/>
      <c r="AL78" s="40"/>
      <c r="AM78" s="41"/>
      <c r="AN78" s="42"/>
      <c r="AO78" s="43"/>
      <c r="AP78" s="43"/>
      <c r="AQ78" s="43"/>
    </row>
    <row r="79" spans="5:43" x14ac:dyDescent="0.2">
      <c r="E79" s="36"/>
      <c r="G79" s="37"/>
      <c r="H79" s="38"/>
      <c r="I79" s="38"/>
      <c r="J79" s="38"/>
      <c r="M79" s="39"/>
      <c r="AG79" s="32"/>
      <c r="AH79" s="32"/>
      <c r="AI79" s="40"/>
      <c r="AJ79" s="41"/>
      <c r="AK79" s="42"/>
      <c r="AL79" s="40"/>
      <c r="AM79" s="41"/>
      <c r="AN79" s="42"/>
      <c r="AO79" s="43"/>
      <c r="AP79" s="43"/>
      <c r="AQ79" s="43"/>
    </row>
    <row r="80" spans="5:43" x14ac:dyDescent="0.2">
      <c r="E80" s="36"/>
      <c r="G80" s="37"/>
      <c r="H80" s="38"/>
      <c r="I80" s="38"/>
      <c r="J80" s="38"/>
      <c r="M80" s="39"/>
      <c r="AG80" s="32"/>
      <c r="AH80" s="32"/>
      <c r="AI80" s="40"/>
      <c r="AJ80" s="41"/>
      <c r="AK80" s="42"/>
      <c r="AL80" s="40"/>
      <c r="AM80" s="41"/>
      <c r="AN80" s="42"/>
      <c r="AO80" s="43"/>
      <c r="AP80" s="43"/>
      <c r="AQ80" s="43"/>
    </row>
    <row r="81" spans="5:43" x14ac:dyDescent="0.2">
      <c r="E81" s="36"/>
      <c r="G81" s="37"/>
      <c r="H81" s="38"/>
      <c r="I81" s="38"/>
      <c r="J81" s="38"/>
      <c r="M81" s="39"/>
      <c r="AG81" s="32"/>
      <c r="AH81" s="32"/>
      <c r="AI81" s="40"/>
      <c r="AJ81" s="41"/>
      <c r="AK81" s="42"/>
      <c r="AL81" s="40"/>
      <c r="AM81" s="41"/>
      <c r="AN81" s="42"/>
      <c r="AO81" s="43"/>
      <c r="AP81" s="43"/>
      <c r="AQ81" s="43"/>
    </row>
    <row r="82" spans="5:43" x14ac:dyDescent="0.2">
      <c r="E82" s="36"/>
      <c r="G82" s="37"/>
      <c r="H82" s="38"/>
      <c r="I82" s="38"/>
      <c r="J82" s="38"/>
      <c r="M82" s="39"/>
      <c r="AG82" s="32"/>
      <c r="AH82" s="32"/>
      <c r="AI82" s="40"/>
      <c r="AJ82" s="41"/>
      <c r="AK82" s="42"/>
      <c r="AL82" s="40"/>
      <c r="AM82" s="41"/>
      <c r="AN82" s="42"/>
      <c r="AO82" s="43"/>
      <c r="AP82" s="43"/>
      <c r="AQ82" s="43"/>
    </row>
    <row r="83" spans="5:43" x14ac:dyDescent="0.2">
      <c r="E83" s="36"/>
      <c r="G83" s="37"/>
      <c r="H83" s="38"/>
      <c r="I83" s="38"/>
      <c r="J83" s="38"/>
      <c r="M83" s="39"/>
      <c r="AG83" s="32"/>
      <c r="AH83" s="32"/>
      <c r="AI83" s="40"/>
      <c r="AJ83" s="41"/>
      <c r="AK83" s="42"/>
      <c r="AL83" s="40"/>
      <c r="AM83" s="41"/>
      <c r="AN83" s="42"/>
      <c r="AO83" s="43"/>
      <c r="AP83" s="43"/>
      <c r="AQ83" s="43"/>
    </row>
    <row r="84" spans="5:43" x14ac:dyDescent="0.2">
      <c r="E84" s="36"/>
      <c r="G84" s="37"/>
      <c r="H84" s="38"/>
      <c r="I84" s="38"/>
      <c r="J84" s="38"/>
      <c r="M84" s="39"/>
      <c r="AG84" s="32"/>
      <c r="AH84" s="32"/>
      <c r="AI84" s="40"/>
      <c r="AJ84" s="41"/>
      <c r="AK84" s="42"/>
      <c r="AL84" s="40"/>
      <c r="AM84" s="41"/>
      <c r="AN84" s="42"/>
      <c r="AO84" s="43"/>
      <c r="AP84" s="43"/>
      <c r="AQ84" s="43"/>
    </row>
    <row r="85" spans="5:43" x14ac:dyDescent="0.2">
      <c r="E85" s="36"/>
      <c r="G85" s="37"/>
      <c r="H85" s="38"/>
      <c r="I85" s="38"/>
      <c r="J85" s="38"/>
      <c r="M85" s="39"/>
      <c r="AG85" s="32"/>
      <c r="AH85" s="32"/>
      <c r="AI85" s="40"/>
      <c r="AJ85" s="41"/>
      <c r="AK85" s="42"/>
      <c r="AL85" s="40"/>
      <c r="AM85" s="41"/>
      <c r="AN85" s="42"/>
      <c r="AO85" s="43"/>
      <c r="AP85" s="43"/>
      <c r="AQ85" s="43"/>
    </row>
    <row r="86" spans="5:43" x14ac:dyDescent="0.2">
      <c r="E86" s="36"/>
      <c r="G86" s="37"/>
      <c r="H86" s="38"/>
      <c r="I86" s="38"/>
      <c r="J86" s="38"/>
      <c r="M86" s="39"/>
      <c r="AG86" s="32"/>
      <c r="AH86" s="32"/>
      <c r="AI86" s="40"/>
      <c r="AJ86" s="41"/>
      <c r="AK86" s="42"/>
      <c r="AL86" s="40"/>
      <c r="AM86" s="41"/>
      <c r="AN86" s="42"/>
      <c r="AO86" s="43"/>
      <c r="AP86" s="43"/>
      <c r="AQ86" s="43"/>
    </row>
    <row r="87" spans="5:43" x14ac:dyDescent="0.2">
      <c r="E87" s="36"/>
      <c r="G87" s="37"/>
      <c r="H87" s="38"/>
      <c r="I87" s="38"/>
      <c r="J87" s="38"/>
      <c r="M87" s="39"/>
      <c r="AG87" s="32"/>
      <c r="AH87" s="32"/>
      <c r="AI87" s="40"/>
      <c r="AJ87" s="41"/>
      <c r="AK87" s="42"/>
      <c r="AL87" s="40"/>
      <c r="AM87" s="41"/>
      <c r="AN87" s="42"/>
      <c r="AO87" s="43"/>
      <c r="AP87" s="43"/>
      <c r="AQ87" s="43"/>
    </row>
    <row r="88" spans="5:43" x14ac:dyDescent="0.2">
      <c r="E88" s="36"/>
      <c r="G88" s="37"/>
      <c r="H88" s="38"/>
      <c r="I88" s="38"/>
      <c r="J88" s="38"/>
      <c r="M88" s="39"/>
      <c r="AG88" s="32"/>
      <c r="AH88" s="32"/>
      <c r="AI88" s="40"/>
      <c r="AJ88" s="41"/>
      <c r="AK88" s="42"/>
      <c r="AL88" s="40"/>
      <c r="AM88" s="41"/>
      <c r="AN88" s="42"/>
      <c r="AO88" s="43"/>
      <c r="AP88" s="43"/>
      <c r="AQ88" s="43"/>
    </row>
    <row r="89" spans="5:43" x14ac:dyDescent="0.2">
      <c r="E89" s="36"/>
      <c r="G89" s="37"/>
      <c r="H89" s="38"/>
      <c r="I89" s="38"/>
      <c r="J89" s="38"/>
      <c r="M89" s="39"/>
      <c r="AG89" s="32"/>
      <c r="AH89" s="32"/>
      <c r="AI89" s="40"/>
      <c r="AJ89" s="41"/>
      <c r="AK89" s="42"/>
      <c r="AL89" s="40"/>
      <c r="AM89" s="41"/>
      <c r="AN89" s="42"/>
      <c r="AO89" s="43"/>
      <c r="AP89" s="43"/>
      <c r="AQ89" s="43"/>
    </row>
    <row r="90" spans="5:43" x14ac:dyDescent="0.2">
      <c r="E90" s="36"/>
      <c r="G90" s="37"/>
      <c r="H90" s="38"/>
      <c r="I90" s="38"/>
      <c r="J90" s="38"/>
      <c r="M90" s="39"/>
      <c r="AG90" s="32"/>
      <c r="AH90" s="32"/>
      <c r="AI90" s="40"/>
      <c r="AJ90" s="41"/>
      <c r="AK90" s="42"/>
      <c r="AL90" s="40"/>
      <c r="AM90" s="41"/>
      <c r="AN90" s="42"/>
      <c r="AO90" s="43"/>
      <c r="AP90" s="43"/>
      <c r="AQ90" s="43"/>
    </row>
    <row r="91" spans="5:43" x14ac:dyDescent="0.2">
      <c r="E91" s="36"/>
      <c r="G91" s="37"/>
      <c r="H91" s="38"/>
      <c r="I91" s="38"/>
      <c r="J91" s="38"/>
      <c r="M91" s="39"/>
      <c r="AG91" s="32"/>
      <c r="AH91" s="32"/>
      <c r="AI91" s="40"/>
      <c r="AJ91" s="41"/>
      <c r="AK91" s="42"/>
      <c r="AL91" s="40"/>
      <c r="AM91" s="41"/>
      <c r="AN91" s="42"/>
      <c r="AO91" s="43"/>
      <c r="AP91" s="43"/>
      <c r="AQ91" s="43"/>
    </row>
    <row r="92" spans="5:43" x14ac:dyDescent="0.2">
      <c r="E92" s="36"/>
      <c r="G92" s="37"/>
      <c r="H92" s="38"/>
      <c r="I92" s="38"/>
      <c r="J92" s="38"/>
      <c r="M92" s="39"/>
      <c r="AG92" s="32"/>
      <c r="AH92" s="32"/>
      <c r="AI92" s="40"/>
      <c r="AJ92" s="41"/>
      <c r="AK92" s="42"/>
      <c r="AL92" s="40"/>
      <c r="AM92" s="41"/>
      <c r="AN92" s="42"/>
      <c r="AO92" s="43"/>
      <c r="AP92" s="43"/>
      <c r="AQ92" s="43"/>
    </row>
    <row r="93" spans="5:43" x14ac:dyDescent="0.2">
      <c r="E93" s="36"/>
      <c r="G93" s="37"/>
      <c r="H93" s="38"/>
      <c r="I93" s="38"/>
      <c r="J93" s="38"/>
      <c r="M93" s="39"/>
      <c r="AG93" s="32"/>
      <c r="AH93" s="32"/>
      <c r="AI93" s="40"/>
      <c r="AJ93" s="41"/>
      <c r="AK93" s="42"/>
      <c r="AL93" s="40"/>
      <c r="AM93" s="41"/>
      <c r="AN93" s="42"/>
      <c r="AO93" s="43"/>
      <c r="AP93" s="43"/>
      <c r="AQ93" s="43"/>
    </row>
    <row r="94" spans="5:43" x14ac:dyDescent="0.2">
      <c r="E94" s="36"/>
      <c r="G94" s="37"/>
      <c r="H94" s="38"/>
      <c r="I94" s="38"/>
      <c r="J94" s="38"/>
      <c r="M94" s="39"/>
      <c r="AG94" s="32"/>
      <c r="AH94" s="32"/>
      <c r="AI94" s="40"/>
      <c r="AJ94" s="41"/>
      <c r="AK94" s="42"/>
      <c r="AL94" s="40"/>
      <c r="AM94" s="41"/>
      <c r="AN94" s="42"/>
      <c r="AO94" s="43"/>
      <c r="AP94" s="43"/>
      <c r="AQ94" s="43"/>
    </row>
    <row r="95" spans="5:43" x14ac:dyDescent="0.2">
      <c r="E95" s="36"/>
      <c r="G95" s="37"/>
      <c r="H95" s="38"/>
      <c r="I95" s="38"/>
      <c r="J95" s="38"/>
      <c r="M95" s="39"/>
      <c r="AG95" s="32"/>
      <c r="AH95" s="32"/>
      <c r="AI95" s="40"/>
      <c r="AJ95" s="41"/>
      <c r="AK95" s="42"/>
      <c r="AL95" s="40"/>
      <c r="AM95" s="41"/>
      <c r="AN95" s="42"/>
      <c r="AO95" s="43"/>
      <c r="AP95" s="43"/>
      <c r="AQ95" s="43"/>
    </row>
    <row r="96" spans="5:43" x14ac:dyDescent="0.2">
      <c r="E96" s="36"/>
      <c r="G96" s="37"/>
      <c r="H96" s="38"/>
      <c r="I96" s="38"/>
      <c r="J96" s="38"/>
      <c r="M96" s="39"/>
      <c r="AG96" s="32"/>
      <c r="AH96" s="32"/>
      <c r="AI96" s="40"/>
      <c r="AJ96" s="41"/>
      <c r="AK96" s="42"/>
      <c r="AL96" s="40"/>
      <c r="AM96" s="41"/>
      <c r="AN96" s="42"/>
      <c r="AO96" s="43"/>
      <c r="AP96" s="43"/>
      <c r="AQ96" s="43"/>
    </row>
    <row r="97" spans="5:43" x14ac:dyDescent="0.2">
      <c r="E97" s="36"/>
      <c r="G97" s="37"/>
      <c r="H97" s="38"/>
      <c r="I97" s="38"/>
      <c r="J97" s="38"/>
      <c r="M97" s="39"/>
      <c r="AG97" s="32"/>
      <c r="AH97" s="32"/>
      <c r="AI97" s="40"/>
      <c r="AJ97" s="41"/>
      <c r="AK97" s="42"/>
      <c r="AL97" s="40"/>
      <c r="AM97" s="41"/>
      <c r="AN97" s="42"/>
      <c r="AO97" s="43"/>
      <c r="AP97" s="43"/>
      <c r="AQ97" s="43"/>
    </row>
    <row r="98" spans="5:43" x14ac:dyDescent="0.2">
      <c r="E98" s="36"/>
      <c r="G98" s="37"/>
      <c r="H98" s="38"/>
      <c r="I98" s="38"/>
      <c r="J98" s="38"/>
      <c r="M98" s="39"/>
      <c r="AG98" s="32"/>
      <c r="AH98" s="32"/>
      <c r="AI98" s="40"/>
      <c r="AJ98" s="41"/>
      <c r="AK98" s="42"/>
      <c r="AL98" s="40"/>
      <c r="AM98" s="41"/>
      <c r="AN98" s="42"/>
      <c r="AO98" s="43"/>
      <c r="AP98" s="43"/>
      <c r="AQ98" s="43"/>
    </row>
    <row r="99" spans="5:43" x14ac:dyDescent="0.2">
      <c r="E99" s="36"/>
      <c r="G99" s="37"/>
      <c r="H99" s="38"/>
      <c r="I99" s="38"/>
      <c r="J99" s="38"/>
      <c r="M99" s="39"/>
      <c r="AG99" s="32"/>
      <c r="AH99" s="32"/>
      <c r="AI99" s="40"/>
      <c r="AJ99" s="41"/>
      <c r="AK99" s="42"/>
      <c r="AL99" s="40"/>
      <c r="AM99" s="41"/>
      <c r="AN99" s="42"/>
      <c r="AO99" s="43"/>
      <c r="AP99" s="43"/>
      <c r="AQ99" s="43"/>
    </row>
    <row r="100" spans="5:43" x14ac:dyDescent="0.2">
      <c r="E100" s="36"/>
      <c r="G100" s="37"/>
      <c r="H100" s="38"/>
      <c r="I100" s="38"/>
      <c r="J100" s="38"/>
      <c r="M100" s="39"/>
      <c r="AG100" s="32"/>
      <c r="AH100" s="32"/>
      <c r="AI100" s="40"/>
      <c r="AJ100" s="41"/>
      <c r="AK100" s="42"/>
      <c r="AL100" s="40"/>
      <c r="AM100" s="41"/>
      <c r="AN100" s="42"/>
      <c r="AO100" s="43"/>
      <c r="AP100" s="43"/>
      <c r="AQ100" s="43"/>
    </row>
    <row r="101" spans="5:43" x14ac:dyDescent="0.2">
      <c r="E101" s="36"/>
      <c r="G101" s="37"/>
      <c r="H101" s="38"/>
      <c r="I101" s="38"/>
      <c r="J101" s="38"/>
      <c r="M101" s="39"/>
      <c r="AG101" s="32"/>
      <c r="AH101" s="32"/>
      <c r="AI101" s="40"/>
      <c r="AJ101" s="41"/>
      <c r="AK101" s="42"/>
      <c r="AL101" s="40"/>
      <c r="AM101" s="41"/>
      <c r="AN101" s="42"/>
      <c r="AO101" s="43"/>
      <c r="AP101" s="43"/>
      <c r="AQ101" s="43"/>
    </row>
    <row r="102" spans="5:43" x14ac:dyDescent="0.2">
      <c r="E102" s="36"/>
      <c r="G102" s="37"/>
      <c r="H102" s="38"/>
      <c r="I102" s="38"/>
      <c r="J102" s="38"/>
      <c r="M102" s="39"/>
      <c r="AG102" s="32"/>
      <c r="AH102" s="32"/>
      <c r="AI102" s="40"/>
      <c r="AJ102" s="41"/>
      <c r="AK102" s="42"/>
      <c r="AL102" s="40"/>
      <c r="AM102" s="41"/>
      <c r="AN102" s="42"/>
      <c r="AO102" s="43"/>
      <c r="AP102" s="43"/>
      <c r="AQ102" s="43"/>
    </row>
    <row r="103" spans="5:43" x14ac:dyDescent="0.2">
      <c r="E103" s="36"/>
      <c r="G103" s="37"/>
      <c r="H103" s="38"/>
      <c r="I103" s="38"/>
      <c r="J103" s="38"/>
      <c r="M103" s="39"/>
      <c r="AG103" s="32"/>
      <c r="AH103" s="32"/>
      <c r="AI103" s="40"/>
      <c r="AJ103" s="41"/>
      <c r="AK103" s="42"/>
      <c r="AL103" s="40"/>
      <c r="AM103" s="41"/>
      <c r="AN103" s="42"/>
      <c r="AO103" s="43"/>
      <c r="AP103" s="43"/>
      <c r="AQ103" s="43"/>
    </row>
    <row r="104" spans="5:43" x14ac:dyDescent="0.2">
      <c r="E104" s="36"/>
      <c r="G104" s="37"/>
      <c r="H104" s="38"/>
      <c r="I104" s="38"/>
      <c r="J104" s="38"/>
      <c r="M104" s="39"/>
      <c r="AG104" s="32"/>
      <c r="AH104" s="32"/>
      <c r="AI104" s="40"/>
      <c r="AJ104" s="41"/>
      <c r="AK104" s="42"/>
      <c r="AL104" s="40"/>
      <c r="AM104" s="41"/>
      <c r="AN104" s="42"/>
      <c r="AO104" s="43"/>
      <c r="AP104" s="43"/>
      <c r="AQ104" s="43"/>
    </row>
    <row r="105" spans="5:43" x14ac:dyDescent="0.2">
      <c r="E105" s="36"/>
      <c r="G105" s="37"/>
      <c r="H105" s="38"/>
      <c r="I105" s="38"/>
      <c r="J105" s="38"/>
      <c r="M105" s="39"/>
      <c r="AG105" s="32"/>
      <c r="AH105" s="32"/>
      <c r="AI105" s="40"/>
      <c r="AJ105" s="41"/>
      <c r="AK105" s="42"/>
      <c r="AL105" s="40"/>
      <c r="AM105" s="41"/>
      <c r="AN105" s="42"/>
      <c r="AO105" s="43"/>
      <c r="AP105" s="43"/>
      <c r="AQ105" s="43"/>
    </row>
    <row r="106" spans="5:43" x14ac:dyDescent="0.2">
      <c r="E106" s="36"/>
      <c r="G106" s="37"/>
      <c r="H106" s="38"/>
      <c r="I106" s="38"/>
      <c r="J106" s="38"/>
      <c r="M106" s="39"/>
      <c r="AG106" s="32"/>
      <c r="AH106" s="32"/>
      <c r="AI106" s="40"/>
      <c r="AJ106" s="41"/>
      <c r="AK106" s="42"/>
      <c r="AL106" s="40"/>
      <c r="AM106" s="41"/>
      <c r="AN106" s="42"/>
      <c r="AO106" s="43"/>
      <c r="AP106" s="43"/>
      <c r="AQ106" s="43"/>
    </row>
    <row r="107" spans="5:43" x14ac:dyDescent="0.2">
      <c r="E107" s="36"/>
      <c r="G107" s="37"/>
      <c r="H107" s="38"/>
      <c r="I107" s="38"/>
      <c r="J107" s="38"/>
      <c r="M107" s="39"/>
      <c r="AG107" s="32"/>
      <c r="AH107" s="32"/>
      <c r="AI107" s="40"/>
      <c r="AJ107" s="41"/>
      <c r="AK107" s="42"/>
      <c r="AL107" s="40"/>
      <c r="AM107" s="41"/>
      <c r="AN107" s="42"/>
      <c r="AO107" s="43"/>
      <c r="AP107" s="43"/>
      <c r="AQ107" s="43"/>
    </row>
    <row r="108" spans="5:43" x14ac:dyDescent="0.2">
      <c r="E108" s="36"/>
      <c r="G108" s="37"/>
      <c r="H108" s="38"/>
      <c r="I108" s="38"/>
      <c r="J108" s="38"/>
      <c r="M108" s="39"/>
      <c r="AG108" s="32"/>
      <c r="AH108" s="32"/>
      <c r="AI108" s="40"/>
      <c r="AJ108" s="41"/>
      <c r="AK108" s="42"/>
      <c r="AL108" s="40"/>
      <c r="AM108" s="41"/>
      <c r="AN108" s="42"/>
      <c r="AO108" s="43"/>
      <c r="AP108" s="43"/>
      <c r="AQ108" s="43"/>
    </row>
    <row r="109" spans="5:43" x14ac:dyDescent="0.2">
      <c r="E109" s="36"/>
      <c r="G109" s="37"/>
      <c r="H109" s="38"/>
      <c r="I109" s="38"/>
      <c r="J109" s="38"/>
      <c r="M109" s="39"/>
      <c r="AG109" s="32"/>
      <c r="AH109" s="32"/>
      <c r="AI109" s="40"/>
      <c r="AJ109" s="41"/>
      <c r="AK109" s="42"/>
      <c r="AL109" s="40"/>
      <c r="AM109" s="41"/>
      <c r="AN109" s="42"/>
      <c r="AO109" s="43"/>
      <c r="AP109" s="43"/>
      <c r="AQ109" s="43"/>
    </row>
    <row r="110" spans="5:43" x14ac:dyDescent="0.2">
      <c r="E110" s="36"/>
      <c r="G110" s="37"/>
      <c r="H110" s="38"/>
      <c r="I110" s="38"/>
      <c r="J110" s="38"/>
      <c r="M110" s="39"/>
      <c r="AG110" s="32"/>
      <c r="AH110" s="32"/>
      <c r="AI110" s="40"/>
      <c r="AJ110" s="41"/>
      <c r="AK110" s="42"/>
      <c r="AL110" s="40"/>
      <c r="AM110" s="41"/>
      <c r="AN110" s="42"/>
      <c r="AO110" s="43"/>
      <c r="AP110" s="43"/>
      <c r="AQ110" s="43"/>
    </row>
    <row r="111" spans="5:43" x14ac:dyDescent="0.2">
      <c r="E111" s="36"/>
      <c r="G111" s="37"/>
      <c r="H111" s="38"/>
      <c r="I111" s="38"/>
      <c r="J111" s="38"/>
      <c r="M111" s="39"/>
      <c r="AG111" s="32"/>
      <c r="AH111" s="32"/>
      <c r="AI111" s="40"/>
      <c r="AJ111" s="41"/>
      <c r="AK111" s="42"/>
      <c r="AL111" s="40"/>
      <c r="AM111" s="41"/>
      <c r="AN111" s="42"/>
      <c r="AO111" s="43"/>
      <c r="AP111" s="43"/>
      <c r="AQ111" s="43"/>
    </row>
    <row r="112" spans="5:43" x14ac:dyDescent="0.2">
      <c r="E112" s="36"/>
      <c r="G112" s="37"/>
      <c r="H112" s="38"/>
      <c r="I112" s="38"/>
      <c r="J112" s="38"/>
      <c r="M112" s="39"/>
      <c r="AG112" s="32"/>
      <c r="AH112" s="32"/>
      <c r="AI112" s="40"/>
      <c r="AJ112" s="41"/>
      <c r="AK112" s="42"/>
      <c r="AL112" s="40"/>
      <c r="AM112" s="41"/>
      <c r="AN112" s="42"/>
      <c r="AO112" s="43"/>
      <c r="AP112" s="43"/>
      <c r="AQ112" s="43"/>
    </row>
    <row r="113" spans="5:43" x14ac:dyDescent="0.2">
      <c r="E113" s="36"/>
      <c r="G113" s="37"/>
      <c r="H113" s="38"/>
      <c r="I113" s="38"/>
      <c r="J113" s="38"/>
      <c r="M113" s="39"/>
      <c r="AG113" s="32"/>
      <c r="AH113" s="32"/>
      <c r="AI113" s="40"/>
      <c r="AJ113" s="41"/>
      <c r="AK113" s="42"/>
      <c r="AL113" s="40"/>
      <c r="AM113" s="41"/>
      <c r="AN113" s="42"/>
      <c r="AO113" s="43"/>
      <c r="AP113" s="43"/>
      <c r="AQ113" s="43"/>
    </row>
    <row r="114" spans="5:43" x14ac:dyDescent="0.2">
      <c r="E114" s="36"/>
      <c r="G114" s="37"/>
      <c r="H114" s="38"/>
      <c r="I114" s="38"/>
      <c r="J114" s="38"/>
      <c r="M114" s="39"/>
      <c r="AG114" s="32"/>
      <c r="AH114" s="32"/>
      <c r="AI114" s="40"/>
      <c r="AJ114" s="41"/>
      <c r="AK114" s="42"/>
      <c r="AL114" s="40"/>
      <c r="AM114" s="41"/>
      <c r="AN114" s="42"/>
      <c r="AO114" s="43"/>
      <c r="AP114" s="43"/>
      <c r="AQ114" s="43"/>
    </row>
    <row r="115" spans="5:43" x14ac:dyDescent="0.2">
      <c r="E115" s="36"/>
      <c r="G115" s="37"/>
      <c r="H115" s="38"/>
      <c r="I115" s="38"/>
      <c r="J115" s="38"/>
      <c r="M115" s="39"/>
      <c r="AG115" s="32"/>
      <c r="AH115" s="32"/>
      <c r="AI115" s="40"/>
      <c r="AJ115" s="41"/>
      <c r="AK115" s="42"/>
      <c r="AL115" s="40"/>
      <c r="AM115" s="41"/>
      <c r="AN115" s="42"/>
      <c r="AO115" s="43"/>
      <c r="AP115" s="43"/>
      <c r="AQ115" s="43"/>
    </row>
    <row r="116" spans="5:43" x14ac:dyDescent="0.2">
      <c r="E116" s="36"/>
      <c r="G116" s="37"/>
      <c r="H116" s="38"/>
      <c r="I116" s="38"/>
      <c r="J116" s="38"/>
      <c r="M116" s="39"/>
      <c r="AG116" s="32"/>
      <c r="AH116" s="32"/>
      <c r="AI116" s="40"/>
      <c r="AJ116" s="41"/>
      <c r="AK116" s="42"/>
      <c r="AL116" s="40"/>
      <c r="AM116" s="41"/>
      <c r="AN116" s="42"/>
      <c r="AO116" s="43"/>
      <c r="AP116" s="43"/>
      <c r="AQ116" s="43"/>
    </row>
    <row r="117" spans="5:43" x14ac:dyDescent="0.2">
      <c r="E117" s="36"/>
      <c r="G117" s="37"/>
      <c r="H117" s="38"/>
      <c r="I117" s="38"/>
      <c r="J117" s="38"/>
      <c r="M117" s="39"/>
      <c r="AG117" s="32"/>
      <c r="AH117" s="32"/>
      <c r="AI117" s="40"/>
      <c r="AJ117" s="41"/>
      <c r="AK117" s="42"/>
      <c r="AL117" s="40"/>
      <c r="AM117" s="41"/>
      <c r="AN117" s="42"/>
      <c r="AO117" s="43"/>
      <c r="AP117" s="43"/>
      <c r="AQ117" s="43"/>
    </row>
    <row r="118" spans="5:43" x14ac:dyDescent="0.2">
      <c r="E118" s="36"/>
      <c r="G118" s="37"/>
      <c r="H118" s="38"/>
      <c r="I118" s="38"/>
      <c r="J118" s="38"/>
      <c r="M118" s="39"/>
      <c r="AG118" s="32"/>
      <c r="AH118" s="32"/>
      <c r="AI118" s="40"/>
      <c r="AJ118" s="41"/>
      <c r="AK118" s="42"/>
      <c r="AL118" s="40"/>
      <c r="AM118" s="41"/>
      <c r="AN118" s="42"/>
      <c r="AO118" s="43"/>
      <c r="AP118" s="43"/>
      <c r="AQ118" s="43"/>
    </row>
    <row r="119" spans="5:43" x14ac:dyDescent="0.2">
      <c r="E119" s="36"/>
      <c r="G119" s="37"/>
      <c r="H119" s="38"/>
      <c r="I119" s="38"/>
      <c r="J119" s="38"/>
      <c r="M119" s="39"/>
      <c r="AG119" s="32"/>
      <c r="AH119" s="32"/>
      <c r="AI119" s="40"/>
      <c r="AJ119" s="41"/>
      <c r="AK119" s="42"/>
      <c r="AL119" s="40"/>
      <c r="AM119" s="41"/>
      <c r="AN119" s="42"/>
      <c r="AO119" s="43"/>
      <c r="AP119" s="43"/>
      <c r="AQ119" s="43"/>
    </row>
    <row r="120" spans="5:43" x14ac:dyDescent="0.2">
      <c r="E120" s="36"/>
      <c r="G120" s="37"/>
      <c r="H120" s="38"/>
      <c r="I120" s="38"/>
      <c r="J120" s="38"/>
      <c r="M120" s="39"/>
      <c r="AG120" s="32"/>
      <c r="AH120" s="32"/>
      <c r="AI120" s="40"/>
      <c r="AJ120" s="41"/>
      <c r="AK120" s="42"/>
      <c r="AL120" s="40"/>
      <c r="AM120" s="41"/>
      <c r="AN120" s="42"/>
      <c r="AO120" s="43"/>
      <c r="AP120" s="43"/>
      <c r="AQ120" s="43"/>
    </row>
    <row r="121" spans="5:43" x14ac:dyDescent="0.2">
      <c r="E121" s="36"/>
      <c r="G121" s="37"/>
      <c r="H121" s="38"/>
      <c r="I121" s="38"/>
      <c r="J121" s="38"/>
      <c r="M121" s="39"/>
      <c r="AG121" s="32"/>
      <c r="AH121" s="32"/>
      <c r="AI121" s="40"/>
      <c r="AJ121" s="41"/>
      <c r="AK121" s="42"/>
      <c r="AL121" s="40"/>
      <c r="AM121" s="41"/>
      <c r="AN121" s="42"/>
      <c r="AO121" s="43"/>
      <c r="AP121" s="43"/>
      <c r="AQ121" s="43"/>
    </row>
    <row r="122" spans="5:43" x14ac:dyDescent="0.2">
      <c r="E122" s="36"/>
      <c r="G122" s="37"/>
      <c r="H122" s="38"/>
      <c r="I122" s="38"/>
      <c r="J122" s="38"/>
      <c r="M122" s="39"/>
      <c r="AG122" s="32"/>
      <c r="AH122" s="32"/>
      <c r="AI122" s="40"/>
      <c r="AJ122" s="41"/>
      <c r="AK122" s="42"/>
      <c r="AL122" s="40"/>
      <c r="AM122" s="41"/>
      <c r="AN122" s="42"/>
      <c r="AO122" s="43"/>
      <c r="AP122" s="43"/>
      <c r="AQ122" s="43"/>
    </row>
    <row r="123" spans="5:43" x14ac:dyDescent="0.2">
      <c r="E123" s="36"/>
      <c r="G123" s="37"/>
      <c r="H123" s="38"/>
      <c r="I123" s="38"/>
      <c r="J123" s="38"/>
      <c r="M123" s="39"/>
      <c r="AG123" s="32"/>
      <c r="AH123" s="32"/>
      <c r="AI123" s="40"/>
      <c r="AJ123" s="41"/>
      <c r="AK123" s="42"/>
      <c r="AL123" s="40"/>
      <c r="AM123" s="41"/>
      <c r="AN123" s="42"/>
      <c r="AO123" s="43"/>
      <c r="AP123" s="43"/>
      <c r="AQ123" s="43"/>
    </row>
    <row r="124" spans="5:43" x14ac:dyDescent="0.2">
      <c r="E124" s="36"/>
      <c r="G124" s="37"/>
      <c r="H124" s="38"/>
      <c r="I124" s="38"/>
      <c r="J124" s="38"/>
      <c r="M124" s="39"/>
      <c r="AG124" s="32"/>
      <c r="AH124" s="32"/>
      <c r="AI124" s="40"/>
      <c r="AJ124" s="41"/>
      <c r="AK124" s="42"/>
      <c r="AL124" s="40"/>
      <c r="AM124" s="41"/>
      <c r="AN124" s="42"/>
      <c r="AO124" s="43"/>
      <c r="AP124" s="43"/>
      <c r="AQ124" s="43"/>
    </row>
    <row r="125" spans="5:43" x14ac:dyDescent="0.2">
      <c r="E125" s="36"/>
      <c r="G125" s="37"/>
      <c r="H125" s="38"/>
      <c r="I125" s="38"/>
      <c r="J125" s="38"/>
      <c r="M125" s="39"/>
      <c r="AG125" s="32"/>
      <c r="AH125" s="32"/>
      <c r="AI125" s="40"/>
      <c r="AJ125" s="41"/>
      <c r="AK125" s="42"/>
      <c r="AL125" s="40"/>
      <c r="AM125" s="41"/>
      <c r="AN125" s="42"/>
      <c r="AO125" s="43"/>
      <c r="AP125" s="43"/>
      <c r="AQ125" s="43"/>
    </row>
    <row r="126" spans="5:43" x14ac:dyDescent="0.2">
      <c r="E126" s="36"/>
      <c r="G126" s="37"/>
      <c r="H126" s="38"/>
      <c r="I126" s="38"/>
      <c r="J126" s="38"/>
      <c r="M126" s="39"/>
      <c r="AG126" s="32"/>
      <c r="AH126" s="32"/>
      <c r="AI126" s="40"/>
      <c r="AJ126" s="41"/>
      <c r="AK126" s="42"/>
      <c r="AL126" s="40"/>
      <c r="AM126" s="41"/>
      <c r="AN126" s="42"/>
      <c r="AO126" s="43"/>
      <c r="AP126" s="43"/>
      <c r="AQ126" s="43"/>
    </row>
    <row r="127" spans="5:43" x14ac:dyDescent="0.2">
      <c r="E127" s="36"/>
      <c r="G127" s="37"/>
      <c r="H127" s="38"/>
      <c r="I127" s="38"/>
      <c r="J127" s="38"/>
      <c r="M127" s="39"/>
      <c r="AG127" s="32"/>
      <c r="AH127" s="32"/>
      <c r="AI127" s="40"/>
      <c r="AJ127" s="41"/>
      <c r="AK127" s="42"/>
      <c r="AL127" s="40"/>
      <c r="AM127" s="41"/>
      <c r="AN127" s="42"/>
      <c r="AO127" s="43"/>
      <c r="AP127" s="43"/>
      <c r="AQ127" s="43"/>
    </row>
    <row r="128" spans="5:43" x14ac:dyDescent="0.2">
      <c r="E128" s="36"/>
      <c r="G128" s="37"/>
      <c r="H128" s="38"/>
      <c r="I128" s="38"/>
      <c r="J128" s="38"/>
      <c r="M128" s="39"/>
      <c r="AG128" s="32"/>
      <c r="AH128" s="32"/>
      <c r="AI128" s="40"/>
      <c r="AJ128" s="41"/>
      <c r="AK128" s="42"/>
      <c r="AL128" s="40"/>
      <c r="AM128" s="41"/>
      <c r="AN128" s="42"/>
      <c r="AO128" s="43"/>
      <c r="AP128" s="43"/>
      <c r="AQ128" s="43"/>
    </row>
    <row r="129" spans="5:43" x14ac:dyDescent="0.2">
      <c r="E129" s="36"/>
      <c r="G129" s="37"/>
      <c r="H129" s="38"/>
      <c r="I129" s="38"/>
      <c r="J129" s="38"/>
      <c r="M129" s="39"/>
      <c r="AG129" s="32"/>
      <c r="AH129" s="32"/>
      <c r="AI129" s="40"/>
      <c r="AJ129" s="41"/>
      <c r="AK129" s="42"/>
      <c r="AL129" s="40"/>
      <c r="AM129" s="41"/>
      <c r="AN129" s="42"/>
      <c r="AO129" s="43"/>
      <c r="AP129" s="43"/>
      <c r="AQ129" s="43"/>
    </row>
    <row r="130" spans="5:43" x14ac:dyDescent="0.2">
      <c r="E130" s="36"/>
      <c r="G130" s="37"/>
      <c r="H130" s="38"/>
      <c r="I130" s="38"/>
      <c r="J130" s="38"/>
      <c r="M130" s="39"/>
      <c r="AG130" s="32"/>
      <c r="AH130" s="32"/>
      <c r="AI130" s="40"/>
      <c r="AJ130" s="41"/>
      <c r="AK130" s="42"/>
      <c r="AL130" s="40"/>
      <c r="AM130" s="41"/>
      <c r="AN130" s="42"/>
      <c r="AO130" s="43"/>
      <c r="AP130" s="43"/>
      <c r="AQ130" s="43"/>
    </row>
    <row r="131" spans="5:43" x14ac:dyDescent="0.2">
      <c r="E131" s="36"/>
      <c r="G131" s="37"/>
      <c r="H131" s="38"/>
      <c r="I131" s="38"/>
      <c r="J131" s="38"/>
      <c r="M131" s="39"/>
      <c r="AG131" s="32"/>
      <c r="AH131" s="32"/>
      <c r="AI131" s="40"/>
      <c r="AJ131" s="41"/>
      <c r="AK131" s="42"/>
      <c r="AL131" s="40"/>
      <c r="AM131" s="41"/>
      <c r="AN131" s="42"/>
      <c r="AO131" s="43"/>
      <c r="AP131" s="43"/>
      <c r="AQ131" s="43"/>
    </row>
    <row r="132" spans="5:43" x14ac:dyDescent="0.2">
      <c r="E132" s="36"/>
      <c r="G132" s="37"/>
      <c r="H132" s="38"/>
      <c r="I132" s="38"/>
      <c r="J132" s="38"/>
      <c r="M132" s="39"/>
      <c r="AG132" s="32"/>
      <c r="AH132" s="32"/>
      <c r="AI132" s="40"/>
      <c r="AJ132" s="41"/>
      <c r="AK132" s="42"/>
      <c r="AL132" s="40"/>
      <c r="AM132" s="41"/>
      <c r="AN132" s="42"/>
      <c r="AO132" s="43"/>
      <c r="AP132" s="43"/>
      <c r="AQ132" s="43"/>
    </row>
    <row r="133" spans="5:43" x14ac:dyDescent="0.2">
      <c r="E133" s="36"/>
      <c r="G133" s="37"/>
      <c r="H133" s="38"/>
      <c r="I133" s="38"/>
      <c r="J133" s="38"/>
      <c r="M133" s="39"/>
      <c r="AG133" s="32"/>
      <c r="AH133" s="32"/>
      <c r="AI133" s="40"/>
      <c r="AJ133" s="41"/>
      <c r="AK133" s="42"/>
      <c r="AL133" s="40"/>
      <c r="AM133" s="41"/>
      <c r="AN133" s="42"/>
      <c r="AO133" s="43"/>
      <c r="AP133" s="43"/>
      <c r="AQ133" s="43"/>
    </row>
    <row r="134" spans="5:43" x14ac:dyDescent="0.2">
      <c r="E134" s="36"/>
      <c r="G134" s="37"/>
      <c r="H134" s="38"/>
      <c r="I134" s="38"/>
      <c r="J134" s="38"/>
      <c r="M134" s="39"/>
      <c r="AG134" s="32"/>
      <c r="AH134" s="32"/>
      <c r="AI134" s="40"/>
      <c r="AJ134" s="41"/>
      <c r="AK134" s="42"/>
      <c r="AL134" s="40"/>
      <c r="AM134" s="41"/>
      <c r="AN134" s="42"/>
      <c r="AO134" s="43"/>
      <c r="AP134" s="43"/>
      <c r="AQ134" s="43"/>
    </row>
    <row r="135" spans="5:43" x14ac:dyDescent="0.2">
      <c r="E135" s="36"/>
      <c r="G135" s="37"/>
      <c r="H135" s="38"/>
      <c r="I135" s="38"/>
      <c r="J135" s="38"/>
      <c r="M135" s="39"/>
      <c r="AG135" s="32"/>
      <c r="AH135" s="32"/>
      <c r="AI135" s="40"/>
      <c r="AJ135" s="41"/>
      <c r="AK135" s="42"/>
      <c r="AL135" s="40"/>
      <c r="AM135" s="41"/>
      <c r="AN135" s="42"/>
      <c r="AO135" s="43"/>
      <c r="AP135" s="43"/>
      <c r="AQ135" s="43"/>
    </row>
    <row r="136" spans="5:43" x14ac:dyDescent="0.2">
      <c r="E136" s="36"/>
      <c r="G136" s="37"/>
      <c r="H136" s="38"/>
      <c r="I136" s="38"/>
      <c r="J136" s="38"/>
      <c r="M136" s="39"/>
      <c r="AG136" s="32"/>
      <c r="AH136" s="32"/>
      <c r="AI136" s="40"/>
      <c r="AJ136" s="41"/>
      <c r="AK136" s="42"/>
      <c r="AL136" s="40"/>
      <c r="AM136" s="41"/>
      <c r="AN136" s="42"/>
      <c r="AO136" s="43"/>
      <c r="AP136" s="43"/>
      <c r="AQ136" s="43"/>
    </row>
    <row r="137" spans="5:43" x14ac:dyDescent="0.2">
      <c r="E137" s="36"/>
      <c r="G137" s="37"/>
      <c r="H137" s="38"/>
      <c r="I137" s="38"/>
      <c r="J137" s="38"/>
      <c r="M137" s="39"/>
      <c r="AG137" s="32"/>
      <c r="AH137" s="32"/>
      <c r="AI137" s="40"/>
      <c r="AJ137" s="41"/>
      <c r="AK137" s="42"/>
      <c r="AL137" s="40"/>
      <c r="AM137" s="41"/>
      <c r="AN137" s="42"/>
      <c r="AO137" s="43"/>
      <c r="AP137" s="43"/>
      <c r="AQ137" s="43"/>
    </row>
    <row r="138" spans="5:43" x14ac:dyDescent="0.2">
      <c r="E138" s="36"/>
      <c r="G138" s="37"/>
      <c r="H138" s="38"/>
      <c r="I138" s="38"/>
      <c r="J138" s="38"/>
      <c r="M138" s="39"/>
      <c r="AG138" s="32"/>
      <c r="AH138" s="32"/>
      <c r="AI138" s="40"/>
      <c r="AJ138" s="41"/>
      <c r="AK138" s="42"/>
      <c r="AL138" s="40"/>
      <c r="AM138" s="41"/>
      <c r="AN138" s="42"/>
      <c r="AO138" s="43"/>
      <c r="AP138" s="43"/>
      <c r="AQ138" s="43"/>
    </row>
    <row r="139" spans="5:43" x14ac:dyDescent="0.2">
      <c r="E139" s="36"/>
      <c r="G139" s="37"/>
      <c r="H139" s="38"/>
      <c r="I139" s="38"/>
      <c r="J139" s="38"/>
      <c r="M139" s="39"/>
      <c r="AG139" s="32"/>
      <c r="AH139" s="32"/>
      <c r="AI139" s="40"/>
      <c r="AJ139" s="41"/>
      <c r="AK139" s="42"/>
      <c r="AL139" s="40"/>
      <c r="AM139" s="41"/>
      <c r="AN139" s="42"/>
      <c r="AO139" s="43"/>
      <c r="AP139" s="43"/>
      <c r="AQ139" s="43"/>
    </row>
    <row r="140" spans="5:43" x14ac:dyDescent="0.2">
      <c r="E140" s="36"/>
      <c r="G140" s="37"/>
      <c r="H140" s="38"/>
      <c r="I140" s="38"/>
      <c r="J140" s="38"/>
      <c r="M140" s="39"/>
      <c r="AG140" s="32"/>
      <c r="AH140" s="32"/>
      <c r="AI140" s="40"/>
      <c r="AJ140" s="41"/>
      <c r="AK140" s="42"/>
      <c r="AL140" s="40"/>
      <c r="AM140" s="41"/>
      <c r="AN140" s="42"/>
      <c r="AO140" s="43"/>
      <c r="AP140" s="43"/>
      <c r="AQ140" s="43"/>
    </row>
    <row r="141" spans="5:43" x14ac:dyDescent="0.2">
      <c r="E141" s="36"/>
      <c r="G141" s="37"/>
      <c r="H141" s="38"/>
      <c r="I141" s="38"/>
      <c r="J141" s="38"/>
      <c r="M141" s="39"/>
      <c r="AG141" s="32"/>
      <c r="AH141" s="32"/>
      <c r="AI141" s="40"/>
      <c r="AJ141" s="41"/>
      <c r="AK141" s="42"/>
      <c r="AL141" s="40"/>
      <c r="AM141" s="41"/>
      <c r="AN141" s="42"/>
      <c r="AO141" s="43"/>
      <c r="AP141" s="43"/>
      <c r="AQ141" s="43"/>
    </row>
    <row r="142" spans="5:43" x14ac:dyDescent="0.2">
      <c r="E142" s="36"/>
      <c r="G142" s="37"/>
      <c r="H142" s="38"/>
      <c r="I142" s="38"/>
      <c r="J142" s="38"/>
      <c r="M142" s="39"/>
      <c r="AG142" s="32"/>
      <c r="AH142" s="32"/>
      <c r="AI142" s="40"/>
      <c r="AJ142" s="41"/>
      <c r="AK142" s="42"/>
      <c r="AL142" s="40"/>
      <c r="AM142" s="41"/>
      <c r="AN142" s="42"/>
      <c r="AO142" s="43"/>
      <c r="AP142" s="43"/>
      <c r="AQ142" s="43"/>
    </row>
    <row r="143" spans="5:43" x14ac:dyDescent="0.2">
      <c r="E143" s="36"/>
      <c r="G143" s="37"/>
      <c r="H143" s="38"/>
      <c r="I143" s="38"/>
      <c r="J143" s="38"/>
      <c r="M143" s="39"/>
      <c r="AG143" s="32"/>
      <c r="AH143" s="32"/>
      <c r="AI143" s="40"/>
      <c r="AJ143" s="41"/>
      <c r="AK143" s="42"/>
      <c r="AL143" s="40"/>
      <c r="AM143" s="41"/>
      <c r="AN143" s="42"/>
      <c r="AO143" s="43"/>
      <c r="AP143" s="43"/>
      <c r="AQ143" s="43"/>
    </row>
    <row r="144" spans="5:43" x14ac:dyDescent="0.2">
      <c r="E144" s="36"/>
      <c r="G144" s="37"/>
      <c r="H144" s="38"/>
      <c r="I144" s="38"/>
      <c r="J144" s="38"/>
      <c r="M144" s="39"/>
      <c r="AG144" s="32"/>
      <c r="AH144" s="32"/>
      <c r="AI144" s="40"/>
      <c r="AJ144" s="41"/>
      <c r="AK144" s="42"/>
      <c r="AL144" s="40"/>
      <c r="AM144" s="41"/>
      <c r="AN144" s="42"/>
      <c r="AO144" s="43"/>
      <c r="AP144" s="43"/>
      <c r="AQ144" s="43"/>
    </row>
    <row r="145" spans="5:43" x14ac:dyDescent="0.2">
      <c r="E145" s="36"/>
      <c r="G145" s="37"/>
      <c r="H145" s="38"/>
      <c r="I145" s="38"/>
      <c r="J145" s="38"/>
      <c r="M145" s="39"/>
      <c r="AG145" s="32"/>
      <c r="AH145" s="32"/>
      <c r="AI145" s="40"/>
      <c r="AJ145" s="41"/>
      <c r="AK145" s="42"/>
      <c r="AL145" s="40"/>
      <c r="AM145" s="41"/>
      <c r="AN145" s="42"/>
      <c r="AO145" s="43"/>
      <c r="AP145" s="43"/>
      <c r="AQ145" s="43"/>
    </row>
    <row r="146" spans="5:43" x14ac:dyDescent="0.2">
      <c r="E146" s="36"/>
      <c r="G146" s="37"/>
      <c r="H146" s="38"/>
      <c r="I146" s="38"/>
      <c r="J146" s="38"/>
      <c r="M146" s="39"/>
      <c r="AG146" s="32"/>
      <c r="AH146" s="32"/>
      <c r="AI146" s="40"/>
      <c r="AJ146" s="41"/>
      <c r="AK146" s="42"/>
      <c r="AL146" s="40"/>
      <c r="AM146" s="41"/>
      <c r="AN146" s="42"/>
      <c r="AO146" s="43"/>
      <c r="AP146" s="43"/>
      <c r="AQ146" s="43"/>
    </row>
    <row r="147" spans="5:43" x14ac:dyDescent="0.2">
      <c r="E147" s="36"/>
      <c r="G147" s="37"/>
      <c r="H147" s="38"/>
      <c r="I147" s="38"/>
      <c r="J147" s="38"/>
      <c r="M147" s="39"/>
      <c r="AG147" s="32"/>
      <c r="AH147" s="32"/>
      <c r="AI147" s="40"/>
      <c r="AJ147" s="41"/>
      <c r="AK147" s="42"/>
      <c r="AL147" s="40"/>
      <c r="AM147" s="41"/>
      <c r="AN147" s="42"/>
      <c r="AO147" s="43"/>
      <c r="AP147" s="43"/>
      <c r="AQ147" s="43"/>
    </row>
    <row r="148" spans="5:43" x14ac:dyDescent="0.2">
      <c r="E148" s="36"/>
      <c r="G148" s="37"/>
      <c r="H148" s="38"/>
      <c r="I148" s="38"/>
      <c r="J148" s="38"/>
      <c r="M148" s="39"/>
      <c r="AG148" s="32"/>
      <c r="AH148" s="32"/>
      <c r="AI148" s="40"/>
      <c r="AJ148" s="41"/>
      <c r="AK148" s="42"/>
      <c r="AL148" s="40"/>
      <c r="AM148" s="41"/>
      <c r="AN148" s="42"/>
      <c r="AO148" s="43"/>
      <c r="AP148" s="43"/>
      <c r="AQ148" s="43"/>
    </row>
    <row r="149" spans="5:43" x14ac:dyDescent="0.2">
      <c r="E149" s="36"/>
      <c r="G149" s="37"/>
      <c r="H149" s="38"/>
      <c r="I149" s="38"/>
      <c r="J149" s="38"/>
      <c r="M149" s="39"/>
      <c r="AG149" s="32"/>
      <c r="AH149" s="32"/>
      <c r="AI149" s="40"/>
      <c r="AJ149" s="41"/>
      <c r="AK149" s="42"/>
      <c r="AL149" s="40"/>
      <c r="AM149" s="41"/>
      <c r="AN149" s="42"/>
      <c r="AO149" s="43"/>
      <c r="AP149" s="43"/>
      <c r="AQ149" s="43"/>
    </row>
    <row r="150" spans="5:43" x14ac:dyDescent="0.2">
      <c r="E150" s="36"/>
      <c r="G150" s="37"/>
      <c r="H150" s="38"/>
      <c r="I150" s="38"/>
      <c r="J150" s="38"/>
      <c r="M150" s="39"/>
      <c r="AG150" s="32"/>
      <c r="AH150" s="32"/>
      <c r="AI150" s="40"/>
      <c r="AJ150" s="41"/>
      <c r="AK150" s="42"/>
      <c r="AL150" s="40"/>
      <c r="AM150" s="41"/>
      <c r="AN150" s="42"/>
      <c r="AO150" s="43"/>
      <c r="AP150" s="43"/>
      <c r="AQ150" s="43"/>
    </row>
    <row r="151" spans="5:43" x14ac:dyDescent="0.2">
      <c r="E151" s="36"/>
      <c r="G151" s="37"/>
      <c r="H151" s="38"/>
      <c r="I151" s="38"/>
      <c r="J151" s="38"/>
      <c r="M151" s="39"/>
      <c r="AG151" s="32"/>
      <c r="AH151" s="32"/>
      <c r="AI151" s="40"/>
      <c r="AJ151" s="41"/>
      <c r="AK151" s="42"/>
      <c r="AL151" s="40"/>
      <c r="AM151" s="41"/>
      <c r="AN151" s="42"/>
      <c r="AO151" s="43"/>
      <c r="AP151" s="43"/>
      <c r="AQ151" s="43"/>
    </row>
    <row r="152" spans="5:43" x14ac:dyDescent="0.2">
      <c r="E152" s="36"/>
      <c r="G152" s="37"/>
      <c r="H152" s="38"/>
      <c r="I152" s="38"/>
      <c r="J152" s="38"/>
      <c r="M152" s="39"/>
      <c r="AG152" s="32"/>
      <c r="AH152" s="32"/>
      <c r="AI152" s="40"/>
      <c r="AJ152" s="41"/>
      <c r="AK152" s="42"/>
      <c r="AL152" s="40"/>
      <c r="AM152" s="41"/>
      <c r="AN152" s="42"/>
      <c r="AO152" s="43"/>
      <c r="AP152" s="43"/>
      <c r="AQ152" s="43"/>
    </row>
    <row r="153" spans="5:43" x14ac:dyDescent="0.2">
      <c r="E153" s="36"/>
      <c r="G153" s="37"/>
      <c r="H153" s="38"/>
      <c r="I153" s="38"/>
      <c r="J153" s="38"/>
      <c r="M153" s="39"/>
      <c r="AG153" s="32"/>
      <c r="AH153" s="32"/>
      <c r="AI153" s="40"/>
      <c r="AJ153" s="41"/>
      <c r="AK153" s="42"/>
      <c r="AL153" s="40"/>
      <c r="AM153" s="41"/>
      <c r="AN153" s="42"/>
      <c r="AO153" s="43"/>
      <c r="AP153" s="43"/>
      <c r="AQ153" s="43"/>
    </row>
    <row r="154" spans="5:43" x14ac:dyDescent="0.2">
      <c r="E154" s="36"/>
      <c r="G154" s="37"/>
      <c r="H154" s="38"/>
      <c r="I154" s="38"/>
      <c r="J154" s="38"/>
      <c r="M154" s="39"/>
      <c r="AG154" s="32"/>
      <c r="AH154" s="32"/>
      <c r="AI154" s="40"/>
      <c r="AJ154" s="41"/>
      <c r="AK154" s="42"/>
      <c r="AL154" s="40"/>
      <c r="AM154" s="41"/>
      <c r="AN154" s="42"/>
      <c r="AO154" s="43"/>
      <c r="AP154" s="43"/>
      <c r="AQ154" s="43"/>
    </row>
    <row r="155" spans="5:43" x14ac:dyDescent="0.2">
      <c r="E155" s="36"/>
      <c r="G155" s="37"/>
      <c r="H155" s="38"/>
      <c r="I155" s="38"/>
      <c r="J155" s="38"/>
      <c r="M155" s="39"/>
      <c r="AG155" s="32"/>
      <c r="AH155" s="32"/>
      <c r="AI155" s="40"/>
      <c r="AJ155" s="41"/>
      <c r="AK155" s="42"/>
      <c r="AL155" s="40"/>
      <c r="AM155" s="41"/>
      <c r="AN155" s="42"/>
      <c r="AO155" s="43"/>
      <c r="AP155" s="43"/>
      <c r="AQ155" s="43"/>
    </row>
    <row r="156" spans="5:43" x14ac:dyDescent="0.2">
      <c r="E156" s="36"/>
      <c r="G156" s="37"/>
      <c r="H156" s="38"/>
      <c r="I156" s="38"/>
      <c r="J156" s="38"/>
      <c r="M156" s="39"/>
      <c r="AG156" s="32"/>
      <c r="AH156" s="32"/>
      <c r="AI156" s="40"/>
      <c r="AJ156" s="41"/>
      <c r="AK156" s="42"/>
      <c r="AL156" s="40"/>
      <c r="AM156" s="41"/>
      <c r="AN156" s="42"/>
      <c r="AO156" s="43"/>
      <c r="AP156" s="43"/>
      <c r="AQ156" s="43"/>
    </row>
    <row r="157" spans="5:43" x14ac:dyDescent="0.2">
      <c r="E157" s="36"/>
      <c r="G157" s="37"/>
      <c r="H157" s="38"/>
      <c r="I157" s="38"/>
      <c r="J157" s="38"/>
      <c r="M157" s="39"/>
      <c r="AG157" s="32"/>
      <c r="AH157" s="32"/>
      <c r="AI157" s="40"/>
      <c r="AJ157" s="41"/>
      <c r="AK157" s="42"/>
      <c r="AL157" s="40"/>
      <c r="AM157" s="41"/>
      <c r="AN157" s="42"/>
      <c r="AO157" s="43"/>
      <c r="AP157" s="43"/>
      <c r="AQ157" s="43"/>
    </row>
    <row r="158" spans="5:43" x14ac:dyDescent="0.2">
      <c r="E158" s="36"/>
      <c r="G158" s="37"/>
      <c r="H158" s="38"/>
      <c r="I158" s="38"/>
      <c r="J158" s="38"/>
      <c r="M158" s="39"/>
      <c r="AG158" s="32"/>
      <c r="AH158" s="32"/>
      <c r="AI158" s="40"/>
      <c r="AJ158" s="41"/>
      <c r="AK158" s="42"/>
      <c r="AL158" s="40"/>
      <c r="AM158" s="41"/>
      <c r="AN158" s="42"/>
      <c r="AO158" s="43"/>
      <c r="AP158" s="43"/>
      <c r="AQ158" s="43"/>
    </row>
    <row r="159" spans="5:43" x14ac:dyDescent="0.2">
      <c r="E159" s="36"/>
      <c r="G159" s="37"/>
      <c r="H159" s="38"/>
      <c r="I159" s="38"/>
      <c r="J159" s="38"/>
      <c r="M159" s="39"/>
      <c r="AG159" s="32"/>
      <c r="AH159" s="32"/>
      <c r="AI159" s="40"/>
      <c r="AJ159" s="41"/>
      <c r="AK159" s="42"/>
      <c r="AL159" s="40"/>
      <c r="AM159" s="41"/>
      <c r="AN159" s="42"/>
      <c r="AO159" s="43"/>
      <c r="AP159" s="43"/>
      <c r="AQ159" s="43"/>
    </row>
    <row r="160" spans="5:43" x14ac:dyDescent="0.2">
      <c r="E160" s="36"/>
      <c r="G160" s="37"/>
      <c r="H160" s="38"/>
      <c r="I160" s="38"/>
      <c r="J160" s="38"/>
      <c r="M160" s="39"/>
      <c r="AG160" s="32"/>
      <c r="AH160" s="32"/>
      <c r="AI160" s="40"/>
      <c r="AJ160" s="41"/>
      <c r="AK160" s="42"/>
      <c r="AL160" s="40"/>
      <c r="AM160" s="41"/>
      <c r="AN160" s="42"/>
      <c r="AO160" s="43"/>
      <c r="AP160" s="43"/>
      <c r="AQ160" s="43"/>
    </row>
    <row r="161" spans="5:43" x14ac:dyDescent="0.2">
      <c r="E161" s="36"/>
      <c r="G161" s="37"/>
      <c r="H161" s="38"/>
      <c r="I161" s="38"/>
      <c r="J161" s="38"/>
      <c r="M161" s="39"/>
      <c r="AG161" s="32"/>
      <c r="AH161" s="32"/>
      <c r="AI161" s="40"/>
      <c r="AJ161" s="41"/>
      <c r="AK161" s="42"/>
      <c r="AL161" s="40"/>
      <c r="AM161" s="41"/>
      <c r="AN161" s="42"/>
      <c r="AO161" s="43"/>
      <c r="AP161" s="43"/>
      <c r="AQ161" s="43"/>
    </row>
    <row r="162" spans="5:43" x14ac:dyDescent="0.2">
      <c r="E162" s="36"/>
      <c r="G162" s="37"/>
      <c r="H162" s="38"/>
      <c r="I162" s="38"/>
      <c r="J162" s="38"/>
      <c r="M162" s="39"/>
      <c r="AG162" s="32"/>
      <c r="AH162" s="32"/>
      <c r="AI162" s="40"/>
      <c r="AJ162" s="41"/>
      <c r="AK162" s="42"/>
      <c r="AL162" s="40"/>
      <c r="AM162" s="41"/>
      <c r="AN162" s="42"/>
      <c r="AO162" s="43"/>
      <c r="AP162" s="43"/>
      <c r="AQ162" s="43"/>
    </row>
    <row r="163" spans="5:43" x14ac:dyDescent="0.2">
      <c r="E163" s="36"/>
      <c r="G163" s="37"/>
      <c r="H163" s="38"/>
      <c r="I163" s="38"/>
      <c r="J163" s="38"/>
      <c r="M163" s="39"/>
      <c r="AG163" s="32"/>
      <c r="AH163" s="32"/>
      <c r="AI163" s="40"/>
      <c r="AJ163" s="41"/>
      <c r="AK163" s="42"/>
      <c r="AL163" s="40"/>
      <c r="AM163" s="41"/>
      <c r="AN163" s="42"/>
      <c r="AO163" s="43"/>
      <c r="AP163" s="43"/>
      <c r="AQ163" s="43"/>
    </row>
    <row r="164" spans="5:43" x14ac:dyDescent="0.2">
      <c r="E164" s="36"/>
      <c r="G164" s="37"/>
      <c r="H164" s="38"/>
      <c r="I164" s="38"/>
      <c r="J164" s="38"/>
      <c r="M164" s="39"/>
      <c r="AG164" s="32"/>
      <c r="AH164" s="32"/>
      <c r="AI164" s="40"/>
      <c r="AJ164" s="41"/>
      <c r="AK164" s="42"/>
      <c r="AL164" s="40"/>
      <c r="AM164" s="41"/>
      <c r="AN164" s="42"/>
      <c r="AO164" s="43"/>
      <c r="AP164" s="43"/>
      <c r="AQ164" s="43"/>
    </row>
    <row r="165" spans="5:43" x14ac:dyDescent="0.2">
      <c r="E165" s="36"/>
      <c r="G165" s="37"/>
      <c r="H165" s="38"/>
      <c r="I165" s="38"/>
      <c r="J165" s="38"/>
      <c r="M165" s="39"/>
      <c r="AG165" s="32"/>
      <c r="AH165" s="32"/>
      <c r="AI165" s="40"/>
      <c r="AJ165" s="41"/>
      <c r="AK165" s="42"/>
      <c r="AL165" s="40"/>
      <c r="AM165" s="41"/>
      <c r="AN165" s="42"/>
      <c r="AO165" s="43"/>
      <c r="AP165" s="43"/>
      <c r="AQ165" s="43"/>
    </row>
    <row r="166" spans="5:43" x14ac:dyDescent="0.2">
      <c r="E166" s="36"/>
      <c r="G166" s="37"/>
      <c r="H166" s="38"/>
      <c r="I166" s="38"/>
      <c r="J166" s="38"/>
      <c r="M166" s="39"/>
      <c r="AG166" s="32"/>
      <c r="AH166" s="32"/>
      <c r="AI166" s="40"/>
      <c r="AJ166" s="41"/>
      <c r="AK166" s="42"/>
      <c r="AL166" s="40"/>
      <c r="AM166" s="41"/>
      <c r="AN166" s="42"/>
      <c r="AO166" s="43"/>
      <c r="AP166" s="43"/>
      <c r="AQ166" s="43"/>
    </row>
    <row r="167" spans="5:43" x14ac:dyDescent="0.2">
      <c r="E167" s="36"/>
      <c r="G167" s="37"/>
      <c r="H167" s="38"/>
      <c r="I167" s="38"/>
      <c r="J167" s="38"/>
      <c r="M167" s="39"/>
      <c r="AG167" s="32"/>
      <c r="AH167" s="32"/>
      <c r="AI167" s="40"/>
      <c r="AJ167" s="41"/>
      <c r="AK167" s="42"/>
      <c r="AL167" s="40"/>
      <c r="AM167" s="41"/>
      <c r="AN167" s="42"/>
      <c r="AO167" s="43"/>
      <c r="AP167" s="43"/>
      <c r="AQ167" s="43"/>
    </row>
    <row r="168" spans="5:43" x14ac:dyDescent="0.2">
      <c r="E168" s="36"/>
      <c r="G168" s="37"/>
      <c r="H168" s="38"/>
      <c r="I168" s="38"/>
      <c r="J168" s="38"/>
      <c r="M168" s="39"/>
      <c r="AG168" s="32"/>
      <c r="AH168" s="32"/>
      <c r="AI168" s="40"/>
      <c r="AJ168" s="41"/>
      <c r="AK168" s="42"/>
      <c r="AL168" s="40"/>
      <c r="AM168" s="41"/>
      <c r="AN168" s="42"/>
      <c r="AO168" s="43"/>
      <c r="AP168" s="43"/>
      <c r="AQ168" s="43"/>
    </row>
    <row r="169" spans="5:43" x14ac:dyDescent="0.2">
      <c r="E169" s="36"/>
      <c r="G169" s="37"/>
      <c r="H169" s="38"/>
      <c r="I169" s="38"/>
      <c r="J169" s="38"/>
      <c r="M169" s="39"/>
      <c r="AG169" s="32"/>
      <c r="AH169" s="32"/>
      <c r="AI169" s="40"/>
      <c r="AJ169" s="41"/>
      <c r="AK169" s="42"/>
      <c r="AL169" s="40"/>
      <c r="AM169" s="41"/>
      <c r="AN169" s="42"/>
      <c r="AO169" s="43"/>
      <c r="AP169" s="43"/>
      <c r="AQ169" s="43"/>
    </row>
    <row r="170" spans="5:43" x14ac:dyDescent="0.2">
      <c r="E170" s="36"/>
      <c r="G170" s="37"/>
      <c r="H170" s="38"/>
      <c r="I170" s="38"/>
      <c r="J170" s="38"/>
      <c r="M170" s="39"/>
      <c r="AG170" s="32"/>
      <c r="AH170" s="32"/>
      <c r="AI170" s="40"/>
      <c r="AJ170" s="41"/>
      <c r="AK170" s="42"/>
      <c r="AL170" s="40"/>
      <c r="AM170" s="41"/>
      <c r="AN170" s="42"/>
      <c r="AO170" s="43"/>
      <c r="AP170" s="43"/>
      <c r="AQ170" s="43"/>
    </row>
    <row r="171" spans="5:43" x14ac:dyDescent="0.2">
      <c r="E171" s="36"/>
      <c r="G171" s="37"/>
      <c r="H171" s="38"/>
      <c r="I171" s="38"/>
      <c r="J171" s="38"/>
      <c r="M171" s="39"/>
      <c r="AG171" s="32"/>
      <c r="AH171" s="32"/>
      <c r="AI171" s="40"/>
      <c r="AJ171" s="41"/>
      <c r="AK171" s="42"/>
      <c r="AL171" s="40"/>
      <c r="AM171" s="41"/>
      <c r="AN171" s="42"/>
      <c r="AO171" s="43"/>
      <c r="AP171" s="43"/>
      <c r="AQ171" s="43"/>
    </row>
    <row r="172" spans="5:43" x14ac:dyDescent="0.2">
      <c r="E172" s="36"/>
      <c r="G172" s="37"/>
      <c r="H172" s="38"/>
      <c r="I172" s="38"/>
      <c r="J172" s="38"/>
      <c r="M172" s="39"/>
      <c r="AG172" s="32"/>
      <c r="AH172" s="32"/>
      <c r="AI172" s="40"/>
      <c r="AJ172" s="41"/>
      <c r="AK172" s="42"/>
      <c r="AL172" s="40"/>
      <c r="AM172" s="41"/>
      <c r="AN172" s="42"/>
      <c r="AO172" s="43"/>
      <c r="AP172" s="43"/>
      <c r="AQ172" s="43"/>
    </row>
    <row r="173" spans="5:43" x14ac:dyDescent="0.2">
      <c r="E173" s="36"/>
      <c r="G173" s="37"/>
      <c r="H173" s="38"/>
      <c r="I173" s="38"/>
      <c r="J173" s="38"/>
      <c r="M173" s="39"/>
      <c r="AG173" s="32"/>
      <c r="AH173" s="32"/>
      <c r="AI173" s="40"/>
      <c r="AJ173" s="41"/>
      <c r="AK173" s="42"/>
      <c r="AL173" s="40"/>
      <c r="AM173" s="41"/>
      <c r="AN173" s="42"/>
      <c r="AO173" s="43"/>
      <c r="AP173" s="43"/>
      <c r="AQ173" s="43"/>
    </row>
    <row r="174" spans="5:43" x14ac:dyDescent="0.2">
      <c r="E174" s="36"/>
      <c r="G174" s="37"/>
      <c r="H174" s="38"/>
      <c r="I174" s="38"/>
      <c r="J174" s="38"/>
      <c r="M174" s="39"/>
      <c r="AG174" s="32"/>
      <c r="AH174" s="32"/>
      <c r="AI174" s="40"/>
      <c r="AJ174" s="41"/>
      <c r="AK174" s="42"/>
      <c r="AL174" s="40"/>
      <c r="AM174" s="41"/>
      <c r="AN174" s="42"/>
      <c r="AO174" s="43"/>
      <c r="AP174" s="43"/>
      <c r="AQ174" s="43"/>
    </row>
    <row r="175" spans="5:43" x14ac:dyDescent="0.2">
      <c r="E175" s="36"/>
      <c r="G175" s="37"/>
      <c r="H175" s="38"/>
      <c r="I175" s="38"/>
      <c r="J175" s="38"/>
      <c r="M175" s="39"/>
      <c r="AG175" s="32"/>
      <c r="AH175" s="32"/>
      <c r="AI175" s="40"/>
      <c r="AJ175" s="41"/>
      <c r="AK175" s="42"/>
      <c r="AL175" s="40"/>
      <c r="AM175" s="41"/>
      <c r="AN175" s="42"/>
      <c r="AO175" s="43"/>
      <c r="AP175" s="43"/>
      <c r="AQ175" s="43"/>
    </row>
    <row r="176" spans="5:43" x14ac:dyDescent="0.2">
      <c r="E176" s="36"/>
      <c r="G176" s="37"/>
      <c r="H176" s="38"/>
      <c r="I176" s="38"/>
      <c r="J176" s="38"/>
      <c r="M176" s="39"/>
      <c r="AG176" s="32"/>
      <c r="AH176" s="32"/>
      <c r="AI176" s="40"/>
      <c r="AJ176" s="41"/>
      <c r="AK176" s="42"/>
      <c r="AL176" s="40"/>
      <c r="AM176" s="41"/>
      <c r="AN176" s="42"/>
      <c r="AO176" s="43"/>
      <c r="AP176" s="43"/>
      <c r="AQ176" s="43"/>
    </row>
    <row r="177" spans="5:43" x14ac:dyDescent="0.2">
      <c r="E177" s="36"/>
      <c r="G177" s="37"/>
      <c r="H177" s="38"/>
      <c r="I177" s="38"/>
      <c r="J177" s="38"/>
      <c r="M177" s="39"/>
      <c r="AG177" s="32"/>
      <c r="AH177" s="32"/>
      <c r="AI177" s="40"/>
      <c r="AJ177" s="41"/>
      <c r="AK177" s="42"/>
      <c r="AL177" s="40"/>
      <c r="AM177" s="41"/>
      <c r="AN177" s="42"/>
      <c r="AO177" s="43"/>
      <c r="AP177" s="43"/>
      <c r="AQ177" s="43"/>
    </row>
    <row r="178" spans="5:43" x14ac:dyDescent="0.2">
      <c r="E178" s="36"/>
      <c r="G178" s="37"/>
      <c r="H178" s="38"/>
      <c r="I178" s="38"/>
      <c r="J178" s="38"/>
      <c r="M178" s="39"/>
      <c r="AG178" s="32"/>
      <c r="AH178" s="32"/>
      <c r="AI178" s="40"/>
      <c r="AJ178" s="41"/>
      <c r="AK178" s="42"/>
      <c r="AL178" s="40"/>
      <c r="AM178" s="41"/>
      <c r="AN178" s="42"/>
      <c r="AO178" s="43"/>
      <c r="AP178" s="43"/>
      <c r="AQ178" s="43"/>
    </row>
    <row r="179" spans="5:43" x14ac:dyDescent="0.2">
      <c r="E179" s="36"/>
      <c r="G179" s="37"/>
      <c r="H179" s="38"/>
      <c r="I179" s="38"/>
      <c r="J179" s="38"/>
      <c r="M179" s="39"/>
      <c r="AG179" s="32"/>
      <c r="AH179" s="32"/>
      <c r="AI179" s="40"/>
      <c r="AJ179" s="41"/>
      <c r="AK179" s="42"/>
      <c r="AL179" s="40"/>
      <c r="AM179" s="41"/>
      <c r="AN179" s="42"/>
      <c r="AO179" s="43"/>
      <c r="AP179" s="43"/>
      <c r="AQ179" s="43"/>
    </row>
    <row r="180" spans="5:43" x14ac:dyDescent="0.2">
      <c r="E180" s="36"/>
      <c r="G180" s="37"/>
      <c r="H180" s="38"/>
      <c r="I180" s="38"/>
      <c r="J180" s="38"/>
      <c r="M180" s="39"/>
      <c r="AG180" s="32"/>
      <c r="AH180" s="32"/>
      <c r="AI180" s="40"/>
      <c r="AJ180" s="41"/>
      <c r="AK180" s="42"/>
      <c r="AL180" s="40"/>
      <c r="AM180" s="41"/>
      <c r="AN180" s="42"/>
      <c r="AO180" s="43"/>
      <c r="AP180" s="43"/>
      <c r="AQ180" s="43"/>
    </row>
    <row r="181" spans="5:43" x14ac:dyDescent="0.2">
      <c r="E181" s="36"/>
      <c r="G181" s="37"/>
      <c r="H181" s="38"/>
      <c r="I181" s="38"/>
      <c r="J181" s="38"/>
      <c r="M181" s="39"/>
      <c r="AG181" s="32"/>
      <c r="AH181" s="32"/>
      <c r="AI181" s="40"/>
      <c r="AJ181" s="41"/>
      <c r="AK181" s="42"/>
      <c r="AL181" s="40"/>
      <c r="AM181" s="41"/>
      <c r="AN181" s="42"/>
      <c r="AO181" s="43"/>
      <c r="AP181" s="43"/>
      <c r="AQ181" s="43"/>
    </row>
    <row r="182" spans="5:43" x14ac:dyDescent="0.2">
      <c r="E182" s="36"/>
      <c r="G182" s="37"/>
      <c r="H182" s="38"/>
      <c r="I182" s="38"/>
      <c r="J182" s="38"/>
      <c r="M182" s="39"/>
      <c r="AG182" s="32"/>
      <c r="AH182" s="32"/>
      <c r="AI182" s="40"/>
      <c r="AJ182" s="41"/>
      <c r="AK182" s="42"/>
      <c r="AL182" s="40"/>
      <c r="AM182" s="41"/>
      <c r="AN182" s="42"/>
      <c r="AO182" s="43"/>
      <c r="AP182" s="43"/>
      <c r="AQ182" s="43"/>
    </row>
    <row r="183" spans="5:43" x14ac:dyDescent="0.2">
      <c r="E183" s="36"/>
      <c r="G183" s="37"/>
      <c r="H183" s="38"/>
      <c r="I183" s="38"/>
      <c r="J183" s="38"/>
      <c r="M183" s="39"/>
      <c r="AG183" s="32"/>
      <c r="AH183" s="32"/>
      <c r="AI183" s="40"/>
      <c r="AJ183" s="41"/>
      <c r="AK183" s="42"/>
      <c r="AL183" s="40"/>
      <c r="AM183" s="41"/>
      <c r="AN183" s="42"/>
      <c r="AO183" s="43"/>
      <c r="AP183" s="43"/>
      <c r="AQ183" s="43"/>
    </row>
    <row r="184" spans="5:43" x14ac:dyDescent="0.2">
      <c r="E184" s="36"/>
      <c r="G184" s="37"/>
      <c r="H184" s="38"/>
      <c r="I184" s="38"/>
      <c r="J184" s="38"/>
      <c r="M184" s="39"/>
      <c r="AG184" s="32"/>
      <c r="AH184" s="32"/>
      <c r="AI184" s="40"/>
      <c r="AJ184" s="41"/>
      <c r="AK184" s="42"/>
      <c r="AL184" s="40"/>
      <c r="AM184" s="41"/>
      <c r="AN184" s="42"/>
      <c r="AO184" s="43"/>
      <c r="AP184" s="43"/>
      <c r="AQ184" s="43"/>
    </row>
    <row r="185" spans="5:43" x14ac:dyDescent="0.2">
      <c r="E185" s="36"/>
      <c r="G185" s="37"/>
      <c r="H185" s="38"/>
      <c r="I185" s="38"/>
      <c r="J185" s="38"/>
      <c r="M185" s="39"/>
      <c r="AG185" s="32"/>
      <c r="AH185" s="32"/>
      <c r="AI185" s="40"/>
      <c r="AJ185" s="41"/>
      <c r="AK185" s="42"/>
      <c r="AL185" s="40"/>
      <c r="AM185" s="41"/>
      <c r="AN185" s="42"/>
      <c r="AO185" s="43"/>
      <c r="AP185" s="43"/>
      <c r="AQ185" s="43"/>
    </row>
    <row r="186" spans="5:43" x14ac:dyDescent="0.2">
      <c r="E186" s="36"/>
      <c r="G186" s="37"/>
      <c r="H186" s="38"/>
      <c r="I186" s="38"/>
      <c r="J186" s="38"/>
      <c r="M186" s="39"/>
      <c r="AG186" s="32"/>
      <c r="AH186" s="32"/>
      <c r="AI186" s="40"/>
      <c r="AJ186" s="41"/>
      <c r="AK186" s="42"/>
      <c r="AL186" s="40"/>
      <c r="AM186" s="41"/>
      <c r="AN186" s="42"/>
      <c r="AO186" s="43"/>
      <c r="AP186" s="43"/>
      <c r="AQ186" s="43"/>
    </row>
    <row r="187" spans="5:43" x14ac:dyDescent="0.2">
      <c r="E187" s="36"/>
      <c r="G187" s="37"/>
      <c r="H187" s="38"/>
      <c r="I187" s="38"/>
      <c r="J187" s="38"/>
      <c r="M187" s="39"/>
      <c r="AG187" s="32"/>
      <c r="AH187" s="32"/>
      <c r="AI187" s="40"/>
      <c r="AJ187" s="41"/>
      <c r="AK187" s="42"/>
      <c r="AL187" s="40"/>
      <c r="AM187" s="41"/>
      <c r="AN187" s="42"/>
      <c r="AO187" s="43"/>
      <c r="AP187" s="43"/>
      <c r="AQ187" s="43"/>
    </row>
    <row r="188" spans="5:43" x14ac:dyDescent="0.2">
      <c r="E188" s="36"/>
      <c r="G188" s="37"/>
      <c r="H188" s="38"/>
      <c r="I188" s="38"/>
      <c r="J188" s="38"/>
      <c r="M188" s="39"/>
      <c r="AG188" s="32"/>
      <c r="AH188" s="32"/>
      <c r="AI188" s="40"/>
      <c r="AJ188" s="41"/>
      <c r="AK188" s="42"/>
      <c r="AL188" s="40"/>
      <c r="AM188" s="41"/>
      <c r="AN188" s="42"/>
      <c r="AO188" s="43"/>
      <c r="AP188" s="43"/>
      <c r="AQ188" s="43"/>
    </row>
    <row r="189" spans="5:43" x14ac:dyDescent="0.2">
      <c r="E189" s="36"/>
      <c r="G189" s="37"/>
      <c r="H189" s="38"/>
      <c r="I189" s="38"/>
      <c r="J189" s="38"/>
      <c r="M189" s="39"/>
      <c r="AG189" s="32"/>
      <c r="AH189" s="32"/>
      <c r="AI189" s="40"/>
      <c r="AJ189" s="41"/>
      <c r="AK189" s="42"/>
      <c r="AL189" s="40"/>
      <c r="AM189" s="41"/>
      <c r="AN189" s="42"/>
      <c r="AO189" s="43"/>
      <c r="AP189" s="43"/>
      <c r="AQ189" s="43"/>
    </row>
    <row r="190" spans="5:43" x14ac:dyDescent="0.2">
      <c r="E190" s="36"/>
      <c r="G190" s="37"/>
      <c r="H190" s="38"/>
      <c r="I190" s="38"/>
      <c r="J190" s="38"/>
      <c r="M190" s="39"/>
      <c r="AG190" s="32"/>
      <c r="AH190" s="32"/>
      <c r="AI190" s="40"/>
      <c r="AJ190" s="41"/>
      <c r="AK190" s="42"/>
      <c r="AL190" s="40"/>
      <c r="AM190" s="41"/>
      <c r="AN190" s="42"/>
      <c r="AO190" s="43"/>
      <c r="AP190" s="43"/>
      <c r="AQ190" s="43"/>
    </row>
    <row r="191" spans="5:43" x14ac:dyDescent="0.2">
      <c r="E191" s="36"/>
      <c r="G191" s="37"/>
      <c r="H191" s="38"/>
      <c r="I191" s="38"/>
      <c r="J191" s="38"/>
      <c r="M191" s="39"/>
      <c r="AG191" s="32"/>
      <c r="AH191" s="32"/>
      <c r="AI191" s="40"/>
      <c r="AJ191" s="41"/>
      <c r="AK191" s="42"/>
      <c r="AL191" s="40"/>
      <c r="AM191" s="41"/>
      <c r="AN191" s="42"/>
      <c r="AO191" s="43"/>
      <c r="AP191" s="43"/>
      <c r="AQ191" s="43"/>
    </row>
    <row r="192" spans="5:43" x14ac:dyDescent="0.2">
      <c r="E192" s="36"/>
      <c r="G192" s="37"/>
      <c r="H192" s="38"/>
      <c r="I192" s="38"/>
      <c r="J192" s="38"/>
      <c r="M192" s="39"/>
      <c r="AG192" s="32"/>
      <c r="AH192" s="32"/>
      <c r="AI192" s="40"/>
      <c r="AJ192" s="41"/>
      <c r="AK192" s="42"/>
      <c r="AL192" s="40"/>
      <c r="AM192" s="41"/>
      <c r="AN192" s="42"/>
      <c r="AO192" s="43"/>
      <c r="AP192" s="43"/>
      <c r="AQ192" s="43"/>
    </row>
    <row r="193" spans="5:43" x14ac:dyDescent="0.2">
      <c r="E193" s="36"/>
      <c r="G193" s="37"/>
      <c r="H193" s="38"/>
      <c r="I193" s="38"/>
      <c r="J193" s="38"/>
      <c r="M193" s="39"/>
      <c r="AG193" s="32"/>
      <c r="AH193" s="32"/>
      <c r="AI193" s="40"/>
      <c r="AJ193" s="41"/>
      <c r="AK193" s="42"/>
      <c r="AL193" s="40"/>
      <c r="AM193" s="41"/>
      <c r="AN193" s="42"/>
      <c r="AO193" s="43"/>
      <c r="AP193" s="43"/>
      <c r="AQ193" s="43"/>
    </row>
    <row r="194" spans="5:43" x14ac:dyDescent="0.2">
      <c r="E194" s="36"/>
      <c r="G194" s="37"/>
      <c r="H194" s="38"/>
      <c r="I194" s="38"/>
      <c r="J194" s="38"/>
      <c r="M194" s="39"/>
      <c r="AG194" s="32"/>
      <c r="AH194" s="32"/>
      <c r="AI194" s="40"/>
      <c r="AJ194" s="41"/>
      <c r="AK194" s="42"/>
      <c r="AL194" s="40"/>
      <c r="AM194" s="41"/>
      <c r="AN194" s="42"/>
      <c r="AO194" s="43"/>
      <c r="AP194" s="43"/>
      <c r="AQ194" s="43"/>
    </row>
    <row r="195" spans="5:43" x14ac:dyDescent="0.2">
      <c r="E195" s="36"/>
      <c r="G195" s="37"/>
      <c r="H195" s="38"/>
      <c r="I195" s="38"/>
      <c r="J195" s="38"/>
      <c r="M195" s="39"/>
      <c r="AG195" s="32"/>
      <c r="AH195" s="32"/>
      <c r="AI195" s="40"/>
      <c r="AJ195" s="41"/>
      <c r="AK195" s="42"/>
      <c r="AL195" s="40"/>
      <c r="AM195" s="41"/>
      <c r="AN195" s="42"/>
      <c r="AO195" s="43"/>
      <c r="AP195" s="43"/>
      <c r="AQ195" s="43"/>
    </row>
    <row r="196" spans="5:43" x14ac:dyDescent="0.2">
      <c r="E196" s="36"/>
      <c r="G196" s="37"/>
      <c r="H196" s="38"/>
      <c r="I196" s="38"/>
      <c r="J196" s="38"/>
      <c r="M196" s="39"/>
      <c r="AG196" s="32"/>
      <c r="AH196" s="32"/>
      <c r="AI196" s="40"/>
      <c r="AJ196" s="41"/>
      <c r="AK196" s="42"/>
      <c r="AL196" s="40"/>
      <c r="AM196" s="41"/>
      <c r="AN196" s="42"/>
      <c r="AO196" s="43"/>
      <c r="AP196" s="43"/>
      <c r="AQ196" s="43"/>
    </row>
    <row r="197" spans="5:43" x14ac:dyDescent="0.2">
      <c r="E197" s="36"/>
      <c r="G197" s="37"/>
      <c r="H197" s="38"/>
      <c r="I197" s="38"/>
      <c r="J197" s="38"/>
      <c r="M197" s="39"/>
      <c r="AG197" s="32"/>
      <c r="AH197" s="32"/>
      <c r="AI197" s="40"/>
      <c r="AJ197" s="41"/>
      <c r="AK197" s="42"/>
      <c r="AL197" s="40"/>
      <c r="AM197" s="41"/>
      <c r="AN197" s="42"/>
      <c r="AO197" s="43"/>
      <c r="AP197" s="43"/>
      <c r="AQ197" s="43"/>
    </row>
    <row r="198" spans="5:43" x14ac:dyDescent="0.2">
      <c r="E198" s="36"/>
      <c r="G198" s="37"/>
      <c r="H198" s="38"/>
      <c r="I198" s="38"/>
      <c r="J198" s="38"/>
      <c r="M198" s="39"/>
      <c r="AG198" s="32"/>
      <c r="AH198" s="32"/>
      <c r="AI198" s="40"/>
      <c r="AJ198" s="41"/>
      <c r="AK198" s="42"/>
      <c r="AL198" s="40"/>
      <c r="AM198" s="41"/>
      <c r="AN198" s="42"/>
      <c r="AO198" s="43"/>
      <c r="AP198" s="43"/>
      <c r="AQ198" s="43"/>
    </row>
    <row r="199" spans="5:43" x14ac:dyDescent="0.2">
      <c r="E199" s="36"/>
      <c r="G199" s="37"/>
      <c r="H199" s="38"/>
      <c r="I199" s="38"/>
      <c r="J199" s="38"/>
      <c r="M199" s="39"/>
      <c r="AG199" s="32"/>
      <c r="AH199" s="32"/>
      <c r="AI199" s="40"/>
      <c r="AJ199" s="41"/>
      <c r="AK199" s="42"/>
      <c r="AL199" s="40"/>
      <c r="AM199" s="41"/>
      <c r="AN199" s="42"/>
      <c r="AO199" s="43"/>
      <c r="AP199" s="43"/>
      <c r="AQ199" s="43"/>
    </row>
    <row r="200" spans="5:43" x14ac:dyDescent="0.2">
      <c r="E200" s="36"/>
      <c r="G200" s="37"/>
      <c r="H200" s="38"/>
      <c r="I200" s="38"/>
      <c r="J200" s="38"/>
      <c r="M200" s="39"/>
      <c r="AG200" s="32"/>
      <c r="AH200" s="32"/>
      <c r="AI200" s="40"/>
      <c r="AJ200" s="41"/>
      <c r="AK200" s="42"/>
      <c r="AL200" s="40"/>
      <c r="AM200" s="41"/>
      <c r="AN200" s="42"/>
      <c r="AO200" s="43"/>
      <c r="AP200" s="43"/>
      <c r="AQ200" s="43"/>
    </row>
    <row r="201" spans="5:43" x14ac:dyDescent="0.2">
      <c r="E201" s="36"/>
      <c r="G201" s="37"/>
      <c r="H201" s="38"/>
      <c r="I201" s="38"/>
      <c r="J201" s="38"/>
      <c r="M201" s="39"/>
      <c r="AG201" s="32"/>
      <c r="AH201" s="32"/>
      <c r="AI201" s="40"/>
      <c r="AJ201" s="41"/>
      <c r="AK201" s="42"/>
      <c r="AL201" s="40"/>
      <c r="AM201" s="41"/>
      <c r="AN201" s="42"/>
      <c r="AO201" s="43"/>
      <c r="AP201" s="43"/>
      <c r="AQ201" s="43"/>
    </row>
    <row r="202" spans="5:43" x14ac:dyDescent="0.2">
      <c r="E202" s="36"/>
      <c r="G202" s="37"/>
      <c r="H202" s="38"/>
      <c r="I202" s="38"/>
      <c r="J202" s="38"/>
      <c r="M202" s="39"/>
      <c r="AG202" s="32"/>
      <c r="AH202" s="32"/>
      <c r="AI202" s="40"/>
      <c r="AJ202" s="41"/>
      <c r="AK202" s="42"/>
      <c r="AL202" s="40"/>
      <c r="AM202" s="41"/>
      <c r="AN202" s="42"/>
      <c r="AO202" s="43"/>
      <c r="AP202" s="43"/>
      <c r="AQ202" s="43"/>
    </row>
    <row r="203" spans="5:43" x14ac:dyDescent="0.2">
      <c r="E203" s="36"/>
      <c r="G203" s="37"/>
      <c r="H203" s="38"/>
      <c r="I203" s="38"/>
      <c r="J203" s="38"/>
      <c r="M203" s="39"/>
      <c r="AG203" s="32"/>
      <c r="AH203" s="32"/>
      <c r="AI203" s="40"/>
      <c r="AJ203" s="41"/>
      <c r="AK203" s="42"/>
      <c r="AL203" s="40"/>
      <c r="AM203" s="41"/>
      <c r="AN203" s="42"/>
      <c r="AO203" s="43"/>
      <c r="AP203" s="43"/>
      <c r="AQ203" s="43"/>
    </row>
    <row r="204" spans="5:43" x14ac:dyDescent="0.2">
      <c r="E204" s="36"/>
      <c r="G204" s="37"/>
      <c r="H204" s="38"/>
      <c r="I204" s="38"/>
      <c r="J204" s="38"/>
      <c r="M204" s="39"/>
      <c r="AG204" s="32"/>
      <c r="AH204" s="32"/>
      <c r="AI204" s="40"/>
      <c r="AJ204" s="41"/>
      <c r="AK204" s="42"/>
      <c r="AL204" s="40"/>
      <c r="AM204" s="41"/>
      <c r="AN204" s="42"/>
      <c r="AO204" s="43"/>
      <c r="AP204" s="43"/>
      <c r="AQ204" s="43"/>
    </row>
    <row r="205" spans="5:43" x14ac:dyDescent="0.2">
      <c r="E205" s="36"/>
      <c r="G205" s="37"/>
      <c r="H205" s="38"/>
      <c r="I205" s="38"/>
      <c r="J205" s="38"/>
      <c r="M205" s="39"/>
      <c r="AG205" s="32"/>
      <c r="AH205" s="32"/>
      <c r="AI205" s="40"/>
      <c r="AJ205" s="41"/>
      <c r="AK205" s="42"/>
      <c r="AL205" s="40"/>
      <c r="AM205" s="41"/>
      <c r="AN205" s="42"/>
      <c r="AO205" s="43"/>
      <c r="AP205" s="43"/>
      <c r="AQ205" s="43"/>
    </row>
    <row r="206" spans="5:43" x14ac:dyDescent="0.2">
      <c r="E206" s="36"/>
      <c r="G206" s="37"/>
      <c r="H206" s="38"/>
      <c r="I206" s="38"/>
      <c r="J206" s="38"/>
      <c r="M206" s="39"/>
      <c r="AG206" s="32"/>
      <c r="AH206" s="32"/>
      <c r="AI206" s="40"/>
      <c r="AJ206" s="41"/>
      <c r="AK206" s="42"/>
      <c r="AL206" s="40"/>
      <c r="AM206" s="41"/>
      <c r="AN206" s="42"/>
      <c r="AO206" s="43"/>
      <c r="AP206" s="43"/>
      <c r="AQ206" s="43"/>
    </row>
    <row r="207" spans="5:43" x14ac:dyDescent="0.2">
      <c r="E207" s="36"/>
      <c r="G207" s="37"/>
      <c r="H207" s="38"/>
      <c r="I207" s="38"/>
      <c r="J207" s="38"/>
      <c r="M207" s="39"/>
      <c r="AG207" s="32"/>
      <c r="AH207" s="32"/>
      <c r="AI207" s="40"/>
      <c r="AJ207" s="41"/>
      <c r="AK207" s="42"/>
      <c r="AL207" s="40"/>
      <c r="AM207" s="41"/>
      <c r="AN207" s="42"/>
      <c r="AO207" s="43"/>
      <c r="AP207" s="43"/>
      <c r="AQ207" s="43"/>
    </row>
    <row r="208" spans="5:43" x14ac:dyDescent="0.2">
      <c r="E208" s="36"/>
      <c r="G208" s="37"/>
      <c r="H208" s="38"/>
      <c r="I208" s="38"/>
      <c r="J208" s="38"/>
      <c r="M208" s="39"/>
      <c r="AG208" s="32"/>
      <c r="AH208" s="32"/>
      <c r="AI208" s="40"/>
      <c r="AJ208" s="41"/>
      <c r="AK208" s="42"/>
      <c r="AL208" s="40"/>
      <c r="AM208" s="41"/>
      <c r="AN208" s="42"/>
      <c r="AO208" s="43"/>
      <c r="AP208" s="43"/>
      <c r="AQ208" s="43"/>
    </row>
    <row r="209" spans="5:43" x14ac:dyDescent="0.2">
      <c r="E209" s="36"/>
      <c r="G209" s="37"/>
      <c r="H209" s="38"/>
      <c r="I209" s="38"/>
      <c r="J209" s="38"/>
      <c r="M209" s="39"/>
      <c r="AG209" s="32"/>
      <c r="AH209" s="32"/>
      <c r="AI209" s="40"/>
      <c r="AJ209" s="41"/>
      <c r="AK209" s="42"/>
      <c r="AL209" s="40"/>
      <c r="AM209" s="41"/>
      <c r="AN209" s="42"/>
      <c r="AO209" s="43"/>
      <c r="AP209" s="43"/>
      <c r="AQ209" s="43"/>
    </row>
    <row r="210" spans="5:43" x14ac:dyDescent="0.2">
      <c r="E210" s="36"/>
      <c r="G210" s="37"/>
      <c r="H210" s="38"/>
      <c r="I210" s="38"/>
      <c r="J210" s="38"/>
      <c r="M210" s="39"/>
      <c r="AG210" s="32"/>
      <c r="AH210" s="32"/>
      <c r="AI210" s="40"/>
      <c r="AJ210" s="41"/>
      <c r="AK210" s="42"/>
      <c r="AL210" s="40"/>
      <c r="AM210" s="41"/>
      <c r="AN210" s="42"/>
      <c r="AO210" s="43"/>
      <c r="AP210" s="43"/>
      <c r="AQ210" s="43"/>
    </row>
    <row r="211" spans="5:43" x14ac:dyDescent="0.2">
      <c r="E211" s="36"/>
      <c r="G211" s="37"/>
      <c r="H211" s="38"/>
      <c r="I211" s="38"/>
      <c r="J211" s="38"/>
      <c r="M211" s="39"/>
      <c r="AG211" s="32"/>
      <c r="AH211" s="32"/>
      <c r="AI211" s="40"/>
      <c r="AJ211" s="41"/>
      <c r="AK211" s="42"/>
      <c r="AL211" s="40"/>
      <c r="AM211" s="41"/>
      <c r="AN211" s="42"/>
      <c r="AO211" s="43"/>
      <c r="AP211" s="43"/>
      <c r="AQ211" s="43"/>
    </row>
    <row r="212" spans="5:43" x14ac:dyDescent="0.2">
      <c r="E212" s="36"/>
      <c r="G212" s="37"/>
      <c r="H212" s="38"/>
      <c r="I212" s="38"/>
      <c r="J212" s="38"/>
      <c r="M212" s="39"/>
      <c r="AG212" s="32"/>
      <c r="AH212" s="32"/>
      <c r="AI212" s="40"/>
      <c r="AJ212" s="41"/>
      <c r="AK212" s="42"/>
      <c r="AL212" s="40"/>
      <c r="AM212" s="41"/>
      <c r="AN212" s="42"/>
      <c r="AO212" s="43"/>
      <c r="AP212" s="43"/>
      <c r="AQ212" s="43"/>
    </row>
    <row r="213" spans="5:43" x14ac:dyDescent="0.2">
      <c r="E213" s="36"/>
      <c r="G213" s="37"/>
      <c r="H213" s="38"/>
      <c r="I213" s="38"/>
      <c r="J213" s="38"/>
      <c r="M213" s="39"/>
      <c r="AG213" s="32"/>
      <c r="AH213" s="32"/>
      <c r="AI213" s="40"/>
      <c r="AJ213" s="41"/>
      <c r="AK213" s="42"/>
      <c r="AL213" s="40"/>
      <c r="AM213" s="41"/>
      <c r="AN213" s="42"/>
      <c r="AO213" s="43"/>
      <c r="AP213" s="43"/>
      <c r="AQ213" s="43"/>
    </row>
    <row r="214" spans="5:43" x14ac:dyDescent="0.2">
      <c r="E214" s="36"/>
      <c r="G214" s="37"/>
      <c r="H214" s="38"/>
      <c r="I214" s="38"/>
      <c r="J214" s="38"/>
      <c r="M214" s="39"/>
      <c r="AG214" s="32"/>
      <c r="AH214" s="32"/>
      <c r="AI214" s="40"/>
      <c r="AJ214" s="41"/>
      <c r="AK214" s="42"/>
      <c r="AL214" s="40"/>
      <c r="AM214" s="41"/>
      <c r="AN214" s="42"/>
      <c r="AO214" s="43"/>
      <c r="AP214" s="43"/>
      <c r="AQ214" s="43"/>
    </row>
    <row r="215" spans="5:43" x14ac:dyDescent="0.2">
      <c r="E215" s="36"/>
      <c r="G215" s="37"/>
      <c r="H215" s="38"/>
      <c r="I215" s="38"/>
      <c r="J215" s="38"/>
      <c r="M215" s="39"/>
      <c r="AG215" s="32"/>
      <c r="AH215" s="32"/>
      <c r="AI215" s="40"/>
      <c r="AJ215" s="41"/>
      <c r="AK215" s="42"/>
      <c r="AL215" s="40"/>
      <c r="AM215" s="41"/>
      <c r="AN215" s="42"/>
      <c r="AO215" s="43"/>
      <c r="AP215" s="43"/>
      <c r="AQ215" s="43"/>
    </row>
    <row r="216" spans="5:43" x14ac:dyDescent="0.2">
      <c r="E216" s="36"/>
      <c r="G216" s="37"/>
      <c r="H216" s="38"/>
      <c r="I216" s="38"/>
      <c r="J216" s="38"/>
      <c r="M216" s="39"/>
      <c r="AG216" s="32"/>
      <c r="AH216" s="32"/>
      <c r="AI216" s="40"/>
      <c r="AJ216" s="41"/>
      <c r="AK216" s="42"/>
      <c r="AL216" s="40"/>
      <c r="AM216" s="41"/>
      <c r="AN216" s="42"/>
      <c r="AO216" s="43"/>
      <c r="AP216" s="43"/>
      <c r="AQ216" s="43"/>
    </row>
    <row r="217" spans="5:43" x14ac:dyDescent="0.2">
      <c r="E217" s="36"/>
      <c r="G217" s="37"/>
      <c r="H217" s="38"/>
      <c r="I217" s="38"/>
      <c r="J217" s="38"/>
      <c r="M217" s="39"/>
      <c r="AG217" s="32"/>
      <c r="AH217" s="32"/>
      <c r="AI217" s="40"/>
      <c r="AJ217" s="41"/>
      <c r="AK217" s="42"/>
      <c r="AL217" s="40"/>
      <c r="AM217" s="41"/>
      <c r="AN217" s="42"/>
      <c r="AO217" s="43"/>
      <c r="AP217" s="43"/>
      <c r="AQ217" s="43"/>
    </row>
    <row r="218" spans="5:43" x14ac:dyDescent="0.2">
      <c r="E218" s="36"/>
      <c r="G218" s="37"/>
      <c r="H218" s="38"/>
      <c r="I218" s="38"/>
      <c r="J218" s="38"/>
      <c r="M218" s="39"/>
      <c r="AG218" s="32"/>
      <c r="AH218" s="32"/>
      <c r="AI218" s="40"/>
      <c r="AJ218" s="41"/>
      <c r="AK218" s="42"/>
      <c r="AL218" s="40"/>
      <c r="AM218" s="41"/>
      <c r="AN218" s="42"/>
      <c r="AO218" s="43"/>
      <c r="AP218" s="43"/>
      <c r="AQ218" s="43"/>
    </row>
    <row r="219" spans="5:43" x14ac:dyDescent="0.2">
      <c r="E219" s="36"/>
      <c r="G219" s="37"/>
      <c r="H219" s="38"/>
      <c r="I219" s="38"/>
      <c r="J219" s="38"/>
      <c r="M219" s="39"/>
      <c r="AG219" s="32"/>
      <c r="AH219" s="32"/>
      <c r="AI219" s="40"/>
      <c r="AJ219" s="41"/>
      <c r="AK219" s="42"/>
      <c r="AL219" s="40"/>
      <c r="AM219" s="41"/>
      <c r="AN219" s="42"/>
      <c r="AO219" s="43"/>
      <c r="AP219" s="43"/>
      <c r="AQ219" s="43"/>
    </row>
    <row r="220" spans="5:43" x14ac:dyDescent="0.2">
      <c r="E220" s="36"/>
      <c r="G220" s="37"/>
      <c r="H220" s="38"/>
      <c r="I220" s="38"/>
      <c r="J220" s="38"/>
      <c r="M220" s="39"/>
      <c r="AG220" s="32"/>
      <c r="AH220" s="32"/>
      <c r="AI220" s="40"/>
      <c r="AJ220" s="41"/>
      <c r="AK220" s="42"/>
      <c r="AL220" s="40"/>
      <c r="AM220" s="41"/>
      <c r="AN220" s="42"/>
      <c r="AO220" s="43"/>
      <c r="AP220" s="43"/>
      <c r="AQ220" s="43"/>
    </row>
    <row r="221" spans="5:43" x14ac:dyDescent="0.2">
      <c r="E221" s="36"/>
      <c r="G221" s="37"/>
      <c r="H221" s="38"/>
      <c r="I221" s="38"/>
      <c r="J221" s="38"/>
      <c r="M221" s="39"/>
      <c r="AG221" s="32"/>
      <c r="AH221" s="32"/>
      <c r="AI221" s="40"/>
      <c r="AJ221" s="41"/>
      <c r="AK221" s="42"/>
      <c r="AL221" s="40"/>
      <c r="AM221" s="41"/>
      <c r="AN221" s="42"/>
      <c r="AO221" s="43"/>
      <c r="AP221" s="43"/>
      <c r="AQ221" s="43"/>
    </row>
    <row r="222" spans="5:43" x14ac:dyDescent="0.2">
      <c r="E222" s="36"/>
      <c r="G222" s="37"/>
      <c r="H222" s="38"/>
      <c r="I222" s="38"/>
      <c r="J222" s="38"/>
      <c r="M222" s="39"/>
      <c r="AG222" s="32"/>
      <c r="AH222" s="32"/>
      <c r="AI222" s="40"/>
      <c r="AJ222" s="41"/>
      <c r="AK222" s="42"/>
      <c r="AL222" s="40"/>
      <c r="AM222" s="41"/>
      <c r="AN222" s="42"/>
      <c r="AO222" s="43"/>
      <c r="AP222" s="43"/>
      <c r="AQ222" s="43"/>
    </row>
    <row r="223" spans="5:43" x14ac:dyDescent="0.2">
      <c r="E223" s="36"/>
      <c r="G223" s="37"/>
      <c r="H223" s="38"/>
      <c r="I223" s="38"/>
      <c r="J223" s="38"/>
      <c r="M223" s="39"/>
      <c r="AG223" s="32"/>
      <c r="AH223" s="32"/>
      <c r="AI223" s="40"/>
      <c r="AJ223" s="41"/>
      <c r="AK223" s="42"/>
      <c r="AL223" s="40"/>
      <c r="AM223" s="41"/>
      <c r="AN223" s="42"/>
      <c r="AO223" s="43"/>
      <c r="AP223" s="43"/>
      <c r="AQ223" s="43"/>
    </row>
    <row r="224" spans="5:43" x14ac:dyDescent="0.2">
      <c r="E224" s="36"/>
      <c r="G224" s="37"/>
      <c r="H224" s="38"/>
      <c r="I224" s="38"/>
      <c r="J224" s="38"/>
      <c r="M224" s="39"/>
      <c r="AG224" s="32"/>
      <c r="AH224" s="32"/>
      <c r="AI224" s="40"/>
      <c r="AJ224" s="41"/>
      <c r="AK224" s="42"/>
      <c r="AL224" s="40"/>
      <c r="AM224" s="41"/>
      <c r="AN224" s="42"/>
      <c r="AO224" s="43"/>
      <c r="AP224" s="43"/>
      <c r="AQ224" s="43"/>
    </row>
    <row r="225" spans="5:43" x14ac:dyDescent="0.2">
      <c r="E225" s="36"/>
      <c r="G225" s="37"/>
      <c r="H225" s="38"/>
      <c r="I225" s="38"/>
      <c r="J225" s="38"/>
      <c r="M225" s="39"/>
      <c r="AG225" s="32"/>
      <c r="AH225" s="32"/>
      <c r="AI225" s="40"/>
      <c r="AJ225" s="41"/>
      <c r="AK225" s="42"/>
      <c r="AL225" s="40"/>
      <c r="AM225" s="41"/>
      <c r="AN225" s="42"/>
      <c r="AO225" s="43"/>
      <c r="AP225" s="43"/>
      <c r="AQ225" s="43"/>
    </row>
    <row r="226" spans="5:43" x14ac:dyDescent="0.2">
      <c r="E226" s="36"/>
      <c r="G226" s="37"/>
      <c r="H226" s="38"/>
      <c r="I226" s="38"/>
      <c r="J226" s="38"/>
      <c r="M226" s="39"/>
      <c r="AG226" s="32"/>
      <c r="AH226" s="32"/>
      <c r="AI226" s="40"/>
      <c r="AJ226" s="41"/>
      <c r="AK226" s="42"/>
      <c r="AL226" s="40"/>
      <c r="AM226" s="41"/>
      <c r="AN226" s="42"/>
      <c r="AO226" s="43"/>
      <c r="AP226" s="43"/>
      <c r="AQ226" s="43"/>
    </row>
    <row r="227" spans="5:43" x14ac:dyDescent="0.2">
      <c r="E227" s="36"/>
      <c r="G227" s="37"/>
      <c r="H227" s="38"/>
      <c r="I227" s="38"/>
      <c r="J227" s="38"/>
      <c r="M227" s="39"/>
      <c r="AG227" s="32"/>
      <c r="AH227" s="32"/>
      <c r="AI227" s="40"/>
      <c r="AJ227" s="41"/>
      <c r="AK227" s="42"/>
      <c r="AL227" s="40"/>
      <c r="AM227" s="41"/>
      <c r="AN227" s="42"/>
      <c r="AO227" s="43"/>
      <c r="AP227" s="43"/>
      <c r="AQ227" s="43"/>
    </row>
    <row r="228" spans="5:43" x14ac:dyDescent="0.2">
      <c r="E228" s="36"/>
      <c r="G228" s="37"/>
      <c r="H228" s="38"/>
      <c r="I228" s="38"/>
      <c r="J228" s="38"/>
      <c r="M228" s="39"/>
      <c r="AG228" s="32"/>
      <c r="AH228" s="32"/>
      <c r="AI228" s="40"/>
      <c r="AJ228" s="41"/>
      <c r="AK228" s="42"/>
      <c r="AL228" s="40"/>
      <c r="AM228" s="41"/>
      <c r="AN228" s="42"/>
      <c r="AO228" s="43"/>
      <c r="AP228" s="43"/>
      <c r="AQ228" s="43"/>
    </row>
    <row r="229" spans="5:43" x14ac:dyDescent="0.2">
      <c r="E229" s="36"/>
      <c r="G229" s="37"/>
      <c r="H229" s="38"/>
      <c r="I229" s="38"/>
      <c r="J229" s="38"/>
      <c r="M229" s="39"/>
      <c r="AG229" s="32"/>
      <c r="AH229" s="32"/>
      <c r="AI229" s="40"/>
      <c r="AJ229" s="41"/>
      <c r="AK229" s="42"/>
      <c r="AL229" s="40"/>
      <c r="AM229" s="41"/>
      <c r="AN229" s="42"/>
      <c r="AO229" s="43"/>
      <c r="AP229" s="43"/>
      <c r="AQ229" s="43"/>
    </row>
    <row r="230" spans="5:43" x14ac:dyDescent="0.2">
      <c r="E230" s="36"/>
      <c r="G230" s="37"/>
      <c r="H230" s="38"/>
      <c r="I230" s="38"/>
      <c r="J230" s="38"/>
      <c r="M230" s="39"/>
      <c r="AG230" s="32"/>
      <c r="AH230" s="32"/>
      <c r="AI230" s="40"/>
      <c r="AJ230" s="41"/>
      <c r="AK230" s="42"/>
      <c r="AL230" s="40"/>
      <c r="AM230" s="41"/>
      <c r="AN230" s="42"/>
      <c r="AO230" s="43"/>
      <c r="AP230" s="43"/>
      <c r="AQ230" s="43"/>
    </row>
    <row r="231" spans="5:43" x14ac:dyDescent="0.2">
      <c r="E231" s="36"/>
      <c r="G231" s="37"/>
      <c r="H231" s="38"/>
      <c r="I231" s="38"/>
      <c r="J231" s="38"/>
      <c r="M231" s="39"/>
      <c r="AG231" s="32"/>
      <c r="AH231" s="32"/>
      <c r="AI231" s="40"/>
      <c r="AJ231" s="41"/>
      <c r="AK231" s="42"/>
      <c r="AL231" s="40"/>
      <c r="AM231" s="41"/>
      <c r="AN231" s="42"/>
      <c r="AO231" s="43"/>
      <c r="AP231" s="43"/>
      <c r="AQ231" s="43"/>
    </row>
    <row r="232" spans="5:43" x14ac:dyDescent="0.2">
      <c r="E232" s="36"/>
      <c r="G232" s="37"/>
      <c r="H232" s="38"/>
      <c r="I232" s="38"/>
      <c r="J232" s="38"/>
      <c r="M232" s="39"/>
      <c r="AG232" s="32"/>
      <c r="AH232" s="32"/>
      <c r="AI232" s="40"/>
      <c r="AJ232" s="41"/>
      <c r="AK232" s="42"/>
      <c r="AL232" s="40"/>
      <c r="AM232" s="41"/>
      <c r="AN232" s="42"/>
      <c r="AO232" s="43"/>
      <c r="AP232" s="43"/>
      <c r="AQ232" s="43"/>
    </row>
    <row r="233" spans="5:43" x14ac:dyDescent="0.2">
      <c r="E233" s="36"/>
      <c r="G233" s="37"/>
      <c r="H233" s="38"/>
      <c r="I233" s="38"/>
      <c r="J233" s="38"/>
      <c r="M233" s="39"/>
      <c r="AG233" s="32"/>
      <c r="AH233" s="32"/>
      <c r="AI233" s="40"/>
      <c r="AJ233" s="41"/>
      <c r="AK233" s="42"/>
      <c r="AL233" s="40"/>
      <c r="AM233" s="41"/>
      <c r="AN233" s="42"/>
      <c r="AO233" s="43"/>
      <c r="AP233" s="43"/>
      <c r="AQ233" s="43"/>
    </row>
    <row r="234" spans="5:43" x14ac:dyDescent="0.2">
      <c r="E234" s="36"/>
      <c r="G234" s="37"/>
      <c r="H234" s="38"/>
      <c r="I234" s="38"/>
      <c r="J234" s="38"/>
      <c r="M234" s="39"/>
      <c r="AG234" s="32"/>
      <c r="AH234" s="32"/>
      <c r="AI234" s="40"/>
      <c r="AJ234" s="41"/>
      <c r="AK234" s="42"/>
      <c r="AL234" s="40"/>
      <c r="AM234" s="41"/>
      <c r="AN234" s="42"/>
      <c r="AO234" s="43"/>
      <c r="AP234" s="43"/>
      <c r="AQ234" s="43"/>
    </row>
    <row r="235" spans="5:43" x14ac:dyDescent="0.2">
      <c r="E235" s="36"/>
      <c r="G235" s="37"/>
      <c r="H235" s="38"/>
      <c r="I235" s="38"/>
      <c r="J235" s="38"/>
      <c r="M235" s="39"/>
      <c r="AG235" s="32"/>
      <c r="AH235" s="32"/>
      <c r="AI235" s="40"/>
      <c r="AJ235" s="41"/>
      <c r="AK235" s="42"/>
      <c r="AL235" s="40"/>
      <c r="AM235" s="41"/>
      <c r="AN235" s="42"/>
      <c r="AO235" s="43"/>
      <c r="AP235" s="43"/>
      <c r="AQ235" s="43"/>
    </row>
    <row r="236" spans="5:43" x14ac:dyDescent="0.2">
      <c r="E236" s="36"/>
      <c r="G236" s="37"/>
      <c r="H236" s="38"/>
      <c r="I236" s="38"/>
      <c r="J236" s="38"/>
      <c r="M236" s="39"/>
      <c r="AG236" s="32"/>
      <c r="AH236" s="32"/>
      <c r="AI236" s="40"/>
      <c r="AJ236" s="41"/>
      <c r="AK236" s="42"/>
      <c r="AL236" s="40"/>
      <c r="AM236" s="41"/>
      <c r="AN236" s="42"/>
      <c r="AO236" s="43"/>
      <c r="AP236" s="43"/>
      <c r="AQ236" s="43"/>
    </row>
    <row r="237" spans="5:43" x14ac:dyDescent="0.2">
      <c r="E237" s="36"/>
      <c r="G237" s="37"/>
      <c r="H237" s="38"/>
      <c r="I237" s="38"/>
      <c r="J237" s="38"/>
      <c r="M237" s="39"/>
      <c r="AG237" s="32"/>
      <c r="AH237" s="32"/>
      <c r="AI237" s="40"/>
      <c r="AJ237" s="41"/>
      <c r="AK237" s="42"/>
      <c r="AL237" s="40"/>
      <c r="AM237" s="41"/>
      <c r="AN237" s="42"/>
      <c r="AO237" s="43"/>
      <c r="AP237" s="43"/>
      <c r="AQ237" s="43"/>
    </row>
    <row r="238" spans="5:43" x14ac:dyDescent="0.2">
      <c r="E238" s="36"/>
      <c r="G238" s="37"/>
      <c r="H238" s="38"/>
      <c r="I238" s="38"/>
      <c r="J238" s="38"/>
      <c r="M238" s="39"/>
      <c r="AG238" s="32"/>
      <c r="AH238" s="32"/>
      <c r="AI238" s="40"/>
      <c r="AJ238" s="41"/>
      <c r="AK238" s="42"/>
      <c r="AL238" s="40"/>
      <c r="AM238" s="41"/>
      <c r="AN238" s="42"/>
      <c r="AO238" s="43"/>
      <c r="AP238" s="43"/>
      <c r="AQ238" s="43"/>
    </row>
    <row r="239" spans="5:43" x14ac:dyDescent="0.2">
      <c r="E239" s="36"/>
      <c r="G239" s="37"/>
      <c r="H239" s="38"/>
      <c r="I239" s="38"/>
      <c r="J239" s="38"/>
      <c r="M239" s="39"/>
      <c r="AG239" s="32"/>
      <c r="AH239" s="32"/>
      <c r="AI239" s="40"/>
      <c r="AJ239" s="41"/>
      <c r="AK239" s="42"/>
      <c r="AL239" s="40"/>
      <c r="AM239" s="41"/>
      <c r="AN239" s="42"/>
      <c r="AO239" s="43"/>
      <c r="AP239" s="43"/>
      <c r="AQ239" s="43"/>
    </row>
    <row r="240" spans="5:43" x14ac:dyDescent="0.2">
      <c r="E240" s="36"/>
      <c r="G240" s="37"/>
      <c r="H240" s="38"/>
      <c r="I240" s="38"/>
      <c r="J240" s="38"/>
      <c r="M240" s="39"/>
      <c r="AG240" s="32"/>
      <c r="AH240" s="32"/>
      <c r="AI240" s="40"/>
      <c r="AJ240" s="41"/>
      <c r="AK240" s="42"/>
      <c r="AL240" s="40"/>
      <c r="AM240" s="41"/>
      <c r="AN240" s="42"/>
      <c r="AO240" s="43"/>
      <c r="AP240" s="43"/>
      <c r="AQ240" s="43"/>
    </row>
    <row r="241" spans="5:43" x14ac:dyDescent="0.2">
      <c r="E241" s="36"/>
      <c r="G241" s="37"/>
      <c r="H241" s="38"/>
      <c r="I241" s="38"/>
      <c r="J241" s="38"/>
      <c r="M241" s="39"/>
      <c r="AG241" s="32"/>
      <c r="AH241" s="32"/>
      <c r="AI241" s="40"/>
      <c r="AJ241" s="41"/>
      <c r="AK241" s="42"/>
      <c r="AL241" s="40"/>
      <c r="AM241" s="41"/>
      <c r="AN241" s="42"/>
      <c r="AO241" s="43"/>
      <c r="AP241" s="43"/>
      <c r="AQ241" s="43"/>
    </row>
    <row r="242" spans="5:43" x14ac:dyDescent="0.2">
      <c r="E242" s="36"/>
      <c r="G242" s="37"/>
      <c r="H242" s="38"/>
      <c r="I242" s="38"/>
      <c r="J242" s="38"/>
      <c r="M242" s="39"/>
      <c r="AG242" s="32"/>
      <c r="AH242" s="32"/>
      <c r="AI242" s="40"/>
      <c r="AJ242" s="41"/>
      <c r="AK242" s="42"/>
      <c r="AL242" s="40"/>
      <c r="AM242" s="41"/>
      <c r="AN242" s="42"/>
      <c r="AO242" s="43"/>
      <c r="AP242" s="43"/>
      <c r="AQ242" s="43"/>
    </row>
    <row r="243" spans="5:43" x14ac:dyDescent="0.2">
      <c r="E243" s="36"/>
      <c r="G243" s="37"/>
      <c r="H243" s="38"/>
      <c r="I243" s="38"/>
      <c r="J243" s="38"/>
      <c r="M243" s="39"/>
      <c r="AG243" s="32"/>
      <c r="AH243" s="32"/>
      <c r="AI243" s="40"/>
      <c r="AJ243" s="41"/>
      <c r="AK243" s="42"/>
      <c r="AL243" s="40"/>
      <c r="AM243" s="41"/>
      <c r="AN243" s="42"/>
      <c r="AO243" s="43"/>
      <c r="AP243" s="43"/>
      <c r="AQ243" s="43"/>
    </row>
    <row r="244" spans="5:43" x14ac:dyDescent="0.2">
      <c r="E244" s="36"/>
      <c r="G244" s="37"/>
      <c r="H244" s="38"/>
      <c r="I244" s="38"/>
      <c r="J244" s="38"/>
      <c r="M244" s="39"/>
      <c r="AG244" s="32"/>
      <c r="AH244" s="32"/>
      <c r="AI244" s="40"/>
      <c r="AJ244" s="41"/>
      <c r="AK244" s="42"/>
      <c r="AL244" s="40"/>
      <c r="AM244" s="41"/>
      <c r="AN244" s="42"/>
      <c r="AO244" s="43"/>
      <c r="AP244" s="43"/>
      <c r="AQ244" s="43"/>
    </row>
    <row r="245" spans="5:43" x14ac:dyDescent="0.2">
      <c r="E245" s="36"/>
      <c r="G245" s="37"/>
      <c r="H245" s="38"/>
      <c r="I245" s="38"/>
      <c r="J245" s="38"/>
      <c r="M245" s="39"/>
      <c r="AG245" s="32"/>
      <c r="AH245" s="32"/>
      <c r="AI245" s="40"/>
      <c r="AJ245" s="41"/>
      <c r="AK245" s="42"/>
      <c r="AL245" s="40"/>
      <c r="AM245" s="41"/>
      <c r="AN245" s="42"/>
      <c r="AO245" s="43"/>
      <c r="AP245" s="43"/>
      <c r="AQ245" s="43"/>
    </row>
    <row r="246" spans="5:43" x14ac:dyDescent="0.2">
      <c r="E246" s="36"/>
      <c r="G246" s="37"/>
      <c r="H246" s="38"/>
      <c r="I246" s="38"/>
      <c r="J246" s="38"/>
      <c r="M246" s="39"/>
      <c r="AG246" s="32"/>
      <c r="AH246" s="32"/>
      <c r="AI246" s="40"/>
      <c r="AJ246" s="41"/>
      <c r="AK246" s="42"/>
      <c r="AL246" s="40"/>
      <c r="AM246" s="41"/>
      <c r="AN246" s="42"/>
      <c r="AO246" s="43"/>
      <c r="AP246" s="43"/>
      <c r="AQ246" s="43"/>
    </row>
    <row r="247" spans="5:43" x14ac:dyDescent="0.2">
      <c r="E247" s="36"/>
      <c r="G247" s="37"/>
      <c r="H247" s="38"/>
      <c r="I247" s="38"/>
      <c r="J247" s="38"/>
      <c r="M247" s="39"/>
      <c r="AG247" s="32"/>
      <c r="AH247" s="32"/>
      <c r="AI247" s="40"/>
      <c r="AJ247" s="41"/>
      <c r="AK247" s="42"/>
      <c r="AL247" s="40"/>
      <c r="AM247" s="41"/>
      <c r="AN247" s="42"/>
      <c r="AO247" s="43"/>
      <c r="AP247" s="43"/>
      <c r="AQ247" s="43"/>
    </row>
    <row r="248" spans="5:43" x14ac:dyDescent="0.2">
      <c r="E248" s="36"/>
      <c r="G248" s="37"/>
      <c r="H248" s="38"/>
      <c r="I248" s="38"/>
      <c r="J248" s="38"/>
      <c r="M248" s="39"/>
      <c r="AG248" s="32"/>
      <c r="AH248" s="32"/>
      <c r="AI248" s="40"/>
      <c r="AJ248" s="41"/>
      <c r="AK248" s="42"/>
      <c r="AL248" s="40"/>
      <c r="AM248" s="41"/>
      <c r="AN248" s="42"/>
      <c r="AO248" s="43"/>
      <c r="AP248" s="43"/>
      <c r="AQ248" s="43"/>
    </row>
    <row r="249" spans="5:43" x14ac:dyDescent="0.2">
      <c r="E249" s="36"/>
      <c r="G249" s="37"/>
      <c r="H249" s="38"/>
      <c r="I249" s="38"/>
      <c r="J249" s="38"/>
      <c r="M249" s="39"/>
      <c r="AG249" s="32"/>
      <c r="AH249" s="32"/>
      <c r="AI249" s="40"/>
      <c r="AJ249" s="41"/>
      <c r="AK249" s="42"/>
      <c r="AL249" s="40"/>
      <c r="AM249" s="41"/>
      <c r="AN249" s="42"/>
      <c r="AO249" s="43"/>
      <c r="AP249" s="43"/>
      <c r="AQ249" s="43"/>
    </row>
    <row r="250" spans="5:43" x14ac:dyDescent="0.2">
      <c r="E250" s="36"/>
      <c r="G250" s="37"/>
      <c r="H250" s="38"/>
      <c r="I250" s="38"/>
      <c r="J250" s="38"/>
      <c r="M250" s="39"/>
      <c r="AG250" s="32"/>
      <c r="AH250" s="32"/>
      <c r="AI250" s="40"/>
      <c r="AJ250" s="41"/>
      <c r="AK250" s="42"/>
      <c r="AL250" s="40"/>
      <c r="AM250" s="41"/>
      <c r="AN250" s="42"/>
      <c r="AO250" s="43"/>
      <c r="AP250" s="43"/>
      <c r="AQ250" s="43"/>
    </row>
    <row r="251" spans="5:43" x14ac:dyDescent="0.2">
      <c r="E251" s="36"/>
      <c r="G251" s="37"/>
      <c r="H251" s="38"/>
      <c r="I251" s="38"/>
      <c r="J251" s="38"/>
      <c r="M251" s="39"/>
      <c r="AG251" s="32"/>
      <c r="AH251" s="32"/>
      <c r="AI251" s="40"/>
      <c r="AJ251" s="41"/>
      <c r="AK251" s="42"/>
      <c r="AL251" s="40"/>
      <c r="AM251" s="41"/>
      <c r="AN251" s="42"/>
      <c r="AO251" s="43"/>
      <c r="AP251" s="43"/>
      <c r="AQ251" s="43"/>
    </row>
    <row r="252" spans="5:43" x14ac:dyDescent="0.2">
      <c r="E252" s="36"/>
      <c r="G252" s="37"/>
      <c r="H252" s="38"/>
      <c r="I252" s="38"/>
      <c r="J252" s="38"/>
      <c r="M252" s="39"/>
      <c r="AG252" s="32"/>
      <c r="AH252" s="32"/>
      <c r="AI252" s="40"/>
      <c r="AJ252" s="41"/>
      <c r="AK252" s="42"/>
      <c r="AL252" s="40"/>
      <c r="AM252" s="41"/>
      <c r="AN252" s="42"/>
      <c r="AO252" s="43"/>
      <c r="AP252" s="43"/>
      <c r="AQ252" s="43"/>
    </row>
    <row r="253" spans="5:43" x14ac:dyDescent="0.2">
      <c r="E253" s="36"/>
      <c r="G253" s="37"/>
      <c r="H253" s="38"/>
      <c r="I253" s="38"/>
      <c r="J253" s="38"/>
      <c r="M253" s="39"/>
      <c r="AG253" s="32"/>
      <c r="AH253" s="32"/>
      <c r="AI253" s="40"/>
      <c r="AJ253" s="41"/>
      <c r="AK253" s="42"/>
      <c r="AL253" s="40"/>
      <c r="AM253" s="41"/>
      <c r="AN253" s="42"/>
      <c r="AO253" s="43"/>
      <c r="AP253" s="43"/>
      <c r="AQ253" s="43"/>
    </row>
    <row r="254" spans="5:43" x14ac:dyDescent="0.2">
      <c r="E254" s="36"/>
      <c r="G254" s="37"/>
      <c r="H254" s="38"/>
      <c r="I254" s="38"/>
      <c r="J254" s="38"/>
      <c r="M254" s="39"/>
      <c r="AG254" s="32"/>
      <c r="AH254" s="32"/>
      <c r="AI254" s="40"/>
      <c r="AJ254" s="41"/>
      <c r="AK254" s="42"/>
      <c r="AL254" s="40"/>
      <c r="AM254" s="41"/>
      <c r="AN254" s="42"/>
      <c r="AO254" s="43"/>
      <c r="AP254" s="43"/>
      <c r="AQ254" s="43"/>
    </row>
    <row r="255" spans="5:43" x14ac:dyDescent="0.2">
      <c r="E255" s="36"/>
      <c r="G255" s="37"/>
      <c r="H255" s="38"/>
      <c r="I255" s="38"/>
      <c r="J255" s="38"/>
      <c r="M255" s="39"/>
      <c r="AG255" s="32"/>
      <c r="AH255" s="32"/>
      <c r="AI255" s="40"/>
      <c r="AJ255" s="41"/>
      <c r="AK255" s="42"/>
      <c r="AL255" s="40"/>
      <c r="AM255" s="41"/>
      <c r="AN255" s="42"/>
      <c r="AO255" s="43"/>
      <c r="AP255" s="43"/>
      <c r="AQ255" s="43"/>
    </row>
    <row r="256" spans="5:43" x14ac:dyDescent="0.2">
      <c r="E256" s="36"/>
      <c r="G256" s="37"/>
      <c r="H256" s="38"/>
      <c r="I256" s="38"/>
      <c r="J256" s="38"/>
      <c r="M256" s="39"/>
      <c r="AG256" s="32"/>
      <c r="AH256" s="32"/>
      <c r="AI256" s="40"/>
      <c r="AJ256" s="41"/>
      <c r="AK256" s="42"/>
      <c r="AL256" s="40"/>
      <c r="AM256" s="41"/>
      <c r="AN256" s="42"/>
      <c r="AO256" s="43"/>
      <c r="AP256" s="43"/>
      <c r="AQ256" s="43"/>
    </row>
    <row r="257" spans="5:43" x14ac:dyDescent="0.2">
      <c r="E257" s="36"/>
      <c r="G257" s="37"/>
      <c r="H257" s="38"/>
      <c r="I257" s="38"/>
      <c r="J257" s="38"/>
      <c r="M257" s="39"/>
      <c r="AG257" s="32"/>
      <c r="AH257" s="32"/>
      <c r="AI257" s="40"/>
      <c r="AJ257" s="41"/>
      <c r="AK257" s="42"/>
      <c r="AL257" s="40"/>
      <c r="AM257" s="41"/>
      <c r="AN257" s="42"/>
      <c r="AO257" s="43"/>
      <c r="AP257" s="43"/>
      <c r="AQ257" s="43"/>
    </row>
    <row r="258" spans="5:43" x14ac:dyDescent="0.2">
      <c r="E258" s="36"/>
      <c r="G258" s="37"/>
      <c r="H258" s="38"/>
      <c r="I258" s="38"/>
      <c r="J258" s="38"/>
      <c r="M258" s="39"/>
      <c r="AG258" s="32"/>
      <c r="AH258" s="32"/>
      <c r="AI258" s="40"/>
      <c r="AJ258" s="41"/>
      <c r="AK258" s="42"/>
      <c r="AL258" s="40"/>
      <c r="AM258" s="41"/>
      <c r="AN258" s="42"/>
      <c r="AO258" s="43"/>
      <c r="AP258" s="43"/>
      <c r="AQ258" s="43"/>
    </row>
    <row r="259" spans="5:43" x14ac:dyDescent="0.2">
      <c r="E259" s="36"/>
      <c r="G259" s="37"/>
      <c r="H259" s="38"/>
      <c r="I259" s="38"/>
      <c r="J259" s="38"/>
      <c r="M259" s="39"/>
      <c r="AG259" s="32"/>
      <c r="AH259" s="32"/>
      <c r="AI259" s="40"/>
      <c r="AJ259" s="41"/>
      <c r="AK259" s="42"/>
      <c r="AL259" s="40"/>
      <c r="AM259" s="41"/>
      <c r="AN259" s="42"/>
      <c r="AO259" s="43"/>
      <c r="AP259" s="43"/>
      <c r="AQ259" s="43"/>
    </row>
    <row r="260" spans="5:43" x14ac:dyDescent="0.2">
      <c r="E260" s="36"/>
      <c r="G260" s="37"/>
      <c r="H260" s="38"/>
      <c r="I260" s="38"/>
      <c r="J260" s="38"/>
      <c r="M260" s="39"/>
      <c r="AG260" s="32"/>
      <c r="AH260" s="32"/>
      <c r="AI260" s="40"/>
      <c r="AJ260" s="41"/>
      <c r="AK260" s="42"/>
      <c r="AL260" s="40"/>
      <c r="AM260" s="41"/>
      <c r="AN260" s="42"/>
      <c r="AO260" s="43"/>
      <c r="AP260" s="43"/>
      <c r="AQ260" s="43"/>
    </row>
    <row r="261" spans="5:43" x14ac:dyDescent="0.2">
      <c r="E261" s="36"/>
      <c r="G261" s="37"/>
      <c r="H261" s="38"/>
      <c r="I261" s="38"/>
      <c r="J261" s="38"/>
      <c r="M261" s="39"/>
      <c r="AG261" s="32"/>
      <c r="AH261" s="32"/>
      <c r="AI261" s="40"/>
      <c r="AJ261" s="41"/>
      <c r="AK261" s="42"/>
      <c r="AL261" s="40"/>
      <c r="AM261" s="41"/>
      <c r="AN261" s="42"/>
      <c r="AO261" s="43"/>
      <c r="AP261" s="43"/>
      <c r="AQ261" s="43"/>
    </row>
    <row r="262" spans="5:43" x14ac:dyDescent="0.2">
      <c r="E262" s="36"/>
      <c r="G262" s="37"/>
      <c r="H262" s="38"/>
      <c r="I262" s="38"/>
      <c r="J262" s="38"/>
      <c r="M262" s="39"/>
      <c r="AG262" s="32"/>
      <c r="AH262" s="32"/>
      <c r="AI262" s="40"/>
      <c r="AJ262" s="41"/>
      <c r="AK262" s="42"/>
      <c r="AL262" s="40"/>
      <c r="AM262" s="41"/>
      <c r="AN262" s="42"/>
      <c r="AO262" s="43"/>
      <c r="AP262" s="43"/>
      <c r="AQ262" s="43"/>
    </row>
    <row r="263" spans="5:43" x14ac:dyDescent="0.2">
      <c r="E263" s="36"/>
      <c r="G263" s="37"/>
      <c r="H263" s="38"/>
      <c r="I263" s="38"/>
      <c r="J263" s="38"/>
      <c r="M263" s="39"/>
      <c r="AG263" s="32"/>
      <c r="AH263" s="32"/>
      <c r="AI263" s="40"/>
      <c r="AJ263" s="41"/>
      <c r="AK263" s="42"/>
      <c r="AL263" s="40"/>
      <c r="AM263" s="41"/>
      <c r="AN263" s="42"/>
      <c r="AO263" s="43"/>
      <c r="AP263" s="43"/>
      <c r="AQ263" s="43"/>
    </row>
    <row r="264" spans="5:43" x14ac:dyDescent="0.2">
      <c r="E264" s="36"/>
      <c r="G264" s="37"/>
      <c r="H264" s="38"/>
      <c r="I264" s="38"/>
      <c r="J264" s="38"/>
      <c r="M264" s="39"/>
      <c r="AG264" s="32"/>
      <c r="AH264" s="32"/>
      <c r="AI264" s="40"/>
      <c r="AJ264" s="41"/>
      <c r="AK264" s="42"/>
      <c r="AL264" s="40"/>
      <c r="AM264" s="41"/>
      <c r="AN264" s="42"/>
      <c r="AO264" s="43"/>
      <c r="AP264" s="43"/>
      <c r="AQ264" s="43"/>
    </row>
    <row r="265" spans="5:43" x14ac:dyDescent="0.2">
      <c r="E265" s="36"/>
      <c r="G265" s="37"/>
      <c r="H265" s="38"/>
      <c r="I265" s="38"/>
      <c r="J265" s="38"/>
      <c r="M265" s="39"/>
      <c r="AG265" s="32"/>
      <c r="AH265" s="32"/>
      <c r="AI265" s="40"/>
      <c r="AJ265" s="41"/>
      <c r="AK265" s="42"/>
      <c r="AL265" s="40"/>
      <c r="AM265" s="41"/>
      <c r="AN265" s="42"/>
      <c r="AO265" s="43"/>
      <c r="AP265" s="43"/>
      <c r="AQ265" s="43"/>
    </row>
    <row r="266" spans="5:43" x14ac:dyDescent="0.2">
      <c r="E266" s="36"/>
      <c r="G266" s="37"/>
      <c r="H266" s="38"/>
      <c r="I266" s="38"/>
      <c r="J266" s="38"/>
      <c r="M266" s="39"/>
      <c r="AG266" s="32"/>
      <c r="AH266" s="32"/>
      <c r="AI266" s="40"/>
      <c r="AJ266" s="41"/>
      <c r="AK266" s="42"/>
      <c r="AL266" s="40"/>
      <c r="AM266" s="41"/>
      <c r="AN266" s="42"/>
      <c r="AO266" s="43"/>
      <c r="AP266" s="43"/>
      <c r="AQ266" s="43"/>
    </row>
    <row r="267" spans="5:43" x14ac:dyDescent="0.2">
      <c r="E267" s="36"/>
      <c r="G267" s="37"/>
      <c r="H267" s="38"/>
      <c r="I267" s="38"/>
      <c r="J267" s="38"/>
      <c r="M267" s="39"/>
      <c r="AG267" s="32"/>
      <c r="AH267" s="32"/>
      <c r="AI267" s="40"/>
      <c r="AJ267" s="41"/>
      <c r="AK267" s="42"/>
      <c r="AL267" s="40"/>
      <c r="AM267" s="41"/>
      <c r="AN267" s="42"/>
      <c r="AO267" s="43"/>
      <c r="AP267" s="43"/>
      <c r="AQ267" s="43"/>
    </row>
    <row r="268" spans="5:43" x14ac:dyDescent="0.2">
      <c r="E268" s="36"/>
      <c r="G268" s="37"/>
      <c r="H268" s="38"/>
      <c r="I268" s="38"/>
      <c r="J268" s="38"/>
      <c r="M268" s="39"/>
      <c r="AG268" s="32"/>
      <c r="AH268" s="32"/>
      <c r="AI268" s="40"/>
      <c r="AJ268" s="41"/>
      <c r="AK268" s="42"/>
      <c r="AL268" s="40"/>
      <c r="AM268" s="41"/>
      <c r="AN268" s="42"/>
      <c r="AO268" s="43"/>
      <c r="AP268" s="43"/>
      <c r="AQ268" s="43"/>
    </row>
    <row r="269" spans="5:43" x14ac:dyDescent="0.2">
      <c r="E269" s="36"/>
      <c r="G269" s="37"/>
      <c r="H269" s="38"/>
      <c r="I269" s="38"/>
      <c r="J269" s="38"/>
      <c r="M269" s="39"/>
      <c r="AG269" s="32"/>
      <c r="AH269" s="32"/>
      <c r="AI269" s="40"/>
      <c r="AJ269" s="41"/>
      <c r="AK269" s="42"/>
      <c r="AL269" s="40"/>
      <c r="AM269" s="41"/>
      <c r="AN269" s="42"/>
      <c r="AO269" s="43"/>
      <c r="AP269" s="43"/>
      <c r="AQ269" s="43"/>
    </row>
    <row r="270" spans="5:43" x14ac:dyDescent="0.2">
      <c r="E270" s="36"/>
      <c r="G270" s="37"/>
      <c r="H270" s="38"/>
      <c r="I270" s="38"/>
      <c r="J270" s="38"/>
      <c r="M270" s="39"/>
      <c r="AG270" s="32"/>
      <c r="AH270" s="32"/>
      <c r="AI270" s="40"/>
      <c r="AJ270" s="41"/>
      <c r="AK270" s="42"/>
      <c r="AL270" s="40"/>
      <c r="AM270" s="41"/>
      <c r="AN270" s="42"/>
      <c r="AO270" s="43"/>
      <c r="AP270" s="43"/>
      <c r="AQ270" s="43"/>
    </row>
    <row r="271" spans="5:43" x14ac:dyDescent="0.2">
      <c r="E271" s="36"/>
      <c r="G271" s="37"/>
      <c r="H271" s="38"/>
      <c r="I271" s="38"/>
      <c r="J271" s="38"/>
      <c r="M271" s="39"/>
      <c r="AG271" s="32"/>
      <c r="AH271" s="32"/>
      <c r="AI271" s="40"/>
      <c r="AJ271" s="41"/>
      <c r="AK271" s="42"/>
      <c r="AL271" s="40"/>
      <c r="AM271" s="41"/>
      <c r="AN271" s="42"/>
      <c r="AO271" s="43"/>
      <c r="AP271" s="43"/>
      <c r="AQ271" s="43"/>
    </row>
    <row r="272" spans="5:43" x14ac:dyDescent="0.2">
      <c r="E272" s="36"/>
      <c r="G272" s="37"/>
      <c r="H272" s="38"/>
      <c r="I272" s="38"/>
      <c r="J272" s="38"/>
      <c r="M272" s="39"/>
      <c r="AG272" s="32"/>
      <c r="AH272" s="32"/>
      <c r="AI272" s="40"/>
      <c r="AJ272" s="41"/>
      <c r="AK272" s="42"/>
      <c r="AL272" s="40"/>
      <c r="AM272" s="41"/>
      <c r="AN272" s="42"/>
      <c r="AO272" s="43"/>
      <c r="AP272" s="43"/>
      <c r="AQ272" s="43"/>
    </row>
    <row r="273" spans="5:43" x14ac:dyDescent="0.2">
      <c r="E273" s="36"/>
      <c r="G273" s="37"/>
      <c r="H273" s="38"/>
      <c r="I273" s="38"/>
      <c r="J273" s="38"/>
      <c r="M273" s="39"/>
      <c r="AG273" s="32"/>
      <c r="AH273" s="32"/>
      <c r="AI273" s="40"/>
      <c r="AJ273" s="41"/>
      <c r="AK273" s="42"/>
      <c r="AL273" s="40"/>
      <c r="AM273" s="41"/>
      <c r="AN273" s="42"/>
      <c r="AO273" s="43"/>
      <c r="AP273" s="43"/>
      <c r="AQ273" s="43"/>
    </row>
    <row r="274" spans="5:43" x14ac:dyDescent="0.2">
      <c r="E274" s="36"/>
      <c r="G274" s="37"/>
      <c r="H274" s="38"/>
      <c r="I274" s="38"/>
      <c r="J274" s="38"/>
      <c r="M274" s="39"/>
      <c r="AG274" s="32"/>
      <c r="AH274" s="32"/>
      <c r="AI274" s="40"/>
      <c r="AJ274" s="41"/>
      <c r="AK274" s="42"/>
      <c r="AL274" s="40"/>
      <c r="AM274" s="41"/>
      <c r="AN274" s="42"/>
      <c r="AO274" s="43"/>
      <c r="AP274" s="43"/>
      <c r="AQ274" s="43"/>
    </row>
    <row r="275" spans="5:43" x14ac:dyDescent="0.2">
      <c r="E275" s="36"/>
      <c r="G275" s="37"/>
      <c r="H275" s="38"/>
      <c r="I275" s="38"/>
      <c r="J275" s="38"/>
      <c r="M275" s="39"/>
      <c r="AG275" s="32"/>
      <c r="AH275" s="32"/>
      <c r="AI275" s="40"/>
      <c r="AJ275" s="41"/>
      <c r="AK275" s="42"/>
      <c r="AL275" s="40"/>
      <c r="AM275" s="41"/>
      <c r="AN275" s="42"/>
      <c r="AO275" s="43"/>
      <c r="AP275" s="43"/>
      <c r="AQ275" s="43"/>
    </row>
    <row r="276" spans="5:43" x14ac:dyDescent="0.2">
      <c r="E276" s="36"/>
      <c r="G276" s="37"/>
      <c r="H276" s="38"/>
      <c r="I276" s="38"/>
      <c r="J276" s="38"/>
      <c r="M276" s="39"/>
      <c r="AG276" s="32"/>
      <c r="AH276" s="32"/>
      <c r="AI276" s="40"/>
      <c r="AJ276" s="41"/>
      <c r="AK276" s="42"/>
      <c r="AL276" s="40"/>
      <c r="AM276" s="41"/>
      <c r="AN276" s="42"/>
      <c r="AO276" s="43"/>
      <c r="AP276" s="43"/>
      <c r="AQ276" s="43"/>
    </row>
    <row r="277" spans="5:43" x14ac:dyDescent="0.2">
      <c r="E277" s="36"/>
      <c r="G277" s="37"/>
      <c r="H277" s="38"/>
      <c r="I277" s="38"/>
      <c r="J277" s="38"/>
      <c r="M277" s="39"/>
      <c r="AG277" s="32"/>
      <c r="AH277" s="32"/>
      <c r="AI277" s="40"/>
      <c r="AJ277" s="41"/>
      <c r="AK277" s="42"/>
      <c r="AL277" s="40"/>
      <c r="AM277" s="41"/>
      <c r="AN277" s="42"/>
      <c r="AO277" s="43"/>
      <c r="AP277" s="43"/>
      <c r="AQ277" s="43"/>
    </row>
    <row r="278" spans="5:43" x14ac:dyDescent="0.2">
      <c r="E278" s="36"/>
      <c r="G278" s="37"/>
      <c r="H278" s="38"/>
      <c r="I278" s="38"/>
      <c r="J278" s="38"/>
      <c r="M278" s="39"/>
      <c r="AG278" s="32"/>
      <c r="AH278" s="32"/>
      <c r="AI278" s="40"/>
      <c r="AJ278" s="41"/>
      <c r="AK278" s="42"/>
      <c r="AL278" s="40"/>
      <c r="AM278" s="41"/>
      <c r="AN278" s="42"/>
      <c r="AO278" s="43"/>
      <c r="AP278" s="43"/>
      <c r="AQ278" s="43"/>
    </row>
    <row r="279" spans="5:43" x14ac:dyDescent="0.2">
      <c r="E279" s="36"/>
      <c r="G279" s="37"/>
      <c r="H279" s="38"/>
      <c r="I279" s="38"/>
      <c r="J279" s="38"/>
      <c r="M279" s="39"/>
      <c r="AG279" s="32"/>
      <c r="AH279" s="32"/>
      <c r="AI279" s="40"/>
      <c r="AJ279" s="41"/>
      <c r="AK279" s="42"/>
      <c r="AL279" s="40"/>
      <c r="AM279" s="41"/>
      <c r="AN279" s="42"/>
      <c r="AO279" s="43"/>
      <c r="AP279" s="43"/>
      <c r="AQ279" s="43"/>
    </row>
    <row r="280" spans="5:43" x14ac:dyDescent="0.2">
      <c r="E280" s="36"/>
      <c r="G280" s="37"/>
      <c r="H280" s="38"/>
      <c r="I280" s="38"/>
      <c r="J280" s="38"/>
      <c r="M280" s="39"/>
      <c r="AG280" s="32"/>
      <c r="AH280" s="32"/>
      <c r="AI280" s="40"/>
      <c r="AJ280" s="41"/>
      <c r="AK280" s="42"/>
      <c r="AL280" s="40"/>
      <c r="AM280" s="41"/>
      <c r="AN280" s="42"/>
      <c r="AO280" s="43"/>
      <c r="AP280" s="43"/>
      <c r="AQ280" s="43"/>
    </row>
    <row r="281" spans="5:43" x14ac:dyDescent="0.2">
      <c r="E281" s="36"/>
      <c r="G281" s="37"/>
      <c r="H281" s="38"/>
      <c r="I281" s="38"/>
      <c r="J281" s="38"/>
      <c r="M281" s="39"/>
      <c r="AG281" s="32"/>
      <c r="AH281" s="32"/>
      <c r="AI281" s="40"/>
      <c r="AJ281" s="41"/>
      <c r="AK281" s="42"/>
      <c r="AL281" s="40"/>
      <c r="AM281" s="41"/>
      <c r="AN281" s="42"/>
      <c r="AO281" s="43"/>
      <c r="AP281" s="43"/>
      <c r="AQ281" s="43"/>
    </row>
    <row r="282" spans="5:43" x14ac:dyDescent="0.2">
      <c r="E282" s="36"/>
      <c r="G282" s="37"/>
      <c r="H282" s="38"/>
      <c r="I282" s="38"/>
      <c r="J282" s="38"/>
      <c r="M282" s="39"/>
      <c r="AG282" s="32"/>
      <c r="AH282" s="32"/>
      <c r="AI282" s="40"/>
      <c r="AJ282" s="41"/>
      <c r="AK282" s="42"/>
      <c r="AL282" s="40"/>
      <c r="AM282" s="41"/>
      <c r="AN282" s="42"/>
      <c r="AO282" s="43"/>
      <c r="AP282" s="43"/>
      <c r="AQ282" s="43"/>
    </row>
    <row r="283" spans="5:43" x14ac:dyDescent="0.2">
      <c r="E283" s="36"/>
      <c r="G283" s="37"/>
      <c r="H283" s="38"/>
      <c r="I283" s="38"/>
      <c r="J283" s="38"/>
      <c r="M283" s="39"/>
      <c r="AG283" s="32"/>
      <c r="AH283" s="32"/>
      <c r="AI283" s="40"/>
      <c r="AJ283" s="41"/>
      <c r="AK283" s="42"/>
      <c r="AL283" s="40"/>
      <c r="AM283" s="41"/>
      <c r="AN283" s="42"/>
      <c r="AO283" s="43"/>
      <c r="AP283" s="43"/>
      <c r="AQ283" s="43"/>
    </row>
    <row r="284" spans="5:43" x14ac:dyDescent="0.2">
      <c r="E284" s="36"/>
      <c r="G284" s="37"/>
      <c r="H284" s="38"/>
      <c r="I284" s="38"/>
      <c r="J284" s="38"/>
      <c r="M284" s="39"/>
      <c r="AG284" s="32"/>
      <c r="AH284" s="32"/>
      <c r="AI284" s="40"/>
      <c r="AJ284" s="41"/>
      <c r="AK284" s="42"/>
      <c r="AL284" s="40"/>
      <c r="AM284" s="41"/>
      <c r="AN284" s="42"/>
      <c r="AO284" s="43"/>
      <c r="AP284" s="43"/>
      <c r="AQ284" s="43"/>
    </row>
    <row r="285" spans="5:43" x14ac:dyDescent="0.2">
      <c r="E285" s="36"/>
      <c r="G285" s="37"/>
      <c r="H285" s="38"/>
      <c r="I285" s="38"/>
      <c r="J285" s="38"/>
      <c r="M285" s="39"/>
      <c r="AG285" s="32"/>
      <c r="AH285" s="32"/>
      <c r="AI285" s="40"/>
      <c r="AJ285" s="41"/>
      <c r="AK285" s="42"/>
      <c r="AL285" s="40"/>
      <c r="AM285" s="41"/>
      <c r="AN285" s="42"/>
      <c r="AO285" s="43"/>
      <c r="AP285" s="43"/>
      <c r="AQ285" s="43"/>
    </row>
    <row r="286" spans="5:43" x14ac:dyDescent="0.2">
      <c r="E286" s="36"/>
      <c r="G286" s="37"/>
      <c r="H286" s="38"/>
      <c r="I286" s="38"/>
      <c r="J286" s="38"/>
      <c r="M286" s="39"/>
      <c r="AG286" s="32"/>
      <c r="AH286" s="32"/>
      <c r="AI286" s="40"/>
      <c r="AJ286" s="41"/>
      <c r="AK286" s="42"/>
      <c r="AL286" s="40"/>
      <c r="AM286" s="41"/>
      <c r="AN286" s="42"/>
      <c r="AO286" s="43"/>
      <c r="AP286" s="43"/>
      <c r="AQ286" s="43"/>
    </row>
    <row r="287" spans="5:43" x14ac:dyDescent="0.2">
      <c r="E287" s="36"/>
      <c r="G287" s="37"/>
      <c r="H287" s="38"/>
      <c r="I287" s="38"/>
      <c r="J287" s="38"/>
      <c r="M287" s="39"/>
      <c r="AG287" s="32"/>
      <c r="AH287" s="32"/>
      <c r="AI287" s="40"/>
      <c r="AJ287" s="41"/>
      <c r="AK287" s="42"/>
      <c r="AL287" s="40"/>
      <c r="AM287" s="41"/>
      <c r="AN287" s="42"/>
      <c r="AO287" s="43"/>
      <c r="AP287" s="43"/>
      <c r="AQ287" s="43"/>
    </row>
    <row r="288" spans="5:43" x14ac:dyDescent="0.2">
      <c r="E288" s="36"/>
      <c r="G288" s="37"/>
      <c r="H288" s="38"/>
      <c r="I288" s="38"/>
      <c r="J288" s="38"/>
      <c r="M288" s="39"/>
      <c r="AG288" s="32"/>
      <c r="AH288" s="32"/>
      <c r="AI288" s="40"/>
      <c r="AJ288" s="41"/>
      <c r="AK288" s="42"/>
      <c r="AL288" s="40"/>
      <c r="AM288" s="41"/>
      <c r="AN288" s="42"/>
      <c r="AO288" s="43"/>
      <c r="AP288" s="43"/>
      <c r="AQ288" s="43"/>
    </row>
    <row r="289" spans="5:43" x14ac:dyDescent="0.2">
      <c r="E289" s="36"/>
      <c r="G289" s="37"/>
      <c r="H289" s="38"/>
      <c r="I289" s="38"/>
      <c r="J289" s="38"/>
      <c r="M289" s="39"/>
      <c r="AG289" s="32"/>
      <c r="AH289" s="32"/>
      <c r="AI289" s="40"/>
      <c r="AJ289" s="41"/>
      <c r="AK289" s="42"/>
      <c r="AL289" s="40"/>
      <c r="AM289" s="41"/>
      <c r="AN289" s="42"/>
      <c r="AO289" s="43"/>
      <c r="AP289" s="43"/>
      <c r="AQ289" s="43"/>
    </row>
    <row r="290" spans="5:43" x14ac:dyDescent="0.2">
      <c r="E290" s="36"/>
      <c r="G290" s="37"/>
      <c r="H290" s="38"/>
      <c r="I290" s="38"/>
      <c r="J290" s="38"/>
      <c r="M290" s="39"/>
      <c r="AG290" s="32"/>
      <c r="AH290" s="32"/>
      <c r="AI290" s="40"/>
      <c r="AJ290" s="41"/>
      <c r="AK290" s="42"/>
      <c r="AL290" s="40"/>
      <c r="AM290" s="41"/>
      <c r="AN290" s="42"/>
      <c r="AO290" s="43"/>
      <c r="AP290" s="43"/>
      <c r="AQ290" s="43"/>
    </row>
    <row r="291" spans="5:43" x14ac:dyDescent="0.2">
      <c r="E291" s="36"/>
      <c r="G291" s="37"/>
      <c r="H291" s="38"/>
      <c r="I291" s="38"/>
      <c r="J291" s="38"/>
      <c r="M291" s="39"/>
      <c r="AG291" s="32"/>
      <c r="AH291" s="32"/>
      <c r="AI291" s="40"/>
      <c r="AJ291" s="41"/>
      <c r="AK291" s="42"/>
      <c r="AL291" s="40"/>
      <c r="AM291" s="41"/>
      <c r="AN291" s="42"/>
      <c r="AO291" s="43"/>
      <c r="AP291" s="43"/>
      <c r="AQ291" s="43"/>
    </row>
    <row r="292" spans="5:43" x14ac:dyDescent="0.2">
      <c r="E292" s="36"/>
      <c r="G292" s="37"/>
      <c r="H292" s="38"/>
      <c r="I292" s="38"/>
      <c r="J292" s="38"/>
      <c r="M292" s="39"/>
      <c r="AG292" s="32"/>
      <c r="AH292" s="32"/>
      <c r="AI292" s="40"/>
      <c r="AJ292" s="41"/>
      <c r="AK292" s="42"/>
      <c r="AL292" s="40"/>
      <c r="AM292" s="41"/>
      <c r="AN292" s="42"/>
      <c r="AO292" s="43"/>
      <c r="AP292" s="43"/>
      <c r="AQ292" s="43"/>
    </row>
    <row r="293" spans="5:43" x14ac:dyDescent="0.2">
      <c r="E293" s="36"/>
      <c r="G293" s="37"/>
      <c r="H293" s="38"/>
      <c r="I293" s="38"/>
      <c r="J293" s="38"/>
      <c r="M293" s="39"/>
      <c r="AG293" s="32"/>
      <c r="AH293" s="32"/>
      <c r="AI293" s="40"/>
      <c r="AJ293" s="41"/>
      <c r="AK293" s="42"/>
      <c r="AL293" s="40"/>
      <c r="AM293" s="41"/>
      <c r="AN293" s="42"/>
      <c r="AO293" s="43"/>
      <c r="AP293" s="43"/>
      <c r="AQ293" s="43"/>
    </row>
    <row r="294" spans="5:43" x14ac:dyDescent="0.2">
      <c r="E294" s="36"/>
      <c r="G294" s="37"/>
      <c r="H294" s="38"/>
      <c r="I294" s="38"/>
      <c r="J294" s="38"/>
      <c r="M294" s="39"/>
      <c r="AG294" s="32"/>
      <c r="AH294" s="32"/>
      <c r="AI294" s="40"/>
      <c r="AJ294" s="41"/>
      <c r="AK294" s="42"/>
      <c r="AL294" s="40"/>
      <c r="AM294" s="41"/>
      <c r="AN294" s="42"/>
      <c r="AO294" s="43"/>
      <c r="AP294" s="43"/>
      <c r="AQ294" s="43"/>
    </row>
    <row r="295" spans="5:43" x14ac:dyDescent="0.2">
      <c r="E295" s="36"/>
      <c r="G295" s="37"/>
      <c r="H295" s="38"/>
      <c r="I295" s="38"/>
      <c r="J295" s="38"/>
      <c r="M295" s="39"/>
      <c r="AG295" s="32"/>
      <c r="AH295" s="32"/>
      <c r="AI295" s="40"/>
      <c r="AJ295" s="41"/>
      <c r="AK295" s="42"/>
      <c r="AL295" s="40"/>
      <c r="AM295" s="41"/>
      <c r="AN295" s="42"/>
      <c r="AO295" s="43"/>
      <c r="AP295" s="43"/>
      <c r="AQ295" s="43"/>
    </row>
    <row r="296" spans="5:43" x14ac:dyDescent="0.2">
      <c r="E296" s="36"/>
      <c r="G296" s="37"/>
      <c r="H296" s="38"/>
      <c r="I296" s="38"/>
      <c r="J296" s="38"/>
      <c r="M296" s="39"/>
      <c r="AG296" s="32"/>
      <c r="AH296" s="32"/>
      <c r="AI296" s="40"/>
      <c r="AJ296" s="41"/>
      <c r="AK296" s="42"/>
      <c r="AL296" s="40"/>
      <c r="AM296" s="41"/>
      <c r="AN296" s="42"/>
      <c r="AO296" s="43"/>
      <c r="AP296" s="43"/>
      <c r="AQ296" s="43"/>
    </row>
    <row r="297" spans="5:43" x14ac:dyDescent="0.2">
      <c r="E297" s="36"/>
      <c r="G297" s="37"/>
      <c r="H297" s="38"/>
      <c r="I297" s="38"/>
      <c r="J297" s="38"/>
      <c r="M297" s="39"/>
      <c r="AG297" s="32"/>
      <c r="AH297" s="32"/>
      <c r="AI297" s="40"/>
      <c r="AJ297" s="41"/>
      <c r="AK297" s="42"/>
      <c r="AL297" s="40"/>
      <c r="AM297" s="41"/>
      <c r="AN297" s="42"/>
      <c r="AO297" s="43"/>
      <c r="AP297" s="43"/>
      <c r="AQ297" s="43"/>
    </row>
    <row r="298" spans="5:43" x14ac:dyDescent="0.2">
      <c r="E298" s="36"/>
      <c r="G298" s="37"/>
      <c r="H298" s="38"/>
      <c r="I298" s="38"/>
      <c r="J298" s="38"/>
      <c r="M298" s="39"/>
      <c r="AG298" s="32"/>
      <c r="AH298" s="32"/>
      <c r="AI298" s="40"/>
      <c r="AJ298" s="41"/>
      <c r="AK298" s="42"/>
      <c r="AL298" s="40"/>
      <c r="AM298" s="41"/>
      <c r="AN298" s="42"/>
      <c r="AO298" s="43"/>
      <c r="AP298" s="43"/>
      <c r="AQ298" s="43"/>
    </row>
    <row r="299" spans="5:43" x14ac:dyDescent="0.2">
      <c r="E299" s="36"/>
      <c r="G299" s="37"/>
      <c r="H299" s="38"/>
      <c r="I299" s="38"/>
      <c r="J299" s="38"/>
      <c r="M299" s="39"/>
      <c r="AG299" s="32"/>
      <c r="AH299" s="32"/>
      <c r="AI299" s="40"/>
      <c r="AJ299" s="41"/>
      <c r="AK299" s="42"/>
      <c r="AL299" s="40"/>
      <c r="AM299" s="41"/>
      <c r="AN299" s="42"/>
      <c r="AO299" s="43"/>
      <c r="AP299" s="43"/>
      <c r="AQ299" s="43"/>
    </row>
    <row r="300" spans="5:43" x14ac:dyDescent="0.2">
      <c r="E300" s="36"/>
      <c r="G300" s="37"/>
      <c r="H300" s="38"/>
      <c r="I300" s="38"/>
      <c r="J300" s="38"/>
      <c r="M300" s="39"/>
      <c r="AG300" s="32"/>
      <c r="AH300" s="32"/>
      <c r="AI300" s="40"/>
      <c r="AJ300" s="41"/>
      <c r="AK300" s="42"/>
      <c r="AL300" s="40"/>
      <c r="AM300" s="41"/>
      <c r="AN300" s="42"/>
      <c r="AO300" s="43"/>
      <c r="AP300" s="43"/>
      <c r="AQ300" s="43"/>
    </row>
    <row r="301" spans="5:43" x14ac:dyDescent="0.2">
      <c r="E301" s="36"/>
      <c r="G301" s="37"/>
      <c r="H301" s="38"/>
      <c r="I301" s="38"/>
      <c r="J301" s="38"/>
      <c r="M301" s="39"/>
      <c r="AG301" s="32"/>
      <c r="AH301" s="32"/>
      <c r="AI301" s="40"/>
      <c r="AJ301" s="41"/>
      <c r="AK301" s="42"/>
      <c r="AL301" s="40"/>
      <c r="AM301" s="41"/>
      <c r="AN301" s="42"/>
      <c r="AO301" s="43"/>
      <c r="AP301" s="43"/>
      <c r="AQ301" s="43"/>
    </row>
    <row r="302" spans="5:43" x14ac:dyDescent="0.2">
      <c r="E302" s="36"/>
      <c r="G302" s="37"/>
      <c r="H302" s="38"/>
      <c r="I302" s="38"/>
      <c r="J302" s="38"/>
      <c r="M302" s="39"/>
      <c r="AG302" s="32"/>
      <c r="AH302" s="32"/>
      <c r="AI302" s="40"/>
      <c r="AJ302" s="41"/>
      <c r="AK302" s="42"/>
      <c r="AL302" s="40"/>
      <c r="AM302" s="41"/>
      <c r="AN302" s="42"/>
      <c r="AO302" s="43"/>
      <c r="AP302" s="43"/>
      <c r="AQ302" s="43"/>
    </row>
    <row r="303" spans="5:43" x14ac:dyDescent="0.2">
      <c r="E303" s="36"/>
      <c r="G303" s="37"/>
      <c r="H303" s="38"/>
      <c r="I303" s="38"/>
      <c r="J303" s="38"/>
      <c r="M303" s="39"/>
      <c r="AG303" s="32"/>
      <c r="AH303" s="32"/>
      <c r="AI303" s="40"/>
      <c r="AJ303" s="41"/>
      <c r="AK303" s="42"/>
      <c r="AL303" s="40"/>
      <c r="AM303" s="41"/>
      <c r="AN303" s="42"/>
      <c r="AO303" s="43"/>
      <c r="AP303" s="43"/>
      <c r="AQ303" s="43"/>
    </row>
    <row r="304" spans="5:43" x14ac:dyDescent="0.2">
      <c r="E304" s="36"/>
      <c r="G304" s="37"/>
      <c r="H304" s="38"/>
      <c r="I304" s="38"/>
      <c r="J304" s="38"/>
      <c r="M304" s="39"/>
      <c r="AG304" s="32"/>
      <c r="AH304" s="32"/>
      <c r="AI304" s="40"/>
      <c r="AJ304" s="41"/>
      <c r="AK304" s="42"/>
      <c r="AL304" s="40"/>
      <c r="AM304" s="41"/>
      <c r="AN304" s="42"/>
      <c r="AO304" s="43"/>
      <c r="AP304" s="43"/>
      <c r="AQ304" s="43"/>
    </row>
    <row r="305" spans="5:43" x14ac:dyDescent="0.2">
      <c r="E305" s="36"/>
      <c r="G305" s="37"/>
      <c r="H305" s="38"/>
      <c r="I305" s="38"/>
      <c r="J305" s="38"/>
      <c r="M305" s="39"/>
      <c r="AG305" s="32"/>
      <c r="AH305" s="32"/>
      <c r="AI305" s="40"/>
      <c r="AJ305" s="41"/>
      <c r="AK305" s="42"/>
      <c r="AL305" s="40"/>
      <c r="AM305" s="41"/>
      <c r="AN305" s="42"/>
      <c r="AO305" s="43"/>
      <c r="AP305" s="43"/>
      <c r="AQ305" s="43"/>
    </row>
    <row r="306" spans="5:43" x14ac:dyDescent="0.2">
      <c r="E306" s="36"/>
      <c r="G306" s="37"/>
      <c r="H306" s="38"/>
      <c r="I306" s="38"/>
      <c r="J306" s="38"/>
      <c r="M306" s="39"/>
      <c r="AG306" s="32"/>
      <c r="AH306" s="32"/>
      <c r="AI306" s="40"/>
      <c r="AJ306" s="41"/>
      <c r="AK306" s="42"/>
      <c r="AL306" s="40"/>
      <c r="AM306" s="41"/>
      <c r="AN306" s="42"/>
      <c r="AO306" s="43"/>
      <c r="AP306" s="43"/>
      <c r="AQ306" s="43"/>
    </row>
    <row r="307" spans="5:43" x14ac:dyDescent="0.2">
      <c r="E307" s="36"/>
      <c r="G307" s="37"/>
      <c r="H307" s="38"/>
      <c r="I307" s="38"/>
      <c r="J307" s="38"/>
      <c r="M307" s="39"/>
      <c r="AG307" s="32"/>
      <c r="AH307" s="32"/>
      <c r="AI307" s="40"/>
      <c r="AJ307" s="41"/>
      <c r="AK307" s="42"/>
      <c r="AL307" s="40"/>
      <c r="AM307" s="41"/>
      <c r="AN307" s="42"/>
      <c r="AO307" s="43"/>
      <c r="AP307" s="43"/>
      <c r="AQ307" s="43"/>
    </row>
    <row r="308" spans="5:43" x14ac:dyDescent="0.2">
      <c r="E308" s="36"/>
      <c r="G308" s="37"/>
      <c r="H308" s="38"/>
      <c r="I308" s="38"/>
      <c r="J308" s="38"/>
      <c r="M308" s="39"/>
      <c r="AG308" s="32"/>
      <c r="AH308" s="32"/>
      <c r="AI308" s="40"/>
      <c r="AJ308" s="41"/>
      <c r="AK308" s="42"/>
      <c r="AL308" s="40"/>
      <c r="AM308" s="41"/>
      <c r="AN308" s="42"/>
      <c r="AO308" s="43"/>
      <c r="AP308" s="43"/>
      <c r="AQ308" s="43"/>
    </row>
    <row r="309" spans="5:43" x14ac:dyDescent="0.2">
      <c r="E309" s="36"/>
      <c r="G309" s="37"/>
      <c r="H309" s="38"/>
      <c r="I309" s="38"/>
      <c r="J309" s="38"/>
      <c r="M309" s="39"/>
      <c r="AG309" s="32"/>
      <c r="AH309" s="32"/>
      <c r="AI309" s="40"/>
      <c r="AJ309" s="41"/>
      <c r="AK309" s="42"/>
      <c r="AL309" s="40"/>
      <c r="AM309" s="41"/>
      <c r="AN309" s="42"/>
      <c r="AO309" s="43"/>
      <c r="AP309" s="43"/>
      <c r="AQ309" s="43"/>
    </row>
    <row r="310" spans="5:43" x14ac:dyDescent="0.2">
      <c r="E310" s="36"/>
      <c r="G310" s="37"/>
      <c r="H310" s="38"/>
      <c r="I310" s="38"/>
      <c r="J310" s="38"/>
      <c r="M310" s="39"/>
      <c r="AG310" s="32"/>
      <c r="AH310" s="32"/>
      <c r="AI310" s="40"/>
      <c r="AJ310" s="41"/>
      <c r="AK310" s="42"/>
      <c r="AL310" s="40"/>
      <c r="AM310" s="41"/>
      <c r="AN310" s="42"/>
      <c r="AO310" s="43"/>
      <c r="AP310" s="43"/>
      <c r="AQ310" s="43"/>
    </row>
    <row r="311" spans="5:43" x14ac:dyDescent="0.2">
      <c r="E311" s="36"/>
      <c r="G311" s="37"/>
      <c r="H311" s="38"/>
      <c r="I311" s="38"/>
      <c r="J311" s="38"/>
      <c r="M311" s="39"/>
      <c r="AG311" s="32"/>
      <c r="AH311" s="32"/>
      <c r="AI311" s="40"/>
      <c r="AJ311" s="41"/>
      <c r="AK311" s="42"/>
      <c r="AL311" s="40"/>
      <c r="AM311" s="41"/>
      <c r="AN311" s="42"/>
      <c r="AO311" s="43"/>
      <c r="AP311" s="43"/>
      <c r="AQ311" s="43"/>
    </row>
    <row r="312" spans="5:43" x14ac:dyDescent="0.2">
      <c r="E312" s="36"/>
      <c r="G312" s="37"/>
      <c r="H312" s="38"/>
      <c r="I312" s="38"/>
      <c r="J312" s="38"/>
      <c r="M312" s="39"/>
      <c r="AG312" s="32"/>
      <c r="AH312" s="32"/>
      <c r="AI312" s="40"/>
      <c r="AJ312" s="41"/>
      <c r="AK312" s="42"/>
      <c r="AL312" s="40"/>
      <c r="AM312" s="41"/>
      <c r="AN312" s="42"/>
      <c r="AO312" s="43"/>
      <c r="AP312" s="43"/>
      <c r="AQ312" s="43"/>
    </row>
    <row r="313" spans="5:43" x14ac:dyDescent="0.2">
      <c r="E313" s="36"/>
      <c r="G313" s="37"/>
      <c r="H313" s="38"/>
      <c r="I313" s="38"/>
      <c r="J313" s="38"/>
      <c r="M313" s="39"/>
      <c r="AG313" s="32"/>
      <c r="AH313" s="32"/>
      <c r="AI313" s="40"/>
      <c r="AJ313" s="41"/>
      <c r="AK313" s="42"/>
      <c r="AL313" s="40"/>
      <c r="AM313" s="41"/>
      <c r="AN313" s="42"/>
      <c r="AO313" s="43"/>
      <c r="AP313" s="43"/>
      <c r="AQ313" s="43"/>
    </row>
    <row r="314" spans="5:43" x14ac:dyDescent="0.2">
      <c r="E314" s="36"/>
      <c r="G314" s="37"/>
      <c r="H314" s="38"/>
      <c r="I314" s="38"/>
      <c r="J314" s="38"/>
      <c r="M314" s="39"/>
      <c r="AG314" s="32"/>
      <c r="AH314" s="32"/>
      <c r="AI314" s="40"/>
      <c r="AJ314" s="41"/>
      <c r="AK314" s="42"/>
      <c r="AL314" s="40"/>
      <c r="AM314" s="41"/>
      <c r="AN314" s="42"/>
      <c r="AO314" s="43"/>
      <c r="AP314" s="43"/>
      <c r="AQ314" s="43"/>
    </row>
    <row r="315" spans="5:43" x14ac:dyDescent="0.2">
      <c r="E315" s="36"/>
      <c r="G315" s="37"/>
      <c r="H315" s="38"/>
      <c r="I315" s="38"/>
      <c r="J315" s="38"/>
      <c r="M315" s="39"/>
      <c r="AG315" s="32"/>
      <c r="AH315" s="32"/>
      <c r="AI315" s="40"/>
      <c r="AJ315" s="41"/>
      <c r="AK315" s="42"/>
      <c r="AL315" s="40"/>
      <c r="AM315" s="41"/>
      <c r="AN315" s="42"/>
      <c r="AO315" s="43"/>
      <c r="AP315" s="43"/>
      <c r="AQ315" s="43"/>
    </row>
    <row r="316" spans="5:43" x14ac:dyDescent="0.2">
      <c r="E316" s="36"/>
      <c r="G316" s="37"/>
      <c r="H316" s="38"/>
      <c r="I316" s="38"/>
      <c r="J316" s="38"/>
      <c r="M316" s="39"/>
      <c r="AG316" s="32"/>
      <c r="AH316" s="32"/>
      <c r="AI316" s="40"/>
      <c r="AJ316" s="41"/>
      <c r="AK316" s="42"/>
      <c r="AL316" s="40"/>
      <c r="AM316" s="41"/>
      <c r="AN316" s="42"/>
      <c r="AO316" s="43"/>
      <c r="AP316" s="43"/>
      <c r="AQ316" s="43"/>
    </row>
    <row r="317" spans="5:43" x14ac:dyDescent="0.2">
      <c r="E317" s="36"/>
      <c r="G317" s="37"/>
      <c r="H317" s="38"/>
      <c r="I317" s="38"/>
      <c r="J317" s="38"/>
      <c r="M317" s="39"/>
      <c r="AG317" s="32"/>
      <c r="AH317" s="32"/>
      <c r="AI317" s="40"/>
      <c r="AJ317" s="41"/>
      <c r="AK317" s="42"/>
      <c r="AL317" s="40"/>
      <c r="AM317" s="41"/>
      <c r="AN317" s="42"/>
      <c r="AO317" s="43"/>
      <c r="AP317" s="43"/>
      <c r="AQ317" s="43"/>
    </row>
    <row r="318" spans="5:43" x14ac:dyDescent="0.2">
      <c r="E318" s="36"/>
      <c r="G318" s="37"/>
      <c r="H318" s="38"/>
      <c r="I318" s="38"/>
      <c r="J318" s="38"/>
      <c r="M318" s="39"/>
      <c r="AG318" s="32"/>
      <c r="AH318" s="32"/>
      <c r="AI318" s="40"/>
      <c r="AJ318" s="41"/>
      <c r="AK318" s="42"/>
      <c r="AL318" s="40"/>
      <c r="AM318" s="41"/>
      <c r="AN318" s="42"/>
      <c r="AO318" s="43"/>
      <c r="AP318" s="43"/>
      <c r="AQ318" s="43"/>
    </row>
    <row r="319" spans="5:43" x14ac:dyDescent="0.2">
      <c r="E319" s="36"/>
      <c r="G319" s="37"/>
      <c r="H319" s="38"/>
      <c r="I319" s="38"/>
      <c r="J319" s="38"/>
      <c r="M319" s="39"/>
      <c r="AG319" s="32"/>
      <c r="AH319" s="32"/>
      <c r="AI319" s="40"/>
      <c r="AJ319" s="41"/>
      <c r="AK319" s="42"/>
      <c r="AL319" s="40"/>
      <c r="AM319" s="41"/>
      <c r="AN319" s="42"/>
      <c r="AO319" s="43"/>
      <c r="AP319" s="43"/>
      <c r="AQ319" s="43"/>
    </row>
    <row r="320" spans="5:43" x14ac:dyDescent="0.2">
      <c r="E320" s="36"/>
      <c r="G320" s="37"/>
      <c r="H320" s="38"/>
      <c r="I320" s="38"/>
      <c r="J320" s="38"/>
      <c r="M320" s="39"/>
      <c r="AG320" s="32"/>
      <c r="AH320" s="32"/>
      <c r="AI320" s="40"/>
      <c r="AJ320" s="41"/>
      <c r="AK320" s="42"/>
      <c r="AL320" s="40"/>
      <c r="AM320" s="41"/>
      <c r="AN320" s="42"/>
      <c r="AO320" s="43"/>
      <c r="AP320" s="43"/>
      <c r="AQ320" s="43"/>
    </row>
    <row r="321" spans="5:43" x14ac:dyDescent="0.2">
      <c r="E321" s="36"/>
      <c r="G321" s="37"/>
      <c r="H321" s="38"/>
      <c r="I321" s="38"/>
      <c r="J321" s="38"/>
      <c r="M321" s="39"/>
      <c r="AG321" s="32"/>
      <c r="AH321" s="32"/>
      <c r="AI321" s="40"/>
      <c r="AJ321" s="41"/>
      <c r="AK321" s="42"/>
      <c r="AL321" s="40"/>
      <c r="AM321" s="41"/>
      <c r="AN321" s="42"/>
      <c r="AO321" s="43"/>
      <c r="AP321" s="43"/>
      <c r="AQ321" s="43"/>
    </row>
    <row r="322" spans="5:43" x14ac:dyDescent="0.2">
      <c r="E322" s="36"/>
      <c r="G322" s="37"/>
      <c r="H322" s="38"/>
      <c r="I322" s="38"/>
      <c r="J322" s="38"/>
      <c r="M322" s="39"/>
      <c r="AG322" s="32"/>
      <c r="AH322" s="32"/>
      <c r="AI322" s="40"/>
      <c r="AJ322" s="41"/>
      <c r="AK322" s="42"/>
      <c r="AL322" s="40"/>
      <c r="AM322" s="41"/>
      <c r="AN322" s="42"/>
      <c r="AO322" s="43"/>
      <c r="AP322" s="43"/>
      <c r="AQ322" s="43"/>
    </row>
    <row r="323" spans="5:43" x14ac:dyDescent="0.2">
      <c r="E323" s="36"/>
      <c r="G323" s="37"/>
      <c r="H323" s="38"/>
      <c r="I323" s="38"/>
      <c r="J323" s="38"/>
      <c r="M323" s="39"/>
      <c r="AG323" s="32"/>
      <c r="AH323" s="32"/>
      <c r="AI323" s="40"/>
      <c r="AJ323" s="41"/>
      <c r="AK323" s="42"/>
      <c r="AL323" s="40"/>
      <c r="AM323" s="41"/>
      <c r="AN323" s="42"/>
      <c r="AO323" s="43"/>
      <c r="AP323" s="43"/>
      <c r="AQ323" s="43"/>
    </row>
    <row r="324" spans="5:43" x14ac:dyDescent="0.2">
      <c r="E324" s="36"/>
      <c r="G324" s="37"/>
      <c r="H324" s="38"/>
      <c r="I324" s="38"/>
      <c r="J324" s="38"/>
      <c r="M324" s="39"/>
      <c r="AG324" s="32"/>
      <c r="AH324" s="32"/>
      <c r="AI324" s="40"/>
      <c r="AJ324" s="41"/>
      <c r="AK324" s="42"/>
      <c r="AL324" s="40"/>
      <c r="AM324" s="41"/>
      <c r="AN324" s="42"/>
      <c r="AO324" s="43"/>
      <c r="AP324" s="43"/>
      <c r="AQ324" s="43"/>
    </row>
    <row r="325" spans="5:43" x14ac:dyDescent="0.2">
      <c r="E325" s="36"/>
      <c r="G325" s="37"/>
      <c r="H325" s="38"/>
      <c r="I325" s="38"/>
      <c r="J325" s="38"/>
      <c r="M325" s="39"/>
      <c r="AG325" s="32"/>
      <c r="AH325" s="32"/>
      <c r="AI325" s="40"/>
      <c r="AJ325" s="41"/>
      <c r="AK325" s="42"/>
      <c r="AL325" s="40"/>
      <c r="AM325" s="41"/>
      <c r="AN325" s="42"/>
      <c r="AO325" s="43"/>
      <c r="AP325" s="43"/>
      <c r="AQ325" s="43"/>
    </row>
    <row r="326" spans="5:43" x14ac:dyDescent="0.2">
      <c r="E326" s="36"/>
      <c r="G326" s="37"/>
      <c r="H326" s="38"/>
      <c r="I326" s="38"/>
      <c r="J326" s="38"/>
      <c r="M326" s="39"/>
      <c r="AG326" s="32"/>
      <c r="AH326" s="32"/>
      <c r="AI326" s="40"/>
      <c r="AJ326" s="41"/>
      <c r="AK326" s="42"/>
      <c r="AL326" s="40"/>
      <c r="AM326" s="41"/>
      <c r="AN326" s="42"/>
      <c r="AO326" s="43"/>
      <c r="AP326" s="43"/>
      <c r="AQ326" s="43"/>
    </row>
    <row r="327" spans="5:43" x14ac:dyDescent="0.2">
      <c r="E327" s="36"/>
      <c r="G327" s="37"/>
      <c r="H327" s="38"/>
      <c r="I327" s="38"/>
      <c r="J327" s="38"/>
      <c r="M327" s="39"/>
      <c r="AG327" s="32"/>
      <c r="AH327" s="32"/>
      <c r="AI327" s="40"/>
      <c r="AJ327" s="41"/>
      <c r="AK327" s="42"/>
      <c r="AL327" s="40"/>
      <c r="AM327" s="41"/>
      <c r="AN327" s="42"/>
      <c r="AO327" s="43"/>
      <c r="AP327" s="43"/>
      <c r="AQ327" s="43"/>
    </row>
    <row r="328" spans="5:43" x14ac:dyDescent="0.2">
      <c r="E328" s="36"/>
      <c r="G328" s="37"/>
      <c r="H328" s="38"/>
      <c r="I328" s="38"/>
      <c r="J328" s="38"/>
      <c r="M328" s="39"/>
      <c r="AG328" s="32"/>
      <c r="AH328" s="32"/>
      <c r="AI328" s="40"/>
      <c r="AJ328" s="41"/>
      <c r="AK328" s="42"/>
      <c r="AL328" s="40"/>
      <c r="AM328" s="41"/>
      <c r="AN328" s="42"/>
      <c r="AO328" s="43"/>
      <c r="AP328" s="43"/>
      <c r="AQ328" s="43"/>
    </row>
    <row r="329" spans="5:43" x14ac:dyDescent="0.2">
      <c r="E329" s="36"/>
      <c r="G329" s="37"/>
      <c r="H329" s="38"/>
      <c r="I329" s="38"/>
      <c r="J329" s="38"/>
      <c r="M329" s="39"/>
      <c r="AG329" s="32"/>
      <c r="AH329" s="32"/>
      <c r="AI329" s="40"/>
      <c r="AJ329" s="41"/>
      <c r="AK329" s="42"/>
      <c r="AL329" s="40"/>
      <c r="AM329" s="41"/>
      <c r="AN329" s="42"/>
      <c r="AO329" s="43"/>
      <c r="AP329" s="43"/>
      <c r="AQ329" s="43"/>
    </row>
    <row r="330" spans="5:43" x14ac:dyDescent="0.2">
      <c r="E330" s="36"/>
      <c r="G330" s="37"/>
      <c r="H330" s="38"/>
      <c r="I330" s="38"/>
      <c r="J330" s="38"/>
      <c r="M330" s="39"/>
      <c r="AG330" s="32"/>
      <c r="AH330" s="32"/>
      <c r="AI330" s="40"/>
      <c r="AJ330" s="41"/>
      <c r="AK330" s="42"/>
      <c r="AL330" s="40"/>
      <c r="AM330" s="41"/>
      <c r="AN330" s="42"/>
      <c r="AO330" s="43"/>
      <c r="AP330" s="43"/>
      <c r="AQ330" s="43"/>
    </row>
    <row r="331" spans="5:43" x14ac:dyDescent="0.2">
      <c r="E331" s="36"/>
      <c r="G331" s="37"/>
      <c r="H331" s="38"/>
      <c r="I331" s="38"/>
      <c r="J331" s="38"/>
      <c r="M331" s="39"/>
      <c r="AG331" s="32"/>
      <c r="AH331" s="32"/>
      <c r="AI331" s="40"/>
      <c r="AJ331" s="41"/>
      <c r="AK331" s="42"/>
      <c r="AL331" s="40"/>
      <c r="AM331" s="41"/>
      <c r="AN331" s="42"/>
      <c r="AO331" s="43"/>
      <c r="AP331" s="43"/>
      <c r="AQ331" s="43"/>
    </row>
    <row r="332" spans="5:43" x14ac:dyDescent="0.2">
      <c r="E332" s="36"/>
      <c r="G332" s="37"/>
      <c r="H332" s="38"/>
      <c r="I332" s="38"/>
      <c r="J332" s="38"/>
      <c r="M332" s="39"/>
      <c r="AG332" s="32"/>
      <c r="AH332" s="32"/>
      <c r="AI332" s="40"/>
      <c r="AJ332" s="41"/>
      <c r="AK332" s="42"/>
      <c r="AL332" s="40"/>
      <c r="AM332" s="41"/>
      <c r="AN332" s="42"/>
      <c r="AO332" s="43"/>
      <c r="AP332" s="43"/>
      <c r="AQ332" s="43"/>
    </row>
    <row r="333" spans="5:43" x14ac:dyDescent="0.2">
      <c r="E333" s="36"/>
      <c r="G333" s="37"/>
      <c r="H333" s="38"/>
      <c r="I333" s="38"/>
      <c r="J333" s="38"/>
      <c r="M333" s="39"/>
      <c r="AG333" s="32"/>
      <c r="AH333" s="32"/>
      <c r="AI333" s="40"/>
      <c r="AJ333" s="41"/>
      <c r="AK333" s="42"/>
      <c r="AL333" s="40"/>
      <c r="AM333" s="41"/>
      <c r="AN333" s="42"/>
      <c r="AO333" s="43"/>
      <c r="AP333" s="43"/>
      <c r="AQ333" s="43"/>
    </row>
    <row r="334" spans="5:43" x14ac:dyDescent="0.2">
      <c r="E334" s="36"/>
      <c r="G334" s="37"/>
      <c r="H334" s="38"/>
      <c r="I334" s="38"/>
      <c r="J334" s="38"/>
      <c r="M334" s="39"/>
      <c r="AG334" s="32"/>
      <c r="AH334" s="32"/>
      <c r="AI334" s="40"/>
      <c r="AJ334" s="41"/>
      <c r="AK334" s="42"/>
      <c r="AL334" s="40"/>
      <c r="AM334" s="41"/>
      <c r="AN334" s="42"/>
      <c r="AO334" s="43"/>
      <c r="AP334" s="43"/>
      <c r="AQ334" s="43"/>
    </row>
    <row r="335" spans="5:43" x14ac:dyDescent="0.2">
      <c r="E335" s="36"/>
      <c r="G335" s="37"/>
      <c r="H335" s="38"/>
      <c r="I335" s="38"/>
      <c r="J335" s="38"/>
      <c r="M335" s="39"/>
      <c r="AG335" s="32"/>
      <c r="AH335" s="32"/>
      <c r="AI335" s="40"/>
      <c r="AJ335" s="41"/>
      <c r="AK335" s="42"/>
      <c r="AL335" s="40"/>
      <c r="AM335" s="41"/>
      <c r="AN335" s="42"/>
      <c r="AO335" s="43"/>
      <c r="AP335" s="43"/>
      <c r="AQ335" s="43"/>
    </row>
    <row r="336" spans="5:43" x14ac:dyDescent="0.2">
      <c r="E336" s="36"/>
      <c r="G336" s="37"/>
      <c r="H336" s="38"/>
      <c r="I336" s="38"/>
      <c r="J336" s="38"/>
      <c r="M336" s="39"/>
      <c r="AG336" s="32"/>
      <c r="AH336" s="32"/>
      <c r="AI336" s="40"/>
      <c r="AJ336" s="41"/>
      <c r="AK336" s="42"/>
      <c r="AL336" s="40"/>
      <c r="AM336" s="41"/>
      <c r="AN336" s="42"/>
      <c r="AO336" s="43"/>
      <c r="AP336" s="43"/>
      <c r="AQ336" s="43"/>
    </row>
    <row r="337" spans="5:43" x14ac:dyDescent="0.2">
      <c r="E337" s="36"/>
      <c r="G337" s="37"/>
      <c r="H337" s="38"/>
      <c r="I337" s="38"/>
      <c r="J337" s="38"/>
      <c r="M337" s="39"/>
      <c r="AG337" s="32"/>
      <c r="AH337" s="32"/>
      <c r="AI337" s="40"/>
      <c r="AJ337" s="41"/>
      <c r="AK337" s="42"/>
      <c r="AL337" s="40"/>
      <c r="AM337" s="41"/>
      <c r="AN337" s="42"/>
      <c r="AO337" s="43"/>
      <c r="AP337" s="43"/>
      <c r="AQ337" s="43"/>
    </row>
    <row r="338" spans="5:43" x14ac:dyDescent="0.2">
      <c r="E338" s="36"/>
      <c r="G338" s="37"/>
      <c r="H338" s="38"/>
      <c r="I338" s="38"/>
      <c r="J338" s="38"/>
      <c r="M338" s="39"/>
      <c r="AG338" s="32"/>
      <c r="AH338" s="32"/>
      <c r="AI338" s="40"/>
      <c r="AJ338" s="41"/>
      <c r="AK338" s="42"/>
      <c r="AL338" s="40"/>
      <c r="AM338" s="41"/>
      <c r="AN338" s="42"/>
      <c r="AO338" s="43"/>
      <c r="AP338" s="43"/>
      <c r="AQ338" s="43"/>
    </row>
    <row r="339" spans="5:43" x14ac:dyDescent="0.2">
      <c r="E339" s="36"/>
      <c r="G339" s="37"/>
      <c r="H339" s="38"/>
      <c r="I339" s="38"/>
      <c r="J339" s="38"/>
      <c r="M339" s="39"/>
      <c r="AG339" s="32"/>
      <c r="AH339" s="32"/>
      <c r="AI339" s="40"/>
      <c r="AJ339" s="41"/>
      <c r="AK339" s="42"/>
      <c r="AL339" s="40"/>
      <c r="AM339" s="41"/>
      <c r="AN339" s="42"/>
      <c r="AO339" s="43"/>
      <c r="AP339" s="43"/>
      <c r="AQ339" s="43"/>
    </row>
    <row r="340" spans="5:43" x14ac:dyDescent="0.2">
      <c r="E340" s="36"/>
      <c r="G340" s="37"/>
      <c r="H340" s="38"/>
      <c r="I340" s="38"/>
      <c r="J340" s="38"/>
      <c r="M340" s="39"/>
      <c r="AG340" s="32"/>
      <c r="AH340" s="32"/>
      <c r="AI340" s="40"/>
      <c r="AJ340" s="41"/>
      <c r="AK340" s="42"/>
      <c r="AL340" s="40"/>
      <c r="AM340" s="41"/>
      <c r="AN340" s="42"/>
      <c r="AO340" s="43"/>
      <c r="AP340" s="43"/>
      <c r="AQ340" s="43"/>
    </row>
    <row r="341" spans="5:43" x14ac:dyDescent="0.2">
      <c r="E341" s="36"/>
      <c r="G341" s="37"/>
      <c r="H341" s="38"/>
      <c r="I341" s="38"/>
      <c r="J341" s="38"/>
      <c r="M341" s="39"/>
      <c r="AG341" s="32"/>
      <c r="AH341" s="32"/>
      <c r="AI341" s="40"/>
      <c r="AJ341" s="41"/>
      <c r="AK341" s="42"/>
      <c r="AL341" s="40"/>
      <c r="AM341" s="41"/>
      <c r="AN341" s="42"/>
      <c r="AO341" s="43"/>
      <c r="AP341" s="43"/>
      <c r="AQ341" s="43"/>
    </row>
    <row r="342" spans="5:43" x14ac:dyDescent="0.2">
      <c r="E342" s="36"/>
      <c r="G342" s="37"/>
      <c r="H342" s="38"/>
      <c r="I342" s="38"/>
      <c r="J342" s="38"/>
      <c r="M342" s="39"/>
      <c r="AG342" s="32"/>
      <c r="AH342" s="32"/>
      <c r="AI342" s="40"/>
      <c r="AJ342" s="41"/>
      <c r="AK342" s="42"/>
      <c r="AL342" s="40"/>
      <c r="AM342" s="41"/>
      <c r="AN342" s="42"/>
      <c r="AO342" s="43"/>
      <c r="AP342" s="43"/>
      <c r="AQ342" s="43"/>
    </row>
    <row r="343" spans="5:43" x14ac:dyDescent="0.2">
      <c r="E343" s="36"/>
      <c r="G343" s="37"/>
      <c r="H343" s="38"/>
      <c r="I343" s="38"/>
      <c r="J343" s="38"/>
      <c r="M343" s="39"/>
      <c r="AG343" s="32"/>
      <c r="AH343" s="32"/>
      <c r="AI343" s="40"/>
      <c r="AJ343" s="41"/>
      <c r="AK343" s="42"/>
      <c r="AL343" s="40"/>
      <c r="AM343" s="41"/>
      <c r="AN343" s="42"/>
      <c r="AO343" s="43"/>
      <c r="AP343" s="43"/>
      <c r="AQ343" s="43"/>
    </row>
    <row r="344" spans="5:43" x14ac:dyDescent="0.2">
      <c r="E344" s="36"/>
      <c r="G344" s="37"/>
      <c r="H344" s="38"/>
      <c r="I344" s="38"/>
      <c r="J344" s="38"/>
      <c r="M344" s="39"/>
      <c r="AG344" s="32"/>
      <c r="AH344" s="32"/>
      <c r="AI344" s="40"/>
      <c r="AJ344" s="41"/>
      <c r="AK344" s="42"/>
      <c r="AL344" s="40"/>
      <c r="AM344" s="41"/>
      <c r="AN344" s="42"/>
      <c r="AO344" s="43"/>
      <c r="AP344" s="43"/>
      <c r="AQ344" s="43"/>
    </row>
    <row r="345" spans="5:43" x14ac:dyDescent="0.2">
      <c r="E345" s="36"/>
      <c r="G345" s="37"/>
      <c r="H345" s="38"/>
      <c r="I345" s="38"/>
      <c r="J345" s="38"/>
      <c r="M345" s="39"/>
      <c r="AG345" s="32"/>
      <c r="AH345" s="32"/>
      <c r="AI345" s="40"/>
      <c r="AJ345" s="41"/>
      <c r="AK345" s="42"/>
      <c r="AL345" s="40"/>
      <c r="AM345" s="41"/>
      <c r="AN345" s="42"/>
      <c r="AO345" s="43"/>
      <c r="AP345" s="43"/>
      <c r="AQ345" s="43"/>
    </row>
    <row r="346" spans="5:43" x14ac:dyDescent="0.2">
      <c r="E346" s="36"/>
      <c r="G346" s="37"/>
      <c r="H346" s="38"/>
      <c r="I346" s="38"/>
      <c r="J346" s="38"/>
      <c r="M346" s="39"/>
      <c r="AG346" s="32"/>
      <c r="AH346" s="32"/>
      <c r="AI346" s="40"/>
      <c r="AJ346" s="41"/>
      <c r="AK346" s="42"/>
      <c r="AL346" s="40"/>
      <c r="AM346" s="41"/>
      <c r="AN346" s="42"/>
      <c r="AO346" s="43"/>
      <c r="AP346" s="43"/>
      <c r="AQ346" s="43"/>
    </row>
    <row r="347" spans="5:43" x14ac:dyDescent="0.2">
      <c r="E347" s="36"/>
      <c r="G347" s="37"/>
      <c r="H347" s="38"/>
      <c r="I347" s="38"/>
      <c r="J347" s="38"/>
      <c r="M347" s="39"/>
      <c r="AG347" s="32"/>
      <c r="AH347" s="32"/>
      <c r="AI347" s="40"/>
      <c r="AJ347" s="41"/>
      <c r="AK347" s="42"/>
      <c r="AL347" s="40"/>
      <c r="AM347" s="41"/>
      <c r="AN347" s="42"/>
      <c r="AO347" s="43"/>
      <c r="AP347" s="43"/>
      <c r="AQ347" s="43"/>
    </row>
    <row r="348" spans="5:43" x14ac:dyDescent="0.2">
      <c r="E348" s="36"/>
      <c r="G348" s="37"/>
      <c r="H348" s="38"/>
      <c r="I348" s="38"/>
      <c r="J348" s="38"/>
      <c r="M348" s="39"/>
      <c r="AG348" s="32"/>
      <c r="AH348" s="32"/>
      <c r="AI348" s="40"/>
      <c r="AJ348" s="41"/>
      <c r="AK348" s="42"/>
      <c r="AL348" s="40"/>
      <c r="AM348" s="41"/>
      <c r="AN348" s="42"/>
      <c r="AO348" s="43"/>
      <c r="AP348" s="43"/>
      <c r="AQ348" s="43"/>
    </row>
    <row r="349" spans="5:43" x14ac:dyDescent="0.2">
      <c r="E349" s="36"/>
      <c r="G349" s="37"/>
      <c r="H349" s="38"/>
      <c r="I349" s="38"/>
      <c r="J349" s="38"/>
      <c r="M349" s="39"/>
      <c r="AG349" s="32"/>
      <c r="AH349" s="32"/>
      <c r="AI349" s="40"/>
      <c r="AJ349" s="41"/>
      <c r="AK349" s="42"/>
      <c r="AL349" s="40"/>
      <c r="AM349" s="41"/>
      <c r="AN349" s="42"/>
      <c r="AO349" s="43"/>
      <c r="AP349" s="43"/>
      <c r="AQ349" s="43"/>
    </row>
    <row r="350" spans="5:43" x14ac:dyDescent="0.2">
      <c r="E350" s="36"/>
      <c r="G350" s="37"/>
      <c r="H350" s="38"/>
      <c r="I350" s="38"/>
      <c r="J350" s="38"/>
      <c r="M350" s="39"/>
      <c r="AG350" s="32"/>
      <c r="AH350" s="32"/>
      <c r="AI350" s="40"/>
      <c r="AJ350" s="41"/>
      <c r="AK350" s="42"/>
      <c r="AL350" s="40"/>
      <c r="AM350" s="41"/>
      <c r="AN350" s="42"/>
      <c r="AO350" s="43"/>
      <c r="AP350" s="43"/>
      <c r="AQ350" s="43"/>
    </row>
    <row r="351" spans="5:43" x14ac:dyDescent="0.2">
      <c r="E351" s="36"/>
      <c r="G351" s="37"/>
      <c r="H351" s="38"/>
      <c r="I351" s="38"/>
      <c r="J351" s="38"/>
      <c r="M351" s="39"/>
      <c r="AG351" s="32"/>
      <c r="AH351" s="32"/>
      <c r="AI351" s="40"/>
      <c r="AJ351" s="41"/>
      <c r="AK351" s="42"/>
      <c r="AL351" s="40"/>
      <c r="AM351" s="41"/>
      <c r="AN351" s="42"/>
      <c r="AO351" s="43"/>
      <c r="AP351" s="43"/>
      <c r="AQ351" s="43"/>
    </row>
    <row r="352" spans="5:43" x14ac:dyDescent="0.2">
      <c r="E352" s="36"/>
      <c r="G352" s="37"/>
      <c r="H352" s="38"/>
      <c r="I352" s="38"/>
      <c r="J352" s="38"/>
      <c r="M352" s="39"/>
      <c r="AG352" s="32"/>
      <c r="AH352" s="32"/>
      <c r="AI352" s="40"/>
      <c r="AJ352" s="41"/>
      <c r="AK352" s="42"/>
      <c r="AL352" s="40"/>
      <c r="AM352" s="41"/>
      <c r="AN352" s="42"/>
      <c r="AO352" s="43"/>
      <c r="AP352" s="43"/>
      <c r="AQ352" s="43"/>
    </row>
    <row r="353" spans="5:43" x14ac:dyDescent="0.2">
      <c r="E353" s="36"/>
      <c r="G353" s="37"/>
      <c r="H353" s="38"/>
      <c r="I353" s="38"/>
      <c r="J353" s="38"/>
      <c r="M353" s="39"/>
      <c r="AG353" s="32"/>
      <c r="AH353" s="32"/>
      <c r="AI353" s="40"/>
      <c r="AJ353" s="41"/>
      <c r="AK353" s="42"/>
      <c r="AL353" s="40"/>
      <c r="AM353" s="41"/>
      <c r="AN353" s="42"/>
      <c r="AO353" s="43"/>
      <c r="AP353" s="43"/>
      <c r="AQ353" s="43"/>
    </row>
    <row r="354" spans="5:43" x14ac:dyDescent="0.2">
      <c r="E354" s="36"/>
      <c r="G354" s="37"/>
      <c r="H354" s="38"/>
      <c r="I354" s="38"/>
      <c r="J354" s="38"/>
      <c r="M354" s="39"/>
      <c r="AG354" s="32"/>
      <c r="AH354" s="32"/>
      <c r="AI354" s="40"/>
      <c r="AJ354" s="41"/>
      <c r="AK354" s="42"/>
      <c r="AL354" s="40"/>
      <c r="AM354" s="41"/>
      <c r="AN354" s="42"/>
      <c r="AO354" s="43"/>
      <c r="AP354" s="43"/>
      <c r="AQ354" s="43"/>
    </row>
    <row r="355" spans="5:43" x14ac:dyDescent="0.2">
      <c r="E355" s="36"/>
      <c r="G355" s="37"/>
      <c r="H355" s="38"/>
      <c r="I355" s="38"/>
      <c r="J355" s="38"/>
      <c r="M355" s="39"/>
      <c r="AG355" s="32"/>
      <c r="AH355" s="32"/>
      <c r="AI355" s="40"/>
      <c r="AJ355" s="41"/>
      <c r="AK355" s="42"/>
      <c r="AL355" s="40"/>
      <c r="AM355" s="41"/>
      <c r="AN355" s="42"/>
      <c r="AO355" s="43"/>
      <c r="AP355" s="43"/>
      <c r="AQ355" s="43"/>
    </row>
    <row r="356" spans="5:43" x14ac:dyDescent="0.2">
      <c r="E356" s="36"/>
      <c r="G356" s="37"/>
      <c r="H356" s="38"/>
      <c r="I356" s="38"/>
      <c r="J356" s="38"/>
      <c r="M356" s="39"/>
      <c r="AG356" s="32"/>
      <c r="AH356" s="32"/>
      <c r="AI356" s="40"/>
      <c r="AJ356" s="41"/>
      <c r="AK356" s="42"/>
      <c r="AL356" s="40"/>
      <c r="AM356" s="41"/>
      <c r="AN356" s="42"/>
      <c r="AO356" s="43"/>
      <c r="AP356" s="43"/>
      <c r="AQ356" s="43"/>
    </row>
    <row r="357" spans="5:43" x14ac:dyDescent="0.2">
      <c r="E357" s="36"/>
      <c r="G357" s="37"/>
      <c r="H357" s="38"/>
      <c r="I357" s="38"/>
      <c r="J357" s="38"/>
      <c r="M357" s="39"/>
      <c r="AG357" s="32"/>
      <c r="AH357" s="32"/>
      <c r="AI357" s="40"/>
      <c r="AJ357" s="41"/>
      <c r="AK357" s="42"/>
      <c r="AL357" s="40"/>
      <c r="AM357" s="41"/>
      <c r="AN357" s="42"/>
      <c r="AO357" s="43"/>
      <c r="AP357" s="43"/>
      <c r="AQ357" s="43"/>
    </row>
    <row r="358" spans="5:43" x14ac:dyDescent="0.2">
      <c r="E358" s="36"/>
      <c r="G358" s="37"/>
      <c r="H358" s="38"/>
      <c r="I358" s="38"/>
      <c r="J358" s="38"/>
      <c r="M358" s="39"/>
      <c r="AG358" s="32"/>
      <c r="AH358" s="32"/>
      <c r="AI358" s="40"/>
      <c r="AJ358" s="41"/>
      <c r="AK358" s="42"/>
      <c r="AL358" s="40"/>
      <c r="AM358" s="41"/>
      <c r="AN358" s="42"/>
      <c r="AO358" s="43"/>
      <c r="AP358" s="43"/>
      <c r="AQ358" s="43"/>
    </row>
    <row r="359" spans="5:43" x14ac:dyDescent="0.2">
      <c r="E359" s="36"/>
      <c r="G359" s="37"/>
      <c r="H359" s="38"/>
      <c r="I359" s="38"/>
      <c r="J359" s="38"/>
      <c r="M359" s="39"/>
      <c r="AG359" s="32"/>
      <c r="AH359" s="32"/>
      <c r="AI359" s="40"/>
      <c r="AJ359" s="41"/>
      <c r="AK359" s="42"/>
      <c r="AL359" s="40"/>
      <c r="AM359" s="41"/>
      <c r="AN359" s="42"/>
      <c r="AO359" s="43"/>
      <c r="AP359" s="43"/>
      <c r="AQ359" s="43"/>
    </row>
    <row r="360" spans="5:43" x14ac:dyDescent="0.2">
      <c r="E360" s="36"/>
      <c r="G360" s="37"/>
      <c r="H360" s="38"/>
      <c r="I360" s="38"/>
      <c r="J360" s="38"/>
      <c r="M360" s="39"/>
      <c r="AG360" s="32"/>
      <c r="AH360" s="32"/>
      <c r="AI360" s="40"/>
      <c r="AJ360" s="41"/>
      <c r="AK360" s="42"/>
      <c r="AL360" s="40"/>
      <c r="AM360" s="41"/>
      <c r="AN360" s="42"/>
      <c r="AO360" s="43"/>
      <c r="AP360" s="43"/>
      <c r="AQ360" s="43"/>
    </row>
    <row r="361" spans="5:43" x14ac:dyDescent="0.2">
      <c r="E361" s="36"/>
      <c r="G361" s="37"/>
      <c r="H361" s="38"/>
      <c r="I361" s="38"/>
      <c r="J361" s="38"/>
      <c r="M361" s="39"/>
      <c r="AG361" s="32"/>
      <c r="AH361" s="32"/>
      <c r="AI361" s="40"/>
      <c r="AJ361" s="41"/>
      <c r="AK361" s="42"/>
      <c r="AL361" s="40"/>
      <c r="AM361" s="41"/>
      <c r="AN361" s="42"/>
      <c r="AO361" s="43"/>
      <c r="AP361" s="43"/>
      <c r="AQ361" s="43"/>
    </row>
    <row r="362" spans="5:43" x14ac:dyDescent="0.2">
      <c r="E362" s="36"/>
      <c r="G362" s="37"/>
      <c r="H362" s="38"/>
      <c r="I362" s="38"/>
      <c r="J362" s="38"/>
      <c r="M362" s="39"/>
      <c r="AG362" s="32"/>
      <c r="AH362" s="32"/>
      <c r="AI362" s="40"/>
      <c r="AJ362" s="41"/>
      <c r="AK362" s="42"/>
      <c r="AL362" s="40"/>
      <c r="AM362" s="41"/>
      <c r="AN362" s="42"/>
      <c r="AO362" s="43"/>
      <c r="AP362" s="43"/>
      <c r="AQ362" s="43"/>
    </row>
    <row r="363" spans="5:43" x14ac:dyDescent="0.2">
      <c r="E363" s="36"/>
      <c r="G363" s="37"/>
      <c r="H363" s="38"/>
      <c r="I363" s="38"/>
      <c r="J363" s="38"/>
      <c r="M363" s="39"/>
      <c r="AG363" s="32"/>
      <c r="AH363" s="32"/>
      <c r="AI363" s="40"/>
      <c r="AJ363" s="41"/>
      <c r="AK363" s="42"/>
      <c r="AL363" s="40"/>
      <c r="AM363" s="41"/>
      <c r="AN363" s="42"/>
      <c r="AO363" s="43"/>
      <c r="AP363" s="43"/>
      <c r="AQ363" s="43"/>
    </row>
    <row r="364" spans="5:43" x14ac:dyDescent="0.2">
      <c r="E364" s="36"/>
      <c r="G364" s="37"/>
      <c r="H364" s="38"/>
      <c r="I364" s="38"/>
      <c r="J364" s="38"/>
      <c r="M364" s="39"/>
      <c r="AG364" s="32"/>
      <c r="AH364" s="32"/>
      <c r="AI364" s="40"/>
      <c r="AJ364" s="41"/>
      <c r="AK364" s="42"/>
      <c r="AL364" s="40"/>
      <c r="AM364" s="41"/>
      <c r="AN364" s="42"/>
      <c r="AO364" s="43"/>
      <c r="AP364" s="43"/>
      <c r="AQ364" s="43"/>
    </row>
    <row r="365" spans="5:43" x14ac:dyDescent="0.2">
      <c r="E365" s="36"/>
      <c r="G365" s="37"/>
      <c r="H365" s="38"/>
      <c r="I365" s="38"/>
      <c r="J365" s="38"/>
      <c r="M365" s="39"/>
      <c r="AG365" s="32"/>
      <c r="AH365" s="32"/>
      <c r="AI365" s="40"/>
      <c r="AJ365" s="41"/>
      <c r="AK365" s="42"/>
      <c r="AL365" s="40"/>
      <c r="AM365" s="41"/>
      <c r="AN365" s="42"/>
      <c r="AO365" s="43"/>
      <c r="AP365" s="43"/>
      <c r="AQ365" s="43"/>
    </row>
    <row r="366" spans="5:43" x14ac:dyDescent="0.2">
      <c r="E366" s="36"/>
      <c r="G366" s="37"/>
      <c r="H366" s="38"/>
      <c r="I366" s="38"/>
      <c r="J366" s="38"/>
      <c r="M366" s="39"/>
      <c r="AG366" s="32"/>
      <c r="AH366" s="32"/>
      <c r="AI366" s="40"/>
      <c r="AJ366" s="41"/>
      <c r="AK366" s="42"/>
      <c r="AL366" s="40"/>
      <c r="AM366" s="41"/>
      <c r="AN366" s="42"/>
      <c r="AO366" s="43"/>
      <c r="AP366" s="43"/>
      <c r="AQ366" s="43"/>
    </row>
    <row r="367" spans="5:43" x14ac:dyDescent="0.2">
      <c r="E367" s="36"/>
      <c r="G367" s="37"/>
      <c r="H367" s="38"/>
      <c r="I367" s="38"/>
      <c r="J367" s="38"/>
      <c r="M367" s="39"/>
      <c r="AG367" s="32"/>
      <c r="AH367" s="32"/>
      <c r="AI367" s="40"/>
      <c r="AJ367" s="41"/>
      <c r="AK367" s="42"/>
      <c r="AL367" s="40"/>
      <c r="AM367" s="41"/>
      <c r="AN367" s="42"/>
      <c r="AO367" s="43"/>
      <c r="AP367" s="43"/>
      <c r="AQ367" s="43"/>
    </row>
    <row r="368" spans="5:43" x14ac:dyDescent="0.2">
      <c r="E368" s="36"/>
      <c r="G368" s="37"/>
      <c r="H368" s="38"/>
      <c r="I368" s="38"/>
      <c r="J368" s="38"/>
      <c r="M368" s="39"/>
      <c r="AG368" s="32"/>
      <c r="AH368" s="32"/>
      <c r="AI368" s="40"/>
      <c r="AJ368" s="41"/>
      <c r="AK368" s="42"/>
      <c r="AL368" s="40"/>
      <c r="AM368" s="41"/>
      <c r="AN368" s="42"/>
      <c r="AO368" s="43"/>
      <c r="AP368" s="43"/>
      <c r="AQ368" s="43"/>
    </row>
    <row r="369" spans="5:43" x14ac:dyDescent="0.2">
      <c r="E369" s="36"/>
      <c r="G369" s="37"/>
      <c r="H369" s="38"/>
      <c r="I369" s="38"/>
      <c r="J369" s="38"/>
      <c r="M369" s="39"/>
      <c r="AG369" s="32"/>
      <c r="AH369" s="32"/>
      <c r="AI369" s="40"/>
      <c r="AJ369" s="41"/>
      <c r="AK369" s="42"/>
      <c r="AL369" s="40"/>
      <c r="AM369" s="41"/>
      <c r="AN369" s="42"/>
      <c r="AO369" s="43"/>
      <c r="AP369" s="43"/>
      <c r="AQ369" s="43"/>
    </row>
    <row r="370" spans="5:43" x14ac:dyDescent="0.2">
      <c r="E370" s="36"/>
      <c r="G370" s="37"/>
      <c r="H370" s="38"/>
      <c r="I370" s="38"/>
      <c r="J370" s="38"/>
      <c r="M370" s="39"/>
      <c r="AG370" s="32"/>
      <c r="AH370" s="32"/>
      <c r="AI370" s="40"/>
      <c r="AJ370" s="41"/>
      <c r="AK370" s="42"/>
      <c r="AL370" s="40"/>
      <c r="AM370" s="41"/>
      <c r="AN370" s="42"/>
      <c r="AO370" s="43"/>
      <c r="AP370" s="43"/>
      <c r="AQ370" s="43"/>
    </row>
    <row r="371" spans="5:43" x14ac:dyDescent="0.2">
      <c r="E371" s="36"/>
      <c r="G371" s="37"/>
      <c r="H371" s="38"/>
      <c r="I371" s="38"/>
      <c r="J371" s="38"/>
      <c r="M371" s="39"/>
      <c r="AG371" s="32"/>
      <c r="AH371" s="32"/>
      <c r="AI371" s="40"/>
      <c r="AJ371" s="41"/>
      <c r="AK371" s="42"/>
      <c r="AL371" s="40"/>
      <c r="AM371" s="41"/>
      <c r="AN371" s="42"/>
      <c r="AO371" s="43"/>
      <c r="AP371" s="43"/>
      <c r="AQ371" s="43"/>
    </row>
    <row r="372" spans="5:43" x14ac:dyDescent="0.2">
      <c r="E372" s="36"/>
      <c r="G372" s="37"/>
      <c r="H372" s="38"/>
      <c r="I372" s="38"/>
      <c r="J372" s="38"/>
      <c r="M372" s="39"/>
      <c r="AG372" s="32"/>
      <c r="AH372" s="32"/>
      <c r="AI372" s="40"/>
      <c r="AJ372" s="41"/>
      <c r="AK372" s="42"/>
      <c r="AL372" s="40"/>
      <c r="AM372" s="41"/>
      <c r="AN372" s="42"/>
      <c r="AO372" s="43"/>
      <c r="AP372" s="43"/>
      <c r="AQ372" s="43"/>
    </row>
    <row r="373" spans="5:43" x14ac:dyDescent="0.2">
      <c r="E373" s="36"/>
      <c r="G373" s="37"/>
      <c r="H373" s="38"/>
      <c r="I373" s="38"/>
      <c r="J373" s="38"/>
      <c r="M373" s="39"/>
      <c r="AG373" s="32"/>
      <c r="AH373" s="32"/>
      <c r="AI373" s="40"/>
      <c r="AJ373" s="41"/>
      <c r="AK373" s="42"/>
      <c r="AL373" s="40"/>
      <c r="AM373" s="41"/>
      <c r="AN373" s="42"/>
      <c r="AO373" s="43"/>
      <c r="AP373" s="43"/>
      <c r="AQ373" s="43"/>
    </row>
    <row r="374" spans="5:43" x14ac:dyDescent="0.2">
      <c r="E374" s="36"/>
      <c r="G374" s="37"/>
      <c r="H374" s="38"/>
      <c r="I374" s="38"/>
      <c r="J374" s="38"/>
      <c r="M374" s="39"/>
      <c r="AG374" s="32"/>
      <c r="AH374" s="32"/>
      <c r="AI374" s="40"/>
      <c r="AJ374" s="41"/>
      <c r="AK374" s="42"/>
      <c r="AL374" s="40"/>
      <c r="AM374" s="41"/>
      <c r="AN374" s="42"/>
      <c r="AO374" s="43"/>
      <c r="AP374" s="43"/>
      <c r="AQ374" s="43"/>
    </row>
    <row r="375" spans="5:43" x14ac:dyDescent="0.2">
      <c r="E375" s="36"/>
      <c r="G375" s="37"/>
      <c r="H375" s="38"/>
      <c r="I375" s="38"/>
      <c r="J375" s="38"/>
      <c r="M375" s="39"/>
      <c r="AG375" s="32"/>
      <c r="AH375" s="32"/>
      <c r="AI375" s="40"/>
      <c r="AJ375" s="41"/>
      <c r="AK375" s="42"/>
      <c r="AL375" s="40"/>
      <c r="AM375" s="41"/>
      <c r="AN375" s="42"/>
      <c r="AO375" s="43"/>
      <c r="AP375" s="43"/>
      <c r="AQ375" s="43"/>
    </row>
    <row r="376" spans="5:43" x14ac:dyDescent="0.2">
      <c r="E376" s="36"/>
      <c r="G376" s="37"/>
      <c r="H376" s="38"/>
      <c r="I376" s="38"/>
      <c r="J376" s="38"/>
      <c r="M376" s="39"/>
      <c r="AG376" s="32"/>
      <c r="AH376" s="32"/>
      <c r="AI376" s="40"/>
      <c r="AJ376" s="41"/>
      <c r="AK376" s="42"/>
      <c r="AL376" s="40"/>
      <c r="AM376" s="41"/>
      <c r="AN376" s="42"/>
      <c r="AO376" s="43"/>
      <c r="AP376" s="43"/>
      <c r="AQ376" s="43"/>
    </row>
    <row r="377" spans="5:43" x14ac:dyDescent="0.2">
      <c r="E377" s="36"/>
      <c r="G377" s="37"/>
      <c r="H377" s="38"/>
      <c r="I377" s="38"/>
      <c r="J377" s="38"/>
      <c r="M377" s="39"/>
      <c r="AG377" s="32"/>
      <c r="AH377" s="32"/>
      <c r="AI377" s="40"/>
      <c r="AJ377" s="41"/>
      <c r="AK377" s="42"/>
      <c r="AL377" s="40"/>
      <c r="AM377" s="41"/>
      <c r="AN377" s="42"/>
      <c r="AO377" s="43"/>
      <c r="AP377" s="43"/>
      <c r="AQ377" s="43"/>
    </row>
    <row r="378" spans="5:43" x14ac:dyDescent="0.2">
      <c r="E378" s="36"/>
      <c r="G378" s="37"/>
      <c r="H378" s="38"/>
      <c r="I378" s="38"/>
      <c r="J378" s="38"/>
      <c r="M378" s="39"/>
      <c r="AG378" s="32"/>
      <c r="AH378" s="32"/>
      <c r="AI378" s="40"/>
      <c r="AJ378" s="41"/>
      <c r="AK378" s="42"/>
      <c r="AL378" s="40"/>
      <c r="AM378" s="41"/>
      <c r="AN378" s="42"/>
      <c r="AO378" s="43"/>
      <c r="AP378" s="43"/>
      <c r="AQ378" s="43"/>
    </row>
    <row r="379" spans="5:43" x14ac:dyDescent="0.2">
      <c r="E379" s="36"/>
      <c r="G379" s="37"/>
      <c r="H379" s="38"/>
      <c r="I379" s="38"/>
      <c r="J379" s="38"/>
      <c r="M379" s="39"/>
      <c r="AG379" s="32"/>
      <c r="AH379" s="32"/>
      <c r="AI379" s="40"/>
      <c r="AJ379" s="41"/>
      <c r="AK379" s="42"/>
      <c r="AL379" s="40"/>
      <c r="AM379" s="41"/>
      <c r="AN379" s="42"/>
      <c r="AO379" s="43"/>
      <c r="AP379" s="43"/>
      <c r="AQ379" s="43"/>
    </row>
    <row r="380" spans="5:43" x14ac:dyDescent="0.2">
      <c r="E380" s="36"/>
      <c r="G380" s="37"/>
      <c r="H380" s="38"/>
      <c r="I380" s="38"/>
      <c r="J380" s="38"/>
      <c r="M380" s="39"/>
      <c r="AG380" s="32"/>
      <c r="AH380" s="32"/>
      <c r="AI380" s="40"/>
      <c r="AJ380" s="41"/>
      <c r="AK380" s="42"/>
      <c r="AL380" s="40"/>
      <c r="AM380" s="41"/>
      <c r="AN380" s="42"/>
      <c r="AO380" s="43"/>
      <c r="AP380" s="43"/>
      <c r="AQ380" s="43"/>
    </row>
    <row r="381" spans="5:43" x14ac:dyDescent="0.2">
      <c r="E381" s="36"/>
      <c r="G381" s="37"/>
      <c r="H381" s="38"/>
      <c r="I381" s="38"/>
      <c r="J381" s="38"/>
      <c r="M381" s="39"/>
      <c r="AG381" s="32"/>
      <c r="AH381" s="32"/>
      <c r="AI381" s="40"/>
      <c r="AJ381" s="41"/>
      <c r="AK381" s="42"/>
      <c r="AL381" s="40"/>
      <c r="AM381" s="41"/>
      <c r="AN381" s="42"/>
      <c r="AO381" s="43"/>
      <c r="AP381" s="43"/>
      <c r="AQ381" s="43"/>
    </row>
    <row r="382" spans="5:43" x14ac:dyDescent="0.2">
      <c r="E382" s="36"/>
      <c r="G382" s="37"/>
      <c r="H382" s="38"/>
      <c r="I382" s="38"/>
      <c r="J382" s="38"/>
      <c r="M382" s="39"/>
      <c r="AG382" s="32"/>
      <c r="AH382" s="32"/>
      <c r="AI382" s="40"/>
      <c r="AJ382" s="41"/>
      <c r="AK382" s="42"/>
      <c r="AL382" s="40"/>
      <c r="AM382" s="41"/>
      <c r="AN382" s="42"/>
      <c r="AO382" s="43"/>
      <c r="AP382" s="43"/>
      <c r="AQ382" s="43"/>
    </row>
    <row r="383" spans="5:43" x14ac:dyDescent="0.2">
      <c r="E383" s="36"/>
      <c r="G383" s="37"/>
      <c r="H383" s="38"/>
      <c r="I383" s="38"/>
      <c r="J383" s="38"/>
      <c r="M383" s="39"/>
      <c r="AG383" s="32"/>
      <c r="AH383" s="32"/>
      <c r="AI383" s="40"/>
      <c r="AJ383" s="41"/>
      <c r="AK383" s="42"/>
      <c r="AL383" s="40"/>
      <c r="AM383" s="41"/>
      <c r="AN383" s="42"/>
      <c r="AO383" s="43"/>
      <c r="AP383" s="43"/>
      <c r="AQ383" s="43"/>
    </row>
    <row r="384" spans="5:43" x14ac:dyDescent="0.2">
      <c r="E384" s="36"/>
      <c r="G384" s="37"/>
      <c r="H384" s="38"/>
      <c r="I384" s="38"/>
      <c r="J384" s="38"/>
      <c r="M384" s="39"/>
      <c r="AG384" s="32"/>
      <c r="AH384" s="32"/>
      <c r="AI384" s="40"/>
      <c r="AJ384" s="41"/>
      <c r="AK384" s="42"/>
      <c r="AL384" s="40"/>
      <c r="AM384" s="41"/>
      <c r="AN384" s="42"/>
      <c r="AO384" s="43"/>
      <c r="AP384" s="43"/>
      <c r="AQ384" s="43"/>
    </row>
    <row r="385" spans="5:43" x14ac:dyDescent="0.2">
      <c r="E385" s="36"/>
      <c r="G385" s="37"/>
      <c r="H385" s="38"/>
      <c r="I385" s="38"/>
      <c r="J385" s="38"/>
      <c r="M385" s="39"/>
      <c r="AG385" s="32"/>
      <c r="AH385" s="32"/>
      <c r="AI385" s="40"/>
      <c r="AJ385" s="41"/>
      <c r="AK385" s="42"/>
      <c r="AL385" s="40"/>
      <c r="AM385" s="41"/>
      <c r="AN385" s="42"/>
      <c r="AO385" s="43"/>
      <c r="AP385" s="43"/>
      <c r="AQ385" s="43"/>
    </row>
    <row r="386" spans="5:43" x14ac:dyDescent="0.2">
      <c r="E386" s="36"/>
      <c r="G386" s="37"/>
      <c r="H386" s="38"/>
      <c r="I386" s="38"/>
      <c r="J386" s="38"/>
      <c r="M386" s="39"/>
      <c r="AG386" s="32"/>
      <c r="AH386" s="32"/>
      <c r="AI386" s="40"/>
      <c r="AJ386" s="41"/>
      <c r="AK386" s="42"/>
      <c r="AL386" s="40"/>
      <c r="AM386" s="41"/>
      <c r="AN386" s="42"/>
      <c r="AO386" s="43"/>
      <c r="AP386" s="43"/>
      <c r="AQ386" s="43"/>
    </row>
    <row r="387" spans="5:43" x14ac:dyDescent="0.2">
      <c r="E387" s="36"/>
      <c r="G387" s="37"/>
      <c r="H387" s="38"/>
      <c r="I387" s="38"/>
      <c r="J387" s="38"/>
      <c r="M387" s="39"/>
      <c r="AG387" s="32"/>
      <c r="AH387" s="32"/>
      <c r="AI387" s="40"/>
      <c r="AJ387" s="41"/>
      <c r="AK387" s="42"/>
      <c r="AL387" s="40"/>
      <c r="AM387" s="41"/>
      <c r="AN387" s="42"/>
      <c r="AO387" s="43"/>
      <c r="AP387" s="43"/>
      <c r="AQ387" s="43"/>
    </row>
    <row r="388" spans="5:43" x14ac:dyDescent="0.2">
      <c r="E388" s="36"/>
      <c r="G388" s="37"/>
      <c r="H388" s="38"/>
      <c r="I388" s="38"/>
      <c r="J388" s="38"/>
      <c r="M388" s="39"/>
      <c r="AG388" s="32"/>
      <c r="AH388" s="32"/>
      <c r="AI388" s="40"/>
      <c r="AJ388" s="41"/>
      <c r="AK388" s="42"/>
      <c r="AL388" s="40"/>
      <c r="AM388" s="41"/>
      <c r="AN388" s="42"/>
      <c r="AO388" s="43"/>
      <c r="AP388" s="43"/>
      <c r="AQ388" s="43"/>
    </row>
    <row r="389" spans="5:43" x14ac:dyDescent="0.2">
      <c r="E389" s="36"/>
      <c r="G389" s="37"/>
      <c r="H389" s="38"/>
      <c r="I389" s="38"/>
      <c r="J389" s="38"/>
      <c r="M389" s="39"/>
      <c r="AG389" s="32"/>
      <c r="AH389" s="32"/>
      <c r="AI389" s="40"/>
      <c r="AJ389" s="41"/>
      <c r="AK389" s="42"/>
      <c r="AL389" s="40"/>
      <c r="AM389" s="41"/>
      <c r="AN389" s="42"/>
      <c r="AO389" s="43"/>
      <c r="AP389" s="43"/>
      <c r="AQ389" s="43"/>
    </row>
    <row r="390" spans="5:43" x14ac:dyDescent="0.2">
      <c r="E390" s="36"/>
      <c r="G390" s="37"/>
      <c r="H390" s="38"/>
      <c r="I390" s="38"/>
      <c r="J390" s="38"/>
      <c r="M390" s="39"/>
      <c r="AG390" s="32"/>
      <c r="AH390" s="32"/>
      <c r="AI390" s="40"/>
      <c r="AJ390" s="41"/>
      <c r="AK390" s="42"/>
      <c r="AL390" s="40"/>
      <c r="AM390" s="41"/>
      <c r="AN390" s="42"/>
      <c r="AO390" s="43"/>
      <c r="AP390" s="43"/>
      <c r="AQ390" s="43"/>
    </row>
    <row r="391" spans="5:43" x14ac:dyDescent="0.2">
      <c r="E391" s="36"/>
      <c r="G391" s="37"/>
      <c r="H391" s="38"/>
      <c r="I391" s="38"/>
      <c r="J391" s="38"/>
      <c r="M391" s="39"/>
      <c r="AG391" s="32"/>
      <c r="AH391" s="32"/>
      <c r="AI391" s="40"/>
      <c r="AJ391" s="41"/>
      <c r="AK391" s="42"/>
      <c r="AL391" s="40"/>
      <c r="AM391" s="41"/>
      <c r="AN391" s="42"/>
      <c r="AO391" s="43"/>
      <c r="AP391" s="43"/>
      <c r="AQ391" s="43"/>
    </row>
    <row r="392" spans="5:43" x14ac:dyDescent="0.2">
      <c r="E392" s="36"/>
      <c r="G392" s="37"/>
      <c r="H392" s="38"/>
      <c r="I392" s="38"/>
      <c r="J392" s="38"/>
      <c r="M392" s="39"/>
      <c r="AG392" s="32"/>
      <c r="AH392" s="32"/>
      <c r="AI392" s="40"/>
      <c r="AJ392" s="41"/>
      <c r="AK392" s="42"/>
      <c r="AL392" s="40"/>
      <c r="AM392" s="41"/>
      <c r="AN392" s="42"/>
      <c r="AO392" s="43"/>
      <c r="AP392" s="43"/>
      <c r="AQ392" s="43"/>
    </row>
    <row r="393" spans="5:43" x14ac:dyDescent="0.2">
      <c r="E393" s="36"/>
      <c r="G393" s="37"/>
      <c r="H393" s="38"/>
      <c r="I393" s="38"/>
      <c r="J393" s="38"/>
      <c r="M393" s="39"/>
      <c r="AG393" s="32"/>
      <c r="AH393" s="32"/>
      <c r="AI393" s="40"/>
      <c r="AJ393" s="41"/>
      <c r="AK393" s="42"/>
      <c r="AL393" s="40"/>
      <c r="AM393" s="41"/>
      <c r="AN393" s="42"/>
      <c r="AO393" s="43"/>
      <c r="AP393" s="43"/>
      <c r="AQ393" s="43"/>
    </row>
    <row r="394" spans="5:43" x14ac:dyDescent="0.2">
      <c r="E394" s="36"/>
      <c r="G394" s="37"/>
      <c r="H394" s="38"/>
      <c r="I394" s="38"/>
      <c r="J394" s="38"/>
      <c r="M394" s="39"/>
      <c r="AG394" s="32"/>
      <c r="AH394" s="32"/>
      <c r="AI394" s="40"/>
      <c r="AJ394" s="41"/>
      <c r="AK394" s="42"/>
      <c r="AL394" s="40"/>
      <c r="AM394" s="41"/>
      <c r="AN394" s="42"/>
      <c r="AO394" s="43"/>
      <c r="AP394" s="43"/>
      <c r="AQ394" s="43"/>
    </row>
    <row r="395" spans="5:43" x14ac:dyDescent="0.2">
      <c r="E395" s="36"/>
      <c r="G395" s="37"/>
      <c r="H395" s="38"/>
      <c r="I395" s="38"/>
      <c r="J395" s="38"/>
      <c r="M395" s="39"/>
      <c r="AG395" s="32"/>
      <c r="AH395" s="32"/>
      <c r="AI395" s="40"/>
      <c r="AJ395" s="41"/>
      <c r="AK395" s="42"/>
      <c r="AL395" s="40"/>
      <c r="AM395" s="41"/>
      <c r="AN395" s="42"/>
      <c r="AO395" s="43"/>
      <c r="AP395" s="43"/>
      <c r="AQ395" s="43"/>
    </row>
    <row r="396" spans="5:43" x14ac:dyDescent="0.2">
      <c r="E396" s="36"/>
      <c r="G396" s="37"/>
      <c r="H396" s="38"/>
      <c r="I396" s="38"/>
      <c r="J396" s="38"/>
      <c r="M396" s="39"/>
      <c r="AG396" s="32"/>
      <c r="AH396" s="32"/>
      <c r="AI396" s="40"/>
      <c r="AJ396" s="41"/>
      <c r="AK396" s="42"/>
      <c r="AL396" s="40"/>
      <c r="AM396" s="41"/>
      <c r="AN396" s="42"/>
      <c r="AO396" s="43"/>
      <c r="AP396" s="43"/>
      <c r="AQ396" s="43"/>
    </row>
    <row r="397" spans="5:43" x14ac:dyDescent="0.2">
      <c r="E397" s="36"/>
      <c r="G397" s="37"/>
      <c r="H397" s="38"/>
      <c r="I397" s="38"/>
      <c r="J397" s="38"/>
      <c r="M397" s="39"/>
      <c r="AG397" s="32"/>
      <c r="AH397" s="32"/>
      <c r="AI397" s="40"/>
      <c r="AJ397" s="41"/>
      <c r="AK397" s="42"/>
      <c r="AL397" s="40"/>
      <c r="AM397" s="41"/>
      <c r="AN397" s="42"/>
      <c r="AO397" s="43"/>
      <c r="AP397" s="43"/>
      <c r="AQ397" s="43"/>
    </row>
    <row r="398" spans="5:43" x14ac:dyDescent="0.2">
      <c r="E398" s="36"/>
      <c r="G398" s="37"/>
      <c r="H398" s="38"/>
      <c r="I398" s="38"/>
      <c r="J398" s="38"/>
      <c r="M398" s="39"/>
      <c r="AG398" s="32"/>
      <c r="AH398" s="32"/>
      <c r="AI398" s="40"/>
      <c r="AJ398" s="41"/>
      <c r="AK398" s="42"/>
      <c r="AL398" s="40"/>
      <c r="AM398" s="41"/>
      <c r="AN398" s="42"/>
      <c r="AO398" s="43"/>
      <c r="AP398" s="43"/>
      <c r="AQ398" s="43"/>
    </row>
    <row r="399" spans="5:43" x14ac:dyDescent="0.2">
      <c r="E399" s="36"/>
      <c r="G399" s="37"/>
      <c r="H399" s="38"/>
      <c r="I399" s="38"/>
      <c r="J399" s="38"/>
      <c r="M399" s="39"/>
      <c r="AG399" s="32"/>
      <c r="AH399" s="32"/>
      <c r="AI399" s="40"/>
      <c r="AJ399" s="41"/>
      <c r="AK399" s="42"/>
      <c r="AL399" s="40"/>
      <c r="AM399" s="41"/>
      <c r="AN399" s="42"/>
      <c r="AO399" s="43"/>
      <c r="AP399" s="43"/>
      <c r="AQ399" s="43"/>
    </row>
    <row r="400" spans="5:43" x14ac:dyDescent="0.2">
      <c r="E400" s="36"/>
      <c r="G400" s="37"/>
      <c r="H400" s="38"/>
      <c r="I400" s="38"/>
      <c r="J400" s="38"/>
      <c r="M400" s="39"/>
      <c r="AG400" s="32"/>
      <c r="AH400" s="32"/>
      <c r="AI400" s="40"/>
      <c r="AJ400" s="41"/>
      <c r="AK400" s="42"/>
      <c r="AL400" s="40"/>
      <c r="AM400" s="41"/>
      <c r="AN400" s="42"/>
      <c r="AO400" s="43"/>
      <c r="AP400" s="43"/>
      <c r="AQ400" s="43"/>
    </row>
    <row r="401" spans="5:43" x14ac:dyDescent="0.2">
      <c r="E401" s="36"/>
      <c r="G401" s="37"/>
      <c r="H401" s="38"/>
      <c r="I401" s="38"/>
      <c r="J401" s="38"/>
      <c r="M401" s="39"/>
      <c r="AG401" s="32"/>
      <c r="AH401" s="32"/>
      <c r="AI401" s="40"/>
      <c r="AJ401" s="41"/>
      <c r="AK401" s="42"/>
      <c r="AL401" s="40"/>
      <c r="AM401" s="41"/>
      <c r="AN401" s="42"/>
      <c r="AO401" s="43"/>
      <c r="AP401" s="43"/>
      <c r="AQ401" s="43"/>
    </row>
    <row r="402" spans="5:43" x14ac:dyDescent="0.2">
      <c r="E402" s="36"/>
      <c r="G402" s="37"/>
      <c r="H402" s="38"/>
      <c r="I402" s="38"/>
      <c r="J402" s="38"/>
      <c r="M402" s="39"/>
      <c r="AG402" s="32"/>
      <c r="AH402" s="32"/>
      <c r="AI402" s="40"/>
      <c r="AJ402" s="41"/>
      <c r="AK402" s="42"/>
      <c r="AL402" s="40"/>
      <c r="AM402" s="41"/>
      <c r="AN402" s="42"/>
      <c r="AO402" s="43"/>
      <c r="AP402" s="43"/>
      <c r="AQ402" s="43"/>
    </row>
    <row r="403" spans="5:43" x14ac:dyDescent="0.2">
      <c r="E403" s="36"/>
      <c r="G403" s="37"/>
      <c r="H403" s="38"/>
      <c r="I403" s="38"/>
      <c r="J403" s="38"/>
      <c r="M403" s="39"/>
      <c r="AG403" s="32"/>
      <c r="AH403" s="32"/>
      <c r="AI403" s="40"/>
      <c r="AJ403" s="41"/>
      <c r="AK403" s="42"/>
      <c r="AL403" s="40"/>
      <c r="AM403" s="41"/>
      <c r="AN403" s="42"/>
      <c r="AO403" s="43"/>
      <c r="AP403" s="43"/>
      <c r="AQ403" s="43"/>
    </row>
    <row r="404" spans="5:43" x14ac:dyDescent="0.2">
      <c r="E404" s="36"/>
      <c r="G404" s="37"/>
      <c r="H404" s="38"/>
      <c r="I404" s="38"/>
      <c r="J404" s="38"/>
      <c r="M404" s="39"/>
      <c r="AG404" s="32"/>
      <c r="AH404" s="32"/>
      <c r="AI404" s="40"/>
      <c r="AJ404" s="41"/>
      <c r="AK404" s="42"/>
      <c r="AL404" s="40"/>
      <c r="AM404" s="41"/>
      <c r="AN404" s="42"/>
      <c r="AO404" s="43"/>
      <c r="AP404" s="43"/>
      <c r="AQ404" s="43"/>
    </row>
    <row r="405" spans="5:43" x14ac:dyDescent="0.2">
      <c r="E405" s="36"/>
      <c r="G405" s="37"/>
      <c r="H405" s="38"/>
      <c r="I405" s="38"/>
      <c r="J405" s="38"/>
      <c r="M405" s="39"/>
      <c r="AG405" s="32"/>
      <c r="AH405" s="32"/>
      <c r="AI405" s="40"/>
      <c r="AJ405" s="41"/>
      <c r="AK405" s="42"/>
      <c r="AL405" s="40"/>
      <c r="AM405" s="41"/>
      <c r="AN405" s="42"/>
      <c r="AO405" s="43"/>
      <c r="AP405" s="43"/>
      <c r="AQ405" s="43"/>
    </row>
    <row r="406" spans="5:43" x14ac:dyDescent="0.2">
      <c r="E406" s="36"/>
      <c r="G406" s="37"/>
      <c r="H406" s="38"/>
      <c r="I406" s="38"/>
      <c r="J406" s="38"/>
      <c r="M406" s="39"/>
      <c r="AG406" s="32"/>
      <c r="AH406" s="32"/>
      <c r="AI406" s="40"/>
      <c r="AJ406" s="41"/>
      <c r="AK406" s="42"/>
      <c r="AL406" s="40"/>
      <c r="AM406" s="41"/>
      <c r="AN406" s="42"/>
      <c r="AO406" s="43"/>
      <c r="AP406" s="43"/>
      <c r="AQ406" s="43"/>
    </row>
    <row r="407" spans="5:43" x14ac:dyDescent="0.2">
      <c r="E407" s="36"/>
      <c r="G407" s="37"/>
      <c r="H407" s="38"/>
      <c r="I407" s="38"/>
      <c r="J407" s="38"/>
      <c r="M407" s="39"/>
      <c r="AG407" s="32"/>
      <c r="AH407" s="32"/>
      <c r="AI407" s="40"/>
      <c r="AJ407" s="41"/>
      <c r="AK407" s="42"/>
      <c r="AL407" s="40"/>
      <c r="AM407" s="41"/>
      <c r="AN407" s="42"/>
      <c r="AO407" s="43"/>
      <c r="AP407" s="43"/>
      <c r="AQ407" s="43"/>
    </row>
    <row r="408" spans="5:43" x14ac:dyDescent="0.2">
      <c r="E408" s="36"/>
      <c r="G408" s="37"/>
      <c r="H408" s="38"/>
      <c r="I408" s="38"/>
      <c r="J408" s="38"/>
      <c r="M408" s="39"/>
      <c r="AG408" s="32"/>
      <c r="AH408" s="32"/>
      <c r="AI408" s="40"/>
      <c r="AJ408" s="41"/>
      <c r="AK408" s="42"/>
      <c r="AL408" s="40"/>
      <c r="AM408" s="41"/>
      <c r="AN408" s="42"/>
      <c r="AO408" s="43"/>
      <c r="AP408" s="43"/>
      <c r="AQ408" s="43"/>
    </row>
    <row r="409" spans="5:43" x14ac:dyDescent="0.2">
      <c r="E409" s="36"/>
      <c r="G409" s="37"/>
      <c r="H409" s="38"/>
      <c r="I409" s="38"/>
      <c r="J409" s="38"/>
      <c r="M409" s="39"/>
      <c r="AG409" s="32"/>
      <c r="AH409" s="32"/>
      <c r="AI409" s="40"/>
      <c r="AJ409" s="41"/>
      <c r="AK409" s="42"/>
      <c r="AL409" s="40"/>
      <c r="AM409" s="41"/>
      <c r="AN409" s="42"/>
      <c r="AO409" s="43"/>
      <c r="AP409" s="43"/>
      <c r="AQ409" s="43"/>
    </row>
    <row r="410" spans="5:43" x14ac:dyDescent="0.2">
      <c r="E410" s="36"/>
      <c r="G410" s="37"/>
      <c r="H410" s="38"/>
      <c r="I410" s="38"/>
      <c r="J410" s="38"/>
      <c r="M410" s="39"/>
      <c r="AG410" s="32"/>
      <c r="AH410" s="32"/>
      <c r="AI410" s="40"/>
      <c r="AJ410" s="41"/>
      <c r="AK410" s="42"/>
      <c r="AL410" s="40"/>
      <c r="AM410" s="41"/>
      <c r="AN410" s="42"/>
      <c r="AO410" s="43"/>
      <c r="AP410" s="43"/>
      <c r="AQ410" s="43"/>
    </row>
    <row r="411" spans="5:43" x14ac:dyDescent="0.2">
      <c r="E411" s="36"/>
      <c r="G411" s="37"/>
      <c r="H411" s="38"/>
      <c r="I411" s="38"/>
      <c r="J411" s="38"/>
      <c r="M411" s="39"/>
      <c r="AG411" s="32"/>
      <c r="AH411" s="32"/>
      <c r="AI411" s="40"/>
      <c r="AJ411" s="41"/>
      <c r="AK411" s="42"/>
      <c r="AL411" s="40"/>
      <c r="AM411" s="41"/>
      <c r="AN411" s="42"/>
      <c r="AO411" s="43"/>
      <c r="AP411" s="43"/>
      <c r="AQ411" s="43"/>
    </row>
    <row r="412" spans="5:43" x14ac:dyDescent="0.2">
      <c r="E412" s="36"/>
      <c r="G412" s="37"/>
      <c r="H412" s="38"/>
      <c r="I412" s="38"/>
      <c r="J412" s="38"/>
      <c r="M412" s="39"/>
      <c r="AG412" s="32"/>
      <c r="AH412" s="32"/>
      <c r="AI412" s="40"/>
      <c r="AJ412" s="41"/>
      <c r="AK412" s="42"/>
      <c r="AL412" s="40"/>
      <c r="AM412" s="41"/>
      <c r="AN412" s="42"/>
      <c r="AO412" s="43"/>
      <c r="AP412" s="43"/>
      <c r="AQ412" s="43"/>
    </row>
    <row r="413" spans="5:43" x14ac:dyDescent="0.2">
      <c r="E413" s="36"/>
      <c r="G413" s="37"/>
      <c r="H413" s="38"/>
      <c r="I413" s="38"/>
      <c r="J413" s="38"/>
      <c r="M413" s="39"/>
      <c r="AG413" s="32"/>
      <c r="AH413" s="32"/>
      <c r="AI413" s="40"/>
      <c r="AJ413" s="41"/>
      <c r="AK413" s="42"/>
      <c r="AL413" s="40"/>
      <c r="AM413" s="41"/>
      <c r="AN413" s="42"/>
      <c r="AO413" s="43"/>
      <c r="AP413" s="43"/>
      <c r="AQ413" s="43"/>
    </row>
    <row r="414" spans="5:43" x14ac:dyDescent="0.2">
      <c r="E414" s="36"/>
      <c r="G414" s="37"/>
      <c r="H414" s="38"/>
      <c r="I414" s="38"/>
      <c r="J414" s="38"/>
      <c r="M414" s="39"/>
      <c r="AG414" s="32"/>
      <c r="AH414" s="32"/>
      <c r="AI414" s="40"/>
      <c r="AJ414" s="41"/>
      <c r="AK414" s="42"/>
      <c r="AL414" s="40"/>
      <c r="AM414" s="41"/>
      <c r="AN414" s="42"/>
      <c r="AO414" s="43"/>
      <c r="AP414" s="43"/>
      <c r="AQ414" s="43"/>
    </row>
    <row r="415" spans="5:43" x14ac:dyDescent="0.2">
      <c r="E415" s="36"/>
      <c r="G415" s="37"/>
      <c r="H415" s="38"/>
      <c r="I415" s="38"/>
      <c r="J415" s="38"/>
      <c r="M415" s="39"/>
      <c r="AG415" s="32"/>
      <c r="AH415" s="32"/>
      <c r="AI415" s="40"/>
      <c r="AJ415" s="41"/>
      <c r="AK415" s="42"/>
      <c r="AL415" s="40"/>
      <c r="AM415" s="41"/>
      <c r="AN415" s="42"/>
      <c r="AO415" s="43"/>
      <c r="AP415" s="43"/>
      <c r="AQ415" s="43"/>
    </row>
    <row r="416" spans="5:43" x14ac:dyDescent="0.2">
      <c r="E416" s="36"/>
      <c r="G416" s="37"/>
      <c r="H416" s="38"/>
      <c r="I416" s="38"/>
      <c r="J416" s="38"/>
      <c r="M416" s="39"/>
      <c r="AG416" s="32"/>
      <c r="AH416" s="32"/>
      <c r="AI416" s="40"/>
      <c r="AJ416" s="41"/>
      <c r="AK416" s="42"/>
      <c r="AL416" s="40"/>
      <c r="AM416" s="41"/>
      <c r="AN416" s="42"/>
      <c r="AO416" s="43"/>
      <c r="AP416" s="43"/>
      <c r="AQ416" s="43"/>
    </row>
    <row r="417" spans="5:43" x14ac:dyDescent="0.2">
      <c r="E417" s="36"/>
      <c r="G417" s="37"/>
      <c r="H417" s="38"/>
      <c r="I417" s="38"/>
      <c r="J417" s="38"/>
      <c r="M417" s="39"/>
      <c r="AG417" s="32"/>
      <c r="AH417" s="32"/>
      <c r="AI417" s="40"/>
      <c r="AJ417" s="41"/>
      <c r="AK417" s="42"/>
      <c r="AL417" s="40"/>
      <c r="AM417" s="41"/>
      <c r="AN417" s="42"/>
      <c r="AO417" s="43"/>
      <c r="AP417" s="43"/>
      <c r="AQ417" s="43"/>
    </row>
    <row r="418" spans="5:43" x14ac:dyDescent="0.2">
      <c r="E418" s="36"/>
      <c r="G418" s="37"/>
      <c r="H418" s="38"/>
      <c r="I418" s="38"/>
      <c r="J418" s="38"/>
      <c r="M418" s="39"/>
      <c r="AG418" s="32"/>
      <c r="AH418" s="32"/>
      <c r="AI418" s="40"/>
      <c r="AJ418" s="41"/>
      <c r="AK418" s="42"/>
      <c r="AL418" s="40"/>
      <c r="AM418" s="41"/>
      <c r="AN418" s="42"/>
      <c r="AO418" s="43"/>
      <c r="AP418" s="43"/>
      <c r="AQ418" s="43"/>
    </row>
    <row r="419" spans="5:43" x14ac:dyDescent="0.2">
      <c r="E419" s="36"/>
      <c r="G419" s="37"/>
      <c r="H419" s="38"/>
      <c r="I419" s="38"/>
      <c r="J419" s="38"/>
      <c r="M419" s="39"/>
      <c r="AG419" s="32"/>
      <c r="AH419" s="32"/>
      <c r="AI419" s="40"/>
      <c r="AJ419" s="41"/>
      <c r="AK419" s="42"/>
      <c r="AL419" s="40"/>
      <c r="AM419" s="41"/>
      <c r="AN419" s="42"/>
      <c r="AO419" s="43"/>
      <c r="AP419" s="43"/>
      <c r="AQ419" s="43"/>
    </row>
    <row r="420" spans="5:43" x14ac:dyDescent="0.2">
      <c r="E420" s="36"/>
      <c r="G420" s="37"/>
      <c r="H420" s="38"/>
      <c r="I420" s="38"/>
      <c r="J420" s="38"/>
      <c r="M420" s="39"/>
      <c r="AG420" s="32"/>
      <c r="AH420" s="32"/>
      <c r="AI420" s="40"/>
      <c r="AJ420" s="41"/>
      <c r="AK420" s="42"/>
      <c r="AL420" s="40"/>
      <c r="AM420" s="41"/>
      <c r="AN420" s="42"/>
      <c r="AO420" s="43"/>
      <c r="AP420" s="43"/>
      <c r="AQ420" s="43"/>
    </row>
    <row r="421" spans="5:43" x14ac:dyDescent="0.2">
      <c r="E421" s="36"/>
      <c r="G421" s="37"/>
      <c r="H421" s="38"/>
      <c r="I421" s="38"/>
      <c r="J421" s="38"/>
      <c r="M421" s="39"/>
      <c r="AG421" s="32"/>
      <c r="AH421" s="32"/>
      <c r="AI421" s="40"/>
      <c r="AJ421" s="41"/>
      <c r="AK421" s="42"/>
      <c r="AL421" s="40"/>
      <c r="AM421" s="41"/>
      <c r="AN421" s="42"/>
      <c r="AO421" s="43"/>
      <c r="AP421" s="43"/>
      <c r="AQ421" s="43"/>
    </row>
    <row r="422" spans="5:43" x14ac:dyDescent="0.2">
      <c r="E422" s="36"/>
      <c r="G422" s="37"/>
      <c r="H422" s="38"/>
      <c r="I422" s="38"/>
      <c r="J422" s="38"/>
      <c r="M422" s="39"/>
      <c r="AG422" s="32"/>
      <c r="AH422" s="32"/>
      <c r="AI422" s="40"/>
      <c r="AJ422" s="41"/>
      <c r="AK422" s="42"/>
      <c r="AL422" s="40"/>
      <c r="AM422" s="41"/>
      <c r="AN422" s="42"/>
      <c r="AO422" s="43"/>
      <c r="AP422" s="43"/>
      <c r="AQ422" s="43"/>
    </row>
    <row r="423" spans="5:43" x14ac:dyDescent="0.2">
      <c r="E423" s="36"/>
      <c r="G423" s="37"/>
      <c r="H423" s="38"/>
      <c r="I423" s="38"/>
      <c r="J423" s="38"/>
      <c r="M423" s="39"/>
      <c r="AG423" s="32"/>
      <c r="AH423" s="32"/>
      <c r="AI423" s="40"/>
      <c r="AJ423" s="41"/>
      <c r="AK423" s="42"/>
      <c r="AL423" s="40"/>
      <c r="AM423" s="41"/>
      <c r="AN423" s="42"/>
      <c r="AO423" s="43"/>
      <c r="AP423" s="43"/>
      <c r="AQ423" s="43"/>
    </row>
    <row r="424" spans="5:43" x14ac:dyDescent="0.2">
      <c r="E424" s="36"/>
      <c r="G424" s="37"/>
      <c r="H424" s="38"/>
      <c r="I424" s="38"/>
      <c r="J424" s="38"/>
      <c r="M424" s="39"/>
      <c r="AG424" s="32"/>
      <c r="AH424" s="32"/>
      <c r="AI424" s="40"/>
      <c r="AJ424" s="41"/>
      <c r="AK424" s="42"/>
      <c r="AL424" s="40"/>
      <c r="AM424" s="41"/>
      <c r="AN424" s="42"/>
      <c r="AO424" s="43"/>
      <c r="AP424" s="43"/>
      <c r="AQ424" s="43"/>
    </row>
    <row r="425" spans="5:43" x14ac:dyDescent="0.2">
      <c r="E425" s="36"/>
      <c r="G425" s="37"/>
      <c r="H425" s="38"/>
      <c r="I425" s="38"/>
      <c r="J425" s="38"/>
      <c r="M425" s="39"/>
      <c r="AG425" s="32"/>
      <c r="AH425" s="32"/>
      <c r="AI425" s="40"/>
      <c r="AJ425" s="41"/>
      <c r="AK425" s="42"/>
      <c r="AL425" s="40"/>
      <c r="AM425" s="41"/>
      <c r="AN425" s="42"/>
      <c r="AO425" s="43"/>
      <c r="AP425" s="43"/>
      <c r="AQ425" s="43"/>
    </row>
    <row r="426" spans="5:43" x14ac:dyDescent="0.2">
      <c r="E426" s="36"/>
      <c r="G426" s="37"/>
      <c r="H426" s="38"/>
      <c r="I426" s="38"/>
      <c r="J426" s="38"/>
      <c r="M426" s="39"/>
      <c r="AG426" s="32"/>
      <c r="AH426" s="32"/>
      <c r="AI426" s="40"/>
      <c r="AJ426" s="41"/>
      <c r="AK426" s="42"/>
      <c r="AL426" s="40"/>
      <c r="AM426" s="41"/>
      <c r="AN426" s="42"/>
      <c r="AO426" s="43"/>
      <c r="AP426" s="43"/>
      <c r="AQ426" s="43"/>
    </row>
    <row r="427" spans="5:43" x14ac:dyDescent="0.2">
      <c r="E427" s="36"/>
      <c r="G427" s="37"/>
      <c r="H427" s="38"/>
      <c r="I427" s="38"/>
      <c r="J427" s="38"/>
      <c r="M427" s="39"/>
      <c r="AG427" s="32"/>
      <c r="AH427" s="32"/>
      <c r="AI427" s="40"/>
      <c r="AJ427" s="41"/>
      <c r="AK427" s="42"/>
      <c r="AL427" s="40"/>
      <c r="AM427" s="41"/>
      <c r="AN427" s="42"/>
      <c r="AO427" s="43"/>
      <c r="AP427" s="43"/>
      <c r="AQ427" s="43"/>
    </row>
    <row r="428" spans="5:43" x14ac:dyDescent="0.2">
      <c r="E428" s="36"/>
      <c r="G428" s="37"/>
      <c r="H428" s="38"/>
      <c r="I428" s="38"/>
      <c r="J428" s="38"/>
      <c r="M428" s="39"/>
      <c r="AG428" s="32"/>
      <c r="AH428" s="32"/>
      <c r="AI428" s="40"/>
      <c r="AJ428" s="41"/>
      <c r="AK428" s="42"/>
      <c r="AL428" s="40"/>
      <c r="AM428" s="41"/>
      <c r="AN428" s="42"/>
      <c r="AO428" s="43"/>
      <c r="AP428" s="43"/>
      <c r="AQ428" s="43"/>
    </row>
    <row r="429" spans="5:43" x14ac:dyDescent="0.2">
      <c r="E429" s="36"/>
      <c r="G429" s="37"/>
      <c r="H429" s="38"/>
      <c r="I429" s="38"/>
      <c r="J429" s="38"/>
      <c r="M429" s="39"/>
      <c r="AG429" s="32"/>
      <c r="AH429" s="32"/>
      <c r="AI429" s="40"/>
      <c r="AJ429" s="41"/>
      <c r="AK429" s="42"/>
      <c r="AL429" s="40"/>
      <c r="AM429" s="41"/>
      <c r="AN429" s="42"/>
      <c r="AO429" s="43"/>
      <c r="AP429" s="43"/>
      <c r="AQ429" s="43"/>
    </row>
    <row r="430" spans="5:43" x14ac:dyDescent="0.2">
      <c r="E430" s="36"/>
      <c r="G430" s="37"/>
      <c r="H430" s="38"/>
      <c r="I430" s="38"/>
      <c r="J430" s="38"/>
      <c r="M430" s="39"/>
      <c r="AG430" s="32"/>
      <c r="AH430" s="32"/>
      <c r="AI430" s="40"/>
      <c r="AJ430" s="41"/>
      <c r="AK430" s="42"/>
      <c r="AL430" s="40"/>
      <c r="AM430" s="41"/>
      <c r="AN430" s="42"/>
      <c r="AO430" s="43"/>
      <c r="AP430" s="43"/>
      <c r="AQ430" s="43"/>
    </row>
    <row r="431" spans="5:43" x14ac:dyDescent="0.2">
      <c r="E431" s="36"/>
      <c r="G431" s="37"/>
      <c r="H431" s="38"/>
      <c r="I431" s="38"/>
      <c r="J431" s="38"/>
      <c r="M431" s="39"/>
      <c r="AG431" s="32"/>
      <c r="AH431" s="32"/>
      <c r="AI431" s="40"/>
      <c r="AJ431" s="41"/>
      <c r="AK431" s="42"/>
      <c r="AL431" s="40"/>
      <c r="AM431" s="41"/>
      <c r="AN431" s="42"/>
      <c r="AO431" s="43"/>
      <c r="AP431" s="43"/>
      <c r="AQ431" s="43"/>
    </row>
    <row r="432" spans="5:43" x14ac:dyDescent="0.2">
      <c r="E432" s="36"/>
      <c r="G432" s="37"/>
      <c r="H432" s="38"/>
      <c r="I432" s="38"/>
      <c r="J432" s="38"/>
      <c r="M432" s="39"/>
      <c r="AG432" s="32"/>
      <c r="AH432" s="32"/>
      <c r="AI432" s="40"/>
      <c r="AJ432" s="41"/>
      <c r="AK432" s="42"/>
      <c r="AL432" s="40"/>
      <c r="AM432" s="41"/>
      <c r="AN432" s="42"/>
      <c r="AO432" s="43"/>
      <c r="AP432" s="43"/>
      <c r="AQ432" s="43"/>
    </row>
    <row r="433" spans="5:43" x14ac:dyDescent="0.2">
      <c r="E433" s="36"/>
      <c r="G433" s="37"/>
      <c r="H433" s="38"/>
      <c r="I433" s="38"/>
      <c r="J433" s="38"/>
      <c r="M433" s="39"/>
      <c r="AG433" s="32"/>
      <c r="AH433" s="32"/>
      <c r="AI433" s="40"/>
      <c r="AJ433" s="41"/>
      <c r="AK433" s="42"/>
      <c r="AL433" s="40"/>
      <c r="AM433" s="41"/>
      <c r="AN433" s="42"/>
      <c r="AO433" s="43"/>
      <c r="AP433" s="43"/>
      <c r="AQ433" s="43"/>
    </row>
    <row r="434" spans="5:43" x14ac:dyDescent="0.2">
      <c r="E434" s="36"/>
      <c r="G434" s="37"/>
      <c r="H434" s="38"/>
      <c r="I434" s="38"/>
      <c r="J434" s="38"/>
      <c r="M434" s="39"/>
      <c r="AG434" s="32"/>
      <c r="AH434" s="32"/>
      <c r="AI434" s="40"/>
      <c r="AJ434" s="41"/>
      <c r="AK434" s="42"/>
      <c r="AL434" s="40"/>
      <c r="AM434" s="41"/>
      <c r="AN434" s="42"/>
      <c r="AO434" s="43"/>
      <c r="AP434" s="43"/>
      <c r="AQ434" s="43"/>
    </row>
    <row r="435" spans="5:43" x14ac:dyDescent="0.2">
      <c r="E435" s="36"/>
      <c r="G435" s="37"/>
      <c r="H435" s="38"/>
      <c r="I435" s="38"/>
      <c r="J435" s="38"/>
      <c r="M435" s="39"/>
      <c r="AG435" s="32"/>
      <c r="AH435" s="32"/>
      <c r="AI435" s="40"/>
      <c r="AJ435" s="41"/>
      <c r="AK435" s="42"/>
      <c r="AL435" s="40"/>
      <c r="AM435" s="41"/>
      <c r="AN435" s="42"/>
      <c r="AO435" s="43"/>
      <c r="AP435" s="43"/>
      <c r="AQ435" s="43"/>
    </row>
    <row r="436" spans="5:43" x14ac:dyDescent="0.2">
      <c r="E436" s="36"/>
      <c r="G436" s="37"/>
      <c r="H436" s="38"/>
      <c r="I436" s="38"/>
      <c r="J436" s="38"/>
      <c r="M436" s="39"/>
      <c r="AG436" s="32"/>
      <c r="AH436" s="32"/>
      <c r="AI436" s="40"/>
      <c r="AJ436" s="41"/>
      <c r="AK436" s="42"/>
      <c r="AL436" s="40"/>
      <c r="AM436" s="41"/>
      <c r="AN436" s="42"/>
      <c r="AO436" s="43"/>
      <c r="AP436" s="43"/>
      <c r="AQ436" s="43"/>
    </row>
    <row r="437" spans="5:43" x14ac:dyDescent="0.2">
      <c r="E437" s="36"/>
      <c r="G437" s="37"/>
      <c r="H437" s="38"/>
      <c r="I437" s="38"/>
      <c r="J437" s="38"/>
      <c r="M437" s="39"/>
      <c r="AG437" s="32"/>
      <c r="AH437" s="32"/>
      <c r="AI437" s="40"/>
      <c r="AJ437" s="41"/>
      <c r="AK437" s="42"/>
      <c r="AL437" s="40"/>
      <c r="AM437" s="41"/>
      <c r="AN437" s="42"/>
      <c r="AO437" s="43"/>
      <c r="AP437" s="43"/>
      <c r="AQ437" s="43"/>
    </row>
    <row r="438" spans="5:43" x14ac:dyDescent="0.2">
      <c r="E438" s="36"/>
      <c r="G438" s="37"/>
      <c r="H438" s="38"/>
      <c r="I438" s="38"/>
      <c r="J438" s="38"/>
      <c r="M438" s="39"/>
      <c r="AG438" s="32"/>
      <c r="AH438" s="32"/>
      <c r="AI438" s="40"/>
      <c r="AJ438" s="41"/>
      <c r="AK438" s="42"/>
      <c r="AL438" s="40"/>
      <c r="AM438" s="41"/>
      <c r="AN438" s="42"/>
      <c r="AO438" s="43"/>
      <c r="AP438" s="43"/>
      <c r="AQ438" s="43"/>
    </row>
    <row r="439" spans="5:43" x14ac:dyDescent="0.2">
      <c r="E439" s="36"/>
      <c r="G439" s="37"/>
      <c r="H439" s="38"/>
      <c r="I439" s="38"/>
      <c r="J439" s="38"/>
      <c r="M439" s="39"/>
      <c r="AG439" s="32"/>
      <c r="AH439" s="32"/>
      <c r="AI439" s="40"/>
      <c r="AJ439" s="41"/>
      <c r="AK439" s="42"/>
      <c r="AL439" s="40"/>
      <c r="AM439" s="41"/>
      <c r="AN439" s="42"/>
      <c r="AO439" s="43"/>
      <c r="AP439" s="43"/>
      <c r="AQ439" s="43"/>
    </row>
    <row r="440" spans="5:43" x14ac:dyDescent="0.2">
      <c r="E440" s="36"/>
      <c r="G440" s="37"/>
      <c r="H440" s="38"/>
      <c r="I440" s="38"/>
      <c r="J440" s="38"/>
      <c r="M440" s="39"/>
      <c r="AG440" s="32"/>
      <c r="AH440" s="32"/>
      <c r="AI440" s="40"/>
      <c r="AJ440" s="41"/>
      <c r="AK440" s="42"/>
      <c r="AL440" s="40"/>
      <c r="AM440" s="41"/>
      <c r="AN440" s="42"/>
      <c r="AO440" s="43"/>
      <c r="AP440" s="43"/>
      <c r="AQ440" s="43"/>
    </row>
    <row r="441" spans="5:43" x14ac:dyDescent="0.2">
      <c r="E441" s="36"/>
      <c r="G441" s="37"/>
      <c r="H441" s="38"/>
      <c r="I441" s="38"/>
      <c r="J441" s="38"/>
      <c r="M441" s="39"/>
      <c r="AG441" s="32"/>
      <c r="AH441" s="32"/>
      <c r="AI441" s="40"/>
      <c r="AJ441" s="41"/>
      <c r="AK441" s="42"/>
      <c r="AL441" s="40"/>
      <c r="AM441" s="41"/>
      <c r="AN441" s="42"/>
      <c r="AO441" s="43"/>
      <c r="AP441" s="43"/>
      <c r="AQ441" s="43"/>
    </row>
    <row r="442" spans="5:43" x14ac:dyDescent="0.2">
      <c r="E442" s="36"/>
      <c r="G442" s="37"/>
      <c r="H442" s="38"/>
      <c r="I442" s="38"/>
      <c r="J442" s="38"/>
      <c r="M442" s="39"/>
      <c r="AG442" s="32"/>
      <c r="AH442" s="32"/>
      <c r="AI442" s="40"/>
      <c r="AJ442" s="41"/>
      <c r="AK442" s="42"/>
      <c r="AL442" s="40"/>
      <c r="AM442" s="41"/>
      <c r="AN442" s="42"/>
      <c r="AO442" s="43"/>
      <c r="AP442" s="43"/>
      <c r="AQ442" s="43"/>
    </row>
    <row r="443" spans="5:43" x14ac:dyDescent="0.2">
      <c r="E443" s="36"/>
      <c r="G443" s="37"/>
      <c r="H443" s="38"/>
      <c r="I443" s="38"/>
      <c r="J443" s="38"/>
      <c r="M443" s="39"/>
      <c r="AG443" s="32"/>
      <c r="AH443" s="32"/>
      <c r="AI443" s="40"/>
      <c r="AJ443" s="41"/>
      <c r="AK443" s="42"/>
      <c r="AL443" s="40"/>
      <c r="AM443" s="41"/>
      <c r="AN443" s="42"/>
      <c r="AO443" s="43"/>
      <c r="AP443" s="43"/>
      <c r="AQ443" s="43"/>
    </row>
    <row r="444" spans="5:43" x14ac:dyDescent="0.2">
      <c r="E444" s="36"/>
      <c r="G444" s="37"/>
      <c r="H444" s="38"/>
      <c r="I444" s="38"/>
      <c r="J444" s="38"/>
      <c r="M444" s="39"/>
      <c r="AG444" s="32"/>
      <c r="AH444" s="32"/>
      <c r="AI444" s="40"/>
      <c r="AJ444" s="41"/>
      <c r="AK444" s="42"/>
      <c r="AL444" s="40"/>
      <c r="AM444" s="41"/>
      <c r="AN444" s="42"/>
      <c r="AO444" s="43"/>
      <c r="AP444" s="43"/>
      <c r="AQ444" s="43"/>
    </row>
    <row r="445" spans="5:43" x14ac:dyDescent="0.2">
      <c r="E445" s="36"/>
      <c r="G445" s="37"/>
      <c r="H445" s="38"/>
      <c r="I445" s="38"/>
      <c r="J445" s="38"/>
      <c r="M445" s="39"/>
      <c r="AG445" s="32"/>
      <c r="AH445" s="32"/>
      <c r="AI445" s="40"/>
      <c r="AJ445" s="41"/>
      <c r="AK445" s="42"/>
      <c r="AL445" s="40"/>
      <c r="AM445" s="41"/>
      <c r="AN445" s="42"/>
      <c r="AO445" s="43"/>
      <c r="AP445" s="43"/>
      <c r="AQ445" s="43"/>
    </row>
    <row r="446" spans="5:43" x14ac:dyDescent="0.2">
      <c r="E446" s="36"/>
      <c r="G446" s="37"/>
      <c r="H446" s="38"/>
      <c r="I446" s="38"/>
      <c r="J446" s="38"/>
      <c r="M446" s="39"/>
      <c r="AG446" s="32"/>
      <c r="AH446" s="32"/>
      <c r="AI446" s="40"/>
      <c r="AJ446" s="41"/>
      <c r="AK446" s="42"/>
      <c r="AL446" s="40"/>
      <c r="AM446" s="41"/>
      <c r="AN446" s="42"/>
      <c r="AO446" s="43"/>
      <c r="AP446" s="43"/>
      <c r="AQ446" s="43"/>
    </row>
    <row r="447" spans="5:43" x14ac:dyDescent="0.2">
      <c r="E447" s="36"/>
      <c r="G447" s="37"/>
      <c r="H447" s="38"/>
      <c r="I447" s="38"/>
      <c r="J447" s="38"/>
      <c r="M447" s="39"/>
      <c r="AG447" s="32"/>
      <c r="AH447" s="32"/>
      <c r="AI447" s="40"/>
      <c r="AJ447" s="41"/>
      <c r="AK447" s="42"/>
      <c r="AL447" s="40"/>
      <c r="AM447" s="41"/>
      <c r="AN447" s="42"/>
      <c r="AO447" s="43"/>
      <c r="AP447" s="43"/>
      <c r="AQ447" s="43"/>
    </row>
    <row r="448" spans="5:43" x14ac:dyDescent="0.2">
      <c r="E448" s="36"/>
      <c r="G448" s="37"/>
      <c r="H448" s="38"/>
      <c r="I448" s="38"/>
      <c r="J448" s="38"/>
      <c r="M448" s="39"/>
      <c r="AG448" s="32"/>
      <c r="AH448" s="32"/>
      <c r="AI448" s="40"/>
      <c r="AJ448" s="41"/>
      <c r="AK448" s="42"/>
      <c r="AL448" s="40"/>
      <c r="AM448" s="41"/>
      <c r="AN448" s="42"/>
      <c r="AO448" s="43"/>
      <c r="AP448" s="43"/>
      <c r="AQ448" s="43"/>
    </row>
    <row r="449" spans="5:43" x14ac:dyDescent="0.2">
      <c r="E449" s="36"/>
      <c r="G449" s="37"/>
      <c r="H449" s="38"/>
      <c r="I449" s="38"/>
      <c r="J449" s="38"/>
      <c r="M449" s="39"/>
      <c r="AG449" s="32"/>
      <c r="AH449" s="32"/>
      <c r="AI449" s="40"/>
      <c r="AJ449" s="41"/>
      <c r="AK449" s="42"/>
      <c r="AL449" s="40"/>
      <c r="AM449" s="41"/>
      <c r="AN449" s="42"/>
      <c r="AO449" s="43"/>
      <c r="AP449" s="43"/>
      <c r="AQ449" s="43"/>
    </row>
    <row r="450" spans="5:43" x14ac:dyDescent="0.2">
      <c r="E450" s="36"/>
      <c r="G450" s="37"/>
      <c r="H450" s="38"/>
      <c r="I450" s="38"/>
      <c r="J450" s="38"/>
      <c r="M450" s="39"/>
      <c r="AG450" s="32"/>
      <c r="AH450" s="32"/>
      <c r="AI450" s="40"/>
      <c r="AJ450" s="41"/>
      <c r="AK450" s="42"/>
      <c r="AL450" s="40"/>
      <c r="AM450" s="41"/>
      <c r="AN450" s="42"/>
      <c r="AO450" s="43"/>
      <c r="AP450" s="43"/>
      <c r="AQ450" s="43"/>
    </row>
    <row r="451" spans="5:43" x14ac:dyDescent="0.2">
      <c r="E451" s="36"/>
      <c r="G451" s="37"/>
      <c r="H451" s="38"/>
      <c r="I451" s="38"/>
      <c r="J451" s="38"/>
      <c r="M451" s="39"/>
      <c r="AG451" s="32"/>
      <c r="AH451" s="32"/>
      <c r="AI451" s="40"/>
      <c r="AJ451" s="41"/>
      <c r="AK451" s="42"/>
      <c r="AL451" s="40"/>
      <c r="AM451" s="41"/>
      <c r="AN451" s="42"/>
      <c r="AO451" s="43"/>
      <c r="AP451" s="43"/>
      <c r="AQ451" s="43"/>
    </row>
    <row r="452" spans="5:43" x14ac:dyDescent="0.2">
      <c r="E452" s="36"/>
      <c r="G452" s="37"/>
      <c r="H452" s="38"/>
      <c r="I452" s="38"/>
      <c r="J452" s="38"/>
      <c r="M452" s="39"/>
      <c r="AG452" s="32"/>
      <c r="AH452" s="32"/>
      <c r="AI452" s="40"/>
      <c r="AJ452" s="41"/>
      <c r="AK452" s="42"/>
      <c r="AL452" s="40"/>
      <c r="AM452" s="41"/>
      <c r="AN452" s="42"/>
      <c r="AO452" s="43"/>
      <c r="AP452" s="43"/>
      <c r="AQ452" s="43"/>
    </row>
    <row r="453" spans="5:43" x14ac:dyDescent="0.2">
      <c r="E453" s="36"/>
      <c r="G453" s="37"/>
      <c r="H453" s="38"/>
      <c r="I453" s="38"/>
      <c r="J453" s="38"/>
      <c r="M453" s="39"/>
      <c r="AG453" s="32"/>
      <c r="AH453" s="32"/>
      <c r="AI453" s="40"/>
      <c r="AJ453" s="41"/>
      <c r="AK453" s="42"/>
      <c r="AL453" s="40"/>
      <c r="AM453" s="41"/>
      <c r="AN453" s="42"/>
      <c r="AO453" s="43"/>
      <c r="AP453" s="43"/>
      <c r="AQ453" s="43"/>
    </row>
    <row r="454" spans="5:43" x14ac:dyDescent="0.2">
      <c r="E454" s="36"/>
      <c r="G454" s="37"/>
      <c r="H454" s="38"/>
      <c r="I454" s="38"/>
      <c r="J454" s="38"/>
      <c r="M454" s="39"/>
      <c r="AG454" s="32"/>
      <c r="AH454" s="32"/>
      <c r="AI454" s="40"/>
      <c r="AJ454" s="41"/>
      <c r="AK454" s="42"/>
      <c r="AL454" s="40"/>
      <c r="AM454" s="41"/>
      <c r="AN454" s="42"/>
      <c r="AO454" s="43"/>
      <c r="AP454" s="43"/>
      <c r="AQ454" s="43"/>
    </row>
    <row r="455" spans="5:43" x14ac:dyDescent="0.2">
      <c r="E455" s="36"/>
      <c r="G455" s="37"/>
      <c r="H455" s="38"/>
      <c r="I455" s="38"/>
      <c r="J455" s="38"/>
      <c r="M455" s="39"/>
      <c r="AG455" s="32"/>
      <c r="AH455" s="32"/>
      <c r="AI455" s="40"/>
      <c r="AJ455" s="41"/>
      <c r="AK455" s="42"/>
      <c r="AL455" s="40"/>
      <c r="AM455" s="41"/>
      <c r="AN455" s="42"/>
      <c r="AO455" s="43"/>
      <c r="AP455" s="43"/>
      <c r="AQ455" s="43"/>
    </row>
    <row r="456" spans="5:43" x14ac:dyDescent="0.2">
      <c r="E456" s="36"/>
      <c r="G456" s="37"/>
      <c r="H456" s="38"/>
      <c r="I456" s="38"/>
      <c r="J456" s="38"/>
      <c r="M456" s="39"/>
      <c r="AG456" s="32"/>
      <c r="AH456" s="32"/>
      <c r="AI456" s="40"/>
      <c r="AJ456" s="41"/>
      <c r="AK456" s="42"/>
      <c r="AL456" s="40"/>
      <c r="AM456" s="41"/>
      <c r="AN456" s="42"/>
      <c r="AO456" s="43"/>
      <c r="AP456" s="43"/>
      <c r="AQ456" s="43"/>
    </row>
    <row r="457" spans="5:43" x14ac:dyDescent="0.2">
      <c r="E457" s="36"/>
      <c r="G457" s="37"/>
      <c r="H457" s="38"/>
      <c r="I457" s="38"/>
      <c r="J457" s="38"/>
      <c r="M457" s="39"/>
      <c r="AG457" s="32"/>
      <c r="AH457" s="32"/>
      <c r="AI457" s="40"/>
      <c r="AJ457" s="41"/>
      <c r="AK457" s="42"/>
      <c r="AL457" s="40"/>
      <c r="AM457" s="41"/>
      <c r="AN457" s="42"/>
      <c r="AO457" s="43"/>
      <c r="AP457" s="43"/>
      <c r="AQ457" s="43"/>
    </row>
    <row r="458" spans="5:43" x14ac:dyDescent="0.2">
      <c r="E458" s="36"/>
      <c r="G458" s="37"/>
      <c r="H458" s="38"/>
      <c r="I458" s="38"/>
      <c r="J458" s="38"/>
      <c r="M458" s="39"/>
      <c r="AG458" s="32"/>
      <c r="AH458" s="32"/>
      <c r="AI458" s="40"/>
      <c r="AJ458" s="41"/>
      <c r="AK458" s="42"/>
      <c r="AL458" s="40"/>
      <c r="AM458" s="41"/>
      <c r="AN458" s="42"/>
      <c r="AO458" s="43"/>
      <c r="AP458" s="43"/>
      <c r="AQ458" s="43"/>
    </row>
    <row r="459" spans="5:43" x14ac:dyDescent="0.2">
      <c r="E459" s="36"/>
      <c r="G459" s="37"/>
      <c r="H459" s="38"/>
      <c r="I459" s="38"/>
      <c r="J459" s="38"/>
      <c r="M459" s="39"/>
      <c r="AG459" s="32"/>
      <c r="AH459" s="32"/>
      <c r="AI459" s="40"/>
      <c r="AJ459" s="41"/>
      <c r="AK459" s="42"/>
      <c r="AL459" s="40"/>
      <c r="AM459" s="41"/>
      <c r="AN459" s="42"/>
      <c r="AO459" s="43"/>
      <c r="AP459" s="43"/>
      <c r="AQ459" s="43"/>
    </row>
    <row r="460" spans="5:43" x14ac:dyDescent="0.2">
      <c r="E460" s="36"/>
      <c r="G460" s="37"/>
      <c r="H460" s="38"/>
      <c r="I460" s="38"/>
      <c r="J460" s="38"/>
      <c r="M460" s="39"/>
      <c r="AG460" s="32"/>
      <c r="AH460" s="32"/>
      <c r="AI460" s="40"/>
      <c r="AJ460" s="41"/>
      <c r="AK460" s="42"/>
      <c r="AL460" s="40"/>
      <c r="AM460" s="41"/>
      <c r="AN460" s="42"/>
      <c r="AO460" s="43"/>
      <c r="AP460" s="43"/>
      <c r="AQ460" s="43"/>
    </row>
    <row r="461" spans="5:43" x14ac:dyDescent="0.2">
      <c r="E461" s="36"/>
      <c r="G461" s="37"/>
      <c r="H461" s="38"/>
      <c r="I461" s="38"/>
      <c r="J461" s="38"/>
      <c r="M461" s="39"/>
      <c r="AG461" s="32"/>
      <c r="AH461" s="32"/>
      <c r="AI461" s="40"/>
      <c r="AJ461" s="41"/>
      <c r="AK461" s="42"/>
      <c r="AL461" s="40"/>
      <c r="AM461" s="41"/>
      <c r="AN461" s="42"/>
      <c r="AO461" s="43"/>
      <c r="AP461" s="43"/>
      <c r="AQ461" s="43"/>
    </row>
    <row r="462" spans="5:43" x14ac:dyDescent="0.2">
      <c r="E462" s="36"/>
      <c r="G462" s="37"/>
      <c r="H462" s="38"/>
      <c r="I462" s="38"/>
      <c r="J462" s="38"/>
      <c r="M462" s="39"/>
      <c r="AG462" s="32"/>
      <c r="AH462" s="32"/>
      <c r="AI462" s="40"/>
      <c r="AJ462" s="41"/>
      <c r="AK462" s="42"/>
      <c r="AL462" s="40"/>
      <c r="AM462" s="41"/>
      <c r="AN462" s="42"/>
      <c r="AO462" s="43"/>
      <c r="AP462" s="43"/>
      <c r="AQ462" s="43"/>
    </row>
    <row r="463" spans="5:43" x14ac:dyDescent="0.2">
      <c r="E463" s="36"/>
      <c r="G463" s="37"/>
      <c r="H463" s="38"/>
      <c r="I463" s="38"/>
      <c r="J463" s="38"/>
      <c r="M463" s="39"/>
      <c r="AG463" s="32"/>
      <c r="AH463" s="32"/>
      <c r="AI463" s="40"/>
      <c r="AJ463" s="41"/>
      <c r="AK463" s="42"/>
      <c r="AL463" s="40"/>
      <c r="AM463" s="41"/>
      <c r="AN463" s="42"/>
      <c r="AO463" s="43"/>
      <c r="AP463" s="43"/>
      <c r="AQ463" s="43"/>
    </row>
    <row r="464" spans="5:43" x14ac:dyDescent="0.2">
      <c r="E464" s="36"/>
      <c r="G464" s="37"/>
      <c r="H464" s="38"/>
      <c r="I464" s="38"/>
      <c r="J464" s="38"/>
      <c r="M464" s="39"/>
      <c r="AG464" s="32"/>
      <c r="AH464" s="32"/>
      <c r="AI464" s="40"/>
      <c r="AJ464" s="41"/>
      <c r="AK464" s="42"/>
      <c r="AL464" s="40"/>
      <c r="AM464" s="41"/>
      <c r="AN464" s="42"/>
      <c r="AO464" s="43"/>
      <c r="AP464" s="43"/>
      <c r="AQ464" s="43"/>
    </row>
    <row r="465" spans="5:43" x14ac:dyDescent="0.2">
      <c r="E465" s="36"/>
      <c r="G465" s="37"/>
      <c r="H465" s="38"/>
      <c r="I465" s="38"/>
      <c r="J465" s="38"/>
      <c r="M465" s="39"/>
      <c r="AG465" s="32"/>
      <c r="AH465" s="32"/>
      <c r="AI465" s="40"/>
      <c r="AJ465" s="41"/>
      <c r="AK465" s="42"/>
      <c r="AL465" s="40"/>
      <c r="AM465" s="41"/>
      <c r="AN465" s="42"/>
      <c r="AO465" s="43"/>
      <c r="AP465" s="43"/>
      <c r="AQ465" s="43"/>
    </row>
    <row r="466" spans="5:43" x14ac:dyDescent="0.2">
      <c r="E466" s="36"/>
      <c r="G466" s="37"/>
      <c r="H466" s="38"/>
      <c r="I466" s="38"/>
      <c r="J466" s="38"/>
      <c r="M466" s="39"/>
      <c r="AG466" s="32"/>
      <c r="AH466" s="32"/>
      <c r="AI466" s="40"/>
      <c r="AJ466" s="41"/>
      <c r="AK466" s="42"/>
      <c r="AL466" s="40"/>
      <c r="AM466" s="41"/>
      <c r="AN466" s="42"/>
      <c r="AO466" s="43"/>
      <c r="AP466" s="43"/>
      <c r="AQ466" s="43"/>
    </row>
    <row r="467" spans="5:43" x14ac:dyDescent="0.2">
      <c r="E467" s="36"/>
      <c r="G467" s="37"/>
      <c r="H467" s="38"/>
      <c r="I467" s="38"/>
      <c r="J467" s="38"/>
      <c r="M467" s="39"/>
      <c r="AG467" s="32"/>
      <c r="AH467" s="32"/>
      <c r="AI467" s="40"/>
      <c r="AJ467" s="41"/>
      <c r="AK467" s="42"/>
      <c r="AL467" s="40"/>
      <c r="AM467" s="41"/>
      <c r="AN467" s="42"/>
      <c r="AO467" s="43"/>
      <c r="AP467" s="43"/>
      <c r="AQ467" s="43"/>
    </row>
    <row r="468" spans="5:43" x14ac:dyDescent="0.2">
      <c r="E468" s="36"/>
      <c r="G468" s="37"/>
      <c r="H468" s="38"/>
      <c r="I468" s="38"/>
      <c r="J468" s="38"/>
      <c r="M468" s="39"/>
      <c r="AG468" s="32"/>
      <c r="AH468" s="32"/>
      <c r="AI468" s="40"/>
      <c r="AJ468" s="41"/>
      <c r="AK468" s="42"/>
      <c r="AL468" s="40"/>
      <c r="AM468" s="41"/>
      <c r="AN468" s="42"/>
      <c r="AO468" s="43"/>
      <c r="AP468" s="43"/>
      <c r="AQ468" s="43"/>
    </row>
    <row r="469" spans="5:43" x14ac:dyDescent="0.2">
      <c r="E469" s="36"/>
      <c r="G469" s="37"/>
      <c r="H469" s="38"/>
      <c r="I469" s="38"/>
      <c r="J469" s="38"/>
      <c r="M469" s="39"/>
      <c r="AG469" s="32"/>
      <c r="AH469" s="32"/>
      <c r="AI469" s="40"/>
      <c r="AJ469" s="41"/>
      <c r="AK469" s="42"/>
      <c r="AL469" s="40"/>
      <c r="AM469" s="41"/>
      <c r="AN469" s="42"/>
      <c r="AO469" s="43"/>
      <c r="AP469" s="43"/>
      <c r="AQ469" s="43"/>
    </row>
    <row r="470" spans="5:43" x14ac:dyDescent="0.2">
      <c r="E470" s="36"/>
      <c r="G470" s="37"/>
      <c r="H470" s="38"/>
      <c r="I470" s="38"/>
      <c r="J470" s="38"/>
      <c r="M470" s="39"/>
      <c r="AG470" s="32"/>
      <c r="AH470" s="32"/>
      <c r="AI470" s="40"/>
      <c r="AJ470" s="41"/>
      <c r="AK470" s="42"/>
      <c r="AL470" s="40"/>
      <c r="AM470" s="41"/>
      <c r="AN470" s="42"/>
      <c r="AO470" s="43"/>
      <c r="AP470" s="43"/>
      <c r="AQ470" s="43"/>
    </row>
    <row r="471" spans="5:43" x14ac:dyDescent="0.2">
      <c r="E471" s="36"/>
      <c r="G471" s="37"/>
      <c r="H471" s="38"/>
      <c r="I471" s="38"/>
      <c r="J471" s="38"/>
      <c r="M471" s="39"/>
      <c r="AG471" s="32"/>
      <c r="AH471" s="32"/>
      <c r="AI471" s="40"/>
      <c r="AJ471" s="41"/>
      <c r="AK471" s="42"/>
      <c r="AL471" s="40"/>
      <c r="AM471" s="41"/>
      <c r="AN471" s="42"/>
      <c r="AO471" s="43"/>
      <c r="AP471" s="43"/>
      <c r="AQ471" s="43"/>
    </row>
    <row r="472" spans="5:43" x14ac:dyDescent="0.2">
      <c r="E472" s="36"/>
      <c r="G472" s="37"/>
      <c r="H472" s="38"/>
      <c r="I472" s="38"/>
      <c r="J472" s="38"/>
      <c r="M472" s="39"/>
      <c r="AG472" s="32"/>
      <c r="AH472" s="32"/>
      <c r="AI472" s="40"/>
      <c r="AJ472" s="41"/>
      <c r="AK472" s="42"/>
      <c r="AL472" s="40"/>
      <c r="AM472" s="41"/>
      <c r="AN472" s="42"/>
      <c r="AO472" s="43"/>
      <c r="AP472" s="43"/>
      <c r="AQ472" s="43"/>
    </row>
    <row r="473" spans="5:43" x14ac:dyDescent="0.2">
      <c r="E473" s="36"/>
      <c r="G473" s="37"/>
      <c r="H473" s="38"/>
      <c r="I473" s="38"/>
      <c r="J473" s="38"/>
      <c r="M473" s="39"/>
      <c r="AG473" s="32"/>
      <c r="AH473" s="32"/>
      <c r="AI473" s="40"/>
      <c r="AJ473" s="41"/>
      <c r="AK473" s="42"/>
      <c r="AL473" s="40"/>
      <c r="AM473" s="41"/>
      <c r="AN473" s="42"/>
      <c r="AO473" s="43"/>
      <c r="AP473" s="43"/>
      <c r="AQ473" s="43"/>
    </row>
    <row r="474" spans="5:43" x14ac:dyDescent="0.2">
      <c r="E474" s="36"/>
      <c r="G474" s="37"/>
      <c r="H474" s="38"/>
      <c r="I474" s="38"/>
      <c r="J474" s="38"/>
      <c r="M474" s="39"/>
      <c r="AG474" s="32"/>
      <c r="AH474" s="32"/>
      <c r="AI474" s="40"/>
      <c r="AJ474" s="41"/>
      <c r="AK474" s="42"/>
      <c r="AL474" s="40"/>
      <c r="AM474" s="41"/>
      <c r="AN474" s="42"/>
      <c r="AO474" s="43"/>
      <c r="AP474" s="43"/>
      <c r="AQ474" s="43"/>
    </row>
    <row r="475" spans="5:43" x14ac:dyDescent="0.2">
      <c r="E475" s="36"/>
      <c r="G475" s="37"/>
      <c r="H475" s="38"/>
      <c r="I475" s="38"/>
      <c r="J475" s="38"/>
      <c r="M475" s="39"/>
      <c r="AG475" s="32"/>
      <c r="AH475" s="32"/>
      <c r="AI475" s="40"/>
      <c r="AJ475" s="41"/>
      <c r="AK475" s="42"/>
      <c r="AL475" s="40"/>
      <c r="AM475" s="41"/>
      <c r="AN475" s="42"/>
      <c r="AO475" s="43"/>
      <c r="AP475" s="43"/>
      <c r="AQ475" s="43"/>
    </row>
    <row r="476" spans="5:43" x14ac:dyDescent="0.2">
      <c r="E476" s="36"/>
      <c r="G476" s="37"/>
      <c r="H476" s="38"/>
      <c r="I476" s="38"/>
      <c r="J476" s="38"/>
      <c r="M476" s="39"/>
      <c r="AG476" s="32"/>
      <c r="AH476" s="32"/>
      <c r="AI476" s="40"/>
      <c r="AJ476" s="41"/>
      <c r="AK476" s="42"/>
      <c r="AL476" s="40"/>
      <c r="AM476" s="41"/>
      <c r="AN476" s="42"/>
      <c r="AO476" s="43"/>
      <c r="AP476" s="43"/>
      <c r="AQ476" s="43"/>
    </row>
    <row r="477" spans="5:43" x14ac:dyDescent="0.2">
      <c r="E477" s="36"/>
      <c r="G477" s="37"/>
      <c r="H477" s="38"/>
      <c r="I477" s="38"/>
      <c r="J477" s="38"/>
      <c r="M477" s="39"/>
      <c r="AG477" s="32"/>
      <c r="AH477" s="32"/>
      <c r="AI477" s="40"/>
      <c r="AJ477" s="41"/>
      <c r="AK477" s="42"/>
      <c r="AL477" s="40"/>
      <c r="AM477" s="41"/>
      <c r="AN477" s="42"/>
      <c r="AO477" s="43"/>
      <c r="AP477" s="43"/>
      <c r="AQ477" s="43"/>
    </row>
    <row r="478" spans="5:43" x14ac:dyDescent="0.2">
      <c r="E478" s="36"/>
      <c r="G478" s="37"/>
      <c r="H478" s="38"/>
      <c r="I478" s="38"/>
      <c r="J478" s="38"/>
      <c r="M478" s="39"/>
      <c r="AG478" s="32"/>
      <c r="AH478" s="32"/>
      <c r="AI478" s="40"/>
      <c r="AJ478" s="41"/>
      <c r="AK478" s="42"/>
      <c r="AL478" s="40"/>
      <c r="AM478" s="41"/>
      <c r="AN478" s="42"/>
      <c r="AO478" s="43"/>
      <c r="AP478" s="43"/>
      <c r="AQ478" s="43"/>
    </row>
    <row r="479" spans="5:43" x14ac:dyDescent="0.2">
      <c r="E479" s="36"/>
      <c r="G479" s="37"/>
      <c r="H479" s="38"/>
      <c r="I479" s="38"/>
      <c r="J479" s="38"/>
      <c r="M479" s="39"/>
      <c r="AG479" s="32"/>
      <c r="AH479" s="32"/>
      <c r="AI479" s="40"/>
      <c r="AJ479" s="41"/>
      <c r="AK479" s="42"/>
      <c r="AL479" s="40"/>
      <c r="AM479" s="41"/>
      <c r="AN479" s="42"/>
      <c r="AO479" s="43"/>
      <c r="AP479" s="43"/>
      <c r="AQ479" s="43"/>
    </row>
    <row r="480" spans="5:43" x14ac:dyDescent="0.2">
      <c r="E480" s="36"/>
      <c r="G480" s="37"/>
      <c r="H480" s="38"/>
      <c r="I480" s="38"/>
      <c r="J480" s="38"/>
      <c r="M480" s="39"/>
      <c r="AG480" s="32"/>
      <c r="AH480" s="32"/>
      <c r="AI480" s="40"/>
      <c r="AJ480" s="41"/>
      <c r="AK480" s="42"/>
      <c r="AL480" s="40"/>
      <c r="AM480" s="41"/>
      <c r="AN480" s="42"/>
      <c r="AO480" s="43"/>
      <c r="AP480" s="43"/>
      <c r="AQ480" s="43"/>
    </row>
    <row r="481" spans="5:43" x14ac:dyDescent="0.2">
      <c r="E481" s="36"/>
      <c r="G481" s="37"/>
      <c r="H481" s="38"/>
      <c r="I481" s="38"/>
      <c r="J481" s="38"/>
      <c r="M481" s="39"/>
      <c r="AG481" s="32"/>
      <c r="AH481" s="32"/>
      <c r="AI481" s="40"/>
      <c r="AJ481" s="41"/>
      <c r="AK481" s="42"/>
      <c r="AL481" s="40"/>
      <c r="AM481" s="41"/>
      <c r="AN481" s="42"/>
      <c r="AO481" s="43"/>
      <c r="AP481" s="43"/>
      <c r="AQ481" s="43"/>
    </row>
    <row r="482" spans="5:43" x14ac:dyDescent="0.2">
      <c r="E482" s="36"/>
      <c r="G482" s="37"/>
      <c r="H482" s="38"/>
      <c r="I482" s="38"/>
      <c r="J482" s="38"/>
      <c r="M482" s="39"/>
      <c r="AG482" s="32"/>
      <c r="AH482" s="32"/>
      <c r="AI482" s="40"/>
      <c r="AJ482" s="41"/>
      <c r="AK482" s="42"/>
      <c r="AL482" s="40"/>
      <c r="AM482" s="41"/>
      <c r="AN482" s="42"/>
      <c r="AO482" s="43"/>
      <c r="AP482" s="43"/>
      <c r="AQ482" s="43"/>
    </row>
    <row r="483" spans="5:43" x14ac:dyDescent="0.2">
      <c r="E483" s="36"/>
      <c r="G483" s="37"/>
      <c r="H483" s="38"/>
      <c r="I483" s="38"/>
      <c r="J483" s="38"/>
      <c r="M483" s="39"/>
      <c r="AG483" s="32"/>
      <c r="AH483" s="32"/>
      <c r="AI483" s="40"/>
      <c r="AJ483" s="41"/>
      <c r="AK483" s="42"/>
      <c r="AL483" s="40"/>
      <c r="AM483" s="41"/>
      <c r="AN483" s="42"/>
      <c r="AO483" s="43"/>
      <c r="AP483" s="43"/>
      <c r="AQ483" s="43"/>
    </row>
    <row r="484" spans="5:43" x14ac:dyDescent="0.2">
      <c r="E484" s="36"/>
      <c r="G484" s="37"/>
      <c r="H484" s="38"/>
      <c r="I484" s="38"/>
      <c r="J484" s="38"/>
      <c r="M484" s="39"/>
      <c r="AG484" s="32"/>
      <c r="AH484" s="32"/>
      <c r="AI484" s="40"/>
      <c r="AJ484" s="41"/>
      <c r="AK484" s="42"/>
      <c r="AL484" s="40"/>
      <c r="AM484" s="41"/>
      <c r="AN484" s="42"/>
      <c r="AO484" s="43"/>
      <c r="AP484" s="43"/>
      <c r="AQ484" s="43"/>
    </row>
    <row r="485" spans="5:43" x14ac:dyDescent="0.2">
      <c r="E485" s="36"/>
      <c r="G485" s="37"/>
      <c r="H485" s="38"/>
      <c r="I485" s="38"/>
      <c r="J485" s="38"/>
      <c r="M485" s="39"/>
      <c r="AG485" s="32"/>
      <c r="AH485" s="32"/>
      <c r="AI485" s="40"/>
      <c r="AJ485" s="41"/>
      <c r="AK485" s="42"/>
      <c r="AL485" s="40"/>
      <c r="AM485" s="41"/>
      <c r="AN485" s="42"/>
      <c r="AO485" s="43"/>
      <c r="AP485" s="43"/>
      <c r="AQ485" s="43"/>
    </row>
    <row r="486" spans="5:43" x14ac:dyDescent="0.2">
      <c r="E486" s="36"/>
      <c r="G486" s="37"/>
      <c r="H486" s="38"/>
      <c r="I486" s="38"/>
      <c r="J486" s="38"/>
      <c r="M486" s="39"/>
      <c r="AG486" s="32"/>
      <c r="AH486" s="32"/>
      <c r="AI486" s="40"/>
      <c r="AJ486" s="41"/>
      <c r="AK486" s="42"/>
      <c r="AL486" s="40"/>
      <c r="AM486" s="41"/>
      <c r="AN486" s="42"/>
      <c r="AO486" s="43"/>
      <c r="AP486" s="43"/>
      <c r="AQ486" s="43"/>
    </row>
    <row r="487" spans="5:43" x14ac:dyDescent="0.2">
      <c r="E487" s="36"/>
      <c r="G487" s="37"/>
      <c r="H487" s="38"/>
      <c r="I487" s="38"/>
      <c r="J487" s="38"/>
      <c r="M487" s="39"/>
      <c r="AG487" s="32"/>
      <c r="AH487" s="32"/>
      <c r="AI487" s="40"/>
      <c r="AJ487" s="41"/>
      <c r="AK487" s="42"/>
      <c r="AL487" s="40"/>
      <c r="AM487" s="41"/>
      <c r="AN487" s="42"/>
      <c r="AO487" s="43"/>
      <c r="AP487" s="43"/>
      <c r="AQ487" s="43"/>
    </row>
    <row r="488" spans="5:43" x14ac:dyDescent="0.2">
      <c r="E488" s="36"/>
      <c r="G488" s="37"/>
      <c r="H488" s="38"/>
      <c r="I488" s="38"/>
      <c r="J488" s="38"/>
      <c r="M488" s="39"/>
      <c r="AG488" s="32"/>
      <c r="AH488" s="32"/>
      <c r="AI488" s="40"/>
      <c r="AJ488" s="41"/>
      <c r="AK488" s="42"/>
      <c r="AL488" s="40"/>
      <c r="AM488" s="41"/>
      <c r="AN488" s="42"/>
      <c r="AO488" s="43"/>
      <c r="AP488" s="43"/>
      <c r="AQ488" s="43"/>
    </row>
    <row r="489" spans="5:43" x14ac:dyDescent="0.2">
      <c r="E489" s="36"/>
      <c r="G489" s="37"/>
      <c r="H489" s="38"/>
      <c r="I489" s="38"/>
      <c r="J489" s="38"/>
      <c r="M489" s="39"/>
      <c r="AG489" s="32"/>
      <c r="AH489" s="32"/>
      <c r="AI489" s="40"/>
      <c r="AJ489" s="41"/>
      <c r="AK489" s="42"/>
      <c r="AL489" s="40"/>
      <c r="AM489" s="41"/>
      <c r="AN489" s="42"/>
      <c r="AO489" s="43"/>
      <c r="AP489" s="43"/>
      <c r="AQ489" s="43"/>
    </row>
    <row r="490" spans="5:43" x14ac:dyDescent="0.2">
      <c r="E490" s="36"/>
      <c r="G490" s="37"/>
      <c r="H490" s="38"/>
      <c r="I490" s="38"/>
      <c r="J490" s="38"/>
      <c r="M490" s="39"/>
      <c r="AG490" s="32"/>
      <c r="AH490" s="32"/>
      <c r="AI490" s="40"/>
      <c r="AJ490" s="41"/>
      <c r="AK490" s="42"/>
      <c r="AL490" s="40"/>
      <c r="AM490" s="41"/>
      <c r="AN490" s="42"/>
      <c r="AO490" s="43"/>
      <c r="AP490" s="43"/>
      <c r="AQ490" s="43"/>
    </row>
    <row r="491" spans="5:43" x14ac:dyDescent="0.2">
      <c r="E491" s="36"/>
      <c r="G491" s="37"/>
      <c r="H491" s="38"/>
      <c r="I491" s="38"/>
      <c r="J491" s="38"/>
      <c r="M491" s="39"/>
      <c r="AG491" s="32"/>
      <c r="AH491" s="32"/>
      <c r="AI491" s="40"/>
      <c r="AJ491" s="41"/>
      <c r="AK491" s="42"/>
      <c r="AL491" s="40"/>
      <c r="AM491" s="41"/>
      <c r="AN491" s="42"/>
      <c r="AO491" s="43"/>
      <c r="AP491" s="43"/>
      <c r="AQ491" s="43"/>
    </row>
    <row r="492" spans="5:43" x14ac:dyDescent="0.2">
      <c r="E492" s="36"/>
      <c r="G492" s="37"/>
      <c r="H492" s="38"/>
      <c r="I492" s="38"/>
      <c r="J492" s="38"/>
      <c r="M492" s="39"/>
      <c r="AG492" s="32"/>
      <c r="AH492" s="32"/>
      <c r="AI492" s="40"/>
      <c r="AJ492" s="41"/>
      <c r="AK492" s="42"/>
      <c r="AL492" s="40"/>
      <c r="AM492" s="41"/>
      <c r="AN492" s="42"/>
      <c r="AO492" s="43"/>
      <c r="AP492" s="43"/>
      <c r="AQ492" s="43"/>
    </row>
    <row r="493" spans="5:43" x14ac:dyDescent="0.2">
      <c r="E493" s="36"/>
      <c r="G493" s="37"/>
      <c r="H493" s="38"/>
      <c r="I493" s="38"/>
      <c r="J493" s="38"/>
      <c r="M493" s="39"/>
      <c r="AG493" s="32"/>
      <c r="AH493" s="32"/>
      <c r="AI493" s="40"/>
      <c r="AJ493" s="41"/>
      <c r="AK493" s="42"/>
      <c r="AL493" s="40"/>
      <c r="AM493" s="41"/>
      <c r="AN493" s="42"/>
      <c r="AO493" s="43"/>
      <c r="AP493" s="43"/>
      <c r="AQ493" s="43"/>
    </row>
    <row r="494" spans="5:43" x14ac:dyDescent="0.2">
      <c r="E494" s="36"/>
      <c r="G494" s="37"/>
      <c r="H494" s="38"/>
      <c r="I494" s="38"/>
      <c r="J494" s="38"/>
      <c r="M494" s="39"/>
      <c r="AG494" s="32"/>
      <c r="AH494" s="32"/>
      <c r="AI494" s="40"/>
      <c r="AJ494" s="41"/>
      <c r="AK494" s="42"/>
      <c r="AL494" s="40"/>
      <c r="AM494" s="41"/>
      <c r="AN494" s="42"/>
      <c r="AO494" s="43"/>
      <c r="AP494" s="43"/>
      <c r="AQ494" s="43"/>
    </row>
    <row r="495" spans="5:43" x14ac:dyDescent="0.2">
      <c r="E495" s="36"/>
      <c r="G495" s="37"/>
      <c r="H495" s="38"/>
      <c r="I495" s="38"/>
      <c r="J495" s="38"/>
      <c r="M495" s="39"/>
      <c r="AG495" s="32"/>
      <c r="AH495" s="32"/>
      <c r="AI495" s="40"/>
      <c r="AJ495" s="41"/>
      <c r="AK495" s="42"/>
      <c r="AL495" s="40"/>
      <c r="AM495" s="41"/>
      <c r="AN495" s="42"/>
      <c r="AO495" s="43"/>
      <c r="AP495" s="43"/>
      <c r="AQ495" s="43"/>
    </row>
    <row r="496" spans="5:43" x14ac:dyDescent="0.2">
      <c r="E496" s="36"/>
      <c r="G496" s="37"/>
      <c r="H496" s="38"/>
      <c r="I496" s="38"/>
      <c r="J496" s="38"/>
      <c r="M496" s="39"/>
      <c r="AG496" s="32"/>
      <c r="AH496" s="32"/>
      <c r="AI496" s="40"/>
      <c r="AJ496" s="41"/>
      <c r="AK496" s="42"/>
      <c r="AL496" s="40"/>
      <c r="AM496" s="41"/>
      <c r="AN496" s="42"/>
      <c r="AO496" s="43"/>
      <c r="AP496" s="43"/>
      <c r="AQ496" s="43"/>
    </row>
    <row r="497" spans="5:43" x14ac:dyDescent="0.2">
      <c r="E497" s="36"/>
      <c r="G497" s="37"/>
      <c r="H497" s="38"/>
      <c r="I497" s="38"/>
      <c r="J497" s="38"/>
      <c r="M497" s="39"/>
      <c r="AG497" s="32"/>
      <c r="AH497" s="32"/>
      <c r="AI497" s="40"/>
      <c r="AJ497" s="41"/>
      <c r="AK497" s="42"/>
      <c r="AL497" s="40"/>
      <c r="AM497" s="41"/>
      <c r="AN497" s="42"/>
      <c r="AO497" s="43"/>
      <c r="AP497" s="43"/>
      <c r="AQ497" s="43"/>
    </row>
    <row r="498" spans="5:43" x14ac:dyDescent="0.2">
      <c r="E498" s="36"/>
      <c r="G498" s="37"/>
      <c r="H498" s="38"/>
      <c r="I498" s="38"/>
      <c r="J498" s="38"/>
      <c r="M498" s="39"/>
      <c r="AG498" s="32"/>
      <c r="AH498" s="32"/>
      <c r="AI498" s="40"/>
      <c r="AJ498" s="41"/>
      <c r="AK498" s="42"/>
      <c r="AL498" s="40"/>
      <c r="AM498" s="41"/>
      <c r="AN498" s="42"/>
      <c r="AO498" s="43"/>
      <c r="AP498" s="43"/>
      <c r="AQ498" s="43"/>
    </row>
    <row r="499" spans="5:43" x14ac:dyDescent="0.2">
      <c r="E499" s="36"/>
      <c r="G499" s="37"/>
      <c r="H499" s="38"/>
      <c r="I499" s="38"/>
      <c r="J499" s="38"/>
      <c r="M499" s="39"/>
      <c r="AG499" s="32"/>
      <c r="AH499" s="32"/>
      <c r="AI499" s="40"/>
      <c r="AJ499" s="41"/>
      <c r="AK499" s="42"/>
      <c r="AL499" s="40"/>
      <c r="AM499" s="41"/>
      <c r="AN499" s="42"/>
      <c r="AO499" s="43"/>
      <c r="AP499" s="43"/>
      <c r="AQ499" s="43"/>
    </row>
    <row r="500" spans="5:43" x14ac:dyDescent="0.2">
      <c r="E500" s="36"/>
      <c r="G500" s="37"/>
      <c r="H500" s="38"/>
      <c r="I500" s="38"/>
      <c r="J500" s="38"/>
      <c r="M500" s="39"/>
      <c r="AG500" s="32"/>
      <c r="AH500" s="32"/>
      <c r="AI500" s="40"/>
      <c r="AJ500" s="41"/>
      <c r="AK500" s="42"/>
      <c r="AL500" s="40"/>
      <c r="AM500" s="41"/>
      <c r="AN500" s="42"/>
      <c r="AO500" s="43"/>
      <c r="AP500" s="43"/>
      <c r="AQ500" s="43"/>
    </row>
    <row r="501" spans="5:43" x14ac:dyDescent="0.2">
      <c r="E501" s="36"/>
      <c r="G501" s="37"/>
      <c r="H501" s="38"/>
      <c r="I501" s="38"/>
      <c r="J501" s="38"/>
      <c r="M501" s="39"/>
      <c r="AG501" s="32"/>
      <c r="AH501" s="32"/>
      <c r="AI501" s="40"/>
      <c r="AJ501" s="41"/>
      <c r="AK501" s="42"/>
      <c r="AL501" s="40"/>
      <c r="AM501" s="41"/>
      <c r="AN501" s="42"/>
      <c r="AO501" s="43"/>
      <c r="AP501" s="43"/>
      <c r="AQ501" s="43"/>
    </row>
    <row r="502" spans="5:43" x14ac:dyDescent="0.2">
      <c r="E502" s="36"/>
      <c r="G502" s="37"/>
      <c r="H502" s="38"/>
      <c r="I502" s="38"/>
      <c r="J502" s="38"/>
      <c r="M502" s="39"/>
      <c r="AG502" s="32"/>
      <c r="AH502" s="32"/>
      <c r="AI502" s="40"/>
      <c r="AJ502" s="41"/>
      <c r="AK502" s="42"/>
      <c r="AL502" s="40"/>
      <c r="AM502" s="41"/>
      <c r="AN502" s="42"/>
      <c r="AO502" s="43"/>
      <c r="AP502" s="43"/>
      <c r="AQ502" s="43"/>
    </row>
    <row r="503" spans="5:43" x14ac:dyDescent="0.2">
      <c r="E503" s="36"/>
      <c r="G503" s="37"/>
      <c r="H503" s="38"/>
      <c r="I503" s="38"/>
      <c r="J503" s="38"/>
      <c r="M503" s="39"/>
      <c r="AG503" s="32"/>
      <c r="AH503" s="32"/>
      <c r="AI503" s="40"/>
      <c r="AJ503" s="41"/>
      <c r="AK503" s="42"/>
      <c r="AL503" s="40"/>
      <c r="AM503" s="41"/>
      <c r="AN503" s="42"/>
      <c r="AO503" s="43"/>
      <c r="AP503" s="43"/>
      <c r="AQ503" s="43"/>
    </row>
    <row r="504" spans="5:43" x14ac:dyDescent="0.2">
      <c r="E504" s="36"/>
      <c r="G504" s="37"/>
      <c r="H504" s="38"/>
      <c r="I504" s="38"/>
      <c r="J504" s="38"/>
      <c r="M504" s="39"/>
      <c r="AG504" s="32"/>
      <c r="AH504" s="32"/>
      <c r="AI504" s="40"/>
      <c r="AJ504" s="41"/>
      <c r="AK504" s="42"/>
      <c r="AL504" s="40"/>
      <c r="AM504" s="41"/>
      <c r="AN504" s="42"/>
      <c r="AO504" s="43"/>
      <c r="AP504" s="43"/>
      <c r="AQ504" s="43"/>
    </row>
    <row r="505" spans="5:43" x14ac:dyDescent="0.2">
      <c r="E505" s="36"/>
      <c r="G505" s="37"/>
      <c r="H505" s="38"/>
      <c r="I505" s="38"/>
      <c r="J505" s="38"/>
      <c r="M505" s="39"/>
      <c r="AG505" s="32"/>
      <c r="AH505" s="32"/>
      <c r="AI505" s="40"/>
      <c r="AJ505" s="41"/>
      <c r="AK505" s="42"/>
      <c r="AL505" s="40"/>
      <c r="AM505" s="41"/>
      <c r="AN505" s="42"/>
      <c r="AO505" s="43"/>
      <c r="AP505" s="43"/>
      <c r="AQ505" s="43"/>
    </row>
    <row r="506" spans="5:43" x14ac:dyDescent="0.2">
      <c r="E506" s="36"/>
      <c r="G506" s="37"/>
      <c r="H506" s="38"/>
      <c r="I506" s="38"/>
      <c r="J506" s="38"/>
      <c r="M506" s="39"/>
      <c r="AG506" s="32"/>
      <c r="AH506" s="32"/>
      <c r="AI506" s="40"/>
      <c r="AJ506" s="41"/>
      <c r="AK506" s="42"/>
      <c r="AL506" s="40"/>
      <c r="AM506" s="41"/>
      <c r="AN506" s="42"/>
      <c r="AO506" s="43"/>
      <c r="AP506" s="43"/>
      <c r="AQ506" s="43"/>
    </row>
    <row r="507" spans="5:43" x14ac:dyDescent="0.2">
      <c r="E507" s="36"/>
      <c r="G507" s="37"/>
      <c r="H507" s="38"/>
      <c r="I507" s="38"/>
      <c r="J507" s="38"/>
      <c r="M507" s="39"/>
      <c r="AG507" s="32"/>
      <c r="AH507" s="32"/>
      <c r="AI507" s="40"/>
      <c r="AJ507" s="41"/>
      <c r="AK507" s="42"/>
      <c r="AL507" s="40"/>
      <c r="AM507" s="41"/>
      <c r="AN507" s="42"/>
      <c r="AO507" s="43"/>
      <c r="AP507" s="43"/>
      <c r="AQ507" s="43"/>
    </row>
    <row r="508" spans="5:43" x14ac:dyDescent="0.2">
      <c r="E508" s="36"/>
      <c r="G508" s="37"/>
      <c r="H508" s="38"/>
      <c r="I508" s="38"/>
      <c r="J508" s="38"/>
      <c r="M508" s="39"/>
      <c r="AG508" s="32"/>
      <c r="AH508" s="32"/>
      <c r="AI508" s="40"/>
      <c r="AJ508" s="41"/>
      <c r="AK508" s="42"/>
      <c r="AL508" s="40"/>
      <c r="AM508" s="41"/>
      <c r="AN508" s="42"/>
      <c r="AO508" s="43"/>
      <c r="AP508" s="43"/>
      <c r="AQ508" s="43"/>
    </row>
    <row r="509" spans="5:43" x14ac:dyDescent="0.2">
      <c r="E509" s="36"/>
      <c r="G509" s="37"/>
      <c r="H509" s="38"/>
      <c r="I509" s="38"/>
      <c r="J509" s="38"/>
      <c r="M509" s="39"/>
      <c r="AG509" s="32"/>
      <c r="AH509" s="32"/>
      <c r="AI509" s="40"/>
      <c r="AJ509" s="41"/>
      <c r="AK509" s="42"/>
      <c r="AL509" s="40"/>
      <c r="AM509" s="41"/>
      <c r="AN509" s="42"/>
      <c r="AO509" s="43"/>
      <c r="AP509" s="43"/>
      <c r="AQ509" s="43"/>
    </row>
    <row r="510" spans="5:43" x14ac:dyDescent="0.2">
      <c r="E510" s="36"/>
      <c r="G510" s="37"/>
      <c r="H510" s="38"/>
      <c r="I510" s="38"/>
      <c r="J510" s="38"/>
      <c r="M510" s="39"/>
      <c r="AG510" s="32"/>
      <c r="AH510" s="32"/>
      <c r="AI510" s="40"/>
      <c r="AJ510" s="41"/>
      <c r="AK510" s="42"/>
      <c r="AL510" s="40"/>
      <c r="AM510" s="41"/>
      <c r="AN510" s="42"/>
      <c r="AO510" s="43"/>
      <c r="AP510" s="43"/>
      <c r="AQ510" s="43"/>
    </row>
    <row r="511" spans="5:43" x14ac:dyDescent="0.2">
      <c r="E511" s="36"/>
      <c r="G511" s="37"/>
      <c r="H511" s="38"/>
      <c r="I511" s="38"/>
      <c r="J511" s="38"/>
      <c r="M511" s="39"/>
      <c r="AG511" s="32"/>
      <c r="AH511" s="32"/>
      <c r="AI511" s="40"/>
      <c r="AJ511" s="41"/>
      <c r="AK511" s="42"/>
      <c r="AL511" s="40"/>
      <c r="AM511" s="41"/>
      <c r="AN511" s="42"/>
      <c r="AO511" s="43"/>
      <c r="AP511" s="43"/>
      <c r="AQ511" s="43"/>
    </row>
    <row r="512" spans="5:43" x14ac:dyDescent="0.2">
      <c r="E512" s="36"/>
      <c r="G512" s="37"/>
      <c r="H512" s="38"/>
      <c r="I512" s="38"/>
      <c r="J512" s="38"/>
      <c r="M512" s="39"/>
      <c r="AG512" s="32"/>
      <c r="AH512" s="32"/>
      <c r="AI512" s="40"/>
      <c r="AJ512" s="41"/>
      <c r="AK512" s="42"/>
      <c r="AL512" s="40"/>
      <c r="AM512" s="41"/>
      <c r="AN512" s="42"/>
      <c r="AO512" s="43"/>
      <c r="AP512" s="43"/>
      <c r="AQ512" s="43"/>
    </row>
    <row r="513" spans="5:43" x14ac:dyDescent="0.2">
      <c r="E513" s="36"/>
      <c r="G513" s="37"/>
      <c r="H513" s="38"/>
      <c r="I513" s="38"/>
      <c r="J513" s="38"/>
      <c r="M513" s="39"/>
      <c r="AG513" s="32"/>
      <c r="AH513" s="32"/>
      <c r="AI513" s="40"/>
      <c r="AJ513" s="41"/>
      <c r="AK513" s="42"/>
      <c r="AL513" s="40"/>
      <c r="AM513" s="41"/>
      <c r="AN513" s="42"/>
      <c r="AO513" s="43"/>
      <c r="AP513" s="43"/>
      <c r="AQ513" s="43"/>
    </row>
    <row r="514" spans="5:43" x14ac:dyDescent="0.2">
      <c r="E514" s="36"/>
      <c r="G514" s="37"/>
      <c r="H514" s="38"/>
      <c r="I514" s="38"/>
      <c r="J514" s="38"/>
      <c r="M514" s="39"/>
      <c r="AG514" s="32"/>
      <c r="AH514" s="32"/>
      <c r="AI514" s="40"/>
      <c r="AJ514" s="41"/>
      <c r="AK514" s="42"/>
      <c r="AL514" s="40"/>
      <c r="AM514" s="41"/>
      <c r="AN514" s="42"/>
      <c r="AO514" s="43"/>
      <c r="AP514" s="43"/>
      <c r="AQ514" s="43"/>
    </row>
    <row r="515" spans="5:43" x14ac:dyDescent="0.2">
      <c r="E515" s="36"/>
      <c r="G515" s="37"/>
      <c r="H515" s="38"/>
      <c r="I515" s="38"/>
      <c r="J515" s="38"/>
      <c r="M515" s="39"/>
      <c r="AG515" s="32"/>
      <c r="AH515" s="32"/>
      <c r="AI515" s="40"/>
      <c r="AJ515" s="41"/>
      <c r="AK515" s="42"/>
      <c r="AL515" s="40"/>
      <c r="AM515" s="41"/>
      <c r="AN515" s="42"/>
      <c r="AO515" s="43"/>
      <c r="AP515" s="43"/>
      <c r="AQ515" s="43"/>
    </row>
    <row r="516" spans="5:43" x14ac:dyDescent="0.2">
      <c r="E516" s="36"/>
      <c r="G516" s="37"/>
      <c r="H516" s="38"/>
      <c r="I516" s="38"/>
      <c r="J516" s="38"/>
      <c r="M516" s="39"/>
      <c r="AG516" s="32"/>
      <c r="AH516" s="32"/>
      <c r="AI516" s="40"/>
      <c r="AJ516" s="41"/>
      <c r="AK516" s="42"/>
      <c r="AL516" s="40"/>
      <c r="AM516" s="41"/>
      <c r="AN516" s="42"/>
      <c r="AO516" s="43"/>
      <c r="AP516" s="43"/>
      <c r="AQ516" s="43"/>
    </row>
    <row r="517" spans="5:43" x14ac:dyDescent="0.2">
      <c r="E517" s="36"/>
      <c r="G517" s="37"/>
      <c r="H517" s="38"/>
      <c r="I517" s="38"/>
      <c r="J517" s="38"/>
      <c r="M517" s="39"/>
      <c r="AG517" s="32"/>
      <c r="AH517" s="32"/>
      <c r="AI517" s="40"/>
      <c r="AJ517" s="41"/>
      <c r="AK517" s="42"/>
      <c r="AL517" s="40"/>
      <c r="AM517" s="41"/>
      <c r="AN517" s="42"/>
      <c r="AO517" s="43"/>
      <c r="AP517" s="43"/>
      <c r="AQ517" s="43"/>
    </row>
    <row r="518" spans="5:43" x14ac:dyDescent="0.2">
      <c r="E518" s="36"/>
      <c r="G518" s="37"/>
      <c r="H518" s="38"/>
      <c r="I518" s="38"/>
      <c r="J518" s="38"/>
      <c r="M518" s="39"/>
      <c r="AG518" s="32"/>
      <c r="AH518" s="32"/>
      <c r="AI518" s="40"/>
      <c r="AJ518" s="41"/>
      <c r="AK518" s="42"/>
      <c r="AL518" s="40"/>
      <c r="AM518" s="41"/>
      <c r="AN518" s="42"/>
      <c r="AO518" s="43"/>
      <c r="AP518" s="43"/>
      <c r="AQ518" s="43"/>
    </row>
    <row r="519" spans="5:43" x14ac:dyDescent="0.2">
      <c r="E519" s="36"/>
      <c r="G519" s="37"/>
      <c r="H519" s="38"/>
      <c r="I519" s="38"/>
      <c r="J519" s="38"/>
      <c r="M519" s="39"/>
      <c r="AG519" s="32"/>
      <c r="AH519" s="32"/>
      <c r="AI519" s="40"/>
      <c r="AJ519" s="41"/>
      <c r="AK519" s="42"/>
      <c r="AL519" s="40"/>
      <c r="AM519" s="41"/>
      <c r="AN519" s="42"/>
      <c r="AO519" s="43"/>
      <c r="AP519" s="43"/>
      <c r="AQ519" s="43"/>
    </row>
    <row r="520" spans="5:43" x14ac:dyDescent="0.2">
      <c r="E520" s="36"/>
      <c r="G520" s="37"/>
      <c r="H520" s="38"/>
      <c r="I520" s="38"/>
      <c r="J520" s="38"/>
      <c r="M520" s="39"/>
      <c r="AG520" s="32"/>
      <c r="AH520" s="32"/>
      <c r="AI520" s="40"/>
      <c r="AJ520" s="41"/>
      <c r="AK520" s="42"/>
      <c r="AL520" s="40"/>
      <c r="AM520" s="41"/>
      <c r="AN520" s="42"/>
      <c r="AO520" s="43"/>
      <c r="AP520" s="43"/>
      <c r="AQ520" s="43"/>
    </row>
    <row r="521" spans="5:43" x14ac:dyDescent="0.2">
      <c r="E521" s="36"/>
      <c r="G521" s="37"/>
      <c r="H521" s="38"/>
      <c r="I521" s="38"/>
      <c r="J521" s="38"/>
      <c r="M521" s="39"/>
      <c r="AG521" s="32"/>
      <c r="AH521" s="32"/>
      <c r="AI521" s="40"/>
      <c r="AJ521" s="41"/>
      <c r="AK521" s="42"/>
      <c r="AL521" s="40"/>
      <c r="AM521" s="41"/>
      <c r="AN521" s="42"/>
      <c r="AO521" s="43"/>
      <c r="AP521" s="43"/>
      <c r="AQ521" s="43"/>
    </row>
    <row r="522" spans="5:43" x14ac:dyDescent="0.2">
      <c r="E522" s="36"/>
      <c r="G522" s="37"/>
      <c r="H522" s="38"/>
      <c r="I522" s="38"/>
      <c r="J522" s="38"/>
      <c r="M522" s="39"/>
      <c r="AG522" s="32"/>
      <c r="AH522" s="32"/>
      <c r="AI522" s="40"/>
      <c r="AJ522" s="41"/>
      <c r="AK522" s="42"/>
      <c r="AL522" s="40"/>
      <c r="AM522" s="41"/>
      <c r="AN522" s="42"/>
      <c r="AO522" s="43"/>
      <c r="AP522" s="43"/>
      <c r="AQ522" s="43"/>
    </row>
    <row r="523" spans="5:43" x14ac:dyDescent="0.2">
      <c r="E523" s="36"/>
      <c r="G523" s="37"/>
      <c r="H523" s="38"/>
      <c r="I523" s="38"/>
      <c r="J523" s="38"/>
      <c r="M523" s="39"/>
      <c r="AG523" s="32"/>
      <c r="AH523" s="32"/>
      <c r="AI523" s="40"/>
      <c r="AJ523" s="41"/>
      <c r="AK523" s="42"/>
      <c r="AL523" s="40"/>
      <c r="AM523" s="41"/>
      <c r="AN523" s="42"/>
      <c r="AO523" s="43"/>
      <c r="AP523" s="43"/>
      <c r="AQ523" s="43"/>
    </row>
    <row r="524" spans="5:43" x14ac:dyDescent="0.2">
      <c r="E524" s="36"/>
      <c r="G524" s="37"/>
      <c r="H524" s="38"/>
      <c r="I524" s="38"/>
      <c r="J524" s="38"/>
      <c r="M524" s="39"/>
      <c r="AG524" s="32"/>
      <c r="AH524" s="32"/>
      <c r="AI524" s="40"/>
      <c r="AJ524" s="41"/>
      <c r="AK524" s="42"/>
      <c r="AL524" s="40"/>
      <c r="AM524" s="41"/>
      <c r="AN524" s="42"/>
      <c r="AO524" s="43"/>
      <c r="AP524" s="43"/>
      <c r="AQ524" s="43"/>
    </row>
    <row r="525" spans="5:43" x14ac:dyDescent="0.2">
      <c r="E525" s="36"/>
      <c r="G525" s="37"/>
      <c r="H525" s="38"/>
      <c r="I525" s="38"/>
      <c r="J525" s="38"/>
      <c r="M525" s="39"/>
      <c r="AG525" s="32"/>
      <c r="AH525" s="32"/>
      <c r="AI525" s="40"/>
      <c r="AJ525" s="41"/>
      <c r="AK525" s="42"/>
      <c r="AL525" s="40"/>
      <c r="AM525" s="41"/>
      <c r="AN525" s="42"/>
      <c r="AO525" s="43"/>
      <c r="AP525" s="43"/>
      <c r="AQ525" s="43"/>
    </row>
    <row r="526" spans="5:43" x14ac:dyDescent="0.2">
      <c r="E526" s="36"/>
      <c r="G526" s="37"/>
      <c r="H526" s="38"/>
      <c r="I526" s="38"/>
      <c r="J526" s="38"/>
      <c r="M526" s="39"/>
      <c r="AG526" s="32"/>
      <c r="AH526" s="32"/>
      <c r="AI526" s="40"/>
      <c r="AJ526" s="41"/>
      <c r="AK526" s="42"/>
      <c r="AL526" s="40"/>
      <c r="AM526" s="41"/>
      <c r="AN526" s="42"/>
      <c r="AO526" s="43"/>
      <c r="AP526" s="43"/>
      <c r="AQ526" s="43"/>
    </row>
    <row r="527" spans="5:43" x14ac:dyDescent="0.2">
      <c r="E527" s="36"/>
      <c r="G527" s="37"/>
      <c r="H527" s="38"/>
      <c r="I527" s="38"/>
      <c r="J527" s="38"/>
      <c r="M527" s="39"/>
      <c r="AG527" s="32"/>
      <c r="AH527" s="32"/>
      <c r="AI527" s="40"/>
      <c r="AJ527" s="41"/>
      <c r="AK527" s="42"/>
      <c r="AL527" s="40"/>
      <c r="AM527" s="41"/>
      <c r="AN527" s="42"/>
      <c r="AO527" s="43"/>
      <c r="AP527" s="43"/>
      <c r="AQ527" s="43"/>
    </row>
    <row r="528" spans="5:43" x14ac:dyDescent="0.2">
      <c r="E528" s="36"/>
      <c r="G528" s="37"/>
      <c r="H528" s="38"/>
      <c r="I528" s="38"/>
      <c r="J528" s="38"/>
      <c r="M528" s="39"/>
      <c r="AG528" s="32"/>
      <c r="AH528" s="32"/>
      <c r="AI528" s="40"/>
      <c r="AJ528" s="41"/>
      <c r="AK528" s="42"/>
      <c r="AL528" s="40"/>
      <c r="AM528" s="41"/>
      <c r="AN528" s="42"/>
      <c r="AO528" s="43"/>
      <c r="AP528" s="43"/>
      <c r="AQ528" s="43"/>
    </row>
    <row r="529" spans="5:43" x14ac:dyDescent="0.2">
      <c r="E529" s="36"/>
      <c r="G529" s="37"/>
      <c r="H529" s="38"/>
      <c r="I529" s="38"/>
      <c r="J529" s="38"/>
      <c r="M529" s="39"/>
      <c r="AG529" s="32"/>
      <c r="AH529" s="32"/>
      <c r="AI529" s="40"/>
      <c r="AJ529" s="41"/>
      <c r="AK529" s="42"/>
      <c r="AL529" s="40"/>
      <c r="AM529" s="41"/>
      <c r="AN529" s="42"/>
      <c r="AO529" s="43"/>
      <c r="AP529" s="43"/>
      <c r="AQ529" s="43"/>
    </row>
    <row r="530" spans="5:43" x14ac:dyDescent="0.2">
      <c r="E530" s="36"/>
      <c r="G530" s="37"/>
      <c r="H530" s="38"/>
      <c r="I530" s="38"/>
      <c r="J530" s="38"/>
      <c r="M530" s="39"/>
      <c r="AG530" s="32"/>
      <c r="AH530" s="32"/>
      <c r="AI530" s="40"/>
      <c r="AJ530" s="41"/>
      <c r="AK530" s="42"/>
      <c r="AL530" s="40"/>
      <c r="AM530" s="41"/>
      <c r="AN530" s="42"/>
      <c r="AO530" s="43"/>
      <c r="AP530" s="43"/>
      <c r="AQ530" s="43"/>
    </row>
    <row r="531" spans="5:43" x14ac:dyDescent="0.2">
      <c r="E531" s="36"/>
      <c r="G531" s="37"/>
      <c r="H531" s="38"/>
      <c r="I531" s="38"/>
      <c r="J531" s="38"/>
      <c r="M531" s="39"/>
      <c r="AG531" s="32"/>
      <c r="AH531" s="32"/>
      <c r="AI531" s="40"/>
      <c r="AJ531" s="41"/>
      <c r="AK531" s="42"/>
      <c r="AL531" s="40"/>
      <c r="AM531" s="41"/>
      <c r="AN531" s="42"/>
      <c r="AO531" s="43"/>
      <c r="AP531" s="43"/>
      <c r="AQ531" s="43"/>
    </row>
    <row r="532" spans="5:43" x14ac:dyDescent="0.2">
      <c r="E532" s="36"/>
      <c r="G532" s="37"/>
      <c r="H532" s="38"/>
      <c r="I532" s="38"/>
      <c r="J532" s="38"/>
      <c r="M532" s="39"/>
      <c r="AG532" s="32"/>
      <c r="AH532" s="32"/>
      <c r="AI532" s="40"/>
      <c r="AJ532" s="41"/>
      <c r="AK532" s="42"/>
      <c r="AL532" s="40"/>
      <c r="AM532" s="41"/>
      <c r="AN532" s="42"/>
      <c r="AO532" s="43"/>
      <c r="AP532" s="43"/>
      <c r="AQ532" s="43"/>
    </row>
    <row r="533" spans="5:43" x14ac:dyDescent="0.2">
      <c r="E533" s="36"/>
      <c r="G533" s="37"/>
      <c r="H533" s="38"/>
      <c r="I533" s="38"/>
      <c r="J533" s="38"/>
      <c r="M533" s="39"/>
      <c r="AG533" s="32"/>
      <c r="AH533" s="32"/>
      <c r="AI533" s="40"/>
      <c r="AJ533" s="41"/>
      <c r="AK533" s="42"/>
      <c r="AL533" s="40"/>
      <c r="AM533" s="41"/>
      <c r="AN533" s="42"/>
      <c r="AO533" s="43"/>
      <c r="AP533" s="43"/>
      <c r="AQ533" s="43"/>
    </row>
    <row r="534" spans="5:43" x14ac:dyDescent="0.2">
      <c r="E534" s="36"/>
      <c r="G534" s="37"/>
      <c r="H534" s="38"/>
      <c r="I534" s="38"/>
      <c r="J534" s="38"/>
      <c r="M534" s="39"/>
      <c r="AG534" s="32"/>
      <c r="AH534" s="32"/>
      <c r="AI534" s="40"/>
      <c r="AJ534" s="41"/>
      <c r="AK534" s="42"/>
      <c r="AL534" s="40"/>
      <c r="AM534" s="41"/>
      <c r="AN534" s="42"/>
      <c r="AO534" s="43"/>
      <c r="AP534" s="43"/>
      <c r="AQ534" s="43"/>
    </row>
    <row r="535" spans="5:43" x14ac:dyDescent="0.2">
      <c r="E535" s="36"/>
      <c r="G535" s="37"/>
      <c r="H535" s="38"/>
      <c r="I535" s="38"/>
      <c r="J535" s="38"/>
      <c r="M535" s="39"/>
      <c r="AG535" s="32"/>
      <c r="AH535" s="32"/>
      <c r="AI535" s="40"/>
      <c r="AJ535" s="41"/>
      <c r="AK535" s="42"/>
      <c r="AL535" s="40"/>
      <c r="AM535" s="41"/>
      <c r="AN535" s="42"/>
      <c r="AO535" s="43"/>
      <c r="AP535" s="43"/>
      <c r="AQ535" s="43"/>
    </row>
    <row r="536" spans="5:43" x14ac:dyDescent="0.2">
      <c r="E536" s="36"/>
      <c r="G536" s="37"/>
      <c r="H536" s="38"/>
      <c r="I536" s="38"/>
      <c r="J536" s="38"/>
      <c r="M536" s="39"/>
      <c r="AG536" s="32"/>
      <c r="AH536" s="32"/>
      <c r="AI536" s="40"/>
      <c r="AJ536" s="41"/>
      <c r="AK536" s="42"/>
      <c r="AL536" s="40"/>
      <c r="AM536" s="41"/>
      <c r="AN536" s="42"/>
      <c r="AO536" s="43"/>
      <c r="AP536" s="43"/>
      <c r="AQ536" s="43"/>
    </row>
    <row r="537" spans="5:43" x14ac:dyDescent="0.2">
      <c r="E537" s="36"/>
      <c r="G537" s="37"/>
      <c r="H537" s="38"/>
      <c r="I537" s="38"/>
      <c r="J537" s="38"/>
      <c r="M537" s="39"/>
      <c r="AG537" s="32"/>
      <c r="AH537" s="32"/>
      <c r="AI537" s="40"/>
      <c r="AJ537" s="41"/>
      <c r="AK537" s="42"/>
      <c r="AL537" s="40"/>
      <c r="AM537" s="41"/>
      <c r="AN537" s="42"/>
      <c r="AO537" s="43"/>
      <c r="AP537" s="43"/>
      <c r="AQ537" s="43"/>
    </row>
    <row r="538" spans="5:43" x14ac:dyDescent="0.2">
      <c r="E538" s="36"/>
      <c r="G538" s="37"/>
      <c r="H538" s="38"/>
      <c r="I538" s="38"/>
      <c r="J538" s="38"/>
      <c r="M538" s="39"/>
      <c r="AG538" s="32"/>
      <c r="AH538" s="32"/>
      <c r="AI538" s="40"/>
      <c r="AJ538" s="41"/>
      <c r="AK538" s="42"/>
      <c r="AL538" s="40"/>
      <c r="AM538" s="41"/>
      <c r="AN538" s="42"/>
      <c r="AO538" s="43"/>
      <c r="AP538" s="43"/>
      <c r="AQ538" s="43"/>
    </row>
    <row r="539" spans="5:43" x14ac:dyDescent="0.2">
      <c r="E539" s="36"/>
      <c r="G539" s="37"/>
      <c r="H539" s="38"/>
      <c r="I539" s="38"/>
      <c r="J539" s="38"/>
      <c r="M539" s="39"/>
      <c r="AG539" s="32"/>
      <c r="AH539" s="32"/>
      <c r="AI539" s="40"/>
      <c r="AJ539" s="41"/>
      <c r="AK539" s="42"/>
      <c r="AL539" s="40"/>
      <c r="AM539" s="41"/>
      <c r="AN539" s="42"/>
      <c r="AO539" s="43"/>
      <c r="AP539" s="43"/>
      <c r="AQ539" s="43"/>
    </row>
    <row r="540" spans="5:43" x14ac:dyDescent="0.2">
      <c r="E540" s="36"/>
      <c r="G540" s="37"/>
      <c r="H540" s="38"/>
      <c r="I540" s="38"/>
      <c r="J540" s="38"/>
      <c r="M540" s="39"/>
      <c r="AG540" s="32"/>
      <c r="AH540" s="32"/>
      <c r="AI540" s="40"/>
      <c r="AJ540" s="41"/>
      <c r="AK540" s="42"/>
      <c r="AL540" s="40"/>
      <c r="AM540" s="41"/>
      <c r="AN540" s="42"/>
      <c r="AO540" s="43"/>
      <c r="AP540" s="43"/>
      <c r="AQ540" s="43"/>
    </row>
    <row r="541" spans="5:43" x14ac:dyDescent="0.2">
      <c r="E541" s="36"/>
      <c r="G541" s="37"/>
      <c r="H541" s="38"/>
      <c r="I541" s="38"/>
      <c r="J541" s="38"/>
      <c r="M541" s="39"/>
      <c r="AG541" s="32"/>
      <c r="AH541" s="32"/>
      <c r="AI541" s="40"/>
      <c r="AJ541" s="41"/>
      <c r="AK541" s="42"/>
      <c r="AL541" s="40"/>
      <c r="AM541" s="41"/>
      <c r="AN541" s="42"/>
      <c r="AO541" s="43"/>
      <c r="AP541" s="43"/>
      <c r="AQ541" s="43"/>
    </row>
    <row r="542" spans="5:43" x14ac:dyDescent="0.2">
      <c r="E542" s="36"/>
      <c r="G542" s="37"/>
      <c r="H542" s="38"/>
      <c r="I542" s="38"/>
      <c r="J542" s="38"/>
      <c r="M542" s="39"/>
      <c r="AG542" s="32"/>
      <c r="AH542" s="32"/>
      <c r="AI542" s="40"/>
      <c r="AJ542" s="41"/>
      <c r="AK542" s="42"/>
      <c r="AL542" s="40"/>
      <c r="AM542" s="41"/>
      <c r="AN542" s="42"/>
      <c r="AO542" s="43"/>
      <c r="AP542" s="43"/>
      <c r="AQ542" s="43"/>
    </row>
    <row r="543" spans="5:43" x14ac:dyDescent="0.2">
      <c r="E543" s="36"/>
      <c r="G543" s="37"/>
      <c r="H543" s="38"/>
      <c r="I543" s="38"/>
      <c r="J543" s="38"/>
      <c r="M543" s="39"/>
      <c r="AG543" s="32"/>
      <c r="AH543" s="32"/>
      <c r="AI543" s="40"/>
      <c r="AJ543" s="41"/>
      <c r="AK543" s="42"/>
      <c r="AL543" s="40"/>
      <c r="AM543" s="41"/>
      <c r="AN543" s="42"/>
      <c r="AO543" s="43"/>
      <c r="AP543" s="43"/>
      <c r="AQ543" s="43"/>
    </row>
    <row r="544" spans="5:43" x14ac:dyDescent="0.2">
      <c r="E544" s="36"/>
      <c r="G544" s="37"/>
      <c r="H544" s="38"/>
      <c r="I544" s="38"/>
      <c r="J544" s="38"/>
      <c r="M544" s="39"/>
      <c r="AG544" s="32"/>
      <c r="AH544" s="32"/>
      <c r="AI544" s="40"/>
      <c r="AJ544" s="41"/>
      <c r="AK544" s="42"/>
      <c r="AL544" s="40"/>
      <c r="AM544" s="41"/>
      <c r="AN544" s="42"/>
      <c r="AO544" s="43"/>
      <c r="AP544" s="43"/>
      <c r="AQ544" s="43"/>
    </row>
    <row r="545" spans="5:43" x14ac:dyDescent="0.2">
      <c r="E545" s="36"/>
      <c r="G545" s="37"/>
      <c r="H545" s="38"/>
      <c r="I545" s="38"/>
      <c r="J545" s="38"/>
      <c r="M545" s="39"/>
      <c r="AG545" s="32"/>
      <c r="AH545" s="32"/>
      <c r="AI545" s="40"/>
      <c r="AJ545" s="41"/>
      <c r="AK545" s="42"/>
      <c r="AL545" s="40"/>
      <c r="AM545" s="41"/>
      <c r="AN545" s="42"/>
      <c r="AO545" s="43"/>
      <c r="AP545" s="43"/>
      <c r="AQ545" s="43"/>
    </row>
    <row r="546" spans="5:43" x14ac:dyDescent="0.2">
      <c r="E546" s="36"/>
      <c r="G546" s="37"/>
      <c r="H546" s="38"/>
      <c r="I546" s="38"/>
      <c r="J546" s="38"/>
      <c r="M546" s="39"/>
      <c r="AG546" s="32"/>
      <c r="AH546" s="32"/>
      <c r="AI546" s="40"/>
      <c r="AJ546" s="41"/>
      <c r="AK546" s="42"/>
      <c r="AL546" s="40"/>
      <c r="AM546" s="41"/>
      <c r="AN546" s="42"/>
      <c r="AO546" s="43"/>
      <c r="AP546" s="43"/>
      <c r="AQ546" s="43"/>
    </row>
    <row r="547" spans="5:43" x14ac:dyDescent="0.2">
      <c r="E547" s="36"/>
      <c r="G547" s="37"/>
      <c r="H547" s="38"/>
      <c r="I547" s="38"/>
      <c r="J547" s="38"/>
      <c r="M547" s="39"/>
      <c r="AG547" s="32"/>
      <c r="AH547" s="32"/>
      <c r="AI547" s="40"/>
      <c r="AJ547" s="41"/>
      <c r="AK547" s="42"/>
      <c r="AL547" s="40"/>
      <c r="AM547" s="41"/>
      <c r="AN547" s="42"/>
      <c r="AO547" s="43"/>
      <c r="AP547" s="43"/>
      <c r="AQ547" s="43"/>
    </row>
    <row r="548" spans="5:43" x14ac:dyDescent="0.2">
      <c r="E548" s="36"/>
      <c r="G548" s="37"/>
      <c r="H548" s="38"/>
      <c r="I548" s="38"/>
      <c r="J548" s="38"/>
      <c r="M548" s="39"/>
      <c r="AG548" s="32"/>
      <c r="AH548" s="32"/>
      <c r="AI548" s="40"/>
      <c r="AJ548" s="41"/>
      <c r="AK548" s="42"/>
      <c r="AL548" s="40"/>
      <c r="AM548" s="41"/>
      <c r="AN548" s="42"/>
      <c r="AO548" s="43"/>
      <c r="AP548" s="43"/>
      <c r="AQ548" s="43"/>
    </row>
    <row r="549" spans="5:43" x14ac:dyDescent="0.2">
      <c r="E549" s="36"/>
      <c r="G549" s="37"/>
      <c r="H549" s="38"/>
      <c r="I549" s="38"/>
      <c r="J549" s="38"/>
      <c r="M549" s="39"/>
      <c r="AG549" s="32"/>
      <c r="AH549" s="32"/>
      <c r="AI549" s="40"/>
      <c r="AJ549" s="41"/>
      <c r="AK549" s="42"/>
      <c r="AL549" s="40"/>
      <c r="AM549" s="41"/>
      <c r="AN549" s="42"/>
      <c r="AO549" s="43"/>
      <c r="AP549" s="43"/>
      <c r="AQ549" s="43"/>
    </row>
    <row r="550" spans="5:43" x14ac:dyDescent="0.2">
      <c r="E550" s="36"/>
      <c r="G550" s="37"/>
      <c r="H550" s="38"/>
      <c r="I550" s="38"/>
      <c r="J550" s="38"/>
      <c r="M550" s="39"/>
      <c r="AG550" s="32"/>
      <c r="AH550" s="32"/>
      <c r="AI550" s="40"/>
      <c r="AJ550" s="41"/>
      <c r="AK550" s="42"/>
      <c r="AL550" s="40"/>
      <c r="AM550" s="41"/>
      <c r="AN550" s="42"/>
      <c r="AO550" s="43"/>
      <c r="AP550" s="43"/>
      <c r="AQ550" s="43"/>
    </row>
    <row r="551" spans="5:43" x14ac:dyDescent="0.2">
      <c r="E551" s="36"/>
      <c r="G551" s="37"/>
      <c r="H551" s="38"/>
      <c r="I551" s="38"/>
      <c r="J551" s="38"/>
      <c r="M551" s="39"/>
      <c r="AG551" s="32"/>
      <c r="AH551" s="32"/>
      <c r="AI551" s="40"/>
      <c r="AJ551" s="41"/>
      <c r="AK551" s="42"/>
      <c r="AL551" s="40"/>
      <c r="AM551" s="41"/>
      <c r="AN551" s="42"/>
      <c r="AO551" s="43"/>
      <c r="AP551" s="43"/>
      <c r="AQ551" s="43"/>
    </row>
    <row r="552" spans="5:43" x14ac:dyDescent="0.2">
      <c r="E552" s="36"/>
      <c r="G552" s="37"/>
      <c r="H552" s="38"/>
      <c r="I552" s="38"/>
      <c r="J552" s="38"/>
      <c r="M552" s="39"/>
      <c r="AG552" s="32"/>
      <c r="AH552" s="32"/>
      <c r="AI552" s="40"/>
      <c r="AJ552" s="41"/>
      <c r="AK552" s="42"/>
      <c r="AL552" s="40"/>
      <c r="AM552" s="41"/>
      <c r="AN552" s="42"/>
      <c r="AO552" s="43"/>
      <c r="AP552" s="43"/>
      <c r="AQ552" s="43"/>
    </row>
    <row r="553" spans="5:43" x14ac:dyDescent="0.2">
      <c r="E553" s="36"/>
      <c r="G553" s="37"/>
      <c r="H553" s="38"/>
      <c r="I553" s="38"/>
      <c r="J553" s="38"/>
      <c r="M553" s="39"/>
      <c r="AG553" s="32"/>
      <c r="AH553" s="32"/>
      <c r="AI553" s="40"/>
      <c r="AJ553" s="41"/>
      <c r="AK553" s="42"/>
      <c r="AL553" s="40"/>
      <c r="AM553" s="41"/>
      <c r="AN553" s="42"/>
      <c r="AO553" s="43"/>
      <c r="AP553" s="43"/>
      <c r="AQ553" s="43"/>
    </row>
    <row r="554" spans="5:43" x14ac:dyDescent="0.2">
      <c r="E554" s="36"/>
      <c r="G554" s="37"/>
      <c r="H554" s="38"/>
      <c r="I554" s="38"/>
      <c r="J554" s="38"/>
      <c r="M554" s="39"/>
      <c r="AG554" s="32"/>
      <c r="AH554" s="32"/>
      <c r="AI554" s="40"/>
      <c r="AJ554" s="41"/>
      <c r="AK554" s="42"/>
      <c r="AL554" s="40"/>
      <c r="AM554" s="41"/>
      <c r="AN554" s="42"/>
      <c r="AO554" s="43"/>
      <c r="AP554" s="43"/>
      <c r="AQ554" s="43"/>
    </row>
    <row r="555" spans="5:43" x14ac:dyDescent="0.2">
      <c r="E555" s="36"/>
      <c r="G555" s="37"/>
      <c r="H555" s="38"/>
      <c r="I555" s="38"/>
      <c r="J555" s="38"/>
      <c r="M555" s="39"/>
      <c r="AG555" s="32"/>
      <c r="AH555" s="32"/>
      <c r="AI555" s="40"/>
      <c r="AJ555" s="41"/>
      <c r="AK555" s="42"/>
      <c r="AL555" s="40"/>
      <c r="AM555" s="41"/>
      <c r="AN555" s="42"/>
      <c r="AO555" s="43"/>
      <c r="AP555" s="43"/>
      <c r="AQ555" s="43"/>
    </row>
    <row r="556" spans="5:43" x14ac:dyDescent="0.2">
      <c r="E556" s="36"/>
      <c r="G556" s="37"/>
      <c r="H556" s="38"/>
      <c r="I556" s="38"/>
      <c r="J556" s="38"/>
      <c r="M556" s="39"/>
      <c r="AG556" s="32"/>
      <c r="AH556" s="32"/>
      <c r="AI556" s="40"/>
      <c r="AJ556" s="41"/>
      <c r="AK556" s="42"/>
      <c r="AL556" s="40"/>
      <c r="AM556" s="41"/>
      <c r="AN556" s="42"/>
      <c r="AO556" s="43"/>
      <c r="AP556" s="43"/>
      <c r="AQ556" s="43"/>
    </row>
    <row r="557" spans="5:43" x14ac:dyDescent="0.2">
      <c r="E557" s="36"/>
      <c r="G557" s="37"/>
      <c r="H557" s="38"/>
      <c r="I557" s="38"/>
      <c r="J557" s="38"/>
      <c r="M557" s="39"/>
      <c r="AG557" s="32"/>
      <c r="AH557" s="32"/>
      <c r="AI557" s="40"/>
      <c r="AJ557" s="41"/>
      <c r="AK557" s="42"/>
      <c r="AL557" s="40"/>
      <c r="AM557" s="41"/>
      <c r="AN557" s="42"/>
      <c r="AO557" s="43"/>
      <c r="AP557" s="43"/>
      <c r="AQ557" s="43"/>
    </row>
    <row r="558" spans="5:43" x14ac:dyDescent="0.2">
      <c r="E558" s="36"/>
      <c r="G558" s="37"/>
      <c r="H558" s="38"/>
      <c r="I558" s="38"/>
      <c r="J558" s="38"/>
      <c r="M558" s="39"/>
      <c r="AG558" s="32"/>
      <c r="AH558" s="32"/>
      <c r="AI558" s="40"/>
      <c r="AJ558" s="41"/>
      <c r="AK558" s="42"/>
      <c r="AL558" s="40"/>
      <c r="AM558" s="41"/>
      <c r="AN558" s="42"/>
      <c r="AO558" s="43"/>
      <c r="AP558" s="43"/>
      <c r="AQ558" s="43"/>
    </row>
    <row r="559" spans="5:43" x14ac:dyDescent="0.2">
      <c r="E559" s="36"/>
      <c r="G559" s="37"/>
      <c r="H559" s="38"/>
      <c r="I559" s="38"/>
      <c r="J559" s="38"/>
      <c r="M559" s="39"/>
      <c r="AG559" s="32"/>
      <c r="AH559" s="32"/>
      <c r="AI559" s="40"/>
      <c r="AJ559" s="41"/>
      <c r="AK559" s="42"/>
      <c r="AL559" s="40"/>
      <c r="AM559" s="41"/>
      <c r="AN559" s="42"/>
      <c r="AO559" s="43"/>
      <c r="AP559" s="43"/>
      <c r="AQ559" s="43"/>
    </row>
    <row r="560" spans="5:43" x14ac:dyDescent="0.2">
      <c r="E560" s="36"/>
      <c r="G560" s="37"/>
      <c r="H560" s="38"/>
      <c r="I560" s="38"/>
      <c r="J560" s="38"/>
      <c r="M560" s="39"/>
      <c r="AG560" s="32"/>
      <c r="AH560" s="32"/>
      <c r="AI560" s="40"/>
      <c r="AJ560" s="41"/>
      <c r="AK560" s="42"/>
      <c r="AL560" s="40"/>
      <c r="AM560" s="41"/>
      <c r="AN560" s="42"/>
      <c r="AO560" s="43"/>
      <c r="AP560" s="43"/>
      <c r="AQ560" s="43"/>
    </row>
    <row r="561" spans="5:43" x14ac:dyDescent="0.2">
      <c r="E561" s="36"/>
      <c r="G561" s="37"/>
      <c r="H561" s="38"/>
      <c r="I561" s="38"/>
      <c r="J561" s="38"/>
      <c r="M561" s="39"/>
      <c r="AG561" s="32"/>
      <c r="AH561" s="32"/>
      <c r="AI561" s="40"/>
      <c r="AJ561" s="41"/>
      <c r="AK561" s="42"/>
      <c r="AL561" s="40"/>
      <c r="AM561" s="41"/>
      <c r="AN561" s="42"/>
      <c r="AO561" s="43"/>
      <c r="AP561" s="43"/>
      <c r="AQ561" s="43"/>
    </row>
    <row r="562" spans="5:43" x14ac:dyDescent="0.2">
      <c r="E562" s="36"/>
      <c r="G562" s="37"/>
      <c r="H562" s="38"/>
      <c r="I562" s="38"/>
      <c r="J562" s="38"/>
      <c r="M562" s="39"/>
      <c r="AG562" s="32"/>
      <c r="AH562" s="32"/>
      <c r="AI562" s="40"/>
      <c r="AJ562" s="41"/>
      <c r="AK562" s="42"/>
      <c r="AL562" s="40"/>
      <c r="AM562" s="41"/>
      <c r="AN562" s="42"/>
      <c r="AO562" s="43"/>
      <c r="AP562" s="43"/>
      <c r="AQ562" s="43"/>
    </row>
    <row r="563" spans="5:43" x14ac:dyDescent="0.2">
      <c r="E563" s="36"/>
      <c r="G563" s="37"/>
      <c r="H563" s="38"/>
      <c r="I563" s="38"/>
      <c r="J563" s="38"/>
      <c r="M563" s="39"/>
      <c r="AG563" s="32"/>
      <c r="AH563" s="32"/>
      <c r="AI563" s="40"/>
      <c r="AJ563" s="41"/>
      <c r="AK563" s="42"/>
      <c r="AL563" s="40"/>
      <c r="AM563" s="41"/>
      <c r="AN563" s="42"/>
      <c r="AO563" s="43"/>
      <c r="AP563" s="43"/>
      <c r="AQ563" s="43"/>
    </row>
    <row r="564" spans="5:43" x14ac:dyDescent="0.2">
      <c r="E564" s="36"/>
      <c r="G564" s="37"/>
      <c r="H564" s="38"/>
      <c r="I564" s="38"/>
      <c r="J564" s="38"/>
      <c r="M564" s="39"/>
      <c r="AG564" s="32"/>
      <c r="AH564" s="32"/>
      <c r="AI564" s="40"/>
      <c r="AJ564" s="41"/>
      <c r="AK564" s="42"/>
      <c r="AL564" s="40"/>
      <c r="AM564" s="41"/>
      <c r="AN564" s="42"/>
      <c r="AO564" s="43"/>
      <c r="AP564" s="43"/>
      <c r="AQ564" s="43"/>
    </row>
    <row r="565" spans="5:43" x14ac:dyDescent="0.2">
      <c r="E565" s="36"/>
      <c r="G565" s="37"/>
      <c r="H565" s="38"/>
      <c r="I565" s="38"/>
      <c r="J565" s="38"/>
      <c r="M565" s="39"/>
      <c r="AG565" s="32"/>
      <c r="AH565" s="32"/>
      <c r="AI565" s="40"/>
      <c r="AJ565" s="41"/>
      <c r="AK565" s="42"/>
      <c r="AL565" s="40"/>
      <c r="AM565" s="41"/>
      <c r="AN565" s="42"/>
      <c r="AO565" s="43"/>
      <c r="AP565" s="43"/>
      <c r="AQ565" s="43"/>
    </row>
    <row r="566" spans="5:43" x14ac:dyDescent="0.2">
      <c r="E566" s="36"/>
      <c r="G566" s="37"/>
      <c r="H566" s="38"/>
      <c r="I566" s="38"/>
      <c r="J566" s="38"/>
      <c r="M566" s="39"/>
      <c r="AG566" s="32"/>
      <c r="AH566" s="32"/>
      <c r="AI566" s="40"/>
      <c r="AJ566" s="41"/>
      <c r="AK566" s="42"/>
      <c r="AL566" s="40"/>
      <c r="AM566" s="41"/>
      <c r="AN566" s="42"/>
      <c r="AO566" s="43"/>
      <c r="AP566" s="43"/>
      <c r="AQ566" s="43"/>
    </row>
    <row r="567" spans="5:43" x14ac:dyDescent="0.2">
      <c r="E567" s="36"/>
      <c r="G567" s="37"/>
      <c r="H567" s="38"/>
      <c r="I567" s="38"/>
      <c r="J567" s="38"/>
      <c r="M567" s="39"/>
      <c r="AG567" s="32"/>
      <c r="AH567" s="32"/>
      <c r="AI567" s="40"/>
      <c r="AJ567" s="41"/>
      <c r="AK567" s="42"/>
      <c r="AL567" s="40"/>
      <c r="AM567" s="41"/>
      <c r="AN567" s="42"/>
      <c r="AO567" s="43"/>
      <c r="AP567" s="43"/>
      <c r="AQ567" s="43"/>
    </row>
    <row r="568" spans="5:43" x14ac:dyDescent="0.2">
      <c r="E568" s="36"/>
      <c r="G568" s="37"/>
      <c r="H568" s="38"/>
      <c r="I568" s="38"/>
      <c r="J568" s="38"/>
      <c r="M568" s="39"/>
      <c r="AG568" s="32"/>
      <c r="AH568" s="32"/>
      <c r="AI568" s="40"/>
      <c r="AJ568" s="41"/>
      <c r="AK568" s="42"/>
      <c r="AL568" s="40"/>
      <c r="AM568" s="41"/>
      <c r="AN568" s="42"/>
      <c r="AO568" s="43"/>
      <c r="AP568" s="43"/>
      <c r="AQ568" s="43"/>
    </row>
    <row r="569" spans="5:43" x14ac:dyDescent="0.2">
      <c r="E569" s="36"/>
      <c r="G569" s="37"/>
      <c r="H569" s="38"/>
      <c r="I569" s="38"/>
      <c r="J569" s="38"/>
      <c r="M569" s="39"/>
      <c r="AG569" s="32"/>
      <c r="AH569" s="32"/>
      <c r="AI569" s="40"/>
      <c r="AJ569" s="41"/>
      <c r="AK569" s="42"/>
      <c r="AL569" s="40"/>
      <c r="AM569" s="41"/>
      <c r="AN569" s="42"/>
      <c r="AO569" s="43"/>
      <c r="AP569" s="43"/>
      <c r="AQ569" s="43"/>
    </row>
    <row r="570" spans="5:43" x14ac:dyDescent="0.2">
      <c r="E570" s="36"/>
      <c r="G570" s="37"/>
      <c r="H570" s="38"/>
      <c r="I570" s="38"/>
      <c r="J570" s="38"/>
      <c r="M570" s="39"/>
      <c r="AG570" s="32"/>
      <c r="AH570" s="32"/>
      <c r="AI570" s="40"/>
      <c r="AJ570" s="41"/>
      <c r="AK570" s="42"/>
      <c r="AL570" s="40"/>
      <c r="AM570" s="41"/>
      <c r="AN570" s="42"/>
      <c r="AO570" s="43"/>
      <c r="AP570" s="43"/>
      <c r="AQ570" s="43"/>
    </row>
    <row r="571" spans="5:43" x14ac:dyDescent="0.2">
      <c r="E571" s="36"/>
      <c r="G571" s="37"/>
      <c r="H571" s="38"/>
      <c r="I571" s="38"/>
      <c r="J571" s="38"/>
      <c r="M571" s="39"/>
      <c r="AG571" s="32"/>
      <c r="AH571" s="32"/>
      <c r="AI571" s="40"/>
      <c r="AJ571" s="41"/>
      <c r="AK571" s="42"/>
      <c r="AL571" s="40"/>
      <c r="AM571" s="41"/>
      <c r="AN571" s="42"/>
      <c r="AO571" s="43"/>
      <c r="AP571" s="43"/>
      <c r="AQ571" s="43"/>
    </row>
    <row r="572" spans="5:43" x14ac:dyDescent="0.2">
      <c r="E572" s="36"/>
      <c r="G572" s="37"/>
      <c r="H572" s="38"/>
      <c r="I572" s="38"/>
      <c r="J572" s="38"/>
      <c r="M572" s="39"/>
      <c r="AG572" s="32"/>
      <c r="AH572" s="32"/>
      <c r="AI572" s="40"/>
      <c r="AJ572" s="41"/>
      <c r="AK572" s="42"/>
      <c r="AL572" s="40"/>
      <c r="AM572" s="41"/>
      <c r="AN572" s="42"/>
      <c r="AO572" s="43"/>
      <c r="AP572" s="43"/>
      <c r="AQ572" s="43"/>
    </row>
    <row r="573" spans="5:43" x14ac:dyDescent="0.2">
      <c r="E573" s="36"/>
      <c r="G573" s="37"/>
      <c r="H573" s="38"/>
      <c r="I573" s="38"/>
      <c r="J573" s="38"/>
      <c r="M573" s="39"/>
      <c r="AG573" s="32"/>
      <c r="AH573" s="32"/>
      <c r="AI573" s="40"/>
      <c r="AJ573" s="41"/>
      <c r="AK573" s="42"/>
      <c r="AL573" s="40"/>
      <c r="AM573" s="41"/>
      <c r="AN573" s="42"/>
      <c r="AO573" s="43"/>
      <c r="AP573" s="43"/>
      <c r="AQ573" s="43"/>
    </row>
    <row r="574" spans="5:43" x14ac:dyDescent="0.2">
      <c r="E574" s="36"/>
      <c r="G574" s="37"/>
      <c r="H574" s="38"/>
      <c r="I574" s="38"/>
      <c r="J574" s="38"/>
      <c r="M574" s="39"/>
      <c r="AG574" s="32"/>
      <c r="AH574" s="32"/>
      <c r="AI574" s="40"/>
      <c r="AJ574" s="41"/>
      <c r="AK574" s="42"/>
      <c r="AL574" s="40"/>
      <c r="AM574" s="41"/>
      <c r="AN574" s="42"/>
      <c r="AO574" s="43"/>
      <c r="AP574" s="43"/>
      <c r="AQ574" s="43"/>
    </row>
    <row r="575" spans="5:43" x14ac:dyDescent="0.2">
      <c r="E575" s="36"/>
      <c r="G575" s="37"/>
      <c r="H575" s="38"/>
      <c r="I575" s="38"/>
      <c r="J575" s="38"/>
      <c r="M575" s="39"/>
      <c r="AG575" s="32"/>
      <c r="AH575" s="32"/>
      <c r="AI575" s="40"/>
      <c r="AJ575" s="41"/>
      <c r="AK575" s="42"/>
      <c r="AL575" s="40"/>
      <c r="AM575" s="41"/>
      <c r="AN575" s="42"/>
      <c r="AO575" s="43"/>
      <c r="AP575" s="43"/>
      <c r="AQ575" s="43"/>
    </row>
    <row r="576" spans="5:43" x14ac:dyDescent="0.2">
      <c r="E576" s="36"/>
      <c r="G576" s="37"/>
      <c r="H576" s="38"/>
      <c r="I576" s="38"/>
      <c r="J576" s="38"/>
      <c r="M576" s="39"/>
      <c r="AG576" s="32"/>
      <c r="AH576" s="32"/>
      <c r="AI576" s="40"/>
      <c r="AJ576" s="41"/>
      <c r="AK576" s="42"/>
      <c r="AL576" s="40"/>
      <c r="AM576" s="41"/>
      <c r="AN576" s="42"/>
      <c r="AO576" s="43"/>
      <c r="AP576" s="43"/>
      <c r="AQ576" s="43"/>
    </row>
    <row r="577" spans="5:43" x14ac:dyDescent="0.2">
      <c r="E577" s="36"/>
      <c r="G577" s="37"/>
      <c r="H577" s="38"/>
      <c r="I577" s="38"/>
      <c r="J577" s="38"/>
      <c r="M577" s="39"/>
      <c r="AG577" s="32"/>
      <c r="AH577" s="32"/>
      <c r="AI577" s="40"/>
      <c r="AJ577" s="41"/>
      <c r="AK577" s="42"/>
      <c r="AL577" s="40"/>
      <c r="AM577" s="41"/>
      <c r="AN577" s="42"/>
      <c r="AO577" s="43"/>
      <c r="AP577" s="43"/>
      <c r="AQ577" s="43"/>
    </row>
    <row r="578" spans="5:43" x14ac:dyDescent="0.2">
      <c r="E578" s="36"/>
      <c r="G578" s="37"/>
      <c r="H578" s="38"/>
      <c r="I578" s="38"/>
      <c r="J578" s="38"/>
      <c r="M578" s="39"/>
      <c r="AG578" s="32"/>
      <c r="AH578" s="32"/>
      <c r="AI578" s="40"/>
      <c r="AJ578" s="41"/>
      <c r="AK578" s="42"/>
      <c r="AL578" s="40"/>
      <c r="AM578" s="41"/>
      <c r="AN578" s="42"/>
      <c r="AO578" s="43"/>
      <c r="AP578" s="43"/>
      <c r="AQ578" s="43"/>
    </row>
    <row r="579" spans="5:43" x14ac:dyDescent="0.2">
      <c r="E579" s="36"/>
      <c r="G579" s="37"/>
      <c r="H579" s="38"/>
      <c r="I579" s="38"/>
      <c r="J579" s="38"/>
      <c r="M579" s="39"/>
      <c r="AG579" s="32"/>
      <c r="AH579" s="32"/>
      <c r="AI579" s="40"/>
      <c r="AJ579" s="41"/>
      <c r="AK579" s="42"/>
      <c r="AL579" s="40"/>
      <c r="AM579" s="41"/>
      <c r="AN579" s="42"/>
      <c r="AO579" s="43"/>
      <c r="AP579" s="43"/>
      <c r="AQ579" s="43"/>
    </row>
    <row r="580" spans="5:43" x14ac:dyDescent="0.2">
      <c r="E580" s="36"/>
      <c r="G580" s="37"/>
      <c r="H580" s="38"/>
      <c r="I580" s="38"/>
      <c r="J580" s="38"/>
      <c r="M580" s="39"/>
      <c r="AG580" s="32"/>
      <c r="AH580" s="32"/>
      <c r="AI580" s="40"/>
      <c r="AJ580" s="41"/>
      <c r="AK580" s="42"/>
      <c r="AL580" s="40"/>
      <c r="AM580" s="41"/>
      <c r="AN580" s="42"/>
      <c r="AO580" s="43"/>
      <c r="AP580" s="43"/>
      <c r="AQ580" s="43"/>
    </row>
    <row r="581" spans="5:43" x14ac:dyDescent="0.2">
      <c r="E581" s="36"/>
      <c r="G581" s="37"/>
      <c r="H581" s="38"/>
      <c r="I581" s="38"/>
      <c r="J581" s="38"/>
      <c r="M581" s="39"/>
      <c r="AG581" s="32"/>
      <c r="AH581" s="32"/>
      <c r="AI581" s="40"/>
      <c r="AJ581" s="41"/>
      <c r="AK581" s="42"/>
      <c r="AL581" s="40"/>
      <c r="AM581" s="41"/>
      <c r="AN581" s="42"/>
      <c r="AO581" s="43"/>
      <c r="AP581" s="43"/>
      <c r="AQ581" s="43"/>
    </row>
    <row r="582" spans="5:43" x14ac:dyDescent="0.2">
      <c r="E582" s="36"/>
      <c r="G582" s="37"/>
      <c r="H582" s="38"/>
      <c r="I582" s="38"/>
      <c r="J582" s="38"/>
      <c r="M582" s="39"/>
      <c r="AG582" s="32"/>
      <c r="AH582" s="32"/>
      <c r="AI582" s="40"/>
      <c r="AJ582" s="41"/>
      <c r="AK582" s="42"/>
      <c r="AL582" s="40"/>
      <c r="AM582" s="41"/>
      <c r="AN582" s="42"/>
      <c r="AO582" s="43"/>
      <c r="AP582" s="43"/>
      <c r="AQ582" s="43"/>
    </row>
    <row r="583" spans="5:43" x14ac:dyDescent="0.2">
      <c r="E583" s="36"/>
      <c r="G583" s="37"/>
      <c r="H583" s="38"/>
      <c r="I583" s="38"/>
      <c r="J583" s="38"/>
      <c r="M583" s="39"/>
      <c r="AG583" s="32"/>
      <c r="AH583" s="32"/>
      <c r="AI583" s="40"/>
      <c r="AJ583" s="41"/>
      <c r="AK583" s="42"/>
      <c r="AL583" s="40"/>
      <c r="AM583" s="41"/>
      <c r="AN583" s="42"/>
      <c r="AO583" s="43"/>
      <c r="AP583" s="43"/>
      <c r="AQ583" s="43"/>
    </row>
    <row r="584" spans="5:43" x14ac:dyDescent="0.2">
      <c r="E584" s="36"/>
      <c r="G584" s="37"/>
      <c r="H584" s="38"/>
      <c r="I584" s="38"/>
      <c r="J584" s="38"/>
      <c r="M584" s="39"/>
      <c r="AG584" s="32"/>
      <c r="AH584" s="32"/>
      <c r="AI584" s="40"/>
      <c r="AJ584" s="41"/>
      <c r="AK584" s="42"/>
      <c r="AL584" s="40"/>
      <c r="AM584" s="41"/>
      <c r="AN584" s="42"/>
      <c r="AO584" s="43"/>
      <c r="AP584" s="43"/>
      <c r="AQ584" s="43"/>
    </row>
    <row r="585" spans="5:43" x14ac:dyDescent="0.2">
      <c r="E585" s="36"/>
      <c r="G585" s="37"/>
      <c r="H585" s="38"/>
      <c r="I585" s="38"/>
      <c r="J585" s="38"/>
      <c r="M585" s="39"/>
      <c r="AG585" s="32"/>
      <c r="AH585" s="32"/>
      <c r="AI585" s="40"/>
      <c r="AJ585" s="41"/>
      <c r="AK585" s="42"/>
      <c r="AL585" s="40"/>
      <c r="AM585" s="41"/>
      <c r="AN585" s="42"/>
      <c r="AO585" s="43"/>
      <c r="AP585" s="43"/>
      <c r="AQ585" s="43"/>
    </row>
    <row r="586" spans="5:43" x14ac:dyDescent="0.2">
      <c r="E586" s="36"/>
      <c r="G586" s="37"/>
      <c r="H586" s="38"/>
      <c r="I586" s="38"/>
      <c r="J586" s="38"/>
      <c r="M586" s="39"/>
      <c r="AG586" s="32"/>
      <c r="AH586" s="32"/>
      <c r="AI586" s="40"/>
      <c r="AJ586" s="41"/>
      <c r="AK586" s="42"/>
      <c r="AL586" s="40"/>
      <c r="AM586" s="41"/>
      <c r="AN586" s="42"/>
      <c r="AO586" s="43"/>
      <c r="AP586" s="43"/>
      <c r="AQ586" s="43"/>
    </row>
    <row r="587" spans="5:43" x14ac:dyDescent="0.2">
      <c r="E587" s="36"/>
      <c r="G587" s="37"/>
      <c r="H587" s="38"/>
      <c r="I587" s="38"/>
      <c r="J587" s="38"/>
      <c r="M587" s="39"/>
      <c r="AG587" s="32"/>
      <c r="AH587" s="32"/>
      <c r="AI587" s="40"/>
      <c r="AJ587" s="41"/>
      <c r="AK587" s="42"/>
      <c r="AL587" s="40"/>
      <c r="AM587" s="41"/>
      <c r="AN587" s="42"/>
      <c r="AO587" s="43"/>
      <c r="AP587" s="43"/>
      <c r="AQ587" s="43"/>
    </row>
    <row r="588" spans="5:43" x14ac:dyDescent="0.2">
      <c r="E588" s="36"/>
      <c r="G588" s="37"/>
      <c r="H588" s="38"/>
      <c r="I588" s="38"/>
      <c r="J588" s="38"/>
      <c r="M588" s="39"/>
      <c r="AG588" s="32"/>
      <c r="AH588" s="32"/>
      <c r="AI588" s="40"/>
      <c r="AJ588" s="41"/>
      <c r="AK588" s="42"/>
      <c r="AL588" s="40"/>
      <c r="AM588" s="41"/>
      <c r="AN588" s="42"/>
      <c r="AO588" s="43"/>
      <c r="AP588" s="43"/>
      <c r="AQ588" s="43"/>
    </row>
    <row r="589" spans="5:43" x14ac:dyDescent="0.2">
      <c r="E589" s="36"/>
      <c r="G589" s="37"/>
      <c r="H589" s="38"/>
      <c r="I589" s="38"/>
      <c r="J589" s="38"/>
      <c r="M589" s="39"/>
      <c r="AG589" s="32"/>
      <c r="AH589" s="32"/>
      <c r="AI589" s="40"/>
      <c r="AJ589" s="41"/>
      <c r="AK589" s="42"/>
      <c r="AL589" s="40"/>
      <c r="AM589" s="41"/>
      <c r="AN589" s="42"/>
      <c r="AO589" s="43"/>
      <c r="AP589" s="43"/>
      <c r="AQ589" s="43"/>
    </row>
    <row r="590" spans="5:43" x14ac:dyDescent="0.2">
      <c r="E590" s="36"/>
      <c r="G590" s="37"/>
      <c r="H590" s="38"/>
      <c r="I590" s="38"/>
      <c r="J590" s="38"/>
      <c r="M590" s="39"/>
      <c r="AG590" s="32"/>
      <c r="AH590" s="32"/>
      <c r="AI590" s="40"/>
      <c r="AJ590" s="41"/>
      <c r="AK590" s="42"/>
      <c r="AL590" s="40"/>
      <c r="AM590" s="41"/>
      <c r="AN590" s="42"/>
      <c r="AO590" s="43"/>
      <c r="AP590" s="43"/>
      <c r="AQ590" s="43"/>
    </row>
    <row r="591" spans="5:43" x14ac:dyDescent="0.2">
      <c r="E591" s="36"/>
      <c r="G591" s="37"/>
      <c r="H591" s="38"/>
      <c r="I591" s="38"/>
      <c r="J591" s="38"/>
      <c r="M591" s="39"/>
      <c r="AG591" s="32"/>
      <c r="AH591" s="32"/>
      <c r="AI591" s="40"/>
      <c r="AJ591" s="41"/>
      <c r="AK591" s="42"/>
      <c r="AL591" s="40"/>
      <c r="AM591" s="41"/>
      <c r="AN591" s="42"/>
      <c r="AO591" s="43"/>
      <c r="AP591" s="43"/>
      <c r="AQ591" s="43"/>
    </row>
    <row r="592" spans="5:43" x14ac:dyDescent="0.2">
      <c r="E592" s="36"/>
      <c r="G592" s="37"/>
      <c r="H592" s="38"/>
      <c r="I592" s="38"/>
      <c r="J592" s="38"/>
      <c r="M592" s="39"/>
      <c r="AG592" s="32"/>
      <c r="AH592" s="32"/>
      <c r="AI592" s="40"/>
      <c r="AJ592" s="41"/>
      <c r="AK592" s="42"/>
      <c r="AL592" s="40"/>
      <c r="AM592" s="41"/>
      <c r="AN592" s="42"/>
      <c r="AO592" s="43"/>
      <c r="AP592" s="43"/>
      <c r="AQ592" s="43"/>
    </row>
    <row r="593" spans="5:43" x14ac:dyDescent="0.2">
      <c r="E593" s="36"/>
      <c r="G593" s="37"/>
      <c r="H593" s="38"/>
      <c r="I593" s="38"/>
      <c r="J593" s="38"/>
      <c r="M593" s="39"/>
      <c r="AG593" s="32"/>
      <c r="AH593" s="32"/>
      <c r="AI593" s="40"/>
      <c r="AJ593" s="41"/>
      <c r="AK593" s="42"/>
      <c r="AL593" s="40"/>
      <c r="AM593" s="41"/>
      <c r="AN593" s="42"/>
      <c r="AO593" s="43"/>
      <c r="AP593" s="43"/>
      <c r="AQ593" s="43"/>
    </row>
    <row r="594" spans="5:43" x14ac:dyDescent="0.2">
      <c r="E594" s="36"/>
      <c r="G594" s="37"/>
      <c r="H594" s="38"/>
      <c r="I594" s="38"/>
      <c r="J594" s="38"/>
      <c r="M594" s="39"/>
      <c r="AG594" s="32"/>
      <c r="AH594" s="32"/>
      <c r="AI594" s="40"/>
      <c r="AJ594" s="41"/>
      <c r="AK594" s="42"/>
      <c r="AL594" s="40"/>
      <c r="AM594" s="41"/>
      <c r="AN594" s="42"/>
      <c r="AO594" s="43"/>
      <c r="AP594" s="43"/>
      <c r="AQ594" s="43"/>
    </row>
    <row r="595" spans="5:43" x14ac:dyDescent="0.2">
      <c r="E595" s="36"/>
      <c r="G595" s="37"/>
      <c r="H595" s="38"/>
      <c r="I595" s="38"/>
      <c r="J595" s="38"/>
      <c r="M595" s="39"/>
      <c r="AG595" s="32"/>
      <c r="AH595" s="32"/>
      <c r="AI595" s="40"/>
      <c r="AJ595" s="41"/>
      <c r="AK595" s="42"/>
      <c r="AL595" s="40"/>
      <c r="AM595" s="41"/>
      <c r="AN595" s="42"/>
      <c r="AO595" s="43"/>
      <c r="AP595" s="43"/>
      <c r="AQ595" s="43"/>
    </row>
    <row r="596" spans="5:43" x14ac:dyDescent="0.2">
      <c r="E596" s="36"/>
      <c r="G596" s="37"/>
      <c r="H596" s="38"/>
      <c r="I596" s="38"/>
      <c r="J596" s="38"/>
      <c r="M596" s="39"/>
      <c r="AG596" s="32"/>
      <c r="AH596" s="32"/>
      <c r="AI596" s="40"/>
      <c r="AJ596" s="41"/>
      <c r="AK596" s="42"/>
      <c r="AL596" s="40"/>
      <c r="AM596" s="41"/>
      <c r="AN596" s="42"/>
      <c r="AO596" s="43"/>
      <c r="AP596" s="43"/>
      <c r="AQ596" s="43"/>
    </row>
    <row r="597" spans="5:43" x14ac:dyDescent="0.2">
      <c r="E597" s="36"/>
      <c r="G597" s="37"/>
      <c r="H597" s="38"/>
      <c r="I597" s="38"/>
      <c r="J597" s="38"/>
      <c r="M597" s="39"/>
      <c r="AG597" s="32"/>
      <c r="AH597" s="32"/>
      <c r="AI597" s="40"/>
      <c r="AJ597" s="41"/>
      <c r="AK597" s="42"/>
      <c r="AL597" s="40"/>
      <c r="AM597" s="41"/>
      <c r="AN597" s="42"/>
      <c r="AO597" s="43"/>
      <c r="AP597" s="43"/>
      <c r="AQ597" s="43"/>
    </row>
    <row r="598" spans="5:43" x14ac:dyDescent="0.2">
      <c r="E598" s="36"/>
      <c r="G598" s="37"/>
      <c r="H598" s="38"/>
      <c r="I598" s="38"/>
      <c r="J598" s="38"/>
      <c r="M598" s="39"/>
      <c r="AG598" s="32"/>
      <c r="AH598" s="32"/>
      <c r="AI598" s="40"/>
      <c r="AJ598" s="41"/>
      <c r="AK598" s="42"/>
      <c r="AL598" s="40"/>
      <c r="AM598" s="41"/>
      <c r="AN598" s="42"/>
      <c r="AO598" s="43"/>
      <c r="AP598" s="43"/>
      <c r="AQ598" s="43"/>
    </row>
    <row r="599" spans="5:43" x14ac:dyDescent="0.2">
      <c r="E599" s="36"/>
      <c r="G599" s="37"/>
      <c r="H599" s="38"/>
      <c r="I599" s="38"/>
      <c r="J599" s="38"/>
      <c r="M599" s="39"/>
      <c r="AG599" s="32"/>
      <c r="AH599" s="32"/>
      <c r="AI599" s="40"/>
      <c r="AJ599" s="41"/>
      <c r="AK599" s="42"/>
      <c r="AL599" s="40"/>
      <c r="AM599" s="41"/>
      <c r="AN599" s="42"/>
      <c r="AO599" s="43"/>
      <c r="AP599" s="43"/>
      <c r="AQ599" s="43"/>
    </row>
    <row r="600" spans="5:43" x14ac:dyDescent="0.2">
      <c r="E600" s="36"/>
      <c r="G600" s="37"/>
      <c r="H600" s="38"/>
      <c r="I600" s="38"/>
      <c r="J600" s="38"/>
      <c r="M600" s="39"/>
      <c r="AG600" s="32"/>
      <c r="AH600" s="32"/>
      <c r="AI600" s="40"/>
      <c r="AJ600" s="41"/>
      <c r="AK600" s="42"/>
      <c r="AL600" s="40"/>
      <c r="AM600" s="41"/>
      <c r="AN600" s="42"/>
      <c r="AO600" s="43"/>
      <c r="AP600" s="43"/>
      <c r="AQ600" s="43"/>
    </row>
    <row r="601" spans="5:43" x14ac:dyDescent="0.2">
      <c r="E601" s="36"/>
      <c r="G601" s="37"/>
      <c r="H601" s="38"/>
      <c r="I601" s="38"/>
      <c r="J601" s="38"/>
      <c r="M601" s="39"/>
      <c r="AG601" s="32"/>
      <c r="AH601" s="32"/>
      <c r="AI601" s="40"/>
      <c r="AJ601" s="41"/>
      <c r="AK601" s="42"/>
      <c r="AL601" s="40"/>
      <c r="AM601" s="41"/>
      <c r="AN601" s="42"/>
      <c r="AO601" s="43"/>
      <c r="AP601" s="43"/>
      <c r="AQ601" s="43"/>
    </row>
    <row r="602" spans="5:43" x14ac:dyDescent="0.2">
      <c r="E602" s="36"/>
      <c r="G602" s="37"/>
      <c r="H602" s="38"/>
      <c r="I602" s="38"/>
      <c r="J602" s="38"/>
      <c r="M602" s="39"/>
      <c r="AG602" s="32"/>
      <c r="AH602" s="32"/>
      <c r="AI602" s="40"/>
      <c r="AJ602" s="41"/>
      <c r="AK602" s="42"/>
      <c r="AL602" s="40"/>
      <c r="AM602" s="41"/>
      <c r="AN602" s="42"/>
      <c r="AO602" s="43"/>
      <c r="AP602" s="43"/>
      <c r="AQ602" s="43"/>
    </row>
    <row r="603" spans="5:43" x14ac:dyDescent="0.2">
      <c r="E603" s="36"/>
      <c r="G603" s="37"/>
      <c r="H603" s="38"/>
      <c r="I603" s="38"/>
      <c r="J603" s="38"/>
      <c r="M603" s="39"/>
      <c r="AG603" s="32"/>
      <c r="AH603" s="32"/>
      <c r="AI603" s="40"/>
      <c r="AJ603" s="41"/>
      <c r="AK603" s="42"/>
      <c r="AL603" s="40"/>
      <c r="AM603" s="41"/>
      <c r="AN603" s="42"/>
      <c r="AO603" s="43"/>
      <c r="AP603" s="43"/>
      <c r="AQ603" s="43"/>
    </row>
    <row r="604" spans="5:43" x14ac:dyDescent="0.2">
      <c r="E604" s="36"/>
      <c r="G604" s="37"/>
      <c r="H604" s="38"/>
      <c r="I604" s="38"/>
      <c r="J604" s="38"/>
      <c r="M604" s="39"/>
      <c r="AG604" s="32"/>
      <c r="AH604" s="32"/>
      <c r="AI604" s="40"/>
      <c r="AJ604" s="41"/>
      <c r="AK604" s="42"/>
      <c r="AL604" s="40"/>
      <c r="AM604" s="41"/>
      <c r="AN604" s="42"/>
      <c r="AO604" s="43"/>
      <c r="AP604" s="43"/>
      <c r="AQ604" s="43"/>
    </row>
    <row r="605" spans="5:43" x14ac:dyDescent="0.2">
      <c r="E605" s="36"/>
      <c r="G605" s="37"/>
      <c r="H605" s="38"/>
      <c r="I605" s="38"/>
      <c r="J605" s="38"/>
      <c r="M605" s="39"/>
      <c r="AG605" s="32"/>
      <c r="AH605" s="32"/>
      <c r="AI605" s="40"/>
      <c r="AJ605" s="41"/>
      <c r="AK605" s="42"/>
      <c r="AL605" s="40"/>
      <c r="AM605" s="41"/>
      <c r="AN605" s="42"/>
      <c r="AO605" s="43"/>
      <c r="AP605" s="43"/>
      <c r="AQ605" s="43"/>
    </row>
    <row r="606" spans="5:43" x14ac:dyDescent="0.2">
      <c r="E606" s="36"/>
      <c r="G606" s="37"/>
      <c r="H606" s="38"/>
      <c r="I606" s="38"/>
      <c r="J606" s="38"/>
      <c r="M606" s="39"/>
      <c r="AG606" s="32"/>
      <c r="AH606" s="32"/>
      <c r="AI606" s="40"/>
      <c r="AJ606" s="41"/>
      <c r="AK606" s="42"/>
      <c r="AL606" s="40"/>
      <c r="AM606" s="41"/>
      <c r="AN606" s="42"/>
      <c r="AO606" s="43"/>
      <c r="AP606" s="43"/>
      <c r="AQ606" s="43"/>
    </row>
    <row r="607" spans="5:43" x14ac:dyDescent="0.2">
      <c r="E607" s="36"/>
      <c r="G607" s="37"/>
      <c r="H607" s="38"/>
      <c r="I607" s="38"/>
      <c r="J607" s="38"/>
      <c r="M607" s="39"/>
      <c r="AG607" s="32"/>
      <c r="AH607" s="32"/>
      <c r="AI607" s="40"/>
      <c r="AJ607" s="41"/>
      <c r="AK607" s="42"/>
      <c r="AL607" s="40"/>
      <c r="AM607" s="41"/>
      <c r="AN607" s="42"/>
      <c r="AO607" s="43"/>
      <c r="AP607" s="43"/>
      <c r="AQ607" s="43"/>
    </row>
    <row r="608" spans="5:43" x14ac:dyDescent="0.2">
      <c r="E608" s="36"/>
      <c r="G608" s="37"/>
      <c r="H608" s="38"/>
      <c r="I608" s="38"/>
      <c r="J608" s="38"/>
      <c r="M608" s="39"/>
      <c r="AG608" s="32"/>
      <c r="AH608" s="32"/>
      <c r="AI608" s="40"/>
      <c r="AJ608" s="41"/>
      <c r="AK608" s="42"/>
      <c r="AL608" s="40"/>
      <c r="AM608" s="41"/>
      <c r="AN608" s="42"/>
      <c r="AO608" s="43"/>
      <c r="AP608" s="43"/>
      <c r="AQ608" s="43"/>
    </row>
    <row r="609" spans="5:43" x14ac:dyDescent="0.2">
      <c r="E609" s="36"/>
      <c r="G609" s="37"/>
      <c r="H609" s="38"/>
      <c r="I609" s="38"/>
      <c r="J609" s="38"/>
      <c r="M609" s="39"/>
      <c r="AG609" s="32"/>
      <c r="AH609" s="32"/>
      <c r="AI609" s="40"/>
      <c r="AJ609" s="41"/>
      <c r="AK609" s="42"/>
      <c r="AL609" s="40"/>
      <c r="AM609" s="41"/>
      <c r="AN609" s="42"/>
      <c r="AO609" s="43"/>
      <c r="AP609" s="43"/>
      <c r="AQ609" s="43"/>
    </row>
    <row r="610" spans="5:43" x14ac:dyDescent="0.2">
      <c r="E610" s="36"/>
      <c r="G610" s="37"/>
      <c r="H610" s="38"/>
      <c r="I610" s="38"/>
      <c r="J610" s="38"/>
      <c r="M610" s="39"/>
      <c r="AG610" s="32"/>
      <c r="AH610" s="32"/>
      <c r="AI610" s="40"/>
      <c r="AJ610" s="41"/>
      <c r="AK610" s="42"/>
      <c r="AL610" s="40"/>
      <c r="AM610" s="41"/>
      <c r="AN610" s="42"/>
      <c r="AO610" s="43"/>
      <c r="AP610" s="43"/>
      <c r="AQ610" s="43"/>
    </row>
    <row r="611" spans="5:43" x14ac:dyDescent="0.2">
      <c r="E611" s="36"/>
      <c r="G611" s="37"/>
      <c r="H611" s="38"/>
      <c r="I611" s="38"/>
      <c r="J611" s="38"/>
      <c r="M611" s="39"/>
      <c r="AG611" s="32"/>
      <c r="AH611" s="32"/>
      <c r="AI611" s="40"/>
      <c r="AJ611" s="41"/>
      <c r="AK611" s="42"/>
      <c r="AL611" s="40"/>
      <c r="AM611" s="41"/>
      <c r="AN611" s="42"/>
      <c r="AO611" s="43"/>
      <c r="AP611" s="43"/>
      <c r="AQ611" s="43"/>
    </row>
    <row r="612" spans="5:43" x14ac:dyDescent="0.2">
      <c r="E612" s="36"/>
      <c r="G612" s="37"/>
      <c r="H612" s="38"/>
      <c r="I612" s="38"/>
      <c r="J612" s="38"/>
      <c r="M612" s="39"/>
      <c r="AG612" s="32"/>
      <c r="AH612" s="32"/>
      <c r="AI612" s="40"/>
      <c r="AJ612" s="41"/>
      <c r="AK612" s="42"/>
      <c r="AL612" s="40"/>
      <c r="AM612" s="41"/>
      <c r="AN612" s="42"/>
      <c r="AO612" s="43"/>
      <c r="AP612" s="43"/>
      <c r="AQ612" s="43"/>
    </row>
    <row r="613" spans="5:43" x14ac:dyDescent="0.2">
      <c r="E613" s="36"/>
      <c r="G613" s="37"/>
      <c r="H613" s="38"/>
      <c r="I613" s="38"/>
      <c r="J613" s="38"/>
      <c r="M613" s="39"/>
      <c r="AG613" s="32"/>
      <c r="AH613" s="32"/>
      <c r="AI613" s="40"/>
      <c r="AJ613" s="41"/>
      <c r="AK613" s="42"/>
      <c r="AL613" s="40"/>
      <c r="AM613" s="41"/>
      <c r="AN613" s="42"/>
      <c r="AO613" s="43"/>
      <c r="AP613" s="43"/>
      <c r="AQ613" s="43"/>
    </row>
    <row r="614" spans="5:43" x14ac:dyDescent="0.2">
      <c r="E614" s="36"/>
      <c r="G614" s="37"/>
      <c r="H614" s="38"/>
      <c r="I614" s="38"/>
      <c r="J614" s="38"/>
      <c r="M614" s="39"/>
      <c r="AG614" s="32"/>
      <c r="AH614" s="32"/>
      <c r="AI614" s="40"/>
      <c r="AJ614" s="41"/>
      <c r="AK614" s="42"/>
      <c r="AL614" s="40"/>
      <c r="AM614" s="41"/>
      <c r="AN614" s="42"/>
      <c r="AO614" s="43"/>
      <c r="AP614" s="43"/>
      <c r="AQ614" s="43"/>
    </row>
    <row r="615" spans="5:43" x14ac:dyDescent="0.2">
      <c r="E615" s="36"/>
      <c r="G615" s="37"/>
      <c r="H615" s="38"/>
      <c r="I615" s="38"/>
      <c r="J615" s="38"/>
      <c r="M615" s="39"/>
      <c r="AG615" s="32"/>
      <c r="AH615" s="32"/>
      <c r="AI615" s="40"/>
      <c r="AJ615" s="41"/>
      <c r="AK615" s="42"/>
      <c r="AL615" s="40"/>
      <c r="AM615" s="41"/>
      <c r="AN615" s="42"/>
      <c r="AO615" s="43"/>
      <c r="AP615" s="43"/>
      <c r="AQ615" s="43"/>
    </row>
    <row r="616" spans="5:43" x14ac:dyDescent="0.2">
      <c r="E616" s="36"/>
      <c r="G616" s="37"/>
      <c r="H616" s="38"/>
      <c r="I616" s="38"/>
      <c r="J616" s="38"/>
      <c r="M616" s="39"/>
      <c r="AG616" s="32"/>
      <c r="AH616" s="32"/>
      <c r="AI616" s="40"/>
      <c r="AJ616" s="41"/>
      <c r="AK616" s="42"/>
      <c r="AL616" s="40"/>
      <c r="AM616" s="41"/>
      <c r="AN616" s="42"/>
      <c r="AO616" s="43"/>
      <c r="AP616" s="43"/>
      <c r="AQ616" s="43"/>
    </row>
    <row r="617" spans="5:43" x14ac:dyDescent="0.2">
      <c r="E617" s="36"/>
      <c r="G617" s="37"/>
      <c r="H617" s="38"/>
      <c r="I617" s="38"/>
      <c r="J617" s="38"/>
      <c r="M617" s="39"/>
      <c r="AG617" s="32"/>
      <c r="AH617" s="32"/>
      <c r="AI617" s="40"/>
      <c r="AJ617" s="41"/>
      <c r="AK617" s="42"/>
      <c r="AL617" s="40"/>
      <c r="AM617" s="41"/>
      <c r="AN617" s="42"/>
      <c r="AO617" s="43"/>
      <c r="AP617" s="43"/>
      <c r="AQ617" s="43"/>
    </row>
    <row r="618" spans="5:43" x14ac:dyDescent="0.2">
      <c r="E618" s="36"/>
      <c r="G618" s="37"/>
      <c r="H618" s="38"/>
      <c r="I618" s="38"/>
      <c r="J618" s="38"/>
      <c r="M618" s="39"/>
      <c r="AG618" s="32"/>
      <c r="AH618" s="32"/>
      <c r="AI618" s="40"/>
      <c r="AJ618" s="41"/>
      <c r="AK618" s="42"/>
      <c r="AL618" s="40"/>
      <c r="AM618" s="41"/>
      <c r="AN618" s="42"/>
      <c r="AO618" s="43"/>
      <c r="AP618" s="43"/>
      <c r="AQ618" s="43"/>
    </row>
    <row r="619" spans="5:43" x14ac:dyDescent="0.2">
      <c r="E619" s="36"/>
      <c r="G619" s="37"/>
      <c r="H619" s="38"/>
      <c r="I619" s="38"/>
      <c r="J619" s="38"/>
      <c r="M619" s="39"/>
      <c r="AG619" s="32"/>
      <c r="AH619" s="32"/>
      <c r="AI619" s="40"/>
      <c r="AJ619" s="41"/>
      <c r="AK619" s="42"/>
      <c r="AL619" s="40"/>
      <c r="AM619" s="41"/>
      <c r="AN619" s="42"/>
      <c r="AO619" s="43"/>
      <c r="AP619" s="43"/>
      <c r="AQ619" s="43"/>
    </row>
    <row r="620" spans="5:43" x14ac:dyDescent="0.2">
      <c r="E620" s="36"/>
      <c r="G620" s="37"/>
      <c r="H620" s="38"/>
      <c r="I620" s="38"/>
      <c r="J620" s="38"/>
      <c r="M620" s="39"/>
      <c r="AG620" s="32"/>
      <c r="AH620" s="32"/>
      <c r="AI620" s="40"/>
      <c r="AJ620" s="41"/>
      <c r="AK620" s="42"/>
      <c r="AL620" s="40"/>
      <c r="AM620" s="41"/>
      <c r="AN620" s="42"/>
      <c r="AO620" s="43"/>
      <c r="AP620" s="43"/>
      <c r="AQ620" s="43"/>
    </row>
    <row r="621" spans="5:43" x14ac:dyDescent="0.2">
      <c r="E621" s="36"/>
      <c r="G621" s="37"/>
      <c r="H621" s="38"/>
      <c r="I621" s="38"/>
      <c r="J621" s="38"/>
      <c r="M621" s="39"/>
      <c r="AG621" s="32"/>
      <c r="AH621" s="32"/>
      <c r="AI621" s="40"/>
      <c r="AJ621" s="41"/>
      <c r="AK621" s="42"/>
      <c r="AL621" s="40"/>
      <c r="AM621" s="41"/>
      <c r="AN621" s="42"/>
      <c r="AO621" s="43"/>
      <c r="AP621" s="43"/>
      <c r="AQ621" s="43"/>
    </row>
    <row r="622" spans="5:43" x14ac:dyDescent="0.2">
      <c r="E622" s="36"/>
      <c r="G622" s="37"/>
      <c r="H622" s="38"/>
      <c r="I622" s="38"/>
      <c r="J622" s="38"/>
      <c r="M622" s="39"/>
      <c r="AG622" s="32"/>
      <c r="AH622" s="32"/>
      <c r="AI622" s="40"/>
      <c r="AJ622" s="41"/>
      <c r="AK622" s="42"/>
      <c r="AL622" s="40"/>
      <c r="AM622" s="41"/>
      <c r="AN622" s="42"/>
      <c r="AO622" s="43"/>
      <c r="AP622" s="43"/>
      <c r="AQ622" s="43"/>
    </row>
    <row r="623" spans="5:43" x14ac:dyDescent="0.2">
      <c r="E623" s="36"/>
      <c r="G623" s="37"/>
      <c r="H623" s="38"/>
      <c r="I623" s="38"/>
      <c r="J623" s="38"/>
      <c r="M623" s="39"/>
      <c r="AG623" s="32"/>
      <c r="AH623" s="32"/>
      <c r="AI623" s="40"/>
      <c r="AJ623" s="41"/>
      <c r="AK623" s="42"/>
      <c r="AL623" s="40"/>
      <c r="AM623" s="41"/>
      <c r="AN623" s="42"/>
      <c r="AO623" s="43"/>
      <c r="AP623" s="43"/>
      <c r="AQ623" s="43"/>
    </row>
    <row r="624" spans="5:43" x14ac:dyDescent="0.2">
      <c r="E624" s="36"/>
      <c r="G624" s="37"/>
      <c r="H624" s="38"/>
      <c r="I624" s="38"/>
      <c r="J624" s="38"/>
      <c r="M624" s="39"/>
      <c r="AG624" s="32"/>
      <c r="AH624" s="32"/>
      <c r="AI624" s="40"/>
      <c r="AJ624" s="41"/>
      <c r="AK624" s="42"/>
      <c r="AL624" s="40"/>
      <c r="AM624" s="41"/>
      <c r="AN624" s="42"/>
      <c r="AO624" s="43"/>
      <c r="AP624" s="43"/>
      <c r="AQ624" s="43"/>
    </row>
    <row r="625" spans="5:43" x14ac:dyDescent="0.2">
      <c r="E625" s="36"/>
      <c r="G625" s="37"/>
      <c r="H625" s="38"/>
      <c r="I625" s="38"/>
      <c r="J625" s="38"/>
      <c r="M625" s="39"/>
      <c r="AG625" s="32"/>
      <c r="AH625" s="32"/>
      <c r="AI625" s="40"/>
      <c r="AJ625" s="41"/>
      <c r="AK625" s="42"/>
      <c r="AL625" s="40"/>
      <c r="AM625" s="41"/>
      <c r="AN625" s="42"/>
      <c r="AO625" s="43"/>
      <c r="AP625" s="43"/>
      <c r="AQ625" s="43"/>
    </row>
    <row r="626" spans="5:43" x14ac:dyDescent="0.2">
      <c r="E626" s="36"/>
      <c r="G626" s="37"/>
      <c r="H626" s="38"/>
      <c r="I626" s="38"/>
      <c r="J626" s="38"/>
      <c r="M626" s="39"/>
      <c r="AG626" s="32"/>
      <c r="AH626" s="32"/>
      <c r="AI626" s="40"/>
      <c r="AJ626" s="41"/>
      <c r="AK626" s="42"/>
      <c r="AL626" s="40"/>
      <c r="AM626" s="41"/>
      <c r="AN626" s="42"/>
      <c r="AO626" s="43"/>
      <c r="AP626" s="43"/>
      <c r="AQ626" s="43"/>
    </row>
    <row r="627" spans="5:43" x14ac:dyDescent="0.2">
      <c r="E627" s="36"/>
      <c r="G627" s="37"/>
      <c r="H627" s="38"/>
      <c r="I627" s="38"/>
      <c r="J627" s="38"/>
      <c r="M627" s="39"/>
      <c r="AG627" s="32"/>
      <c r="AH627" s="32"/>
      <c r="AI627" s="40"/>
      <c r="AJ627" s="41"/>
      <c r="AK627" s="42"/>
      <c r="AL627" s="40"/>
      <c r="AM627" s="41"/>
      <c r="AN627" s="42"/>
      <c r="AO627" s="43"/>
      <c r="AP627" s="43"/>
      <c r="AQ627" s="43"/>
    </row>
    <row r="628" spans="5:43" x14ac:dyDescent="0.2">
      <c r="E628" s="36"/>
      <c r="G628" s="37"/>
      <c r="H628" s="38"/>
      <c r="I628" s="38"/>
      <c r="J628" s="38"/>
      <c r="M628" s="39"/>
      <c r="AG628" s="32"/>
      <c r="AH628" s="32"/>
      <c r="AI628" s="40"/>
      <c r="AJ628" s="41"/>
      <c r="AK628" s="42"/>
      <c r="AL628" s="40"/>
      <c r="AM628" s="41"/>
      <c r="AN628" s="42"/>
      <c r="AO628" s="43"/>
      <c r="AP628" s="43"/>
      <c r="AQ628" s="43"/>
    </row>
    <row r="629" spans="5:43" x14ac:dyDescent="0.2">
      <c r="E629" s="36"/>
      <c r="G629" s="37"/>
      <c r="H629" s="38"/>
      <c r="I629" s="38"/>
      <c r="J629" s="38"/>
      <c r="M629" s="39"/>
      <c r="AG629" s="32"/>
      <c r="AH629" s="32"/>
      <c r="AI629" s="40"/>
      <c r="AJ629" s="41"/>
      <c r="AK629" s="42"/>
      <c r="AL629" s="40"/>
      <c r="AM629" s="41"/>
      <c r="AN629" s="42"/>
      <c r="AO629" s="43"/>
      <c r="AP629" s="43"/>
      <c r="AQ629" s="43"/>
    </row>
    <row r="630" spans="5:43" x14ac:dyDescent="0.2">
      <c r="E630" s="36"/>
      <c r="G630" s="37"/>
      <c r="H630" s="38"/>
      <c r="I630" s="38"/>
      <c r="J630" s="38"/>
      <c r="M630" s="39"/>
      <c r="AG630" s="32"/>
      <c r="AH630" s="32"/>
      <c r="AI630" s="40"/>
      <c r="AJ630" s="41"/>
      <c r="AK630" s="42"/>
      <c r="AL630" s="40"/>
      <c r="AM630" s="41"/>
      <c r="AN630" s="42"/>
      <c r="AO630" s="43"/>
      <c r="AP630" s="43"/>
      <c r="AQ630" s="43"/>
    </row>
    <row r="631" spans="5:43" x14ac:dyDescent="0.2">
      <c r="E631" s="36"/>
      <c r="G631" s="37"/>
      <c r="H631" s="38"/>
      <c r="I631" s="38"/>
      <c r="J631" s="38"/>
      <c r="M631" s="39"/>
      <c r="AG631" s="32"/>
      <c r="AH631" s="32"/>
      <c r="AI631" s="40"/>
      <c r="AJ631" s="41"/>
      <c r="AK631" s="42"/>
      <c r="AL631" s="40"/>
      <c r="AM631" s="41"/>
      <c r="AN631" s="42"/>
      <c r="AO631" s="43"/>
      <c r="AP631" s="43"/>
      <c r="AQ631" s="43"/>
    </row>
    <row r="632" spans="5:43" x14ac:dyDescent="0.2">
      <c r="E632" s="36"/>
      <c r="G632" s="37"/>
      <c r="H632" s="38"/>
      <c r="I632" s="38"/>
      <c r="J632" s="38"/>
      <c r="M632" s="39"/>
      <c r="AG632" s="32"/>
      <c r="AH632" s="32"/>
      <c r="AI632" s="40"/>
      <c r="AJ632" s="41"/>
      <c r="AK632" s="42"/>
      <c r="AL632" s="40"/>
      <c r="AM632" s="41"/>
      <c r="AN632" s="42"/>
      <c r="AO632" s="43"/>
      <c r="AP632" s="43"/>
      <c r="AQ632" s="43"/>
    </row>
    <row r="633" spans="5:43" x14ac:dyDescent="0.2">
      <c r="E633" s="36"/>
      <c r="G633" s="37"/>
      <c r="H633" s="38"/>
      <c r="I633" s="38"/>
      <c r="J633" s="38"/>
      <c r="M633" s="39"/>
      <c r="AG633" s="32"/>
      <c r="AH633" s="32"/>
      <c r="AI633" s="40"/>
      <c r="AJ633" s="41"/>
      <c r="AK633" s="42"/>
      <c r="AL633" s="40"/>
      <c r="AM633" s="41"/>
      <c r="AN633" s="42"/>
      <c r="AO633" s="43"/>
      <c r="AP633" s="43"/>
      <c r="AQ633" s="43"/>
    </row>
    <row r="634" spans="5:43" x14ac:dyDescent="0.2">
      <c r="E634" s="36"/>
      <c r="G634" s="37"/>
      <c r="H634" s="38"/>
      <c r="I634" s="38"/>
      <c r="J634" s="38"/>
      <c r="M634" s="39"/>
      <c r="AG634" s="32"/>
      <c r="AH634" s="32"/>
      <c r="AI634" s="40"/>
      <c r="AJ634" s="41"/>
      <c r="AK634" s="42"/>
      <c r="AL634" s="40"/>
      <c r="AM634" s="41"/>
      <c r="AN634" s="42"/>
      <c r="AO634" s="43"/>
      <c r="AP634" s="43"/>
      <c r="AQ634" s="43"/>
    </row>
    <row r="635" spans="5:43" x14ac:dyDescent="0.2">
      <c r="E635" s="36"/>
      <c r="G635" s="37"/>
      <c r="H635" s="38"/>
      <c r="I635" s="38"/>
      <c r="J635" s="38"/>
      <c r="M635" s="39"/>
      <c r="AG635" s="32"/>
      <c r="AH635" s="32"/>
      <c r="AI635" s="40"/>
      <c r="AJ635" s="41"/>
      <c r="AK635" s="42"/>
      <c r="AL635" s="40"/>
      <c r="AM635" s="41"/>
      <c r="AN635" s="42"/>
      <c r="AO635" s="43"/>
      <c r="AP635" s="43"/>
      <c r="AQ635" s="43"/>
    </row>
    <row r="636" spans="5:43" x14ac:dyDescent="0.2">
      <c r="E636" s="36"/>
      <c r="G636" s="37"/>
      <c r="H636" s="38"/>
      <c r="I636" s="38"/>
      <c r="J636" s="38"/>
      <c r="M636" s="39"/>
      <c r="AG636" s="32"/>
      <c r="AH636" s="32"/>
      <c r="AI636" s="40"/>
      <c r="AJ636" s="41"/>
      <c r="AK636" s="42"/>
      <c r="AL636" s="40"/>
      <c r="AM636" s="41"/>
      <c r="AN636" s="42"/>
      <c r="AO636" s="43"/>
      <c r="AP636" s="43"/>
      <c r="AQ636" s="43"/>
    </row>
    <row r="637" spans="5:43" x14ac:dyDescent="0.2">
      <c r="E637" s="36"/>
      <c r="G637" s="37"/>
      <c r="H637" s="38"/>
      <c r="I637" s="38"/>
      <c r="J637" s="38"/>
      <c r="M637" s="39"/>
      <c r="AG637" s="32"/>
      <c r="AH637" s="32"/>
      <c r="AI637" s="40"/>
      <c r="AJ637" s="41"/>
      <c r="AK637" s="42"/>
      <c r="AL637" s="40"/>
      <c r="AM637" s="41"/>
      <c r="AN637" s="42"/>
      <c r="AO637" s="43"/>
      <c r="AP637" s="43"/>
      <c r="AQ637" s="43"/>
    </row>
    <row r="638" spans="5:43" x14ac:dyDescent="0.2">
      <c r="E638" s="36"/>
      <c r="G638" s="37"/>
      <c r="H638" s="38"/>
      <c r="I638" s="38"/>
      <c r="J638" s="38"/>
      <c r="M638" s="39"/>
      <c r="AG638" s="32"/>
      <c r="AH638" s="32"/>
      <c r="AI638" s="40"/>
      <c r="AJ638" s="41"/>
      <c r="AK638" s="42"/>
      <c r="AL638" s="40"/>
      <c r="AM638" s="41"/>
      <c r="AN638" s="42"/>
      <c r="AO638" s="43"/>
      <c r="AP638" s="43"/>
      <c r="AQ638" s="43"/>
    </row>
    <row r="639" spans="5:43" x14ac:dyDescent="0.2">
      <c r="E639" s="36"/>
      <c r="G639" s="37"/>
      <c r="H639" s="38"/>
      <c r="I639" s="38"/>
      <c r="J639" s="38"/>
      <c r="M639" s="39"/>
      <c r="AG639" s="32"/>
      <c r="AH639" s="32"/>
      <c r="AI639" s="40"/>
      <c r="AJ639" s="41"/>
      <c r="AK639" s="42"/>
      <c r="AL639" s="40"/>
      <c r="AM639" s="41"/>
      <c r="AN639" s="42"/>
      <c r="AO639" s="43"/>
      <c r="AP639" s="43"/>
      <c r="AQ639" s="43"/>
    </row>
    <row r="640" spans="5:43" x14ac:dyDescent="0.2">
      <c r="E640" s="36"/>
      <c r="G640" s="37"/>
      <c r="H640" s="38"/>
      <c r="I640" s="38"/>
      <c r="J640" s="38"/>
      <c r="M640" s="39"/>
      <c r="AG640" s="32"/>
      <c r="AH640" s="32"/>
      <c r="AI640" s="40"/>
      <c r="AJ640" s="41"/>
      <c r="AK640" s="42"/>
      <c r="AL640" s="40"/>
      <c r="AM640" s="41"/>
      <c r="AN640" s="42"/>
      <c r="AO640" s="43"/>
      <c r="AP640" s="43"/>
      <c r="AQ640" s="43"/>
    </row>
    <row r="641" spans="5:43" x14ac:dyDescent="0.2">
      <c r="E641" s="36"/>
      <c r="G641" s="37"/>
      <c r="H641" s="38"/>
      <c r="I641" s="38"/>
      <c r="J641" s="38"/>
      <c r="M641" s="39"/>
      <c r="AG641" s="32"/>
      <c r="AH641" s="32"/>
      <c r="AI641" s="40"/>
      <c r="AJ641" s="41"/>
      <c r="AK641" s="42"/>
      <c r="AL641" s="40"/>
      <c r="AM641" s="41"/>
      <c r="AN641" s="42"/>
      <c r="AO641" s="43"/>
      <c r="AP641" s="43"/>
      <c r="AQ641" s="43"/>
    </row>
    <row r="642" spans="5:43" x14ac:dyDescent="0.2">
      <c r="E642" s="36"/>
      <c r="G642" s="37"/>
      <c r="H642" s="38"/>
      <c r="I642" s="38"/>
      <c r="J642" s="38"/>
      <c r="M642" s="39"/>
      <c r="AG642" s="32"/>
      <c r="AH642" s="32"/>
      <c r="AI642" s="40"/>
      <c r="AJ642" s="41"/>
      <c r="AK642" s="42"/>
      <c r="AL642" s="40"/>
      <c r="AM642" s="41"/>
      <c r="AN642" s="42"/>
      <c r="AO642" s="43"/>
      <c r="AP642" s="43"/>
      <c r="AQ642" s="43"/>
    </row>
    <row r="643" spans="5:43" x14ac:dyDescent="0.2">
      <c r="E643" s="36"/>
      <c r="G643" s="37"/>
      <c r="H643" s="38"/>
      <c r="I643" s="38"/>
      <c r="J643" s="38"/>
      <c r="M643" s="39"/>
      <c r="AG643" s="32"/>
      <c r="AH643" s="32"/>
      <c r="AI643" s="40"/>
      <c r="AJ643" s="41"/>
      <c r="AK643" s="42"/>
      <c r="AL643" s="40"/>
      <c r="AM643" s="41"/>
      <c r="AN643" s="42"/>
      <c r="AO643" s="43"/>
      <c r="AP643" s="43"/>
      <c r="AQ643" s="43"/>
    </row>
    <row r="644" spans="5:43" x14ac:dyDescent="0.2">
      <c r="E644" s="36"/>
      <c r="G644" s="37"/>
      <c r="H644" s="38"/>
      <c r="I644" s="38"/>
      <c r="J644" s="38"/>
      <c r="M644" s="39"/>
      <c r="AG644" s="32"/>
      <c r="AH644" s="32"/>
      <c r="AI644" s="40"/>
      <c r="AJ644" s="41"/>
      <c r="AK644" s="42"/>
      <c r="AL644" s="40"/>
      <c r="AM644" s="41"/>
      <c r="AN644" s="42"/>
      <c r="AO644" s="43"/>
      <c r="AP644" s="43"/>
      <c r="AQ644" s="43"/>
    </row>
    <row r="645" spans="5:43" x14ac:dyDescent="0.2">
      <c r="E645" s="36"/>
      <c r="G645" s="37"/>
      <c r="H645" s="38"/>
      <c r="I645" s="38"/>
      <c r="J645" s="38"/>
      <c r="M645" s="39"/>
      <c r="AG645" s="32"/>
      <c r="AH645" s="32"/>
      <c r="AI645" s="40"/>
      <c r="AJ645" s="41"/>
      <c r="AK645" s="42"/>
      <c r="AL645" s="40"/>
      <c r="AM645" s="41"/>
      <c r="AN645" s="42"/>
      <c r="AO645" s="43"/>
      <c r="AP645" s="43"/>
      <c r="AQ645" s="43"/>
    </row>
    <row r="646" spans="5:43" x14ac:dyDescent="0.2">
      <c r="E646" s="36"/>
      <c r="G646" s="37"/>
      <c r="H646" s="38"/>
      <c r="I646" s="38"/>
      <c r="J646" s="38"/>
      <c r="M646" s="39"/>
      <c r="AG646" s="32"/>
      <c r="AH646" s="32"/>
      <c r="AI646" s="40"/>
      <c r="AJ646" s="41"/>
      <c r="AK646" s="42"/>
      <c r="AL646" s="40"/>
      <c r="AM646" s="41"/>
      <c r="AN646" s="42"/>
      <c r="AO646" s="43"/>
      <c r="AP646" s="43"/>
      <c r="AQ646" s="43"/>
    </row>
    <row r="647" spans="5:43" x14ac:dyDescent="0.2">
      <c r="E647" s="36"/>
      <c r="G647" s="37"/>
      <c r="H647" s="38"/>
      <c r="I647" s="38"/>
      <c r="J647" s="38"/>
      <c r="M647" s="39"/>
      <c r="AG647" s="32"/>
      <c r="AH647" s="32"/>
      <c r="AI647" s="40"/>
      <c r="AJ647" s="41"/>
      <c r="AK647" s="42"/>
      <c r="AL647" s="40"/>
      <c r="AM647" s="41"/>
      <c r="AN647" s="42"/>
      <c r="AO647" s="43"/>
      <c r="AP647" s="43"/>
      <c r="AQ647" s="43"/>
    </row>
    <row r="648" spans="5:43" x14ac:dyDescent="0.2">
      <c r="E648" s="36"/>
      <c r="G648" s="37"/>
      <c r="H648" s="38"/>
      <c r="I648" s="38"/>
      <c r="J648" s="38"/>
      <c r="M648" s="39"/>
      <c r="AG648" s="32"/>
      <c r="AH648" s="32"/>
      <c r="AI648" s="40"/>
      <c r="AJ648" s="41"/>
      <c r="AK648" s="42"/>
      <c r="AL648" s="40"/>
      <c r="AM648" s="41"/>
      <c r="AN648" s="42"/>
      <c r="AO648" s="43"/>
      <c r="AP648" s="43"/>
      <c r="AQ648" s="43"/>
    </row>
    <row r="649" spans="5:43" x14ac:dyDescent="0.2">
      <c r="E649" s="36"/>
      <c r="G649" s="37"/>
      <c r="H649" s="38"/>
      <c r="I649" s="38"/>
      <c r="J649" s="38"/>
      <c r="M649" s="39"/>
      <c r="AG649" s="32"/>
      <c r="AH649" s="32"/>
      <c r="AI649" s="40"/>
      <c r="AJ649" s="41"/>
      <c r="AK649" s="42"/>
      <c r="AL649" s="40"/>
      <c r="AM649" s="41"/>
      <c r="AN649" s="42"/>
      <c r="AO649" s="43"/>
      <c r="AP649" s="43"/>
      <c r="AQ649" s="43"/>
    </row>
    <row r="650" spans="5:43" x14ac:dyDescent="0.2">
      <c r="E650" s="36"/>
      <c r="G650" s="37"/>
      <c r="H650" s="38"/>
      <c r="I650" s="38"/>
      <c r="J650" s="38"/>
      <c r="M650" s="39"/>
      <c r="AG650" s="32"/>
      <c r="AH650" s="32"/>
      <c r="AI650" s="40"/>
      <c r="AJ650" s="41"/>
      <c r="AK650" s="42"/>
      <c r="AL650" s="40"/>
      <c r="AM650" s="41"/>
      <c r="AN650" s="42"/>
      <c r="AO650" s="43"/>
      <c r="AP650" s="43"/>
      <c r="AQ650" s="43"/>
    </row>
    <row r="651" spans="5:43" x14ac:dyDescent="0.2">
      <c r="E651" s="36"/>
      <c r="G651" s="37"/>
      <c r="H651" s="38"/>
      <c r="I651" s="38"/>
      <c r="J651" s="38"/>
      <c r="M651" s="39"/>
      <c r="AG651" s="32"/>
      <c r="AH651" s="32"/>
      <c r="AI651" s="40"/>
      <c r="AJ651" s="41"/>
      <c r="AK651" s="42"/>
      <c r="AL651" s="40"/>
      <c r="AM651" s="41"/>
      <c r="AN651" s="42"/>
      <c r="AO651" s="43"/>
      <c r="AP651" s="43"/>
      <c r="AQ651" s="43"/>
    </row>
    <row r="652" spans="5:43" x14ac:dyDescent="0.2">
      <c r="E652" s="36"/>
      <c r="G652" s="37"/>
      <c r="H652" s="38"/>
      <c r="I652" s="38"/>
      <c r="J652" s="38"/>
      <c r="M652" s="39"/>
      <c r="AG652" s="32"/>
      <c r="AH652" s="32"/>
      <c r="AI652" s="40"/>
      <c r="AJ652" s="41"/>
      <c r="AK652" s="42"/>
      <c r="AL652" s="40"/>
      <c r="AM652" s="41"/>
      <c r="AN652" s="42"/>
      <c r="AO652" s="43"/>
      <c r="AP652" s="43"/>
      <c r="AQ652" s="43"/>
    </row>
    <row r="653" spans="5:43" x14ac:dyDescent="0.2">
      <c r="E653" s="36"/>
      <c r="G653" s="37"/>
      <c r="H653" s="38"/>
      <c r="I653" s="38"/>
      <c r="J653" s="38"/>
      <c r="M653" s="39"/>
      <c r="AG653" s="32"/>
      <c r="AH653" s="32"/>
      <c r="AI653" s="40"/>
      <c r="AJ653" s="41"/>
      <c r="AK653" s="42"/>
      <c r="AL653" s="40"/>
      <c r="AM653" s="41"/>
      <c r="AN653" s="42"/>
      <c r="AO653" s="43"/>
      <c r="AP653" s="43"/>
      <c r="AQ653" s="43"/>
    </row>
    <row r="654" spans="5:43" x14ac:dyDescent="0.2">
      <c r="E654" s="36"/>
      <c r="G654" s="37"/>
      <c r="H654" s="38"/>
      <c r="I654" s="38"/>
      <c r="J654" s="38"/>
      <c r="M654" s="39"/>
      <c r="AG654" s="32"/>
      <c r="AH654" s="32"/>
      <c r="AI654" s="40"/>
      <c r="AJ654" s="41"/>
      <c r="AK654" s="42"/>
      <c r="AL654" s="40"/>
      <c r="AM654" s="41"/>
      <c r="AN654" s="42"/>
      <c r="AO654" s="43"/>
      <c r="AP654" s="43"/>
      <c r="AQ654" s="43"/>
    </row>
    <row r="655" spans="5:43" x14ac:dyDescent="0.2">
      <c r="E655" s="36"/>
      <c r="G655" s="37"/>
      <c r="H655" s="38"/>
      <c r="I655" s="38"/>
      <c r="J655" s="38"/>
      <c r="M655" s="39"/>
      <c r="AG655" s="32"/>
      <c r="AH655" s="32"/>
      <c r="AI655" s="40"/>
      <c r="AJ655" s="41"/>
      <c r="AK655" s="42"/>
      <c r="AL655" s="40"/>
      <c r="AM655" s="41"/>
      <c r="AN655" s="42"/>
      <c r="AO655" s="43"/>
      <c r="AP655" s="43"/>
      <c r="AQ655" s="43"/>
    </row>
    <row r="656" spans="5:43" x14ac:dyDescent="0.2">
      <c r="E656" s="36"/>
      <c r="G656" s="37"/>
      <c r="H656" s="38"/>
      <c r="I656" s="38"/>
      <c r="J656" s="38"/>
      <c r="M656" s="39"/>
      <c r="AG656" s="32"/>
      <c r="AH656" s="32"/>
      <c r="AI656" s="40"/>
      <c r="AJ656" s="41"/>
      <c r="AK656" s="42"/>
      <c r="AL656" s="40"/>
      <c r="AM656" s="41"/>
      <c r="AN656" s="42"/>
      <c r="AO656" s="43"/>
      <c r="AP656" s="43"/>
      <c r="AQ656" s="43"/>
    </row>
    <row r="657" spans="5:43" x14ac:dyDescent="0.2">
      <c r="E657" s="36"/>
      <c r="G657" s="37"/>
      <c r="H657" s="38"/>
      <c r="I657" s="38"/>
      <c r="J657" s="38"/>
      <c r="M657" s="39"/>
      <c r="AG657" s="32"/>
      <c r="AH657" s="32"/>
      <c r="AI657" s="40"/>
      <c r="AJ657" s="41"/>
      <c r="AK657" s="42"/>
      <c r="AL657" s="40"/>
      <c r="AM657" s="41"/>
      <c r="AN657" s="42"/>
      <c r="AO657" s="43"/>
      <c r="AP657" s="43"/>
      <c r="AQ657" s="43"/>
    </row>
    <row r="658" spans="5:43" x14ac:dyDescent="0.2">
      <c r="E658" s="36"/>
      <c r="G658" s="37"/>
      <c r="H658" s="38"/>
      <c r="I658" s="38"/>
      <c r="J658" s="38"/>
      <c r="M658" s="39"/>
      <c r="AG658" s="32"/>
      <c r="AH658" s="32"/>
      <c r="AI658" s="40"/>
      <c r="AJ658" s="41"/>
      <c r="AK658" s="42"/>
      <c r="AL658" s="40"/>
      <c r="AM658" s="41"/>
      <c r="AN658" s="42"/>
      <c r="AO658" s="43"/>
      <c r="AP658" s="43"/>
      <c r="AQ658" s="43"/>
    </row>
    <row r="659" spans="5:43" x14ac:dyDescent="0.2">
      <c r="E659" s="36"/>
      <c r="G659" s="37"/>
      <c r="H659" s="38"/>
      <c r="I659" s="38"/>
      <c r="J659" s="38"/>
      <c r="M659" s="39"/>
      <c r="AG659" s="32"/>
      <c r="AH659" s="32"/>
      <c r="AI659" s="40"/>
      <c r="AJ659" s="41"/>
      <c r="AK659" s="42"/>
      <c r="AL659" s="40"/>
      <c r="AM659" s="41"/>
      <c r="AN659" s="42"/>
      <c r="AO659" s="43"/>
      <c r="AP659" s="43"/>
      <c r="AQ659" s="43"/>
    </row>
    <row r="660" spans="5:43" x14ac:dyDescent="0.2">
      <c r="E660" s="36"/>
      <c r="G660" s="37"/>
      <c r="H660" s="38"/>
      <c r="I660" s="38"/>
      <c r="J660" s="38"/>
      <c r="M660" s="39"/>
      <c r="AG660" s="32"/>
      <c r="AH660" s="32"/>
      <c r="AI660" s="40"/>
      <c r="AJ660" s="41"/>
      <c r="AK660" s="42"/>
      <c r="AL660" s="40"/>
      <c r="AM660" s="41"/>
      <c r="AN660" s="42"/>
      <c r="AO660" s="43"/>
      <c r="AP660" s="43"/>
      <c r="AQ660" s="43"/>
    </row>
    <row r="661" spans="5:43" x14ac:dyDescent="0.2">
      <c r="E661" s="36"/>
      <c r="G661" s="37"/>
      <c r="H661" s="38"/>
      <c r="I661" s="38"/>
      <c r="J661" s="38"/>
      <c r="M661" s="39"/>
      <c r="AG661" s="32"/>
      <c r="AH661" s="32"/>
      <c r="AI661" s="40"/>
      <c r="AJ661" s="41"/>
      <c r="AK661" s="42"/>
      <c r="AL661" s="40"/>
      <c r="AM661" s="41"/>
      <c r="AN661" s="42"/>
      <c r="AO661" s="43"/>
      <c r="AP661" s="43"/>
      <c r="AQ661" s="43"/>
    </row>
    <row r="662" spans="5:43" x14ac:dyDescent="0.2">
      <c r="E662" s="36"/>
      <c r="G662" s="37"/>
      <c r="H662" s="38"/>
      <c r="I662" s="38"/>
      <c r="J662" s="38"/>
      <c r="M662" s="39"/>
      <c r="AG662" s="32"/>
      <c r="AH662" s="32"/>
      <c r="AI662" s="40"/>
      <c r="AJ662" s="41"/>
      <c r="AK662" s="42"/>
      <c r="AL662" s="40"/>
      <c r="AM662" s="41"/>
      <c r="AN662" s="42"/>
      <c r="AO662" s="43"/>
      <c r="AP662" s="43"/>
      <c r="AQ662" s="43"/>
    </row>
    <row r="663" spans="5:43" x14ac:dyDescent="0.2">
      <c r="E663" s="36"/>
      <c r="G663" s="37"/>
      <c r="H663" s="38"/>
      <c r="I663" s="38"/>
      <c r="J663" s="38"/>
      <c r="M663" s="39"/>
      <c r="AG663" s="32"/>
      <c r="AH663" s="32"/>
      <c r="AI663" s="40"/>
      <c r="AJ663" s="41"/>
      <c r="AK663" s="42"/>
      <c r="AL663" s="40"/>
      <c r="AM663" s="41"/>
      <c r="AN663" s="42"/>
      <c r="AO663" s="43"/>
      <c r="AP663" s="43"/>
      <c r="AQ663" s="43"/>
    </row>
    <row r="664" spans="5:43" x14ac:dyDescent="0.2">
      <c r="E664" s="36"/>
      <c r="G664" s="37"/>
      <c r="H664" s="38"/>
      <c r="I664" s="38"/>
      <c r="J664" s="38"/>
      <c r="M664" s="39"/>
      <c r="AG664" s="32"/>
      <c r="AH664" s="32"/>
      <c r="AI664" s="40"/>
      <c r="AJ664" s="41"/>
      <c r="AK664" s="42"/>
      <c r="AL664" s="40"/>
      <c r="AM664" s="41"/>
      <c r="AN664" s="42"/>
      <c r="AO664" s="43"/>
      <c r="AP664" s="43"/>
      <c r="AQ664" s="43"/>
    </row>
    <row r="665" spans="5:43" x14ac:dyDescent="0.2">
      <c r="E665" s="36"/>
      <c r="G665" s="37"/>
      <c r="H665" s="38"/>
      <c r="I665" s="38"/>
      <c r="J665" s="38"/>
      <c r="M665" s="39"/>
      <c r="AG665" s="32"/>
      <c r="AH665" s="32"/>
      <c r="AI665" s="40"/>
      <c r="AJ665" s="41"/>
      <c r="AK665" s="42"/>
      <c r="AL665" s="40"/>
      <c r="AM665" s="41"/>
      <c r="AN665" s="42"/>
      <c r="AO665" s="43"/>
      <c r="AP665" s="43"/>
      <c r="AQ665" s="43"/>
    </row>
    <row r="666" spans="5:43" x14ac:dyDescent="0.2">
      <c r="E666" s="36"/>
      <c r="G666" s="37"/>
      <c r="H666" s="38"/>
      <c r="I666" s="38"/>
      <c r="J666" s="38"/>
      <c r="M666" s="39"/>
      <c r="AG666" s="32"/>
      <c r="AH666" s="32"/>
      <c r="AI666" s="40"/>
      <c r="AJ666" s="41"/>
      <c r="AK666" s="42"/>
      <c r="AL666" s="40"/>
      <c r="AM666" s="41"/>
      <c r="AN666" s="42"/>
      <c r="AO666" s="43"/>
      <c r="AP666" s="43"/>
      <c r="AQ666" s="43"/>
    </row>
    <row r="667" spans="5:43" x14ac:dyDescent="0.2">
      <c r="E667" s="36"/>
      <c r="G667" s="37"/>
      <c r="H667" s="38"/>
      <c r="I667" s="38"/>
      <c r="J667" s="38"/>
      <c r="M667" s="39"/>
      <c r="AG667" s="32"/>
      <c r="AH667" s="32"/>
      <c r="AI667" s="40"/>
      <c r="AJ667" s="41"/>
      <c r="AK667" s="42"/>
      <c r="AL667" s="40"/>
      <c r="AM667" s="41"/>
      <c r="AN667" s="42"/>
      <c r="AO667" s="43"/>
      <c r="AP667" s="43"/>
      <c r="AQ667" s="43"/>
    </row>
    <row r="668" spans="5:43" x14ac:dyDescent="0.2">
      <c r="E668" s="36"/>
      <c r="G668" s="37"/>
      <c r="H668" s="38"/>
      <c r="I668" s="38"/>
      <c r="J668" s="38"/>
      <c r="M668" s="39"/>
      <c r="AG668" s="32"/>
      <c r="AH668" s="32"/>
      <c r="AI668" s="40"/>
      <c r="AJ668" s="41"/>
      <c r="AK668" s="42"/>
      <c r="AL668" s="40"/>
      <c r="AM668" s="41"/>
      <c r="AN668" s="42"/>
      <c r="AO668" s="43"/>
      <c r="AP668" s="43"/>
      <c r="AQ668" s="43"/>
    </row>
    <row r="669" spans="5:43" x14ac:dyDescent="0.2">
      <c r="E669" s="36"/>
      <c r="G669" s="37"/>
      <c r="H669" s="38"/>
      <c r="I669" s="38"/>
      <c r="J669" s="38"/>
      <c r="M669" s="39"/>
      <c r="AG669" s="32"/>
      <c r="AH669" s="32"/>
      <c r="AI669" s="40"/>
      <c r="AJ669" s="41"/>
      <c r="AK669" s="42"/>
      <c r="AL669" s="40"/>
      <c r="AM669" s="41"/>
      <c r="AN669" s="42"/>
      <c r="AO669" s="43"/>
      <c r="AP669" s="43"/>
      <c r="AQ669" s="43"/>
    </row>
    <row r="670" spans="5:43" x14ac:dyDescent="0.2">
      <c r="E670" s="36"/>
      <c r="G670" s="37"/>
      <c r="H670" s="38"/>
      <c r="I670" s="38"/>
      <c r="J670" s="38"/>
      <c r="M670" s="39"/>
      <c r="AG670" s="32"/>
      <c r="AH670" s="32"/>
      <c r="AI670" s="40"/>
      <c r="AJ670" s="41"/>
      <c r="AK670" s="42"/>
      <c r="AL670" s="40"/>
      <c r="AM670" s="41"/>
      <c r="AN670" s="42"/>
      <c r="AO670" s="43"/>
      <c r="AP670" s="43"/>
      <c r="AQ670" s="43"/>
    </row>
    <row r="671" spans="5:43" x14ac:dyDescent="0.2">
      <c r="E671" s="36"/>
      <c r="G671" s="37"/>
      <c r="H671" s="38"/>
      <c r="I671" s="38"/>
      <c r="J671" s="38"/>
      <c r="M671" s="39"/>
      <c r="AG671" s="32"/>
      <c r="AH671" s="32"/>
      <c r="AI671" s="40"/>
      <c r="AJ671" s="41"/>
      <c r="AK671" s="42"/>
      <c r="AL671" s="40"/>
      <c r="AM671" s="41"/>
      <c r="AN671" s="42"/>
      <c r="AO671" s="43"/>
      <c r="AP671" s="43"/>
      <c r="AQ671" s="43"/>
    </row>
    <row r="672" spans="5:43" x14ac:dyDescent="0.2">
      <c r="E672" s="36"/>
      <c r="G672" s="37"/>
      <c r="H672" s="38"/>
      <c r="I672" s="38"/>
      <c r="J672" s="38"/>
      <c r="M672" s="39"/>
      <c r="AG672" s="32"/>
      <c r="AH672" s="32"/>
      <c r="AI672" s="40"/>
      <c r="AJ672" s="41"/>
      <c r="AK672" s="42"/>
      <c r="AL672" s="40"/>
      <c r="AM672" s="41"/>
      <c r="AN672" s="42"/>
      <c r="AO672" s="43"/>
      <c r="AP672" s="43"/>
      <c r="AQ672" s="43"/>
    </row>
    <row r="673" spans="5:43" x14ac:dyDescent="0.2">
      <c r="E673" s="36"/>
      <c r="G673" s="37"/>
      <c r="H673" s="38"/>
      <c r="I673" s="38"/>
      <c r="J673" s="38"/>
      <c r="M673" s="39"/>
      <c r="AG673" s="32"/>
      <c r="AH673" s="32"/>
      <c r="AI673" s="40"/>
      <c r="AJ673" s="41"/>
      <c r="AK673" s="42"/>
      <c r="AL673" s="40"/>
      <c r="AM673" s="41"/>
      <c r="AN673" s="42"/>
      <c r="AO673" s="43"/>
      <c r="AP673" s="43"/>
      <c r="AQ673" s="43"/>
    </row>
    <row r="674" spans="5:43" x14ac:dyDescent="0.2">
      <c r="E674" s="36"/>
      <c r="G674" s="37"/>
      <c r="H674" s="38"/>
      <c r="I674" s="38"/>
      <c r="J674" s="38"/>
      <c r="M674" s="39"/>
      <c r="AG674" s="32"/>
      <c r="AH674" s="32"/>
      <c r="AI674" s="40"/>
      <c r="AJ674" s="41"/>
      <c r="AK674" s="42"/>
      <c r="AL674" s="40"/>
      <c r="AM674" s="41"/>
      <c r="AN674" s="42"/>
      <c r="AO674" s="43"/>
      <c r="AP674" s="43"/>
      <c r="AQ674" s="43"/>
    </row>
    <row r="675" spans="5:43" x14ac:dyDescent="0.2">
      <c r="E675" s="36"/>
      <c r="G675" s="37"/>
      <c r="H675" s="38"/>
      <c r="I675" s="38"/>
      <c r="J675" s="38"/>
      <c r="M675" s="39"/>
      <c r="AG675" s="32"/>
      <c r="AH675" s="32"/>
      <c r="AI675" s="40"/>
      <c r="AJ675" s="41"/>
      <c r="AK675" s="42"/>
      <c r="AL675" s="40"/>
      <c r="AM675" s="41"/>
      <c r="AN675" s="42"/>
      <c r="AO675" s="43"/>
      <c r="AP675" s="43"/>
      <c r="AQ675" s="43"/>
    </row>
    <row r="676" spans="5:43" x14ac:dyDescent="0.2">
      <c r="E676" s="36"/>
      <c r="G676" s="37"/>
      <c r="H676" s="38"/>
      <c r="I676" s="38"/>
      <c r="J676" s="38"/>
      <c r="M676" s="39"/>
      <c r="AG676" s="32"/>
      <c r="AH676" s="32"/>
      <c r="AI676" s="40"/>
      <c r="AJ676" s="41"/>
      <c r="AK676" s="42"/>
      <c r="AL676" s="40"/>
      <c r="AM676" s="41"/>
      <c r="AN676" s="42"/>
      <c r="AO676" s="43"/>
      <c r="AP676" s="43"/>
      <c r="AQ676" s="43"/>
    </row>
    <row r="677" spans="5:43" x14ac:dyDescent="0.2">
      <c r="E677" s="36"/>
      <c r="G677" s="37"/>
      <c r="H677" s="38"/>
      <c r="I677" s="38"/>
      <c r="J677" s="38"/>
      <c r="M677" s="39"/>
      <c r="AG677" s="32"/>
      <c r="AH677" s="32"/>
      <c r="AI677" s="40"/>
      <c r="AJ677" s="41"/>
      <c r="AK677" s="42"/>
      <c r="AL677" s="40"/>
      <c r="AM677" s="41"/>
      <c r="AN677" s="42"/>
      <c r="AO677" s="43"/>
      <c r="AP677" s="43"/>
      <c r="AQ677" s="43"/>
    </row>
    <row r="678" spans="5:43" x14ac:dyDescent="0.2">
      <c r="E678" s="36"/>
      <c r="G678" s="37"/>
      <c r="H678" s="38"/>
      <c r="I678" s="38"/>
      <c r="J678" s="38"/>
      <c r="M678" s="39"/>
      <c r="AG678" s="32"/>
      <c r="AH678" s="32"/>
      <c r="AI678" s="40"/>
      <c r="AJ678" s="41"/>
      <c r="AK678" s="42"/>
      <c r="AL678" s="40"/>
      <c r="AM678" s="41"/>
      <c r="AN678" s="42"/>
      <c r="AO678" s="43"/>
      <c r="AP678" s="43"/>
      <c r="AQ678" s="43"/>
    </row>
    <row r="679" spans="5:43" x14ac:dyDescent="0.2">
      <c r="E679" s="36"/>
      <c r="G679" s="37"/>
      <c r="H679" s="38"/>
      <c r="I679" s="38"/>
      <c r="J679" s="38"/>
      <c r="M679" s="39"/>
      <c r="AG679" s="32"/>
      <c r="AH679" s="32"/>
      <c r="AI679" s="40"/>
      <c r="AJ679" s="41"/>
      <c r="AK679" s="42"/>
      <c r="AL679" s="40"/>
      <c r="AM679" s="41"/>
      <c r="AN679" s="42"/>
      <c r="AO679" s="43"/>
      <c r="AP679" s="43"/>
      <c r="AQ679" s="43"/>
    </row>
    <row r="680" spans="5:43" x14ac:dyDescent="0.2">
      <c r="E680" s="36"/>
      <c r="G680" s="37"/>
      <c r="H680" s="38"/>
      <c r="I680" s="38"/>
      <c r="J680" s="38"/>
      <c r="M680" s="39"/>
      <c r="AG680" s="32"/>
      <c r="AH680" s="32"/>
      <c r="AI680" s="40"/>
      <c r="AJ680" s="41"/>
      <c r="AK680" s="42"/>
      <c r="AL680" s="40"/>
      <c r="AM680" s="41"/>
      <c r="AN680" s="42"/>
      <c r="AO680" s="43"/>
      <c r="AP680" s="43"/>
      <c r="AQ680" s="43"/>
    </row>
    <row r="681" spans="5:43" x14ac:dyDescent="0.2">
      <c r="E681" s="36"/>
      <c r="G681" s="37"/>
      <c r="H681" s="38"/>
      <c r="I681" s="38"/>
      <c r="J681" s="38"/>
      <c r="M681" s="39"/>
      <c r="AG681" s="32"/>
      <c r="AH681" s="32"/>
      <c r="AI681" s="40"/>
      <c r="AJ681" s="41"/>
      <c r="AK681" s="42"/>
      <c r="AL681" s="40"/>
      <c r="AM681" s="41"/>
      <c r="AN681" s="42"/>
      <c r="AO681" s="43"/>
      <c r="AP681" s="43"/>
      <c r="AQ681" s="43"/>
    </row>
    <row r="682" spans="5:43" x14ac:dyDescent="0.2">
      <c r="E682" s="36"/>
      <c r="G682" s="37"/>
      <c r="H682" s="38"/>
      <c r="I682" s="38"/>
      <c r="J682" s="38"/>
      <c r="M682" s="39"/>
      <c r="AG682" s="32"/>
      <c r="AH682" s="32"/>
      <c r="AI682" s="40"/>
      <c r="AJ682" s="41"/>
      <c r="AK682" s="42"/>
      <c r="AL682" s="40"/>
      <c r="AM682" s="41"/>
      <c r="AN682" s="42"/>
      <c r="AO682" s="43"/>
      <c r="AP682" s="43"/>
      <c r="AQ682" s="43"/>
    </row>
    <row r="683" spans="5:43" x14ac:dyDescent="0.2">
      <c r="E683" s="36"/>
      <c r="G683" s="37"/>
      <c r="H683" s="38"/>
      <c r="I683" s="38"/>
      <c r="J683" s="38"/>
      <c r="M683" s="39"/>
      <c r="AG683" s="32"/>
      <c r="AH683" s="32"/>
      <c r="AI683" s="40"/>
      <c r="AJ683" s="41"/>
      <c r="AK683" s="42"/>
      <c r="AL683" s="40"/>
      <c r="AM683" s="41"/>
      <c r="AN683" s="42"/>
      <c r="AO683" s="43"/>
      <c r="AP683" s="43"/>
      <c r="AQ683" s="43"/>
    </row>
    <row r="684" spans="5:43" x14ac:dyDescent="0.2">
      <c r="E684" s="36"/>
      <c r="G684" s="37"/>
      <c r="H684" s="38"/>
      <c r="I684" s="38"/>
      <c r="J684" s="38"/>
      <c r="M684" s="39"/>
      <c r="AG684" s="32"/>
      <c r="AH684" s="32"/>
      <c r="AI684" s="40"/>
      <c r="AJ684" s="41"/>
      <c r="AK684" s="42"/>
      <c r="AL684" s="40"/>
      <c r="AM684" s="41"/>
      <c r="AN684" s="42"/>
      <c r="AO684" s="43"/>
      <c r="AP684" s="43"/>
      <c r="AQ684" s="43"/>
    </row>
    <row r="685" spans="5:43" x14ac:dyDescent="0.2">
      <c r="E685" s="36"/>
      <c r="G685" s="37"/>
      <c r="H685" s="38"/>
      <c r="I685" s="38"/>
      <c r="J685" s="38"/>
      <c r="M685" s="39"/>
      <c r="AG685" s="32"/>
      <c r="AH685" s="32"/>
      <c r="AI685" s="40"/>
      <c r="AJ685" s="41"/>
      <c r="AK685" s="42"/>
      <c r="AL685" s="40"/>
      <c r="AM685" s="41"/>
      <c r="AN685" s="42"/>
      <c r="AO685" s="43"/>
      <c r="AP685" s="43"/>
      <c r="AQ685" s="43"/>
    </row>
    <row r="686" spans="5:43" x14ac:dyDescent="0.2">
      <c r="E686" s="36"/>
      <c r="G686" s="37"/>
      <c r="H686" s="38"/>
      <c r="I686" s="38"/>
      <c r="J686" s="38"/>
      <c r="M686" s="39"/>
      <c r="AG686" s="32"/>
      <c r="AH686" s="32"/>
      <c r="AI686" s="40"/>
      <c r="AJ686" s="41"/>
      <c r="AK686" s="42"/>
      <c r="AL686" s="40"/>
      <c r="AM686" s="41"/>
      <c r="AN686" s="42"/>
      <c r="AO686" s="43"/>
      <c r="AP686" s="43"/>
      <c r="AQ686" s="43"/>
    </row>
    <row r="687" spans="5:43" x14ac:dyDescent="0.2">
      <c r="E687" s="36"/>
      <c r="G687" s="37"/>
      <c r="H687" s="38"/>
      <c r="I687" s="38"/>
      <c r="J687" s="38"/>
      <c r="M687" s="39"/>
      <c r="AG687" s="32"/>
      <c r="AH687" s="32"/>
      <c r="AI687" s="40"/>
      <c r="AJ687" s="41"/>
      <c r="AK687" s="42"/>
      <c r="AL687" s="40"/>
      <c r="AM687" s="41"/>
      <c r="AN687" s="42"/>
      <c r="AO687" s="43"/>
      <c r="AP687" s="43"/>
      <c r="AQ687" s="43"/>
    </row>
    <row r="688" spans="5:43" x14ac:dyDescent="0.2">
      <c r="E688" s="36"/>
      <c r="G688" s="37"/>
      <c r="H688" s="38"/>
      <c r="I688" s="38"/>
      <c r="J688" s="38"/>
      <c r="M688" s="39"/>
      <c r="AG688" s="32"/>
      <c r="AH688" s="32"/>
      <c r="AI688" s="40"/>
      <c r="AJ688" s="41"/>
      <c r="AK688" s="42"/>
      <c r="AL688" s="40"/>
      <c r="AM688" s="41"/>
      <c r="AN688" s="42"/>
      <c r="AO688" s="43"/>
      <c r="AP688" s="43"/>
      <c r="AQ688" s="43"/>
    </row>
    <row r="689" spans="5:43" x14ac:dyDescent="0.2">
      <c r="E689" s="36"/>
      <c r="G689" s="37"/>
      <c r="H689" s="38"/>
      <c r="I689" s="38"/>
      <c r="J689" s="38"/>
      <c r="M689" s="39"/>
      <c r="AG689" s="32"/>
      <c r="AH689" s="32"/>
      <c r="AI689" s="40"/>
      <c r="AJ689" s="41"/>
      <c r="AK689" s="42"/>
      <c r="AL689" s="40"/>
      <c r="AM689" s="41"/>
      <c r="AN689" s="42"/>
      <c r="AO689" s="43"/>
      <c r="AP689" s="43"/>
      <c r="AQ689" s="43"/>
    </row>
    <row r="690" spans="5:43" x14ac:dyDescent="0.2">
      <c r="E690" s="36"/>
      <c r="G690" s="37"/>
      <c r="H690" s="38"/>
      <c r="I690" s="38"/>
      <c r="J690" s="38"/>
      <c r="M690" s="39"/>
      <c r="AG690" s="32"/>
      <c r="AH690" s="32"/>
      <c r="AI690" s="40"/>
      <c r="AJ690" s="41"/>
      <c r="AK690" s="42"/>
      <c r="AL690" s="40"/>
      <c r="AM690" s="41"/>
      <c r="AN690" s="42"/>
      <c r="AO690" s="43"/>
      <c r="AP690" s="43"/>
      <c r="AQ690" s="43"/>
    </row>
    <row r="691" spans="5:43" x14ac:dyDescent="0.2">
      <c r="E691" s="36"/>
      <c r="G691" s="37"/>
      <c r="H691" s="38"/>
      <c r="I691" s="38"/>
      <c r="J691" s="38"/>
      <c r="M691" s="39"/>
      <c r="AG691" s="32"/>
      <c r="AH691" s="32"/>
      <c r="AI691" s="40"/>
      <c r="AJ691" s="41"/>
      <c r="AK691" s="42"/>
      <c r="AL691" s="40"/>
      <c r="AM691" s="41"/>
      <c r="AN691" s="42"/>
      <c r="AO691" s="43"/>
      <c r="AP691" s="43"/>
      <c r="AQ691" s="43"/>
    </row>
    <row r="692" spans="5:43" x14ac:dyDescent="0.2">
      <c r="E692" s="36"/>
      <c r="G692" s="37"/>
      <c r="H692" s="38"/>
      <c r="I692" s="38"/>
      <c r="J692" s="38"/>
      <c r="M692" s="39"/>
      <c r="AG692" s="32"/>
      <c r="AH692" s="32"/>
      <c r="AI692" s="40"/>
      <c r="AJ692" s="41"/>
      <c r="AK692" s="42"/>
      <c r="AL692" s="40"/>
      <c r="AM692" s="41"/>
      <c r="AN692" s="42"/>
      <c r="AO692" s="43"/>
      <c r="AP692" s="43"/>
      <c r="AQ692" s="43"/>
    </row>
    <row r="693" spans="5:43" x14ac:dyDescent="0.2">
      <c r="E693" s="36"/>
      <c r="G693" s="37"/>
      <c r="H693" s="38"/>
      <c r="I693" s="38"/>
      <c r="J693" s="38"/>
      <c r="M693" s="39"/>
      <c r="AG693" s="32"/>
      <c r="AH693" s="32"/>
      <c r="AI693" s="40"/>
      <c r="AJ693" s="41"/>
      <c r="AK693" s="42"/>
      <c r="AL693" s="40"/>
      <c r="AM693" s="41"/>
      <c r="AN693" s="42"/>
      <c r="AO693" s="43"/>
      <c r="AP693" s="43"/>
      <c r="AQ693" s="43"/>
    </row>
    <row r="694" spans="5:43" x14ac:dyDescent="0.2">
      <c r="E694" s="36"/>
      <c r="G694" s="37"/>
      <c r="H694" s="38"/>
      <c r="I694" s="38"/>
      <c r="J694" s="38"/>
      <c r="M694" s="39"/>
      <c r="AG694" s="32"/>
      <c r="AH694" s="32"/>
      <c r="AI694" s="40"/>
      <c r="AJ694" s="41"/>
      <c r="AK694" s="42"/>
      <c r="AL694" s="40"/>
      <c r="AM694" s="41"/>
      <c r="AN694" s="42"/>
      <c r="AO694" s="43"/>
      <c r="AP694" s="43"/>
      <c r="AQ694" s="43"/>
    </row>
    <row r="695" spans="5:43" x14ac:dyDescent="0.2">
      <c r="E695" s="36"/>
      <c r="G695" s="37"/>
      <c r="H695" s="38"/>
      <c r="I695" s="38"/>
      <c r="J695" s="38"/>
      <c r="M695" s="39"/>
      <c r="AG695" s="32"/>
      <c r="AH695" s="32"/>
      <c r="AI695" s="40"/>
      <c r="AJ695" s="41"/>
      <c r="AK695" s="42"/>
      <c r="AL695" s="40"/>
      <c r="AM695" s="41"/>
      <c r="AN695" s="42"/>
      <c r="AO695" s="43"/>
      <c r="AP695" s="43"/>
      <c r="AQ695" s="43"/>
    </row>
    <row r="696" spans="5:43" x14ac:dyDescent="0.2">
      <c r="E696" s="36"/>
      <c r="G696" s="37"/>
      <c r="H696" s="38"/>
      <c r="I696" s="38"/>
      <c r="J696" s="38"/>
      <c r="M696" s="39"/>
      <c r="AG696" s="32"/>
      <c r="AH696" s="32"/>
      <c r="AI696" s="40"/>
      <c r="AJ696" s="41"/>
      <c r="AK696" s="42"/>
      <c r="AL696" s="40"/>
      <c r="AM696" s="41"/>
      <c r="AN696" s="42"/>
      <c r="AO696" s="43"/>
      <c r="AP696" s="43"/>
      <c r="AQ696" s="43"/>
    </row>
    <row r="697" spans="5:43" x14ac:dyDescent="0.2">
      <c r="E697" s="36"/>
      <c r="G697" s="37"/>
      <c r="H697" s="38"/>
      <c r="I697" s="38"/>
      <c r="J697" s="38"/>
      <c r="M697" s="39"/>
      <c r="AG697" s="32"/>
      <c r="AH697" s="32"/>
      <c r="AI697" s="40"/>
      <c r="AJ697" s="41"/>
      <c r="AK697" s="42"/>
      <c r="AL697" s="40"/>
      <c r="AM697" s="41"/>
      <c r="AN697" s="42"/>
      <c r="AO697" s="43"/>
      <c r="AP697" s="43"/>
      <c r="AQ697" s="43"/>
    </row>
    <row r="698" spans="5:43" x14ac:dyDescent="0.2">
      <c r="E698" s="36"/>
      <c r="G698" s="37"/>
      <c r="H698" s="38"/>
      <c r="I698" s="38"/>
      <c r="J698" s="38"/>
      <c r="M698" s="39"/>
      <c r="AG698" s="32"/>
      <c r="AH698" s="32"/>
      <c r="AI698" s="40"/>
      <c r="AJ698" s="41"/>
      <c r="AK698" s="42"/>
      <c r="AL698" s="40"/>
      <c r="AM698" s="41"/>
      <c r="AN698" s="42"/>
      <c r="AO698" s="43"/>
      <c r="AP698" s="43"/>
      <c r="AQ698" s="43"/>
    </row>
    <row r="699" spans="5:43" x14ac:dyDescent="0.2">
      <c r="E699" s="36"/>
      <c r="G699" s="37"/>
      <c r="H699" s="38"/>
      <c r="I699" s="38"/>
      <c r="J699" s="38"/>
      <c r="M699" s="39"/>
      <c r="AG699" s="32"/>
      <c r="AH699" s="32"/>
      <c r="AI699" s="40"/>
      <c r="AJ699" s="41"/>
      <c r="AK699" s="42"/>
      <c r="AL699" s="40"/>
      <c r="AM699" s="41"/>
      <c r="AN699" s="42"/>
      <c r="AO699" s="43"/>
      <c r="AP699" s="43"/>
      <c r="AQ699" s="43"/>
    </row>
    <row r="700" spans="5:43" x14ac:dyDescent="0.2">
      <c r="E700" s="36"/>
      <c r="G700" s="37"/>
      <c r="H700" s="38"/>
      <c r="I700" s="38"/>
      <c r="J700" s="38"/>
      <c r="M700" s="39"/>
      <c r="AG700" s="32"/>
      <c r="AH700" s="32"/>
      <c r="AI700" s="40"/>
      <c r="AJ700" s="41"/>
      <c r="AK700" s="42"/>
      <c r="AL700" s="40"/>
      <c r="AM700" s="41"/>
      <c r="AN700" s="42"/>
      <c r="AO700" s="43"/>
      <c r="AP700" s="43"/>
      <c r="AQ700" s="43"/>
    </row>
    <row r="701" spans="5:43" x14ac:dyDescent="0.2">
      <c r="E701" s="36"/>
      <c r="G701" s="37"/>
      <c r="H701" s="38"/>
      <c r="I701" s="38"/>
      <c r="J701" s="38"/>
      <c r="M701" s="39"/>
      <c r="AG701" s="32"/>
      <c r="AH701" s="32"/>
      <c r="AI701" s="40"/>
      <c r="AJ701" s="41"/>
      <c r="AK701" s="42"/>
      <c r="AL701" s="40"/>
      <c r="AM701" s="41"/>
      <c r="AN701" s="42"/>
      <c r="AO701" s="43"/>
      <c r="AP701" s="43"/>
      <c r="AQ701" s="43"/>
    </row>
    <row r="702" spans="5:43" x14ac:dyDescent="0.2">
      <c r="E702" s="36"/>
      <c r="G702" s="37"/>
      <c r="H702" s="38"/>
      <c r="I702" s="38"/>
      <c r="J702" s="38"/>
      <c r="M702" s="39"/>
      <c r="AG702" s="32"/>
      <c r="AH702" s="32"/>
      <c r="AI702" s="40"/>
      <c r="AJ702" s="41"/>
      <c r="AK702" s="42"/>
      <c r="AL702" s="40"/>
      <c r="AM702" s="41"/>
      <c r="AN702" s="42"/>
      <c r="AO702" s="43"/>
      <c r="AP702" s="43"/>
      <c r="AQ702" s="43"/>
    </row>
    <row r="703" spans="5:43" x14ac:dyDescent="0.2">
      <c r="E703" s="36"/>
      <c r="G703" s="37"/>
      <c r="H703" s="38"/>
      <c r="I703" s="38"/>
      <c r="J703" s="38"/>
      <c r="M703" s="39"/>
      <c r="AG703" s="32"/>
      <c r="AH703" s="32"/>
      <c r="AI703" s="40"/>
      <c r="AJ703" s="41"/>
      <c r="AK703" s="42"/>
      <c r="AL703" s="40"/>
      <c r="AM703" s="41"/>
      <c r="AN703" s="42"/>
      <c r="AO703" s="43"/>
      <c r="AP703" s="43"/>
      <c r="AQ703" s="43"/>
    </row>
    <row r="704" spans="5:43" x14ac:dyDescent="0.2">
      <c r="E704" s="36"/>
      <c r="G704" s="37"/>
      <c r="H704" s="38"/>
      <c r="I704" s="38"/>
      <c r="J704" s="38"/>
      <c r="M704" s="39"/>
      <c r="AG704" s="32"/>
      <c r="AH704" s="32"/>
      <c r="AI704" s="40"/>
      <c r="AJ704" s="41"/>
      <c r="AK704" s="42"/>
      <c r="AL704" s="40"/>
      <c r="AM704" s="41"/>
      <c r="AN704" s="42"/>
      <c r="AO704" s="43"/>
      <c r="AP704" s="43"/>
      <c r="AQ704" s="43"/>
    </row>
    <row r="705" spans="5:43" x14ac:dyDescent="0.2">
      <c r="E705" s="36"/>
      <c r="G705" s="37"/>
      <c r="H705" s="38"/>
      <c r="I705" s="38"/>
      <c r="J705" s="38"/>
      <c r="M705" s="39"/>
      <c r="AG705" s="32"/>
      <c r="AH705" s="32"/>
      <c r="AI705" s="40"/>
      <c r="AJ705" s="41"/>
      <c r="AK705" s="42"/>
      <c r="AL705" s="40"/>
      <c r="AM705" s="41"/>
      <c r="AN705" s="42"/>
      <c r="AO705" s="43"/>
      <c r="AP705" s="43"/>
      <c r="AQ705" s="43"/>
    </row>
    <row r="706" spans="5:43" x14ac:dyDescent="0.2">
      <c r="E706" s="36"/>
      <c r="G706" s="37"/>
      <c r="H706" s="38"/>
      <c r="I706" s="38"/>
      <c r="J706" s="38"/>
      <c r="M706" s="39"/>
      <c r="AG706" s="32"/>
      <c r="AH706" s="32"/>
      <c r="AI706" s="40"/>
      <c r="AJ706" s="41"/>
      <c r="AK706" s="42"/>
      <c r="AL706" s="40"/>
      <c r="AM706" s="41"/>
      <c r="AN706" s="42"/>
      <c r="AO706" s="43"/>
      <c r="AP706" s="43"/>
      <c r="AQ706" s="43"/>
    </row>
    <row r="707" spans="5:43" x14ac:dyDescent="0.2">
      <c r="E707" s="36"/>
      <c r="G707" s="37"/>
      <c r="H707" s="38"/>
      <c r="I707" s="38"/>
      <c r="J707" s="38"/>
      <c r="M707" s="39"/>
      <c r="AG707" s="32"/>
      <c r="AH707" s="32"/>
      <c r="AI707" s="40"/>
      <c r="AJ707" s="41"/>
      <c r="AK707" s="42"/>
      <c r="AL707" s="40"/>
      <c r="AM707" s="41"/>
      <c r="AN707" s="42"/>
      <c r="AO707" s="43"/>
      <c r="AP707" s="43"/>
      <c r="AQ707" s="43"/>
    </row>
    <row r="708" spans="5:43" x14ac:dyDescent="0.2">
      <c r="E708" s="36"/>
      <c r="G708" s="37"/>
      <c r="H708" s="38"/>
      <c r="I708" s="38"/>
      <c r="J708" s="38"/>
      <c r="M708" s="39"/>
      <c r="AG708" s="32"/>
      <c r="AH708" s="32"/>
      <c r="AI708" s="40"/>
      <c r="AJ708" s="41"/>
      <c r="AK708" s="42"/>
      <c r="AL708" s="40"/>
      <c r="AM708" s="41"/>
      <c r="AN708" s="42"/>
      <c r="AO708" s="43"/>
      <c r="AP708" s="43"/>
      <c r="AQ708" s="43"/>
    </row>
    <row r="709" spans="5:43" x14ac:dyDescent="0.2">
      <c r="E709" s="36"/>
      <c r="G709" s="37"/>
      <c r="H709" s="38"/>
      <c r="I709" s="38"/>
      <c r="J709" s="38"/>
      <c r="M709" s="39"/>
      <c r="AG709" s="32"/>
      <c r="AH709" s="32"/>
      <c r="AI709" s="40"/>
      <c r="AJ709" s="41"/>
      <c r="AK709" s="42"/>
      <c r="AL709" s="40"/>
      <c r="AM709" s="41"/>
      <c r="AN709" s="42"/>
      <c r="AO709" s="43"/>
      <c r="AP709" s="43"/>
      <c r="AQ709" s="43"/>
    </row>
    <row r="710" spans="5:43" x14ac:dyDescent="0.2">
      <c r="E710" s="36"/>
      <c r="G710" s="37"/>
      <c r="H710" s="38"/>
      <c r="I710" s="38"/>
      <c r="J710" s="38"/>
      <c r="M710" s="39"/>
      <c r="AG710" s="32"/>
      <c r="AH710" s="32"/>
      <c r="AI710" s="40"/>
      <c r="AJ710" s="41"/>
      <c r="AK710" s="42"/>
      <c r="AL710" s="40"/>
      <c r="AM710" s="41"/>
      <c r="AN710" s="42"/>
      <c r="AO710" s="43"/>
      <c r="AP710" s="43"/>
      <c r="AQ710" s="43"/>
    </row>
    <row r="711" spans="5:43" x14ac:dyDescent="0.2">
      <c r="E711" s="36"/>
      <c r="G711" s="37"/>
      <c r="H711" s="38"/>
      <c r="I711" s="38"/>
      <c r="J711" s="38"/>
      <c r="M711" s="39"/>
      <c r="AG711" s="32"/>
      <c r="AH711" s="32"/>
      <c r="AI711" s="40"/>
      <c r="AJ711" s="41"/>
      <c r="AK711" s="42"/>
      <c r="AL711" s="40"/>
      <c r="AM711" s="41"/>
      <c r="AN711" s="42"/>
      <c r="AO711" s="43"/>
      <c r="AP711" s="43"/>
      <c r="AQ711" s="43"/>
    </row>
    <row r="712" spans="5:43" x14ac:dyDescent="0.2">
      <c r="E712" s="36"/>
      <c r="G712" s="37"/>
      <c r="H712" s="38"/>
      <c r="I712" s="38"/>
      <c r="J712" s="38"/>
      <c r="M712" s="39"/>
      <c r="AG712" s="32"/>
      <c r="AH712" s="32"/>
      <c r="AI712" s="40"/>
      <c r="AJ712" s="41"/>
      <c r="AK712" s="42"/>
      <c r="AL712" s="40"/>
      <c r="AM712" s="41"/>
      <c r="AN712" s="42"/>
      <c r="AO712" s="43"/>
      <c r="AP712" s="43"/>
      <c r="AQ712" s="43"/>
    </row>
    <row r="713" spans="5:43" x14ac:dyDescent="0.2">
      <c r="E713" s="36"/>
      <c r="G713" s="37"/>
      <c r="H713" s="38"/>
      <c r="I713" s="38"/>
      <c r="J713" s="38"/>
      <c r="M713" s="39"/>
      <c r="AG713" s="32"/>
      <c r="AH713" s="32"/>
      <c r="AI713" s="40"/>
      <c r="AJ713" s="41"/>
      <c r="AK713" s="42"/>
      <c r="AL713" s="40"/>
      <c r="AM713" s="41"/>
      <c r="AN713" s="42"/>
      <c r="AO713" s="43"/>
      <c r="AP713" s="43"/>
      <c r="AQ713" s="43"/>
    </row>
    <row r="714" spans="5:43" x14ac:dyDescent="0.2">
      <c r="E714" s="36"/>
      <c r="G714" s="37"/>
      <c r="H714" s="38"/>
      <c r="I714" s="38"/>
      <c r="J714" s="38"/>
      <c r="M714" s="39"/>
      <c r="AG714" s="32"/>
      <c r="AH714" s="32"/>
      <c r="AI714" s="40"/>
      <c r="AJ714" s="41"/>
      <c r="AK714" s="42"/>
      <c r="AL714" s="40"/>
      <c r="AM714" s="41"/>
      <c r="AN714" s="42"/>
      <c r="AO714" s="43"/>
      <c r="AP714" s="43"/>
      <c r="AQ714" s="43"/>
    </row>
    <row r="715" spans="5:43" x14ac:dyDescent="0.2">
      <c r="E715" s="36"/>
      <c r="G715" s="37"/>
      <c r="H715" s="38"/>
      <c r="I715" s="38"/>
      <c r="J715" s="38"/>
      <c r="M715" s="39"/>
      <c r="AG715" s="32"/>
      <c r="AH715" s="32"/>
      <c r="AI715" s="40"/>
      <c r="AJ715" s="41"/>
      <c r="AK715" s="42"/>
      <c r="AL715" s="40"/>
      <c r="AM715" s="41"/>
      <c r="AN715" s="42"/>
      <c r="AO715" s="43"/>
      <c r="AP715" s="43"/>
      <c r="AQ715" s="43"/>
    </row>
    <row r="716" spans="5:43" x14ac:dyDescent="0.2">
      <c r="E716" s="36"/>
      <c r="G716" s="37"/>
      <c r="H716" s="38"/>
      <c r="I716" s="38"/>
      <c r="J716" s="38"/>
      <c r="M716" s="39"/>
      <c r="AG716" s="32"/>
      <c r="AH716" s="32"/>
      <c r="AI716" s="40"/>
      <c r="AJ716" s="41"/>
      <c r="AK716" s="42"/>
      <c r="AL716" s="40"/>
      <c r="AM716" s="41"/>
      <c r="AN716" s="42"/>
      <c r="AO716" s="43"/>
      <c r="AP716" s="43"/>
      <c r="AQ716" s="43"/>
    </row>
    <row r="717" spans="5:43" x14ac:dyDescent="0.2">
      <c r="E717" s="36"/>
      <c r="G717" s="37"/>
      <c r="H717" s="38"/>
      <c r="I717" s="38"/>
      <c r="J717" s="38"/>
      <c r="M717" s="39"/>
      <c r="AG717" s="32"/>
      <c r="AH717" s="32"/>
      <c r="AI717" s="40"/>
      <c r="AJ717" s="41"/>
      <c r="AK717" s="42"/>
      <c r="AL717" s="40"/>
      <c r="AM717" s="41"/>
      <c r="AN717" s="42"/>
      <c r="AO717" s="43"/>
      <c r="AP717" s="43"/>
      <c r="AQ717" s="43"/>
    </row>
    <row r="718" spans="5:43" x14ac:dyDescent="0.2">
      <c r="E718" s="36"/>
      <c r="G718" s="37"/>
      <c r="H718" s="38"/>
      <c r="I718" s="38"/>
      <c r="J718" s="38"/>
      <c r="M718" s="39"/>
      <c r="AG718" s="32"/>
      <c r="AH718" s="32"/>
      <c r="AI718" s="40"/>
      <c r="AJ718" s="41"/>
      <c r="AK718" s="42"/>
      <c r="AL718" s="40"/>
      <c r="AM718" s="41"/>
      <c r="AN718" s="42"/>
      <c r="AO718" s="43"/>
      <c r="AP718" s="43"/>
      <c r="AQ718" s="43"/>
    </row>
    <row r="719" spans="5:43" x14ac:dyDescent="0.2">
      <c r="E719" s="36"/>
      <c r="G719" s="37"/>
      <c r="H719" s="38"/>
      <c r="I719" s="38"/>
      <c r="J719" s="38"/>
      <c r="M719" s="39"/>
      <c r="AG719" s="32"/>
      <c r="AH719" s="32"/>
      <c r="AI719" s="40"/>
      <c r="AJ719" s="41"/>
      <c r="AK719" s="42"/>
      <c r="AL719" s="40"/>
      <c r="AM719" s="41"/>
      <c r="AN719" s="42"/>
      <c r="AO719" s="43"/>
      <c r="AP719" s="43"/>
      <c r="AQ719" s="43"/>
    </row>
    <row r="720" spans="5:43" x14ac:dyDescent="0.2">
      <c r="E720" s="36"/>
      <c r="G720" s="37"/>
      <c r="H720" s="38"/>
      <c r="I720" s="38"/>
      <c r="J720" s="38"/>
      <c r="M720" s="39"/>
      <c r="AG720" s="32"/>
      <c r="AH720" s="32"/>
      <c r="AI720" s="40"/>
      <c r="AJ720" s="41"/>
      <c r="AK720" s="42"/>
      <c r="AL720" s="40"/>
      <c r="AM720" s="41"/>
      <c r="AN720" s="42"/>
      <c r="AO720" s="43"/>
      <c r="AP720" s="43"/>
      <c r="AQ720" s="43"/>
    </row>
    <row r="721" spans="5:43" x14ac:dyDescent="0.2">
      <c r="E721" s="36"/>
      <c r="G721" s="37"/>
      <c r="H721" s="38"/>
      <c r="I721" s="38"/>
      <c r="J721" s="38"/>
      <c r="M721" s="39"/>
      <c r="AG721" s="32"/>
      <c r="AH721" s="32"/>
      <c r="AI721" s="40"/>
      <c r="AJ721" s="41"/>
      <c r="AK721" s="42"/>
      <c r="AL721" s="40"/>
      <c r="AM721" s="41"/>
      <c r="AN721" s="42"/>
      <c r="AO721" s="43"/>
      <c r="AP721" s="43"/>
      <c r="AQ721" s="43"/>
    </row>
    <row r="722" spans="5:43" x14ac:dyDescent="0.2">
      <c r="E722" s="36"/>
      <c r="G722" s="37"/>
      <c r="H722" s="38"/>
      <c r="I722" s="38"/>
      <c r="J722" s="38"/>
      <c r="M722" s="39"/>
      <c r="AG722" s="32"/>
      <c r="AH722" s="32"/>
      <c r="AI722" s="40"/>
      <c r="AJ722" s="41"/>
      <c r="AK722" s="42"/>
      <c r="AL722" s="40"/>
      <c r="AM722" s="41"/>
      <c r="AN722" s="42"/>
      <c r="AO722" s="43"/>
      <c r="AP722" s="43"/>
      <c r="AQ722" s="43"/>
    </row>
    <row r="723" spans="5:43" x14ac:dyDescent="0.2">
      <c r="E723" s="36"/>
      <c r="G723" s="37"/>
      <c r="H723" s="38"/>
      <c r="I723" s="38"/>
      <c r="J723" s="38"/>
      <c r="M723" s="39"/>
      <c r="AG723" s="32"/>
      <c r="AH723" s="32"/>
      <c r="AI723" s="40"/>
      <c r="AJ723" s="41"/>
      <c r="AK723" s="42"/>
      <c r="AL723" s="40"/>
      <c r="AM723" s="41"/>
      <c r="AN723" s="42"/>
      <c r="AO723" s="43"/>
      <c r="AP723" s="43"/>
      <c r="AQ723" s="43"/>
    </row>
    <row r="724" spans="5:43" x14ac:dyDescent="0.2">
      <c r="E724" s="36"/>
      <c r="G724" s="37"/>
      <c r="H724" s="38"/>
      <c r="I724" s="38"/>
      <c r="J724" s="38"/>
      <c r="M724" s="39"/>
      <c r="AG724" s="32"/>
      <c r="AH724" s="32"/>
      <c r="AI724" s="40"/>
      <c r="AJ724" s="41"/>
      <c r="AK724" s="42"/>
      <c r="AL724" s="40"/>
      <c r="AM724" s="41"/>
      <c r="AN724" s="42"/>
      <c r="AO724" s="43"/>
      <c r="AP724" s="43"/>
      <c r="AQ724" s="43"/>
    </row>
    <row r="725" spans="5:43" x14ac:dyDescent="0.2">
      <c r="E725" s="36"/>
      <c r="G725" s="37"/>
      <c r="H725" s="38"/>
      <c r="I725" s="38"/>
      <c r="J725" s="38"/>
      <c r="M725" s="39"/>
      <c r="AG725" s="32"/>
      <c r="AH725" s="32"/>
      <c r="AI725" s="40"/>
      <c r="AJ725" s="41"/>
      <c r="AK725" s="42"/>
      <c r="AL725" s="40"/>
      <c r="AM725" s="41"/>
      <c r="AN725" s="42"/>
      <c r="AO725" s="43"/>
      <c r="AP725" s="43"/>
      <c r="AQ725" s="43"/>
    </row>
    <row r="726" spans="5:43" x14ac:dyDescent="0.2">
      <c r="E726" s="36"/>
      <c r="G726" s="37"/>
      <c r="H726" s="38"/>
      <c r="I726" s="38"/>
      <c r="J726" s="38"/>
      <c r="M726" s="39"/>
      <c r="AG726" s="32"/>
      <c r="AH726" s="32"/>
      <c r="AI726" s="40"/>
      <c r="AJ726" s="41"/>
      <c r="AK726" s="42"/>
      <c r="AL726" s="40"/>
      <c r="AM726" s="41"/>
      <c r="AN726" s="42"/>
      <c r="AO726" s="43"/>
      <c r="AP726" s="43"/>
      <c r="AQ726" s="43"/>
    </row>
    <row r="727" spans="5:43" x14ac:dyDescent="0.2">
      <c r="E727" s="36"/>
      <c r="G727" s="37"/>
      <c r="H727" s="38"/>
      <c r="I727" s="38"/>
      <c r="J727" s="38"/>
      <c r="M727" s="39"/>
      <c r="AG727" s="32"/>
      <c r="AH727" s="32"/>
      <c r="AI727" s="40"/>
      <c r="AJ727" s="41"/>
      <c r="AK727" s="42"/>
      <c r="AL727" s="40"/>
      <c r="AM727" s="41"/>
      <c r="AN727" s="42"/>
      <c r="AO727" s="43"/>
      <c r="AP727" s="43"/>
      <c r="AQ727" s="43"/>
    </row>
    <row r="728" spans="5:43" x14ac:dyDescent="0.2">
      <c r="E728" s="36"/>
      <c r="G728" s="37"/>
      <c r="H728" s="38"/>
      <c r="I728" s="38"/>
      <c r="J728" s="38"/>
      <c r="M728" s="39"/>
      <c r="AG728" s="32"/>
      <c r="AH728" s="32"/>
      <c r="AI728" s="40"/>
      <c r="AJ728" s="41"/>
      <c r="AK728" s="42"/>
      <c r="AL728" s="40"/>
      <c r="AM728" s="41"/>
      <c r="AN728" s="42"/>
      <c r="AO728" s="43"/>
      <c r="AP728" s="43"/>
      <c r="AQ728" s="43"/>
    </row>
    <row r="729" spans="5:43" x14ac:dyDescent="0.2">
      <c r="E729" s="36"/>
      <c r="G729" s="37"/>
      <c r="H729" s="38"/>
      <c r="I729" s="38"/>
      <c r="J729" s="38"/>
      <c r="M729" s="39"/>
      <c r="AG729" s="32"/>
      <c r="AH729" s="32"/>
      <c r="AI729" s="40"/>
      <c r="AJ729" s="41"/>
      <c r="AK729" s="42"/>
      <c r="AL729" s="40"/>
      <c r="AM729" s="41"/>
      <c r="AN729" s="42"/>
      <c r="AO729" s="43"/>
      <c r="AP729" s="43"/>
      <c r="AQ729" s="43"/>
    </row>
    <row r="730" spans="5:43" x14ac:dyDescent="0.2">
      <c r="E730" s="36"/>
      <c r="G730" s="37"/>
      <c r="H730" s="38"/>
      <c r="I730" s="38"/>
      <c r="J730" s="38"/>
      <c r="M730" s="39"/>
      <c r="AG730" s="32"/>
      <c r="AH730" s="32"/>
      <c r="AI730" s="40"/>
      <c r="AJ730" s="41"/>
      <c r="AK730" s="42"/>
      <c r="AL730" s="40"/>
      <c r="AM730" s="41"/>
      <c r="AN730" s="42"/>
      <c r="AO730" s="43"/>
      <c r="AP730" s="43"/>
      <c r="AQ730" s="43"/>
    </row>
    <row r="731" spans="5:43" x14ac:dyDescent="0.2">
      <c r="E731" s="36"/>
      <c r="G731" s="37"/>
      <c r="H731" s="38"/>
      <c r="I731" s="38"/>
      <c r="J731" s="38"/>
      <c r="M731" s="39"/>
      <c r="AG731" s="32"/>
      <c r="AH731" s="32"/>
      <c r="AI731" s="40"/>
      <c r="AJ731" s="41"/>
      <c r="AK731" s="42"/>
      <c r="AL731" s="40"/>
      <c r="AM731" s="41"/>
      <c r="AN731" s="42"/>
      <c r="AO731" s="43"/>
      <c r="AP731" s="43"/>
      <c r="AQ731" s="43"/>
    </row>
    <row r="732" spans="5:43" x14ac:dyDescent="0.2">
      <c r="E732" s="36"/>
      <c r="G732" s="37"/>
      <c r="H732" s="38"/>
      <c r="I732" s="38"/>
      <c r="J732" s="38"/>
      <c r="M732" s="39"/>
      <c r="AG732" s="32"/>
      <c r="AH732" s="32"/>
      <c r="AI732" s="40"/>
      <c r="AJ732" s="41"/>
      <c r="AK732" s="42"/>
      <c r="AL732" s="40"/>
      <c r="AM732" s="41"/>
      <c r="AN732" s="42"/>
      <c r="AO732" s="43"/>
      <c r="AP732" s="43"/>
      <c r="AQ732" s="43"/>
    </row>
    <row r="733" spans="5:43" x14ac:dyDescent="0.2">
      <c r="E733" s="36"/>
      <c r="G733" s="37"/>
      <c r="H733" s="38"/>
      <c r="I733" s="38"/>
      <c r="J733" s="38"/>
      <c r="M733" s="39"/>
      <c r="AG733" s="32"/>
      <c r="AH733" s="32"/>
      <c r="AI733" s="40"/>
      <c r="AJ733" s="41"/>
      <c r="AK733" s="42"/>
      <c r="AL733" s="40"/>
      <c r="AM733" s="41"/>
      <c r="AN733" s="42"/>
      <c r="AO733" s="43"/>
      <c r="AP733" s="43"/>
      <c r="AQ733" s="43"/>
    </row>
    <row r="734" spans="5:43" x14ac:dyDescent="0.2">
      <c r="E734" s="36"/>
      <c r="G734" s="37"/>
      <c r="H734" s="38"/>
      <c r="I734" s="38"/>
      <c r="J734" s="38"/>
      <c r="M734" s="39"/>
      <c r="AG734" s="32"/>
      <c r="AH734" s="32"/>
      <c r="AI734" s="40"/>
      <c r="AJ734" s="41"/>
      <c r="AK734" s="42"/>
      <c r="AL734" s="40"/>
      <c r="AM734" s="41"/>
      <c r="AN734" s="42"/>
      <c r="AO734" s="43"/>
      <c r="AP734" s="43"/>
      <c r="AQ734" s="43"/>
    </row>
    <row r="735" spans="5:43" x14ac:dyDescent="0.2">
      <c r="E735" s="36"/>
      <c r="G735" s="37"/>
      <c r="H735" s="38"/>
      <c r="I735" s="38"/>
      <c r="J735" s="38"/>
      <c r="M735" s="39"/>
      <c r="AG735" s="32"/>
      <c r="AH735" s="32"/>
      <c r="AI735" s="40"/>
      <c r="AJ735" s="41"/>
      <c r="AK735" s="42"/>
      <c r="AL735" s="40"/>
      <c r="AM735" s="41"/>
      <c r="AN735" s="42"/>
      <c r="AO735" s="43"/>
      <c r="AP735" s="43"/>
      <c r="AQ735" s="43"/>
    </row>
    <row r="736" spans="5:43" x14ac:dyDescent="0.2">
      <c r="E736" s="36"/>
      <c r="G736" s="37"/>
      <c r="H736" s="38"/>
      <c r="I736" s="38"/>
      <c r="J736" s="38"/>
      <c r="M736" s="39"/>
      <c r="AG736" s="32"/>
      <c r="AH736" s="32"/>
      <c r="AI736" s="40"/>
      <c r="AJ736" s="41"/>
      <c r="AK736" s="42"/>
      <c r="AL736" s="40"/>
      <c r="AM736" s="41"/>
      <c r="AN736" s="42"/>
      <c r="AO736" s="43"/>
      <c r="AP736" s="43"/>
      <c r="AQ736" s="43"/>
    </row>
    <row r="737" spans="5:43" x14ac:dyDescent="0.2">
      <c r="E737" s="36"/>
      <c r="G737" s="37"/>
      <c r="H737" s="38"/>
      <c r="I737" s="38"/>
      <c r="J737" s="38"/>
      <c r="M737" s="39"/>
      <c r="AG737" s="32"/>
      <c r="AH737" s="32"/>
      <c r="AI737" s="40"/>
      <c r="AJ737" s="41"/>
      <c r="AK737" s="42"/>
      <c r="AL737" s="40"/>
      <c r="AM737" s="41"/>
      <c r="AN737" s="42"/>
      <c r="AO737" s="43"/>
      <c r="AP737" s="43"/>
      <c r="AQ737" s="43"/>
    </row>
    <row r="738" spans="5:43" x14ac:dyDescent="0.2">
      <c r="E738" s="36"/>
      <c r="G738" s="37"/>
      <c r="H738" s="38"/>
      <c r="I738" s="38"/>
      <c r="J738" s="38"/>
      <c r="M738" s="39"/>
      <c r="AG738" s="32"/>
      <c r="AH738" s="32"/>
      <c r="AI738" s="40"/>
      <c r="AJ738" s="41"/>
      <c r="AK738" s="42"/>
      <c r="AL738" s="40"/>
      <c r="AM738" s="41"/>
      <c r="AN738" s="42"/>
      <c r="AO738" s="43"/>
      <c r="AP738" s="43"/>
      <c r="AQ738" s="43"/>
    </row>
    <row r="739" spans="5:43" x14ac:dyDescent="0.2">
      <c r="E739" s="36"/>
      <c r="G739" s="37"/>
      <c r="H739" s="38"/>
      <c r="I739" s="38"/>
      <c r="J739" s="38"/>
      <c r="M739" s="39"/>
      <c r="AG739" s="32"/>
      <c r="AH739" s="32"/>
      <c r="AI739" s="40"/>
      <c r="AJ739" s="41"/>
      <c r="AK739" s="42"/>
      <c r="AL739" s="40"/>
      <c r="AM739" s="41"/>
      <c r="AN739" s="42"/>
      <c r="AO739" s="43"/>
      <c r="AP739" s="43"/>
      <c r="AQ739" s="43"/>
    </row>
    <row r="740" spans="5:43" x14ac:dyDescent="0.2">
      <c r="E740" s="36"/>
      <c r="G740" s="37"/>
      <c r="H740" s="38"/>
      <c r="I740" s="38"/>
      <c r="J740" s="38"/>
      <c r="M740" s="39"/>
      <c r="AG740" s="32"/>
      <c r="AH740" s="32"/>
      <c r="AI740" s="40"/>
      <c r="AJ740" s="41"/>
      <c r="AK740" s="42"/>
      <c r="AL740" s="40"/>
      <c r="AM740" s="41"/>
      <c r="AN740" s="42"/>
      <c r="AO740" s="43"/>
      <c r="AP740" s="43"/>
      <c r="AQ740" s="43"/>
    </row>
    <row r="741" spans="5:43" x14ac:dyDescent="0.2">
      <c r="E741" s="36"/>
      <c r="G741" s="37"/>
      <c r="H741" s="38"/>
      <c r="I741" s="38"/>
      <c r="J741" s="38"/>
      <c r="M741" s="39"/>
      <c r="AG741" s="32"/>
      <c r="AH741" s="32"/>
      <c r="AI741" s="40"/>
      <c r="AJ741" s="41"/>
      <c r="AK741" s="42"/>
      <c r="AL741" s="40"/>
      <c r="AM741" s="41"/>
      <c r="AN741" s="42"/>
      <c r="AO741" s="43"/>
      <c r="AP741" s="43"/>
      <c r="AQ741" s="43"/>
    </row>
    <row r="742" spans="5:43" x14ac:dyDescent="0.2">
      <c r="E742" s="36"/>
      <c r="G742" s="37"/>
      <c r="H742" s="38"/>
      <c r="I742" s="38"/>
      <c r="J742" s="38"/>
      <c r="M742" s="39"/>
      <c r="AG742" s="32"/>
      <c r="AH742" s="32"/>
      <c r="AI742" s="40"/>
      <c r="AJ742" s="41"/>
      <c r="AK742" s="42"/>
      <c r="AL742" s="40"/>
      <c r="AM742" s="41"/>
      <c r="AN742" s="42"/>
      <c r="AO742" s="43"/>
      <c r="AP742" s="43"/>
      <c r="AQ742" s="43"/>
    </row>
    <row r="743" spans="5:43" x14ac:dyDescent="0.2">
      <c r="E743" s="36"/>
      <c r="G743" s="37"/>
      <c r="H743" s="38"/>
      <c r="I743" s="38"/>
      <c r="J743" s="38"/>
      <c r="M743" s="39"/>
      <c r="AG743" s="32"/>
      <c r="AH743" s="32"/>
      <c r="AI743" s="40"/>
      <c r="AJ743" s="41"/>
      <c r="AK743" s="42"/>
      <c r="AL743" s="40"/>
      <c r="AM743" s="41"/>
      <c r="AN743" s="42"/>
      <c r="AO743" s="43"/>
      <c r="AP743" s="43"/>
      <c r="AQ743" s="43"/>
    </row>
    <row r="744" spans="5:43" x14ac:dyDescent="0.2">
      <c r="E744" s="36"/>
      <c r="G744" s="37"/>
      <c r="H744" s="38"/>
      <c r="I744" s="38"/>
      <c r="J744" s="38"/>
      <c r="M744" s="39"/>
      <c r="AG744" s="32"/>
      <c r="AH744" s="32"/>
      <c r="AI744" s="40"/>
      <c r="AJ744" s="41"/>
      <c r="AK744" s="42"/>
      <c r="AL744" s="40"/>
      <c r="AM744" s="41"/>
      <c r="AN744" s="42"/>
      <c r="AO744" s="43"/>
      <c r="AP744" s="43"/>
      <c r="AQ744" s="43"/>
    </row>
    <row r="745" spans="5:43" x14ac:dyDescent="0.2">
      <c r="E745" s="36"/>
      <c r="G745" s="37"/>
      <c r="H745" s="38"/>
      <c r="I745" s="38"/>
      <c r="J745" s="38"/>
      <c r="M745" s="39"/>
      <c r="AG745" s="32"/>
      <c r="AH745" s="32"/>
      <c r="AI745" s="40"/>
      <c r="AJ745" s="41"/>
      <c r="AK745" s="42"/>
      <c r="AL745" s="40"/>
      <c r="AM745" s="41"/>
      <c r="AN745" s="42"/>
      <c r="AO745" s="43"/>
      <c r="AP745" s="43"/>
      <c r="AQ745" s="43"/>
    </row>
    <row r="746" spans="5:43" x14ac:dyDescent="0.2">
      <c r="E746" s="36"/>
      <c r="G746" s="37"/>
      <c r="H746" s="38"/>
      <c r="I746" s="38"/>
      <c r="J746" s="38"/>
      <c r="M746" s="39"/>
      <c r="AG746" s="32"/>
      <c r="AH746" s="32"/>
      <c r="AI746" s="40"/>
      <c r="AJ746" s="41"/>
      <c r="AK746" s="42"/>
      <c r="AL746" s="40"/>
      <c r="AM746" s="41"/>
      <c r="AN746" s="42"/>
      <c r="AO746" s="43"/>
      <c r="AP746" s="43"/>
      <c r="AQ746" s="43"/>
    </row>
    <row r="747" spans="5:43" x14ac:dyDescent="0.2">
      <c r="E747" s="36"/>
      <c r="G747" s="37"/>
      <c r="H747" s="38"/>
      <c r="I747" s="38"/>
      <c r="J747" s="38"/>
      <c r="M747" s="39"/>
      <c r="AG747" s="32"/>
      <c r="AH747" s="32"/>
      <c r="AI747" s="40"/>
      <c r="AJ747" s="41"/>
      <c r="AK747" s="42"/>
      <c r="AL747" s="40"/>
      <c r="AM747" s="41"/>
      <c r="AN747" s="42"/>
      <c r="AO747" s="43"/>
      <c r="AP747" s="43"/>
      <c r="AQ747" s="43"/>
    </row>
    <row r="748" spans="5:43" x14ac:dyDescent="0.2">
      <c r="E748" s="36"/>
      <c r="G748" s="37"/>
      <c r="H748" s="38"/>
      <c r="I748" s="38"/>
      <c r="J748" s="38"/>
      <c r="M748" s="39"/>
      <c r="AG748" s="32"/>
      <c r="AH748" s="32"/>
      <c r="AI748" s="40"/>
      <c r="AJ748" s="41"/>
      <c r="AK748" s="42"/>
      <c r="AL748" s="40"/>
      <c r="AM748" s="41"/>
      <c r="AN748" s="42"/>
      <c r="AO748" s="43"/>
      <c r="AP748" s="43"/>
      <c r="AQ748" s="43"/>
    </row>
    <row r="749" spans="5:43" x14ac:dyDescent="0.2">
      <c r="E749" s="36"/>
      <c r="G749" s="37"/>
      <c r="H749" s="38"/>
      <c r="I749" s="38"/>
      <c r="J749" s="38"/>
      <c r="M749" s="39"/>
      <c r="AG749" s="32"/>
      <c r="AH749" s="32"/>
      <c r="AI749" s="40"/>
      <c r="AJ749" s="41"/>
      <c r="AK749" s="42"/>
      <c r="AL749" s="40"/>
      <c r="AM749" s="41"/>
      <c r="AN749" s="42"/>
      <c r="AO749" s="43"/>
      <c r="AP749" s="43"/>
      <c r="AQ749" s="43"/>
    </row>
    <row r="750" spans="5:43" x14ac:dyDescent="0.2">
      <c r="E750" s="36"/>
      <c r="G750" s="37"/>
      <c r="H750" s="38"/>
      <c r="I750" s="38"/>
      <c r="J750" s="38"/>
      <c r="M750" s="39"/>
      <c r="AG750" s="32"/>
      <c r="AH750" s="32"/>
      <c r="AI750" s="40"/>
      <c r="AJ750" s="41"/>
      <c r="AK750" s="42"/>
      <c r="AL750" s="40"/>
      <c r="AM750" s="41"/>
      <c r="AN750" s="42"/>
      <c r="AO750" s="43"/>
      <c r="AP750" s="43"/>
      <c r="AQ750" s="43"/>
    </row>
    <row r="751" spans="5:43" x14ac:dyDescent="0.2">
      <c r="E751" s="36"/>
      <c r="G751" s="37"/>
      <c r="H751" s="38"/>
      <c r="I751" s="38"/>
      <c r="J751" s="38"/>
      <c r="M751" s="39"/>
      <c r="AG751" s="32"/>
      <c r="AH751" s="32"/>
      <c r="AI751" s="40"/>
      <c r="AJ751" s="41"/>
      <c r="AK751" s="42"/>
      <c r="AL751" s="40"/>
      <c r="AM751" s="41"/>
      <c r="AN751" s="42"/>
      <c r="AO751" s="43"/>
      <c r="AP751" s="43"/>
      <c r="AQ751" s="43"/>
    </row>
    <row r="752" spans="5:43" x14ac:dyDescent="0.2">
      <c r="E752" s="36"/>
      <c r="G752" s="37"/>
      <c r="H752" s="38"/>
      <c r="I752" s="38"/>
      <c r="J752" s="38"/>
      <c r="M752" s="39"/>
      <c r="AG752" s="32"/>
      <c r="AH752" s="32"/>
      <c r="AI752" s="40"/>
      <c r="AJ752" s="41"/>
      <c r="AK752" s="42"/>
      <c r="AL752" s="40"/>
      <c r="AM752" s="41"/>
      <c r="AN752" s="42"/>
      <c r="AO752" s="43"/>
      <c r="AP752" s="43"/>
      <c r="AQ752" s="43"/>
    </row>
    <row r="753" spans="5:43" x14ac:dyDescent="0.2">
      <c r="E753" s="36"/>
      <c r="G753" s="37"/>
      <c r="H753" s="38"/>
      <c r="I753" s="38"/>
      <c r="J753" s="38"/>
      <c r="M753" s="39"/>
      <c r="AG753" s="32"/>
      <c r="AH753" s="32"/>
      <c r="AI753" s="40"/>
      <c r="AJ753" s="41"/>
      <c r="AK753" s="42"/>
      <c r="AL753" s="40"/>
      <c r="AM753" s="41"/>
      <c r="AN753" s="42"/>
      <c r="AO753" s="43"/>
      <c r="AP753" s="43"/>
      <c r="AQ753" s="43"/>
    </row>
    <row r="754" spans="5:43" x14ac:dyDescent="0.2">
      <c r="E754" s="36"/>
      <c r="G754" s="37"/>
      <c r="H754" s="38"/>
      <c r="I754" s="38"/>
      <c r="J754" s="38"/>
      <c r="M754" s="39"/>
      <c r="AG754" s="32"/>
      <c r="AH754" s="32"/>
      <c r="AI754" s="40"/>
      <c r="AJ754" s="41"/>
      <c r="AK754" s="42"/>
      <c r="AL754" s="40"/>
      <c r="AM754" s="41"/>
      <c r="AN754" s="42"/>
      <c r="AO754" s="43"/>
      <c r="AP754" s="43"/>
      <c r="AQ754" s="43"/>
    </row>
    <row r="755" spans="5:43" x14ac:dyDescent="0.2">
      <c r="E755" s="36"/>
      <c r="G755" s="37"/>
      <c r="H755" s="38"/>
      <c r="I755" s="38"/>
      <c r="J755" s="38"/>
      <c r="M755" s="39"/>
      <c r="AG755" s="32"/>
      <c r="AH755" s="32"/>
      <c r="AI755" s="40"/>
      <c r="AJ755" s="41"/>
      <c r="AK755" s="42"/>
      <c r="AL755" s="40"/>
      <c r="AM755" s="41"/>
      <c r="AN755" s="42"/>
      <c r="AO755" s="43"/>
      <c r="AP755" s="43"/>
      <c r="AQ755" s="43"/>
    </row>
    <row r="756" spans="5:43" x14ac:dyDescent="0.2">
      <c r="E756" s="36"/>
      <c r="G756" s="37"/>
      <c r="H756" s="38"/>
      <c r="I756" s="38"/>
      <c r="J756" s="38"/>
      <c r="M756" s="39"/>
      <c r="AG756" s="32"/>
      <c r="AH756" s="32"/>
      <c r="AI756" s="40"/>
      <c r="AJ756" s="41"/>
      <c r="AK756" s="42"/>
      <c r="AL756" s="40"/>
      <c r="AM756" s="41"/>
      <c r="AN756" s="42"/>
      <c r="AO756" s="43"/>
      <c r="AP756" s="43"/>
      <c r="AQ756" s="43"/>
    </row>
    <row r="757" spans="5:43" x14ac:dyDescent="0.2">
      <c r="E757" s="36"/>
      <c r="G757" s="37"/>
      <c r="H757" s="38"/>
      <c r="I757" s="38"/>
      <c r="J757" s="38"/>
      <c r="M757" s="39"/>
      <c r="AG757" s="32"/>
      <c r="AH757" s="32"/>
      <c r="AI757" s="40"/>
      <c r="AJ757" s="41"/>
      <c r="AK757" s="42"/>
      <c r="AL757" s="40"/>
      <c r="AM757" s="41"/>
      <c r="AN757" s="42"/>
      <c r="AO757" s="43"/>
      <c r="AP757" s="43"/>
      <c r="AQ757" s="43"/>
    </row>
    <row r="758" spans="5:43" x14ac:dyDescent="0.2">
      <c r="E758" s="36"/>
      <c r="G758" s="37"/>
      <c r="H758" s="38"/>
      <c r="I758" s="38"/>
      <c r="J758" s="38"/>
      <c r="M758" s="39"/>
      <c r="AG758" s="32"/>
      <c r="AH758" s="32"/>
      <c r="AI758" s="40"/>
      <c r="AJ758" s="41"/>
      <c r="AK758" s="42"/>
      <c r="AL758" s="40"/>
      <c r="AM758" s="41"/>
      <c r="AN758" s="42"/>
      <c r="AO758" s="43"/>
      <c r="AP758" s="43"/>
      <c r="AQ758" s="43"/>
    </row>
    <row r="759" spans="5:43" x14ac:dyDescent="0.2">
      <c r="E759" s="36"/>
      <c r="G759" s="37"/>
      <c r="H759" s="38"/>
      <c r="I759" s="38"/>
      <c r="J759" s="38"/>
      <c r="M759" s="39"/>
      <c r="AG759" s="32"/>
      <c r="AH759" s="32"/>
      <c r="AI759" s="40"/>
      <c r="AJ759" s="41"/>
      <c r="AK759" s="42"/>
      <c r="AL759" s="40"/>
      <c r="AM759" s="41"/>
      <c r="AN759" s="42"/>
      <c r="AO759" s="43"/>
      <c r="AP759" s="43"/>
      <c r="AQ759" s="43"/>
    </row>
    <row r="760" spans="5:43" x14ac:dyDescent="0.2">
      <c r="E760" s="36"/>
      <c r="G760" s="37"/>
      <c r="H760" s="38"/>
      <c r="I760" s="38"/>
      <c r="J760" s="38"/>
      <c r="M760" s="39"/>
      <c r="AG760" s="32"/>
      <c r="AH760" s="32"/>
      <c r="AI760" s="40"/>
      <c r="AJ760" s="41"/>
      <c r="AK760" s="42"/>
      <c r="AL760" s="40"/>
      <c r="AM760" s="41"/>
      <c r="AN760" s="42"/>
      <c r="AO760" s="43"/>
      <c r="AP760" s="43"/>
      <c r="AQ760" s="43"/>
    </row>
    <row r="761" spans="5:43" x14ac:dyDescent="0.2">
      <c r="E761" s="36"/>
      <c r="G761" s="37"/>
      <c r="H761" s="38"/>
      <c r="I761" s="38"/>
      <c r="J761" s="38"/>
      <c r="M761" s="39"/>
      <c r="AG761" s="32"/>
      <c r="AH761" s="32"/>
      <c r="AI761" s="40"/>
      <c r="AJ761" s="41"/>
      <c r="AK761" s="42"/>
      <c r="AL761" s="40"/>
      <c r="AM761" s="41"/>
      <c r="AN761" s="42"/>
      <c r="AO761" s="43"/>
      <c r="AP761" s="43"/>
      <c r="AQ761" s="43"/>
    </row>
    <row r="762" spans="5:43" x14ac:dyDescent="0.2">
      <c r="E762" s="36"/>
      <c r="G762" s="37"/>
      <c r="H762" s="38"/>
      <c r="I762" s="38"/>
      <c r="J762" s="38"/>
      <c r="M762" s="39"/>
      <c r="AG762" s="32"/>
      <c r="AH762" s="32"/>
      <c r="AI762" s="40"/>
      <c r="AJ762" s="41"/>
      <c r="AK762" s="42"/>
      <c r="AL762" s="40"/>
      <c r="AM762" s="41"/>
      <c r="AN762" s="42"/>
      <c r="AO762" s="43"/>
      <c r="AP762" s="43"/>
      <c r="AQ762" s="43"/>
    </row>
    <row r="763" spans="5:43" x14ac:dyDescent="0.2">
      <c r="E763" s="36"/>
      <c r="G763" s="37"/>
      <c r="H763" s="38"/>
      <c r="I763" s="38"/>
      <c r="J763" s="38"/>
      <c r="M763" s="39"/>
      <c r="AG763" s="32"/>
      <c r="AH763" s="32"/>
      <c r="AI763" s="40"/>
      <c r="AJ763" s="41"/>
      <c r="AK763" s="42"/>
      <c r="AL763" s="40"/>
      <c r="AM763" s="41"/>
      <c r="AN763" s="42"/>
      <c r="AO763" s="43"/>
      <c r="AP763" s="43"/>
      <c r="AQ763" s="43"/>
    </row>
    <row r="764" spans="5:43" x14ac:dyDescent="0.2">
      <c r="E764" s="36"/>
      <c r="G764" s="37"/>
      <c r="H764" s="38"/>
      <c r="I764" s="38"/>
      <c r="J764" s="38"/>
      <c r="M764" s="39"/>
      <c r="AG764" s="32"/>
      <c r="AH764" s="32"/>
      <c r="AI764" s="40"/>
      <c r="AJ764" s="41"/>
      <c r="AK764" s="42"/>
      <c r="AL764" s="40"/>
      <c r="AM764" s="41"/>
      <c r="AN764" s="42"/>
      <c r="AO764" s="43"/>
      <c r="AP764" s="43"/>
      <c r="AQ764" s="43"/>
    </row>
    <row r="765" spans="5:43" x14ac:dyDescent="0.2">
      <c r="E765" s="36"/>
      <c r="G765" s="37"/>
      <c r="H765" s="38"/>
      <c r="I765" s="38"/>
      <c r="J765" s="38"/>
      <c r="M765" s="39"/>
      <c r="AG765" s="32"/>
      <c r="AH765" s="32"/>
      <c r="AI765" s="40"/>
      <c r="AJ765" s="41"/>
      <c r="AK765" s="42"/>
      <c r="AL765" s="40"/>
      <c r="AM765" s="41"/>
      <c r="AN765" s="42"/>
      <c r="AO765" s="43"/>
      <c r="AP765" s="43"/>
      <c r="AQ765" s="43"/>
    </row>
    <row r="766" spans="5:43" x14ac:dyDescent="0.2">
      <c r="E766" s="36"/>
      <c r="G766" s="37"/>
      <c r="H766" s="38"/>
      <c r="I766" s="38"/>
      <c r="J766" s="38"/>
      <c r="M766" s="39"/>
      <c r="AG766" s="32"/>
      <c r="AH766" s="32"/>
      <c r="AI766" s="40"/>
      <c r="AJ766" s="41"/>
      <c r="AK766" s="42"/>
      <c r="AL766" s="40"/>
      <c r="AM766" s="41"/>
      <c r="AN766" s="42"/>
      <c r="AO766" s="43"/>
      <c r="AP766" s="43"/>
      <c r="AQ766" s="43"/>
    </row>
    <row r="767" spans="5:43" x14ac:dyDescent="0.2">
      <c r="E767" s="36"/>
      <c r="G767" s="37"/>
      <c r="H767" s="38"/>
      <c r="I767" s="38"/>
      <c r="J767" s="38"/>
      <c r="M767" s="39"/>
      <c r="AG767" s="32"/>
      <c r="AH767" s="32"/>
      <c r="AI767" s="40"/>
      <c r="AJ767" s="41"/>
      <c r="AK767" s="42"/>
      <c r="AL767" s="40"/>
      <c r="AM767" s="41"/>
      <c r="AN767" s="42"/>
      <c r="AO767" s="43"/>
      <c r="AP767" s="43"/>
      <c r="AQ767" s="43"/>
    </row>
    <row r="768" spans="5:43" x14ac:dyDescent="0.2">
      <c r="E768" s="36"/>
      <c r="G768" s="37"/>
      <c r="H768" s="38"/>
      <c r="I768" s="38"/>
      <c r="J768" s="38"/>
      <c r="M768" s="39"/>
      <c r="AG768" s="32"/>
      <c r="AH768" s="32"/>
      <c r="AI768" s="40"/>
      <c r="AJ768" s="41"/>
      <c r="AK768" s="42"/>
      <c r="AL768" s="40"/>
      <c r="AM768" s="41"/>
      <c r="AN768" s="42"/>
      <c r="AO768" s="43"/>
      <c r="AP768" s="43"/>
      <c r="AQ768" s="43"/>
    </row>
    <row r="769" spans="5:43" x14ac:dyDescent="0.2">
      <c r="E769" s="36"/>
      <c r="G769" s="37"/>
      <c r="H769" s="38"/>
      <c r="I769" s="38"/>
      <c r="J769" s="38"/>
      <c r="M769" s="39"/>
      <c r="AG769" s="32"/>
      <c r="AH769" s="32"/>
      <c r="AI769" s="40"/>
      <c r="AJ769" s="41"/>
      <c r="AK769" s="42"/>
      <c r="AL769" s="40"/>
      <c r="AM769" s="41"/>
      <c r="AN769" s="42"/>
      <c r="AO769" s="43"/>
      <c r="AP769" s="43"/>
      <c r="AQ769" s="43"/>
    </row>
    <row r="770" spans="5:43" x14ac:dyDescent="0.2">
      <c r="E770" s="36"/>
      <c r="G770" s="37"/>
      <c r="H770" s="38"/>
      <c r="I770" s="38"/>
      <c r="J770" s="38"/>
      <c r="M770" s="39"/>
      <c r="AG770" s="32"/>
      <c r="AH770" s="32"/>
      <c r="AI770" s="40"/>
      <c r="AJ770" s="41"/>
      <c r="AK770" s="42"/>
      <c r="AL770" s="40"/>
      <c r="AM770" s="41"/>
      <c r="AN770" s="42"/>
      <c r="AO770" s="43"/>
      <c r="AP770" s="43"/>
      <c r="AQ770" s="43"/>
    </row>
    <row r="771" spans="5:43" x14ac:dyDescent="0.2">
      <c r="E771" s="36"/>
      <c r="G771" s="37"/>
      <c r="H771" s="38"/>
      <c r="I771" s="38"/>
      <c r="J771" s="38"/>
      <c r="M771" s="39"/>
      <c r="AG771" s="32"/>
      <c r="AH771" s="32"/>
      <c r="AI771" s="40"/>
      <c r="AJ771" s="41"/>
      <c r="AK771" s="42"/>
      <c r="AL771" s="40"/>
      <c r="AM771" s="41"/>
      <c r="AN771" s="42"/>
      <c r="AO771" s="43"/>
      <c r="AP771" s="43"/>
      <c r="AQ771" s="43"/>
    </row>
    <row r="772" spans="5:43" x14ac:dyDescent="0.2">
      <c r="E772" s="36"/>
      <c r="G772" s="37"/>
      <c r="H772" s="38"/>
      <c r="I772" s="38"/>
      <c r="J772" s="38"/>
      <c r="M772" s="39"/>
      <c r="AG772" s="32"/>
      <c r="AH772" s="32"/>
      <c r="AI772" s="40"/>
      <c r="AJ772" s="41"/>
      <c r="AK772" s="42"/>
      <c r="AL772" s="40"/>
      <c r="AM772" s="41"/>
      <c r="AN772" s="42"/>
      <c r="AO772" s="43"/>
      <c r="AP772" s="43"/>
      <c r="AQ772" s="43"/>
    </row>
    <row r="773" spans="5:43" x14ac:dyDescent="0.2">
      <c r="E773" s="36"/>
      <c r="G773" s="37"/>
      <c r="H773" s="38"/>
      <c r="I773" s="38"/>
      <c r="J773" s="38"/>
      <c r="M773" s="39"/>
      <c r="AG773" s="32"/>
      <c r="AH773" s="32"/>
      <c r="AI773" s="40"/>
      <c r="AJ773" s="41"/>
      <c r="AK773" s="42"/>
      <c r="AL773" s="40"/>
      <c r="AM773" s="41"/>
      <c r="AN773" s="42"/>
      <c r="AO773" s="43"/>
      <c r="AP773" s="43"/>
      <c r="AQ773" s="43"/>
    </row>
    <row r="774" spans="5:43" x14ac:dyDescent="0.2">
      <c r="E774" s="36"/>
      <c r="G774" s="37"/>
      <c r="H774" s="38"/>
      <c r="I774" s="38"/>
      <c r="J774" s="38"/>
      <c r="M774" s="39"/>
      <c r="AG774" s="32"/>
      <c r="AH774" s="32"/>
      <c r="AI774" s="40"/>
      <c r="AJ774" s="41"/>
      <c r="AK774" s="42"/>
      <c r="AL774" s="40"/>
      <c r="AM774" s="41"/>
      <c r="AN774" s="42"/>
      <c r="AO774" s="43"/>
      <c r="AP774" s="43"/>
      <c r="AQ774" s="43"/>
    </row>
    <row r="775" spans="5:43" x14ac:dyDescent="0.2">
      <c r="E775" s="36"/>
      <c r="G775" s="37"/>
      <c r="H775" s="38"/>
      <c r="I775" s="38"/>
      <c r="J775" s="38"/>
      <c r="M775" s="39"/>
      <c r="AG775" s="32"/>
      <c r="AH775" s="32"/>
      <c r="AI775" s="40"/>
      <c r="AJ775" s="41"/>
      <c r="AK775" s="42"/>
      <c r="AL775" s="40"/>
      <c r="AM775" s="41"/>
      <c r="AN775" s="42"/>
      <c r="AO775" s="43"/>
      <c r="AP775" s="43"/>
      <c r="AQ775" s="43"/>
    </row>
    <row r="776" spans="5:43" x14ac:dyDescent="0.2">
      <c r="E776" s="36"/>
      <c r="G776" s="37"/>
      <c r="H776" s="38"/>
      <c r="I776" s="38"/>
      <c r="J776" s="38"/>
      <c r="M776" s="39"/>
      <c r="AG776" s="32"/>
      <c r="AH776" s="32"/>
      <c r="AI776" s="40"/>
      <c r="AJ776" s="41"/>
      <c r="AK776" s="42"/>
      <c r="AL776" s="40"/>
      <c r="AM776" s="41"/>
      <c r="AN776" s="42"/>
      <c r="AO776" s="43"/>
      <c r="AP776" s="43"/>
      <c r="AQ776" s="43"/>
    </row>
    <row r="777" spans="5:43" x14ac:dyDescent="0.2">
      <c r="E777" s="36"/>
      <c r="G777" s="37"/>
      <c r="H777" s="38"/>
      <c r="I777" s="38"/>
      <c r="J777" s="38"/>
      <c r="M777" s="39"/>
      <c r="AG777" s="32"/>
      <c r="AH777" s="32"/>
      <c r="AI777" s="40"/>
      <c r="AJ777" s="41"/>
      <c r="AK777" s="42"/>
      <c r="AL777" s="40"/>
      <c r="AM777" s="41"/>
      <c r="AN777" s="42"/>
      <c r="AO777" s="43"/>
      <c r="AP777" s="43"/>
      <c r="AQ777" s="43"/>
    </row>
    <row r="778" spans="5:43" x14ac:dyDescent="0.2">
      <c r="E778" s="36"/>
      <c r="G778" s="37"/>
      <c r="H778" s="38"/>
      <c r="I778" s="38"/>
      <c r="J778" s="38"/>
      <c r="M778" s="39"/>
      <c r="AG778" s="32"/>
      <c r="AH778" s="32"/>
      <c r="AI778" s="40"/>
      <c r="AJ778" s="41"/>
      <c r="AK778" s="42"/>
      <c r="AL778" s="40"/>
      <c r="AM778" s="41"/>
      <c r="AN778" s="42"/>
      <c r="AO778" s="43"/>
      <c r="AP778" s="43"/>
      <c r="AQ778" s="43"/>
    </row>
    <row r="779" spans="5:43" x14ac:dyDescent="0.2">
      <c r="E779" s="36"/>
      <c r="G779" s="37"/>
      <c r="H779" s="38"/>
      <c r="I779" s="38"/>
      <c r="J779" s="38"/>
      <c r="M779" s="39"/>
      <c r="AG779" s="32"/>
      <c r="AH779" s="32"/>
      <c r="AI779" s="40"/>
      <c r="AJ779" s="41"/>
      <c r="AK779" s="42"/>
      <c r="AL779" s="40"/>
      <c r="AM779" s="41"/>
      <c r="AN779" s="42"/>
      <c r="AO779" s="43"/>
      <c r="AP779" s="43"/>
      <c r="AQ779" s="43"/>
    </row>
    <row r="780" spans="5:43" x14ac:dyDescent="0.2">
      <c r="E780" s="36"/>
      <c r="G780" s="37"/>
      <c r="H780" s="38"/>
      <c r="I780" s="38"/>
      <c r="J780" s="38"/>
      <c r="M780" s="39"/>
      <c r="AG780" s="32"/>
      <c r="AH780" s="32"/>
      <c r="AI780" s="40"/>
      <c r="AJ780" s="41"/>
      <c r="AK780" s="42"/>
      <c r="AL780" s="40"/>
      <c r="AM780" s="41"/>
      <c r="AN780" s="42"/>
      <c r="AO780" s="43"/>
      <c r="AP780" s="43"/>
      <c r="AQ780" s="43"/>
    </row>
    <row r="781" spans="5:43" x14ac:dyDescent="0.2">
      <c r="E781" s="36"/>
      <c r="G781" s="37"/>
      <c r="H781" s="38"/>
      <c r="I781" s="38"/>
      <c r="J781" s="38"/>
      <c r="M781" s="39"/>
      <c r="AG781" s="32"/>
      <c r="AH781" s="32"/>
      <c r="AI781" s="40"/>
      <c r="AJ781" s="41"/>
      <c r="AK781" s="42"/>
      <c r="AL781" s="40"/>
      <c r="AM781" s="41"/>
      <c r="AN781" s="42"/>
      <c r="AO781" s="43"/>
      <c r="AP781" s="43"/>
      <c r="AQ781" s="43"/>
    </row>
    <row r="782" spans="5:43" x14ac:dyDescent="0.2">
      <c r="E782" s="36"/>
      <c r="G782" s="37"/>
      <c r="H782" s="38"/>
      <c r="I782" s="38"/>
      <c r="J782" s="38"/>
      <c r="M782" s="39"/>
      <c r="AG782" s="32"/>
      <c r="AH782" s="32"/>
      <c r="AI782" s="40"/>
      <c r="AJ782" s="41"/>
      <c r="AK782" s="42"/>
      <c r="AL782" s="40"/>
      <c r="AM782" s="41"/>
      <c r="AN782" s="42"/>
      <c r="AO782" s="43"/>
      <c r="AP782" s="43"/>
      <c r="AQ782" s="43"/>
    </row>
    <row r="783" spans="5:43" x14ac:dyDescent="0.2">
      <c r="E783" s="36"/>
      <c r="G783" s="37"/>
      <c r="H783" s="38"/>
      <c r="I783" s="38"/>
      <c r="J783" s="38"/>
      <c r="M783" s="39"/>
      <c r="AG783" s="32"/>
      <c r="AH783" s="32"/>
      <c r="AI783" s="40"/>
      <c r="AJ783" s="41"/>
      <c r="AK783" s="42"/>
      <c r="AL783" s="40"/>
      <c r="AM783" s="41"/>
      <c r="AN783" s="42"/>
      <c r="AO783" s="43"/>
      <c r="AP783" s="43"/>
      <c r="AQ783" s="43"/>
    </row>
    <row r="784" spans="5:43" x14ac:dyDescent="0.2">
      <c r="E784" s="36"/>
      <c r="G784" s="37"/>
      <c r="H784" s="38"/>
      <c r="I784" s="38"/>
      <c r="J784" s="38"/>
      <c r="M784" s="39"/>
      <c r="AG784" s="32"/>
      <c r="AH784" s="32"/>
      <c r="AI784" s="40"/>
      <c r="AJ784" s="41"/>
      <c r="AK784" s="42"/>
      <c r="AL784" s="40"/>
      <c r="AM784" s="41"/>
      <c r="AN784" s="42"/>
      <c r="AO784" s="43"/>
      <c r="AP784" s="43"/>
      <c r="AQ784" s="43"/>
    </row>
    <row r="785" spans="5:43" x14ac:dyDescent="0.2">
      <c r="E785" s="36"/>
      <c r="G785" s="37"/>
      <c r="H785" s="38"/>
      <c r="I785" s="38"/>
      <c r="J785" s="38"/>
      <c r="M785" s="39"/>
      <c r="AG785" s="32"/>
      <c r="AH785" s="32"/>
      <c r="AI785" s="40"/>
      <c r="AJ785" s="41"/>
      <c r="AK785" s="42"/>
      <c r="AL785" s="40"/>
      <c r="AM785" s="41"/>
      <c r="AN785" s="42"/>
      <c r="AO785" s="43"/>
      <c r="AP785" s="43"/>
      <c r="AQ785" s="43"/>
    </row>
    <row r="786" spans="5:43" x14ac:dyDescent="0.2">
      <c r="E786" s="36"/>
      <c r="G786" s="37"/>
      <c r="H786" s="38"/>
      <c r="I786" s="38"/>
      <c r="J786" s="38"/>
      <c r="M786" s="39"/>
      <c r="AG786" s="32"/>
      <c r="AH786" s="32"/>
      <c r="AI786" s="40"/>
      <c r="AJ786" s="41"/>
      <c r="AK786" s="42"/>
      <c r="AL786" s="40"/>
      <c r="AM786" s="41"/>
      <c r="AN786" s="42"/>
      <c r="AO786" s="43"/>
      <c r="AP786" s="43"/>
      <c r="AQ786" s="43"/>
    </row>
    <row r="787" spans="5:43" x14ac:dyDescent="0.2">
      <c r="E787" s="36"/>
      <c r="G787" s="37"/>
      <c r="H787" s="38"/>
      <c r="I787" s="38"/>
      <c r="J787" s="38"/>
      <c r="M787" s="39"/>
      <c r="AG787" s="32"/>
      <c r="AH787" s="32"/>
      <c r="AI787" s="40"/>
      <c r="AJ787" s="41"/>
      <c r="AK787" s="42"/>
      <c r="AL787" s="40"/>
      <c r="AM787" s="41"/>
      <c r="AN787" s="42"/>
      <c r="AO787" s="43"/>
      <c r="AP787" s="43"/>
      <c r="AQ787" s="43"/>
    </row>
    <row r="788" spans="5:43" x14ac:dyDescent="0.2">
      <c r="E788" s="36"/>
      <c r="G788" s="37"/>
      <c r="H788" s="38"/>
      <c r="I788" s="38"/>
      <c r="J788" s="38"/>
      <c r="M788" s="39"/>
      <c r="AG788" s="32"/>
      <c r="AH788" s="32"/>
      <c r="AI788" s="40"/>
      <c r="AJ788" s="41"/>
      <c r="AK788" s="42"/>
      <c r="AL788" s="40"/>
      <c r="AM788" s="41"/>
      <c r="AN788" s="42"/>
      <c r="AO788" s="43"/>
      <c r="AP788" s="43"/>
      <c r="AQ788" s="43"/>
    </row>
    <row r="789" spans="5:43" x14ac:dyDescent="0.2">
      <c r="E789" s="36"/>
      <c r="G789" s="37"/>
      <c r="H789" s="38"/>
      <c r="I789" s="38"/>
      <c r="J789" s="38"/>
      <c r="M789" s="39"/>
      <c r="AG789" s="32"/>
      <c r="AH789" s="32"/>
      <c r="AI789" s="40"/>
      <c r="AJ789" s="41"/>
      <c r="AK789" s="42"/>
      <c r="AL789" s="40"/>
      <c r="AM789" s="41"/>
      <c r="AN789" s="42"/>
      <c r="AO789" s="43"/>
      <c r="AP789" s="43"/>
      <c r="AQ789" s="43"/>
    </row>
    <row r="790" spans="5:43" x14ac:dyDescent="0.2">
      <c r="E790" s="36"/>
      <c r="G790" s="37"/>
      <c r="H790" s="38"/>
      <c r="I790" s="38"/>
      <c r="J790" s="38"/>
      <c r="M790" s="39"/>
      <c r="AG790" s="32"/>
      <c r="AH790" s="32"/>
      <c r="AI790" s="40"/>
      <c r="AJ790" s="41"/>
      <c r="AK790" s="42"/>
      <c r="AL790" s="40"/>
      <c r="AM790" s="41"/>
      <c r="AN790" s="42"/>
      <c r="AO790" s="43"/>
      <c r="AP790" s="43"/>
      <c r="AQ790" s="43"/>
    </row>
    <row r="791" spans="5:43" x14ac:dyDescent="0.2">
      <c r="E791" s="36"/>
      <c r="G791" s="37"/>
      <c r="H791" s="38"/>
      <c r="I791" s="38"/>
      <c r="J791" s="38"/>
      <c r="M791" s="39"/>
      <c r="AG791" s="32"/>
      <c r="AH791" s="32"/>
      <c r="AI791" s="40"/>
      <c r="AJ791" s="41"/>
      <c r="AK791" s="42"/>
      <c r="AL791" s="40"/>
      <c r="AM791" s="41"/>
      <c r="AN791" s="42"/>
      <c r="AO791" s="43"/>
      <c r="AP791" s="43"/>
      <c r="AQ791" s="43"/>
    </row>
    <row r="792" spans="5:43" x14ac:dyDescent="0.2">
      <c r="E792" s="36"/>
      <c r="G792" s="37"/>
      <c r="H792" s="38"/>
      <c r="I792" s="38"/>
      <c r="J792" s="38"/>
      <c r="M792" s="39"/>
      <c r="AG792" s="32"/>
      <c r="AH792" s="32"/>
      <c r="AI792" s="40"/>
      <c r="AJ792" s="41"/>
      <c r="AK792" s="42"/>
      <c r="AL792" s="40"/>
      <c r="AM792" s="41"/>
      <c r="AN792" s="42"/>
      <c r="AO792" s="43"/>
      <c r="AP792" s="43"/>
      <c r="AQ792" s="43"/>
    </row>
    <row r="793" spans="5:43" x14ac:dyDescent="0.2">
      <c r="E793" s="36"/>
      <c r="G793" s="37"/>
      <c r="H793" s="38"/>
      <c r="I793" s="38"/>
      <c r="J793" s="38"/>
      <c r="M793" s="39"/>
      <c r="AG793" s="32"/>
      <c r="AH793" s="32"/>
      <c r="AI793" s="40"/>
      <c r="AJ793" s="41"/>
      <c r="AK793" s="42"/>
      <c r="AL793" s="40"/>
      <c r="AM793" s="41"/>
      <c r="AN793" s="42"/>
      <c r="AO793" s="43"/>
      <c r="AP793" s="43"/>
      <c r="AQ793" s="43"/>
    </row>
    <row r="794" spans="5:43" x14ac:dyDescent="0.2">
      <c r="E794" s="36"/>
      <c r="G794" s="37"/>
      <c r="H794" s="38"/>
      <c r="I794" s="38"/>
      <c r="J794" s="38"/>
      <c r="M794" s="39"/>
      <c r="AG794" s="32"/>
      <c r="AH794" s="32"/>
      <c r="AI794" s="40"/>
      <c r="AJ794" s="41"/>
      <c r="AK794" s="42"/>
      <c r="AL794" s="40"/>
      <c r="AM794" s="41"/>
      <c r="AN794" s="42"/>
      <c r="AO794" s="43"/>
      <c r="AP794" s="43"/>
      <c r="AQ794" s="43"/>
    </row>
    <row r="795" spans="5:43" x14ac:dyDescent="0.2">
      <c r="E795" s="36"/>
      <c r="G795" s="37"/>
      <c r="H795" s="38"/>
      <c r="I795" s="38"/>
      <c r="J795" s="38"/>
      <c r="M795" s="39"/>
      <c r="AG795" s="32"/>
      <c r="AH795" s="32"/>
      <c r="AI795" s="40"/>
      <c r="AJ795" s="41"/>
      <c r="AK795" s="42"/>
      <c r="AL795" s="40"/>
      <c r="AM795" s="41"/>
      <c r="AN795" s="42"/>
      <c r="AO795" s="43"/>
      <c r="AP795" s="43"/>
      <c r="AQ795" s="43"/>
    </row>
    <row r="796" spans="5:43" x14ac:dyDescent="0.2">
      <c r="E796" s="36"/>
      <c r="G796" s="37"/>
      <c r="H796" s="38"/>
      <c r="I796" s="38"/>
      <c r="J796" s="38"/>
      <c r="M796" s="39"/>
      <c r="AG796" s="32"/>
      <c r="AH796" s="32"/>
      <c r="AI796" s="40"/>
      <c r="AJ796" s="41"/>
      <c r="AK796" s="42"/>
      <c r="AL796" s="40"/>
      <c r="AM796" s="41"/>
      <c r="AN796" s="42"/>
      <c r="AO796" s="43"/>
      <c r="AP796" s="43"/>
      <c r="AQ796" s="43"/>
    </row>
    <row r="797" spans="5:43" x14ac:dyDescent="0.2">
      <c r="E797" s="36"/>
      <c r="G797" s="37"/>
      <c r="H797" s="38"/>
      <c r="I797" s="38"/>
      <c r="J797" s="38"/>
      <c r="M797" s="39"/>
      <c r="AG797" s="32"/>
      <c r="AH797" s="32"/>
      <c r="AI797" s="40"/>
      <c r="AJ797" s="41"/>
      <c r="AK797" s="42"/>
      <c r="AL797" s="40"/>
      <c r="AM797" s="41"/>
      <c r="AN797" s="42"/>
      <c r="AO797" s="43"/>
      <c r="AP797" s="43"/>
      <c r="AQ797" s="43"/>
    </row>
    <row r="798" spans="5:43" x14ac:dyDescent="0.2">
      <c r="E798" s="36"/>
      <c r="G798" s="37"/>
      <c r="H798" s="38"/>
      <c r="I798" s="38"/>
      <c r="J798" s="38"/>
      <c r="M798" s="39"/>
      <c r="AG798" s="32"/>
      <c r="AH798" s="32"/>
      <c r="AI798" s="40"/>
      <c r="AJ798" s="41"/>
      <c r="AK798" s="42"/>
      <c r="AL798" s="40"/>
      <c r="AM798" s="41"/>
      <c r="AN798" s="42"/>
      <c r="AO798" s="43"/>
      <c r="AP798" s="43"/>
      <c r="AQ798" s="43"/>
    </row>
    <row r="799" spans="5:43" x14ac:dyDescent="0.2">
      <c r="E799" s="36"/>
      <c r="G799" s="37"/>
      <c r="H799" s="38"/>
      <c r="I799" s="38"/>
      <c r="J799" s="38"/>
      <c r="M799" s="39"/>
      <c r="AG799" s="32"/>
      <c r="AH799" s="32"/>
      <c r="AI799" s="40"/>
      <c r="AJ799" s="41"/>
      <c r="AK799" s="42"/>
      <c r="AL799" s="40"/>
      <c r="AM799" s="41"/>
      <c r="AN799" s="42"/>
      <c r="AO799" s="43"/>
      <c r="AP799" s="43"/>
      <c r="AQ799" s="43"/>
    </row>
    <row r="800" spans="5:43" x14ac:dyDescent="0.2">
      <c r="E800" s="36"/>
      <c r="G800" s="37"/>
      <c r="H800" s="38"/>
      <c r="I800" s="38"/>
      <c r="J800" s="38"/>
      <c r="M800" s="39"/>
      <c r="AG800" s="32"/>
      <c r="AH800" s="32"/>
      <c r="AI800" s="40"/>
      <c r="AJ800" s="41"/>
      <c r="AK800" s="42"/>
      <c r="AL800" s="40"/>
      <c r="AM800" s="41"/>
      <c r="AN800" s="42"/>
      <c r="AO800" s="43"/>
      <c r="AP800" s="43"/>
      <c r="AQ800" s="43"/>
    </row>
    <row r="801" spans="5:43" x14ac:dyDescent="0.2">
      <c r="E801" s="36"/>
      <c r="G801" s="37"/>
      <c r="H801" s="38"/>
      <c r="I801" s="38"/>
      <c r="J801" s="38"/>
      <c r="M801" s="39"/>
      <c r="AG801" s="32"/>
      <c r="AH801" s="32"/>
      <c r="AI801" s="40"/>
      <c r="AJ801" s="41"/>
      <c r="AK801" s="42"/>
      <c r="AL801" s="40"/>
      <c r="AM801" s="41"/>
      <c r="AN801" s="42"/>
      <c r="AO801" s="43"/>
      <c r="AP801" s="43"/>
      <c r="AQ801" s="43"/>
    </row>
    <row r="802" spans="5:43" x14ac:dyDescent="0.2">
      <c r="E802" s="36"/>
      <c r="G802" s="37"/>
      <c r="H802" s="38"/>
      <c r="I802" s="38"/>
      <c r="J802" s="38"/>
      <c r="M802" s="39"/>
      <c r="AG802" s="32"/>
      <c r="AH802" s="32"/>
      <c r="AI802" s="40"/>
      <c r="AJ802" s="41"/>
      <c r="AK802" s="42"/>
      <c r="AL802" s="40"/>
      <c r="AM802" s="41"/>
      <c r="AN802" s="42"/>
      <c r="AO802" s="43"/>
      <c r="AP802" s="43"/>
      <c r="AQ802" s="43"/>
    </row>
    <row r="803" spans="5:43" x14ac:dyDescent="0.2">
      <c r="E803" s="36"/>
      <c r="G803" s="37"/>
      <c r="H803" s="38"/>
      <c r="I803" s="38"/>
      <c r="J803" s="38"/>
      <c r="M803" s="39"/>
      <c r="AG803" s="32"/>
      <c r="AH803" s="32"/>
      <c r="AI803" s="40"/>
      <c r="AJ803" s="41"/>
      <c r="AK803" s="42"/>
      <c r="AL803" s="40"/>
      <c r="AM803" s="41"/>
      <c r="AN803" s="42"/>
      <c r="AO803" s="43"/>
      <c r="AP803" s="43"/>
      <c r="AQ803" s="43"/>
    </row>
    <row r="804" spans="5:43" x14ac:dyDescent="0.2">
      <c r="E804" s="36"/>
      <c r="G804" s="37"/>
      <c r="H804" s="38"/>
      <c r="I804" s="38"/>
      <c r="J804" s="38"/>
      <c r="M804" s="39"/>
      <c r="AG804" s="32"/>
      <c r="AH804" s="32"/>
      <c r="AI804" s="40"/>
      <c r="AJ804" s="41"/>
      <c r="AK804" s="42"/>
      <c r="AL804" s="40"/>
      <c r="AM804" s="41"/>
      <c r="AN804" s="42"/>
      <c r="AO804" s="43"/>
      <c r="AP804" s="43"/>
      <c r="AQ804" s="43"/>
    </row>
    <row r="805" spans="5:43" x14ac:dyDescent="0.2">
      <c r="E805" s="36"/>
      <c r="G805" s="37"/>
      <c r="H805" s="38"/>
      <c r="I805" s="38"/>
      <c r="J805" s="38"/>
      <c r="M805" s="39"/>
      <c r="AG805" s="32"/>
      <c r="AH805" s="32"/>
      <c r="AI805" s="40"/>
      <c r="AJ805" s="41"/>
      <c r="AK805" s="42"/>
      <c r="AL805" s="40"/>
      <c r="AM805" s="41"/>
      <c r="AN805" s="42"/>
      <c r="AO805" s="43"/>
      <c r="AP805" s="43"/>
      <c r="AQ805" s="43"/>
    </row>
    <row r="806" spans="5:43" x14ac:dyDescent="0.2">
      <c r="E806" s="36"/>
      <c r="G806" s="37"/>
      <c r="H806" s="38"/>
      <c r="I806" s="38"/>
      <c r="J806" s="38"/>
      <c r="M806" s="39"/>
      <c r="AG806" s="32"/>
      <c r="AH806" s="32"/>
      <c r="AI806" s="40"/>
      <c r="AJ806" s="41"/>
      <c r="AK806" s="42"/>
      <c r="AL806" s="40"/>
      <c r="AM806" s="41"/>
      <c r="AN806" s="42"/>
      <c r="AO806" s="43"/>
      <c r="AP806" s="43"/>
      <c r="AQ806" s="43"/>
    </row>
    <row r="807" spans="5:43" x14ac:dyDescent="0.2">
      <c r="E807" s="36"/>
      <c r="G807" s="37"/>
      <c r="H807" s="38"/>
      <c r="I807" s="38"/>
      <c r="J807" s="38"/>
      <c r="M807" s="39"/>
      <c r="AG807" s="32"/>
      <c r="AH807" s="32"/>
      <c r="AI807" s="40"/>
      <c r="AJ807" s="41"/>
      <c r="AK807" s="42"/>
      <c r="AL807" s="40"/>
      <c r="AM807" s="41"/>
      <c r="AN807" s="42"/>
      <c r="AO807" s="43"/>
      <c r="AP807" s="43"/>
      <c r="AQ807" s="43"/>
    </row>
    <row r="808" spans="5:43" x14ac:dyDescent="0.2">
      <c r="E808" s="36"/>
      <c r="G808" s="37"/>
      <c r="H808" s="38"/>
      <c r="I808" s="38"/>
      <c r="J808" s="38"/>
      <c r="M808" s="39"/>
      <c r="AG808" s="32"/>
      <c r="AH808" s="32"/>
      <c r="AI808" s="40"/>
      <c r="AJ808" s="41"/>
      <c r="AK808" s="42"/>
      <c r="AL808" s="40"/>
      <c r="AM808" s="41"/>
      <c r="AN808" s="42"/>
      <c r="AO808" s="43"/>
      <c r="AP808" s="43"/>
      <c r="AQ808" s="43"/>
    </row>
    <row r="809" spans="5:43" x14ac:dyDescent="0.2">
      <c r="E809" s="36"/>
      <c r="G809" s="37"/>
      <c r="H809" s="38"/>
      <c r="I809" s="38"/>
      <c r="J809" s="38"/>
      <c r="M809" s="39"/>
      <c r="AG809" s="32"/>
      <c r="AH809" s="32"/>
      <c r="AI809" s="40"/>
      <c r="AJ809" s="41"/>
      <c r="AK809" s="42"/>
      <c r="AL809" s="40"/>
      <c r="AM809" s="41"/>
      <c r="AN809" s="42"/>
      <c r="AO809" s="43"/>
      <c r="AP809" s="43"/>
      <c r="AQ809" s="43"/>
    </row>
    <row r="810" spans="5:43" x14ac:dyDescent="0.2">
      <c r="E810" s="36"/>
      <c r="G810" s="37"/>
      <c r="H810" s="38"/>
      <c r="I810" s="38"/>
      <c r="J810" s="38"/>
      <c r="M810" s="39"/>
      <c r="AG810" s="32"/>
      <c r="AH810" s="32"/>
      <c r="AI810" s="40"/>
      <c r="AJ810" s="41"/>
      <c r="AK810" s="42"/>
      <c r="AL810" s="40"/>
      <c r="AM810" s="41"/>
      <c r="AN810" s="42"/>
      <c r="AO810" s="43"/>
      <c r="AP810" s="43"/>
      <c r="AQ810" s="43"/>
    </row>
    <row r="811" spans="5:43" x14ac:dyDescent="0.2">
      <c r="E811" s="36"/>
      <c r="G811" s="37"/>
      <c r="H811" s="38"/>
      <c r="I811" s="38"/>
      <c r="J811" s="38"/>
      <c r="M811" s="39"/>
      <c r="AG811" s="32"/>
      <c r="AH811" s="32"/>
      <c r="AI811" s="40"/>
      <c r="AJ811" s="41"/>
      <c r="AK811" s="42"/>
      <c r="AL811" s="40"/>
      <c r="AM811" s="41"/>
      <c r="AN811" s="42"/>
      <c r="AO811" s="43"/>
      <c r="AP811" s="43"/>
      <c r="AQ811" s="43"/>
    </row>
    <row r="812" spans="5:43" x14ac:dyDescent="0.2">
      <c r="E812" s="36"/>
      <c r="G812" s="37"/>
      <c r="H812" s="38"/>
      <c r="I812" s="38"/>
      <c r="J812" s="38"/>
      <c r="M812" s="39"/>
      <c r="AG812" s="32"/>
      <c r="AH812" s="32"/>
      <c r="AI812" s="40"/>
      <c r="AJ812" s="41"/>
      <c r="AK812" s="42"/>
      <c r="AL812" s="40"/>
      <c r="AM812" s="41"/>
      <c r="AN812" s="42"/>
      <c r="AO812" s="43"/>
      <c r="AP812" s="43"/>
      <c r="AQ812" s="43"/>
    </row>
    <row r="813" spans="5:43" x14ac:dyDescent="0.2">
      <c r="E813" s="36"/>
      <c r="G813" s="37"/>
      <c r="H813" s="38"/>
      <c r="I813" s="38"/>
      <c r="J813" s="38"/>
      <c r="M813" s="39"/>
      <c r="AG813" s="32"/>
      <c r="AH813" s="32"/>
      <c r="AI813" s="40"/>
      <c r="AJ813" s="41"/>
      <c r="AK813" s="42"/>
      <c r="AL813" s="40"/>
      <c r="AM813" s="41"/>
      <c r="AN813" s="42"/>
      <c r="AO813" s="43"/>
      <c r="AP813" s="43"/>
      <c r="AQ813" s="43"/>
    </row>
    <row r="814" spans="5:43" x14ac:dyDescent="0.2">
      <c r="E814" s="36"/>
      <c r="G814" s="37"/>
      <c r="H814" s="38"/>
      <c r="I814" s="38"/>
      <c r="J814" s="38"/>
      <c r="M814" s="39"/>
      <c r="AG814" s="32"/>
      <c r="AH814" s="32"/>
      <c r="AI814" s="40"/>
      <c r="AJ814" s="41"/>
      <c r="AK814" s="42"/>
      <c r="AL814" s="40"/>
      <c r="AM814" s="41"/>
      <c r="AN814" s="42"/>
      <c r="AO814" s="43"/>
      <c r="AP814" s="43"/>
      <c r="AQ814" s="43"/>
    </row>
    <row r="815" spans="5:43" x14ac:dyDescent="0.2">
      <c r="E815" s="36"/>
      <c r="G815" s="37"/>
      <c r="H815" s="38"/>
      <c r="I815" s="38"/>
      <c r="J815" s="38"/>
      <c r="M815" s="39"/>
      <c r="AG815" s="32"/>
      <c r="AH815" s="32"/>
      <c r="AI815" s="40"/>
      <c r="AJ815" s="41"/>
      <c r="AK815" s="42"/>
      <c r="AL815" s="40"/>
      <c r="AM815" s="41"/>
      <c r="AN815" s="42"/>
      <c r="AO815" s="43"/>
      <c r="AP815" s="43"/>
      <c r="AQ815" s="43"/>
    </row>
    <row r="816" spans="5:43" x14ac:dyDescent="0.2">
      <c r="E816" s="36"/>
      <c r="G816" s="37"/>
      <c r="H816" s="38"/>
      <c r="I816" s="38"/>
      <c r="J816" s="38"/>
      <c r="M816" s="39"/>
      <c r="AG816" s="32"/>
      <c r="AH816" s="32"/>
      <c r="AI816" s="40"/>
      <c r="AJ816" s="41"/>
      <c r="AK816" s="42"/>
      <c r="AL816" s="40"/>
      <c r="AM816" s="41"/>
      <c r="AN816" s="42"/>
      <c r="AO816" s="43"/>
      <c r="AP816" s="43"/>
      <c r="AQ816" s="43"/>
    </row>
    <row r="817" spans="5:43" x14ac:dyDescent="0.2">
      <c r="E817" s="36"/>
      <c r="G817" s="37"/>
      <c r="H817" s="38"/>
      <c r="I817" s="38"/>
      <c r="J817" s="38"/>
      <c r="M817" s="39"/>
      <c r="AG817" s="32"/>
      <c r="AH817" s="32"/>
      <c r="AI817" s="40"/>
      <c r="AJ817" s="41"/>
      <c r="AK817" s="42"/>
      <c r="AL817" s="40"/>
      <c r="AM817" s="41"/>
      <c r="AN817" s="42"/>
      <c r="AO817" s="43"/>
      <c r="AP817" s="43"/>
      <c r="AQ817" s="43"/>
    </row>
    <row r="818" spans="5:43" x14ac:dyDescent="0.2">
      <c r="E818" s="36"/>
      <c r="G818" s="37"/>
      <c r="H818" s="38"/>
      <c r="I818" s="38"/>
      <c r="J818" s="38"/>
      <c r="M818" s="39"/>
      <c r="AG818" s="32"/>
      <c r="AH818" s="32"/>
      <c r="AI818" s="40"/>
      <c r="AJ818" s="41"/>
      <c r="AK818" s="42"/>
      <c r="AL818" s="40"/>
      <c r="AM818" s="41"/>
      <c r="AN818" s="42"/>
      <c r="AO818" s="43"/>
      <c r="AP818" s="43"/>
      <c r="AQ818" s="43"/>
    </row>
    <row r="819" spans="5:43" x14ac:dyDescent="0.2">
      <c r="E819" s="36"/>
      <c r="G819" s="37"/>
      <c r="H819" s="38"/>
      <c r="I819" s="38"/>
      <c r="J819" s="38"/>
      <c r="M819" s="39"/>
      <c r="AG819" s="32"/>
      <c r="AH819" s="32"/>
      <c r="AI819" s="40"/>
      <c r="AJ819" s="41"/>
      <c r="AK819" s="42"/>
      <c r="AL819" s="40"/>
      <c r="AM819" s="41"/>
      <c r="AN819" s="42"/>
      <c r="AO819" s="43"/>
      <c r="AP819" s="43"/>
      <c r="AQ819" s="43"/>
    </row>
    <row r="820" spans="5:43" x14ac:dyDescent="0.2">
      <c r="E820" s="36"/>
      <c r="G820" s="37"/>
      <c r="H820" s="38"/>
      <c r="I820" s="38"/>
      <c r="J820" s="38"/>
      <c r="M820" s="39"/>
      <c r="AG820" s="32"/>
      <c r="AH820" s="32"/>
      <c r="AI820" s="40"/>
      <c r="AJ820" s="41"/>
      <c r="AK820" s="42"/>
      <c r="AL820" s="40"/>
      <c r="AM820" s="41"/>
      <c r="AN820" s="42"/>
      <c r="AO820" s="43"/>
      <c r="AP820" s="43"/>
      <c r="AQ820" s="43"/>
    </row>
    <row r="821" spans="5:43" x14ac:dyDescent="0.2">
      <c r="E821" s="36"/>
      <c r="G821" s="37"/>
      <c r="H821" s="38"/>
      <c r="I821" s="38"/>
      <c r="J821" s="38"/>
      <c r="M821" s="39"/>
      <c r="AG821" s="32"/>
      <c r="AH821" s="32"/>
      <c r="AI821" s="40"/>
      <c r="AJ821" s="41"/>
      <c r="AK821" s="42"/>
      <c r="AL821" s="40"/>
      <c r="AM821" s="41"/>
      <c r="AN821" s="42"/>
      <c r="AO821" s="43"/>
      <c r="AP821" s="43"/>
      <c r="AQ821" s="43"/>
    </row>
    <row r="822" spans="5:43" x14ac:dyDescent="0.2">
      <c r="E822" s="36"/>
      <c r="G822" s="37"/>
      <c r="H822" s="38"/>
      <c r="I822" s="38"/>
      <c r="J822" s="38"/>
      <c r="M822" s="39"/>
      <c r="AG822" s="32"/>
      <c r="AH822" s="32"/>
      <c r="AI822" s="40"/>
      <c r="AJ822" s="41"/>
      <c r="AK822" s="42"/>
      <c r="AL822" s="40"/>
      <c r="AM822" s="41"/>
      <c r="AN822" s="42"/>
      <c r="AO822" s="43"/>
      <c r="AP822" s="43"/>
      <c r="AQ822" s="43"/>
    </row>
    <row r="823" spans="5:43" x14ac:dyDescent="0.2">
      <c r="E823" s="36"/>
      <c r="G823" s="37"/>
      <c r="H823" s="38"/>
      <c r="I823" s="38"/>
      <c r="J823" s="38"/>
      <c r="M823" s="39"/>
      <c r="AG823" s="32"/>
      <c r="AH823" s="32"/>
      <c r="AI823" s="40"/>
      <c r="AJ823" s="41"/>
      <c r="AK823" s="42"/>
      <c r="AL823" s="40"/>
      <c r="AM823" s="41"/>
      <c r="AN823" s="42"/>
      <c r="AO823" s="43"/>
      <c r="AP823" s="43"/>
      <c r="AQ823" s="43"/>
    </row>
    <row r="824" spans="5:43" x14ac:dyDescent="0.2">
      <c r="E824" s="36"/>
      <c r="G824" s="37"/>
      <c r="H824" s="38"/>
      <c r="I824" s="38"/>
      <c r="J824" s="38"/>
      <c r="M824" s="39"/>
      <c r="AG824" s="32"/>
      <c r="AH824" s="32"/>
      <c r="AI824" s="40"/>
      <c r="AJ824" s="41"/>
      <c r="AK824" s="42"/>
      <c r="AL824" s="40"/>
      <c r="AM824" s="41"/>
      <c r="AN824" s="42"/>
      <c r="AO824" s="43"/>
      <c r="AP824" s="43"/>
      <c r="AQ824" s="43"/>
    </row>
    <row r="825" spans="5:43" x14ac:dyDescent="0.2">
      <c r="E825" s="36"/>
      <c r="G825" s="37"/>
      <c r="H825" s="38"/>
      <c r="I825" s="38"/>
      <c r="J825" s="38"/>
      <c r="M825" s="39"/>
      <c r="AG825" s="32"/>
      <c r="AH825" s="32"/>
      <c r="AI825" s="40"/>
      <c r="AJ825" s="41"/>
      <c r="AK825" s="42"/>
      <c r="AL825" s="40"/>
      <c r="AM825" s="41"/>
      <c r="AN825" s="42"/>
      <c r="AO825" s="43"/>
      <c r="AP825" s="43"/>
      <c r="AQ825" s="43"/>
    </row>
    <row r="826" spans="5:43" x14ac:dyDescent="0.2">
      <c r="E826" s="36"/>
      <c r="G826" s="37"/>
      <c r="H826" s="38"/>
      <c r="I826" s="38"/>
      <c r="J826" s="38"/>
      <c r="M826" s="39"/>
      <c r="AG826" s="32"/>
      <c r="AH826" s="32"/>
      <c r="AI826" s="40"/>
      <c r="AJ826" s="41"/>
      <c r="AK826" s="42"/>
      <c r="AL826" s="40"/>
      <c r="AM826" s="41"/>
      <c r="AN826" s="42"/>
      <c r="AO826" s="43"/>
      <c r="AP826" s="43"/>
      <c r="AQ826" s="43"/>
    </row>
    <row r="827" spans="5:43" x14ac:dyDescent="0.2">
      <c r="E827" s="36"/>
      <c r="G827" s="37"/>
      <c r="H827" s="38"/>
      <c r="I827" s="38"/>
      <c r="J827" s="38"/>
      <c r="M827" s="39"/>
      <c r="AG827" s="32"/>
      <c r="AH827" s="32"/>
      <c r="AI827" s="40"/>
      <c r="AJ827" s="41"/>
      <c r="AK827" s="42"/>
      <c r="AL827" s="40"/>
      <c r="AM827" s="41"/>
      <c r="AN827" s="42"/>
      <c r="AO827" s="43"/>
      <c r="AP827" s="43"/>
      <c r="AQ827" s="43"/>
    </row>
    <row r="828" spans="5:43" x14ac:dyDescent="0.2">
      <c r="E828" s="36"/>
      <c r="G828" s="37"/>
      <c r="H828" s="38"/>
      <c r="I828" s="38"/>
      <c r="J828" s="38"/>
      <c r="M828" s="39"/>
      <c r="AG828" s="32"/>
      <c r="AH828" s="32"/>
      <c r="AI828" s="40"/>
      <c r="AJ828" s="41"/>
      <c r="AK828" s="42"/>
      <c r="AL828" s="40"/>
      <c r="AM828" s="41"/>
      <c r="AN828" s="42"/>
      <c r="AO828" s="43"/>
      <c r="AP828" s="43"/>
      <c r="AQ828" s="43"/>
    </row>
    <row r="829" spans="5:43" x14ac:dyDescent="0.2">
      <c r="E829" s="36"/>
      <c r="G829" s="37"/>
      <c r="H829" s="38"/>
      <c r="I829" s="38"/>
      <c r="J829" s="38"/>
      <c r="M829" s="39"/>
      <c r="AG829" s="32"/>
      <c r="AH829" s="32"/>
      <c r="AI829" s="40"/>
      <c r="AJ829" s="41"/>
      <c r="AK829" s="42"/>
      <c r="AL829" s="40"/>
      <c r="AM829" s="41"/>
      <c r="AN829" s="42"/>
      <c r="AO829" s="43"/>
      <c r="AP829" s="43"/>
      <c r="AQ829" s="43"/>
    </row>
    <row r="830" spans="5:43" x14ac:dyDescent="0.2">
      <c r="E830" s="36"/>
      <c r="G830" s="37"/>
      <c r="H830" s="38"/>
      <c r="I830" s="38"/>
      <c r="J830" s="38"/>
      <c r="M830" s="39"/>
      <c r="AG830" s="32"/>
      <c r="AH830" s="32"/>
      <c r="AI830" s="40"/>
      <c r="AJ830" s="41"/>
      <c r="AK830" s="42"/>
      <c r="AL830" s="40"/>
      <c r="AM830" s="41"/>
      <c r="AN830" s="42"/>
      <c r="AO830" s="43"/>
      <c r="AP830" s="43"/>
      <c r="AQ830" s="43"/>
    </row>
    <row r="831" spans="5:43" x14ac:dyDescent="0.2">
      <c r="E831" s="36"/>
      <c r="G831" s="37"/>
      <c r="H831" s="38"/>
      <c r="I831" s="38"/>
      <c r="J831" s="38"/>
      <c r="M831" s="39"/>
      <c r="AG831" s="32"/>
      <c r="AH831" s="32"/>
      <c r="AI831" s="40"/>
      <c r="AJ831" s="41"/>
      <c r="AK831" s="42"/>
      <c r="AL831" s="40"/>
      <c r="AM831" s="41"/>
      <c r="AN831" s="42"/>
      <c r="AO831" s="43"/>
      <c r="AP831" s="43"/>
      <c r="AQ831" s="43"/>
    </row>
    <row r="832" spans="5:43" x14ac:dyDescent="0.2">
      <c r="E832" s="36"/>
      <c r="G832" s="37"/>
      <c r="H832" s="38"/>
      <c r="I832" s="38"/>
      <c r="J832" s="38"/>
      <c r="M832" s="39"/>
      <c r="AG832" s="32"/>
      <c r="AH832" s="32"/>
      <c r="AI832" s="40"/>
      <c r="AJ832" s="41"/>
      <c r="AK832" s="42"/>
      <c r="AL832" s="40"/>
      <c r="AM832" s="41"/>
      <c r="AN832" s="42"/>
      <c r="AO832" s="43"/>
      <c r="AP832" s="43"/>
      <c r="AQ832" s="43"/>
    </row>
    <row r="833" spans="5:43" x14ac:dyDescent="0.2">
      <c r="E833" s="36"/>
      <c r="G833" s="37"/>
      <c r="H833" s="38"/>
      <c r="I833" s="38"/>
      <c r="J833" s="38"/>
      <c r="M833" s="39"/>
      <c r="AG833" s="32"/>
      <c r="AH833" s="32"/>
      <c r="AI833" s="40"/>
      <c r="AJ833" s="41"/>
      <c r="AK833" s="42"/>
      <c r="AL833" s="40"/>
      <c r="AM833" s="41"/>
      <c r="AN833" s="42"/>
      <c r="AO833" s="43"/>
      <c r="AP833" s="43"/>
      <c r="AQ833" s="43"/>
    </row>
    <row r="834" spans="5:43" x14ac:dyDescent="0.2">
      <c r="E834" s="36"/>
      <c r="G834" s="37"/>
      <c r="H834" s="38"/>
      <c r="I834" s="38"/>
      <c r="J834" s="38"/>
      <c r="M834" s="39"/>
      <c r="AG834" s="32"/>
      <c r="AH834" s="32"/>
      <c r="AI834" s="40"/>
      <c r="AJ834" s="41"/>
      <c r="AK834" s="42"/>
      <c r="AL834" s="40"/>
      <c r="AM834" s="41"/>
      <c r="AN834" s="42"/>
      <c r="AO834" s="43"/>
      <c r="AP834" s="43"/>
      <c r="AQ834" s="43"/>
    </row>
    <row r="835" spans="5:43" x14ac:dyDescent="0.2">
      <c r="E835" s="36"/>
      <c r="G835" s="37"/>
      <c r="H835" s="38"/>
      <c r="I835" s="38"/>
      <c r="J835" s="38"/>
      <c r="M835" s="39"/>
      <c r="AG835" s="32"/>
      <c r="AH835" s="32"/>
      <c r="AI835" s="40"/>
      <c r="AJ835" s="41"/>
      <c r="AK835" s="42"/>
      <c r="AL835" s="40"/>
      <c r="AM835" s="41"/>
      <c r="AN835" s="42"/>
      <c r="AO835" s="43"/>
      <c r="AP835" s="43"/>
      <c r="AQ835" s="43"/>
    </row>
    <row r="836" spans="5:43" x14ac:dyDescent="0.2">
      <c r="E836" s="36"/>
      <c r="G836" s="37"/>
      <c r="H836" s="38"/>
      <c r="I836" s="38"/>
      <c r="J836" s="38"/>
      <c r="M836" s="39"/>
      <c r="AG836" s="32"/>
      <c r="AH836" s="32"/>
      <c r="AI836" s="40"/>
      <c r="AJ836" s="41"/>
      <c r="AK836" s="42"/>
      <c r="AL836" s="40"/>
      <c r="AM836" s="41"/>
      <c r="AN836" s="42"/>
      <c r="AO836" s="43"/>
      <c r="AP836" s="43"/>
      <c r="AQ836" s="43"/>
    </row>
    <row r="837" spans="5:43" x14ac:dyDescent="0.2">
      <c r="E837" s="36"/>
      <c r="G837" s="37"/>
      <c r="H837" s="38"/>
      <c r="I837" s="38"/>
      <c r="J837" s="38"/>
      <c r="M837" s="39"/>
      <c r="AG837" s="32"/>
      <c r="AH837" s="32"/>
      <c r="AI837" s="40"/>
      <c r="AJ837" s="41"/>
      <c r="AK837" s="42"/>
      <c r="AL837" s="40"/>
      <c r="AM837" s="41"/>
      <c r="AN837" s="42"/>
      <c r="AO837" s="43"/>
      <c r="AP837" s="43"/>
      <c r="AQ837" s="43"/>
    </row>
    <row r="838" spans="5:43" x14ac:dyDescent="0.2">
      <c r="E838" s="36"/>
      <c r="G838" s="37"/>
      <c r="H838" s="38"/>
      <c r="I838" s="38"/>
      <c r="J838" s="38"/>
      <c r="M838" s="39"/>
      <c r="AG838" s="32"/>
      <c r="AH838" s="32"/>
      <c r="AI838" s="40"/>
      <c r="AJ838" s="41"/>
      <c r="AK838" s="42"/>
      <c r="AL838" s="40"/>
      <c r="AM838" s="41"/>
      <c r="AN838" s="42"/>
      <c r="AO838" s="43"/>
      <c r="AP838" s="43"/>
      <c r="AQ838" s="43"/>
    </row>
    <row r="839" spans="5:43" x14ac:dyDescent="0.2">
      <c r="E839" s="36"/>
      <c r="G839" s="37"/>
      <c r="H839" s="38"/>
      <c r="I839" s="38"/>
      <c r="J839" s="38"/>
      <c r="M839" s="39"/>
      <c r="AG839" s="32"/>
      <c r="AH839" s="32"/>
      <c r="AI839" s="40"/>
      <c r="AJ839" s="41"/>
      <c r="AK839" s="42"/>
      <c r="AL839" s="40"/>
      <c r="AM839" s="41"/>
      <c r="AN839" s="42"/>
      <c r="AO839" s="43"/>
      <c r="AP839" s="43"/>
      <c r="AQ839" s="43"/>
    </row>
    <row r="840" spans="5:43" x14ac:dyDescent="0.2">
      <c r="E840" s="36"/>
      <c r="G840" s="37"/>
      <c r="H840" s="38"/>
      <c r="I840" s="38"/>
      <c r="J840" s="38"/>
      <c r="M840" s="39"/>
      <c r="AG840" s="32"/>
      <c r="AH840" s="32"/>
      <c r="AI840" s="40"/>
      <c r="AJ840" s="41"/>
      <c r="AK840" s="42"/>
      <c r="AL840" s="40"/>
      <c r="AM840" s="41"/>
      <c r="AN840" s="42"/>
      <c r="AO840" s="43"/>
      <c r="AP840" s="43"/>
      <c r="AQ840" s="43"/>
    </row>
    <row r="841" spans="5:43" x14ac:dyDescent="0.2">
      <c r="E841" s="36"/>
      <c r="G841" s="37"/>
      <c r="H841" s="38"/>
      <c r="I841" s="38"/>
      <c r="J841" s="38"/>
      <c r="M841" s="39"/>
      <c r="AG841" s="32"/>
      <c r="AH841" s="32"/>
      <c r="AI841" s="40"/>
      <c r="AJ841" s="41"/>
      <c r="AK841" s="42"/>
      <c r="AL841" s="40"/>
      <c r="AM841" s="41"/>
      <c r="AN841" s="42"/>
      <c r="AO841" s="43"/>
      <c r="AP841" s="43"/>
      <c r="AQ841" s="43"/>
    </row>
    <row r="842" spans="5:43" x14ac:dyDescent="0.2">
      <c r="E842" s="36"/>
      <c r="G842" s="37"/>
      <c r="H842" s="38"/>
      <c r="I842" s="38"/>
      <c r="J842" s="38"/>
      <c r="M842" s="39"/>
      <c r="AG842" s="32"/>
      <c r="AH842" s="32"/>
      <c r="AI842" s="40"/>
      <c r="AJ842" s="41"/>
      <c r="AK842" s="42"/>
      <c r="AL842" s="40"/>
      <c r="AM842" s="41"/>
      <c r="AN842" s="42"/>
      <c r="AO842" s="43"/>
      <c r="AP842" s="43"/>
      <c r="AQ842" s="43"/>
    </row>
    <row r="843" spans="5:43" x14ac:dyDescent="0.2">
      <c r="E843" s="36"/>
      <c r="G843" s="37"/>
      <c r="H843" s="38"/>
      <c r="I843" s="38"/>
      <c r="J843" s="38"/>
      <c r="M843" s="39"/>
      <c r="AG843" s="32"/>
      <c r="AH843" s="32"/>
      <c r="AI843" s="40"/>
      <c r="AJ843" s="41"/>
      <c r="AK843" s="42"/>
      <c r="AL843" s="40"/>
      <c r="AM843" s="41"/>
      <c r="AN843" s="42"/>
      <c r="AO843" s="43"/>
      <c r="AP843" s="43"/>
      <c r="AQ843" s="43"/>
    </row>
    <row r="844" spans="5:43" x14ac:dyDescent="0.2">
      <c r="E844" s="36"/>
      <c r="G844" s="37"/>
      <c r="H844" s="38"/>
      <c r="I844" s="38"/>
      <c r="J844" s="38"/>
      <c r="M844" s="39"/>
      <c r="AG844" s="32"/>
      <c r="AH844" s="32"/>
      <c r="AI844" s="40"/>
      <c r="AJ844" s="41"/>
      <c r="AK844" s="42"/>
      <c r="AL844" s="40"/>
      <c r="AM844" s="41"/>
      <c r="AN844" s="42"/>
      <c r="AO844" s="43"/>
      <c r="AP844" s="43"/>
      <c r="AQ844" s="43"/>
    </row>
    <row r="845" spans="5:43" x14ac:dyDescent="0.2">
      <c r="E845" s="36"/>
      <c r="G845" s="37"/>
      <c r="H845" s="38"/>
      <c r="I845" s="38"/>
      <c r="J845" s="38"/>
      <c r="M845" s="39"/>
      <c r="AG845" s="32"/>
      <c r="AH845" s="32"/>
      <c r="AI845" s="40"/>
      <c r="AJ845" s="41"/>
      <c r="AK845" s="42"/>
      <c r="AL845" s="40"/>
      <c r="AM845" s="41"/>
      <c r="AN845" s="42"/>
      <c r="AO845" s="43"/>
      <c r="AP845" s="43"/>
      <c r="AQ845" s="43"/>
    </row>
    <row r="846" spans="5:43" x14ac:dyDescent="0.2">
      <c r="E846" s="36"/>
      <c r="G846" s="37"/>
      <c r="H846" s="38"/>
      <c r="I846" s="38"/>
      <c r="J846" s="38"/>
      <c r="M846" s="39"/>
      <c r="AG846" s="32"/>
      <c r="AH846" s="32"/>
      <c r="AI846" s="40"/>
      <c r="AJ846" s="41"/>
      <c r="AK846" s="42"/>
      <c r="AL846" s="40"/>
      <c r="AM846" s="41"/>
      <c r="AN846" s="42"/>
      <c r="AO846" s="43"/>
      <c r="AP846" s="43"/>
      <c r="AQ846" s="43"/>
    </row>
    <row r="847" spans="5:43" x14ac:dyDescent="0.2">
      <c r="E847" s="36"/>
      <c r="G847" s="37"/>
      <c r="H847" s="38"/>
      <c r="I847" s="38"/>
      <c r="J847" s="38"/>
      <c r="M847" s="39"/>
      <c r="AG847" s="32"/>
      <c r="AH847" s="32"/>
      <c r="AI847" s="40"/>
      <c r="AJ847" s="41"/>
      <c r="AK847" s="42"/>
      <c r="AL847" s="40"/>
      <c r="AM847" s="41"/>
      <c r="AN847" s="42"/>
      <c r="AO847" s="43"/>
      <c r="AP847" s="43"/>
      <c r="AQ847" s="43"/>
    </row>
    <row r="848" spans="5:43" x14ac:dyDescent="0.2">
      <c r="E848" s="36"/>
      <c r="G848" s="37"/>
      <c r="H848" s="38"/>
      <c r="I848" s="38"/>
      <c r="J848" s="38"/>
      <c r="M848" s="39"/>
      <c r="AG848" s="32"/>
      <c r="AH848" s="32"/>
      <c r="AI848" s="40"/>
      <c r="AJ848" s="41"/>
      <c r="AK848" s="42"/>
      <c r="AL848" s="40"/>
      <c r="AM848" s="41"/>
      <c r="AN848" s="42"/>
      <c r="AO848" s="43"/>
      <c r="AP848" s="43"/>
      <c r="AQ848" s="43"/>
    </row>
    <row r="849" spans="5:43" x14ac:dyDescent="0.2">
      <c r="E849" s="36"/>
      <c r="G849" s="37"/>
      <c r="H849" s="38"/>
      <c r="I849" s="38"/>
      <c r="J849" s="38"/>
      <c r="M849" s="39"/>
      <c r="AG849" s="32"/>
      <c r="AH849" s="32"/>
      <c r="AI849" s="40"/>
      <c r="AJ849" s="41"/>
      <c r="AK849" s="42"/>
      <c r="AL849" s="40"/>
      <c r="AM849" s="41"/>
      <c r="AN849" s="42"/>
      <c r="AO849" s="43"/>
      <c r="AP849" s="43"/>
      <c r="AQ849" s="43"/>
    </row>
    <row r="850" spans="5:43" x14ac:dyDescent="0.2">
      <c r="E850" s="36"/>
      <c r="G850" s="37"/>
      <c r="H850" s="38"/>
      <c r="I850" s="38"/>
      <c r="J850" s="38"/>
      <c r="M850" s="39"/>
      <c r="AG850" s="32"/>
      <c r="AH850" s="32"/>
      <c r="AI850" s="40"/>
      <c r="AJ850" s="41"/>
      <c r="AK850" s="42"/>
      <c r="AL850" s="40"/>
      <c r="AM850" s="41"/>
      <c r="AN850" s="42"/>
      <c r="AO850" s="43"/>
      <c r="AP850" s="43"/>
      <c r="AQ850" s="43"/>
    </row>
    <row r="851" spans="5:43" x14ac:dyDescent="0.2">
      <c r="E851" s="36"/>
      <c r="G851" s="37"/>
      <c r="H851" s="38"/>
      <c r="I851" s="38"/>
      <c r="J851" s="38"/>
      <c r="M851" s="39"/>
      <c r="AG851" s="32"/>
      <c r="AH851" s="32"/>
      <c r="AI851" s="40"/>
      <c r="AJ851" s="41"/>
      <c r="AK851" s="42"/>
      <c r="AL851" s="40"/>
      <c r="AM851" s="41"/>
      <c r="AN851" s="42"/>
      <c r="AO851" s="43"/>
      <c r="AP851" s="43"/>
      <c r="AQ851" s="43"/>
    </row>
    <row r="852" spans="5:43" x14ac:dyDescent="0.2">
      <c r="E852" s="36"/>
      <c r="G852" s="37"/>
      <c r="H852" s="38"/>
      <c r="I852" s="38"/>
      <c r="J852" s="38"/>
      <c r="M852" s="39"/>
      <c r="AG852" s="32"/>
      <c r="AH852" s="32"/>
      <c r="AI852" s="40"/>
      <c r="AJ852" s="41"/>
      <c r="AK852" s="42"/>
      <c r="AL852" s="40"/>
      <c r="AM852" s="41"/>
      <c r="AN852" s="42"/>
      <c r="AO852" s="43"/>
      <c r="AP852" s="43"/>
      <c r="AQ852" s="43"/>
    </row>
    <row r="853" spans="5:43" x14ac:dyDescent="0.2">
      <c r="E853" s="36"/>
      <c r="G853" s="37"/>
      <c r="H853" s="38"/>
      <c r="I853" s="38"/>
      <c r="J853" s="38"/>
      <c r="M853" s="39"/>
      <c r="AG853" s="32"/>
      <c r="AH853" s="32"/>
      <c r="AI853" s="40"/>
      <c r="AJ853" s="41"/>
      <c r="AK853" s="42"/>
      <c r="AL853" s="40"/>
      <c r="AM853" s="41"/>
      <c r="AN853" s="42"/>
      <c r="AO853" s="43"/>
      <c r="AP853" s="43"/>
      <c r="AQ853" s="43"/>
    </row>
    <row r="854" spans="5:43" x14ac:dyDescent="0.2">
      <c r="E854" s="36"/>
      <c r="G854" s="37"/>
      <c r="H854" s="38"/>
      <c r="I854" s="38"/>
      <c r="J854" s="38"/>
      <c r="M854" s="39"/>
      <c r="AG854" s="32"/>
      <c r="AH854" s="32"/>
      <c r="AI854" s="40"/>
      <c r="AJ854" s="41"/>
      <c r="AK854" s="42"/>
      <c r="AL854" s="40"/>
      <c r="AM854" s="41"/>
      <c r="AN854" s="42"/>
      <c r="AO854" s="43"/>
      <c r="AP854" s="43"/>
      <c r="AQ854" s="43"/>
    </row>
    <row r="855" spans="5:43" x14ac:dyDescent="0.2">
      <c r="E855" s="36"/>
      <c r="G855" s="37"/>
      <c r="H855" s="38"/>
      <c r="I855" s="38"/>
      <c r="J855" s="38"/>
      <c r="M855" s="39"/>
      <c r="AG855" s="32"/>
      <c r="AH855" s="32"/>
      <c r="AI855" s="40"/>
      <c r="AJ855" s="41"/>
      <c r="AK855" s="42"/>
      <c r="AL855" s="40"/>
      <c r="AM855" s="41"/>
      <c r="AN855" s="42"/>
      <c r="AO855" s="43"/>
      <c r="AP855" s="43"/>
      <c r="AQ855" s="43"/>
    </row>
    <row r="856" spans="5:43" x14ac:dyDescent="0.2">
      <c r="E856" s="36"/>
      <c r="G856" s="37"/>
      <c r="H856" s="38"/>
      <c r="I856" s="38"/>
      <c r="J856" s="38"/>
      <c r="M856" s="39"/>
      <c r="AG856" s="32"/>
      <c r="AH856" s="32"/>
      <c r="AI856" s="40"/>
      <c r="AJ856" s="41"/>
      <c r="AK856" s="42"/>
      <c r="AL856" s="40"/>
      <c r="AM856" s="41"/>
      <c r="AN856" s="42"/>
      <c r="AO856" s="43"/>
      <c r="AP856" s="43"/>
      <c r="AQ856" s="43"/>
    </row>
    <row r="857" spans="5:43" x14ac:dyDescent="0.2">
      <c r="E857" s="36"/>
      <c r="G857" s="37"/>
      <c r="H857" s="38"/>
      <c r="I857" s="38"/>
      <c r="J857" s="38"/>
      <c r="M857" s="39"/>
      <c r="AG857" s="32"/>
      <c r="AH857" s="32"/>
      <c r="AI857" s="40"/>
      <c r="AJ857" s="41"/>
      <c r="AK857" s="42"/>
      <c r="AL857" s="40"/>
      <c r="AM857" s="41"/>
      <c r="AN857" s="42"/>
      <c r="AO857" s="43"/>
      <c r="AP857" s="43"/>
      <c r="AQ857" s="43"/>
    </row>
    <row r="858" spans="5:43" x14ac:dyDescent="0.2">
      <c r="E858" s="36"/>
      <c r="G858" s="37"/>
      <c r="H858" s="38"/>
      <c r="I858" s="38"/>
      <c r="J858" s="38"/>
      <c r="M858" s="39"/>
      <c r="AG858" s="32"/>
      <c r="AH858" s="32"/>
      <c r="AI858" s="40"/>
      <c r="AJ858" s="41"/>
      <c r="AK858" s="42"/>
      <c r="AL858" s="40"/>
      <c r="AM858" s="41"/>
      <c r="AN858" s="42"/>
      <c r="AO858" s="43"/>
      <c r="AP858" s="43"/>
      <c r="AQ858" s="43"/>
    </row>
    <row r="859" spans="5:43" x14ac:dyDescent="0.2">
      <c r="E859" s="36"/>
      <c r="G859" s="37"/>
      <c r="H859" s="38"/>
      <c r="I859" s="38"/>
      <c r="J859" s="38"/>
      <c r="M859" s="39"/>
      <c r="AG859" s="32"/>
      <c r="AH859" s="32"/>
      <c r="AI859" s="40"/>
      <c r="AJ859" s="41"/>
      <c r="AK859" s="42"/>
      <c r="AL859" s="40"/>
      <c r="AM859" s="41"/>
      <c r="AN859" s="42"/>
      <c r="AO859" s="43"/>
      <c r="AP859" s="43"/>
      <c r="AQ859" s="43"/>
    </row>
    <row r="860" spans="5:43" x14ac:dyDescent="0.2">
      <c r="E860" s="36"/>
      <c r="G860" s="37"/>
      <c r="H860" s="38"/>
      <c r="I860" s="38"/>
      <c r="J860" s="38"/>
      <c r="M860" s="39"/>
      <c r="AG860" s="32"/>
      <c r="AH860" s="32"/>
      <c r="AI860" s="40"/>
      <c r="AJ860" s="41"/>
      <c r="AK860" s="42"/>
      <c r="AL860" s="40"/>
      <c r="AM860" s="41"/>
      <c r="AN860" s="42"/>
      <c r="AO860" s="43"/>
      <c r="AP860" s="43"/>
      <c r="AQ860" s="43"/>
    </row>
    <row r="861" spans="5:43" x14ac:dyDescent="0.2">
      <c r="E861" s="36"/>
      <c r="G861" s="37"/>
      <c r="H861" s="38"/>
      <c r="I861" s="38"/>
      <c r="J861" s="38"/>
      <c r="M861" s="39"/>
      <c r="AG861" s="32"/>
      <c r="AH861" s="32"/>
      <c r="AI861" s="40"/>
      <c r="AJ861" s="41"/>
      <c r="AK861" s="42"/>
      <c r="AL861" s="40"/>
      <c r="AM861" s="41"/>
      <c r="AN861" s="42"/>
      <c r="AO861" s="43"/>
      <c r="AP861" s="43"/>
      <c r="AQ861" s="43"/>
    </row>
    <row r="862" spans="5:43" x14ac:dyDescent="0.2">
      <c r="E862" s="36"/>
      <c r="G862" s="37"/>
      <c r="H862" s="38"/>
      <c r="I862" s="38"/>
      <c r="J862" s="38"/>
      <c r="M862" s="39"/>
      <c r="AG862" s="32"/>
      <c r="AH862" s="32"/>
      <c r="AI862" s="40"/>
      <c r="AJ862" s="41"/>
      <c r="AK862" s="42"/>
      <c r="AL862" s="40"/>
      <c r="AM862" s="41"/>
      <c r="AN862" s="42"/>
      <c r="AO862" s="43"/>
      <c r="AP862" s="43"/>
      <c r="AQ862" s="43"/>
    </row>
    <row r="863" spans="5:43" x14ac:dyDescent="0.2">
      <c r="E863" s="36"/>
      <c r="G863" s="37"/>
      <c r="H863" s="38"/>
      <c r="I863" s="38"/>
      <c r="J863" s="38"/>
      <c r="M863" s="39"/>
      <c r="AG863" s="32"/>
      <c r="AH863" s="32"/>
      <c r="AI863" s="40"/>
      <c r="AJ863" s="41"/>
      <c r="AK863" s="42"/>
      <c r="AL863" s="40"/>
      <c r="AM863" s="41"/>
      <c r="AN863" s="42"/>
      <c r="AO863" s="43"/>
      <c r="AP863" s="43"/>
      <c r="AQ863" s="43"/>
    </row>
    <row r="864" spans="5:43" x14ac:dyDescent="0.2">
      <c r="E864" s="36"/>
      <c r="G864" s="37"/>
      <c r="H864" s="38"/>
      <c r="I864" s="38"/>
      <c r="J864" s="38"/>
      <c r="M864" s="39"/>
      <c r="AG864" s="32"/>
      <c r="AH864" s="32"/>
      <c r="AI864" s="40"/>
      <c r="AJ864" s="41"/>
      <c r="AK864" s="42"/>
      <c r="AL864" s="40"/>
      <c r="AM864" s="41"/>
      <c r="AN864" s="42"/>
      <c r="AO864" s="43"/>
      <c r="AP864" s="43"/>
      <c r="AQ864" s="43"/>
    </row>
    <row r="865" spans="5:43" x14ac:dyDescent="0.2">
      <c r="E865" s="36"/>
      <c r="G865" s="37"/>
      <c r="H865" s="38"/>
      <c r="I865" s="38"/>
      <c r="J865" s="38"/>
      <c r="M865" s="39"/>
      <c r="AG865" s="32"/>
      <c r="AH865" s="32"/>
      <c r="AI865" s="40"/>
      <c r="AJ865" s="41"/>
      <c r="AK865" s="42"/>
      <c r="AL865" s="40"/>
      <c r="AM865" s="41"/>
      <c r="AN865" s="42"/>
      <c r="AO865" s="43"/>
      <c r="AP865" s="43"/>
      <c r="AQ865" s="43"/>
    </row>
    <row r="866" spans="5:43" x14ac:dyDescent="0.2">
      <c r="E866" s="36"/>
      <c r="G866" s="37"/>
      <c r="H866" s="38"/>
      <c r="I866" s="38"/>
      <c r="J866" s="38"/>
      <c r="M866" s="39"/>
      <c r="AG866" s="32"/>
      <c r="AH866" s="32"/>
      <c r="AI866" s="40"/>
      <c r="AJ866" s="41"/>
      <c r="AK866" s="42"/>
      <c r="AL866" s="40"/>
      <c r="AM866" s="41"/>
      <c r="AN866" s="42"/>
      <c r="AO866" s="43"/>
      <c r="AP866" s="43"/>
      <c r="AQ866" s="43"/>
    </row>
    <row r="867" spans="5:43" x14ac:dyDescent="0.2">
      <c r="E867" s="36"/>
      <c r="G867" s="37"/>
      <c r="H867" s="38"/>
      <c r="I867" s="38"/>
      <c r="J867" s="38"/>
      <c r="M867" s="39"/>
      <c r="AG867" s="32"/>
      <c r="AH867" s="32"/>
      <c r="AI867" s="40"/>
      <c r="AJ867" s="41"/>
      <c r="AK867" s="42"/>
      <c r="AL867" s="40"/>
      <c r="AM867" s="41"/>
      <c r="AN867" s="42"/>
      <c r="AO867" s="43"/>
      <c r="AP867" s="43"/>
      <c r="AQ867" s="43"/>
    </row>
    <row r="868" spans="5:43" x14ac:dyDescent="0.2">
      <c r="E868" s="36"/>
      <c r="G868" s="37"/>
      <c r="H868" s="38"/>
      <c r="I868" s="38"/>
      <c r="J868" s="38"/>
      <c r="M868" s="39"/>
      <c r="AG868" s="32"/>
      <c r="AH868" s="32"/>
      <c r="AI868" s="40"/>
      <c r="AJ868" s="41"/>
      <c r="AK868" s="42"/>
      <c r="AL868" s="40"/>
      <c r="AM868" s="41"/>
      <c r="AN868" s="42"/>
      <c r="AO868" s="43"/>
      <c r="AP868" s="43"/>
      <c r="AQ868" s="43"/>
    </row>
    <row r="869" spans="5:43" x14ac:dyDescent="0.2">
      <c r="E869" s="36"/>
      <c r="G869" s="37"/>
      <c r="H869" s="38"/>
      <c r="I869" s="38"/>
      <c r="J869" s="38"/>
      <c r="M869" s="39"/>
      <c r="AG869" s="32"/>
      <c r="AH869" s="32"/>
      <c r="AI869" s="40"/>
      <c r="AJ869" s="41"/>
      <c r="AK869" s="42"/>
      <c r="AL869" s="40"/>
      <c r="AM869" s="41"/>
      <c r="AN869" s="42"/>
      <c r="AO869" s="43"/>
      <c r="AP869" s="43"/>
      <c r="AQ869" s="43"/>
    </row>
    <row r="870" spans="5:43" x14ac:dyDescent="0.2">
      <c r="E870" s="36"/>
      <c r="G870" s="37"/>
      <c r="H870" s="38"/>
      <c r="I870" s="38"/>
      <c r="J870" s="38"/>
      <c r="M870" s="39"/>
      <c r="AG870" s="32"/>
      <c r="AH870" s="32"/>
      <c r="AI870" s="40"/>
      <c r="AJ870" s="41"/>
      <c r="AK870" s="42"/>
      <c r="AL870" s="40"/>
      <c r="AM870" s="41"/>
      <c r="AN870" s="42"/>
      <c r="AO870" s="43"/>
      <c r="AP870" s="43"/>
      <c r="AQ870" s="43"/>
    </row>
    <row r="871" spans="5:43" x14ac:dyDescent="0.2">
      <c r="E871" s="36"/>
      <c r="G871" s="37"/>
      <c r="H871" s="38"/>
      <c r="I871" s="38"/>
      <c r="J871" s="38"/>
      <c r="M871" s="39"/>
      <c r="AG871" s="32"/>
      <c r="AH871" s="32"/>
      <c r="AI871" s="40"/>
      <c r="AJ871" s="41"/>
      <c r="AK871" s="42"/>
      <c r="AL871" s="40"/>
      <c r="AM871" s="41"/>
      <c r="AN871" s="42"/>
      <c r="AO871" s="43"/>
      <c r="AP871" s="43"/>
      <c r="AQ871" s="43"/>
    </row>
    <row r="872" spans="5:43" x14ac:dyDescent="0.2">
      <c r="E872" s="36"/>
      <c r="G872" s="37"/>
      <c r="H872" s="38"/>
      <c r="I872" s="38"/>
      <c r="J872" s="38"/>
      <c r="M872" s="39"/>
      <c r="AG872" s="32"/>
      <c r="AH872" s="32"/>
      <c r="AI872" s="40"/>
      <c r="AJ872" s="41"/>
      <c r="AK872" s="42"/>
      <c r="AL872" s="40"/>
      <c r="AM872" s="41"/>
      <c r="AN872" s="42"/>
      <c r="AO872" s="43"/>
      <c r="AP872" s="43"/>
      <c r="AQ872" s="43"/>
    </row>
    <row r="873" spans="5:43" x14ac:dyDescent="0.2">
      <c r="E873" s="36"/>
      <c r="G873" s="37"/>
      <c r="H873" s="38"/>
      <c r="I873" s="38"/>
      <c r="J873" s="38"/>
      <c r="M873" s="39"/>
      <c r="AG873" s="32"/>
      <c r="AH873" s="32"/>
      <c r="AI873" s="40"/>
      <c r="AJ873" s="41"/>
      <c r="AK873" s="42"/>
      <c r="AL873" s="40"/>
      <c r="AM873" s="41"/>
      <c r="AN873" s="42"/>
      <c r="AO873" s="43"/>
      <c r="AP873" s="43"/>
      <c r="AQ873" s="43"/>
    </row>
    <row r="874" spans="5:43" x14ac:dyDescent="0.2">
      <c r="E874" s="36"/>
      <c r="G874" s="37"/>
      <c r="H874" s="38"/>
      <c r="I874" s="38"/>
      <c r="J874" s="38"/>
      <c r="M874" s="39"/>
      <c r="AG874" s="32"/>
      <c r="AH874" s="32"/>
      <c r="AI874" s="40"/>
      <c r="AJ874" s="41"/>
      <c r="AK874" s="42"/>
      <c r="AL874" s="40"/>
      <c r="AM874" s="41"/>
      <c r="AN874" s="42"/>
      <c r="AO874" s="43"/>
      <c r="AP874" s="43"/>
      <c r="AQ874" s="43"/>
    </row>
    <row r="875" spans="5:43" x14ac:dyDescent="0.2">
      <c r="E875" s="36"/>
      <c r="G875" s="37"/>
      <c r="H875" s="38"/>
      <c r="I875" s="38"/>
      <c r="J875" s="38"/>
      <c r="M875" s="39"/>
      <c r="AG875" s="32"/>
      <c r="AH875" s="32"/>
      <c r="AI875" s="40"/>
      <c r="AJ875" s="41"/>
      <c r="AK875" s="42"/>
      <c r="AL875" s="40"/>
      <c r="AM875" s="41"/>
      <c r="AN875" s="42"/>
      <c r="AO875" s="43"/>
      <c r="AP875" s="43"/>
      <c r="AQ875" s="43"/>
    </row>
    <row r="876" spans="5:43" x14ac:dyDescent="0.2">
      <c r="E876" s="36"/>
      <c r="G876" s="37"/>
      <c r="H876" s="38"/>
      <c r="I876" s="38"/>
      <c r="J876" s="38"/>
      <c r="M876" s="39"/>
      <c r="AG876" s="32"/>
      <c r="AH876" s="32"/>
      <c r="AI876" s="40"/>
      <c r="AJ876" s="41"/>
      <c r="AK876" s="42"/>
      <c r="AL876" s="40"/>
      <c r="AM876" s="41"/>
      <c r="AN876" s="42"/>
      <c r="AO876" s="43"/>
      <c r="AP876" s="43"/>
      <c r="AQ876" s="43"/>
    </row>
    <row r="877" spans="5:43" x14ac:dyDescent="0.2">
      <c r="E877" s="36"/>
      <c r="G877" s="37"/>
      <c r="H877" s="38"/>
      <c r="I877" s="38"/>
      <c r="J877" s="38"/>
      <c r="M877" s="39"/>
      <c r="AG877" s="32"/>
      <c r="AH877" s="32"/>
      <c r="AI877" s="40"/>
      <c r="AJ877" s="41"/>
      <c r="AK877" s="42"/>
      <c r="AL877" s="40"/>
      <c r="AM877" s="41"/>
      <c r="AN877" s="42"/>
      <c r="AO877" s="43"/>
      <c r="AP877" s="43"/>
      <c r="AQ877" s="43"/>
    </row>
    <row r="878" spans="5:43" x14ac:dyDescent="0.2">
      <c r="E878" s="36"/>
      <c r="G878" s="37"/>
      <c r="H878" s="38"/>
      <c r="I878" s="38"/>
      <c r="J878" s="38"/>
      <c r="M878" s="39"/>
      <c r="AG878" s="32"/>
      <c r="AH878" s="32"/>
      <c r="AI878" s="40"/>
      <c r="AJ878" s="41"/>
      <c r="AK878" s="42"/>
      <c r="AL878" s="40"/>
      <c r="AM878" s="41"/>
      <c r="AN878" s="42"/>
      <c r="AO878" s="43"/>
      <c r="AP878" s="43"/>
      <c r="AQ878" s="43"/>
    </row>
    <row r="879" spans="5:43" x14ac:dyDescent="0.2">
      <c r="E879" s="36"/>
      <c r="G879" s="37"/>
      <c r="H879" s="38"/>
      <c r="I879" s="38"/>
      <c r="J879" s="38"/>
      <c r="M879" s="39"/>
      <c r="AG879" s="32"/>
      <c r="AH879" s="32"/>
      <c r="AI879" s="40"/>
      <c r="AJ879" s="41"/>
      <c r="AK879" s="42"/>
      <c r="AL879" s="40"/>
      <c r="AM879" s="41"/>
      <c r="AN879" s="42"/>
      <c r="AO879" s="43"/>
      <c r="AP879" s="43"/>
      <c r="AQ879" s="43"/>
    </row>
    <row r="880" spans="5:43" x14ac:dyDescent="0.2">
      <c r="E880" s="36"/>
      <c r="G880" s="37"/>
      <c r="H880" s="38"/>
      <c r="I880" s="38"/>
      <c r="J880" s="38"/>
      <c r="M880" s="39"/>
      <c r="AG880" s="32"/>
      <c r="AH880" s="32"/>
      <c r="AI880" s="40"/>
      <c r="AJ880" s="41"/>
      <c r="AK880" s="42"/>
      <c r="AL880" s="40"/>
      <c r="AM880" s="41"/>
      <c r="AN880" s="42"/>
      <c r="AO880" s="43"/>
      <c r="AP880" s="43"/>
      <c r="AQ880" s="43"/>
    </row>
    <row r="881" spans="5:43" x14ac:dyDescent="0.2">
      <c r="E881" s="36"/>
      <c r="G881" s="37"/>
      <c r="H881" s="38"/>
      <c r="I881" s="38"/>
      <c r="J881" s="38"/>
      <c r="M881" s="39"/>
      <c r="AG881" s="32"/>
      <c r="AH881" s="32"/>
      <c r="AI881" s="40"/>
      <c r="AJ881" s="41"/>
      <c r="AK881" s="42"/>
      <c r="AL881" s="40"/>
      <c r="AM881" s="41"/>
      <c r="AN881" s="42"/>
      <c r="AO881" s="43"/>
      <c r="AP881" s="43"/>
      <c r="AQ881" s="43"/>
    </row>
    <row r="882" spans="5:43" x14ac:dyDescent="0.2">
      <c r="E882" s="36"/>
      <c r="G882" s="37"/>
      <c r="H882" s="38"/>
      <c r="I882" s="38"/>
      <c r="J882" s="38"/>
      <c r="M882" s="39"/>
      <c r="AG882" s="32"/>
      <c r="AH882" s="32"/>
      <c r="AI882" s="40"/>
      <c r="AJ882" s="41"/>
      <c r="AK882" s="42"/>
      <c r="AL882" s="40"/>
      <c r="AM882" s="41"/>
      <c r="AN882" s="42"/>
      <c r="AO882" s="43"/>
      <c r="AP882" s="43"/>
      <c r="AQ882" s="43"/>
    </row>
    <row r="883" spans="5:43" x14ac:dyDescent="0.2">
      <c r="E883" s="36"/>
      <c r="G883" s="37"/>
      <c r="H883" s="38"/>
      <c r="I883" s="38"/>
      <c r="J883" s="38"/>
      <c r="M883" s="39"/>
      <c r="AG883" s="32"/>
      <c r="AH883" s="32"/>
      <c r="AI883" s="40"/>
      <c r="AJ883" s="41"/>
      <c r="AK883" s="42"/>
      <c r="AL883" s="40"/>
      <c r="AM883" s="41"/>
      <c r="AN883" s="42"/>
      <c r="AO883" s="43"/>
      <c r="AP883" s="43"/>
      <c r="AQ883" s="43"/>
    </row>
    <row r="884" spans="5:43" x14ac:dyDescent="0.2">
      <c r="E884" s="36"/>
      <c r="G884" s="37"/>
      <c r="H884" s="38"/>
      <c r="I884" s="38"/>
      <c r="J884" s="38"/>
      <c r="M884" s="39"/>
      <c r="AG884" s="32"/>
      <c r="AH884" s="32"/>
      <c r="AI884" s="40"/>
      <c r="AJ884" s="41"/>
      <c r="AK884" s="42"/>
      <c r="AL884" s="40"/>
      <c r="AM884" s="41"/>
      <c r="AN884" s="42"/>
      <c r="AO884" s="43"/>
      <c r="AP884" s="43"/>
      <c r="AQ884" s="43"/>
    </row>
    <row r="885" spans="5:43" x14ac:dyDescent="0.2">
      <c r="E885" s="36"/>
      <c r="G885" s="37"/>
      <c r="H885" s="38"/>
      <c r="I885" s="38"/>
      <c r="J885" s="38"/>
      <c r="M885" s="39"/>
      <c r="AG885" s="32"/>
      <c r="AH885" s="32"/>
      <c r="AI885" s="40"/>
      <c r="AJ885" s="41"/>
      <c r="AK885" s="42"/>
      <c r="AL885" s="40"/>
      <c r="AM885" s="41"/>
      <c r="AN885" s="42"/>
      <c r="AO885" s="43"/>
      <c r="AP885" s="43"/>
      <c r="AQ885" s="43"/>
    </row>
    <row r="886" spans="5:43" x14ac:dyDescent="0.2">
      <c r="E886" s="36"/>
      <c r="G886" s="37"/>
      <c r="H886" s="38"/>
      <c r="I886" s="38"/>
      <c r="J886" s="38"/>
      <c r="M886" s="39"/>
      <c r="AG886" s="32"/>
      <c r="AH886" s="32"/>
      <c r="AI886" s="40"/>
      <c r="AJ886" s="41"/>
      <c r="AK886" s="42"/>
      <c r="AL886" s="40"/>
      <c r="AM886" s="41"/>
      <c r="AN886" s="42"/>
      <c r="AO886" s="43"/>
      <c r="AP886" s="43"/>
      <c r="AQ886" s="43"/>
    </row>
    <row r="887" spans="5:43" x14ac:dyDescent="0.2">
      <c r="E887" s="36"/>
      <c r="G887" s="37"/>
      <c r="H887" s="38"/>
      <c r="I887" s="38"/>
      <c r="J887" s="38"/>
      <c r="M887" s="39"/>
      <c r="AG887" s="32"/>
      <c r="AH887" s="32"/>
      <c r="AI887" s="40"/>
      <c r="AJ887" s="41"/>
      <c r="AK887" s="42"/>
      <c r="AL887" s="40"/>
      <c r="AM887" s="41"/>
      <c r="AN887" s="42"/>
      <c r="AO887" s="43"/>
      <c r="AP887" s="43"/>
      <c r="AQ887" s="43"/>
    </row>
    <row r="888" spans="5:43" x14ac:dyDescent="0.2">
      <c r="E888" s="36"/>
      <c r="G888" s="37"/>
      <c r="H888" s="38"/>
      <c r="I888" s="38"/>
      <c r="J888" s="38"/>
      <c r="M888" s="39"/>
      <c r="AG888" s="32"/>
      <c r="AH888" s="32"/>
      <c r="AI888" s="40"/>
      <c r="AJ888" s="41"/>
      <c r="AK888" s="42"/>
      <c r="AL888" s="40"/>
      <c r="AM888" s="41"/>
      <c r="AN888" s="42"/>
      <c r="AO888" s="43"/>
      <c r="AP888" s="43"/>
      <c r="AQ888" s="43"/>
    </row>
    <row r="889" spans="5:43" x14ac:dyDescent="0.2">
      <c r="E889" s="36"/>
      <c r="G889" s="37"/>
      <c r="H889" s="38"/>
      <c r="I889" s="38"/>
      <c r="J889" s="38"/>
      <c r="M889" s="39"/>
      <c r="AG889" s="32"/>
      <c r="AH889" s="32"/>
      <c r="AI889" s="40"/>
      <c r="AJ889" s="41"/>
      <c r="AK889" s="42"/>
      <c r="AL889" s="40"/>
      <c r="AM889" s="41"/>
      <c r="AN889" s="42"/>
      <c r="AO889" s="43"/>
      <c r="AP889" s="43"/>
      <c r="AQ889" s="43"/>
    </row>
    <row r="890" spans="5:43" x14ac:dyDescent="0.2">
      <c r="E890" s="36"/>
      <c r="G890" s="37"/>
      <c r="H890" s="38"/>
      <c r="I890" s="38"/>
      <c r="J890" s="38"/>
      <c r="M890" s="39"/>
      <c r="AG890" s="32"/>
      <c r="AH890" s="32"/>
      <c r="AI890" s="40"/>
      <c r="AJ890" s="41"/>
      <c r="AK890" s="42"/>
      <c r="AL890" s="40"/>
      <c r="AM890" s="41"/>
      <c r="AN890" s="42"/>
      <c r="AO890" s="43"/>
      <c r="AP890" s="43"/>
      <c r="AQ890" s="43"/>
    </row>
    <row r="891" spans="5:43" x14ac:dyDescent="0.2">
      <c r="E891" s="36"/>
      <c r="G891" s="37"/>
      <c r="H891" s="38"/>
      <c r="I891" s="38"/>
      <c r="J891" s="38"/>
      <c r="M891" s="39"/>
      <c r="AG891" s="32"/>
      <c r="AH891" s="32"/>
      <c r="AI891" s="40"/>
      <c r="AJ891" s="41"/>
      <c r="AK891" s="42"/>
      <c r="AL891" s="40"/>
      <c r="AM891" s="41"/>
      <c r="AN891" s="42"/>
      <c r="AO891" s="43"/>
      <c r="AP891" s="43"/>
      <c r="AQ891" s="43"/>
    </row>
    <row r="892" spans="5:43" x14ac:dyDescent="0.2">
      <c r="E892" s="36"/>
      <c r="G892" s="37"/>
      <c r="H892" s="38"/>
      <c r="I892" s="38"/>
      <c r="J892" s="38"/>
      <c r="M892" s="39"/>
      <c r="AG892" s="32"/>
      <c r="AH892" s="32"/>
      <c r="AI892" s="40"/>
      <c r="AJ892" s="41"/>
      <c r="AK892" s="42"/>
      <c r="AL892" s="40"/>
      <c r="AM892" s="41"/>
      <c r="AN892" s="42"/>
      <c r="AO892" s="43"/>
      <c r="AP892" s="43"/>
      <c r="AQ892" s="43"/>
    </row>
    <row r="893" spans="5:43" x14ac:dyDescent="0.2">
      <c r="E893" s="36"/>
      <c r="G893" s="37"/>
      <c r="H893" s="38"/>
      <c r="I893" s="38"/>
      <c r="J893" s="38"/>
      <c r="M893" s="39"/>
      <c r="AG893" s="32"/>
      <c r="AH893" s="32"/>
      <c r="AI893" s="40"/>
      <c r="AJ893" s="41"/>
      <c r="AK893" s="42"/>
      <c r="AL893" s="40"/>
      <c r="AM893" s="41"/>
      <c r="AN893" s="42"/>
      <c r="AO893" s="43"/>
      <c r="AP893" s="43"/>
      <c r="AQ893" s="43"/>
    </row>
    <row r="894" spans="5:43" x14ac:dyDescent="0.2">
      <c r="E894" s="36"/>
      <c r="G894" s="37"/>
      <c r="H894" s="38"/>
      <c r="I894" s="38"/>
      <c r="J894" s="38"/>
      <c r="M894" s="39"/>
      <c r="AG894" s="32"/>
      <c r="AH894" s="32"/>
      <c r="AI894" s="40"/>
      <c r="AJ894" s="41"/>
      <c r="AK894" s="42"/>
      <c r="AL894" s="40"/>
      <c r="AM894" s="41"/>
      <c r="AN894" s="42"/>
      <c r="AO894" s="43"/>
      <c r="AP894" s="43"/>
      <c r="AQ894" s="43"/>
    </row>
    <row r="895" spans="5:43" x14ac:dyDescent="0.2">
      <c r="E895" s="36"/>
      <c r="G895" s="37"/>
      <c r="H895" s="38"/>
      <c r="I895" s="38"/>
      <c r="J895" s="38"/>
      <c r="M895" s="39"/>
      <c r="AG895" s="32"/>
      <c r="AH895" s="32"/>
      <c r="AI895" s="40"/>
      <c r="AJ895" s="41"/>
      <c r="AK895" s="42"/>
      <c r="AL895" s="40"/>
      <c r="AM895" s="41"/>
      <c r="AN895" s="42"/>
      <c r="AO895" s="43"/>
      <c r="AP895" s="43"/>
      <c r="AQ895" s="43"/>
    </row>
    <row r="896" spans="5:43" x14ac:dyDescent="0.2">
      <c r="E896" s="36"/>
      <c r="G896" s="37"/>
      <c r="H896" s="38"/>
      <c r="I896" s="38"/>
      <c r="J896" s="38"/>
      <c r="M896" s="39"/>
      <c r="AG896" s="32"/>
      <c r="AH896" s="32"/>
      <c r="AI896" s="40"/>
      <c r="AJ896" s="41"/>
      <c r="AK896" s="42"/>
      <c r="AL896" s="40"/>
      <c r="AM896" s="41"/>
      <c r="AN896" s="42"/>
      <c r="AO896" s="43"/>
      <c r="AP896" s="43"/>
      <c r="AQ896" s="43"/>
    </row>
    <row r="897" spans="5:43" x14ac:dyDescent="0.2">
      <c r="E897" s="36"/>
      <c r="G897" s="37"/>
      <c r="H897" s="38"/>
      <c r="I897" s="38"/>
      <c r="J897" s="38"/>
      <c r="M897" s="39"/>
      <c r="AG897" s="32"/>
      <c r="AH897" s="32"/>
      <c r="AI897" s="40"/>
      <c r="AJ897" s="41"/>
      <c r="AK897" s="42"/>
      <c r="AL897" s="40"/>
      <c r="AM897" s="41"/>
      <c r="AN897" s="42"/>
      <c r="AO897" s="43"/>
      <c r="AP897" s="43"/>
      <c r="AQ897" s="43"/>
    </row>
    <row r="898" spans="5:43" x14ac:dyDescent="0.2">
      <c r="E898" s="36"/>
      <c r="G898" s="37"/>
      <c r="H898" s="38"/>
      <c r="I898" s="38"/>
      <c r="J898" s="38"/>
      <c r="M898" s="39"/>
      <c r="AG898" s="32"/>
      <c r="AH898" s="32"/>
      <c r="AI898" s="40"/>
      <c r="AJ898" s="41"/>
      <c r="AK898" s="42"/>
      <c r="AL898" s="40"/>
      <c r="AM898" s="41"/>
      <c r="AN898" s="42"/>
      <c r="AO898" s="43"/>
      <c r="AP898" s="43"/>
      <c r="AQ898" s="43"/>
    </row>
    <row r="899" spans="5:43" x14ac:dyDescent="0.2">
      <c r="E899" s="36"/>
      <c r="G899" s="37"/>
      <c r="H899" s="38"/>
      <c r="I899" s="38"/>
      <c r="J899" s="38"/>
      <c r="M899" s="39"/>
      <c r="AG899" s="32"/>
      <c r="AH899" s="32"/>
      <c r="AI899" s="40"/>
      <c r="AJ899" s="41"/>
      <c r="AK899" s="42"/>
      <c r="AL899" s="40"/>
      <c r="AM899" s="41"/>
      <c r="AN899" s="42"/>
      <c r="AO899" s="43"/>
      <c r="AP899" s="43"/>
      <c r="AQ899" s="43"/>
    </row>
    <row r="900" spans="5:43" x14ac:dyDescent="0.2">
      <c r="E900" s="36"/>
      <c r="G900" s="37"/>
      <c r="H900" s="38"/>
      <c r="I900" s="38"/>
      <c r="J900" s="38"/>
      <c r="M900" s="39"/>
      <c r="AG900" s="32"/>
      <c r="AH900" s="32"/>
      <c r="AI900" s="40"/>
      <c r="AJ900" s="41"/>
      <c r="AK900" s="42"/>
      <c r="AL900" s="40"/>
      <c r="AM900" s="41"/>
      <c r="AN900" s="42"/>
      <c r="AO900" s="43"/>
      <c r="AP900" s="43"/>
      <c r="AQ900" s="43"/>
    </row>
    <row r="901" spans="5:43" x14ac:dyDescent="0.2">
      <c r="E901" s="36"/>
      <c r="G901" s="37"/>
      <c r="H901" s="38"/>
      <c r="I901" s="38"/>
      <c r="J901" s="38"/>
      <c r="M901" s="39"/>
      <c r="AG901" s="32"/>
      <c r="AH901" s="32"/>
      <c r="AI901" s="40"/>
      <c r="AJ901" s="41"/>
      <c r="AK901" s="42"/>
      <c r="AL901" s="40"/>
      <c r="AM901" s="41"/>
      <c r="AN901" s="42"/>
      <c r="AO901" s="43"/>
      <c r="AP901" s="43"/>
      <c r="AQ901" s="43"/>
    </row>
    <row r="902" spans="5:43" x14ac:dyDescent="0.2">
      <c r="E902" s="36"/>
      <c r="G902" s="37"/>
      <c r="H902" s="38"/>
      <c r="I902" s="38"/>
      <c r="J902" s="38"/>
      <c r="M902" s="39"/>
      <c r="AG902" s="32"/>
      <c r="AH902" s="32"/>
      <c r="AI902" s="40"/>
      <c r="AJ902" s="41"/>
      <c r="AK902" s="42"/>
      <c r="AL902" s="40"/>
      <c r="AM902" s="41"/>
      <c r="AN902" s="42"/>
      <c r="AO902" s="43"/>
      <c r="AP902" s="43"/>
      <c r="AQ902" s="43"/>
    </row>
    <row r="903" spans="5:43" x14ac:dyDescent="0.2">
      <c r="E903" s="36"/>
      <c r="G903" s="37"/>
      <c r="H903" s="38"/>
      <c r="I903" s="38"/>
      <c r="J903" s="38"/>
      <c r="M903" s="39"/>
      <c r="AG903" s="32"/>
      <c r="AH903" s="32"/>
      <c r="AI903" s="40"/>
      <c r="AJ903" s="41"/>
      <c r="AK903" s="42"/>
      <c r="AL903" s="40"/>
      <c r="AM903" s="41"/>
      <c r="AN903" s="42"/>
      <c r="AO903" s="43"/>
      <c r="AP903" s="43"/>
      <c r="AQ903" s="43"/>
    </row>
    <row r="904" spans="5:43" x14ac:dyDescent="0.2">
      <c r="E904" s="36"/>
      <c r="G904" s="37"/>
      <c r="H904" s="38"/>
      <c r="I904" s="38"/>
      <c r="J904" s="38"/>
      <c r="M904" s="39"/>
      <c r="AG904" s="32"/>
      <c r="AH904" s="32"/>
      <c r="AI904" s="40"/>
      <c r="AJ904" s="41"/>
      <c r="AK904" s="42"/>
      <c r="AL904" s="40"/>
      <c r="AM904" s="41"/>
      <c r="AN904" s="42"/>
      <c r="AO904" s="43"/>
      <c r="AP904" s="43"/>
      <c r="AQ904" s="43"/>
    </row>
    <row r="905" spans="5:43" x14ac:dyDescent="0.2">
      <c r="E905" s="36"/>
      <c r="G905" s="37"/>
      <c r="H905" s="38"/>
      <c r="I905" s="38"/>
      <c r="J905" s="38"/>
      <c r="M905" s="39"/>
      <c r="AG905" s="32"/>
      <c r="AH905" s="32"/>
      <c r="AI905" s="40"/>
      <c r="AJ905" s="41"/>
      <c r="AK905" s="42"/>
      <c r="AL905" s="40"/>
      <c r="AM905" s="41"/>
      <c r="AN905" s="42"/>
      <c r="AO905" s="43"/>
      <c r="AP905" s="43"/>
      <c r="AQ905" s="43"/>
    </row>
    <row r="906" spans="5:43" x14ac:dyDescent="0.2">
      <c r="E906" s="36"/>
      <c r="G906" s="37"/>
      <c r="H906" s="38"/>
      <c r="I906" s="38"/>
      <c r="J906" s="38"/>
      <c r="M906" s="39"/>
      <c r="AG906" s="32"/>
      <c r="AH906" s="32"/>
      <c r="AI906" s="40"/>
      <c r="AJ906" s="41"/>
      <c r="AK906" s="42"/>
      <c r="AL906" s="40"/>
      <c r="AM906" s="41"/>
      <c r="AN906" s="42"/>
      <c r="AO906" s="43"/>
      <c r="AP906" s="43"/>
      <c r="AQ906" s="43"/>
    </row>
    <row r="907" spans="5:43" x14ac:dyDescent="0.2">
      <c r="E907" s="36"/>
      <c r="G907" s="37"/>
      <c r="H907" s="38"/>
      <c r="I907" s="38"/>
      <c r="J907" s="38"/>
      <c r="M907" s="39"/>
      <c r="AG907" s="32"/>
      <c r="AH907" s="32"/>
      <c r="AI907" s="40"/>
      <c r="AJ907" s="41"/>
      <c r="AK907" s="42"/>
      <c r="AL907" s="40"/>
      <c r="AM907" s="41"/>
      <c r="AN907" s="42"/>
      <c r="AO907" s="43"/>
      <c r="AP907" s="43"/>
      <c r="AQ907" s="43"/>
    </row>
    <row r="908" spans="5:43" x14ac:dyDescent="0.2">
      <c r="E908" s="36"/>
      <c r="G908" s="37"/>
      <c r="H908" s="38"/>
      <c r="I908" s="38"/>
      <c r="J908" s="38"/>
      <c r="M908" s="39"/>
      <c r="AG908" s="32"/>
      <c r="AH908" s="32"/>
      <c r="AI908" s="40"/>
      <c r="AJ908" s="41"/>
      <c r="AK908" s="42"/>
      <c r="AL908" s="40"/>
      <c r="AM908" s="41"/>
      <c r="AN908" s="42"/>
      <c r="AO908" s="43"/>
      <c r="AP908" s="43"/>
      <c r="AQ908" s="43"/>
    </row>
    <row r="909" spans="5:43" x14ac:dyDescent="0.2">
      <c r="E909" s="36"/>
      <c r="G909" s="37"/>
      <c r="H909" s="38"/>
      <c r="I909" s="38"/>
      <c r="J909" s="38"/>
      <c r="M909" s="39"/>
      <c r="AG909" s="32"/>
      <c r="AH909" s="32"/>
      <c r="AI909" s="40"/>
      <c r="AJ909" s="41"/>
      <c r="AK909" s="42"/>
      <c r="AL909" s="40"/>
      <c r="AM909" s="41"/>
      <c r="AN909" s="42"/>
      <c r="AO909" s="43"/>
      <c r="AP909" s="43"/>
      <c r="AQ909" s="43"/>
    </row>
    <row r="910" spans="5:43" x14ac:dyDescent="0.2">
      <c r="E910" s="36"/>
      <c r="G910" s="37"/>
      <c r="H910" s="38"/>
      <c r="I910" s="38"/>
      <c r="J910" s="38"/>
      <c r="M910" s="39"/>
      <c r="AG910" s="32"/>
      <c r="AH910" s="32"/>
      <c r="AI910" s="40"/>
      <c r="AJ910" s="41"/>
      <c r="AK910" s="42"/>
      <c r="AL910" s="40"/>
      <c r="AM910" s="41"/>
      <c r="AN910" s="42"/>
      <c r="AO910" s="43"/>
      <c r="AP910" s="43"/>
      <c r="AQ910" s="43"/>
    </row>
    <row r="911" spans="5:43" x14ac:dyDescent="0.2">
      <c r="E911" s="36"/>
      <c r="G911" s="37"/>
      <c r="H911" s="38"/>
      <c r="I911" s="38"/>
      <c r="J911" s="38"/>
      <c r="M911" s="39"/>
      <c r="AG911" s="32"/>
      <c r="AH911" s="32"/>
      <c r="AI911" s="40"/>
      <c r="AJ911" s="41"/>
      <c r="AK911" s="42"/>
      <c r="AL911" s="40"/>
      <c r="AM911" s="41"/>
      <c r="AN911" s="42"/>
      <c r="AO911" s="43"/>
      <c r="AP911" s="43"/>
      <c r="AQ911" s="43"/>
    </row>
    <row r="912" spans="5:43" x14ac:dyDescent="0.2">
      <c r="E912" s="36"/>
      <c r="G912" s="37"/>
      <c r="H912" s="38"/>
      <c r="I912" s="38"/>
      <c r="J912" s="38"/>
      <c r="M912" s="39"/>
      <c r="AG912" s="32"/>
      <c r="AH912" s="32"/>
      <c r="AI912" s="40"/>
      <c r="AJ912" s="41"/>
      <c r="AK912" s="42"/>
      <c r="AL912" s="40"/>
      <c r="AM912" s="41"/>
      <c r="AN912" s="42"/>
      <c r="AO912" s="43"/>
      <c r="AP912" s="43"/>
      <c r="AQ912" s="43"/>
    </row>
    <row r="913" spans="5:43" x14ac:dyDescent="0.2">
      <c r="E913" s="36"/>
      <c r="G913" s="37"/>
      <c r="H913" s="38"/>
      <c r="I913" s="38"/>
      <c r="J913" s="38"/>
      <c r="M913" s="39"/>
      <c r="AG913" s="32"/>
      <c r="AH913" s="32"/>
      <c r="AI913" s="40"/>
      <c r="AJ913" s="41"/>
      <c r="AK913" s="42"/>
      <c r="AL913" s="40"/>
      <c r="AM913" s="41"/>
      <c r="AN913" s="42"/>
      <c r="AO913" s="43"/>
      <c r="AP913" s="43"/>
      <c r="AQ913" s="43"/>
    </row>
    <row r="914" spans="5:43" x14ac:dyDescent="0.2">
      <c r="E914" s="36"/>
      <c r="G914" s="37"/>
      <c r="H914" s="38"/>
      <c r="I914" s="38"/>
      <c r="J914" s="38"/>
      <c r="M914" s="39"/>
      <c r="AG914" s="32"/>
      <c r="AH914" s="32"/>
      <c r="AI914" s="40"/>
      <c r="AJ914" s="41"/>
      <c r="AK914" s="42"/>
      <c r="AL914" s="40"/>
      <c r="AM914" s="41"/>
      <c r="AN914" s="42"/>
      <c r="AO914" s="43"/>
      <c r="AP914" s="43"/>
      <c r="AQ914" s="43"/>
    </row>
    <row r="915" spans="5:43" x14ac:dyDescent="0.2">
      <c r="E915" s="36"/>
      <c r="G915" s="37"/>
      <c r="H915" s="38"/>
      <c r="I915" s="38"/>
      <c r="J915" s="38"/>
      <c r="M915" s="39"/>
      <c r="AG915" s="32"/>
      <c r="AH915" s="32"/>
      <c r="AI915" s="40"/>
      <c r="AJ915" s="41"/>
      <c r="AK915" s="42"/>
      <c r="AL915" s="40"/>
      <c r="AM915" s="41"/>
      <c r="AN915" s="42"/>
      <c r="AO915" s="43"/>
      <c r="AP915" s="43"/>
      <c r="AQ915" s="43"/>
    </row>
    <row r="916" spans="5:43" x14ac:dyDescent="0.2">
      <c r="E916" s="36"/>
      <c r="G916" s="37"/>
      <c r="H916" s="38"/>
      <c r="I916" s="38"/>
      <c r="J916" s="38"/>
      <c r="M916" s="39"/>
      <c r="AG916" s="32"/>
      <c r="AH916" s="32"/>
      <c r="AI916" s="40"/>
      <c r="AJ916" s="41"/>
      <c r="AK916" s="42"/>
      <c r="AL916" s="40"/>
      <c r="AM916" s="41"/>
      <c r="AN916" s="42"/>
      <c r="AO916" s="43"/>
      <c r="AP916" s="43"/>
      <c r="AQ916" s="43"/>
    </row>
    <row r="917" spans="5:43" x14ac:dyDescent="0.2">
      <c r="E917" s="36"/>
      <c r="G917" s="37"/>
      <c r="H917" s="38"/>
      <c r="I917" s="38"/>
      <c r="J917" s="38"/>
      <c r="M917" s="39"/>
      <c r="AG917" s="32"/>
      <c r="AH917" s="32"/>
      <c r="AI917" s="40"/>
      <c r="AJ917" s="41"/>
      <c r="AK917" s="42"/>
      <c r="AL917" s="40"/>
      <c r="AM917" s="41"/>
      <c r="AN917" s="42"/>
      <c r="AO917" s="43"/>
      <c r="AP917" s="43"/>
      <c r="AQ917" s="43"/>
    </row>
    <row r="918" spans="5:43" x14ac:dyDescent="0.2">
      <c r="E918" s="36"/>
      <c r="G918" s="37"/>
      <c r="H918" s="38"/>
      <c r="I918" s="38"/>
      <c r="J918" s="38"/>
      <c r="M918" s="39"/>
      <c r="AG918" s="32"/>
      <c r="AH918" s="32"/>
      <c r="AI918" s="40"/>
      <c r="AJ918" s="41"/>
      <c r="AK918" s="42"/>
      <c r="AL918" s="40"/>
      <c r="AM918" s="41"/>
      <c r="AN918" s="42"/>
      <c r="AO918" s="43"/>
      <c r="AP918" s="43"/>
      <c r="AQ918" s="43"/>
    </row>
    <row r="919" spans="5:43" x14ac:dyDescent="0.2">
      <c r="E919" s="36"/>
      <c r="G919" s="37"/>
      <c r="H919" s="38"/>
      <c r="I919" s="38"/>
      <c r="J919" s="38"/>
      <c r="M919" s="39"/>
      <c r="AG919" s="32"/>
      <c r="AH919" s="32"/>
      <c r="AI919" s="40"/>
      <c r="AJ919" s="41"/>
      <c r="AK919" s="42"/>
      <c r="AL919" s="40"/>
      <c r="AM919" s="41"/>
      <c r="AN919" s="42"/>
      <c r="AO919" s="43"/>
      <c r="AP919" s="43"/>
      <c r="AQ919" s="43"/>
    </row>
    <row r="920" spans="5:43" x14ac:dyDescent="0.2">
      <c r="E920" s="36"/>
      <c r="G920" s="37"/>
      <c r="H920" s="38"/>
      <c r="I920" s="38"/>
      <c r="J920" s="38"/>
      <c r="M920" s="39"/>
      <c r="AG920" s="32"/>
      <c r="AH920" s="32"/>
      <c r="AI920" s="40"/>
      <c r="AJ920" s="41"/>
      <c r="AK920" s="42"/>
      <c r="AL920" s="40"/>
      <c r="AM920" s="41"/>
      <c r="AN920" s="42"/>
      <c r="AO920" s="43"/>
      <c r="AP920" s="43"/>
      <c r="AQ920" s="43"/>
    </row>
    <row r="921" spans="5:43" x14ac:dyDescent="0.2">
      <c r="E921" s="36"/>
      <c r="G921" s="37"/>
      <c r="H921" s="38"/>
      <c r="I921" s="38"/>
      <c r="J921" s="38"/>
      <c r="M921" s="39"/>
      <c r="AG921" s="32"/>
      <c r="AH921" s="32"/>
      <c r="AI921" s="40"/>
      <c r="AJ921" s="41"/>
      <c r="AK921" s="42"/>
      <c r="AL921" s="40"/>
      <c r="AM921" s="41"/>
      <c r="AN921" s="42"/>
      <c r="AO921" s="43"/>
      <c r="AP921" s="43"/>
      <c r="AQ921" s="43"/>
    </row>
    <row r="922" spans="5:43" x14ac:dyDescent="0.2">
      <c r="E922" s="36"/>
      <c r="G922" s="37"/>
      <c r="H922" s="38"/>
      <c r="I922" s="38"/>
      <c r="J922" s="38"/>
      <c r="M922" s="39"/>
      <c r="AG922" s="32"/>
      <c r="AH922" s="32"/>
      <c r="AI922" s="40"/>
      <c r="AJ922" s="41"/>
      <c r="AK922" s="42"/>
      <c r="AL922" s="40"/>
      <c r="AM922" s="41"/>
      <c r="AN922" s="42"/>
      <c r="AO922" s="43"/>
      <c r="AP922" s="43"/>
      <c r="AQ922" s="43"/>
    </row>
    <row r="923" spans="5:43" x14ac:dyDescent="0.2">
      <c r="E923" s="36"/>
      <c r="G923" s="37"/>
      <c r="H923" s="38"/>
      <c r="I923" s="38"/>
      <c r="J923" s="38"/>
      <c r="M923" s="39"/>
      <c r="AG923" s="32"/>
      <c r="AH923" s="32"/>
      <c r="AI923" s="40"/>
      <c r="AJ923" s="41"/>
      <c r="AK923" s="42"/>
      <c r="AL923" s="40"/>
      <c r="AM923" s="41"/>
      <c r="AN923" s="42"/>
      <c r="AO923" s="43"/>
      <c r="AP923" s="43"/>
      <c r="AQ923" s="43"/>
    </row>
    <row r="924" spans="5:43" x14ac:dyDescent="0.2">
      <c r="E924" s="36"/>
      <c r="G924" s="37"/>
      <c r="H924" s="38"/>
      <c r="I924" s="38"/>
      <c r="J924" s="38"/>
      <c r="M924" s="39"/>
      <c r="AG924" s="32"/>
      <c r="AH924" s="32"/>
      <c r="AI924" s="40"/>
      <c r="AJ924" s="41"/>
      <c r="AK924" s="42"/>
      <c r="AL924" s="40"/>
      <c r="AM924" s="41"/>
      <c r="AN924" s="42"/>
      <c r="AO924" s="43"/>
      <c r="AP924" s="43"/>
      <c r="AQ924" s="43"/>
    </row>
    <row r="925" spans="5:43" x14ac:dyDescent="0.2">
      <c r="E925" s="36"/>
      <c r="G925" s="37"/>
      <c r="H925" s="38"/>
      <c r="I925" s="38"/>
      <c r="J925" s="38"/>
      <c r="M925" s="39"/>
      <c r="AG925" s="32"/>
      <c r="AH925" s="32"/>
      <c r="AI925" s="40"/>
      <c r="AJ925" s="41"/>
      <c r="AK925" s="42"/>
      <c r="AL925" s="40"/>
      <c r="AM925" s="41"/>
      <c r="AN925" s="42"/>
      <c r="AO925" s="43"/>
      <c r="AP925" s="43"/>
      <c r="AQ925" s="43"/>
    </row>
    <row r="926" spans="5:43" x14ac:dyDescent="0.2">
      <c r="E926" s="36"/>
      <c r="G926" s="37"/>
      <c r="H926" s="38"/>
      <c r="I926" s="38"/>
      <c r="J926" s="38"/>
      <c r="M926" s="39"/>
      <c r="AG926" s="32"/>
      <c r="AH926" s="32"/>
      <c r="AI926" s="40"/>
      <c r="AJ926" s="41"/>
      <c r="AK926" s="42"/>
      <c r="AL926" s="40"/>
      <c r="AM926" s="41"/>
      <c r="AN926" s="42"/>
      <c r="AO926" s="43"/>
      <c r="AP926" s="43"/>
      <c r="AQ926" s="43"/>
    </row>
    <row r="927" spans="5:43" x14ac:dyDescent="0.2">
      <c r="E927" s="36"/>
      <c r="G927" s="37"/>
      <c r="H927" s="38"/>
      <c r="I927" s="38"/>
      <c r="J927" s="38"/>
      <c r="M927" s="39"/>
      <c r="AG927" s="32"/>
      <c r="AH927" s="32"/>
      <c r="AI927" s="40"/>
      <c r="AJ927" s="41"/>
      <c r="AK927" s="42"/>
      <c r="AL927" s="40"/>
      <c r="AM927" s="41"/>
      <c r="AN927" s="42"/>
      <c r="AO927" s="43"/>
      <c r="AP927" s="43"/>
      <c r="AQ927" s="43"/>
    </row>
    <row r="928" spans="5:43" x14ac:dyDescent="0.2">
      <c r="E928" s="36"/>
      <c r="G928" s="37"/>
      <c r="H928" s="38"/>
      <c r="I928" s="38"/>
      <c r="J928" s="38"/>
      <c r="M928" s="39"/>
      <c r="AG928" s="32"/>
      <c r="AH928" s="32"/>
      <c r="AI928" s="40"/>
      <c r="AJ928" s="41"/>
      <c r="AK928" s="42"/>
      <c r="AL928" s="40"/>
      <c r="AM928" s="41"/>
      <c r="AN928" s="42"/>
      <c r="AO928" s="43"/>
      <c r="AP928" s="43"/>
      <c r="AQ928" s="43"/>
    </row>
    <row r="929" spans="5:43" x14ac:dyDescent="0.2">
      <c r="E929" s="36"/>
      <c r="G929" s="37"/>
      <c r="H929" s="38"/>
      <c r="I929" s="38"/>
      <c r="J929" s="38"/>
      <c r="M929" s="39"/>
      <c r="AG929" s="32"/>
      <c r="AH929" s="32"/>
      <c r="AI929" s="40"/>
      <c r="AJ929" s="41"/>
      <c r="AK929" s="42"/>
      <c r="AL929" s="40"/>
      <c r="AM929" s="41"/>
      <c r="AN929" s="42"/>
      <c r="AO929" s="43"/>
      <c r="AP929" s="43"/>
      <c r="AQ929" s="43"/>
    </row>
    <row r="930" spans="5:43" x14ac:dyDescent="0.2">
      <c r="E930" s="36"/>
      <c r="G930" s="37"/>
      <c r="H930" s="38"/>
      <c r="I930" s="38"/>
      <c r="J930" s="38"/>
      <c r="M930" s="39"/>
      <c r="AG930" s="32"/>
      <c r="AH930" s="32"/>
      <c r="AI930" s="40"/>
      <c r="AJ930" s="41"/>
      <c r="AK930" s="42"/>
      <c r="AL930" s="40"/>
      <c r="AM930" s="41"/>
      <c r="AN930" s="42"/>
      <c r="AO930" s="43"/>
      <c r="AP930" s="43"/>
      <c r="AQ930" s="43"/>
    </row>
    <row r="931" spans="5:43" x14ac:dyDescent="0.2">
      <c r="E931" s="36"/>
      <c r="G931" s="37"/>
      <c r="H931" s="38"/>
      <c r="I931" s="38"/>
      <c r="J931" s="38"/>
      <c r="M931" s="39"/>
      <c r="AG931" s="32"/>
      <c r="AH931" s="32"/>
      <c r="AI931" s="40"/>
      <c r="AJ931" s="41"/>
      <c r="AK931" s="42"/>
      <c r="AL931" s="40"/>
      <c r="AM931" s="41"/>
      <c r="AN931" s="42"/>
      <c r="AO931" s="43"/>
      <c r="AP931" s="43"/>
      <c r="AQ931" s="43"/>
    </row>
    <row r="932" spans="5:43" x14ac:dyDescent="0.2">
      <c r="E932" s="36"/>
      <c r="G932" s="37"/>
      <c r="H932" s="38"/>
      <c r="I932" s="38"/>
      <c r="J932" s="38"/>
      <c r="M932" s="39"/>
      <c r="AG932" s="32"/>
      <c r="AH932" s="32"/>
      <c r="AI932" s="40"/>
      <c r="AJ932" s="41"/>
      <c r="AK932" s="42"/>
      <c r="AL932" s="40"/>
      <c r="AM932" s="41"/>
      <c r="AN932" s="42"/>
      <c r="AO932" s="43"/>
      <c r="AP932" s="43"/>
      <c r="AQ932" s="43"/>
    </row>
    <row r="933" spans="5:43" x14ac:dyDescent="0.2">
      <c r="E933" s="36"/>
      <c r="G933" s="37"/>
      <c r="H933" s="38"/>
      <c r="I933" s="38"/>
      <c r="J933" s="38"/>
      <c r="M933" s="39"/>
      <c r="AG933" s="32"/>
      <c r="AH933" s="32"/>
      <c r="AI933" s="40"/>
      <c r="AJ933" s="41"/>
      <c r="AK933" s="42"/>
      <c r="AL933" s="40"/>
      <c r="AM933" s="41"/>
      <c r="AN933" s="42"/>
      <c r="AO933" s="43"/>
      <c r="AP933" s="43"/>
      <c r="AQ933" s="43"/>
    </row>
    <row r="934" spans="5:43" x14ac:dyDescent="0.2">
      <c r="E934" s="36"/>
      <c r="G934" s="37"/>
      <c r="H934" s="38"/>
      <c r="I934" s="38"/>
      <c r="J934" s="38"/>
      <c r="M934" s="39"/>
      <c r="AG934" s="32"/>
      <c r="AH934" s="32"/>
      <c r="AI934" s="40"/>
      <c r="AJ934" s="41"/>
      <c r="AK934" s="42"/>
      <c r="AL934" s="40"/>
      <c r="AM934" s="41"/>
      <c r="AN934" s="42"/>
      <c r="AO934" s="43"/>
      <c r="AP934" s="43"/>
      <c r="AQ934" s="43"/>
    </row>
    <row r="935" spans="5:43" x14ac:dyDescent="0.2">
      <c r="E935" s="36"/>
      <c r="G935" s="37"/>
      <c r="H935" s="38"/>
      <c r="I935" s="38"/>
      <c r="J935" s="38"/>
      <c r="M935" s="39"/>
      <c r="AG935" s="32"/>
      <c r="AH935" s="32"/>
      <c r="AI935" s="40"/>
      <c r="AJ935" s="41"/>
      <c r="AK935" s="42"/>
      <c r="AL935" s="40"/>
      <c r="AM935" s="41"/>
      <c r="AN935" s="42"/>
      <c r="AO935" s="43"/>
      <c r="AP935" s="43"/>
      <c r="AQ935" s="43"/>
    </row>
    <row r="936" spans="5:43" x14ac:dyDescent="0.2">
      <c r="E936" s="36"/>
      <c r="G936" s="37"/>
      <c r="H936" s="38"/>
      <c r="I936" s="38"/>
      <c r="J936" s="38"/>
      <c r="M936" s="39"/>
      <c r="AG936" s="32"/>
      <c r="AH936" s="32"/>
      <c r="AI936" s="40"/>
      <c r="AJ936" s="41"/>
      <c r="AK936" s="42"/>
      <c r="AL936" s="40"/>
      <c r="AM936" s="41"/>
      <c r="AN936" s="42"/>
      <c r="AO936" s="43"/>
      <c r="AP936" s="43"/>
      <c r="AQ936" s="43"/>
    </row>
    <row r="937" spans="5:43" x14ac:dyDescent="0.2">
      <c r="E937" s="36"/>
      <c r="G937" s="37"/>
      <c r="H937" s="38"/>
      <c r="I937" s="38"/>
      <c r="J937" s="38"/>
      <c r="M937" s="39"/>
      <c r="AG937" s="32"/>
      <c r="AH937" s="32"/>
      <c r="AI937" s="40"/>
      <c r="AJ937" s="41"/>
      <c r="AK937" s="42"/>
      <c r="AL937" s="40"/>
      <c r="AM937" s="41"/>
      <c r="AN937" s="42"/>
      <c r="AO937" s="43"/>
      <c r="AP937" s="43"/>
      <c r="AQ937" s="43"/>
    </row>
    <row r="938" spans="5:43" x14ac:dyDescent="0.2">
      <c r="E938" s="36"/>
      <c r="G938" s="37"/>
      <c r="H938" s="38"/>
      <c r="I938" s="38"/>
      <c r="J938" s="38"/>
      <c r="M938" s="39"/>
      <c r="AG938" s="32"/>
      <c r="AH938" s="32"/>
      <c r="AI938" s="40"/>
      <c r="AJ938" s="41"/>
      <c r="AK938" s="42"/>
      <c r="AL938" s="40"/>
      <c r="AM938" s="41"/>
      <c r="AN938" s="42"/>
      <c r="AO938" s="43"/>
      <c r="AP938" s="43"/>
      <c r="AQ938" s="43"/>
    </row>
    <row r="939" spans="5:43" x14ac:dyDescent="0.2">
      <c r="E939" s="36"/>
      <c r="G939" s="37"/>
      <c r="H939" s="38"/>
      <c r="I939" s="38"/>
      <c r="J939" s="38"/>
      <c r="M939" s="39"/>
      <c r="AG939" s="32"/>
      <c r="AH939" s="32"/>
      <c r="AI939" s="40"/>
      <c r="AJ939" s="41"/>
      <c r="AK939" s="42"/>
      <c r="AL939" s="40"/>
      <c r="AM939" s="41"/>
      <c r="AN939" s="42"/>
      <c r="AO939" s="43"/>
      <c r="AP939" s="43"/>
      <c r="AQ939" s="43"/>
    </row>
    <row r="940" spans="5:43" x14ac:dyDescent="0.2">
      <c r="E940" s="36"/>
      <c r="G940" s="37"/>
      <c r="H940" s="38"/>
      <c r="I940" s="38"/>
      <c r="J940" s="38"/>
      <c r="M940" s="39"/>
      <c r="AG940" s="32"/>
      <c r="AH940" s="32"/>
      <c r="AI940" s="40"/>
      <c r="AJ940" s="41"/>
      <c r="AK940" s="42"/>
      <c r="AL940" s="40"/>
      <c r="AM940" s="41"/>
      <c r="AN940" s="42"/>
      <c r="AO940" s="43"/>
      <c r="AP940" s="43"/>
      <c r="AQ940" s="43"/>
    </row>
    <row r="941" spans="5:43" x14ac:dyDescent="0.2">
      <c r="E941" s="36"/>
      <c r="G941" s="37"/>
      <c r="H941" s="38"/>
      <c r="I941" s="38"/>
      <c r="J941" s="38"/>
      <c r="M941" s="39"/>
      <c r="AG941" s="32"/>
      <c r="AH941" s="32"/>
      <c r="AI941" s="40"/>
      <c r="AJ941" s="41"/>
      <c r="AK941" s="42"/>
      <c r="AL941" s="40"/>
      <c r="AM941" s="41"/>
      <c r="AN941" s="42"/>
      <c r="AO941" s="43"/>
      <c r="AP941" s="43"/>
      <c r="AQ941" s="43"/>
    </row>
    <row r="942" spans="5:43" x14ac:dyDescent="0.2">
      <c r="E942" s="36"/>
      <c r="G942" s="37"/>
      <c r="H942" s="38"/>
      <c r="I942" s="38"/>
      <c r="J942" s="38"/>
      <c r="M942" s="39"/>
      <c r="AG942" s="32"/>
      <c r="AH942" s="32"/>
      <c r="AI942" s="40"/>
      <c r="AJ942" s="41"/>
      <c r="AK942" s="42"/>
      <c r="AL942" s="40"/>
      <c r="AM942" s="41"/>
      <c r="AN942" s="42"/>
      <c r="AO942" s="43"/>
      <c r="AP942" s="43"/>
      <c r="AQ942" s="43"/>
    </row>
    <row r="943" spans="5:43" x14ac:dyDescent="0.2">
      <c r="E943" s="36"/>
      <c r="G943" s="37"/>
      <c r="H943" s="38"/>
      <c r="I943" s="38"/>
      <c r="J943" s="38"/>
      <c r="M943" s="39"/>
      <c r="AG943" s="32"/>
      <c r="AH943" s="32"/>
      <c r="AI943" s="40"/>
      <c r="AJ943" s="41"/>
      <c r="AK943" s="42"/>
      <c r="AL943" s="40"/>
      <c r="AM943" s="41"/>
      <c r="AN943" s="42"/>
      <c r="AO943" s="43"/>
      <c r="AP943" s="43"/>
      <c r="AQ943" s="43"/>
    </row>
    <row r="944" spans="5:43" x14ac:dyDescent="0.2">
      <c r="E944" s="36"/>
      <c r="G944" s="37"/>
      <c r="H944" s="38"/>
      <c r="I944" s="38"/>
      <c r="J944" s="38"/>
      <c r="M944" s="39"/>
      <c r="AG944" s="32"/>
      <c r="AH944" s="32"/>
      <c r="AI944" s="40"/>
      <c r="AJ944" s="41"/>
      <c r="AK944" s="42"/>
      <c r="AL944" s="40"/>
      <c r="AM944" s="41"/>
      <c r="AN944" s="42"/>
      <c r="AO944" s="43"/>
      <c r="AP944" s="43"/>
      <c r="AQ944" s="43"/>
    </row>
    <row r="945" spans="5:43" x14ac:dyDescent="0.2">
      <c r="E945" s="36"/>
      <c r="G945" s="37"/>
      <c r="H945" s="38"/>
      <c r="I945" s="38"/>
      <c r="J945" s="38"/>
      <c r="M945" s="39"/>
      <c r="AG945" s="32"/>
      <c r="AH945" s="32"/>
      <c r="AI945" s="40"/>
      <c r="AJ945" s="41"/>
      <c r="AK945" s="42"/>
      <c r="AL945" s="40"/>
      <c r="AM945" s="41"/>
      <c r="AN945" s="42"/>
      <c r="AO945" s="43"/>
      <c r="AP945" s="43"/>
      <c r="AQ945" s="43"/>
    </row>
    <row r="946" spans="5:43" x14ac:dyDescent="0.2">
      <c r="E946" s="36"/>
      <c r="G946" s="37"/>
      <c r="H946" s="38"/>
      <c r="I946" s="38"/>
      <c r="J946" s="38"/>
      <c r="M946" s="39"/>
      <c r="AG946" s="32"/>
      <c r="AH946" s="32"/>
      <c r="AI946" s="40"/>
      <c r="AJ946" s="41"/>
      <c r="AK946" s="42"/>
      <c r="AL946" s="40"/>
      <c r="AM946" s="41"/>
      <c r="AN946" s="42"/>
      <c r="AO946" s="43"/>
      <c r="AP946" s="43"/>
      <c r="AQ946" s="43"/>
    </row>
    <row r="947" spans="5:43" x14ac:dyDescent="0.2">
      <c r="E947" s="36"/>
      <c r="G947" s="37"/>
      <c r="H947" s="38"/>
      <c r="I947" s="38"/>
      <c r="J947" s="38"/>
      <c r="M947" s="39"/>
      <c r="AG947" s="32"/>
      <c r="AH947" s="32"/>
      <c r="AI947" s="40"/>
      <c r="AJ947" s="41"/>
      <c r="AK947" s="42"/>
      <c r="AL947" s="40"/>
      <c r="AM947" s="41"/>
      <c r="AN947" s="42"/>
      <c r="AO947" s="43"/>
      <c r="AP947" s="43"/>
      <c r="AQ947" s="43"/>
    </row>
    <row r="948" spans="5:43" x14ac:dyDescent="0.2">
      <c r="E948" s="36"/>
      <c r="G948" s="37"/>
      <c r="H948" s="38"/>
      <c r="I948" s="38"/>
      <c r="J948" s="38"/>
      <c r="M948" s="39"/>
      <c r="AG948" s="32"/>
      <c r="AH948" s="32"/>
      <c r="AI948" s="40"/>
      <c r="AJ948" s="41"/>
      <c r="AK948" s="42"/>
      <c r="AL948" s="40"/>
      <c r="AM948" s="41"/>
      <c r="AN948" s="42"/>
      <c r="AO948" s="43"/>
      <c r="AP948" s="43"/>
      <c r="AQ948" s="43"/>
    </row>
    <row r="949" spans="5:43" x14ac:dyDescent="0.2">
      <c r="E949" s="36"/>
      <c r="G949" s="37"/>
      <c r="H949" s="38"/>
      <c r="I949" s="38"/>
      <c r="J949" s="38"/>
      <c r="M949" s="39"/>
      <c r="AG949" s="32"/>
      <c r="AH949" s="32"/>
      <c r="AI949" s="40"/>
      <c r="AJ949" s="41"/>
      <c r="AK949" s="42"/>
      <c r="AL949" s="40"/>
      <c r="AM949" s="41"/>
      <c r="AN949" s="42"/>
      <c r="AO949" s="43"/>
      <c r="AP949" s="43"/>
      <c r="AQ949" s="43"/>
    </row>
    <row r="950" spans="5:43" x14ac:dyDescent="0.2">
      <c r="E950" s="36"/>
      <c r="G950" s="37"/>
      <c r="H950" s="38"/>
      <c r="I950" s="38"/>
      <c r="J950" s="38"/>
      <c r="M950" s="39"/>
      <c r="AG950" s="32"/>
      <c r="AH950" s="32"/>
      <c r="AI950" s="40"/>
      <c r="AJ950" s="41"/>
      <c r="AK950" s="42"/>
      <c r="AL950" s="40"/>
      <c r="AM950" s="41"/>
      <c r="AN950" s="42"/>
      <c r="AO950" s="43"/>
      <c r="AP950" s="43"/>
      <c r="AQ950" s="43"/>
    </row>
    <row r="951" spans="5:43" x14ac:dyDescent="0.2">
      <c r="E951" s="36"/>
      <c r="G951" s="37"/>
      <c r="H951" s="38"/>
      <c r="I951" s="38"/>
      <c r="J951" s="38"/>
      <c r="M951" s="39"/>
      <c r="AG951" s="32"/>
      <c r="AH951" s="32"/>
      <c r="AI951" s="40"/>
      <c r="AJ951" s="41"/>
      <c r="AK951" s="42"/>
      <c r="AL951" s="40"/>
      <c r="AM951" s="41"/>
      <c r="AN951" s="42"/>
      <c r="AO951" s="43"/>
      <c r="AP951" s="43"/>
      <c r="AQ951" s="43"/>
    </row>
    <row r="952" spans="5:43" x14ac:dyDescent="0.2">
      <c r="E952" s="36"/>
      <c r="G952" s="37"/>
      <c r="H952" s="38"/>
      <c r="I952" s="38"/>
      <c r="J952" s="38"/>
      <c r="M952" s="39"/>
      <c r="AG952" s="32"/>
      <c r="AH952" s="32"/>
      <c r="AI952" s="40"/>
      <c r="AJ952" s="41"/>
      <c r="AK952" s="42"/>
      <c r="AL952" s="40"/>
      <c r="AM952" s="41"/>
      <c r="AN952" s="42"/>
      <c r="AO952" s="43"/>
      <c r="AP952" s="43"/>
      <c r="AQ952" s="43"/>
    </row>
    <row r="953" spans="5:43" x14ac:dyDescent="0.2">
      <c r="E953" s="36"/>
      <c r="G953" s="37"/>
      <c r="H953" s="38"/>
      <c r="I953" s="38"/>
      <c r="J953" s="38"/>
      <c r="M953" s="39"/>
      <c r="AG953" s="32"/>
      <c r="AH953" s="32"/>
      <c r="AI953" s="40"/>
      <c r="AJ953" s="41"/>
      <c r="AK953" s="42"/>
      <c r="AL953" s="40"/>
      <c r="AM953" s="41"/>
      <c r="AN953" s="42"/>
      <c r="AO953" s="43"/>
      <c r="AP953" s="43"/>
      <c r="AQ953" s="43"/>
    </row>
    <row r="954" spans="5:43" x14ac:dyDescent="0.2">
      <c r="E954" s="36"/>
      <c r="G954" s="37"/>
      <c r="H954" s="38"/>
      <c r="I954" s="38"/>
      <c r="J954" s="38"/>
      <c r="M954" s="39"/>
      <c r="AG954" s="32"/>
      <c r="AH954" s="32"/>
      <c r="AI954" s="40"/>
      <c r="AJ954" s="41"/>
      <c r="AK954" s="42"/>
      <c r="AL954" s="40"/>
      <c r="AM954" s="41"/>
      <c r="AN954" s="42"/>
      <c r="AO954" s="43"/>
      <c r="AP954" s="43"/>
      <c r="AQ954" s="43"/>
    </row>
    <row r="955" spans="5:43" x14ac:dyDescent="0.2">
      <c r="E955" s="36"/>
      <c r="G955" s="37"/>
      <c r="H955" s="38"/>
      <c r="I955" s="38"/>
      <c r="J955" s="38"/>
      <c r="M955" s="39"/>
      <c r="AG955" s="32"/>
      <c r="AH955" s="32"/>
      <c r="AI955" s="40"/>
      <c r="AJ955" s="41"/>
      <c r="AK955" s="42"/>
      <c r="AL955" s="40"/>
      <c r="AM955" s="41"/>
      <c r="AN955" s="42"/>
      <c r="AO955" s="43"/>
      <c r="AP955" s="43"/>
      <c r="AQ955" s="43"/>
    </row>
    <row r="956" spans="5:43" x14ac:dyDescent="0.2">
      <c r="E956" s="36"/>
      <c r="G956" s="37"/>
      <c r="H956" s="38"/>
      <c r="I956" s="38"/>
      <c r="J956" s="38"/>
      <c r="M956" s="39"/>
      <c r="AG956" s="32"/>
      <c r="AH956" s="32"/>
      <c r="AI956" s="40"/>
      <c r="AJ956" s="41"/>
      <c r="AK956" s="42"/>
      <c r="AL956" s="40"/>
      <c r="AM956" s="41"/>
      <c r="AN956" s="42"/>
      <c r="AO956" s="43"/>
      <c r="AP956" s="43"/>
      <c r="AQ956" s="43"/>
    </row>
    <row r="957" spans="5:43" x14ac:dyDescent="0.2">
      <c r="E957" s="36"/>
      <c r="G957" s="37"/>
      <c r="H957" s="38"/>
      <c r="I957" s="38"/>
      <c r="J957" s="38"/>
      <c r="M957" s="39"/>
      <c r="AG957" s="32"/>
      <c r="AH957" s="32"/>
      <c r="AI957" s="40"/>
      <c r="AJ957" s="41"/>
      <c r="AK957" s="42"/>
      <c r="AL957" s="40"/>
      <c r="AM957" s="41"/>
      <c r="AN957" s="42"/>
      <c r="AO957" s="43"/>
      <c r="AP957" s="43"/>
      <c r="AQ957" s="43"/>
    </row>
    <row r="958" spans="5:43" x14ac:dyDescent="0.2">
      <c r="E958" s="36"/>
      <c r="G958" s="37"/>
      <c r="H958" s="38"/>
      <c r="I958" s="38"/>
      <c r="J958" s="38"/>
      <c r="M958" s="39"/>
      <c r="AG958" s="32"/>
      <c r="AH958" s="32"/>
      <c r="AI958" s="40"/>
      <c r="AJ958" s="41"/>
      <c r="AK958" s="42"/>
      <c r="AL958" s="40"/>
      <c r="AM958" s="41"/>
      <c r="AN958" s="42"/>
      <c r="AO958" s="43"/>
      <c r="AP958" s="43"/>
      <c r="AQ958" s="43"/>
    </row>
    <row r="959" spans="5:43" x14ac:dyDescent="0.2">
      <c r="E959" s="36"/>
      <c r="G959" s="37"/>
      <c r="H959" s="38"/>
      <c r="I959" s="38"/>
      <c r="J959" s="38"/>
      <c r="M959" s="39"/>
      <c r="AG959" s="32"/>
      <c r="AH959" s="32"/>
      <c r="AI959" s="40"/>
      <c r="AJ959" s="41"/>
      <c r="AK959" s="42"/>
      <c r="AL959" s="40"/>
      <c r="AM959" s="41"/>
      <c r="AN959" s="42"/>
      <c r="AO959" s="43"/>
      <c r="AP959" s="43"/>
      <c r="AQ959" s="43"/>
    </row>
    <row r="960" spans="5:43" x14ac:dyDescent="0.2">
      <c r="E960" s="36"/>
      <c r="G960" s="37"/>
      <c r="H960" s="38"/>
      <c r="I960" s="38"/>
      <c r="J960" s="38"/>
      <c r="M960" s="39"/>
      <c r="AG960" s="32"/>
      <c r="AH960" s="32"/>
      <c r="AI960" s="40"/>
      <c r="AJ960" s="41"/>
      <c r="AK960" s="42"/>
      <c r="AL960" s="40"/>
      <c r="AM960" s="41"/>
      <c r="AN960" s="42"/>
      <c r="AO960" s="43"/>
      <c r="AP960" s="43"/>
      <c r="AQ960" s="43"/>
    </row>
    <row r="961" spans="5:43" x14ac:dyDescent="0.2">
      <c r="E961" s="36"/>
      <c r="G961" s="37"/>
      <c r="H961" s="38"/>
      <c r="I961" s="38"/>
      <c r="J961" s="38"/>
      <c r="M961" s="39"/>
      <c r="AG961" s="32"/>
      <c r="AH961" s="32"/>
      <c r="AI961" s="40"/>
      <c r="AJ961" s="41"/>
      <c r="AK961" s="42"/>
      <c r="AL961" s="40"/>
      <c r="AM961" s="41"/>
      <c r="AN961" s="42"/>
      <c r="AO961" s="43"/>
      <c r="AP961" s="43"/>
      <c r="AQ961" s="43"/>
    </row>
    <row r="962" spans="5:43" x14ac:dyDescent="0.2">
      <c r="E962" s="36"/>
      <c r="G962" s="37"/>
      <c r="H962" s="38"/>
      <c r="I962" s="38"/>
      <c r="J962" s="38"/>
      <c r="M962" s="39"/>
      <c r="AG962" s="32"/>
      <c r="AH962" s="32"/>
      <c r="AI962" s="40"/>
      <c r="AJ962" s="41"/>
      <c r="AK962" s="42"/>
      <c r="AL962" s="40"/>
      <c r="AM962" s="41"/>
      <c r="AN962" s="42"/>
      <c r="AO962" s="43"/>
      <c r="AP962" s="43"/>
      <c r="AQ962" s="43"/>
    </row>
    <row r="963" spans="5:43" x14ac:dyDescent="0.2">
      <c r="E963" s="36"/>
      <c r="G963" s="37"/>
      <c r="H963" s="38"/>
      <c r="I963" s="38"/>
      <c r="J963" s="38"/>
      <c r="M963" s="39"/>
      <c r="AG963" s="32"/>
      <c r="AH963" s="32"/>
      <c r="AI963" s="40"/>
      <c r="AJ963" s="41"/>
      <c r="AK963" s="42"/>
      <c r="AL963" s="40"/>
      <c r="AM963" s="41"/>
      <c r="AN963" s="42"/>
      <c r="AO963" s="43"/>
      <c r="AP963" s="43"/>
      <c r="AQ963" s="43"/>
    </row>
    <row r="964" spans="5:43" x14ac:dyDescent="0.2">
      <c r="E964" s="36"/>
      <c r="G964" s="37"/>
      <c r="H964" s="38"/>
      <c r="I964" s="38"/>
      <c r="J964" s="38"/>
      <c r="M964" s="39"/>
      <c r="AG964" s="32"/>
      <c r="AH964" s="32"/>
      <c r="AI964" s="40"/>
      <c r="AJ964" s="41"/>
      <c r="AK964" s="42"/>
      <c r="AL964" s="40"/>
      <c r="AM964" s="41"/>
      <c r="AN964" s="42"/>
      <c r="AO964" s="43"/>
      <c r="AP964" s="43"/>
      <c r="AQ964" s="43"/>
    </row>
    <row r="965" spans="5:43" x14ac:dyDescent="0.2">
      <c r="E965" s="36"/>
      <c r="G965" s="37"/>
      <c r="H965" s="38"/>
      <c r="I965" s="38"/>
      <c r="J965" s="38"/>
      <c r="M965" s="39"/>
      <c r="AG965" s="32"/>
      <c r="AH965" s="32"/>
      <c r="AI965" s="40"/>
      <c r="AJ965" s="41"/>
      <c r="AK965" s="42"/>
      <c r="AL965" s="40"/>
      <c r="AM965" s="41"/>
      <c r="AN965" s="42"/>
      <c r="AO965" s="43"/>
      <c r="AP965" s="43"/>
      <c r="AQ965" s="43"/>
    </row>
    <row r="966" spans="5:43" x14ac:dyDescent="0.2">
      <c r="E966" s="36"/>
      <c r="G966" s="37"/>
      <c r="H966" s="38"/>
      <c r="I966" s="38"/>
      <c r="J966" s="38"/>
      <c r="M966" s="39"/>
      <c r="AG966" s="32"/>
      <c r="AH966" s="32"/>
      <c r="AI966" s="40"/>
      <c r="AJ966" s="41"/>
      <c r="AK966" s="42"/>
      <c r="AL966" s="40"/>
      <c r="AM966" s="41"/>
      <c r="AN966" s="42"/>
      <c r="AO966" s="43"/>
      <c r="AP966" s="43"/>
      <c r="AQ966" s="43"/>
    </row>
    <row r="967" spans="5:43" x14ac:dyDescent="0.2">
      <c r="E967" s="36"/>
      <c r="G967" s="37"/>
      <c r="H967" s="38"/>
      <c r="I967" s="38"/>
      <c r="J967" s="38"/>
      <c r="M967" s="39"/>
      <c r="AG967" s="32"/>
      <c r="AH967" s="32"/>
      <c r="AI967" s="40"/>
      <c r="AJ967" s="41"/>
      <c r="AK967" s="42"/>
      <c r="AL967" s="40"/>
      <c r="AM967" s="41"/>
      <c r="AN967" s="42"/>
      <c r="AO967" s="43"/>
      <c r="AP967" s="43"/>
      <c r="AQ967" s="43"/>
    </row>
    <row r="968" spans="5:43" x14ac:dyDescent="0.2">
      <c r="E968" s="36"/>
      <c r="G968" s="37"/>
      <c r="H968" s="38"/>
      <c r="I968" s="38"/>
      <c r="J968" s="38"/>
      <c r="M968" s="39"/>
      <c r="AG968" s="32"/>
      <c r="AH968" s="32"/>
      <c r="AI968" s="40"/>
      <c r="AJ968" s="41"/>
      <c r="AK968" s="42"/>
      <c r="AL968" s="40"/>
      <c r="AM968" s="41"/>
      <c r="AN968" s="42"/>
      <c r="AO968" s="43"/>
      <c r="AP968" s="43"/>
      <c r="AQ968" s="43"/>
    </row>
    <row r="969" spans="5:43" x14ac:dyDescent="0.2">
      <c r="E969" s="36"/>
      <c r="G969" s="37"/>
      <c r="H969" s="38"/>
      <c r="I969" s="38"/>
      <c r="J969" s="38"/>
      <c r="M969" s="39"/>
      <c r="AG969" s="32"/>
      <c r="AH969" s="32"/>
      <c r="AI969" s="40"/>
      <c r="AJ969" s="41"/>
      <c r="AK969" s="42"/>
      <c r="AL969" s="40"/>
      <c r="AM969" s="41"/>
      <c r="AN969" s="42"/>
      <c r="AO969" s="43"/>
      <c r="AP969" s="43"/>
      <c r="AQ969" s="43"/>
    </row>
    <row r="970" spans="5:43" x14ac:dyDescent="0.2">
      <c r="E970" s="36"/>
      <c r="G970" s="37"/>
      <c r="H970" s="38"/>
      <c r="I970" s="38"/>
      <c r="J970" s="38"/>
      <c r="M970" s="39"/>
      <c r="AG970" s="32"/>
      <c r="AH970" s="32"/>
      <c r="AI970" s="40"/>
      <c r="AJ970" s="41"/>
      <c r="AK970" s="42"/>
      <c r="AL970" s="40"/>
      <c r="AM970" s="41"/>
      <c r="AN970" s="42"/>
      <c r="AO970" s="43"/>
      <c r="AP970" s="43"/>
      <c r="AQ970" s="43"/>
    </row>
    <row r="971" spans="5:43" x14ac:dyDescent="0.2">
      <c r="E971" s="36"/>
      <c r="G971" s="37"/>
      <c r="H971" s="38"/>
      <c r="I971" s="38"/>
      <c r="J971" s="38"/>
      <c r="M971" s="39"/>
      <c r="AG971" s="32"/>
      <c r="AH971" s="32"/>
      <c r="AI971" s="40"/>
      <c r="AJ971" s="41"/>
      <c r="AK971" s="42"/>
      <c r="AL971" s="40"/>
      <c r="AM971" s="41"/>
      <c r="AN971" s="42"/>
      <c r="AO971" s="43"/>
      <c r="AP971" s="43"/>
      <c r="AQ971" s="43"/>
    </row>
    <row r="972" spans="5:43" x14ac:dyDescent="0.2">
      <c r="E972" s="36"/>
      <c r="G972" s="37"/>
      <c r="H972" s="38"/>
      <c r="I972" s="38"/>
      <c r="J972" s="38"/>
      <c r="M972" s="39"/>
      <c r="AG972" s="32"/>
      <c r="AH972" s="32"/>
      <c r="AI972" s="40"/>
      <c r="AJ972" s="41"/>
      <c r="AK972" s="42"/>
      <c r="AL972" s="40"/>
      <c r="AM972" s="41"/>
      <c r="AN972" s="42"/>
      <c r="AO972" s="43"/>
      <c r="AP972" s="43"/>
      <c r="AQ972" s="43"/>
    </row>
    <row r="973" spans="5:43" x14ac:dyDescent="0.2">
      <c r="E973" s="36"/>
      <c r="G973" s="37"/>
      <c r="H973" s="38"/>
      <c r="I973" s="38"/>
      <c r="J973" s="38"/>
      <c r="M973" s="39"/>
      <c r="AG973" s="32"/>
      <c r="AH973" s="32"/>
      <c r="AI973" s="40"/>
      <c r="AJ973" s="41"/>
      <c r="AK973" s="42"/>
      <c r="AL973" s="40"/>
      <c r="AM973" s="41"/>
      <c r="AN973" s="42"/>
      <c r="AO973" s="43"/>
      <c r="AP973" s="43"/>
      <c r="AQ973" s="43"/>
    </row>
    <row r="974" spans="5:43" x14ac:dyDescent="0.2">
      <c r="E974" s="36"/>
      <c r="G974" s="37"/>
      <c r="H974" s="38"/>
      <c r="I974" s="38"/>
      <c r="J974" s="38"/>
      <c r="M974" s="39"/>
      <c r="AG974" s="32"/>
      <c r="AH974" s="32"/>
      <c r="AI974" s="40"/>
      <c r="AJ974" s="41"/>
      <c r="AK974" s="42"/>
      <c r="AL974" s="40"/>
      <c r="AM974" s="41"/>
      <c r="AN974" s="42"/>
      <c r="AO974" s="43"/>
      <c r="AP974" s="43"/>
      <c r="AQ974" s="43"/>
    </row>
    <row r="975" spans="5:43" x14ac:dyDescent="0.2">
      <c r="E975" s="36"/>
      <c r="G975" s="37"/>
      <c r="H975" s="38"/>
      <c r="I975" s="38"/>
      <c r="J975" s="38"/>
      <c r="M975" s="39"/>
      <c r="AG975" s="32"/>
      <c r="AH975" s="32"/>
      <c r="AI975" s="40"/>
      <c r="AJ975" s="41"/>
      <c r="AK975" s="42"/>
      <c r="AL975" s="40"/>
      <c r="AM975" s="41"/>
      <c r="AN975" s="42"/>
      <c r="AO975" s="43"/>
      <c r="AP975" s="43"/>
      <c r="AQ975" s="43"/>
    </row>
    <row r="976" spans="5:43" x14ac:dyDescent="0.2">
      <c r="E976" s="36"/>
      <c r="G976" s="37"/>
      <c r="H976" s="38"/>
      <c r="I976" s="38"/>
      <c r="J976" s="38"/>
      <c r="M976" s="39"/>
      <c r="AG976" s="32"/>
      <c r="AH976" s="32"/>
      <c r="AI976" s="40"/>
      <c r="AJ976" s="41"/>
      <c r="AK976" s="42"/>
      <c r="AL976" s="40"/>
      <c r="AM976" s="41"/>
      <c r="AN976" s="42"/>
      <c r="AO976" s="43"/>
      <c r="AP976" s="43"/>
      <c r="AQ976" s="43"/>
    </row>
    <row r="977" spans="5:43" x14ac:dyDescent="0.2">
      <c r="E977" s="36"/>
      <c r="G977" s="37"/>
      <c r="H977" s="38"/>
      <c r="I977" s="38"/>
      <c r="J977" s="38"/>
      <c r="M977" s="39"/>
      <c r="AG977" s="32"/>
      <c r="AH977" s="32"/>
      <c r="AI977" s="40"/>
      <c r="AJ977" s="41"/>
      <c r="AK977" s="42"/>
      <c r="AL977" s="40"/>
      <c r="AM977" s="41"/>
      <c r="AN977" s="42"/>
      <c r="AO977" s="43"/>
      <c r="AP977" s="43"/>
      <c r="AQ977" s="43"/>
    </row>
    <row r="978" spans="5:43" x14ac:dyDescent="0.2">
      <c r="E978" s="36"/>
      <c r="G978" s="37"/>
      <c r="H978" s="38"/>
      <c r="I978" s="38"/>
      <c r="J978" s="38"/>
      <c r="M978" s="39"/>
      <c r="AG978" s="32"/>
      <c r="AH978" s="32"/>
      <c r="AI978" s="40"/>
      <c r="AJ978" s="41"/>
      <c r="AK978" s="42"/>
      <c r="AL978" s="40"/>
      <c r="AM978" s="41"/>
      <c r="AN978" s="42"/>
      <c r="AO978" s="43"/>
      <c r="AP978" s="43"/>
      <c r="AQ978" s="43"/>
    </row>
    <row r="979" spans="5:43" x14ac:dyDescent="0.2">
      <c r="E979" s="36"/>
      <c r="G979" s="37"/>
      <c r="H979" s="38"/>
      <c r="I979" s="38"/>
      <c r="J979" s="38"/>
      <c r="M979" s="39"/>
      <c r="AG979" s="32"/>
      <c r="AH979" s="32"/>
      <c r="AI979" s="40"/>
      <c r="AJ979" s="41"/>
      <c r="AK979" s="42"/>
      <c r="AL979" s="40"/>
      <c r="AM979" s="41"/>
      <c r="AN979" s="42"/>
      <c r="AO979" s="43"/>
      <c r="AP979" s="43"/>
      <c r="AQ979" s="43"/>
    </row>
    <row r="980" spans="5:43" x14ac:dyDescent="0.2">
      <c r="E980" s="36"/>
      <c r="G980" s="37"/>
      <c r="H980" s="38"/>
      <c r="I980" s="38"/>
      <c r="J980" s="38"/>
      <c r="M980" s="39"/>
      <c r="AG980" s="32"/>
      <c r="AH980" s="32"/>
      <c r="AI980" s="40"/>
      <c r="AJ980" s="41"/>
      <c r="AK980" s="42"/>
      <c r="AL980" s="40"/>
      <c r="AM980" s="41"/>
      <c r="AN980" s="42"/>
      <c r="AO980" s="43"/>
      <c r="AP980" s="43"/>
      <c r="AQ980" s="43"/>
    </row>
    <row r="981" spans="5:43" x14ac:dyDescent="0.2">
      <c r="E981" s="36"/>
      <c r="G981" s="37"/>
      <c r="H981" s="38"/>
      <c r="I981" s="38"/>
      <c r="J981" s="38"/>
      <c r="M981" s="39"/>
      <c r="AG981" s="32"/>
      <c r="AH981" s="32"/>
      <c r="AI981" s="40"/>
      <c r="AJ981" s="41"/>
      <c r="AK981" s="42"/>
      <c r="AL981" s="40"/>
      <c r="AM981" s="41"/>
      <c r="AN981" s="42"/>
      <c r="AO981" s="43"/>
      <c r="AP981" s="43"/>
      <c r="AQ981" s="43"/>
    </row>
    <row r="982" spans="5:43" x14ac:dyDescent="0.2">
      <c r="E982" s="36"/>
      <c r="G982" s="37"/>
      <c r="H982" s="38"/>
      <c r="I982" s="38"/>
      <c r="J982" s="38"/>
      <c r="M982" s="39"/>
      <c r="AG982" s="32"/>
      <c r="AH982" s="32"/>
      <c r="AI982" s="40"/>
      <c r="AJ982" s="41"/>
      <c r="AK982" s="42"/>
      <c r="AL982" s="40"/>
      <c r="AM982" s="41"/>
      <c r="AN982" s="42"/>
      <c r="AO982" s="43"/>
      <c r="AP982" s="43"/>
      <c r="AQ982" s="43"/>
    </row>
    <row r="983" spans="5:43" x14ac:dyDescent="0.2">
      <c r="E983" s="36"/>
      <c r="G983" s="37"/>
      <c r="H983" s="38"/>
      <c r="I983" s="38"/>
      <c r="J983" s="38"/>
      <c r="M983" s="39"/>
      <c r="AG983" s="32"/>
      <c r="AH983" s="32"/>
      <c r="AI983" s="40"/>
      <c r="AJ983" s="41"/>
      <c r="AK983" s="42"/>
      <c r="AL983" s="40"/>
      <c r="AM983" s="41"/>
      <c r="AN983" s="42"/>
      <c r="AO983" s="43"/>
      <c r="AP983" s="43"/>
      <c r="AQ983" s="43"/>
    </row>
    <row r="984" spans="5:43" x14ac:dyDescent="0.2">
      <c r="E984" s="36"/>
      <c r="G984" s="37"/>
      <c r="H984" s="38"/>
      <c r="I984" s="38"/>
      <c r="J984" s="38"/>
      <c r="M984" s="39"/>
      <c r="AG984" s="32"/>
      <c r="AH984" s="32"/>
      <c r="AI984" s="40"/>
      <c r="AJ984" s="41"/>
      <c r="AK984" s="42"/>
      <c r="AL984" s="40"/>
      <c r="AM984" s="41"/>
      <c r="AN984" s="42"/>
      <c r="AO984" s="43"/>
      <c r="AP984" s="43"/>
      <c r="AQ984" s="43"/>
    </row>
    <row r="985" spans="5:43" x14ac:dyDescent="0.2">
      <c r="E985" s="36"/>
      <c r="G985" s="37"/>
      <c r="H985" s="38"/>
      <c r="I985" s="38"/>
      <c r="J985" s="38"/>
      <c r="M985" s="39"/>
      <c r="AG985" s="32"/>
      <c r="AH985" s="32"/>
      <c r="AI985" s="40"/>
      <c r="AJ985" s="41"/>
      <c r="AK985" s="42"/>
      <c r="AL985" s="40"/>
      <c r="AM985" s="41"/>
      <c r="AN985" s="42"/>
      <c r="AO985" s="43"/>
      <c r="AP985" s="43"/>
      <c r="AQ985" s="43"/>
    </row>
    <row r="986" spans="5:43" x14ac:dyDescent="0.2">
      <c r="E986" s="36"/>
      <c r="G986" s="37"/>
      <c r="H986" s="38"/>
      <c r="I986" s="38"/>
      <c r="J986" s="38"/>
      <c r="M986" s="39"/>
      <c r="AG986" s="32"/>
      <c r="AH986" s="32"/>
      <c r="AI986" s="40"/>
      <c r="AJ986" s="41"/>
      <c r="AK986" s="42"/>
      <c r="AL986" s="40"/>
      <c r="AM986" s="41"/>
      <c r="AN986" s="42"/>
      <c r="AO986" s="43"/>
      <c r="AP986" s="43"/>
      <c r="AQ986" s="43"/>
    </row>
    <row r="987" spans="5:43" x14ac:dyDescent="0.2">
      <c r="E987" s="36"/>
      <c r="G987" s="37"/>
      <c r="H987" s="38"/>
      <c r="I987" s="38"/>
      <c r="J987" s="38"/>
      <c r="M987" s="39"/>
      <c r="AG987" s="32"/>
      <c r="AH987" s="32"/>
      <c r="AI987" s="40"/>
      <c r="AJ987" s="41"/>
      <c r="AK987" s="42"/>
      <c r="AL987" s="40"/>
      <c r="AM987" s="41"/>
      <c r="AN987" s="42"/>
      <c r="AO987" s="43"/>
      <c r="AP987" s="43"/>
      <c r="AQ987" s="43"/>
    </row>
    <row r="988" spans="5:43" x14ac:dyDescent="0.2">
      <c r="E988" s="36"/>
      <c r="G988" s="37"/>
      <c r="H988" s="38"/>
      <c r="I988" s="38"/>
      <c r="J988" s="38"/>
      <c r="M988" s="39"/>
      <c r="AG988" s="32"/>
      <c r="AH988" s="32"/>
      <c r="AI988" s="40"/>
      <c r="AJ988" s="41"/>
      <c r="AK988" s="42"/>
      <c r="AL988" s="40"/>
      <c r="AM988" s="41"/>
      <c r="AN988" s="42"/>
      <c r="AO988" s="43"/>
      <c r="AP988" s="43"/>
      <c r="AQ988" s="43"/>
    </row>
    <row r="989" spans="5:43" x14ac:dyDescent="0.2">
      <c r="E989" s="36"/>
      <c r="G989" s="37"/>
      <c r="H989" s="38"/>
      <c r="I989" s="38"/>
      <c r="J989" s="38"/>
      <c r="M989" s="39"/>
      <c r="AG989" s="32"/>
      <c r="AH989" s="32"/>
      <c r="AI989" s="40"/>
      <c r="AJ989" s="41"/>
      <c r="AK989" s="42"/>
      <c r="AL989" s="40"/>
      <c r="AM989" s="41"/>
      <c r="AN989" s="42"/>
      <c r="AO989" s="43"/>
      <c r="AP989" s="43"/>
      <c r="AQ989" s="43"/>
    </row>
    <row r="990" spans="5:43" x14ac:dyDescent="0.2">
      <c r="E990" s="36"/>
      <c r="G990" s="37"/>
      <c r="H990" s="38"/>
      <c r="I990" s="38"/>
      <c r="J990" s="38"/>
      <c r="M990" s="39"/>
      <c r="AG990" s="32"/>
      <c r="AH990" s="32"/>
      <c r="AI990" s="40"/>
      <c r="AJ990" s="41"/>
      <c r="AK990" s="42"/>
      <c r="AL990" s="40"/>
      <c r="AM990" s="41"/>
      <c r="AN990" s="42"/>
      <c r="AO990" s="43"/>
      <c r="AP990" s="43"/>
      <c r="AQ990" s="43"/>
    </row>
    <row r="991" spans="5:43" x14ac:dyDescent="0.2">
      <c r="E991" s="36"/>
      <c r="G991" s="37"/>
      <c r="H991" s="38"/>
      <c r="I991" s="38"/>
      <c r="J991" s="38"/>
      <c r="M991" s="39"/>
      <c r="AG991" s="32"/>
      <c r="AH991" s="32"/>
      <c r="AI991" s="40"/>
      <c r="AJ991" s="41"/>
      <c r="AK991" s="42"/>
      <c r="AL991" s="40"/>
      <c r="AM991" s="41"/>
      <c r="AN991" s="42"/>
      <c r="AO991" s="43"/>
      <c r="AP991" s="43"/>
      <c r="AQ991" s="43"/>
    </row>
    <row r="992" spans="5:43" x14ac:dyDescent="0.2">
      <c r="E992" s="36"/>
      <c r="G992" s="37"/>
      <c r="H992" s="38"/>
      <c r="I992" s="38"/>
      <c r="J992" s="38"/>
      <c r="M992" s="39"/>
      <c r="AG992" s="32"/>
      <c r="AH992" s="32"/>
      <c r="AI992" s="40"/>
      <c r="AJ992" s="41"/>
      <c r="AK992" s="42"/>
      <c r="AL992" s="40"/>
      <c r="AM992" s="41"/>
      <c r="AN992" s="42"/>
      <c r="AO992" s="43"/>
      <c r="AP992" s="43"/>
      <c r="AQ992" s="43"/>
    </row>
    <row r="993" spans="5:43" x14ac:dyDescent="0.2">
      <c r="E993" s="36"/>
      <c r="G993" s="37"/>
      <c r="H993" s="38"/>
      <c r="I993" s="38"/>
      <c r="J993" s="38"/>
      <c r="M993" s="39"/>
      <c r="AG993" s="32"/>
      <c r="AH993" s="32"/>
      <c r="AI993" s="40"/>
      <c r="AJ993" s="41"/>
      <c r="AK993" s="42"/>
      <c r="AL993" s="40"/>
      <c r="AM993" s="41"/>
      <c r="AN993" s="42"/>
      <c r="AO993" s="43"/>
      <c r="AP993" s="43"/>
      <c r="AQ993" s="43"/>
    </row>
    <row r="994" spans="5:43" x14ac:dyDescent="0.2">
      <c r="E994" s="36"/>
      <c r="G994" s="37"/>
      <c r="H994" s="38"/>
      <c r="I994" s="38"/>
      <c r="J994" s="38"/>
      <c r="M994" s="39"/>
      <c r="AG994" s="32"/>
      <c r="AH994" s="32"/>
      <c r="AI994" s="40"/>
      <c r="AJ994" s="41"/>
      <c r="AK994" s="42"/>
      <c r="AL994" s="40"/>
      <c r="AM994" s="41"/>
      <c r="AN994" s="42"/>
      <c r="AO994" s="43"/>
      <c r="AP994" s="43"/>
      <c r="AQ994" s="43"/>
    </row>
    <row r="995" spans="5:43" x14ac:dyDescent="0.2">
      <c r="E995" s="36"/>
      <c r="G995" s="37"/>
      <c r="H995" s="38"/>
      <c r="I995" s="38"/>
      <c r="J995" s="38"/>
      <c r="M995" s="39"/>
      <c r="AG995" s="32"/>
      <c r="AH995" s="32"/>
      <c r="AI995" s="40"/>
      <c r="AJ995" s="41"/>
      <c r="AK995" s="42"/>
      <c r="AL995" s="40"/>
      <c r="AM995" s="41"/>
      <c r="AN995" s="42"/>
      <c r="AO995" s="43"/>
      <c r="AP995" s="43"/>
      <c r="AQ995" s="43"/>
    </row>
    <row r="996" spans="5:43" x14ac:dyDescent="0.2">
      <c r="E996" s="36"/>
      <c r="G996" s="37"/>
      <c r="H996" s="38"/>
      <c r="I996" s="38"/>
      <c r="J996" s="38"/>
      <c r="M996" s="39"/>
      <c r="AG996" s="32"/>
      <c r="AH996" s="32"/>
      <c r="AI996" s="40"/>
      <c r="AJ996" s="41"/>
      <c r="AK996" s="42"/>
      <c r="AL996" s="40"/>
      <c r="AM996" s="41"/>
      <c r="AN996" s="42"/>
      <c r="AO996" s="43"/>
      <c r="AP996" s="43"/>
      <c r="AQ996" s="43"/>
    </row>
    <row r="997" spans="5:43" x14ac:dyDescent="0.2">
      <c r="E997" s="36"/>
      <c r="G997" s="37"/>
      <c r="H997" s="38"/>
      <c r="I997" s="38"/>
      <c r="J997" s="38"/>
      <c r="M997" s="39"/>
      <c r="AG997" s="32"/>
      <c r="AH997" s="32"/>
      <c r="AI997" s="40"/>
      <c r="AJ997" s="41"/>
      <c r="AK997" s="42"/>
      <c r="AL997" s="40"/>
      <c r="AM997" s="41"/>
      <c r="AN997" s="42"/>
      <c r="AO997" s="43"/>
      <c r="AP997" s="43"/>
      <c r="AQ997" s="43"/>
    </row>
    <row r="998" spans="5:43" x14ac:dyDescent="0.2">
      <c r="E998" s="36"/>
      <c r="G998" s="37"/>
      <c r="H998" s="38"/>
      <c r="I998" s="38"/>
      <c r="J998" s="38"/>
      <c r="M998" s="39"/>
      <c r="AG998" s="32"/>
      <c r="AH998" s="32"/>
      <c r="AI998" s="40"/>
      <c r="AJ998" s="41"/>
      <c r="AK998" s="42"/>
      <c r="AL998" s="40"/>
      <c r="AM998" s="41"/>
      <c r="AN998" s="42"/>
      <c r="AO998" s="43"/>
      <c r="AP998" s="43"/>
      <c r="AQ998" s="43"/>
    </row>
    <row r="999" spans="5:43" x14ac:dyDescent="0.2">
      <c r="E999" s="36"/>
      <c r="G999" s="37"/>
      <c r="H999" s="38"/>
      <c r="I999" s="38"/>
      <c r="J999" s="38"/>
      <c r="M999" s="39"/>
      <c r="AG999" s="32"/>
      <c r="AH999" s="32"/>
      <c r="AI999" s="40"/>
      <c r="AJ999" s="41"/>
      <c r="AK999" s="42"/>
      <c r="AL999" s="40"/>
      <c r="AM999" s="41"/>
      <c r="AN999" s="42"/>
      <c r="AO999" s="43"/>
      <c r="AP999" s="43"/>
      <c r="AQ999" s="43"/>
    </row>
    <row r="1000" spans="5:43" x14ac:dyDescent="0.2">
      <c r="E1000" s="36"/>
      <c r="G1000" s="37"/>
      <c r="H1000" s="38"/>
      <c r="I1000" s="38"/>
      <c r="J1000" s="38"/>
      <c r="M1000" s="39"/>
      <c r="AG1000" s="32"/>
      <c r="AH1000" s="32"/>
      <c r="AI1000" s="40"/>
      <c r="AJ1000" s="41"/>
      <c r="AK1000" s="42"/>
      <c r="AL1000" s="40"/>
      <c r="AM1000" s="41"/>
      <c r="AN1000" s="42"/>
      <c r="AO1000" s="43"/>
      <c r="AP1000" s="43"/>
      <c r="AQ1000" s="43"/>
    </row>
    <row r="1001" spans="5:43" x14ac:dyDescent="0.2">
      <c r="E1001" s="36"/>
      <c r="G1001" s="37"/>
      <c r="H1001" s="38"/>
      <c r="I1001" s="38"/>
      <c r="J1001" s="38"/>
      <c r="M1001" s="39"/>
      <c r="AG1001" s="32"/>
      <c r="AH1001" s="32"/>
      <c r="AI1001" s="40"/>
      <c r="AJ1001" s="41"/>
      <c r="AK1001" s="42"/>
      <c r="AL1001" s="40"/>
      <c r="AM1001" s="41"/>
      <c r="AN1001" s="42"/>
      <c r="AO1001" s="43"/>
      <c r="AP1001" s="43"/>
      <c r="AQ1001" s="43"/>
    </row>
    <row r="1002" spans="5:43" x14ac:dyDescent="0.2">
      <c r="E1002" s="36"/>
      <c r="G1002" s="37"/>
      <c r="H1002" s="38"/>
      <c r="I1002" s="38"/>
      <c r="J1002" s="38"/>
      <c r="M1002" s="39"/>
      <c r="AG1002" s="32"/>
      <c r="AH1002" s="32"/>
      <c r="AI1002" s="40"/>
      <c r="AJ1002" s="41"/>
      <c r="AK1002" s="42"/>
      <c r="AL1002" s="40"/>
      <c r="AM1002" s="41"/>
      <c r="AN1002" s="42"/>
      <c r="AO1002" s="43"/>
      <c r="AP1002" s="43"/>
      <c r="AQ1002" s="43"/>
    </row>
    <row r="1003" spans="5:43" x14ac:dyDescent="0.2">
      <c r="E1003" s="36"/>
      <c r="G1003" s="37"/>
      <c r="H1003" s="38"/>
      <c r="I1003" s="38"/>
      <c r="J1003" s="38"/>
      <c r="M1003" s="39"/>
      <c r="AG1003" s="32"/>
      <c r="AH1003" s="32"/>
      <c r="AI1003" s="40"/>
      <c r="AJ1003" s="41"/>
      <c r="AK1003" s="42"/>
      <c r="AL1003" s="40"/>
      <c r="AM1003" s="41"/>
      <c r="AN1003" s="42"/>
      <c r="AO1003" s="43"/>
      <c r="AP1003" s="43"/>
      <c r="AQ1003" s="43"/>
    </row>
    <row r="1004" spans="5:43" x14ac:dyDescent="0.2">
      <c r="E1004" s="36"/>
      <c r="G1004" s="37"/>
      <c r="H1004" s="38"/>
      <c r="I1004" s="38"/>
      <c r="J1004" s="38"/>
      <c r="M1004" s="39"/>
      <c r="AG1004" s="32"/>
      <c r="AH1004" s="32"/>
      <c r="AI1004" s="40"/>
      <c r="AJ1004" s="41"/>
      <c r="AK1004" s="42"/>
      <c r="AL1004" s="40"/>
      <c r="AM1004" s="41"/>
      <c r="AN1004" s="42"/>
      <c r="AO1004" s="43"/>
      <c r="AP1004" s="43"/>
      <c r="AQ1004" s="43"/>
    </row>
    <row r="1005" spans="5:43" x14ac:dyDescent="0.2">
      <c r="E1005" s="36"/>
      <c r="G1005" s="37"/>
      <c r="H1005" s="38"/>
      <c r="I1005" s="38"/>
      <c r="J1005" s="38"/>
      <c r="M1005" s="39"/>
      <c r="AG1005" s="32"/>
      <c r="AH1005" s="32"/>
      <c r="AI1005" s="40"/>
      <c r="AJ1005" s="41"/>
      <c r="AK1005" s="42"/>
      <c r="AL1005" s="40"/>
      <c r="AM1005" s="41"/>
      <c r="AN1005" s="42"/>
      <c r="AO1005" s="43"/>
      <c r="AP1005" s="43"/>
      <c r="AQ1005" s="43"/>
    </row>
    <row r="1006" spans="5:43" x14ac:dyDescent="0.2">
      <c r="E1006" s="36"/>
      <c r="G1006" s="37"/>
      <c r="H1006" s="38"/>
      <c r="I1006" s="38"/>
      <c r="J1006" s="38"/>
      <c r="M1006" s="39"/>
      <c r="AG1006" s="32"/>
      <c r="AH1006" s="32"/>
      <c r="AI1006" s="40"/>
      <c r="AJ1006" s="41"/>
      <c r="AK1006" s="42"/>
      <c r="AL1006" s="40"/>
      <c r="AM1006" s="41"/>
      <c r="AN1006" s="42"/>
      <c r="AO1006" s="43"/>
      <c r="AP1006" s="43"/>
      <c r="AQ1006" s="43"/>
    </row>
    <row r="1007" spans="5:43" x14ac:dyDescent="0.2">
      <c r="E1007" s="36"/>
      <c r="G1007" s="37"/>
      <c r="H1007" s="38"/>
      <c r="I1007" s="38"/>
      <c r="J1007" s="38"/>
      <c r="M1007" s="39"/>
      <c r="AG1007" s="32"/>
      <c r="AH1007" s="32"/>
      <c r="AI1007" s="40"/>
      <c r="AJ1007" s="41"/>
      <c r="AK1007" s="42"/>
      <c r="AL1007" s="40"/>
      <c r="AM1007" s="41"/>
      <c r="AN1007" s="42"/>
      <c r="AO1007" s="43"/>
      <c r="AP1007" s="43"/>
      <c r="AQ1007" s="43"/>
    </row>
    <row r="1008" spans="5:43" x14ac:dyDescent="0.2">
      <c r="E1008" s="36"/>
      <c r="G1008" s="37"/>
      <c r="H1008" s="38"/>
      <c r="I1008" s="38"/>
      <c r="J1008" s="38"/>
      <c r="M1008" s="39"/>
      <c r="AG1008" s="32"/>
      <c r="AH1008" s="32"/>
      <c r="AI1008" s="40"/>
      <c r="AJ1008" s="41"/>
      <c r="AK1008" s="42"/>
      <c r="AL1008" s="40"/>
      <c r="AM1008" s="41"/>
      <c r="AN1008" s="42"/>
      <c r="AO1008" s="43"/>
      <c r="AP1008" s="43"/>
      <c r="AQ1008" s="43"/>
    </row>
    <row r="1009" spans="5:43" x14ac:dyDescent="0.2">
      <c r="E1009" s="36"/>
      <c r="G1009" s="37"/>
      <c r="H1009" s="38"/>
      <c r="I1009" s="38"/>
      <c r="J1009" s="38"/>
      <c r="M1009" s="39"/>
      <c r="AG1009" s="32"/>
      <c r="AH1009" s="32"/>
      <c r="AI1009" s="40"/>
      <c r="AJ1009" s="41"/>
      <c r="AK1009" s="42"/>
      <c r="AL1009" s="40"/>
      <c r="AM1009" s="41"/>
      <c r="AN1009" s="42"/>
      <c r="AO1009" s="43"/>
      <c r="AP1009" s="43"/>
      <c r="AQ1009" s="43"/>
    </row>
    <row r="1010" spans="5:43" x14ac:dyDescent="0.2">
      <c r="E1010" s="36"/>
      <c r="G1010" s="37"/>
      <c r="H1010" s="38"/>
      <c r="I1010" s="38"/>
      <c r="J1010" s="38"/>
      <c r="M1010" s="39"/>
      <c r="AG1010" s="32"/>
      <c r="AH1010" s="32"/>
      <c r="AI1010" s="40"/>
      <c r="AJ1010" s="41"/>
      <c r="AK1010" s="42"/>
      <c r="AL1010" s="40"/>
      <c r="AM1010" s="41"/>
      <c r="AN1010" s="42"/>
      <c r="AO1010" s="43"/>
      <c r="AP1010" s="43"/>
      <c r="AQ1010" s="43"/>
    </row>
    <row r="1011" spans="5:43" x14ac:dyDescent="0.2">
      <c r="E1011" s="36"/>
      <c r="G1011" s="37"/>
      <c r="H1011" s="38"/>
      <c r="I1011" s="38"/>
      <c r="J1011" s="38"/>
      <c r="M1011" s="39"/>
      <c r="AG1011" s="32"/>
      <c r="AH1011" s="32"/>
      <c r="AI1011" s="40"/>
      <c r="AJ1011" s="41"/>
      <c r="AK1011" s="42"/>
      <c r="AL1011" s="40"/>
      <c r="AM1011" s="41"/>
      <c r="AN1011" s="42"/>
      <c r="AO1011" s="43"/>
      <c r="AP1011" s="43"/>
      <c r="AQ1011" s="43"/>
    </row>
    <row r="1012" spans="5:43" x14ac:dyDescent="0.2">
      <c r="E1012" s="36"/>
      <c r="G1012" s="37"/>
      <c r="H1012" s="38"/>
      <c r="I1012" s="38"/>
      <c r="J1012" s="38"/>
      <c r="M1012" s="39"/>
      <c r="AG1012" s="32"/>
      <c r="AH1012" s="32"/>
      <c r="AI1012" s="40"/>
      <c r="AJ1012" s="41"/>
      <c r="AK1012" s="42"/>
      <c r="AL1012" s="40"/>
      <c r="AM1012" s="41"/>
      <c r="AN1012" s="42"/>
      <c r="AO1012" s="43"/>
      <c r="AP1012" s="43"/>
      <c r="AQ1012" s="43"/>
    </row>
    <row r="1013" spans="5:43" x14ac:dyDescent="0.2">
      <c r="E1013" s="36"/>
      <c r="G1013" s="37"/>
      <c r="H1013" s="38"/>
      <c r="I1013" s="38"/>
      <c r="J1013" s="38"/>
      <c r="M1013" s="39"/>
      <c r="AG1013" s="32"/>
      <c r="AH1013" s="32"/>
      <c r="AI1013" s="40"/>
      <c r="AJ1013" s="41"/>
      <c r="AK1013" s="42"/>
      <c r="AL1013" s="40"/>
      <c r="AM1013" s="41"/>
      <c r="AN1013" s="42"/>
      <c r="AO1013" s="43"/>
      <c r="AP1013" s="43"/>
      <c r="AQ1013" s="43"/>
    </row>
    <row r="1014" spans="5:43" x14ac:dyDescent="0.2">
      <c r="E1014" s="36"/>
      <c r="G1014" s="37"/>
      <c r="H1014" s="38"/>
      <c r="I1014" s="38"/>
      <c r="J1014" s="38"/>
      <c r="M1014" s="39"/>
      <c r="AG1014" s="32"/>
      <c r="AH1014" s="32"/>
      <c r="AI1014" s="40"/>
      <c r="AJ1014" s="41"/>
      <c r="AK1014" s="42"/>
      <c r="AL1014" s="40"/>
      <c r="AM1014" s="41"/>
      <c r="AN1014" s="42"/>
      <c r="AO1014" s="43"/>
      <c r="AP1014" s="43"/>
      <c r="AQ1014" s="43"/>
    </row>
    <row r="1015" spans="5:43" x14ac:dyDescent="0.2">
      <c r="E1015" s="36"/>
      <c r="G1015" s="37"/>
      <c r="H1015" s="38"/>
      <c r="I1015" s="38"/>
      <c r="J1015" s="38"/>
      <c r="M1015" s="39"/>
      <c r="AG1015" s="32"/>
      <c r="AH1015" s="32"/>
      <c r="AI1015" s="40"/>
      <c r="AJ1015" s="41"/>
      <c r="AK1015" s="42"/>
      <c r="AL1015" s="40"/>
      <c r="AM1015" s="41"/>
      <c r="AN1015" s="42"/>
      <c r="AO1015" s="43"/>
      <c r="AP1015" s="43"/>
      <c r="AQ1015" s="43"/>
    </row>
    <row r="1016" spans="5:43" x14ac:dyDescent="0.2">
      <c r="E1016" s="36"/>
      <c r="G1016" s="37"/>
      <c r="H1016" s="38"/>
      <c r="I1016" s="38"/>
      <c r="J1016" s="38"/>
      <c r="M1016" s="39"/>
      <c r="AG1016" s="32"/>
      <c r="AH1016" s="32"/>
      <c r="AI1016" s="40"/>
      <c r="AJ1016" s="41"/>
      <c r="AK1016" s="42"/>
      <c r="AL1016" s="40"/>
      <c r="AM1016" s="41"/>
      <c r="AN1016" s="42"/>
      <c r="AO1016" s="43"/>
      <c r="AP1016" s="43"/>
      <c r="AQ1016" s="43"/>
    </row>
    <row r="1017" spans="5:43" x14ac:dyDescent="0.2">
      <c r="E1017" s="36"/>
      <c r="G1017" s="37"/>
      <c r="H1017" s="38"/>
      <c r="I1017" s="38"/>
      <c r="J1017" s="38"/>
      <c r="M1017" s="39"/>
      <c r="AG1017" s="32"/>
      <c r="AH1017" s="32"/>
      <c r="AI1017" s="40"/>
      <c r="AJ1017" s="41"/>
      <c r="AK1017" s="42"/>
      <c r="AL1017" s="40"/>
      <c r="AM1017" s="41"/>
      <c r="AN1017" s="42"/>
      <c r="AO1017" s="43"/>
      <c r="AP1017" s="43"/>
      <c r="AQ1017" s="43"/>
    </row>
    <row r="1018" spans="5:43" x14ac:dyDescent="0.2">
      <c r="E1018" s="36"/>
      <c r="G1018" s="37"/>
      <c r="H1018" s="38"/>
      <c r="I1018" s="38"/>
      <c r="J1018" s="38"/>
      <c r="M1018" s="39"/>
      <c r="AG1018" s="32"/>
      <c r="AH1018" s="32"/>
      <c r="AI1018" s="40"/>
      <c r="AJ1018" s="41"/>
      <c r="AK1018" s="42"/>
      <c r="AL1018" s="40"/>
      <c r="AM1018" s="41"/>
      <c r="AN1018" s="42"/>
      <c r="AO1018" s="43"/>
      <c r="AP1018" s="43"/>
      <c r="AQ1018" s="43"/>
    </row>
    <row r="1019" spans="5:43" x14ac:dyDescent="0.2">
      <c r="E1019" s="36"/>
      <c r="G1019" s="37"/>
      <c r="H1019" s="38"/>
      <c r="I1019" s="38"/>
      <c r="J1019" s="38"/>
      <c r="M1019" s="39"/>
      <c r="AG1019" s="32"/>
      <c r="AH1019" s="32"/>
      <c r="AI1019" s="40"/>
      <c r="AJ1019" s="41"/>
      <c r="AK1019" s="42"/>
      <c r="AL1019" s="40"/>
      <c r="AM1019" s="41"/>
      <c r="AN1019" s="42"/>
      <c r="AO1019" s="43"/>
      <c r="AP1019" s="43"/>
      <c r="AQ1019" s="43"/>
    </row>
    <row r="1020" spans="5:43" x14ac:dyDescent="0.2">
      <c r="E1020" s="36"/>
      <c r="G1020" s="37"/>
      <c r="H1020" s="38"/>
      <c r="I1020" s="38"/>
      <c r="J1020" s="38"/>
      <c r="M1020" s="39"/>
      <c r="AG1020" s="32"/>
      <c r="AH1020" s="32"/>
      <c r="AI1020" s="40"/>
      <c r="AJ1020" s="41"/>
      <c r="AK1020" s="42"/>
      <c r="AL1020" s="40"/>
      <c r="AM1020" s="41"/>
      <c r="AN1020" s="42"/>
      <c r="AO1020" s="43"/>
      <c r="AP1020" s="43"/>
      <c r="AQ1020" s="43"/>
    </row>
    <row r="1021" spans="5:43" x14ac:dyDescent="0.2">
      <c r="E1021" s="36"/>
      <c r="G1021" s="37"/>
      <c r="H1021" s="38"/>
      <c r="I1021" s="38"/>
      <c r="J1021" s="38"/>
      <c r="M1021" s="39"/>
      <c r="AG1021" s="32"/>
      <c r="AH1021" s="32"/>
      <c r="AI1021" s="40"/>
      <c r="AJ1021" s="41"/>
      <c r="AK1021" s="42"/>
      <c r="AL1021" s="40"/>
      <c r="AM1021" s="41"/>
      <c r="AN1021" s="42"/>
      <c r="AO1021" s="43"/>
      <c r="AP1021" s="43"/>
      <c r="AQ1021" s="43"/>
    </row>
    <row r="1022" spans="5:43" x14ac:dyDescent="0.2">
      <c r="E1022" s="36"/>
      <c r="G1022" s="37"/>
      <c r="H1022" s="38"/>
      <c r="I1022" s="38"/>
      <c r="J1022" s="38"/>
      <c r="M1022" s="39"/>
      <c r="AG1022" s="32"/>
      <c r="AH1022" s="32"/>
      <c r="AI1022" s="40"/>
      <c r="AJ1022" s="41"/>
      <c r="AK1022" s="42"/>
      <c r="AL1022" s="40"/>
      <c r="AM1022" s="41"/>
      <c r="AN1022" s="42"/>
      <c r="AO1022" s="43"/>
      <c r="AP1022" s="43"/>
      <c r="AQ1022" s="43"/>
    </row>
    <row r="1023" spans="5:43" x14ac:dyDescent="0.2">
      <c r="E1023" s="36"/>
      <c r="G1023" s="37"/>
      <c r="H1023" s="38"/>
      <c r="I1023" s="38"/>
      <c r="J1023" s="38"/>
      <c r="M1023" s="39"/>
      <c r="AG1023" s="32"/>
      <c r="AH1023" s="32"/>
      <c r="AI1023" s="40"/>
      <c r="AJ1023" s="41"/>
      <c r="AK1023" s="42"/>
      <c r="AL1023" s="40"/>
      <c r="AM1023" s="41"/>
      <c r="AN1023" s="42"/>
      <c r="AO1023" s="43"/>
      <c r="AP1023" s="43"/>
      <c r="AQ1023" s="43"/>
    </row>
    <row r="1024" spans="5:43" x14ac:dyDescent="0.2">
      <c r="E1024" s="36"/>
      <c r="G1024" s="37"/>
      <c r="H1024" s="38"/>
      <c r="I1024" s="38"/>
      <c r="J1024" s="38"/>
      <c r="M1024" s="39"/>
      <c r="AG1024" s="32"/>
      <c r="AH1024" s="32"/>
      <c r="AI1024" s="40"/>
      <c r="AJ1024" s="41"/>
      <c r="AK1024" s="42"/>
      <c r="AL1024" s="40"/>
      <c r="AM1024" s="41"/>
      <c r="AN1024" s="42"/>
      <c r="AO1024" s="43"/>
      <c r="AP1024" s="43"/>
      <c r="AQ1024" s="43"/>
    </row>
    <row r="1025" spans="5:43" x14ac:dyDescent="0.2">
      <c r="E1025" s="36"/>
      <c r="G1025" s="37"/>
      <c r="H1025" s="38"/>
      <c r="I1025" s="38"/>
      <c r="J1025" s="38"/>
      <c r="M1025" s="39"/>
      <c r="AG1025" s="32"/>
      <c r="AH1025" s="32"/>
      <c r="AI1025" s="40"/>
      <c r="AJ1025" s="41"/>
      <c r="AK1025" s="42"/>
      <c r="AL1025" s="40"/>
      <c r="AM1025" s="41"/>
      <c r="AN1025" s="42"/>
      <c r="AO1025" s="43"/>
      <c r="AP1025" s="43"/>
      <c r="AQ1025" s="43"/>
    </row>
    <row r="1026" spans="5:43" x14ac:dyDescent="0.2">
      <c r="E1026" s="36"/>
      <c r="G1026" s="37"/>
      <c r="H1026" s="38"/>
      <c r="I1026" s="38"/>
      <c r="J1026" s="38"/>
      <c r="M1026" s="39"/>
      <c r="AG1026" s="32"/>
      <c r="AH1026" s="32"/>
      <c r="AI1026" s="40"/>
      <c r="AJ1026" s="41"/>
      <c r="AK1026" s="42"/>
      <c r="AL1026" s="40"/>
      <c r="AM1026" s="41"/>
      <c r="AN1026" s="42"/>
      <c r="AO1026" s="43"/>
      <c r="AP1026" s="43"/>
      <c r="AQ1026" s="43"/>
    </row>
    <row r="1027" spans="5:43" x14ac:dyDescent="0.2">
      <c r="E1027" s="36"/>
      <c r="G1027" s="37"/>
      <c r="H1027" s="38"/>
      <c r="I1027" s="38"/>
      <c r="J1027" s="38"/>
      <c r="M1027" s="39"/>
      <c r="AG1027" s="32"/>
      <c r="AH1027" s="32"/>
      <c r="AI1027" s="40"/>
      <c r="AJ1027" s="41"/>
      <c r="AK1027" s="42"/>
      <c r="AL1027" s="40"/>
      <c r="AM1027" s="41"/>
      <c r="AN1027" s="42"/>
      <c r="AO1027" s="43"/>
      <c r="AP1027" s="43"/>
      <c r="AQ1027" s="43"/>
    </row>
    <row r="1028" spans="5:43" x14ac:dyDescent="0.2">
      <c r="E1028" s="36"/>
      <c r="G1028" s="37"/>
      <c r="H1028" s="38"/>
      <c r="I1028" s="38"/>
      <c r="J1028" s="38"/>
      <c r="M1028" s="39"/>
      <c r="AG1028" s="32"/>
      <c r="AH1028" s="32"/>
      <c r="AI1028" s="40"/>
      <c r="AJ1028" s="41"/>
      <c r="AK1028" s="42"/>
      <c r="AL1028" s="40"/>
      <c r="AM1028" s="41"/>
      <c r="AN1028" s="42"/>
      <c r="AO1028" s="43"/>
      <c r="AP1028" s="43"/>
      <c r="AQ1028" s="43"/>
    </row>
    <row r="1029" spans="5:43" x14ac:dyDescent="0.2">
      <c r="E1029" s="36"/>
      <c r="G1029" s="37"/>
      <c r="H1029" s="38"/>
      <c r="I1029" s="38"/>
      <c r="J1029" s="38"/>
      <c r="M1029" s="39"/>
      <c r="AG1029" s="32"/>
      <c r="AH1029" s="32"/>
      <c r="AI1029" s="40"/>
      <c r="AJ1029" s="41"/>
      <c r="AK1029" s="42"/>
      <c r="AL1029" s="40"/>
      <c r="AM1029" s="41"/>
      <c r="AN1029" s="42"/>
      <c r="AO1029" s="43"/>
      <c r="AP1029" s="43"/>
      <c r="AQ1029" s="43"/>
    </row>
    <row r="1030" spans="5:43" x14ac:dyDescent="0.2">
      <c r="E1030" s="36"/>
      <c r="G1030" s="37"/>
      <c r="H1030" s="38"/>
      <c r="I1030" s="38"/>
      <c r="J1030" s="38"/>
      <c r="M1030" s="39"/>
      <c r="AG1030" s="32"/>
      <c r="AH1030" s="32"/>
      <c r="AI1030" s="40"/>
      <c r="AJ1030" s="41"/>
      <c r="AK1030" s="42"/>
      <c r="AL1030" s="40"/>
      <c r="AM1030" s="41"/>
      <c r="AN1030" s="42"/>
      <c r="AO1030" s="43"/>
      <c r="AP1030" s="43"/>
      <c r="AQ1030" s="43"/>
    </row>
    <row r="1031" spans="5:43" x14ac:dyDescent="0.2">
      <c r="E1031" s="36"/>
      <c r="G1031" s="37"/>
      <c r="H1031" s="38"/>
      <c r="I1031" s="38"/>
      <c r="J1031" s="38"/>
      <c r="M1031" s="39"/>
      <c r="AG1031" s="32"/>
      <c r="AH1031" s="32"/>
      <c r="AI1031" s="40"/>
      <c r="AJ1031" s="41"/>
      <c r="AK1031" s="42"/>
      <c r="AL1031" s="40"/>
      <c r="AM1031" s="41"/>
      <c r="AN1031" s="42"/>
      <c r="AO1031" s="43"/>
      <c r="AP1031" s="43"/>
      <c r="AQ1031" s="43"/>
    </row>
    <row r="1032" spans="5:43" x14ac:dyDescent="0.2">
      <c r="E1032" s="36"/>
      <c r="G1032" s="37"/>
      <c r="H1032" s="38"/>
      <c r="I1032" s="38"/>
      <c r="J1032" s="38"/>
      <c r="M1032" s="39"/>
      <c r="AG1032" s="32"/>
      <c r="AH1032" s="32"/>
      <c r="AI1032" s="40"/>
      <c r="AJ1032" s="41"/>
      <c r="AK1032" s="42"/>
      <c r="AL1032" s="40"/>
      <c r="AM1032" s="41"/>
      <c r="AN1032" s="42"/>
      <c r="AO1032" s="43"/>
      <c r="AP1032" s="43"/>
      <c r="AQ1032" s="43"/>
    </row>
    <row r="1033" spans="5:43" x14ac:dyDescent="0.2">
      <c r="E1033" s="36"/>
      <c r="G1033" s="37"/>
      <c r="H1033" s="38"/>
      <c r="I1033" s="38"/>
      <c r="J1033" s="38"/>
      <c r="M1033" s="39"/>
      <c r="AG1033" s="32"/>
      <c r="AH1033" s="32"/>
      <c r="AI1033" s="40"/>
      <c r="AJ1033" s="41"/>
      <c r="AK1033" s="42"/>
      <c r="AL1033" s="40"/>
      <c r="AM1033" s="41"/>
      <c r="AN1033" s="42"/>
      <c r="AO1033" s="43"/>
      <c r="AP1033" s="43"/>
      <c r="AQ1033" s="43"/>
    </row>
    <row r="1034" spans="5:43" x14ac:dyDescent="0.2">
      <c r="E1034" s="36"/>
      <c r="G1034" s="37"/>
      <c r="H1034" s="38"/>
      <c r="I1034" s="38"/>
      <c r="J1034" s="38"/>
      <c r="M1034" s="39"/>
      <c r="AG1034" s="32"/>
      <c r="AH1034" s="32"/>
      <c r="AI1034" s="40"/>
      <c r="AJ1034" s="41"/>
      <c r="AK1034" s="42"/>
      <c r="AL1034" s="40"/>
      <c r="AM1034" s="41"/>
      <c r="AN1034" s="42"/>
      <c r="AO1034" s="43"/>
      <c r="AP1034" s="43"/>
      <c r="AQ1034" s="43"/>
    </row>
    <row r="1035" spans="5:43" x14ac:dyDescent="0.2">
      <c r="E1035" s="36"/>
      <c r="G1035" s="37"/>
      <c r="H1035" s="38"/>
      <c r="I1035" s="38"/>
      <c r="J1035" s="38"/>
      <c r="M1035" s="39"/>
      <c r="AG1035" s="32"/>
      <c r="AH1035" s="32"/>
      <c r="AI1035" s="40"/>
      <c r="AJ1035" s="41"/>
      <c r="AK1035" s="42"/>
      <c r="AL1035" s="40"/>
      <c r="AM1035" s="41"/>
      <c r="AN1035" s="42"/>
      <c r="AO1035" s="43"/>
      <c r="AP1035" s="43"/>
      <c r="AQ1035" s="43"/>
    </row>
    <row r="1036" spans="5:43" x14ac:dyDescent="0.2">
      <c r="E1036" s="36"/>
      <c r="G1036" s="37"/>
      <c r="H1036" s="38"/>
      <c r="I1036" s="38"/>
      <c r="J1036" s="38"/>
      <c r="M1036" s="39"/>
      <c r="AG1036" s="32"/>
      <c r="AH1036" s="32"/>
      <c r="AI1036" s="40"/>
      <c r="AJ1036" s="41"/>
      <c r="AK1036" s="42"/>
      <c r="AL1036" s="40"/>
      <c r="AM1036" s="41"/>
      <c r="AN1036" s="42"/>
      <c r="AO1036" s="43"/>
      <c r="AP1036" s="43"/>
      <c r="AQ1036" s="43"/>
    </row>
    <row r="1037" spans="5:43" x14ac:dyDescent="0.2">
      <c r="E1037" s="36"/>
      <c r="G1037" s="37"/>
      <c r="H1037" s="38"/>
      <c r="I1037" s="38"/>
      <c r="J1037" s="38"/>
      <c r="M1037" s="39"/>
      <c r="AG1037" s="32"/>
      <c r="AH1037" s="32"/>
      <c r="AI1037" s="40"/>
      <c r="AJ1037" s="41"/>
      <c r="AK1037" s="42"/>
      <c r="AL1037" s="40"/>
      <c r="AM1037" s="41"/>
      <c r="AN1037" s="42"/>
      <c r="AO1037" s="43"/>
      <c r="AP1037" s="43"/>
      <c r="AQ1037" s="43"/>
    </row>
    <row r="1038" spans="5:43" x14ac:dyDescent="0.2">
      <c r="E1038" s="36"/>
      <c r="G1038" s="37"/>
      <c r="H1038" s="38"/>
      <c r="I1038" s="38"/>
      <c r="J1038" s="38"/>
      <c r="M1038" s="39"/>
      <c r="AG1038" s="32"/>
      <c r="AH1038" s="32"/>
      <c r="AI1038" s="40"/>
      <c r="AJ1038" s="41"/>
      <c r="AK1038" s="42"/>
      <c r="AL1038" s="40"/>
      <c r="AM1038" s="41"/>
      <c r="AN1038" s="42"/>
      <c r="AO1038" s="43"/>
      <c r="AP1038" s="43"/>
      <c r="AQ1038" s="43"/>
    </row>
    <row r="1039" spans="5:43" x14ac:dyDescent="0.2">
      <c r="E1039" s="36"/>
      <c r="G1039" s="37"/>
      <c r="H1039" s="38"/>
      <c r="I1039" s="38"/>
      <c r="J1039" s="38"/>
      <c r="M1039" s="39"/>
      <c r="AG1039" s="32"/>
      <c r="AH1039" s="32"/>
      <c r="AI1039" s="40"/>
      <c r="AJ1039" s="41"/>
      <c r="AK1039" s="42"/>
      <c r="AL1039" s="40"/>
      <c r="AM1039" s="41"/>
      <c r="AN1039" s="42"/>
      <c r="AO1039" s="43"/>
      <c r="AP1039" s="43"/>
      <c r="AQ1039" s="43"/>
    </row>
    <row r="1040" spans="5:43" x14ac:dyDescent="0.2">
      <c r="E1040" s="36"/>
      <c r="G1040" s="37"/>
      <c r="H1040" s="38"/>
      <c r="I1040" s="38"/>
      <c r="J1040" s="38"/>
      <c r="M1040" s="39"/>
      <c r="AG1040" s="32"/>
      <c r="AH1040" s="32"/>
      <c r="AI1040" s="40"/>
      <c r="AJ1040" s="41"/>
      <c r="AK1040" s="42"/>
      <c r="AL1040" s="40"/>
      <c r="AM1040" s="41"/>
      <c r="AN1040" s="42"/>
      <c r="AO1040" s="43"/>
      <c r="AP1040" s="43"/>
      <c r="AQ1040" s="43"/>
    </row>
    <row r="1041" spans="5:43" x14ac:dyDescent="0.2">
      <c r="E1041" s="36"/>
      <c r="G1041" s="37"/>
      <c r="H1041" s="38"/>
      <c r="I1041" s="38"/>
      <c r="J1041" s="38"/>
      <c r="M1041" s="39"/>
      <c r="AG1041" s="32"/>
      <c r="AH1041" s="32"/>
      <c r="AI1041" s="40"/>
      <c r="AJ1041" s="41"/>
      <c r="AK1041" s="42"/>
      <c r="AL1041" s="40"/>
      <c r="AM1041" s="41"/>
      <c r="AN1041" s="42"/>
      <c r="AO1041" s="43"/>
      <c r="AP1041" s="43"/>
      <c r="AQ1041" s="43"/>
    </row>
    <row r="1042" spans="5:43" x14ac:dyDescent="0.2">
      <c r="E1042" s="36"/>
      <c r="G1042" s="37"/>
      <c r="H1042" s="38"/>
      <c r="I1042" s="38"/>
      <c r="J1042" s="38"/>
      <c r="M1042" s="39"/>
      <c r="AG1042" s="32"/>
      <c r="AH1042" s="32"/>
      <c r="AI1042" s="40"/>
      <c r="AJ1042" s="41"/>
      <c r="AK1042" s="42"/>
      <c r="AL1042" s="40"/>
      <c r="AM1042" s="41"/>
      <c r="AN1042" s="42"/>
      <c r="AO1042" s="43"/>
      <c r="AP1042" s="43"/>
      <c r="AQ1042" s="43"/>
    </row>
    <row r="1043" spans="5:43" x14ac:dyDescent="0.2">
      <c r="E1043" s="36"/>
      <c r="G1043" s="37"/>
      <c r="H1043" s="38"/>
      <c r="I1043" s="38"/>
      <c r="J1043" s="38"/>
      <c r="M1043" s="39"/>
      <c r="AG1043" s="32"/>
      <c r="AH1043" s="32"/>
      <c r="AI1043" s="40"/>
      <c r="AJ1043" s="41"/>
      <c r="AK1043" s="42"/>
      <c r="AL1043" s="40"/>
      <c r="AM1043" s="41"/>
      <c r="AN1043" s="42"/>
      <c r="AO1043" s="43"/>
      <c r="AP1043" s="43"/>
      <c r="AQ1043" s="43"/>
    </row>
    <row r="1044" spans="5:43" x14ac:dyDescent="0.2">
      <c r="E1044" s="36"/>
      <c r="G1044" s="37"/>
      <c r="H1044" s="38"/>
      <c r="I1044" s="38"/>
      <c r="J1044" s="38"/>
      <c r="M1044" s="39"/>
      <c r="AG1044" s="32"/>
      <c r="AH1044" s="32"/>
      <c r="AI1044" s="40"/>
      <c r="AJ1044" s="41"/>
      <c r="AK1044" s="42"/>
      <c r="AL1044" s="40"/>
      <c r="AM1044" s="41"/>
      <c r="AN1044" s="42"/>
      <c r="AO1044" s="43"/>
      <c r="AP1044" s="43"/>
      <c r="AQ1044" s="43"/>
    </row>
    <row r="1045" spans="5:43" x14ac:dyDescent="0.2">
      <c r="E1045" s="36"/>
      <c r="G1045" s="37"/>
      <c r="H1045" s="38"/>
      <c r="I1045" s="38"/>
      <c r="J1045" s="38"/>
      <c r="M1045" s="39"/>
      <c r="AG1045" s="32"/>
      <c r="AH1045" s="32"/>
      <c r="AI1045" s="40"/>
      <c r="AJ1045" s="41"/>
      <c r="AK1045" s="42"/>
      <c r="AL1045" s="40"/>
      <c r="AM1045" s="41"/>
      <c r="AN1045" s="42"/>
      <c r="AO1045" s="43"/>
      <c r="AP1045" s="43"/>
      <c r="AQ1045" s="43"/>
    </row>
    <row r="1046" spans="5:43" x14ac:dyDescent="0.2">
      <c r="E1046" s="36"/>
      <c r="G1046" s="37"/>
      <c r="H1046" s="38"/>
      <c r="I1046" s="38"/>
      <c r="J1046" s="38"/>
      <c r="M1046" s="39"/>
      <c r="AG1046" s="32"/>
      <c r="AH1046" s="32"/>
      <c r="AI1046" s="40"/>
      <c r="AJ1046" s="41"/>
      <c r="AK1046" s="42"/>
      <c r="AL1046" s="40"/>
      <c r="AM1046" s="41"/>
      <c r="AN1046" s="42"/>
      <c r="AO1046" s="43"/>
      <c r="AP1046" s="43"/>
      <c r="AQ1046" s="43"/>
    </row>
    <row r="1047" spans="5:43" x14ac:dyDescent="0.2">
      <c r="E1047" s="36"/>
      <c r="G1047" s="37"/>
      <c r="H1047" s="38"/>
      <c r="I1047" s="38"/>
      <c r="J1047" s="38"/>
      <c r="M1047" s="39"/>
      <c r="AG1047" s="32"/>
      <c r="AH1047" s="32"/>
      <c r="AI1047" s="40"/>
      <c r="AJ1047" s="41"/>
      <c r="AK1047" s="42"/>
      <c r="AL1047" s="40"/>
      <c r="AM1047" s="41"/>
      <c r="AN1047" s="42"/>
      <c r="AO1047" s="43"/>
      <c r="AP1047" s="43"/>
      <c r="AQ1047" s="43"/>
    </row>
    <row r="1048" spans="5:43" x14ac:dyDescent="0.2">
      <c r="E1048" s="36"/>
      <c r="G1048" s="37"/>
      <c r="H1048" s="38"/>
      <c r="I1048" s="38"/>
      <c r="J1048" s="38"/>
      <c r="M1048" s="39"/>
      <c r="AG1048" s="32"/>
      <c r="AH1048" s="32"/>
      <c r="AI1048" s="40"/>
      <c r="AJ1048" s="41"/>
      <c r="AK1048" s="42"/>
      <c r="AL1048" s="40"/>
      <c r="AM1048" s="41"/>
      <c r="AN1048" s="42"/>
      <c r="AO1048" s="43"/>
      <c r="AP1048" s="43"/>
      <c r="AQ1048" s="43"/>
    </row>
    <row r="1049" spans="5:43" x14ac:dyDescent="0.2">
      <c r="E1049" s="36"/>
      <c r="G1049" s="37"/>
      <c r="H1049" s="38"/>
      <c r="I1049" s="38"/>
      <c r="J1049" s="38"/>
      <c r="M1049" s="39"/>
      <c r="AG1049" s="32"/>
      <c r="AH1049" s="32"/>
      <c r="AI1049" s="40"/>
      <c r="AJ1049" s="41"/>
      <c r="AK1049" s="42"/>
      <c r="AL1049" s="40"/>
      <c r="AM1049" s="41"/>
      <c r="AN1049" s="42"/>
      <c r="AO1049" s="43"/>
      <c r="AP1049" s="43"/>
      <c r="AQ1049" s="43"/>
    </row>
    <row r="1050" spans="5:43" x14ac:dyDescent="0.2">
      <c r="E1050" s="36"/>
      <c r="G1050" s="37"/>
      <c r="H1050" s="38"/>
      <c r="I1050" s="38"/>
      <c r="J1050" s="38"/>
      <c r="M1050" s="39"/>
      <c r="AG1050" s="32"/>
      <c r="AH1050" s="32"/>
      <c r="AI1050" s="40"/>
      <c r="AJ1050" s="41"/>
      <c r="AK1050" s="42"/>
      <c r="AL1050" s="40"/>
      <c r="AM1050" s="41"/>
      <c r="AN1050" s="42"/>
      <c r="AO1050" s="43"/>
      <c r="AP1050" s="43"/>
      <c r="AQ1050" s="43"/>
    </row>
    <row r="1051" spans="5:43" x14ac:dyDescent="0.2">
      <c r="E1051" s="36"/>
      <c r="G1051" s="37"/>
      <c r="H1051" s="38"/>
      <c r="I1051" s="38"/>
      <c r="J1051" s="38"/>
      <c r="M1051" s="39"/>
      <c r="AG1051" s="32"/>
      <c r="AH1051" s="32"/>
      <c r="AI1051" s="40"/>
      <c r="AJ1051" s="41"/>
      <c r="AK1051" s="42"/>
      <c r="AL1051" s="40"/>
      <c r="AM1051" s="41"/>
      <c r="AN1051" s="42"/>
      <c r="AO1051" s="43"/>
      <c r="AP1051" s="43"/>
      <c r="AQ1051" s="43"/>
    </row>
    <row r="1052" spans="5:43" x14ac:dyDescent="0.2">
      <c r="E1052" s="36"/>
      <c r="G1052" s="37"/>
      <c r="H1052" s="38"/>
      <c r="I1052" s="38"/>
      <c r="J1052" s="38"/>
      <c r="M1052" s="39"/>
      <c r="AG1052" s="32"/>
      <c r="AH1052" s="32"/>
      <c r="AI1052" s="40"/>
      <c r="AJ1052" s="41"/>
      <c r="AK1052" s="42"/>
      <c r="AL1052" s="40"/>
      <c r="AM1052" s="41"/>
      <c r="AN1052" s="42"/>
      <c r="AO1052" s="43"/>
      <c r="AP1052" s="43"/>
      <c r="AQ1052" s="43"/>
    </row>
    <row r="1053" spans="5:43" x14ac:dyDescent="0.2">
      <c r="E1053" s="36"/>
      <c r="G1053" s="37"/>
      <c r="H1053" s="38"/>
      <c r="I1053" s="38"/>
      <c r="J1053" s="38"/>
      <c r="M1053" s="39"/>
      <c r="AG1053" s="32"/>
      <c r="AH1053" s="32"/>
      <c r="AI1053" s="40"/>
      <c r="AJ1053" s="41"/>
      <c r="AK1053" s="42"/>
      <c r="AL1053" s="40"/>
      <c r="AM1053" s="41"/>
      <c r="AN1053" s="42"/>
      <c r="AO1053" s="43"/>
      <c r="AP1053" s="43"/>
      <c r="AQ1053" s="43"/>
    </row>
    <row r="1054" spans="5:43" x14ac:dyDescent="0.2">
      <c r="E1054" s="36"/>
      <c r="G1054" s="37"/>
      <c r="H1054" s="38"/>
      <c r="I1054" s="38"/>
      <c r="J1054" s="38"/>
      <c r="M1054" s="39"/>
      <c r="AG1054" s="32"/>
      <c r="AH1054" s="32"/>
      <c r="AI1054" s="40"/>
      <c r="AJ1054" s="41"/>
      <c r="AK1054" s="42"/>
      <c r="AL1054" s="40"/>
      <c r="AM1054" s="41"/>
      <c r="AN1054" s="42"/>
      <c r="AO1054" s="43"/>
      <c r="AP1054" s="43"/>
      <c r="AQ1054" s="43"/>
    </row>
    <row r="1055" spans="5:43" x14ac:dyDescent="0.2">
      <c r="E1055" s="36"/>
      <c r="G1055" s="37"/>
      <c r="H1055" s="38"/>
      <c r="I1055" s="38"/>
      <c r="J1055" s="38"/>
      <c r="M1055" s="39"/>
      <c r="AG1055" s="32"/>
      <c r="AH1055" s="32"/>
      <c r="AI1055" s="40"/>
      <c r="AJ1055" s="41"/>
      <c r="AK1055" s="42"/>
      <c r="AL1055" s="40"/>
      <c r="AM1055" s="41"/>
      <c r="AN1055" s="42"/>
      <c r="AO1055" s="43"/>
      <c r="AP1055" s="43"/>
      <c r="AQ1055" s="43"/>
    </row>
    <row r="1056" spans="5:43" x14ac:dyDescent="0.2">
      <c r="E1056" s="36"/>
      <c r="G1056" s="37"/>
      <c r="H1056" s="38"/>
      <c r="I1056" s="38"/>
      <c r="J1056" s="38"/>
      <c r="M1056" s="39"/>
      <c r="AG1056" s="32"/>
      <c r="AH1056" s="32"/>
      <c r="AI1056" s="40"/>
      <c r="AJ1056" s="41"/>
      <c r="AK1056" s="42"/>
      <c r="AL1056" s="40"/>
      <c r="AM1056" s="41"/>
      <c r="AN1056" s="42"/>
      <c r="AO1056" s="43"/>
      <c r="AP1056" s="43"/>
      <c r="AQ1056" s="43"/>
    </row>
    <row r="1057" spans="5:43" x14ac:dyDescent="0.2">
      <c r="E1057" s="36"/>
      <c r="G1057" s="37"/>
      <c r="H1057" s="38"/>
      <c r="I1057" s="38"/>
      <c r="J1057" s="38"/>
      <c r="M1057" s="39"/>
      <c r="AG1057" s="32"/>
      <c r="AH1057" s="32"/>
      <c r="AI1057" s="40"/>
      <c r="AJ1057" s="41"/>
      <c r="AK1057" s="42"/>
      <c r="AL1057" s="40"/>
      <c r="AM1057" s="41"/>
      <c r="AN1057" s="42"/>
      <c r="AO1057" s="43"/>
      <c r="AP1057" s="43"/>
      <c r="AQ1057" s="43"/>
    </row>
    <row r="1058" spans="5:43" x14ac:dyDescent="0.2">
      <c r="E1058" s="36"/>
      <c r="G1058" s="37"/>
      <c r="H1058" s="38"/>
      <c r="I1058" s="38"/>
      <c r="J1058" s="38"/>
      <c r="M1058" s="39"/>
      <c r="AG1058" s="32"/>
      <c r="AH1058" s="32"/>
      <c r="AI1058" s="40"/>
      <c r="AJ1058" s="41"/>
      <c r="AK1058" s="42"/>
      <c r="AL1058" s="40"/>
      <c r="AM1058" s="41"/>
      <c r="AN1058" s="42"/>
      <c r="AO1058" s="43"/>
      <c r="AP1058" s="43"/>
      <c r="AQ1058" s="43"/>
    </row>
    <row r="1059" spans="5:43" x14ac:dyDescent="0.2">
      <c r="E1059" s="36"/>
      <c r="G1059" s="37"/>
      <c r="H1059" s="38"/>
      <c r="I1059" s="38"/>
      <c r="J1059" s="38"/>
      <c r="M1059" s="39"/>
      <c r="AG1059" s="32"/>
      <c r="AH1059" s="32"/>
      <c r="AI1059" s="40"/>
      <c r="AJ1059" s="41"/>
      <c r="AK1059" s="42"/>
      <c r="AL1059" s="40"/>
      <c r="AM1059" s="41"/>
      <c r="AN1059" s="42"/>
      <c r="AO1059" s="43"/>
      <c r="AP1059" s="43"/>
      <c r="AQ1059" s="43"/>
    </row>
    <row r="1060" spans="5:43" x14ac:dyDescent="0.2">
      <c r="E1060" s="36"/>
      <c r="G1060" s="37"/>
      <c r="H1060" s="38"/>
      <c r="I1060" s="38"/>
      <c r="J1060" s="38"/>
      <c r="M1060" s="39"/>
      <c r="AG1060" s="32"/>
      <c r="AH1060" s="32"/>
      <c r="AI1060" s="40"/>
      <c r="AJ1060" s="41"/>
      <c r="AK1060" s="42"/>
      <c r="AL1060" s="40"/>
      <c r="AM1060" s="41"/>
      <c r="AN1060" s="42"/>
      <c r="AO1060" s="43"/>
      <c r="AP1060" s="43"/>
      <c r="AQ1060" s="43"/>
    </row>
    <row r="1061" spans="5:43" x14ac:dyDescent="0.2">
      <c r="E1061" s="36"/>
      <c r="G1061" s="37"/>
      <c r="H1061" s="38"/>
      <c r="I1061" s="38"/>
      <c r="J1061" s="38"/>
      <c r="M1061" s="39"/>
      <c r="AG1061" s="32"/>
      <c r="AH1061" s="32"/>
      <c r="AI1061" s="40"/>
      <c r="AJ1061" s="41"/>
      <c r="AK1061" s="42"/>
      <c r="AL1061" s="40"/>
      <c r="AM1061" s="41"/>
      <c r="AN1061" s="42"/>
      <c r="AO1061" s="43"/>
      <c r="AP1061" s="43"/>
      <c r="AQ1061" s="43"/>
    </row>
    <row r="1062" spans="5:43" x14ac:dyDescent="0.2">
      <c r="E1062" s="36"/>
      <c r="G1062" s="37"/>
      <c r="H1062" s="38"/>
      <c r="I1062" s="38"/>
      <c r="J1062" s="38"/>
      <c r="M1062" s="39"/>
      <c r="AG1062" s="32"/>
      <c r="AH1062" s="32"/>
      <c r="AI1062" s="40"/>
      <c r="AJ1062" s="41"/>
      <c r="AK1062" s="42"/>
      <c r="AL1062" s="40"/>
      <c r="AM1062" s="41"/>
      <c r="AN1062" s="42"/>
      <c r="AO1062" s="43"/>
      <c r="AP1062" s="43"/>
      <c r="AQ1062" s="43"/>
    </row>
    <row r="1063" spans="5:43" x14ac:dyDescent="0.2">
      <c r="E1063" s="36"/>
      <c r="G1063" s="37"/>
      <c r="H1063" s="38"/>
      <c r="I1063" s="38"/>
      <c r="J1063" s="38"/>
      <c r="M1063" s="39"/>
      <c r="AG1063" s="32"/>
      <c r="AH1063" s="32"/>
      <c r="AI1063" s="40"/>
      <c r="AJ1063" s="41"/>
      <c r="AK1063" s="42"/>
      <c r="AL1063" s="40"/>
      <c r="AM1063" s="41"/>
      <c r="AN1063" s="42"/>
      <c r="AO1063" s="43"/>
      <c r="AP1063" s="43"/>
      <c r="AQ1063" s="43"/>
    </row>
    <row r="1064" spans="5:43" x14ac:dyDescent="0.2">
      <c r="E1064" s="36"/>
      <c r="G1064" s="37"/>
      <c r="H1064" s="38"/>
      <c r="I1064" s="38"/>
      <c r="J1064" s="38"/>
      <c r="M1064" s="39"/>
      <c r="AG1064" s="32"/>
      <c r="AH1064" s="32"/>
      <c r="AI1064" s="40"/>
      <c r="AJ1064" s="41"/>
      <c r="AK1064" s="42"/>
      <c r="AL1064" s="40"/>
      <c r="AM1064" s="41"/>
      <c r="AN1064" s="42"/>
      <c r="AO1064" s="43"/>
      <c r="AP1064" s="43"/>
      <c r="AQ1064" s="43"/>
    </row>
    <row r="1065" spans="5:43" x14ac:dyDescent="0.2">
      <c r="E1065" s="36"/>
      <c r="G1065" s="37"/>
      <c r="H1065" s="38"/>
      <c r="I1065" s="38"/>
      <c r="J1065" s="38"/>
      <c r="M1065" s="39"/>
      <c r="AG1065" s="32"/>
      <c r="AH1065" s="32"/>
      <c r="AI1065" s="40"/>
      <c r="AJ1065" s="41"/>
      <c r="AK1065" s="42"/>
      <c r="AL1065" s="40"/>
      <c r="AM1065" s="41"/>
      <c r="AN1065" s="42"/>
      <c r="AO1065" s="43"/>
      <c r="AP1065" s="43"/>
      <c r="AQ1065" s="43"/>
    </row>
    <row r="1066" spans="5:43" x14ac:dyDescent="0.2">
      <c r="E1066" s="36"/>
      <c r="G1066" s="37"/>
      <c r="H1066" s="38"/>
      <c r="I1066" s="38"/>
      <c r="J1066" s="38"/>
      <c r="M1066" s="39"/>
      <c r="AG1066" s="32"/>
      <c r="AH1066" s="32"/>
      <c r="AI1066" s="40"/>
      <c r="AJ1066" s="41"/>
      <c r="AK1066" s="42"/>
      <c r="AL1066" s="40"/>
      <c r="AM1066" s="41"/>
      <c r="AN1066" s="42"/>
      <c r="AO1066" s="43"/>
      <c r="AP1066" s="43"/>
      <c r="AQ1066" s="43"/>
    </row>
    <row r="1067" spans="5:43" x14ac:dyDescent="0.2">
      <c r="E1067" s="36"/>
      <c r="G1067" s="37"/>
      <c r="H1067" s="38"/>
      <c r="I1067" s="38"/>
      <c r="J1067" s="38"/>
      <c r="M1067" s="39"/>
      <c r="AG1067" s="32"/>
      <c r="AH1067" s="32"/>
      <c r="AI1067" s="40"/>
      <c r="AJ1067" s="41"/>
      <c r="AK1067" s="42"/>
      <c r="AL1067" s="40"/>
      <c r="AM1067" s="41"/>
      <c r="AN1067" s="42"/>
      <c r="AO1067" s="43"/>
      <c r="AP1067" s="43"/>
      <c r="AQ1067" s="43"/>
    </row>
    <row r="1068" spans="5:43" x14ac:dyDescent="0.2">
      <c r="E1068" s="36"/>
      <c r="G1068" s="37"/>
      <c r="H1068" s="38"/>
      <c r="I1068" s="38"/>
      <c r="J1068" s="38"/>
      <c r="M1068" s="39"/>
      <c r="AG1068" s="32"/>
      <c r="AH1068" s="32"/>
      <c r="AI1068" s="40"/>
      <c r="AJ1068" s="41"/>
      <c r="AK1068" s="42"/>
      <c r="AL1068" s="40"/>
      <c r="AM1068" s="41"/>
      <c r="AN1068" s="42"/>
      <c r="AO1068" s="43"/>
      <c r="AP1068" s="43"/>
      <c r="AQ1068" s="43"/>
    </row>
    <row r="1069" spans="5:43" x14ac:dyDescent="0.2">
      <c r="E1069" s="36"/>
      <c r="G1069" s="37"/>
      <c r="H1069" s="38"/>
      <c r="I1069" s="38"/>
      <c r="J1069" s="38"/>
      <c r="M1069" s="39"/>
      <c r="AG1069" s="32"/>
      <c r="AH1069" s="32"/>
      <c r="AI1069" s="40"/>
      <c r="AJ1069" s="41"/>
      <c r="AK1069" s="42"/>
      <c r="AL1069" s="40"/>
      <c r="AM1069" s="41"/>
      <c r="AN1069" s="42"/>
      <c r="AO1069" s="43"/>
      <c r="AP1069" s="43"/>
      <c r="AQ1069" s="43"/>
    </row>
    <row r="1070" spans="5:43" x14ac:dyDescent="0.2">
      <c r="E1070" s="36"/>
      <c r="G1070" s="37"/>
      <c r="H1070" s="38"/>
      <c r="I1070" s="38"/>
      <c r="J1070" s="38"/>
      <c r="M1070" s="39"/>
      <c r="AG1070" s="32"/>
      <c r="AH1070" s="32"/>
      <c r="AI1070" s="40"/>
      <c r="AJ1070" s="41"/>
      <c r="AK1070" s="42"/>
      <c r="AL1070" s="40"/>
      <c r="AM1070" s="41"/>
      <c r="AN1070" s="42"/>
      <c r="AO1070" s="43"/>
      <c r="AP1070" s="43"/>
      <c r="AQ1070" s="43"/>
    </row>
    <row r="1071" spans="5:43" x14ac:dyDescent="0.2">
      <c r="E1071" s="36"/>
      <c r="G1071" s="37"/>
      <c r="H1071" s="38"/>
      <c r="I1071" s="38"/>
      <c r="J1071" s="38"/>
      <c r="M1071" s="39"/>
      <c r="AG1071" s="32"/>
      <c r="AH1071" s="32"/>
      <c r="AI1071" s="40"/>
      <c r="AJ1071" s="41"/>
      <c r="AK1071" s="42"/>
      <c r="AL1071" s="40"/>
      <c r="AM1071" s="41"/>
      <c r="AN1071" s="42"/>
      <c r="AO1071" s="43"/>
      <c r="AP1071" s="43"/>
      <c r="AQ1071" s="43"/>
    </row>
    <row r="1072" spans="5:43" x14ac:dyDescent="0.2">
      <c r="E1072" s="36"/>
      <c r="G1072" s="37"/>
      <c r="H1072" s="38"/>
      <c r="I1072" s="38"/>
      <c r="J1072" s="38"/>
      <c r="M1072" s="39"/>
      <c r="AG1072" s="32"/>
      <c r="AH1072" s="32"/>
      <c r="AI1072" s="40"/>
      <c r="AJ1072" s="41"/>
      <c r="AK1072" s="42"/>
      <c r="AL1072" s="40"/>
      <c r="AM1072" s="41"/>
      <c r="AN1072" s="42"/>
      <c r="AO1072" s="43"/>
      <c r="AP1072" s="43"/>
      <c r="AQ1072" s="43"/>
    </row>
    <row r="1073" spans="5:43" x14ac:dyDescent="0.2">
      <c r="E1073" s="36"/>
      <c r="G1073" s="37"/>
      <c r="H1073" s="38"/>
      <c r="I1073" s="38"/>
      <c r="J1073" s="38"/>
      <c r="M1073" s="39"/>
      <c r="AG1073" s="32"/>
      <c r="AH1073" s="32"/>
      <c r="AI1073" s="40"/>
      <c r="AJ1073" s="41"/>
      <c r="AK1073" s="42"/>
      <c r="AL1073" s="40"/>
      <c r="AM1073" s="41"/>
      <c r="AN1073" s="42"/>
      <c r="AO1073" s="43"/>
      <c r="AP1073" s="43"/>
      <c r="AQ1073" s="43"/>
    </row>
    <row r="1074" spans="5:43" x14ac:dyDescent="0.2">
      <c r="E1074" s="36"/>
      <c r="G1074" s="37"/>
      <c r="H1074" s="38"/>
      <c r="I1074" s="38"/>
      <c r="J1074" s="38"/>
      <c r="M1074" s="39"/>
      <c r="AG1074" s="32"/>
      <c r="AH1074" s="32"/>
      <c r="AI1074" s="40"/>
      <c r="AJ1074" s="41"/>
      <c r="AK1074" s="42"/>
      <c r="AL1074" s="40"/>
      <c r="AM1074" s="41"/>
      <c r="AN1074" s="42"/>
      <c r="AO1074" s="43"/>
      <c r="AP1074" s="43"/>
      <c r="AQ1074" s="43"/>
    </row>
    <row r="1075" spans="5:43" x14ac:dyDescent="0.2">
      <c r="E1075" s="36"/>
      <c r="G1075" s="37"/>
      <c r="H1075" s="38"/>
      <c r="I1075" s="38"/>
      <c r="J1075" s="38"/>
      <c r="M1075" s="39"/>
      <c r="AG1075" s="32"/>
      <c r="AH1075" s="32"/>
      <c r="AI1075" s="40"/>
      <c r="AJ1075" s="41"/>
      <c r="AK1075" s="42"/>
      <c r="AL1075" s="40"/>
      <c r="AM1075" s="41"/>
      <c r="AN1075" s="42"/>
      <c r="AO1075" s="43"/>
      <c r="AP1075" s="43"/>
      <c r="AQ1075" s="43"/>
    </row>
    <row r="1076" spans="5:43" x14ac:dyDescent="0.2">
      <c r="E1076" s="36"/>
      <c r="G1076" s="37"/>
      <c r="H1076" s="38"/>
      <c r="I1076" s="38"/>
      <c r="J1076" s="38"/>
      <c r="M1076" s="39"/>
      <c r="AG1076" s="32"/>
      <c r="AH1076" s="32"/>
      <c r="AI1076" s="40"/>
      <c r="AJ1076" s="41"/>
      <c r="AK1076" s="42"/>
      <c r="AL1076" s="40"/>
      <c r="AM1076" s="41"/>
      <c r="AN1076" s="42"/>
      <c r="AO1076" s="43"/>
      <c r="AP1076" s="43"/>
      <c r="AQ1076" s="43"/>
    </row>
    <row r="1077" spans="5:43" x14ac:dyDescent="0.2">
      <c r="E1077" s="36"/>
      <c r="G1077" s="37"/>
      <c r="H1077" s="38"/>
      <c r="I1077" s="38"/>
      <c r="J1077" s="38"/>
      <c r="M1077" s="39"/>
      <c r="AG1077" s="32"/>
      <c r="AH1077" s="32"/>
      <c r="AI1077" s="40"/>
      <c r="AJ1077" s="41"/>
      <c r="AK1077" s="42"/>
      <c r="AL1077" s="40"/>
      <c r="AM1077" s="41"/>
      <c r="AN1077" s="42"/>
      <c r="AO1077" s="43"/>
      <c r="AP1077" s="43"/>
      <c r="AQ1077" s="43"/>
    </row>
    <row r="1078" spans="5:43" x14ac:dyDescent="0.2">
      <c r="E1078" s="36"/>
      <c r="G1078" s="37"/>
      <c r="H1078" s="38"/>
      <c r="I1078" s="38"/>
      <c r="J1078" s="38"/>
      <c r="M1078" s="39"/>
      <c r="AG1078" s="32"/>
      <c r="AH1078" s="32"/>
      <c r="AI1078" s="40"/>
      <c r="AJ1078" s="41"/>
      <c r="AK1078" s="42"/>
      <c r="AL1078" s="40"/>
      <c r="AM1078" s="41"/>
      <c r="AN1078" s="42"/>
      <c r="AO1078" s="43"/>
      <c r="AP1078" s="43"/>
      <c r="AQ1078" s="43"/>
    </row>
    <row r="1079" spans="5:43" x14ac:dyDescent="0.2">
      <c r="E1079" s="36"/>
      <c r="G1079" s="37"/>
      <c r="H1079" s="38"/>
      <c r="I1079" s="38"/>
      <c r="J1079" s="38"/>
      <c r="M1079" s="39"/>
      <c r="AG1079" s="32"/>
      <c r="AH1079" s="32"/>
      <c r="AI1079" s="40"/>
      <c r="AJ1079" s="41"/>
      <c r="AK1079" s="42"/>
      <c r="AL1079" s="40"/>
      <c r="AM1079" s="41"/>
      <c r="AN1079" s="42"/>
      <c r="AO1079" s="43"/>
      <c r="AP1079" s="43"/>
      <c r="AQ1079" s="43"/>
    </row>
    <row r="1080" spans="5:43" x14ac:dyDescent="0.2">
      <c r="E1080" s="36"/>
      <c r="G1080" s="37"/>
      <c r="H1080" s="38"/>
      <c r="I1080" s="38"/>
      <c r="J1080" s="38"/>
      <c r="M1080" s="39"/>
      <c r="AG1080" s="32"/>
      <c r="AH1080" s="32"/>
      <c r="AI1080" s="40"/>
      <c r="AJ1080" s="41"/>
      <c r="AK1080" s="42"/>
      <c r="AL1080" s="40"/>
      <c r="AM1080" s="41"/>
      <c r="AN1080" s="42"/>
      <c r="AO1080" s="43"/>
      <c r="AP1080" s="43"/>
      <c r="AQ1080" s="43"/>
    </row>
    <row r="1081" spans="5:43" x14ac:dyDescent="0.2">
      <c r="E1081" s="36"/>
      <c r="G1081" s="37"/>
      <c r="H1081" s="38"/>
      <c r="I1081" s="38"/>
      <c r="J1081" s="38"/>
      <c r="M1081" s="39"/>
      <c r="AG1081" s="32"/>
      <c r="AH1081" s="32"/>
      <c r="AI1081" s="40"/>
      <c r="AJ1081" s="41"/>
      <c r="AK1081" s="42"/>
      <c r="AL1081" s="40"/>
      <c r="AM1081" s="41"/>
      <c r="AN1081" s="42"/>
      <c r="AO1081" s="43"/>
      <c r="AP1081" s="43"/>
      <c r="AQ1081" s="43"/>
    </row>
    <row r="1082" spans="5:43" x14ac:dyDescent="0.2">
      <c r="E1082" s="36"/>
      <c r="G1082" s="37"/>
      <c r="H1082" s="38"/>
      <c r="I1082" s="38"/>
      <c r="J1082" s="38"/>
      <c r="M1082" s="39"/>
      <c r="AG1082" s="32"/>
      <c r="AH1082" s="32"/>
      <c r="AI1082" s="40"/>
      <c r="AJ1082" s="41"/>
      <c r="AK1082" s="42"/>
      <c r="AL1082" s="40"/>
      <c r="AM1082" s="41"/>
      <c r="AN1082" s="42"/>
      <c r="AO1082" s="43"/>
      <c r="AP1082" s="43"/>
      <c r="AQ1082" s="43"/>
    </row>
    <row r="1083" spans="5:43" x14ac:dyDescent="0.2">
      <c r="E1083" s="36"/>
      <c r="G1083" s="37"/>
      <c r="H1083" s="38"/>
      <c r="I1083" s="38"/>
      <c r="J1083" s="38"/>
      <c r="M1083" s="39"/>
      <c r="AG1083" s="32"/>
      <c r="AH1083" s="32"/>
      <c r="AI1083" s="40"/>
      <c r="AJ1083" s="41"/>
      <c r="AK1083" s="42"/>
      <c r="AL1083" s="40"/>
      <c r="AM1083" s="41"/>
      <c r="AN1083" s="42"/>
      <c r="AO1083" s="43"/>
      <c r="AP1083" s="43"/>
      <c r="AQ1083" s="43"/>
    </row>
    <row r="1084" spans="5:43" x14ac:dyDescent="0.2">
      <c r="E1084" s="36"/>
      <c r="G1084" s="37"/>
      <c r="H1084" s="38"/>
      <c r="I1084" s="38"/>
      <c r="J1084" s="38"/>
      <c r="M1084" s="39"/>
      <c r="AG1084" s="32"/>
      <c r="AH1084" s="32"/>
      <c r="AI1084" s="40"/>
      <c r="AJ1084" s="41"/>
      <c r="AK1084" s="42"/>
      <c r="AL1084" s="40"/>
      <c r="AM1084" s="41"/>
      <c r="AN1084" s="42"/>
      <c r="AO1084" s="43"/>
      <c r="AP1084" s="43"/>
      <c r="AQ1084" s="43"/>
    </row>
    <row r="1085" spans="5:43" x14ac:dyDescent="0.2">
      <c r="E1085" s="36"/>
      <c r="G1085" s="37"/>
      <c r="H1085" s="38"/>
      <c r="I1085" s="38"/>
      <c r="J1085" s="38"/>
      <c r="M1085" s="39"/>
      <c r="AG1085" s="32"/>
      <c r="AH1085" s="32"/>
      <c r="AI1085" s="40"/>
      <c r="AJ1085" s="41"/>
      <c r="AK1085" s="42"/>
      <c r="AL1085" s="40"/>
      <c r="AM1085" s="41"/>
      <c r="AN1085" s="42"/>
      <c r="AO1085" s="43"/>
      <c r="AP1085" s="43"/>
      <c r="AQ1085" s="43"/>
    </row>
    <row r="1086" spans="5:43" x14ac:dyDescent="0.2">
      <c r="E1086" s="36"/>
      <c r="G1086" s="37"/>
      <c r="H1086" s="38"/>
      <c r="I1086" s="38"/>
      <c r="J1086" s="38"/>
      <c r="M1086" s="39"/>
      <c r="AG1086" s="32"/>
      <c r="AH1086" s="32"/>
      <c r="AI1086" s="40"/>
      <c r="AJ1086" s="41"/>
      <c r="AK1086" s="42"/>
      <c r="AL1086" s="40"/>
      <c r="AM1086" s="41"/>
      <c r="AN1086" s="42"/>
      <c r="AO1086" s="43"/>
      <c r="AP1086" s="43"/>
      <c r="AQ1086" s="43"/>
    </row>
    <row r="1087" spans="5:43" x14ac:dyDescent="0.2">
      <c r="E1087" s="36"/>
      <c r="G1087" s="37"/>
      <c r="H1087" s="38"/>
      <c r="I1087" s="38"/>
      <c r="J1087" s="38"/>
      <c r="M1087" s="39"/>
      <c r="AG1087" s="32"/>
      <c r="AH1087" s="32"/>
      <c r="AI1087" s="40"/>
      <c r="AJ1087" s="41"/>
      <c r="AK1087" s="42"/>
      <c r="AL1087" s="40"/>
      <c r="AM1087" s="41"/>
      <c r="AN1087" s="42"/>
      <c r="AO1087" s="43"/>
      <c r="AP1087" s="43"/>
      <c r="AQ1087" s="43"/>
    </row>
    <row r="1088" spans="5:43" x14ac:dyDescent="0.2">
      <c r="E1088" s="36"/>
      <c r="G1088" s="37"/>
      <c r="H1088" s="38"/>
      <c r="I1088" s="38"/>
      <c r="J1088" s="38"/>
      <c r="M1088" s="39"/>
      <c r="AG1088" s="32"/>
      <c r="AH1088" s="32"/>
      <c r="AI1088" s="40"/>
      <c r="AJ1088" s="41"/>
      <c r="AK1088" s="42"/>
      <c r="AL1088" s="40"/>
      <c r="AM1088" s="41"/>
      <c r="AN1088" s="42"/>
      <c r="AO1088" s="43"/>
      <c r="AP1088" s="43"/>
      <c r="AQ1088" s="43"/>
    </row>
    <row r="1089" spans="5:43" x14ac:dyDescent="0.2">
      <c r="E1089" s="36"/>
      <c r="G1089" s="37"/>
      <c r="H1089" s="38"/>
      <c r="I1089" s="38"/>
      <c r="J1089" s="38"/>
      <c r="M1089" s="39"/>
      <c r="AG1089" s="32"/>
      <c r="AH1089" s="32"/>
      <c r="AI1089" s="40"/>
      <c r="AJ1089" s="41"/>
      <c r="AK1089" s="42"/>
      <c r="AL1089" s="40"/>
      <c r="AM1089" s="41"/>
      <c r="AN1089" s="42"/>
      <c r="AO1089" s="43"/>
      <c r="AP1089" s="43"/>
      <c r="AQ1089" s="43"/>
    </row>
    <row r="1090" spans="5:43" x14ac:dyDescent="0.2">
      <c r="E1090" s="36"/>
      <c r="G1090" s="37"/>
      <c r="H1090" s="38"/>
      <c r="I1090" s="38"/>
      <c r="J1090" s="38"/>
      <c r="M1090" s="39"/>
      <c r="AG1090" s="32"/>
      <c r="AH1090" s="32"/>
      <c r="AI1090" s="40"/>
      <c r="AJ1090" s="41"/>
      <c r="AK1090" s="42"/>
      <c r="AL1090" s="40"/>
      <c r="AM1090" s="41"/>
      <c r="AN1090" s="42"/>
      <c r="AO1090" s="43"/>
      <c r="AP1090" s="43"/>
      <c r="AQ1090" s="43"/>
    </row>
    <row r="1091" spans="5:43" x14ac:dyDescent="0.2">
      <c r="E1091" s="36"/>
      <c r="G1091" s="37"/>
      <c r="H1091" s="38"/>
      <c r="I1091" s="38"/>
      <c r="J1091" s="38"/>
      <c r="M1091" s="39"/>
      <c r="AG1091" s="32"/>
      <c r="AH1091" s="32"/>
      <c r="AI1091" s="40"/>
      <c r="AJ1091" s="41"/>
      <c r="AK1091" s="42"/>
      <c r="AL1091" s="40"/>
      <c r="AM1091" s="41"/>
      <c r="AN1091" s="42"/>
      <c r="AO1091" s="43"/>
      <c r="AP1091" s="43"/>
      <c r="AQ1091" s="43"/>
    </row>
    <row r="1092" spans="5:43" x14ac:dyDescent="0.2">
      <c r="E1092" s="36"/>
      <c r="G1092" s="37"/>
      <c r="H1092" s="38"/>
      <c r="I1092" s="38"/>
      <c r="J1092" s="38"/>
      <c r="M1092" s="39"/>
      <c r="AG1092" s="32"/>
      <c r="AH1092" s="32"/>
      <c r="AI1092" s="40"/>
      <c r="AJ1092" s="41"/>
      <c r="AK1092" s="42"/>
      <c r="AL1092" s="40"/>
      <c r="AM1092" s="41"/>
      <c r="AN1092" s="42"/>
      <c r="AO1092" s="43"/>
      <c r="AP1092" s="43"/>
      <c r="AQ1092" s="43"/>
    </row>
    <row r="1093" spans="5:43" x14ac:dyDescent="0.2">
      <c r="E1093" s="36"/>
      <c r="G1093" s="37"/>
      <c r="H1093" s="38"/>
      <c r="I1093" s="38"/>
      <c r="J1093" s="38"/>
      <c r="M1093" s="39"/>
      <c r="AG1093" s="32"/>
      <c r="AH1093" s="32"/>
      <c r="AI1093" s="40"/>
      <c r="AJ1093" s="41"/>
      <c r="AK1093" s="42"/>
      <c r="AL1093" s="40"/>
      <c r="AM1093" s="41"/>
      <c r="AN1093" s="42"/>
      <c r="AO1093" s="43"/>
      <c r="AP1093" s="43"/>
      <c r="AQ1093" s="43"/>
    </row>
    <row r="1094" spans="5:43" x14ac:dyDescent="0.2">
      <c r="E1094" s="36"/>
      <c r="G1094" s="37"/>
      <c r="H1094" s="38"/>
      <c r="I1094" s="38"/>
      <c r="J1094" s="38"/>
      <c r="M1094" s="39"/>
      <c r="AG1094" s="32"/>
      <c r="AH1094" s="32"/>
      <c r="AI1094" s="40"/>
      <c r="AJ1094" s="41"/>
      <c r="AK1094" s="42"/>
      <c r="AL1094" s="40"/>
      <c r="AM1094" s="41"/>
      <c r="AN1094" s="42"/>
      <c r="AO1094" s="43"/>
      <c r="AP1094" s="43"/>
      <c r="AQ1094" s="43"/>
    </row>
    <row r="1095" spans="5:43" x14ac:dyDescent="0.2">
      <c r="E1095" s="36"/>
      <c r="G1095" s="37"/>
      <c r="H1095" s="38"/>
      <c r="I1095" s="38"/>
      <c r="J1095" s="38"/>
      <c r="M1095" s="39"/>
      <c r="AG1095" s="32"/>
      <c r="AH1095" s="32"/>
      <c r="AI1095" s="40"/>
      <c r="AJ1095" s="41"/>
      <c r="AK1095" s="42"/>
      <c r="AL1095" s="40"/>
      <c r="AM1095" s="41"/>
      <c r="AN1095" s="42"/>
      <c r="AO1095" s="43"/>
      <c r="AP1095" s="43"/>
      <c r="AQ1095" s="43"/>
    </row>
    <row r="1096" spans="5:43" x14ac:dyDescent="0.2">
      <c r="E1096" s="36"/>
      <c r="G1096" s="37"/>
      <c r="H1096" s="38"/>
      <c r="I1096" s="38"/>
      <c r="J1096" s="38"/>
      <c r="M1096" s="39"/>
      <c r="AG1096" s="32"/>
      <c r="AH1096" s="32"/>
      <c r="AI1096" s="40"/>
      <c r="AJ1096" s="41"/>
      <c r="AK1096" s="42"/>
      <c r="AL1096" s="40"/>
      <c r="AM1096" s="41"/>
      <c r="AN1096" s="42"/>
      <c r="AO1096" s="43"/>
      <c r="AP1096" s="43"/>
      <c r="AQ1096" s="43"/>
    </row>
    <row r="1097" spans="5:43" x14ac:dyDescent="0.2">
      <c r="E1097" s="36"/>
      <c r="G1097" s="37"/>
      <c r="H1097" s="38"/>
      <c r="I1097" s="38"/>
      <c r="J1097" s="38"/>
      <c r="M1097" s="39"/>
      <c r="AG1097" s="32"/>
      <c r="AH1097" s="32"/>
      <c r="AI1097" s="40"/>
      <c r="AJ1097" s="41"/>
      <c r="AK1097" s="42"/>
      <c r="AL1097" s="40"/>
      <c r="AM1097" s="41"/>
      <c r="AN1097" s="42"/>
      <c r="AO1097" s="43"/>
      <c r="AP1097" s="43"/>
      <c r="AQ1097" s="43"/>
    </row>
    <row r="1098" spans="5:43" x14ac:dyDescent="0.2">
      <c r="E1098" s="36"/>
      <c r="G1098" s="37"/>
      <c r="H1098" s="38"/>
      <c r="I1098" s="38"/>
      <c r="J1098" s="38"/>
      <c r="M1098" s="39"/>
      <c r="AG1098" s="32"/>
      <c r="AH1098" s="32"/>
      <c r="AI1098" s="40"/>
      <c r="AJ1098" s="41"/>
      <c r="AK1098" s="42"/>
      <c r="AL1098" s="40"/>
      <c r="AM1098" s="41"/>
      <c r="AN1098" s="42"/>
      <c r="AO1098" s="43"/>
      <c r="AP1098" s="43"/>
      <c r="AQ1098" s="43"/>
    </row>
    <row r="1099" spans="5:43" x14ac:dyDescent="0.2">
      <c r="E1099" s="36"/>
      <c r="G1099" s="37"/>
      <c r="H1099" s="38"/>
      <c r="I1099" s="38"/>
      <c r="J1099" s="38"/>
      <c r="M1099" s="39"/>
      <c r="AG1099" s="32"/>
      <c r="AH1099" s="32"/>
      <c r="AI1099" s="40"/>
      <c r="AJ1099" s="41"/>
      <c r="AK1099" s="42"/>
      <c r="AL1099" s="40"/>
      <c r="AM1099" s="41"/>
      <c r="AN1099" s="42"/>
      <c r="AO1099" s="43"/>
      <c r="AP1099" s="43"/>
      <c r="AQ1099" s="43"/>
    </row>
    <row r="1100" spans="5:43" x14ac:dyDescent="0.2">
      <c r="E1100" s="36"/>
      <c r="G1100" s="37"/>
      <c r="H1100" s="38"/>
      <c r="I1100" s="38"/>
      <c r="J1100" s="38"/>
      <c r="M1100" s="39"/>
      <c r="AG1100" s="32"/>
      <c r="AH1100" s="32"/>
      <c r="AI1100" s="40"/>
      <c r="AJ1100" s="41"/>
      <c r="AK1100" s="42"/>
      <c r="AL1100" s="40"/>
      <c r="AM1100" s="41"/>
      <c r="AN1100" s="42"/>
      <c r="AO1100" s="43"/>
      <c r="AP1100" s="43"/>
      <c r="AQ1100" s="43"/>
    </row>
    <row r="1101" spans="5:43" x14ac:dyDescent="0.2">
      <c r="E1101" s="36"/>
      <c r="G1101" s="37"/>
      <c r="H1101" s="38"/>
      <c r="I1101" s="38"/>
      <c r="J1101" s="38"/>
      <c r="M1101" s="39"/>
      <c r="AG1101" s="32"/>
      <c r="AH1101" s="32"/>
      <c r="AI1101" s="40"/>
      <c r="AJ1101" s="41"/>
      <c r="AK1101" s="42"/>
      <c r="AL1101" s="40"/>
      <c r="AM1101" s="41"/>
      <c r="AN1101" s="42"/>
      <c r="AO1101" s="43"/>
      <c r="AP1101" s="43"/>
      <c r="AQ1101" s="43"/>
    </row>
    <row r="1102" spans="5:43" x14ac:dyDescent="0.2">
      <c r="E1102" s="36"/>
      <c r="G1102" s="37"/>
      <c r="H1102" s="38"/>
      <c r="I1102" s="38"/>
      <c r="J1102" s="38"/>
      <c r="M1102" s="39"/>
      <c r="AG1102" s="32"/>
      <c r="AH1102" s="32"/>
      <c r="AI1102" s="40"/>
      <c r="AJ1102" s="41"/>
      <c r="AK1102" s="42"/>
      <c r="AL1102" s="40"/>
      <c r="AM1102" s="41"/>
      <c r="AN1102" s="42"/>
      <c r="AO1102" s="43"/>
      <c r="AP1102" s="43"/>
      <c r="AQ1102" s="43"/>
    </row>
    <row r="1103" spans="5:43" x14ac:dyDescent="0.2">
      <c r="E1103" s="36"/>
      <c r="G1103" s="37"/>
      <c r="H1103" s="38"/>
      <c r="I1103" s="38"/>
      <c r="J1103" s="38"/>
      <c r="M1103" s="39"/>
      <c r="AG1103" s="32"/>
      <c r="AH1103" s="32"/>
      <c r="AI1103" s="40"/>
      <c r="AJ1103" s="41"/>
      <c r="AK1103" s="42"/>
      <c r="AL1103" s="40"/>
      <c r="AM1103" s="41"/>
      <c r="AN1103" s="42"/>
      <c r="AO1103" s="43"/>
      <c r="AP1103" s="43"/>
      <c r="AQ1103" s="43"/>
    </row>
    <row r="1104" spans="5:43" x14ac:dyDescent="0.2">
      <c r="E1104" s="36"/>
      <c r="G1104" s="37"/>
      <c r="H1104" s="38"/>
      <c r="I1104" s="38"/>
      <c r="J1104" s="38"/>
      <c r="M1104" s="39"/>
      <c r="AG1104" s="32"/>
      <c r="AH1104" s="32"/>
      <c r="AI1104" s="40"/>
      <c r="AJ1104" s="41"/>
      <c r="AK1104" s="42"/>
      <c r="AL1104" s="40"/>
      <c r="AM1104" s="41"/>
      <c r="AN1104" s="42"/>
      <c r="AO1104" s="43"/>
      <c r="AP1104" s="43"/>
      <c r="AQ1104" s="43"/>
    </row>
    <row r="1105" spans="5:43" x14ac:dyDescent="0.2">
      <c r="E1105" s="36"/>
      <c r="G1105" s="37"/>
      <c r="H1105" s="38"/>
      <c r="I1105" s="38"/>
      <c r="J1105" s="38"/>
      <c r="M1105" s="39"/>
      <c r="AG1105" s="32"/>
      <c r="AH1105" s="32"/>
      <c r="AI1105" s="40"/>
      <c r="AJ1105" s="41"/>
      <c r="AK1105" s="42"/>
      <c r="AL1105" s="40"/>
      <c r="AM1105" s="41"/>
      <c r="AN1105" s="42"/>
      <c r="AO1105" s="43"/>
      <c r="AP1105" s="43"/>
      <c r="AQ1105" s="43"/>
    </row>
    <row r="1106" spans="5:43" x14ac:dyDescent="0.2">
      <c r="E1106" s="36"/>
      <c r="G1106" s="37"/>
      <c r="H1106" s="38"/>
      <c r="I1106" s="38"/>
      <c r="J1106" s="38"/>
      <c r="M1106" s="39"/>
      <c r="AG1106" s="32"/>
      <c r="AH1106" s="32"/>
      <c r="AI1106" s="40"/>
      <c r="AJ1106" s="41"/>
      <c r="AK1106" s="42"/>
      <c r="AL1106" s="40"/>
      <c r="AM1106" s="41"/>
      <c r="AN1106" s="42"/>
      <c r="AO1106" s="43"/>
      <c r="AP1106" s="43"/>
      <c r="AQ1106" s="43"/>
    </row>
    <row r="1107" spans="5:43" x14ac:dyDescent="0.2">
      <c r="E1107" s="36"/>
      <c r="G1107" s="37"/>
      <c r="H1107" s="38"/>
      <c r="I1107" s="38"/>
      <c r="J1107" s="38"/>
      <c r="M1107" s="39"/>
      <c r="AG1107" s="32"/>
      <c r="AH1107" s="32"/>
      <c r="AI1107" s="40"/>
      <c r="AJ1107" s="41"/>
      <c r="AK1107" s="42"/>
      <c r="AL1107" s="40"/>
      <c r="AM1107" s="41"/>
      <c r="AN1107" s="42"/>
      <c r="AO1107" s="43"/>
      <c r="AP1107" s="43"/>
      <c r="AQ1107" s="43"/>
    </row>
    <row r="1108" spans="5:43" x14ac:dyDescent="0.2">
      <c r="E1108" s="36"/>
      <c r="G1108" s="37"/>
      <c r="H1108" s="38"/>
      <c r="I1108" s="38"/>
      <c r="J1108" s="38"/>
      <c r="M1108" s="39"/>
      <c r="AG1108" s="32"/>
      <c r="AH1108" s="32"/>
      <c r="AI1108" s="40"/>
      <c r="AJ1108" s="41"/>
      <c r="AK1108" s="42"/>
      <c r="AL1108" s="40"/>
      <c r="AM1108" s="41"/>
      <c r="AN1108" s="42"/>
      <c r="AO1108" s="43"/>
      <c r="AP1108" s="43"/>
      <c r="AQ1108" s="43"/>
    </row>
    <row r="1109" spans="5:43" x14ac:dyDescent="0.2">
      <c r="E1109" s="36"/>
      <c r="G1109" s="37"/>
      <c r="H1109" s="38"/>
      <c r="I1109" s="38"/>
      <c r="J1109" s="38"/>
      <c r="M1109" s="39"/>
      <c r="AG1109" s="32"/>
      <c r="AH1109" s="32"/>
      <c r="AI1109" s="40"/>
      <c r="AJ1109" s="41"/>
      <c r="AK1109" s="42"/>
      <c r="AL1109" s="40"/>
      <c r="AM1109" s="41"/>
      <c r="AN1109" s="42"/>
      <c r="AO1109" s="43"/>
      <c r="AP1109" s="43"/>
      <c r="AQ1109" s="43"/>
    </row>
    <row r="1110" spans="5:43" x14ac:dyDescent="0.2">
      <c r="E1110" s="36"/>
      <c r="G1110" s="37"/>
      <c r="H1110" s="38"/>
      <c r="I1110" s="38"/>
      <c r="J1110" s="38"/>
      <c r="M1110" s="39"/>
      <c r="AG1110" s="32"/>
      <c r="AH1110" s="32"/>
      <c r="AI1110" s="40"/>
      <c r="AJ1110" s="41"/>
      <c r="AK1110" s="42"/>
      <c r="AL1110" s="40"/>
      <c r="AM1110" s="41"/>
      <c r="AN1110" s="42"/>
      <c r="AO1110" s="43"/>
      <c r="AP1110" s="43"/>
      <c r="AQ1110" s="43"/>
    </row>
    <row r="1111" spans="5:43" x14ac:dyDescent="0.2">
      <c r="E1111" s="36"/>
      <c r="G1111" s="37"/>
      <c r="H1111" s="38"/>
      <c r="I1111" s="38"/>
      <c r="J1111" s="38"/>
      <c r="M1111" s="39"/>
      <c r="AG1111" s="32"/>
      <c r="AH1111" s="32"/>
      <c r="AI1111" s="40"/>
      <c r="AJ1111" s="41"/>
      <c r="AK1111" s="42"/>
      <c r="AL1111" s="40"/>
      <c r="AM1111" s="41"/>
      <c r="AN1111" s="42"/>
      <c r="AO1111" s="43"/>
      <c r="AP1111" s="43"/>
      <c r="AQ1111" s="43"/>
    </row>
    <row r="1112" spans="5:43" x14ac:dyDescent="0.2">
      <c r="E1112" s="36"/>
      <c r="G1112" s="37"/>
      <c r="H1112" s="38"/>
      <c r="I1112" s="38"/>
      <c r="J1112" s="38"/>
      <c r="M1112" s="39"/>
      <c r="AG1112" s="32"/>
      <c r="AH1112" s="32"/>
      <c r="AI1112" s="40"/>
      <c r="AJ1112" s="41"/>
      <c r="AK1112" s="42"/>
      <c r="AL1112" s="40"/>
      <c r="AM1112" s="41"/>
      <c r="AN1112" s="42"/>
      <c r="AO1112" s="43"/>
      <c r="AP1112" s="43"/>
      <c r="AQ1112" s="43"/>
    </row>
    <row r="1113" spans="5:43" x14ac:dyDescent="0.2">
      <c r="E1113" s="36"/>
      <c r="G1113" s="37"/>
      <c r="H1113" s="38"/>
      <c r="I1113" s="38"/>
      <c r="J1113" s="38"/>
      <c r="M1113" s="39"/>
      <c r="AG1113" s="32"/>
      <c r="AH1113" s="32"/>
      <c r="AI1113" s="40"/>
      <c r="AJ1113" s="41"/>
      <c r="AK1113" s="42"/>
      <c r="AL1113" s="40"/>
      <c r="AM1113" s="41"/>
      <c r="AN1113" s="42"/>
      <c r="AO1113" s="43"/>
      <c r="AP1113" s="43"/>
      <c r="AQ1113" s="43"/>
    </row>
    <row r="1114" spans="5:43" x14ac:dyDescent="0.2">
      <c r="E1114" s="36"/>
      <c r="G1114" s="37"/>
      <c r="H1114" s="38"/>
      <c r="I1114" s="38"/>
      <c r="J1114" s="38"/>
      <c r="M1114" s="39"/>
      <c r="AG1114" s="32"/>
      <c r="AH1114" s="32"/>
      <c r="AI1114" s="40"/>
      <c r="AJ1114" s="41"/>
      <c r="AK1114" s="42"/>
      <c r="AL1114" s="40"/>
      <c r="AM1114" s="41"/>
      <c r="AN1114" s="42"/>
      <c r="AO1114" s="43"/>
      <c r="AP1114" s="43"/>
      <c r="AQ1114" s="43"/>
    </row>
    <row r="1115" spans="5:43" x14ac:dyDescent="0.2">
      <c r="E1115" s="36"/>
      <c r="G1115" s="37"/>
      <c r="H1115" s="38"/>
      <c r="I1115" s="38"/>
      <c r="J1115" s="38"/>
      <c r="M1115" s="39"/>
      <c r="AG1115" s="32"/>
      <c r="AH1115" s="32"/>
      <c r="AI1115" s="40"/>
      <c r="AJ1115" s="41"/>
      <c r="AK1115" s="42"/>
      <c r="AL1115" s="40"/>
      <c r="AM1115" s="41"/>
      <c r="AN1115" s="42"/>
      <c r="AO1115" s="43"/>
      <c r="AP1115" s="43"/>
      <c r="AQ1115" s="43"/>
    </row>
    <row r="1116" spans="5:43" x14ac:dyDescent="0.2">
      <c r="E1116" s="36"/>
      <c r="G1116" s="37"/>
      <c r="H1116" s="38"/>
      <c r="I1116" s="38"/>
      <c r="J1116" s="38"/>
      <c r="M1116" s="39"/>
      <c r="AG1116" s="32"/>
      <c r="AH1116" s="32"/>
      <c r="AI1116" s="40"/>
      <c r="AJ1116" s="41"/>
      <c r="AK1116" s="42"/>
      <c r="AL1116" s="40"/>
      <c r="AM1116" s="41"/>
      <c r="AN1116" s="42"/>
      <c r="AO1116" s="43"/>
      <c r="AP1116" s="43"/>
      <c r="AQ1116" s="43"/>
    </row>
    <row r="1117" spans="5:43" x14ac:dyDescent="0.2">
      <c r="E1117" s="36"/>
      <c r="G1117" s="37"/>
      <c r="H1117" s="38"/>
      <c r="I1117" s="38"/>
      <c r="J1117" s="38"/>
      <c r="M1117" s="39"/>
      <c r="AG1117" s="32"/>
      <c r="AH1117" s="32"/>
      <c r="AI1117" s="40"/>
      <c r="AJ1117" s="41"/>
      <c r="AK1117" s="42"/>
      <c r="AL1117" s="40"/>
      <c r="AM1117" s="41"/>
      <c r="AN1117" s="42"/>
      <c r="AO1117" s="43"/>
      <c r="AP1117" s="43"/>
      <c r="AQ1117" s="43"/>
    </row>
    <row r="1118" spans="5:43" x14ac:dyDescent="0.2">
      <c r="E1118" s="36"/>
      <c r="G1118" s="37"/>
      <c r="H1118" s="38"/>
      <c r="I1118" s="38"/>
      <c r="J1118" s="38"/>
      <c r="M1118" s="39"/>
      <c r="AG1118" s="32"/>
      <c r="AH1118" s="32"/>
      <c r="AI1118" s="40"/>
      <c r="AJ1118" s="41"/>
      <c r="AK1118" s="42"/>
      <c r="AL1118" s="40"/>
      <c r="AM1118" s="41"/>
      <c r="AN1118" s="42"/>
      <c r="AO1118" s="43"/>
      <c r="AP1118" s="43"/>
      <c r="AQ1118" s="43"/>
    </row>
    <row r="1119" spans="5:43" x14ac:dyDescent="0.2">
      <c r="E1119" s="36"/>
      <c r="G1119" s="37"/>
      <c r="H1119" s="38"/>
      <c r="I1119" s="38"/>
      <c r="J1119" s="38"/>
      <c r="M1119" s="39"/>
      <c r="AG1119" s="32"/>
      <c r="AH1119" s="32"/>
      <c r="AI1119" s="40"/>
      <c r="AJ1119" s="41"/>
      <c r="AK1119" s="42"/>
      <c r="AL1119" s="40"/>
      <c r="AM1119" s="41"/>
      <c r="AN1119" s="42"/>
      <c r="AO1119" s="43"/>
      <c r="AP1119" s="43"/>
      <c r="AQ1119" s="43"/>
    </row>
    <row r="1120" spans="5:43" x14ac:dyDescent="0.2">
      <c r="E1120" s="36"/>
      <c r="G1120" s="37"/>
      <c r="H1120" s="38"/>
      <c r="I1120" s="38"/>
      <c r="J1120" s="38"/>
      <c r="M1120" s="39"/>
      <c r="AG1120" s="32"/>
      <c r="AH1120" s="32"/>
      <c r="AI1120" s="40"/>
      <c r="AJ1120" s="41"/>
      <c r="AK1120" s="42"/>
      <c r="AL1120" s="40"/>
      <c r="AM1120" s="41"/>
      <c r="AN1120" s="42"/>
      <c r="AO1120" s="43"/>
      <c r="AP1120" s="43"/>
      <c r="AQ1120" s="43"/>
    </row>
    <row r="1121" spans="5:43" x14ac:dyDescent="0.2">
      <c r="E1121" s="36"/>
      <c r="G1121" s="37"/>
      <c r="H1121" s="38"/>
      <c r="I1121" s="38"/>
      <c r="J1121" s="38"/>
      <c r="M1121" s="39"/>
      <c r="AG1121" s="32"/>
      <c r="AH1121" s="32"/>
      <c r="AI1121" s="40"/>
      <c r="AJ1121" s="41"/>
      <c r="AK1121" s="42"/>
      <c r="AL1121" s="40"/>
      <c r="AM1121" s="41"/>
      <c r="AN1121" s="42"/>
      <c r="AO1121" s="43"/>
      <c r="AP1121" s="43"/>
      <c r="AQ1121" s="43"/>
    </row>
    <row r="1122" spans="5:43" x14ac:dyDescent="0.2">
      <c r="E1122" s="36"/>
      <c r="G1122" s="37"/>
      <c r="H1122" s="38"/>
      <c r="I1122" s="38"/>
      <c r="J1122" s="38"/>
      <c r="M1122" s="39"/>
      <c r="AG1122" s="32"/>
      <c r="AH1122" s="32"/>
      <c r="AI1122" s="40"/>
      <c r="AJ1122" s="41"/>
      <c r="AK1122" s="42"/>
      <c r="AL1122" s="40"/>
      <c r="AM1122" s="41"/>
      <c r="AN1122" s="42"/>
      <c r="AO1122" s="43"/>
      <c r="AP1122" s="43"/>
      <c r="AQ1122" s="43"/>
    </row>
    <row r="1123" spans="5:43" x14ac:dyDescent="0.2">
      <c r="E1123" s="36"/>
      <c r="G1123" s="37"/>
      <c r="H1123" s="38"/>
      <c r="I1123" s="38"/>
      <c r="J1123" s="38"/>
      <c r="M1123" s="39"/>
      <c r="AG1123" s="32"/>
      <c r="AH1123" s="32"/>
      <c r="AI1123" s="40"/>
      <c r="AJ1123" s="41"/>
      <c r="AK1123" s="42"/>
      <c r="AL1123" s="40"/>
      <c r="AM1123" s="41"/>
      <c r="AN1123" s="42"/>
      <c r="AO1123" s="43"/>
      <c r="AP1123" s="43"/>
      <c r="AQ1123" s="43"/>
    </row>
    <row r="1124" spans="5:43" x14ac:dyDescent="0.2">
      <c r="E1124" s="36"/>
      <c r="G1124" s="37"/>
      <c r="H1124" s="38"/>
      <c r="I1124" s="38"/>
      <c r="J1124" s="38"/>
      <c r="M1124" s="39"/>
      <c r="AG1124" s="32"/>
      <c r="AH1124" s="32"/>
      <c r="AI1124" s="40"/>
      <c r="AJ1124" s="41"/>
      <c r="AK1124" s="42"/>
      <c r="AL1124" s="40"/>
      <c r="AM1124" s="41"/>
      <c r="AN1124" s="42"/>
      <c r="AO1124" s="43"/>
      <c r="AP1124" s="43"/>
      <c r="AQ1124" s="43"/>
    </row>
    <row r="1125" spans="5:43" x14ac:dyDescent="0.2">
      <c r="E1125" s="36"/>
      <c r="G1125" s="37"/>
      <c r="H1125" s="38"/>
      <c r="I1125" s="38"/>
      <c r="J1125" s="38"/>
      <c r="M1125" s="39"/>
      <c r="AG1125" s="32"/>
      <c r="AH1125" s="32"/>
      <c r="AI1125" s="40"/>
      <c r="AJ1125" s="41"/>
      <c r="AK1125" s="42"/>
      <c r="AL1125" s="40"/>
      <c r="AM1125" s="41"/>
      <c r="AN1125" s="42"/>
      <c r="AO1125" s="43"/>
      <c r="AP1125" s="43"/>
      <c r="AQ1125" s="43"/>
    </row>
    <row r="1126" spans="5:43" x14ac:dyDescent="0.2">
      <c r="E1126" s="36"/>
      <c r="G1126" s="37"/>
      <c r="H1126" s="38"/>
      <c r="I1126" s="38"/>
      <c r="J1126" s="38"/>
      <c r="M1126" s="39"/>
      <c r="AG1126" s="32"/>
      <c r="AH1126" s="32"/>
      <c r="AI1126" s="40"/>
      <c r="AJ1126" s="41"/>
      <c r="AK1126" s="42"/>
      <c r="AL1126" s="40"/>
      <c r="AM1126" s="41"/>
      <c r="AN1126" s="42"/>
      <c r="AO1126" s="43"/>
      <c r="AP1126" s="43"/>
      <c r="AQ1126" s="43"/>
    </row>
    <row r="1127" spans="5:43" x14ac:dyDescent="0.2">
      <c r="E1127" s="36"/>
      <c r="G1127" s="37"/>
      <c r="H1127" s="38"/>
      <c r="I1127" s="38"/>
      <c r="J1127" s="38"/>
      <c r="M1127" s="39"/>
      <c r="AG1127" s="32"/>
      <c r="AH1127" s="32"/>
      <c r="AI1127" s="40"/>
      <c r="AJ1127" s="41"/>
      <c r="AK1127" s="42"/>
      <c r="AL1127" s="40"/>
      <c r="AM1127" s="41"/>
      <c r="AN1127" s="42"/>
      <c r="AO1127" s="43"/>
      <c r="AP1127" s="43"/>
      <c r="AQ1127" s="43"/>
    </row>
    <row r="1128" spans="5:43" x14ac:dyDescent="0.2">
      <c r="E1128" s="36"/>
      <c r="G1128" s="37"/>
      <c r="H1128" s="38"/>
      <c r="I1128" s="38"/>
      <c r="J1128" s="38"/>
      <c r="M1128" s="39"/>
      <c r="AG1128" s="32"/>
      <c r="AH1128" s="32"/>
      <c r="AI1128" s="40"/>
      <c r="AJ1128" s="41"/>
      <c r="AK1128" s="42"/>
      <c r="AL1128" s="40"/>
      <c r="AM1128" s="41"/>
      <c r="AN1128" s="42"/>
      <c r="AO1128" s="43"/>
      <c r="AP1128" s="43"/>
      <c r="AQ1128" s="43"/>
    </row>
    <row r="1129" spans="5:43" x14ac:dyDescent="0.2">
      <c r="E1129" s="36"/>
      <c r="G1129" s="37"/>
      <c r="H1129" s="38"/>
      <c r="I1129" s="38"/>
      <c r="J1129" s="38"/>
      <c r="M1129" s="39"/>
      <c r="AG1129" s="32"/>
      <c r="AH1129" s="32"/>
      <c r="AI1129" s="40"/>
      <c r="AJ1129" s="41"/>
      <c r="AK1129" s="42"/>
      <c r="AL1129" s="40"/>
      <c r="AM1129" s="41"/>
      <c r="AN1129" s="42"/>
      <c r="AO1129" s="43"/>
      <c r="AP1129" s="43"/>
      <c r="AQ1129" s="43"/>
    </row>
    <row r="1130" spans="5:43" x14ac:dyDescent="0.2">
      <c r="E1130" s="36"/>
      <c r="G1130" s="37"/>
      <c r="H1130" s="38"/>
      <c r="I1130" s="38"/>
      <c r="J1130" s="38"/>
      <c r="M1130" s="39"/>
      <c r="AG1130" s="32"/>
      <c r="AH1130" s="32"/>
      <c r="AI1130" s="40"/>
      <c r="AJ1130" s="41"/>
      <c r="AK1130" s="42"/>
      <c r="AL1130" s="40"/>
      <c r="AM1130" s="41"/>
      <c r="AN1130" s="42"/>
      <c r="AO1130" s="43"/>
      <c r="AP1130" s="43"/>
      <c r="AQ1130" s="43"/>
    </row>
    <row r="1131" spans="5:43" x14ac:dyDescent="0.2">
      <c r="E1131" s="36"/>
      <c r="G1131" s="37"/>
      <c r="H1131" s="38"/>
      <c r="I1131" s="38"/>
      <c r="J1131" s="38"/>
      <c r="M1131" s="39"/>
      <c r="AG1131" s="32"/>
      <c r="AH1131" s="32"/>
      <c r="AI1131" s="40"/>
      <c r="AJ1131" s="41"/>
      <c r="AK1131" s="42"/>
      <c r="AL1131" s="40"/>
      <c r="AM1131" s="41"/>
      <c r="AN1131" s="42"/>
      <c r="AO1131" s="43"/>
      <c r="AP1131" s="43"/>
      <c r="AQ1131" s="43"/>
    </row>
    <row r="1132" spans="5:43" x14ac:dyDescent="0.2">
      <c r="E1132" s="36"/>
      <c r="G1132" s="37"/>
      <c r="H1132" s="38"/>
      <c r="I1132" s="38"/>
      <c r="J1132" s="38"/>
      <c r="M1132" s="39"/>
      <c r="AG1132" s="32"/>
      <c r="AH1132" s="32"/>
      <c r="AI1132" s="40"/>
      <c r="AJ1132" s="41"/>
      <c r="AK1132" s="42"/>
      <c r="AL1132" s="40"/>
      <c r="AM1132" s="41"/>
      <c r="AN1132" s="42"/>
      <c r="AO1132" s="43"/>
      <c r="AP1132" s="43"/>
      <c r="AQ1132" s="43"/>
    </row>
    <row r="1133" spans="5:43" x14ac:dyDescent="0.2">
      <c r="E1133" s="36"/>
      <c r="G1133" s="37"/>
      <c r="H1133" s="38"/>
      <c r="I1133" s="38"/>
      <c r="J1133" s="38"/>
      <c r="M1133" s="39"/>
      <c r="AG1133" s="32"/>
      <c r="AH1133" s="32"/>
      <c r="AI1133" s="40"/>
      <c r="AJ1133" s="41"/>
      <c r="AK1133" s="42"/>
      <c r="AL1133" s="40"/>
      <c r="AM1133" s="41"/>
      <c r="AN1133" s="42"/>
      <c r="AO1133" s="43"/>
      <c r="AP1133" s="43"/>
      <c r="AQ1133" s="43"/>
    </row>
    <row r="1134" spans="5:43" x14ac:dyDescent="0.2">
      <c r="E1134" s="36"/>
      <c r="G1134" s="37"/>
      <c r="H1134" s="38"/>
      <c r="I1134" s="38"/>
      <c r="J1134" s="38"/>
      <c r="M1134" s="39"/>
      <c r="AG1134" s="32"/>
      <c r="AH1134" s="32"/>
      <c r="AI1134" s="40"/>
      <c r="AJ1134" s="41"/>
      <c r="AK1134" s="42"/>
      <c r="AL1134" s="40"/>
      <c r="AM1134" s="41"/>
      <c r="AN1134" s="42"/>
      <c r="AO1134" s="43"/>
      <c r="AP1134" s="43"/>
      <c r="AQ1134" s="43"/>
    </row>
    <row r="1135" spans="5:43" x14ac:dyDescent="0.2">
      <c r="E1135" s="36"/>
      <c r="G1135" s="37"/>
      <c r="H1135" s="38"/>
      <c r="I1135" s="38"/>
      <c r="J1135" s="38"/>
      <c r="M1135" s="39"/>
      <c r="AG1135" s="32"/>
      <c r="AH1135" s="32"/>
      <c r="AI1135" s="40"/>
      <c r="AJ1135" s="41"/>
      <c r="AK1135" s="42"/>
      <c r="AL1135" s="40"/>
      <c r="AM1135" s="41"/>
      <c r="AN1135" s="42"/>
      <c r="AO1135" s="43"/>
      <c r="AP1135" s="43"/>
      <c r="AQ1135" s="43"/>
    </row>
    <row r="1136" spans="5:43" x14ac:dyDescent="0.2">
      <c r="E1136" s="36"/>
      <c r="G1136" s="37"/>
      <c r="H1136" s="38"/>
      <c r="I1136" s="38"/>
      <c r="J1136" s="38"/>
      <c r="M1136" s="39"/>
      <c r="AG1136" s="32"/>
      <c r="AH1136" s="32"/>
      <c r="AI1136" s="40"/>
      <c r="AJ1136" s="41"/>
      <c r="AK1136" s="42"/>
      <c r="AL1136" s="40"/>
      <c r="AM1136" s="41"/>
      <c r="AN1136" s="42"/>
      <c r="AO1136" s="43"/>
      <c r="AP1136" s="43"/>
      <c r="AQ1136" s="43"/>
    </row>
    <row r="1137" spans="5:43" x14ac:dyDescent="0.2">
      <c r="E1137" s="36"/>
      <c r="G1137" s="37"/>
      <c r="H1137" s="38"/>
      <c r="I1137" s="38"/>
      <c r="J1137" s="38"/>
      <c r="M1137" s="39"/>
      <c r="AG1137" s="32"/>
      <c r="AH1137" s="32"/>
      <c r="AI1137" s="40"/>
      <c r="AJ1137" s="41"/>
      <c r="AK1137" s="42"/>
      <c r="AL1137" s="40"/>
      <c r="AM1137" s="41"/>
      <c r="AN1137" s="42"/>
      <c r="AO1137" s="43"/>
      <c r="AP1137" s="43"/>
      <c r="AQ1137" s="43"/>
    </row>
    <row r="1138" spans="5:43" x14ac:dyDescent="0.2">
      <c r="E1138" s="36"/>
      <c r="G1138" s="37"/>
      <c r="H1138" s="38"/>
      <c r="I1138" s="38"/>
      <c r="J1138" s="38"/>
      <c r="M1138" s="39"/>
      <c r="AG1138" s="32"/>
      <c r="AH1138" s="32"/>
      <c r="AI1138" s="40"/>
      <c r="AJ1138" s="41"/>
      <c r="AK1138" s="42"/>
      <c r="AL1138" s="40"/>
      <c r="AM1138" s="41"/>
      <c r="AN1138" s="42"/>
      <c r="AO1138" s="43"/>
      <c r="AP1138" s="43"/>
      <c r="AQ1138" s="43"/>
    </row>
    <row r="1139" spans="5:43" x14ac:dyDescent="0.2">
      <c r="E1139" s="36"/>
      <c r="G1139" s="37"/>
      <c r="H1139" s="38"/>
      <c r="I1139" s="38"/>
      <c r="J1139" s="38"/>
      <c r="M1139" s="39"/>
      <c r="AG1139" s="32"/>
      <c r="AH1139" s="32"/>
      <c r="AI1139" s="40"/>
      <c r="AJ1139" s="41"/>
      <c r="AK1139" s="42"/>
      <c r="AL1139" s="40"/>
      <c r="AM1139" s="41"/>
      <c r="AN1139" s="42"/>
      <c r="AO1139" s="43"/>
      <c r="AP1139" s="43"/>
      <c r="AQ1139" s="43"/>
    </row>
    <row r="1140" spans="5:43" x14ac:dyDescent="0.2">
      <c r="E1140" s="36"/>
      <c r="G1140" s="37"/>
      <c r="H1140" s="38"/>
      <c r="I1140" s="38"/>
      <c r="J1140" s="38"/>
      <c r="M1140" s="39"/>
      <c r="AG1140" s="32"/>
      <c r="AH1140" s="32"/>
      <c r="AI1140" s="40"/>
      <c r="AJ1140" s="41"/>
      <c r="AK1140" s="42"/>
      <c r="AL1140" s="40"/>
      <c r="AM1140" s="41"/>
      <c r="AN1140" s="42"/>
      <c r="AO1140" s="43"/>
      <c r="AP1140" s="43"/>
      <c r="AQ1140" s="43"/>
    </row>
    <row r="1141" spans="5:43" x14ac:dyDescent="0.2">
      <c r="E1141" s="36"/>
      <c r="G1141" s="37"/>
      <c r="H1141" s="38"/>
      <c r="I1141" s="38"/>
      <c r="J1141" s="38"/>
      <c r="M1141" s="39"/>
      <c r="AG1141" s="32"/>
      <c r="AH1141" s="32"/>
      <c r="AI1141" s="40"/>
      <c r="AJ1141" s="41"/>
      <c r="AK1141" s="42"/>
      <c r="AL1141" s="40"/>
      <c r="AM1141" s="41"/>
      <c r="AN1141" s="42"/>
      <c r="AO1141" s="43"/>
      <c r="AP1141" s="43"/>
      <c r="AQ1141" s="43"/>
    </row>
    <row r="1142" spans="5:43" x14ac:dyDescent="0.2">
      <c r="E1142" s="36"/>
      <c r="G1142" s="37"/>
      <c r="H1142" s="38"/>
      <c r="I1142" s="38"/>
      <c r="J1142" s="38"/>
      <c r="M1142" s="39"/>
      <c r="AG1142" s="32"/>
      <c r="AH1142" s="32"/>
      <c r="AI1142" s="40"/>
      <c r="AJ1142" s="41"/>
      <c r="AK1142" s="42"/>
      <c r="AL1142" s="40"/>
      <c r="AM1142" s="41"/>
      <c r="AN1142" s="42"/>
      <c r="AO1142" s="43"/>
      <c r="AP1142" s="43"/>
      <c r="AQ1142" s="43"/>
    </row>
    <row r="1143" spans="5:43" x14ac:dyDescent="0.2">
      <c r="E1143" s="36"/>
      <c r="G1143" s="37"/>
      <c r="H1143" s="38"/>
      <c r="I1143" s="38"/>
      <c r="J1143" s="38"/>
      <c r="M1143" s="39"/>
      <c r="AG1143" s="32"/>
      <c r="AH1143" s="32"/>
      <c r="AI1143" s="40"/>
      <c r="AJ1143" s="41"/>
      <c r="AK1143" s="42"/>
      <c r="AL1143" s="40"/>
      <c r="AM1143" s="41"/>
      <c r="AN1143" s="42"/>
      <c r="AO1143" s="43"/>
      <c r="AP1143" s="43"/>
      <c r="AQ1143" s="43"/>
    </row>
    <row r="1144" spans="5:43" x14ac:dyDescent="0.2">
      <c r="E1144" s="36"/>
      <c r="G1144" s="37"/>
      <c r="H1144" s="38"/>
      <c r="I1144" s="38"/>
      <c r="J1144" s="38"/>
      <c r="M1144" s="39"/>
      <c r="AG1144" s="32"/>
      <c r="AH1144" s="32"/>
      <c r="AI1144" s="40"/>
      <c r="AJ1144" s="41"/>
      <c r="AK1144" s="42"/>
      <c r="AL1144" s="40"/>
      <c r="AM1144" s="41"/>
      <c r="AN1144" s="42"/>
      <c r="AO1144" s="43"/>
      <c r="AP1144" s="43"/>
      <c r="AQ1144" s="43"/>
    </row>
    <row r="1145" spans="5:43" x14ac:dyDescent="0.2">
      <c r="E1145" s="36"/>
      <c r="G1145" s="37"/>
      <c r="H1145" s="38"/>
      <c r="I1145" s="38"/>
      <c r="J1145" s="38"/>
      <c r="M1145" s="39"/>
      <c r="AG1145" s="32"/>
      <c r="AH1145" s="32"/>
      <c r="AI1145" s="40"/>
      <c r="AJ1145" s="41"/>
      <c r="AK1145" s="42"/>
      <c r="AL1145" s="40"/>
      <c r="AM1145" s="41"/>
      <c r="AN1145" s="42"/>
      <c r="AO1145" s="43"/>
      <c r="AP1145" s="43"/>
      <c r="AQ1145" s="43"/>
    </row>
    <row r="1146" spans="5:43" x14ac:dyDescent="0.2">
      <c r="E1146" s="36"/>
      <c r="G1146" s="37"/>
      <c r="H1146" s="38"/>
      <c r="I1146" s="38"/>
      <c r="J1146" s="38"/>
      <c r="M1146" s="39"/>
      <c r="AG1146" s="32"/>
      <c r="AH1146" s="32"/>
      <c r="AI1146" s="40"/>
      <c r="AJ1146" s="41"/>
      <c r="AK1146" s="42"/>
      <c r="AL1146" s="40"/>
      <c r="AM1146" s="41"/>
      <c r="AN1146" s="42"/>
      <c r="AO1146" s="43"/>
      <c r="AP1146" s="43"/>
      <c r="AQ1146" s="43"/>
    </row>
    <row r="1147" spans="5:43" x14ac:dyDescent="0.2">
      <c r="E1147" s="36"/>
      <c r="G1147" s="37"/>
      <c r="H1147" s="38"/>
      <c r="I1147" s="38"/>
      <c r="J1147" s="38"/>
      <c r="M1147" s="39"/>
      <c r="AG1147" s="32"/>
      <c r="AH1147" s="32"/>
      <c r="AI1147" s="40"/>
      <c r="AJ1147" s="41"/>
      <c r="AK1147" s="42"/>
      <c r="AL1147" s="40"/>
      <c r="AM1147" s="41"/>
      <c r="AN1147" s="42"/>
      <c r="AO1147" s="43"/>
      <c r="AP1147" s="43"/>
      <c r="AQ1147" s="43"/>
    </row>
    <row r="1148" spans="5:43" x14ac:dyDescent="0.2">
      <c r="E1148" s="36"/>
      <c r="G1148" s="37"/>
      <c r="H1148" s="38"/>
      <c r="I1148" s="38"/>
      <c r="J1148" s="38"/>
      <c r="M1148" s="39"/>
      <c r="AG1148" s="32"/>
      <c r="AH1148" s="32"/>
      <c r="AI1148" s="40"/>
      <c r="AJ1148" s="41"/>
      <c r="AK1148" s="42"/>
      <c r="AL1148" s="40"/>
      <c r="AM1148" s="41"/>
      <c r="AN1148" s="42"/>
      <c r="AO1148" s="43"/>
      <c r="AP1148" s="43"/>
      <c r="AQ1148" s="43"/>
    </row>
    <row r="1149" spans="5:43" x14ac:dyDescent="0.2">
      <c r="E1149" s="36"/>
      <c r="G1149" s="37"/>
      <c r="H1149" s="38"/>
      <c r="I1149" s="38"/>
      <c r="J1149" s="38"/>
      <c r="M1149" s="39"/>
      <c r="AG1149" s="32"/>
      <c r="AH1149" s="32"/>
      <c r="AI1149" s="40"/>
      <c r="AJ1149" s="41"/>
      <c r="AK1149" s="42"/>
      <c r="AL1149" s="40"/>
      <c r="AM1149" s="41"/>
      <c r="AN1149" s="42"/>
      <c r="AO1149" s="43"/>
      <c r="AP1149" s="43"/>
      <c r="AQ1149" s="43"/>
    </row>
    <row r="1150" spans="5:43" x14ac:dyDescent="0.2">
      <c r="E1150" s="36"/>
      <c r="G1150" s="37"/>
      <c r="H1150" s="38"/>
      <c r="I1150" s="38"/>
      <c r="J1150" s="38"/>
      <c r="M1150" s="39"/>
      <c r="AG1150" s="32"/>
      <c r="AH1150" s="32"/>
      <c r="AI1150" s="40"/>
      <c r="AJ1150" s="41"/>
      <c r="AK1150" s="42"/>
      <c r="AL1150" s="40"/>
      <c r="AM1150" s="41"/>
      <c r="AN1150" s="42"/>
      <c r="AO1150" s="43"/>
      <c r="AP1150" s="43"/>
      <c r="AQ1150" s="43"/>
    </row>
    <row r="1151" spans="5:43" x14ac:dyDescent="0.2">
      <c r="E1151" s="36"/>
      <c r="G1151" s="37"/>
      <c r="H1151" s="38"/>
      <c r="I1151" s="38"/>
      <c r="J1151" s="38"/>
      <c r="M1151" s="39"/>
      <c r="AG1151" s="32"/>
      <c r="AH1151" s="32"/>
      <c r="AI1151" s="40"/>
      <c r="AJ1151" s="41"/>
      <c r="AK1151" s="42"/>
      <c r="AL1151" s="40"/>
      <c r="AM1151" s="41"/>
      <c r="AN1151" s="42"/>
      <c r="AO1151" s="43"/>
      <c r="AP1151" s="43"/>
      <c r="AQ1151" s="43"/>
    </row>
    <row r="1152" spans="5:43" x14ac:dyDescent="0.2">
      <c r="E1152" s="36"/>
      <c r="G1152" s="37"/>
      <c r="H1152" s="38"/>
      <c r="I1152" s="38"/>
      <c r="J1152" s="38"/>
      <c r="M1152" s="39"/>
      <c r="AG1152" s="32"/>
      <c r="AH1152" s="32"/>
      <c r="AI1152" s="40"/>
      <c r="AJ1152" s="41"/>
      <c r="AK1152" s="42"/>
      <c r="AL1152" s="40"/>
      <c r="AM1152" s="41"/>
      <c r="AN1152" s="42"/>
      <c r="AO1152" s="43"/>
      <c r="AP1152" s="43"/>
      <c r="AQ1152" s="43"/>
    </row>
    <row r="1153" spans="5:43" x14ac:dyDescent="0.2">
      <c r="E1153" s="36"/>
      <c r="G1153" s="37"/>
      <c r="H1153" s="38"/>
      <c r="I1153" s="38"/>
      <c r="J1153" s="38"/>
      <c r="M1153" s="39"/>
      <c r="AG1153" s="32"/>
      <c r="AH1153" s="32"/>
      <c r="AI1153" s="40"/>
      <c r="AJ1153" s="41"/>
      <c r="AK1153" s="42"/>
      <c r="AL1153" s="40"/>
      <c r="AM1153" s="41"/>
      <c r="AN1153" s="42"/>
      <c r="AO1153" s="43"/>
      <c r="AP1153" s="43"/>
      <c r="AQ1153" s="43"/>
    </row>
    <row r="1154" spans="5:43" x14ac:dyDescent="0.2">
      <c r="E1154" s="36"/>
      <c r="G1154" s="37"/>
      <c r="H1154" s="38"/>
      <c r="I1154" s="38"/>
      <c r="J1154" s="38"/>
      <c r="M1154" s="39"/>
      <c r="AG1154" s="32"/>
      <c r="AH1154" s="32"/>
      <c r="AI1154" s="40"/>
      <c r="AJ1154" s="41"/>
      <c r="AK1154" s="42"/>
      <c r="AL1154" s="40"/>
      <c r="AM1154" s="41"/>
      <c r="AN1154" s="42"/>
      <c r="AO1154" s="43"/>
      <c r="AP1154" s="43"/>
      <c r="AQ1154" s="43"/>
    </row>
    <row r="1155" spans="5:43" x14ac:dyDescent="0.2">
      <c r="E1155" s="36"/>
      <c r="G1155" s="37"/>
      <c r="H1155" s="38"/>
      <c r="I1155" s="38"/>
      <c r="J1155" s="38"/>
      <c r="M1155" s="39"/>
      <c r="AG1155" s="32"/>
      <c r="AH1155" s="32"/>
      <c r="AI1155" s="40"/>
      <c r="AJ1155" s="41"/>
      <c r="AK1155" s="42"/>
      <c r="AL1155" s="40"/>
      <c r="AM1155" s="41"/>
      <c r="AN1155" s="42"/>
      <c r="AO1155" s="43"/>
      <c r="AP1155" s="43"/>
      <c r="AQ1155" s="43"/>
    </row>
    <row r="1156" spans="5:43" x14ac:dyDescent="0.2">
      <c r="E1156" s="36"/>
      <c r="G1156" s="37"/>
      <c r="H1156" s="38"/>
      <c r="I1156" s="38"/>
      <c r="J1156" s="38"/>
      <c r="M1156" s="39"/>
      <c r="AG1156" s="32"/>
      <c r="AH1156" s="32"/>
      <c r="AI1156" s="40"/>
      <c r="AJ1156" s="41"/>
      <c r="AK1156" s="42"/>
      <c r="AL1156" s="40"/>
      <c r="AM1156" s="41"/>
      <c r="AN1156" s="42"/>
      <c r="AO1156" s="43"/>
      <c r="AP1156" s="43"/>
      <c r="AQ1156" s="43"/>
    </row>
    <row r="1157" spans="5:43" x14ac:dyDescent="0.2">
      <c r="E1157" s="36"/>
      <c r="G1157" s="37"/>
      <c r="H1157" s="38"/>
      <c r="I1157" s="38"/>
      <c r="J1157" s="38"/>
      <c r="M1157" s="39"/>
      <c r="AG1157" s="32"/>
      <c r="AH1157" s="32"/>
      <c r="AI1157" s="40"/>
      <c r="AJ1157" s="41"/>
      <c r="AK1157" s="42"/>
      <c r="AL1157" s="40"/>
      <c r="AM1157" s="41"/>
      <c r="AN1157" s="42"/>
      <c r="AO1157" s="43"/>
      <c r="AP1157" s="43"/>
      <c r="AQ1157" s="43"/>
    </row>
    <row r="1158" spans="5:43" x14ac:dyDescent="0.2">
      <c r="E1158" s="36"/>
      <c r="G1158" s="37"/>
      <c r="H1158" s="38"/>
      <c r="I1158" s="38"/>
      <c r="J1158" s="38"/>
      <c r="M1158" s="39"/>
      <c r="AG1158" s="32"/>
      <c r="AH1158" s="32"/>
      <c r="AI1158" s="40"/>
      <c r="AJ1158" s="41"/>
      <c r="AK1158" s="42"/>
      <c r="AL1158" s="40"/>
      <c r="AM1158" s="41"/>
      <c r="AN1158" s="42"/>
      <c r="AO1158" s="43"/>
      <c r="AP1158" s="43"/>
      <c r="AQ1158" s="43"/>
    </row>
    <row r="1159" spans="5:43" x14ac:dyDescent="0.2">
      <c r="E1159" s="36"/>
      <c r="G1159" s="37"/>
      <c r="H1159" s="38"/>
      <c r="I1159" s="38"/>
      <c r="J1159" s="38"/>
      <c r="M1159" s="39"/>
      <c r="AG1159" s="32"/>
      <c r="AH1159" s="32"/>
      <c r="AI1159" s="40"/>
      <c r="AJ1159" s="41"/>
      <c r="AK1159" s="42"/>
      <c r="AL1159" s="40"/>
      <c r="AM1159" s="41"/>
      <c r="AN1159" s="42"/>
      <c r="AO1159" s="43"/>
      <c r="AP1159" s="43"/>
      <c r="AQ1159" s="43"/>
    </row>
    <row r="1160" spans="5:43" x14ac:dyDescent="0.2">
      <c r="E1160" s="36"/>
      <c r="G1160" s="37"/>
      <c r="H1160" s="38"/>
      <c r="I1160" s="38"/>
      <c r="J1160" s="38"/>
      <c r="M1160" s="39"/>
      <c r="AG1160" s="32"/>
      <c r="AH1160" s="32"/>
      <c r="AI1160" s="40"/>
      <c r="AJ1160" s="41"/>
      <c r="AK1160" s="42"/>
      <c r="AL1160" s="40"/>
      <c r="AM1160" s="41"/>
      <c r="AN1160" s="42"/>
      <c r="AO1160" s="43"/>
      <c r="AP1160" s="43"/>
      <c r="AQ1160" s="43"/>
    </row>
    <row r="1161" spans="5:43" x14ac:dyDescent="0.2">
      <c r="E1161" s="36"/>
      <c r="G1161" s="37"/>
      <c r="H1161" s="38"/>
      <c r="I1161" s="38"/>
      <c r="J1161" s="38"/>
      <c r="M1161" s="39"/>
      <c r="AG1161" s="32"/>
      <c r="AH1161" s="32"/>
      <c r="AI1161" s="40"/>
      <c r="AJ1161" s="41"/>
      <c r="AK1161" s="42"/>
      <c r="AL1161" s="40"/>
      <c r="AM1161" s="41"/>
      <c r="AN1161" s="42"/>
      <c r="AO1161" s="43"/>
      <c r="AP1161" s="43"/>
      <c r="AQ1161" s="43"/>
    </row>
    <row r="1162" spans="5:43" x14ac:dyDescent="0.2">
      <c r="E1162" s="36"/>
      <c r="G1162" s="37"/>
      <c r="H1162" s="38"/>
      <c r="I1162" s="38"/>
      <c r="J1162" s="38"/>
      <c r="M1162" s="39"/>
      <c r="AG1162" s="32"/>
      <c r="AH1162" s="32"/>
      <c r="AI1162" s="40"/>
      <c r="AJ1162" s="41"/>
      <c r="AK1162" s="42"/>
      <c r="AL1162" s="40"/>
      <c r="AM1162" s="41"/>
      <c r="AN1162" s="42"/>
      <c r="AO1162" s="43"/>
      <c r="AP1162" s="43"/>
      <c r="AQ1162" s="43"/>
    </row>
    <row r="1163" spans="5:43" x14ac:dyDescent="0.2">
      <c r="E1163" s="36"/>
      <c r="G1163" s="37"/>
      <c r="H1163" s="38"/>
      <c r="I1163" s="38"/>
      <c r="J1163" s="38"/>
      <c r="M1163" s="39"/>
      <c r="AG1163" s="32"/>
      <c r="AH1163" s="32"/>
      <c r="AI1163" s="40"/>
      <c r="AJ1163" s="41"/>
      <c r="AK1163" s="42"/>
      <c r="AL1163" s="40"/>
      <c r="AM1163" s="41"/>
      <c r="AN1163" s="42"/>
      <c r="AO1163" s="43"/>
      <c r="AP1163" s="43"/>
      <c r="AQ1163" s="43"/>
    </row>
    <row r="1164" spans="5:43" x14ac:dyDescent="0.2">
      <c r="E1164" s="36"/>
      <c r="G1164" s="37"/>
      <c r="H1164" s="38"/>
      <c r="I1164" s="38"/>
      <c r="J1164" s="38"/>
      <c r="M1164" s="39"/>
      <c r="AG1164" s="32"/>
      <c r="AH1164" s="32"/>
      <c r="AI1164" s="40"/>
      <c r="AJ1164" s="41"/>
      <c r="AK1164" s="42"/>
      <c r="AL1164" s="40"/>
      <c r="AM1164" s="41"/>
      <c r="AN1164" s="42"/>
      <c r="AO1164" s="43"/>
      <c r="AP1164" s="43"/>
      <c r="AQ1164" s="43"/>
    </row>
    <row r="1165" spans="5:43" x14ac:dyDescent="0.2">
      <c r="E1165" s="36"/>
      <c r="G1165" s="37"/>
      <c r="H1165" s="38"/>
      <c r="I1165" s="38"/>
      <c r="J1165" s="38"/>
      <c r="M1165" s="39"/>
      <c r="AG1165" s="32"/>
      <c r="AH1165" s="32"/>
      <c r="AI1165" s="40"/>
      <c r="AJ1165" s="41"/>
      <c r="AK1165" s="42"/>
      <c r="AL1165" s="40"/>
      <c r="AM1165" s="41"/>
      <c r="AN1165" s="42"/>
      <c r="AO1165" s="43"/>
      <c r="AP1165" s="43"/>
      <c r="AQ1165" s="43"/>
    </row>
    <row r="1166" spans="5:43" x14ac:dyDescent="0.2">
      <c r="E1166" s="36"/>
      <c r="G1166" s="37"/>
      <c r="H1166" s="38"/>
      <c r="I1166" s="38"/>
      <c r="J1166" s="38"/>
      <c r="M1166" s="39"/>
      <c r="AG1166" s="32"/>
      <c r="AH1166" s="32"/>
      <c r="AI1166" s="40"/>
      <c r="AJ1166" s="41"/>
      <c r="AK1166" s="42"/>
      <c r="AL1166" s="40"/>
      <c r="AM1166" s="41"/>
      <c r="AN1166" s="42"/>
      <c r="AO1166" s="43"/>
      <c r="AP1166" s="43"/>
      <c r="AQ1166" s="43"/>
    </row>
    <row r="1167" spans="5:43" x14ac:dyDescent="0.2">
      <c r="E1167" s="36"/>
      <c r="G1167" s="37"/>
      <c r="H1167" s="38"/>
      <c r="I1167" s="38"/>
      <c r="J1167" s="38"/>
      <c r="M1167" s="39"/>
      <c r="AG1167" s="32"/>
      <c r="AH1167" s="32"/>
      <c r="AI1167" s="40"/>
      <c r="AJ1167" s="41"/>
      <c r="AK1167" s="42"/>
      <c r="AL1167" s="40"/>
      <c r="AM1167" s="41"/>
      <c r="AN1167" s="42"/>
      <c r="AO1167" s="43"/>
      <c r="AP1167" s="43"/>
      <c r="AQ1167" s="43"/>
    </row>
    <row r="1168" spans="5:43" x14ac:dyDescent="0.2">
      <c r="E1168" s="36"/>
      <c r="G1168" s="37"/>
      <c r="H1168" s="38"/>
      <c r="I1168" s="38"/>
      <c r="J1168" s="38"/>
      <c r="M1168" s="39"/>
      <c r="AG1168" s="32"/>
      <c r="AH1168" s="32"/>
      <c r="AI1168" s="40"/>
      <c r="AJ1168" s="41"/>
      <c r="AK1168" s="42"/>
      <c r="AL1168" s="40"/>
      <c r="AM1168" s="41"/>
      <c r="AN1168" s="42"/>
      <c r="AO1168" s="43"/>
      <c r="AP1168" s="43"/>
      <c r="AQ1168" s="43"/>
    </row>
    <row r="1169" spans="5:43" x14ac:dyDescent="0.2">
      <c r="E1169" s="36"/>
      <c r="G1169" s="37"/>
      <c r="H1169" s="38"/>
      <c r="I1169" s="38"/>
      <c r="J1169" s="38"/>
      <c r="M1169" s="39"/>
      <c r="AG1169" s="32"/>
      <c r="AH1169" s="32"/>
      <c r="AI1169" s="40"/>
      <c r="AJ1169" s="41"/>
      <c r="AK1169" s="42"/>
      <c r="AL1169" s="40"/>
      <c r="AM1169" s="41"/>
      <c r="AN1169" s="42"/>
      <c r="AO1169" s="43"/>
      <c r="AP1169" s="43"/>
      <c r="AQ1169" s="43"/>
    </row>
    <row r="1170" spans="5:43" x14ac:dyDescent="0.2">
      <c r="E1170" s="36"/>
      <c r="G1170" s="37"/>
      <c r="H1170" s="38"/>
      <c r="I1170" s="38"/>
      <c r="J1170" s="38"/>
      <c r="M1170" s="39"/>
      <c r="AG1170" s="32"/>
      <c r="AH1170" s="32"/>
      <c r="AI1170" s="40"/>
      <c r="AJ1170" s="41"/>
      <c r="AK1170" s="42"/>
      <c r="AL1170" s="40"/>
      <c r="AM1170" s="41"/>
      <c r="AN1170" s="42"/>
      <c r="AO1170" s="43"/>
      <c r="AP1170" s="43"/>
      <c r="AQ1170" s="43"/>
    </row>
    <row r="1171" spans="5:43" x14ac:dyDescent="0.2">
      <c r="E1171" s="36"/>
      <c r="G1171" s="37"/>
      <c r="H1171" s="38"/>
      <c r="I1171" s="38"/>
      <c r="J1171" s="38"/>
      <c r="M1171" s="39"/>
      <c r="AG1171" s="32"/>
      <c r="AH1171" s="32"/>
      <c r="AI1171" s="40"/>
      <c r="AJ1171" s="41"/>
      <c r="AK1171" s="42"/>
      <c r="AL1171" s="40"/>
      <c r="AM1171" s="41"/>
      <c r="AN1171" s="42"/>
      <c r="AO1171" s="43"/>
      <c r="AP1171" s="43"/>
      <c r="AQ1171" s="43"/>
    </row>
    <row r="1172" spans="5:43" x14ac:dyDescent="0.2">
      <c r="E1172" s="36"/>
      <c r="G1172" s="37"/>
      <c r="H1172" s="38"/>
      <c r="I1172" s="38"/>
      <c r="J1172" s="38"/>
      <c r="M1172" s="39"/>
      <c r="AG1172" s="32"/>
      <c r="AH1172" s="32"/>
      <c r="AI1172" s="40"/>
      <c r="AJ1172" s="41"/>
      <c r="AK1172" s="42"/>
      <c r="AL1172" s="40"/>
      <c r="AM1172" s="41"/>
      <c r="AN1172" s="42"/>
      <c r="AO1172" s="43"/>
      <c r="AP1172" s="43"/>
      <c r="AQ1172" s="43"/>
    </row>
    <row r="1173" spans="5:43" x14ac:dyDescent="0.2">
      <c r="E1173" s="36"/>
      <c r="G1173" s="37"/>
      <c r="H1173" s="38"/>
      <c r="I1173" s="38"/>
      <c r="J1173" s="38"/>
      <c r="M1173" s="39"/>
      <c r="AG1173" s="32"/>
      <c r="AH1173" s="32"/>
      <c r="AI1173" s="40"/>
      <c r="AJ1173" s="41"/>
      <c r="AK1173" s="42"/>
      <c r="AL1173" s="40"/>
      <c r="AM1173" s="41"/>
      <c r="AN1173" s="42"/>
      <c r="AO1173" s="43"/>
      <c r="AP1173" s="43"/>
      <c r="AQ1173" s="43"/>
    </row>
    <row r="1174" spans="5:43" x14ac:dyDescent="0.2">
      <c r="E1174" s="36"/>
      <c r="G1174" s="37"/>
      <c r="H1174" s="38"/>
      <c r="I1174" s="38"/>
      <c r="J1174" s="38"/>
      <c r="M1174" s="39"/>
      <c r="AG1174" s="32"/>
      <c r="AH1174" s="32"/>
      <c r="AI1174" s="40"/>
      <c r="AJ1174" s="41"/>
      <c r="AK1174" s="42"/>
      <c r="AL1174" s="40"/>
      <c r="AM1174" s="41"/>
      <c r="AN1174" s="42"/>
      <c r="AO1174" s="43"/>
      <c r="AP1174" s="43"/>
      <c r="AQ1174" s="43"/>
    </row>
    <row r="1175" spans="5:43" x14ac:dyDescent="0.2">
      <c r="E1175" s="36"/>
      <c r="G1175" s="37"/>
      <c r="H1175" s="38"/>
      <c r="I1175" s="38"/>
      <c r="J1175" s="38"/>
      <c r="M1175" s="39"/>
      <c r="AG1175" s="32"/>
      <c r="AH1175" s="32"/>
      <c r="AI1175" s="40"/>
      <c r="AJ1175" s="41"/>
      <c r="AK1175" s="42"/>
      <c r="AL1175" s="40"/>
      <c r="AM1175" s="41"/>
      <c r="AN1175" s="42"/>
      <c r="AO1175" s="43"/>
      <c r="AP1175" s="43"/>
      <c r="AQ1175" s="43"/>
    </row>
    <row r="1176" spans="5:43" x14ac:dyDescent="0.2">
      <c r="E1176" s="36"/>
      <c r="G1176" s="37"/>
      <c r="H1176" s="38"/>
      <c r="I1176" s="38"/>
      <c r="J1176" s="38"/>
      <c r="M1176" s="39"/>
      <c r="AG1176" s="32"/>
      <c r="AH1176" s="32"/>
      <c r="AI1176" s="40"/>
      <c r="AJ1176" s="41"/>
      <c r="AK1176" s="42"/>
      <c r="AL1176" s="40"/>
      <c r="AM1176" s="41"/>
      <c r="AN1176" s="42"/>
      <c r="AO1176" s="43"/>
      <c r="AP1176" s="43"/>
      <c r="AQ1176" s="43"/>
    </row>
    <row r="1177" spans="5:43" x14ac:dyDescent="0.2">
      <c r="E1177" s="36"/>
      <c r="G1177" s="37"/>
      <c r="H1177" s="38"/>
      <c r="I1177" s="38"/>
      <c r="J1177" s="38"/>
      <c r="M1177" s="39"/>
      <c r="AG1177" s="32"/>
      <c r="AH1177" s="32"/>
      <c r="AI1177" s="40"/>
      <c r="AJ1177" s="41"/>
      <c r="AK1177" s="42"/>
      <c r="AL1177" s="40"/>
      <c r="AM1177" s="41"/>
      <c r="AN1177" s="42"/>
      <c r="AO1177" s="43"/>
      <c r="AP1177" s="43"/>
      <c r="AQ1177" s="43"/>
    </row>
    <row r="1178" spans="5:43" x14ac:dyDescent="0.2">
      <c r="E1178" s="36"/>
      <c r="G1178" s="37"/>
      <c r="H1178" s="38"/>
      <c r="I1178" s="38"/>
      <c r="J1178" s="38"/>
      <c r="M1178" s="39"/>
      <c r="AG1178" s="32"/>
      <c r="AH1178" s="32"/>
      <c r="AI1178" s="40"/>
      <c r="AJ1178" s="41"/>
      <c r="AK1178" s="42"/>
      <c r="AL1178" s="40"/>
      <c r="AM1178" s="41"/>
      <c r="AN1178" s="42"/>
      <c r="AO1178" s="43"/>
      <c r="AP1178" s="43"/>
      <c r="AQ1178" s="43"/>
    </row>
    <row r="1179" spans="5:43" x14ac:dyDescent="0.2">
      <c r="E1179" s="36"/>
      <c r="G1179" s="37"/>
      <c r="H1179" s="38"/>
      <c r="I1179" s="38"/>
      <c r="J1179" s="38"/>
      <c r="M1179" s="39"/>
      <c r="AG1179" s="32"/>
      <c r="AH1179" s="32"/>
      <c r="AI1179" s="40"/>
      <c r="AJ1179" s="41"/>
      <c r="AK1179" s="42"/>
      <c r="AL1179" s="40"/>
      <c r="AM1179" s="41"/>
      <c r="AN1179" s="42"/>
      <c r="AO1179" s="43"/>
      <c r="AP1179" s="43"/>
      <c r="AQ1179" s="43"/>
    </row>
    <row r="1180" spans="5:43" x14ac:dyDescent="0.2">
      <c r="E1180" s="36"/>
      <c r="G1180" s="37"/>
      <c r="H1180" s="38"/>
      <c r="I1180" s="38"/>
      <c r="J1180" s="38"/>
      <c r="M1180" s="39"/>
      <c r="AG1180" s="32"/>
      <c r="AH1180" s="32"/>
      <c r="AI1180" s="40"/>
      <c r="AJ1180" s="41"/>
      <c r="AK1180" s="42"/>
      <c r="AL1180" s="40"/>
      <c r="AM1180" s="41"/>
      <c r="AN1180" s="42"/>
      <c r="AO1180" s="43"/>
      <c r="AP1180" s="43"/>
      <c r="AQ1180" s="43"/>
    </row>
    <row r="1181" spans="5:43" x14ac:dyDescent="0.2">
      <c r="E1181" s="36"/>
      <c r="G1181" s="37"/>
      <c r="H1181" s="38"/>
      <c r="I1181" s="38"/>
      <c r="J1181" s="38"/>
      <c r="M1181" s="39"/>
      <c r="AG1181" s="32"/>
      <c r="AH1181" s="32"/>
      <c r="AI1181" s="40"/>
      <c r="AJ1181" s="41"/>
      <c r="AK1181" s="42"/>
      <c r="AL1181" s="40"/>
      <c r="AM1181" s="41"/>
      <c r="AN1181" s="42"/>
      <c r="AO1181" s="43"/>
      <c r="AP1181" s="43"/>
      <c r="AQ1181" s="43"/>
    </row>
    <row r="1182" spans="5:43" x14ac:dyDescent="0.2">
      <c r="E1182" s="36"/>
      <c r="G1182" s="37"/>
      <c r="H1182" s="38"/>
      <c r="I1182" s="38"/>
      <c r="J1182" s="38"/>
      <c r="M1182" s="39"/>
      <c r="AG1182" s="32"/>
      <c r="AH1182" s="32"/>
      <c r="AI1182" s="40"/>
      <c r="AJ1182" s="41"/>
      <c r="AK1182" s="42"/>
      <c r="AL1182" s="40"/>
      <c r="AM1182" s="41"/>
      <c r="AN1182" s="42"/>
      <c r="AO1182" s="43"/>
      <c r="AP1182" s="43"/>
      <c r="AQ1182" s="43"/>
    </row>
    <row r="1183" spans="5:43" x14ac:dyDescent="0.2">
      <c r="E1183" s="36"/>
      <c r="G1183" s="37"/>
      <c r="H1183" s="38"/>
      <c r="I1183" s="38"/>
      <c r="J1183" s="38"/>
      <c r="M1183" s="39"/>
      <c r="AG1183" s="32"/>
      <c r="AH1183" s="32"/>
      <c r="AI1183" s="40"/>
      <c r="AJ1183" s="41"/>
      <c r="AK1183" s="42"/>
      <c r="AL1183" s="40"/>
      <c r="AM1183" s="41"/>
      <c r="AN1183" s="42"/>
      <c r="AO1183" s="43"/>
      <c r="AP1183" s="43"/>
      <c r="AQ1183" s="43"/>
    </row>
    <row r="1184" spans="5:43" x14ac:dyDescent="0.2">
      <c r="E1184" s="36"/>
      <c r="G1184" s="37"/>
      <c r="H1184" s="38"/>
      <c r="I1184" s="38"/>
      <c r="J1184" s="38"/>
      <c r="M1184" s="39"/>
      <c r="AG1184" s="32"/>
      <c r="AH1184" s="32"/>
      <c r="AI1184" s="40"/>
      <c r="AJ1184" s="41"/>
      <c r="AK1184" s="42"/>
      <c r="AL1184" s="40"/>
      <c r="AM1184" s="41"/>
      <c r="AN1184" s="42"/>
      <c r="AO1184" s="43"/>
      <c r="AP1184" s="43"/>
      <c r="AQ1184" s="43"/>
    </row>
    <row r="1185" spans="5:43" x14ac:dyDescent="0.2">
      <c r="E1185" s="36"/>
      <c r="G1185" s="37"/>
      <c r="H1185" s="38"/>
      <c r="I1185" s="38"/>
      <c r="J1185" s="38"/>
      <c r="M1185" s="39"/>
      <c r="AG1185" s="32"/>
      <c r="AH1185" s="32"/>
      <c r="AI1185" s="40"/>
      <c r="AJ1185" s="41"/>
      <c r="AK1185" s="42"/>
      <c r="AL1185" s="40"/>
      <c r="AM1185" s="41"/>
      <c r="AN1185" s="42"/>
      <c r="AO1185" s="43"/>
      <c r="AP1185" s="43"/>
      <c r="AQ1185" s="43"/>
    </row>
    <row r="1186" spans="5:43" x14ac:dyDescent="0.2">
      <c r="E1186" s="36"/>
      <c r="G1186" s="37"/>
      <c r="H1186" s="38"/>
      <c r="I1186" s="38"/>
      <c r="J1186" s="38"/>
      <c r="M1186" s="39"/>
      <c r="AG1186" s="32"/>
      <c r="AH1186" s="32"/>
      <c r="AI1186" s="40"/>
      <c r="AJ1186" s="41"/>
      <c r="AK1186" s="42"/>
      <c r="AL1186" s="40"/>
      <c r="AM1186" s="41"/>
      <c r="AN1186" s="42"/>
      <c r="AO1186" s="43"/>
      <c r="AP1186" s="43"/>
      <c r="AQ1186" s="43"/>
    </row>
    <row r="1187" spans="5:43" x14ac:dyDescent="0.2">
      <c r="E1187" s="36"/>
      <c r="G1187" s="37"/>
      <c r="H1187" s="38"/>
      <c r="I1187" s="38"/>
      <c r="J1187" s="38"/>
      <c r="M1187" s="39"/>
      <c r="AG1187" s="32"/>
      <c r="AH1187" s="32"/>
      <c r="AI1187" s="40"/>
      <c r="AJ1187" s="41"/>
      <c r="AK1187" s="42"/>
      <c r="AL1187" s="40"/>
      <c r="AM1187" s="41"/>
      <c r="AN1187" s="42"/>
      <c r="AO1187" s="43"/>
      <c r="AP1187" s="43"/>
      <c r="AQ1187" s="43"/>
    </row>
    <row r="1188" spans="5:43" x14ac:dyDescent="0.2">
      <c r="E1188" s="36"/>
      <c r="G1188" s="37"/>
      <c r="H1188" s="38"/>
      <c r="I1188" s="38"/>
      <c r="J1188" s="38"/>
      <c r="M1188" s="39"/>
      <c r="AG1188" s="32"/>
      <c r="AH1188" s="32"/>
      <c r="AI1188" s="40"/>
      <c r="AJ1188" s="41"/>
      <c r="AK1188" s="42"/>
      <c r="AL1188" s="40"/>
      <c r="AM1188" s="41"/>
      <c r="AN1188" s="42"/>
      <c r="AO1188" s="43"/>
      <c r="AP1188" s="43"/>
      <c r="AQ1188" s="43"/>
    </row>
    <row r="1189" spans="5:43" x14ac:dyDescent="0.2">
      <c r="E1189" s="36"/>
      <c r="G1189" s="37"/>
      <c r="H1189" s="38"/>
      <c r="I1189" s="38"/>
      <c r="J1189" s="38"/>
      <c r="M1189" s="39"/>
      <c r="AG1189" s="32"/>
      <c r="AH1189" s="32"/>
      <c r="AI1189" s="40"/>
      <c r="AJ1189" s="41"/>
      <c r="AK1189" s="42"/>
      <c r="AL1189" s="40"/>
      <c r="AM1189" s="41"/>
      <c r="AN1189" s="42"/>
      <c r="AO1189" s="43"/>
      <c r="AP1189" s="43"/>
      <c r="AQ1189" s="43"/>
    </row>
    <row r="1190" spans="5:43" x14ac:dyDescent="0.2">
      <c r="E1190" s="36"/>
      <c r="G1190" s="37"/>
      <c r="H1190" s="38"/>
      <c r="I1190" s="38"/>
      <c r="J1190" s="38"/>
      <c r="M1190" s="39"/>
      <c r="AG1190" s="32"/>
      <c r="AH1190" s="32"/>
      <c r="AI1190" s="40"/>
      <c r="AJ1190" s="41"/>
      <c r="AK1190" s="42"/>
      <c r="AL1190" s="40"/>
      <c r="AM1190" s="41"/>
      <c r="AN1190" s="42"/>
      <c r="AO1190" s="43"/>
      <c r="AP1190" s="43"/>
      <c r="AQ1190" s="43"/>
    </row>
    <row r="1191" spans="5:43" x14ac:dyDescent="0.2">
      <c r="E1191" s="36"/>
      <c r="G1191" s="37"/>
      <c r="H1191" s="38"/>
      <c r="I1191" s="38"/>
      <c r="J1191" s="38"/>
      <c r="M1191" s="39"/>
      <c r="AG1191" s="32"/>
      <c r="AH1191" s="32"/>
      <c r="AI1191" s="40"/>
      <c r="AJ1191" s="41"/>
      <c r="AK1191" s="42"/>
      <c r="AL1191" s="40"/>
      <c r="AM1191" s="41"/>
      <c r="AN1191" s="42"/>
      <c r="AO1191" s="43"/>
      <c r="AP1191" s="43"/>
      <c r="AQ1191" s="43"/>
    </row>
    <row r="1192" spans="5:43" x14ac:dyDescent="0.2">
      <c r="E1192" s="36"/>
      <c r="G1192" s="37"/>
      <c r="H1192" s="38"/>
      <c r="I1192" s="38"/>
      <c r="J1192" s="38"/>
      <c r="M1192" s="39"/>
      <c r="AG1192" s="32"/>
      <c r="AH1192" s="32"/>
      <c r="AI1192" s="40"/>
      <c r="AJ1192" s="41"/>
      <c r="AK1192" s="42"/>
      <c r="AL1192" s="40"/>
      <c r="AM1192" s="41"/>
      <c r="AN1192" s="42"/>
      <c r="AO1192" s="43"/>
      <c r="AP1192" s="43"/>
      <c r="AQ1192" s="43"/>
    </row>
    <row r="1193" spans="5:43" x14ac:dyDescent="0.2">
      <c r="E1193" s="36"/>
      <c r="G1193" s="37"/>
      <c r="H1193" s="38"/>
      <c r="I1193" s="38"/>
      <c r="J1193" s="38"/>
      <c r="M1193" s="39"/>
      <c r="AG1193" s="32"/>
      <c r="AH1193" s="32"/>
      <c r="AI1193" s="40"/>
      <c r="AJ1193" s="41"/>
      <c r="AK1193" s="42"/>
      <c r="AL1193" s="40"/>
      <c r="AM1193" s="41"/>
      <c r="AN1193" s="42"/>
      <c r="AO1193" s="43"/>
      <c r="AP1193" s="43"/>
      <c r="AQ1193" s="43"/>
    </row>
    <row r="1194" spans="5:43" x14ac:dyDescent="0.2">
      <c r="E1194" s="36"/>
      <c r="G1194" s="37"/>
      <c r="H1194" s="38"/>
      <c r="I1194" s="38"/>
      <c r="J1194" s="38"/>
      <c r="M1194" s="39"/>
      <c r="AG1194" s="32"/>
      <c r="AH1194" s="32"/>
      <c r="AI1194" s="40"/>
      <c r="AJ1194" s="41"/>
      <c r="AK1194" s="42"/>
      <c r="AL1194" s="40"/>
      <c r="AM1194" s="41"/>
      <c r="AN1194" s="42"/>
      <c r="AO1194" s="43"/>
      <c r="AP1194" s="43"/>
      <c r="AQ1194" s="43"/>
    </row>
    <row r="1195" spans="5:43" x14ac:dyDescent="0.2">
      <c r="E1195" s="36"/>
      <c r="G1195" s="37"/>
      <c r="H1195" s="38"/>
      <c r="I1195" s="38"/>
      <c r="J1195" s="38"/>
      <c r="M1195" s="39"/>
      <c r="AG1195" s="32"/>
      <c r="AH1195" s="32"/>
      <c r="AI1195" s="40"/>
      <c r="AJ1195" s="41"/>
      <c r="AK1195" s="42"/>
      <c r="AL1195" s="40"/>
      <c r="AM1195" s="41"/>
      <c r="AN1195" s="42"/>
      <c r="AO1195" s="43"/>
      <c r="AP1195" s="43"/>
      <c r="AQ1195" s="43"/>
    </row>
    <row r="1196" spans="5:43" x14ac:dyDescent="0.2">
      <c r="E1196" s="36"/>
      <c r="G1196" s="37"/>
      <c r="H1196" s="38"/>
      <c r="I1196" s="38"/>
      <c r="J1196" s="38"/>
      <c r="M1196" s="39"/>
      <c r="AG1196" s="32"/>
      <c r="AH1196" s="32"/>
      <c r="AI1196" s="40"/>
      <c r="AJ1196" s="41"/>
      <c r="AK1196" s="42"/>
      <c r="AL1196" s="40"/>
      <c r="AM1196" s="41"/>
      <c r="AN1196" s="42"/>
      <c r="AO1196" s="43"/>
      <c r="AP1196" s="43"/>
      <c r="AQ1196" s="43"/>
    </row>
    <row r="1197" spans="5:43" x14ac:dyDescent="0.2">
      <c r="E1197" s="36"/>
      <c r="G1197" s="37"/>
      <c r="H1197" s="38"/>
      <c r="I1197" s="38"/>
      <c r="J1197" s="38"/>
      <c r="M1197" s="39"/>
      <c r="AG1197" s="32"/>
      <c r="AH1197" s="32"/>
      <c r="AI1197" s="40"/>
      <c r="AJ1197" s="41"/>
      <c r="AK1197" s="42"/>
      <c r="AL1197" s="40"/>
      <c r="AM1197" s="41"/>
      <c r="AN1197" s="42"/>
      <c r="AO1197" s="43"/>
      <c r="AP1197" s="43"/>
      <c r="AQ1197" s="43"/>
    </row>
    <row r="1198" spans="5:43" x14ac:dyDescent="0.2">
      <c r="E1198" s="36"/>
      <c r="G1198" s="37"/>
      <c r="H1198" s="38"/>
      <c r="I1198" s="38"/>
      <c r="J1198" s="38"/>
      <c r="M1198" s="39"/>
      <c r="AG1198" s="32"/>
      <c r="AH1198" s="32"/>
      <c r="AI1198" s="40"/>
      <c r="AJ1198" s="41"/>
      <c r="AK1198" s="42"/>
      <c r="AL1198" s="40"/>
      <c r="AM1198" s="41"/>
      <c r="AN1198" s="42"/>
      <c r="AO1198" s="43"/>
      <c r="AP1198" s="43"/>
      <c r="AQ1198" s="43"/>
    </row>
    <row r="1199" spans="5:43" x14ac:dyDescent="0.2">
      <c r="E1199" s="36"/>
      <c r="G1199" s="37"/>
      <c r="H1199" s="38"/>
      <c r="I1199" s="38"/>
      <c r="J1199" s="38"/>
      <c r="M1199" s="39"/>
      <c r="AG1199" s="32"/>
      <c r="AH1199" s="32"/>
      <c r="AI1199" s="40"/>
      <c r="AJ1199" s="41"/>
      <c r="AK1199" s="42"/>
      <c r="AL1199" s="40"/>
      <c r="AM1199" s="41"/>
      <c r="AN1199" s="42"/>
      <c r="AO1199" s="43"/>
      <c r="AP1199" s="43"/>
      <c r="AQ1199" s="43"/>
    </row>
    <row r="1200" spans="5:43" x14ac:dyDescent="0.2">
      <c r="E1200" s="36"/>
      <c r="G1200" s="37"/>
      <c r="H1200" s="38"/>
      <c r="I1200" s="38"/>
      <c r="J1200" s="38"/>
      <c r="M1200" s="39"/>
      <c r="AG1200" s="32"/>
      <c r="AH1200" s="32"/>
      <c r="AI1200" s="40"/>
      <c r="AJ1200" s="41"/>
      <c r="AK1200" s="42"/>
      <c r="AL1200" s="40"/>
      <c r="AM1200" s="41"/>
      <c r="AN1200" s="42"/>
      <c r="AO1200" s="43"/>
      <c r="AP1200" s="43"/>
      <c r="AQ1200" s="43"/>
    </row>
    <row r="1201" spans="5:43" x14ac:dyDescent="0.2">
      <c r="E1201" s="36"/>
      <c r="G1201" s="37"/>
      <c r="H1201" s="38"/>
      <c r="I1201" s="38"/>
      <c r="J1201" s="38"/>
      <c r="M1201" s="39"/>
      <c r="AG1201" s="32"/>
      <c r="AH1201" s="32"/>
      <c r="AI1201" s="40"/>
      <c r="AJ1201" s="41"/>
      <c r="AK1201" s="42"/>
      <c r="AL1201" s="40"/>
      <c r="AM1201" s="41"/>
      <c r="AN1201" s="42"/>
      <c r="AO1201" s="43"/>
      <c r="AP1201" s="43"/>
      <c r="AQ1201" s="43"/>
    </row>
    <row r="1202" spans="5:43" x14ac:dyDescent="0.2">
      <c r="E1202" s="36"/>
      <c r="G1202" s="37"/>
      <c r="H1202" s="38"/>
      <c r="I1202" s="38"/>
      <c r="J1202" s="38"/>
      <c r="M1202" s="39"/>
      <c r="AG1202" s="32"/>
      <c r="AH1202" s="32"/>
      <c r="AI1202" s="40"/>
      <c r="AJ1202" s="41"/>
      <c r="AK1202" s="42"/>
      <c r="AL1202" s="40"/>
      <c r="AM1202" s="41"/>
      <c r="AN1202" s="42"/>
      <c r="AO1202" s="43"/>
      <c r="AP1202" s="43"/>
      <c r="AQ1202" s="43"/>
    </row>
    <row r="1203" spans="5:43" x14ac:dyDescent="0.2">
      <c r="E1203" s="36"/>
      <c r="G1203" s="37"/>
      <c r="H1203" s="38"/>
      <c r="I1203" s="38"/>
      <c r="J1203" s="38"/>
      <c r="M1203" s="39"/>
      <c r="AG1203" s="32"/>
      <c r="AH1203" s="32"/>
      <c r="AI1203" s="40"/>
      <c r="AJ1203" s="41"/>
      <c r="AK1203" s="42"/>
      <c r="AL1203" s="40"/>
      <c r="AM1203" s="41"/>
      <c r="AN1203" s="42"/>
      <c r="AO1203" s="43"/>
      <c r="AP1203" s="43"/>
      <c r="AQ1203" s="43"/>
    </row>
    <row r="1204" spans="5:43" x14ac:dyDescent="0.2">
      <c r="E1204" s="36"/>
      <c r="G1204" s="37"/>
      <c r="H1204" s="38"/>
      <c r="I1204" s="38"/>
      <c r="J1204" s="38"/>
      <c r="M1204" s="39"/>
      <c r="AG1204" s="32"/>
      <c r="AH1204" s="32"/>
      <c r="AI1204" s="40"/>
      <c r="AJ1204" s="41"/>
      <c r="AK1204" s="42"/>
      <c r="AL1204" s="40"/>
      <c r="AM1204" s="41"/>
      <c r="AN1204" s="42"/>
      <c r="AO1204" s="43"/>
      <c r="AP1204" s="43"/>
      <c r="AQ1204" s="43"/>
    </row>
    <row r="1205" spans="5:43" x14ac:dyDescent="0.2">
      <c r="E1205" s="36"/>
      <c r="G1205" s="37"/>
      <c r="H1205" s="38"/>
      <c r="I1205" s="38"/>
      <c r="J1205" s="38"/>
      <c r="M1205" s="39"/>
      <c r="AG1205" s="32"/>
      <c r="AH1205" s="32"/>
      <c r="AI1205" s="40"/>
      <c r="AJ1205" s="41"/>
      <c r="AK1205" s="42"/>
      <c r="AL1205" s="40"/>
      <c r="AM1205" s="41"/>
      <c r="AN1205" s="42"/>
      <c r="AO1205" s="43"/>
      <c r="AP1205" s="43"/>
      <c r="AQ1205" s="43"/>
    </row>
    <row r="1206" spans="5:43" x14ac:dyDescent="0.2">
      <c r="E1206" s="36"/>
      <c r="G1206" s="37"/>
      <c r="H1206" s="38"/>
      <c r="I1206" s="38"/>
      <c r="J1206" s="38"/>
      <c r="M1206" s="39"/>
      <c r="AG1206" s="32"/>
      <c r="AH1206" s="32"/>
      <c r="AI1206" s="40"/>
      <c r="AJ1206" s="41"/>
      <c r="AK1206" s="42"/>
      <c r="AL1206" s="40"/>
      <c r="AM1206" s="41"/>
      <c r="AN1206" s="42"/>
      <c r="AO1206" s="43"/>
      <c r="AP1206" s="43"/>
      <c r="AQ1206" s="43"/>
    </row>
    <row r="1207" spans="5:43" x14ac:dyDescent="0.2">
      <c r="E1207" s="36"/>
      <c r="G1207" s="37"/>
      <c r="H1207" s="38"/>
      <c r="I1207" s="38"/>
      <c r="J1207" s="38"/>
      <c r="M1207" s="39"/>
      <c r="AG1207" s="32"/>
      <c r="AH1207" s="32"/>
      <c r="AI1207" s="40"/>
      <c r="AJ1207" s="41"/>
      <c r="AK1207" s="42"/>
      <c r="AL1207" s="40"/>
      <c r="AM1207" s="41"/>
      <c r="AN1207" s="42"/>
      <c r="AO1207" s="43"/>
      <c r="AP1207" s="43"/>
      <c r="AQ1207" s="43"/>
    </row>
    <row r="1208" spans="5:43" x14ac:dyDescent="0.2">
      <c r="E1208" s="36"/>
      <c r="G1208" s="37"/>
      <c r="H1208" s="38"/>
      <c r="I1208" s="38"/>
      <c r="J1208" s="38"/>
      <c r="M1208" s="39"/>
      <c r="AG1208" s="32"/>
      <c r="AH1208" s="32"/>
      <c r="AI1208" s="40"/>
      <c r="AJ1208" s="41"/>
      <c r="AK1208" s="42"/>
      <c r="AL1208" s="40"/>
      <c r="AM1208" s="41"/>
      <c r="AN1208" s="42"/>
      <c r="AO1208" s="43"/>
      <c r="AP1208" s="43"/>
      <c r="AQ1208" s="43"/>
    </row>
    <row r="1209" spans="5:43" x14ac:dyDescent="0.2">
      <c r="E1209" s="36"/>
      <c r="G1209" s="37"/>
      <c r="H1209" s="38"/>
      <c r="I1209" s="38"/>
      <c r="J1209" s="38"/>
      <c r="M1209" s="39"/>
      <c r="AG1209" s="32"/>
      <c r="AH1209" s="32"/>
      <c r="AI1209" s="40"/>
      <c r="AJ1209" s="41"/>
      <c r="AK1209" s="42"/>
      <c r="AL1209" s="40"/>
      <c r="AM1209" s="41"/>
      <c r="AN1209" s="42"/>
      <c r="AO1209" s="43"/>
      <c r="AP1209" s="43"/>
      <c r="AQ1209" s="43"/>
    </row>
    <row r="1210" spans="5:43" x14ac:dyDescent="0.2">
      <c r="E1210" s="36"/>
      <c r="G1210" s="37"/>
      <c r="H1210" s="38"/>
      <c r="I1210" s="38"/>
      <c r="J1210" s="38"/>
      <c r="M1210" s="39"/>
      <c r="AG1210" s="32"/>
      <c r="AH1210" s="32"/>
      <c r="AI1210" s="40"/>
      <c r="AJ1210" s="41"/>
      <c r="AK1210" s="42"/>
      <c r="AL1210" s="40"/>
      <c r="AM1210" s="41"/>
      <c r="AN1210" s="42"/>
      <c r="AO1210" s="43"/>
      <c r="AP1210" s="43"/>
      <c r="AQ1210" s="43"/>
    </row>
    <row r="1211" spans="5:43" x14ac:dyDescent="0.2">
      <c r="E1211" s="36"/>
      <c r="G1211" s="37"/>
      <c r="H1211" s="38"/>
      <c r="I1211" s="38"/>
      <c r="J1211" s="38"/>
      <c r="M1211" s="39"/>
      <c r="AG1211" s="32"/>
      <c r="AH1211" s="32"/>
      <c r="AI1211" s="40"/>
      <c r="AJ1211" s="41"/>
      <c r="AK1211" s="42"/>
      <c r="AL1211" s="40"/>
      <c r="AM1211" s="41"/>
      <c r="AN1211" s="42"/>
      <c r="AO1211" s="43"/>
      <c r="AP1211" s="43"/>
      <c r="AQ1211" s="43"/>
    </row>
    <row r="1212" spans="5:43" x14ac:dyDescent="0.2">
      <c r="E1212" s="36"/>
      <c r="G1212" s="37"/>
      <c r="H1212" s="38"/>
      <c r="I1212" s="38"/>
      <c r="J1212" s="38"/>
      <c r="M1212" s="39"/>
      <c r="AG1212" s="32"/>
      <c r="AH1212" s="32"/>
      <c r="AI1212" s="40"/>
      <c r="AJ1212" s="41"/>
      <c r="AK1212" s="42"/>
      <c r="AL1212" s="40"/>
      <c r="AM1212" s="41"/>
      <c r="AN1212" s="42"/>
      <c r="AO1212" s="43"/>
      <c r="AP1212" s="43"/>
      <c r="AQ1212" s="43"/>
    </row>
    <row r="1213" spans="5:43" x14ac:dyDescent="0.2">
      <c r="E1213" s="36"/>
      <c r="G1213" s="37"/>
      <c r="H1213" s="38"/>
      <c r="I1213" s="38"/>
      <c r="J1213" s="38"/>
      <c r="M1213" s="39"/>
      <c r="AG1213" s="32"/>
      <c r="AH1213" s="32"/>
      <c r="AI1213" s="40"/>
      <c r="AJ1213" s="41"/>
      <c r="AK1213" s="42"/>
      <c r="AL1213" s="40"/>
      <c r="AM1213" s="41"/>
      <c r="AN1213" s="42"/>
      <c r="AO1213" s="43"/>
      <c r="AP1213" s="43"/>
      <c r="AQ1213" s="43"/>
    </row>
    <row r="1214" spans="5:43" x14ac:dyDescent="0.2">
      <c r="E1214" s="36"/>
      <c r="G1214" s="37"/>
      <c r="H1214" s="38"/>
      <c r="I1214" s="38"/>
      <c r="J1214" s="38"/>
      <c r="M1214" s="39"/>
      <c r="AG1214" s="32"/>
      <c r="AH1214" s="32"/>
      <c r="AI1214" s="40"/>
      <c r="AJ1214" s="41"/>
      <c r="AK1214" s="42"/>
      <c r="AL1214" s="40"/>
      <c r="AM1214" s="41"/>
      <c r="AN1214" s="42"/>
      <c r="AO1214" s="43"/>
      <c r="AP1214" s="43"/>
      <c r="AQ1214" s="43"/>
    </row>
    <row r="1215" spans="5:43" x14ac:dyDescent="0.2">
      <c r="E1215" s="36"/>
      <c r="G1215" s="37"/>
      <c r="H1215" s="38"/>
      <c r="I1215" s="38"/>
      <c r="J1215" s="38"/>
      <c r="M1215" s="39"/>
      <c r="AG1215" s="32"/>
      <c r="AH1215" s="32"/>
      <c r="AI1215" s="40"/>
      <c r="AJ1215" s="41"/>
      <c r="AK1215" s="42"/>
      <c r="AL1215" s="40"/>
      <c r="AM1215" s="41"/>
      <c r="AN1215" s="42"/>
      <c r="AO1215" s="43"/>
      <c r="AP1215" s="43"/>
      <c r="AQ1215" s="43"/>
    </row>
    <row r="1216" spans="5:43" x14ac:dyDescent="0.2">
      <c r="E1216" s="36"/>
      <c r="G1216" s="37"/>
      <c r="H1216" s="38"/>
      <c r="I1216" s="38"/>
      <c r="J1216" s="38"/>
      <c r="M1216" s="39"/>
      <c r="AG1216" s="32"/>
      <c r="AH1216" s="32"/>
      <c r="AI1216" s="40"/>
      <c r="AJ1216" s="41"/>
      <c r="AK1216" s="42"/>
      <c r="AL1216" s="40"/>
      <c r="AM1216" s="41"/>
      <c r="AN1216" s="42"/>
      <c r="AO1216" s="43"/>
      <c r="AP1216" s="43"/>
      <c r="AQ1216" s="43"/>
    </row>
    <row r="1217" spans="5:43" x14ac:dyDescent="0.2">
      <c r="E1217" s="36"/>
      <c r="G1217" s="37"/>
      <c r="H1217" s="38"/>
      <c r="I1217" s="38"/>
      <c r="J1217" s="38"/>
      <c r="M1217" s="39"/>
      <c r="AG1217" s="32"/>
      <c r="AH1217" s="32"/>
      <c r="AI1217" s="40"/>
      <c r="AJ1217" s="41"/>
      <c r="AK1217" s="42"/>
      <c r="AL1217" s="40"/>
      <c r="AM1217" s="41"/>
      <c r="AN1217" s="42"/>
      <c r="AO1217" s="43"/>
      <c r="AP1217" s="43"/>
      <c r="AQ1217" s="43"/>
    </row>
    <row r="1218" spans="5:43" x14ac:dyDescent="0.2">
      <c r="E1218" s="36"/>
      <c r="G1218" s="37"/>
      <c r="H1218" s="38"/>
      <c r="I1218" s="38"/>
      <c r="J1218" s="38"/>
      <c r="M1218" s="39"/>
      <c r="AG1218" s="32"/>
      <c r="AH1218" s="32"/>
      <c r="AI1218" s="40"/>
      <c r="AJ1218" s="41"/>
      <c r="AK1218" s="42"/>
      <c r="AL1218" s="40"/>
      <c r="AM1218" s="41"/>
      <c r="AN1218" s="42"/>
      <c r="AO1218" s="43"/>
      <c r="AP1218" s="43"/>
      <c r="AQ1218" s="43"/>
    </row>
    <row r="1219" spans="5:43" x14ac:dyDescent="0.2">
      <c r="E1219" s="36"/>
      <c r="G1219" s="37"/>
      <c r="H1219" s="38"/>
      <c r="I1219" s="38"/>
      <c r="J1219" s="38"/>
      <c r="M1219" s="39"/>
      <c r="AG1219" s="32"/>
      <c r="AH1219" s="32"/>
      <c r="AI1219" s="40"/>
      <c r="AJ1219" s="41"/>
      <c r="AK1219" s="42"/>
      <c r="AL1219" s="40"/>
      <c r="AM1219" s="41"/>
      <c r="AN1219" s="42"/>
      <c r="AO1219" s="43"/>
      <c r="AP1219" s="43"/>
      <c r="AQ1219" s="43"/>
    </row>
    <row r="1220" spans="5:43" x14ac:dyDescent="0.2">
      <c r="E1220" s="36"/>
      <c r="G1220" s="37"/>
      <c r="H1220" s="38"/>
      <c r="I1220" s="38"/>
      <c r="J1220" s="38"/>
      <c r="M1220" s="39"/>
      <c r="AG1220" s="32"/>
      <c r="AH1220" s="32"/>
      <c r="AI1220" s="40"/>
      <c r="AJ1220" s="41"/>
      <c r="AK1220" s="42"/>
      <c r="AL1220" s="40"/>
      <c r="AM1220" s="41"/>
      <c r="AN1220" s="42"/>
      <c r="AO1220" s="43"/>
      <c r="AP1220" s="43"/>
      <c r="AQ1220" s="43"/>
    </row>
    <row r="1221" spans="5:43" x14ac:dyDescent="0.2">
      <c r="E1221" s="36"/>
      <c r="G1221" s="37"/>
      <c r="H1221" s="38"/>
      <c r="I1221" s="38"/>
      <c r="J1221" s="38"/>
      <c r="M1221" s="39"/>
      <c r="AG1221" s="32"/>
      <c r="AH1221" s="32"/>
      <c r="AI1221" s="40"/>
      <c r="AJ1221" s="41"/>
      <c r="AK1221" s="42"/>
      <c r="AL1221" s="40"/>
      <c r="AM1221" s="41"/>
      <c r="AN1221" s="42"/>
      <c r="AO1221" s="43"/>
      <c r="AP1221" s="43"/>
      <c r="AQ1221" s="43"/>
    </row>
    <row r="1222" spans="5:43" x14ac:dyDescent="0.2">
      <c r="E1222" s="36"/>
      <c r="G1222" s="37"/>
      <c r="H1222" s="38"/>
      <c r="I1222" s="38"/>
      <c r="J1222" s="38"/>
      <c r="M1222" s="39"/>
      <c r="AG1222" s="32"/>
      <c r="AH1222" s="32"/>
      <c r="AI1222" s="40"/>
      <c r="AJ1222" s="41"/>
      <c r="AK1222" s="42"/>
      <c r="AL1222" s="40"/>
      <c r="AM1222" s="41"/>
      <c r="AN1222" s="42"/>
      <c r="AO1222" s="43"/>
      <c r="AP1222" s="43"/>
      <c r="AQ1222" s="43"/>
    </row>
    <row r="1223" spans="5:43" x14ac:dyDescent="0.2">
      <c r="E1223" s="36"/>
      <c r="G1223" s="37"/>
      <c r="H1223" s="38"/>
      <c r="I1223" s="38"/>
      <c r="J1223" s="38"/>
      <c r="M1223" s="39"/>
      <c r="AG1223" s="32"/>
      <c r="AH1223" s="32"/>
      <c r="AI1223" s="40"/>
      <c r="AJ1223" s="41"/>
      <c r="AK1223" s="42"/>
      <c r="AL1223" s="40"/>
      <c r="AM1223" s="41"/>
      <c r="AN1223" s="42"/>
      <c r="AO1223" s="43"/>
      <c r="AP1223" s="43"/>
      <c r="AQ1223" s="43"/>
    </row>
    <row r="1224" spans="5:43" x14ac:dyDescent="0.2">
      <c r="E1224" s="36"/>
      <c r="G1224" s="37"/>
      <c r="H1224" s="38"/>
      <c r="I1224" s="38"/>
      <c r="J1224" s="38"/>
      <c r="M1224" s="39"/>
      <c r="AG1224" s="32"/>
      <c r="AH1224" s="32"/>
      <c r="AI1224" s="40"/>
      <c r="AJ1224" s="41"/>
      <c r="AK1224" s="42"/>
      <c r="AL1224" s="40"/>
      <c r="AM1224" s="41"/>
      <c r="AN1224" s="42"/>
      <c r="AO1224" s="43"/>
      <c r="AP1224" s="43"/>
      <c r="AQ1224" s="43"/>
    </row>
    <row r="1225" spans="5:43" x14ac:dyDescent="0.2">
      <c r="E1225" s="36"/>
      <c r="G1225" s="37"/>
      <c r="H1225" s="38"/>
      <c r="I1225" s="38"/>
      <c r="J1225" s="38"/>
      <c r="M1225" s="39"/>
      <c r="AG1225" s="32"/>
      <c r="AH1225" s="32"/>
      <c r="AI1225" s="40"/>
      <c r="AJ1225" s="41"/>
      <c r="AK1225" s="42"/>
      <c r="AL1225" s="40"/>
      <c r="AM1225" s="41"/>
      <c r="AN1225" s="42"/>
      <c r="AO1225" s="43"/>
      <c r="AP1225" s="43"/>
      <c r="AQ1225" s="43"/>
    </row>
    <row r="1226" spans="5:43" x14ac:dyDescent="0.2">
      <c r="E1226" s="36"/>
      <c r="G1226" s="37"/>
      <c r="H1226" s="38"/>
      <c r="I1226" s="38"/>
      <c r="J1226" s="38"/>
      <c r="M1226" s="39"/>
      <c r="AG1226" s="32"/>
      <c r="AH1226" s="32"/>
      <c r="AI1226" s="40"/>
      <c r="AJ1226" s="41"/>
      <c r="AK1226" s="42"/>
      <c r="AL1226" s="40"/>
      <c r="AM1226" s="41"/>
      <c r="AN1226" s="42"/>
      <c r="AO1226" s="43"/>
      <c r="AP1226" s="43"/>
      <c r="AQ1226" s="43"/>
    </row>
    <row r="1227" spans="5:43" x14ac:dyDescent="0.2">
      <c r="E1227" s="36"/>
      <c r="G1227" s="37"/>
      <c r="H1227" s="38"/>
      <c r="I1227" s="38"/>
      <c r="J1227" s="38"/>
      <c r="M1227" s="39"/>
      <c r="AG1227" s="32"/>
      <c r="AH1227" s="32"/>
      <c r="AI1227" s="40"/>
      <c r="AJ1227" s="41"/>
      <c r="AK1227" s="42"/>
      <c r="AL1227" s="40"/>
      <c r="AM1227" s="41"/>
      <c r="AN1227" s="42"/>
      <c r="AO1227" s="43"/>
      <c r="AP1227" s="43"/>
      <c r="AQ1227" s="43"/>
    </row>
    <row r="1228" spans="5:43" x14ac:dyDescent="0.2">
      <c r="E1228" s="36"/>
      <c r="G1228" s="37"/>
      <c r="H1228" s="38"/>
      <c r="I1228" s="38"/>
      <c r="J1228" s="38"/>
      <c r="M1228" s="39"/>
      <c r="AG1228" s="32"/>
      <c r="AH1228" s="32"/>
      <c r="AI1228" s="40"/>
      <c r="AJ1228" s="41"/>
      <c r="AK1228" s="42"/>
      <c r="AL1228" s="40"/>
      <c r="AM1228" s="41"/>
      <c r="AN1228" s="42"/>
      <c r="AO1228" s="43"/>
      <c r="AP1228" s="43"/>
      <c r="AQ1228" s="43"/>
    </row>
    <row r="1229" spans="5:43" x14ac:dyDescent="0.2">
      <c r="E1229" s="36"/>
      <c r="G1229" s="37"/>
      <c r="H1229" s="38"/>
      <c r="I1229" s="38"/>
      <c r="J1229" s="38"/>
      <c r="M1229" s="39"/>
      <c r="AG1229" s="32"/>
      <c r="AH1229" s="32"/>
      <c r="AI1229" s="40"/>
      <c r="AJ1229" s="41"/>
      <c r="AK1229" s="42"/>
      <c r="AL1229" s="40"/>
      <c r="AM1229" s="41"/>
      <c r="AN1229" s="42"/>
      <c r="AO1229" s="43"/>
      <c r="AP1229" s="43"/>
      <c r="AQ1229" s="43"/>
    </row>
    <row r="1230" spans="5:43" x14ac:dyDescent="0.2">
      <c r="E1230" s="36"/>
      <c r="G1230" s="37"/>
      <c r="H1230" s="38"/>
      <c r="I1230" s="38"/>
      <c r="J1230" s="38"/>
      <c r="M1230" s="39"/>
      <c r="AG1230" s="32"/>
      <c r="AH1230" s="32"/>
      <c r="AI1230" s="40"/>
      <c r="AJ1230" s="41"/>
      <c r="AK1230" s="42"/>
      <c r="AL1230" s="40"/>
      <c r="AM1230" s="41"/>
      <c r="AN1230" s="42"/>
      <c r="AO1230" s="43"/>
      <c r="AP1230" s="43"/>
      <c r="AQ1230" s="43"/>
    </row>
    <row r="1231" spans="5:43" x14ac:dyDescent="0.2">
      <c r="E1231" s="36"/>
      <c r="G1231" s="37"/>
      <c r="H1231" s="38"/>
      <c r="I1231" s="38"/>
      <c r="J1231" s="38"/>
      <c r="M1231" s="39"/>
      <c r="AG1231" s="32"/>
      <c r="AH1231" s="32"/>
      <c r="AI1231" s="40"/>
      <c r="AJ1231" s="41"/>
      <c r="AK1231" s="42"/>
      <c r="AL1231" s="40"/>
      <c r="AM1231" s="41"/>
      <c r="AN1231" s="42"/>
      <c r="AO1231" s="43"/>
      <c r="AP1231" s="43"/>
      <c r="AQ1231" s="43"/>
    </row>
    <row r="1232" spans="5:43" x14ac:dyDescent="0.2">
      <c r="E1232" s="36"/>
      <c r="G1232" s="37"/>
      <c r="H1232" s="38"/>
      <c r="I1232" s="38"/>
      <c r="J1232" s="38"/>
      <c r="M1232" s="39"/>
      <c r="AG1232" s="32"/>
      <c r="AH1232" s="32"/>
      <c r="AI1232" s="40"/>
      <c r="AJ1232" s="41"/>
      <c r="AK1232" s="42"/>
      <c r="AL1232" s="40"/>
      <c r="AM1232" s="41"/>
      <c r="AN1232" s="42"/>
      <c r="AO1232" s="43"/>
      <c r="AP1232" s="43"/>
      <c r="AQ1232" s="43"/>
    </row>
    <row r="1233" spans="5:43" x14ac:dyDescent="0.2">
      <c r="E1233" s="36"/>
      <c r="G1233" s="37"/>
      <c r="H1233" s="38"/>
      <c r="I1233" s="38"/>
      <c r="J1233" s="38"/>
      <c r="M1233" s="39"/>
      <c r="AG1233" s="32"/>
      <c r="AH1233" s="32"/>
      <c r="AI1233" s="40"/>
      <c r="AJ1233" s="41"/>
      <c r="AK1233" s="42"/>
      <c r="AL1233" s="40"/>
      <c r="AM1233" s="41"/>
      <c r="AN1233" s="42"/>
      <c r="AO1233" s="43"/>
      <c r="AP1233" s="43"/>
      <c r="AQ1233" s="43"/>
    </row>
    <row r="1234" spans="5:43" x14ac:dyDescent="0.2">
      <c r="E1234" s="36"/>
      <c r="G1234" s="37"/>
      <c r="H1234" s="38"/>
      <c r="I1234" s="38"/>
      <c r="J1234" s="38"/>
      <c r="M1234" s="39"/>
      <c r="AG1234" s="32"/>
      <c r="AH1234" s="32"/>
      <c r="AI1234" s="40"/>
      <c r="AJ1234" s="41"/>
      <c r="AK1234" s="42"/>
      <c r="AL1234" s="40"/>
      <c r="AM1234" s="41"/>
      <c r="AN1234" s="42"/>
      <c r="AO1234" s="43"/>
      <c r="AP1234" s="43"/>
      <c r="AQ1234" s="43"/>
    </row>
    <row r="1235" spans="5:43" x14ac:dyDescent="0.2">
      <c r="E1235" s="36"/>
      <c r="G1235" s="37"/>
      <c r="H1235" s="38"/>
      <c r="I1235" s="38"/>
      <c r="J1235" s="38"/>
      <c r="M1235" s="39"/>
      <c r="AG1235" s="32"/>
      <c r="AH1235" s="32"/>
      <c r="AI1235" s="40"/>
      <c r="AJ1235" s="41"/>
      <c r="AK1235" s="42"/>
      <c r="AL1235" s="40"/>
      <c r="AM1235" s="41"/>
      <c r="AN1235" s="42"/>
      <c r="AO1235" s="43"/>
      <c r="AP1235" s="43"/>
      <c r="AQ1235" s="43"/>
    </row>
    <row r="1236" spans="5:43" x14ac:dyDescent="0.2">
      <c r="E1236" s="36"/>
      <c r="G1236" s="37"/>
      <c r="H1236" s="38"/>
      <c r="I1236" s="38"/>
      <c r="J1236" s="38"/>
      <c r="M1236" s="39"/>
      <c r="AG1236" s="32"/>
      <c r="AH1236" s="32"/>
      <c r="AI1236" s="40"/>
      <c r="AJ1236" s="41"/>
      <c r="AK1236" s="42"/>
      <c r="AL1236" s="40"/>
      <c r="AM1236" s="41"/>
      <c r="AN1236" s="42"/>
      <c r="AO1236" s="43"/>
      <c r="AP1236" s="43"/>
      <c r="AQ1236" s="43"/>
    </row>
    <row r="1237" spans="5:43" x14ac:dyDescent="0.2">
      <c r="E1237" s="36"/>
      <c r="G1237" s="37"/>
      <c r="H1237" s="38"/>
      <c r="I1237" s="38"/>
      <c r="J1237" s="38"/>
      <c r="M1237" s="39"/>
      <c r="AG1237" s="32"/>
      <c r="AH1237" s="32"/>
      <c r="AI1237" s="40"/>
      <c r="AJ1237" s="41"/>
      <c r="AK1237" s="42"/>
      <c r="AL1237" s="40"/>
      <c r="AM1237" s="41"/>
      <c r="AN1237" s="42"/>
      <c r="AO1237" s="43"/>
      <c r="AP1237" s="43"/>
      <c r="AQ1237" s="43"/>
    </row>
    <row r="1238" spans="5:43" x14ac:dyDescent="0.2">
      <c r="E1238" s="36"/>
      <c r="G1238" s="37"/>
      <c r="H1238" s="38"/>
      <c r="I1238" s="38"/>
      <c r="J1238" s="38"/>
      <c r="M1238" s="39"/>
      <c r="AG1238" s="32"/>
      <c r="AH1238" s="32"/>
      <c r="AI1238" s="40"/>
      <c r="AJ1238" s="41"/>
      <c r="AK1238" s="42"/>
      <c r="AL1238" s="40"/>
      <c r="AM1238" s="41"/>
      <c r="AN1238" s="42"/>
      <c r="AO1238" s="43"/>
      <c r="AP1238" s="43"/>
      <c r="AQ1238" s="43"/>
    </row>
    <row r="1239" spans="5:43" x14ac:dyDescent="0.2">
      <c r="E1239" s="36"/>
      <c r="G1239" s="37"/>
      <c r="H1239" s="38"/>
      <c r="I1239" s="38"/>
      <c r="J1239" s="38"/>
      <c r="M1239" s="39"/>
      <c r="AG1239" s="32"/>
      <c r="AH1239" s="32"/>
      <c r="AI1239" s="40"/>
      <c r="AJ1239" s="41"/>
      <c r="AK1239" s="42"/>
      <c r="AL1239" s="40"/>
      <c r="AM1239" s="41"/>
      <c r="AN1239" s="42"/>
      <c r="AO1239" s="43"/>
      <c r="AP1239" s="43"/>
      <c r="AQ1239" s="43"/>
    </row>
    <row r="1240" spans="5:43" x14ac:dyDescent="0.2">
      <c r="E1240" s="36"/>
      <c r="G1240" s="37"/>
      <c r="H1240" s="38"/>
      <c r="I1240" s="38"/>
      <c r="J1240" s="38"/>
      <c r="M1240" s="39"/>
      <c r="AG1240" s="32"/>
      <c r="AH1240" s="32"/>
      <c r="AI1240" s="40"/>
      <c r="AJ1240" s="41"/>
      <c r="AK1240" s="42"/>
      <c r="AL1240" s="40"/>
      <c r="AM1240" s="41"/>
      <c r="AN1240" s="42"/>
      <c r="AO1240" s="43"/>
      <c r="AP1240" s="43"/>
      <c r="AQ1240" s="43"/>
    </row>
    <row r="1241" spans="5:43" x14ac:dyDescent="0.2">
      <c r="E1241" s="36"/>
      <c r="G1241" s="37"/>
      <c r="H1241" s="38"/>
      <c r="I1241" s="38"/>
      <c r="J1241" s="38"/>
      <c r="M1241" s="39"/>
      <c r="AG1241" s="32"/>
      <c r="AH1241" s="32"/>
      <c r="AI1241" s="40"/>
      <c r="AJ1241" s="41"/>
      <c r="AK1241" s="42"/>
      <c r="AL1241" s="40"/>
      <c r="AM1241" s="41"/>
      <c r="AN1241" s="42"/>
      <c r="AO1241" s="43"/>
      <c r="AP1241" s="43"/>
      <c r="AQ1241" s="43"/>
    </row>
    <row r="1242" spans="5:43" x14ac:dyDescent="0.2">
      <c r="E1242" s="36"/>
      <c r="G1242" s="37"/>
      <c r="H1242" s="38"/>
      <c r="I1242" s="38"/>
      <c r="J1242" s="38"/>
      <c r="M1242" s="39"/>
      <c r="AG1242" s="32"/>
      <c r="AH1242" s="32"/>
      <c r="AI1242" s="40"/>
      <c r="AJ1242" s="41"/>
      <c r="AK1242" s="42"/>
      <c r="AL1242" s="40"/>
      <c r="AM1242" s="41"/>
      <c r="AN1242" s="42"/>
      <c r="AO1242" s="43"/>
      <c r="AP1242" s="43"/>
      <c r="AQ1242" s="43"/>
    </row>
    <row r="1243" spans="5:43" x14ac:dyDescent="0.2">
      <c r="E1243" s="36"/>
      <c r="G1243" s="37"/>
      <c r="H1243" s="38"/>
      <c r="I1243" s="38"/>
      <c r="J1243" s="38"/>
      <c r="M1243" s="39"/>
      <c r="AG1243" s="32"/>
      <c r="AH1243" s="32"/>
      <c r="AI1243" s="40"/>
      <c r="AJ1243" s="41"/>
      <c r="AK1243" s="42"/>
      <c r="AL1243" s="40"/>
      <c r="AM1243" s="41"/>
      <c r="AN1243" s="42"/>
      <c r="AO1243" s="43"/>
      <c r="AP1243" s="43"/>
      <c r="AQ1243" s="43"/>
    </row>
    <row r="1244" spans="5:43" x14ac:dyDescent="0.2">
      <c r="E1244" s="36"/>
      <c r="G1244" s="37"/>
      <c r="H1244" s="38"/>
      <c r="I1244" s="38"/>
      <c r="J1244" s="38"/>
      <c r="M1244" s="39"/>
      <c r="AG1244" s="32"/>
      <c r="AH1244" s="32"/>
      <c r="AI1244" s="40"/>
      <c r="AJ1244" s="41"/>
      <c r="AK1244" s="42"/>
      <c r="AL1244" s="40"/>
      <c r="AM1244" s="41"/>
      <c r="AN1244" s="42"/>
      <c r="AO1244" s="43"/>
      <c r="AP1244" s="43"/>
      <c r="AQ1244" s="43"/>
    </row>
    <row r="1245" spans="5:43" x14ac:dyDescent="0.2">
      <c r="E1245" s="36"/>
      <c r="G1245" s="37"/>
      <c r="H1245" s="38"/>
      <c r="I1245" s="38"/>
      <c r="J1245" s="38"/>
      <c r="M1245" s="39"/>
      <c r="AG1245" s="32"/>
      <c r="AH1245" s="32"/>
      <c r="AI1245" s="40"/>
      <c r="AJ1245" s="41"/>
      <c r="AK1245" s="42"/>
      <c r="AL1245" s="40"/>
      <c r="AM1245" s="41"/>
      <c r="AN1245" s="42"/>
      <c r="AO1245" s="43"/>
      <c r="AP1245" s="43"/>
      <c r="AQ1245" s="43"/>
    </row>
    <row r="1246" spans="5:43" x14ac:dyDescent="0.2">
      <c r="E1246" s="36"/>
      <c r="G1246" s="37"/>
      <c r="H1246" s="38"/>
      <c r="I1246" s="38"/>
      <c r="J1246" s="38"/>
      <c r="M1246" s="39"/>
      <c r="AG1246" s="32"/>
      <c r="AH1246" s="32"/>
      <c r="AI1246" s="40"/>
      <c r="AJ1246" s="41"/>
      <c r="AK1246" s="42"/>
      <c r="AL1246" s="40"/>
      <c r="AM1246" s="41"/>
      <c r="AN1246" s="42"/>
      <c r="AO1246" s="43"/>
      <c r="AP1246" s="43"/>
      <c r="AQ1246" s="43"/>
    </row>
    <row r="1247" spans="5:43" x14ac:dyDescent="0.2">
      <c r="E1247" s="36"/>
      <c r="G1247" s="37"/>
      <c r="H1247" s="38"/>
      <c r="I1247" s="38"/>
      <c r="J1247" s="38"/>
      <c r="M1247" s="39"/>
      <c r="AG1247" s="32"/>
      <c r="AH1247" s="32"/>
      <c r="AI1247" s="40"/>
      <c r="AJ1247" s="41"/>
      <c r="AK1247" s="42"/>
      <c r="AL1247" s="40"/>
      <c r="AM1247" s="41"/>
      <c r="AN1247" s="42"/>
      <c r="AO1247" s="43"/>
      <c r="AP1247" s="43"/>
      <c r="AQ1247" s="43"/>
    </row>
    <row r="1248" spans="5:43" x14ac:dyDescent="0.2">
      <c r="E1248" s="36"/>
      <c r="G1248" s="37"/>
      <c r="H1248" s="38"/>
      <c r="I1248" s="38"/>
      <c r="J1248" s="38"/>
      <c r="M1248" s="39"/>
      <c r="AG1248" s="32"/>
      <c r="AH1248" s="32"/>
      <c r="AI1248" s="40"/>
      <c r="AJ1248" s="41"/>
      <c r="AK1248" s="42"/>
      <c r="AL1248" s="40"/>
      <c r="AM1248" s="41"/>
      <c r="AN1248" s="42"/>
      <c r="AO1248" s="43"/>
      <c r="AP1248" s="43"/>
      <c r="AQ1248" s="43"/>
    </row>
    <row r="1249" spans="5:43" x14ac:dyDescent="0.2">
      <c r="E1249" s="36"/>
      <c r="G1249" s="37"/>
      <c r="H1249" s="38"/>
      <c r="I1249" s="38"/>
      <c r="J1249" s="38"/>
      <c r="M1249" s="39"/>
      <c r="AG1249" s="32"/>
      <c r="AH1249" s="32"/>
      <c r="AI1249" s="40"/>
      <c r="AJ1249" s="41"/>
      <c r="AK1249" s="42"/>
      <c r="AL1249" s="40"/>
      <c r="AM1249" s="41"/>
      <c r="AN1249" s="42"/>
      <c r="AO1249" s="43"/>
      <c r="AP1249" s="43"/>
      <c r="AQ1249" s="43"/>
    </row>
    <row r="1250" spans="5:43" x14ac:dyDescent="0.2">
      <c r="E1250" s="36"/>
      <c r="G1250" s="37"/>
      <c r="H1250" s="38"/>
      <c r="I1250" s="38"/>
      <c r="J1250" s="38"/>
      <c r="M1250" s="39"/>
      <c r="AG1250" s="32"/>
      <c r="AH1250" s="32"/>
      <c r="AI1250" s="40"/>
      <c r="AJ1250" s="41"/>
      <c r="AK1250" s="42"/>
      <c r="AL1250" s="40"/>
      <c r="AM1250" s="41"/>
      <c r="AN1250" s="42"/>
      <c r="AO1250" s="43"/>
      <c r="AP1250" s="43"/>
      <c r="AQ1250" s="43"/>
    </row>
    <row r="1251" spans="5:43" x14ac:dyDescent="0.2">
      <c r="E1251" s="36"/>
      <c r="G1251" s="37"/>
      <c r="H1251" s="38"/>
      <c r="I1251" s="38"/>
      <c r="J1251" s="38"/>
      <c r="M1251" s="39"/>
      <c r="AG1251" s="32"/>
      <c r="AH1251" s="32"/>
      <c r="AI1251" s="40"/>
      <c r="AJ1251" s="41"/>
      <c r="AK1251" s="42"/>
      <c r="AL1251" s="40"/>
      <c r="AM1251" s="41"/>
      <c r="AN1251" s="42"/>
      <c r="AO1251" s="43"/>
      <c r="AP1251" s="43"/>
      <c r="AQ1251" s="43"/>
    </row>
    <row r="1252" spans="5:43" x14ac:dyDescent="0.2">
      <c r="E1252" s="36"/>
      <c r="G1252" s="37"/>
      <c r="H1252" s="38"/>
      <c r="I1252" s="38"/>
      <c r="J1252" s="38"/>
      <c r="M1252" s="39"/>
      <c r="AG1252" s="32"/>
      <c r="AH1252" s="32"/>
      <c r="AI1252" s="40"/>
      <c r="AJ1252" s="41"/>
      <c r="AK1252" s="42"/>
      <c r="AL1252" s="40"/>
      <c r="AM1252" s="41"/>
      <c r="AN1252" s="42"/>
      <c r="AO1252" s="43"/>
      <c r="AP1252" s="43"/>
      <c r="AQ1252" s="43"/>
    </row>
    <row r="1253" spans="5:43" x14ac:dyDescent="0.2">
      <c r="E1253" s="36"/>
      <c r="G1253" s="37"/>
      <c r="H1253" s="38"/>
      <c r="I1253" s="38"/>
      <c r="J1253" s="38"/>
      <c r="M1253" s="39"/>
      <c r="AG1253" s="32"/>
      <c r="AH1253" s="32"/>
      <c r="AI1253" s="40"/>
      <c r="AJ1253" s="41"/>
      <c r="AK1253" s="42"/>
      <c r="AL1253" s="40"/>
      <c r="AM1253" s="41"/>
      <c r="AN1253" s="42"/>
      <c r="AO1253" s="43"/>
      <c r="AP1253" s="43"/>
      <c r="AQ1253" s="43"/>
    </row>
    <row r="1254" spans="5:43" x14ac:dyDescent="0.2">
      <c r="E1254" s="36"/>
      <c r="G1254" s="37"/>
      <c r="H1254" s="38"/>
      <c r="I1254" s="38"/>
      <c r="J1254" s="38"/>
      <c r="M1254" s="39"/>
      <c r="AG1254" s="32"/>
      <c r="AH1254" s="32"/>
      <c r="AI1254" s="40"/>
      <c r="AJ1254" s="41"/>
      <c r="AK1254" s="42"/>
      <c r="AL1254" s="40"/>
      <c r="AM1254" s="41"/>
      <c r="AN1254" s="42"/>
      <c r="AO1254" s="43"/>
      <c r="AP1254" s="43"/>
      <c r="AQ1254" s="43"/>
    </row>
    <row r="1255" spans="5:43" x14ac:dyDescent="0.2">
      <c r="E1255" s="36"/>
      <c r="G1255" s="37"/>
      <c r="H1255" s="38"/>
      <c r="I1255" s="38"/>
      <c r="J1255" s="38"/>
      <c r="M1255" s="39"/>
      <c r="AG1255" s="32"/>
      <c r="AH1255" s="32"/>
      <c r="AI1255" s="40"/>
      <c r="AJ1255" s="41"/>
      <c r="AK1255" s="42"/>
      <c r="AL1255" s="40"/>
      <c r="AM1255" s="41"/>
      <c r="AN1255" s="42"/>
      <c r="AO1255" s="43"/>
      <c r="AP1255" s="43"/>
      <c r="AQ1255" s="43"/>
    </row>
    <row r="1256" spans="5:43" x14ac:dyDescent="0.2">
      <c r="E1256" s="36"/>
      <c r="G1256" s="37"/>
      <c r="H1256" s="38"/>
      <c r="I1256" s="38"/>
      <c r="J1256" s="38"/>
      <c r="M1256" s="39"/>
      <c r="AG1256" s="32"/>
      <c r="AH1256" s="32"/>
      <c r="AI1256" s="40"/>
      <c r="AJ1256" s="41"/>
      <c r="AK1256" s="42"/>
      <c r="AL1256" s="40"/>
      <c r="AM1256" s="41"/>
      <c r="AN1256" s="42"/>
      <c r="AO1256" s="43"/>
      <c r="AP1256" s="43"/>
      <c r="AQ1256" s="43"/>
    </row>
    <row r="1257" spans="5:43" x14ac:dyDescent="0.2">
      <c r="E1257" s="36"/>
      <c r="G1257" s="37"/>
      <c r="H1257" s="38"/>
      <c r="I1257" s="38"/>
      <c r="J1257" s="38"/>
      <c r="M1257" s="39"/>
      <c r="AG1257" s="32"/>
      <c r="AH1257" s="32"/>
      <c r="AI1257" s="40"/>
      <c r="AJ1257" s="41"/>
      <c r="AK1257" s="42"/>
      <c r="AL1257" s="40"/>
      <c r="AM1257" s="41"/>
      <c r="AN1257" s="42"/>
      <c r="AO1257" s="43"/>
      <c r="AP1257" s="43"/>
      <c r="AQ1257" s="43"/>
    </row>
    <row r="1258" spans="5:43" x14ac:dyDescent="0.2">
      <c r="E1258" s="36"/>
      <c r="G1258" s="37"/>
      <c r="H1258" s="38"/>
      <c r="I1258" s="38"/>
      <c r="J1258" s="38"/>
      <c r="M1258" s="39"/>
      <c r="AG1258" s="32"/>
      <c r="AH1258" s="32"/>
      <c r="AI1258" s="40"/>
      <c r="AJ1258" s="41"/>
      <c r="AK1258" s="42"/>
      <c r="AL1258" s="40"/>
      <c r="AM1258" s="41"/>
      <c r="AN1258" s="42"/>
      <c r="AO1258" s="43"/>
      <c r="AP1258" s="43"/>
      <c r="AQ1258" s="43"/>
    </row>
    <row r="1259" spans="5:43" x14ac:dyDescent="0.2">
      <c r="E1259" s="36"/>
      <c r="G1259" s="37"/>
      <c r="H1259" s="38"/>
      <c r="I1259" s="38"/>
      <c r="J1259" s="38"/>
      <c r="M1259" s="39"/>
      <c r="AG1259" s="32"/>
      <c r="AH1259" s="32"/>
      <c r="AI1259" s="40"/>
      <c r="AJ1259" s="41"/>
      <c r="AK1259" s="42"/>
      <c r="AL1259" s="40"/>
      <c r="AM1259" s="41"/>
      <c r="AN1259" s="42"/>
      <c r="AO1259" s="43"/>
      <c r="AP1259" s="43"/>
      <c r="AQ1259" s="43"/>
    </row>
    <row r="1260" spans="5:43" x14ac:dyDescent="0.2">
      <c r="E1260" s="36"/>
      <c r="G1260" s="37"/>
      <c r="H1260" s="38"/>
      <c r="I1260" s="38"/>
      <c r="J1260" s="38"/>
      <c r="M1260" s="39"/>
      <c r="AG1260" s="32"/>
      <c r="AH1260" s="32"/>
      <c r="AI1260" s="40"/>
      <c r="AJ1260" s="41"/>
      <c r="AK1260" s="42"/>
      <c r="AL1260" s="40"/>
      <c r="AM1260" s="41"/>
      <c r="AN1260" s="42"/>
      <c r="AO1260" s="43"/>
      <c r="AP1260" s="43"/>
      <c r="AQ1260" s="43"/>
    </row>
    <row r="1261" spans="5:43" x14ac:dyDescent="0.2">
      <c r="E1261" s="36"/>
      <c r="G1261" s="37"/>
      <c r="H1261" s="38"/>
      <c r="I1261" s="38"/>
      <c r="J1261" s="38"/>
      <c r="M1261" s="39"/>
      <c r="AG1261" s="32"/>
      <c r="AH1261" s="32"/>
      <c r="AI1261" s="40"/>
      <c r="AJ1261" s="41"/>
      <c r="AK1261" s="42"/>
      <c r="AL1261" s="40"/>
      <c r="AM1261" s="41"/>
      <c r="AN1261" s="42"/>
      <c r="AO1261" s="43"/>
      <c r="AP1261" s="43"/>
      <c r="AQ1261" s="43"/>
    </row>
    <row r="1262" spans="5:43" x14ac:dyDescent="0.2">
      <c r="E1262" s="36"/>
      <c r="G1262" s="37"/>
      <c r="H1262" s="38"/>
      <c r="I1262" s="38"/>
      <c r="J1262" s="38"/>
      <c r="M1262" s="39"/>
      <c r="AG1262" s="32"/>
      <c r="AH1262" s="32"/>
      <c r="AI1262" s="40"/>
      <c r="AJ1262" s="41"/>
      <c r="AK1262" s="42"/>
      <c r="AL1262" s="40"/>
      <c r="AM1262" s="41"/>
      <c r="AN1262" s="42"/>
      <c r="AO1262" s="43"/>
      <c r="AP1262" s="43"/>
      <c r="AQ1262" s="43"/>
    </row>
    <row r="1263" spans="5:43" x14ac:dyDescent="0.2">
      <c r="E1263" s="36"/>
      <c r="G1263" s="37"/>
      <c r="H1263" s="38"/>
      <c r="I1263" s="38"/>
      <c r="J1263" s="38"/>
      <c r="M1263" s="39"/>
      <c r="AG1263" s="32"/>
      <c r="AH1263" s="32"/>
      <c r="AI1263" s="40"/>
      <c r="AJ1263" s="41"/>
      <c r="AK1263" s="42"/>
      <c r="AL1263" s="40"/>
      <c r="AM1263" s="41"/>
      <c r="AN1263" s="42"/>
      <c r="AO1263" s="43"/>
      <c r="AP1263" s="43"/>
      <c r="AQ1263" s="43"/>
    </row>
    <row r="1264" spans="5:43" x14ac:dyDescent="0.2">
      <c r="E1264" s="36"/>
      <c r="G1264" s="37"/>
      <c r="H1264" s="38"/>
      <c r="I1264" s="38"/>
      <c r="J1264" s="38"/>
      <c r="M1264" s="39"/>
      <c r="AG1264" s="32"/>
      <c r="AH1264" s="32"/>
      <c r="AI1264" s="40"/>
      <c r="AJ1264" s="41"/>
      <c r="AK1264" s="42"/>
      <c r="AL1264" s="40"/>
      <c r="AM1264" s="41"/>
      <c r="AN1264" s="42"/>
      <c r="AO1264" s="43"/>
      <c r="AP1264" s="43"/>
      <c r="AQ1264" s="43"/>
    </row>
    <row r="1265" spans="5:43" x14ac:dyDescent="0.2">
      <c r="E1265" s="36"/>
      <c r="G1265" s="37"/>
      <c r="H1265" s="38"/>
      <c r="I1265" s="38"/>
      <c r="J1265" s="38"/>
      <c r="M1265" s="39"/>
      <c r="AG1265" s="32"/>
      <c r="AH1265" s="32"/>
      <c r="AI1265" s="40"/>
      <c r="AJ1265" s="41"/>
      <c r="AK1265" s="42"/>
      <c r="AL1265" s="40"/>
      <c r="AM1265" s="41"/>
      <c r="AN1265" s="42"/>
      <c r="AO1265" s="43"/>
      <c r="AP1265" s="43"/>
      <c r="AQ1265" s="43"/>
    </row>
    <row r="1266" spans="5:43" x14ac:dyDescent="0.2">
      <c r="E1266" s="36"/>
      <c r="G1266" s="37"/>
      <c r="H1266" s="38"/>
      <c r="I1266" s="38"/>
      <c r="J1266" s="38"/>
      <c r="M1266" s="39"/>
      <c r="AG1266" s="32"/>
      <c r="AH1266" s="32"/>
      <c r="AI1266" s="40"/>
      <c r="AJ1266" s="41"/>
      <c r="AK1266" s="42"/>
      <c r="AL1266" s="40"/>
      <c r="AM1266" s="41"/>
      <c r="AN1266" s="42"/>
      <c r="AO1266" s="43"/>
      <c r="AP1266" s="43"/>
      <c r="AQ1266" s="43"/>
    </row>
    <row r="1267" spans="5:43" x14ac:dyDescent="0.2">
      <c r="E1267" s="36"/>
      <c r="G1267" s="37"/>
      <c r="H1267" s="38"/>
      <c r="I1267" s="38"/>
      <c r="J1267" s="38"/>
      <c r="M1267" s="39"/>
      <c r="AG1267" s="32"/>
      <c r="AH1267" s="32"/>
      <c r="AI1267" s="40"/>
      <c r="AJ1267" s="41"/>
      <c r="AK1267" s="42"/>
      <c r="AL1267" s="40"/>
      <c r="AM1267" s="41"/>
      <c r="AN1267" s="42"/>
      <c r="AO1267" s="43"/>
      <c r="AP1267" s="43"/>
      <c r="AQ1267" s="43"/>
    </row>
    <row r="1268" spans="5:43" x14ac:dyDescent="0.2">
      <c r="E1268" s="36"/>
      <c r="G1268" s="37"/>
      <c r="H1268" s="38"/>
      <c r="I1268" s="38"/>
      <c r="J1268" s="38"/>
      <c r="M1268" s="39"/>
      <c r="AG1268" s="32"/>
      <c r="AH1268" s="32"/>
      <c r="AI1268" s="40"/>
      <c r="AJ1268" s="41"/>
      <c r="AK1268" s="42"/>
      <c r="AL1268" s="40"/>
      <c r="AM1268" s="41"/>
      <c r="AN1268" s="42"/>
      <c r="AO1268" s="43"/>
      <c r="AP1268" s="43"/>
      <c r="AQ1268" s="43"/>
    </row>
    <row r="1269" spans="5:43" x14ac:dyDescent="0.2">
      <c r="E1269" s="36"/>
      <c r="G1269" s="37"/>
      <c r="H1269" s="38"/>
      <c r="I1269" s="38"/>
      <c r="J1269" s="38"/>
      <c r="M1269" s="39"/>
      <c r="AG1269" s="32"/>
      <c r="AH1269" s="32"/>
      <c r="AI1269" s="40"/>
      <c r="AJ1269" s="41"/>
      <c r="AK1269" s="42"/>
      <c r="AL1269" s="40"/>
      <c r="AM1269" s="41"/>
      <c r="AN1269" s="42"/>
      <c r="AO1269" s="43"/>
      <c r="AP1269" s="43"/>
      <c r="AQ1269" s="43"/>
    </row>
    <row r="1270" spans="5:43" x14ac:dyDescent="0.2">
      <c r="E1270" s="36"/>
      <c r="G1270" s="37"/>
      <c r="H1270" s="38"/>
      <c r="I1270" s="38"/>
      <c r="J1270" s="38"/>
      <c r="M1270" s="39"/>
      <c r="AG1270" s="32"/>
      <c r="AH1270" s="32"/>
      <c r="AI1270" s="40"/>
      <c r="AJ1270" s="41"/>
      <c r="AK1270" s="42"/>
      <c r="AL1270" s="40"/>
      <c r="AM1270" s="41"/>
      <c r="AN1270" s="42"/>
      <c r="AO1270" s="43"/>
      <c r="AP1270" s="43"/>
      <c r="AQ1270" s="43"/>
    </row>
    <row r="1271" spans="5:43" x14ac:dyDescent="0.2">
      <c r="E1271" s="36"/>
      <c r="G1271" s="37"/>
      <c r="H1271" s="38"/>
      <c r="I1271" s="38"/>
      <c r="J1271" s="38"/>
      <c r="M1271" s="39"/>
      <c r="AG1271" s="32"/>
      <c r="AH1271" s="32"/>
      <c r="AI1271" s="40"/>
      <c r="AJ1271" s="41"/>
      <c r="AK1271" s="42"/>
      <c r="AL1271" s="40"/>
      <c r="AM1271" s="41"/>
      <c r="AN1271" s="42"/>
      <c r="AO1271" s="43"/>
      <c r="AP1271" s="43"/>
      <c r="AQ1271" s="43"/>
    </row>
    <row r="1272" spans="5:43" x14ac:dyDescent="0.2">
      <c r="E1272" s="36"/>
      <c r="G1272" s="37"/>
      <c r="H1272" s="38"/>
      <c r="I1272" s="38"/>
      <c r="J1272" s="38"/>
      <c r="M1272" s="39"/>
      <c r="AG1272" s="32"/>
      <c r="AH1272" s="32"/>
      <c r="AI1272" s="40"/>
      <c r="AJ1272" s="41"/>
      <c r="AK1272" s="42"/>
      <c r="AL1272" s="40"/>
      <c r="AM1272" s="41"/>
      <c r="AN1272" s="42"/>
      <c r="AO1272" s="43"/>
      <c r="AP1272" s="43"/>
      <c r="AQ1272" s="43"/>
    </row>
    <row r="1273" spans="5:43" x14ac:dyDescent="0.2">
      <c r="E1273" s="36"/>
      <c r="G1273" s="37"/>
      <c r="H1273" s="38"/>
      <c r="I1273" s="38"/>
      <c r="J1273" s="38"/>
      <c r="M1273" s="39"/>
      <c r="AG1273" s="32"/>
      <c r="AH1273" s="32"/>
      <c r="AI1273" s="40"/>
      <c r="AJ1273" s="41"/>
      <c r="AK1273" s="42"/>
      <c r="AL1273" s="40"/>
      <c r="AM1273" s="41"/>
      <c r="AN1273" s="42"/>
      <c r="AO1273" s="43"/>
      <c r="AP1273" s="43"/>
      <c r="AQ1273" s="43"/>
    </row>
    <row r="1274" spans="5:43" x14ac:dyDescent="0.2">
      <c r="E1274" s="36"/>
      <c r="G1274" s="37"/>
      <c r="H1274" s="38"/>
      <c r="I1274" s="38"/>
      <c r="J1274" s="38"/>
      <c r="M1274" s="39"/>
      <c r="AG1274" s="32"/>
      <c r="AH1274" s="32"/>
      <c r="AI1274" s="40"/>
      <c r="AJ1274" s="41"/>
      <c r="AK1274" s="42"/>
      <c r="AL1274" s="40"/>
      <c r="AM1274" s="41"/>
      <c r="AN1274" s="42"/>
      <c r="AO1274" s="43"/>
      <c r="AP1274" s="43"/>
      <c r="AQ1274" s="43"/>
    </row>
    <row r="1275" spans="5:43" x14ac:dyDescent="0.2">
      <c r="E1275" s="36"/>
      <c r="G1275" s="37"/>
      <c r="H1275" s="38"/>
      <c r="I1275" s="38"/>
      <c r="J1275" s="38"/>
      <c r="M1275" s="39"/>
      <c r="AG1275" s="32"/>
      <c r="AH1275" s="32"/>
      <c r="AI1275" s="40"/>
      <c r="AJ1275" s="41"/>
      <c r="AK1275" s="42"/>
      <c r="AL1275" s="40"/>
      <c r="AM1275" s="41"/>
      <c r="AN1275" s="42"/>
      <c r="AO1275" s="43"/>
      <c r="AP1275" s="43"/>
      <c r="AQ1275" s="43"/>
    </row>
    <row r="1276" spans="5:43" x14ac:dyDescent="0.2">
      <c r="E1276" s="36"/>
      <c r="G1276" s="37"/>
      <c r="H1276" s="38"/>
      <c r="I1276" s="38"/>
      <c r="J1276" s="38"/>
      <c r="M1276" s="39"/>
      <c r="AG1276" s="32"/>
      <c r="AH1276" s="32"/>
      <c r="AI1276" s="40"/>
      <c r="AJ1276" s="41"/>
      <c r="AK1276" s="42"/>
      <c r="AL1276" s="40"/>
      <c r="AM1276" s="41"/>
      <c r="AN1276" s="42"/>
      <c r="AO1276" s="43"/>
      <c r="AP1276" s="43"/>
      <c r="AQ1276" s="43"/>
    </row>
    <row r="1277" spans="5:43" x14ac:dyDescent="0.2">
      <c r="E1277" s="36"/>
      <c r="G1277" s="37"/>
      <c r="H1277" s="38"/>
      <c r="I1277" s="38"/>
      <c r="J1277" s="38"/>
      <c r="M1277" s="39"/>
      <c r="AG1277" s="32"/>
      <c r="AH1277" s="32"/>
      <c r="AI1277" s="40"/>
      <c r="AJ1277" s="41"/>
      <c r="AK1277" s="42"/>
      <c r="AL1277" s="40"/>
      <c r="AM1277" s="41"/>
      <c r="AN1277" s="42"/>
      <c r="AO1277" s="43"/>
      <c r="AP1277" s="43"/>
      <c r="AQ1277" s="43"/>
    </row>
    <row r="1278" spans="5:43" x14ac:dyDescent="0.2">
      <c r="E1278" s="36"/>
      <c r="G1278" s="37"/>
      <c r="H1278" s="38"/>
      <c r="I1278" s="38"/>
      <c r="J1278" s="38"/>
      <c r="M1278" s="39"/>
      <c r="AG1278" s="32"/>
      <c r="AH1278" s="32"/>
      <c r="AI1278" s="40"/>
      <c r="AJ1278" s="41"/>
      <c r="AK1278" s="42"/>
      <c r="AL1278" s="40"/>
      <c r="AM1278" s="41"/>
      <c r="AN1278" s="42"/>
      <c r="AO1278" s="43"/>
      <c r="AP1278" s="43"/>
      <c r="AQ1278" s="43"/>
    </row>
    <row r="1279" spans="5:43" x14ac:dyDescent="0.2">
      <c r="E1279" s="36"/>
      <c r="G1279" s="37"/>
      <c r="H1279" s="38"/>
      <c r="I1279" s="38"/>
      <c r="J1279" s="38"/>
      <c r="M1279" s="39"/>
      <c r="AG1279" s="32"/>
      <c r="AH1279" s="32"/>
      <c r="AI1279" s="40"/>
      <c r="AJ1279" s="41"/>
      <c r="AK1279" s="42"/>
      <c r="AL1279" s="40"/>
      <c r="AM1279" s="41"/>
      <c r="AN1279" s="42"/>
      <c r="AO1279" s="43"/>
      <c r="AP1279" s="43"/>
      <c r="AQ1279" s="43"/>
    </row>
    <row r="1280" spans="5:43" x14ac:dyDescent="0.2">
      <c r="E1280" s="36"/>
      <c r="G1280" s="37"/>
      <c r="H1280" s="38"/>
      <c r="I1280" s="38"/>
      <c r="J1280" s="38"/>
      <c r="M1280" s="39"/>
      <c r="AG1280" s="32"/>
      <c r="AH1280" s="32"/>
      <c r="AI1280" s="40"/>
      <c r="AJ1280" s="41"/>
      <c r="AK1280" s="42"/>
      <c r="AL1280" s="40"/>
      <c r="AM1280" s="41"/>
      <c r="AN1280" s="42"/>
      <c r="AO1280" s="43"/>
      <c r="AP1280" s="43"/>
      <c r="AQ1280" s="43"/>
    </row>
    <row r="1281" spans="5:43" x14ac:dyDescent="0.2">
      <c r="E1281" s="36"/>
      <c r="G1281" s="37"/>
      <c r="H1281" s="38"/>
      <c r="I1281" s="38"/>
      <c r="J1281" s="38"/>
      <c r="M1281" s="39"/>
      <c r="AG1281" s="32"/>
      <c r="AH1281" s="32"/>
      <c r="AI1281" s="40"/>
      <c r="AJ1281" s="41"/>
      <c r="AK1281" s="42"/>
      <c r="AL1281" s="40"/>
      <c r="AM1281" s="41"/>
      <c r="AN1281" s="42"/>
      <c r="AO1281" s="43"/>
      <c r="AP1281" s="43"/>
      <c r="AQ1281" s="43"/>
    </row>
    <row r="1282" spans="5:43" x14ac:dyDescent="0.2">
      <c r="E1282" s="36"/>
      <c r="G1282" s="37"/>
      <c r="H1282" s="38"/>
      <c r="I1282" s="38"/>
      <c r="J1282" s="38"/>
      <c r="M1282" s="39"/>
      <c r="AG1282" s="32"/>
      <c r="AH1282" s="32"/>
      <c r="AI1282" s="40"/>
      <c r="AJ1282" s="41"/>
      <c r="AK1282" s="42"/>
      <c r="AL1282" s="40"/>
      <c r="AM1282" s="41"/>
      <c r="AN1282" s="42"/>
      <c r="AO1282" s="43"/>
      <c r="AP1282" s="43"/>
      <c r="AQ1282" s="43"/>
    </row>
    <row r="1283" spans="5:43" x14ac:dyDescent="0.2">
      <c r="E1283" s="36"/>
      <c r="G1283" s="37"/>
      <c r="H1283" s="38"/>
      <c r="I1283" s="38"/>
      <c r="J1283" s="38"/>
      <c r="M1283" s="39"/>
      <c r="AG1283" s="32"/>
      <c r="AH1283" s="32"/>
      <c r="AI1283" s="40"/>
      <c r="AJ1283" s="41"/>
      <c r="AK1283" s="42"/>
      <c r="AL1283" s="40"/>
      <c r="AM1283" s="41"/>
      <c r="AN1283" s="42"/>
      <c r="AO1283" s="43"/>
      <c r="AP1283" s="43"/>
      <c r="AQ1283" s="43"/>
    </row>
    <row r="1284" spans="5:43" x14ac:dyDescent="0.2">
      <c r="E1284" s="36"/>
      <c r="G1284" s="37"/>
      <c r="H1284" s="38"/>
      <c r="I1284" s="38"/>
      <c r="J1284" s="38"/>
      <c r="M1284" s="39"/>
      <c r="AG1284" s="32"/>
      <c r="AH1284" s="32"/>
      <c r="AI1284" s="40"/>
      <c r="AJ1284" s="41"/>
      <c r="AK1284" s="42"/>
      <c r="AL1284" s="40"/>
      <c r="AM1284" s="41"/>
      <c r="AN1284" s="42"/>
      <c r="AO1284" s="43"/>
      <c r="AP1284" s="43"/>
      <c r="AQ1284" s="43"/>
    </row>
    <row r="1285" spans="5:43" x14ac:dyDescent="0.2">
      <c r="E1285" s="36"/>
      <c r="G1285" s="37"/>
      <c r="H1285" s="38"/>
      <c r="I1285" s="38"/>
      <c r="J1285" s="38"/>
      <c r="M1285" s="39"/>
      <c r="AG1285" s="32"/>
      <c r="AH1285" s="32"/>
      <c r="AI1285" s="40"/>
      <c r="AJ1285" s="41"/>
      <c r="AK1285" s="42"/>
      <c r="AL1285" s="40"/>
      <c r="AM1285" s="41"/>
      <c r="AN1285" s="42"/>
      <c r="AO1285" s="43"/>
      <c r="AP1285" s="43"/>
      <c r="AQ1285" s="43"/>
    </row>
    <row r="1286" spans="5:43" x14ac:dyDescent="0.2">
      <c r="E1286" s="36"/>
      <c r="G1286" s="37"/>
      <c r="H1286" s="38"/>
      <c r="I1286" s="38"/>
      <c r="J1286" s="38"/>
      <c r="M1286" s="39"/>
      <c r="AG1286" s="32"/>
      <c r="AH1286" s="32"/>
      <c r="AI1286" s="40"/>
      <c r="AJ1286" s="41"/>
      <c r="AK1286" s="42"/>
      <c r="AL1286" s="40"/>
      <c r="AM1286" s="41"/>
      <c r="AN1286" s="42"/>
      <c r="AO1286" s="43"/>
      <c r="AP1286" s="43"/>
      <c r="AQ1286" s="43"/>
    </row>
    <row r="1287" spans="5:43" x14ac:dyDescent="0.2">
      <c r="E1287" s="36"/>
      <c r="G1287" s="37"/>
      <c r="H1287" s="38"/>
      <c r="I1287" s="38"/>
      <c r="J1287" s="38"/>
      <c r="M1287" s="39"/>
      <c r="AG1287" s="32"/>
      <c r="AH1287" s="32"/>
      <c r="AI1287" s="40"/>
      <c r="AJ1287" s="41"/>
      <c r="AK1287" s="42"/>
      <c r="AL1287" s="40"/>
      <c r="AM1287" s="41"/>
      <c r="AN1287" s="42"/>
      <c r="AO1287" s="43"/>
      <c r="AP1287" s="43"/>
      <c r="AQ1287" s="43"/>
    </row>
    <row r="1288" spans="5:43" x14ac:dyDescent="0.2">
      <c r="E1288" s="36"/>
      <c r="G1288" s="37"/>
      <c r="H1288" s="38"/>
      <c r="I1288" s="38"/>
      <c r="J1288" s="38"/>
      <c r="M1288" s="39"/>
      <c r="AG1288" s="32"/>
      <c r="AH1288" s="32"/>
      <c r="AI1288" s="40"/>
      <c r="AJ1288" s="41"/>
      <c r="AK1288" s="42"/>
      <c r="AL1288" s="40"/>
      <c r="AM1288" s="41"/>
      <c r="AN1288" s="42"/>
      <c r="AO1288" s="43"/>
      <c r="AP1288" s="43"/>
      <c r="AQ1288" s="43"/>
    </row>
    <row r="1289" spans="5:43" x14ac:dyDescent="0.2">
      <c r="E1289" s="36"/>
      <c r="G1289" s="37"/>
      <c r="H1289" s="38"/>
      <c r="I1289" s="38"/>
      <c r="J1289" s="38"/>
      <c r="M1289" s="39"/>
      <c r="AG1289" s="32"/>
      <c r="AH1289" s="32"/>
      <c r="AI1289" s="40"/>
      <c r="AJ1289" s="41"/>
      <c r="AK1289" s="42"/>
      <c r="AL1289" s="40"/>
      <c r="AM1289" s="41"/>
      <c r="AN1289" s="42"/>
      <c r="AO1289" s="43"/>
      <c r="AP1289" s="43"/>
      <c r="AQ1289" s="43"/>
    </row>
    <row r="1290" spans="5:43" x14ac:dyDescent="0.2">
      <c r="E1290" s="36"/>
      <c r="G1290" s="37"/>
      <c r="H1290" s="38"/>
      <c r="I1290" s="38"/>
      <c r="J1290" s="38"/>
      <c r="M1290" s="39"/>
      <c r="AG1290" s="32"/>
      <c r="AH1290" s="32"/>
      <c r="AI1290" s="40"/>
      <c r="AJ1290" s="41"/>
      <c r="AK1290" s="42"/>
      <c r="AL1290" s="40"/>
      <c r="AM1290" s="41"/>
      <c r="AN1290" s="42"/>
      <c r="AO1290" s="43"/>
      <c r="AP1290" s="43"/>
      <c r="AQ1290" s="43"/>
    </row>
    <row r="1291" spans="5:43" x14ac:dyDescent="0.2">
      <c r="E1291" s="36"/>
      <c r="G1291" s="37"/>
      <c r="H1291" s="38"/>
      <c r="I1291" s="38"/>
      <c r="J1291" s="38"/>
      <c r="M1291" s="39"/>
      <c r="AG1291" s="32"/>
      <c r="AH1291" s="32"/>
      <c r="AI1291" s="40"/>
      <c r="AJ1291" s="41"/>
      <c r="AK1291" s="42"/>
      <c r="AL1291" s="40"/>
      <c r="AM1291" s="41"/>
      <c r="AN1291" s="42"/>
      <c r="AO1291" s="43"/>
      <c r="AP1291" s="43"/>
      <c r="AQ1291" s="43"/>
    </row>
    <row r="1292" spans="5:43" x14ac:dyDescent="0.2">
      <c r="E1292" s="36"/>
      <c r="G1292" s="37"/>
      <c r="H1292" s="38"/>
      <c r="I1292" s="38"/>
      <c r="J1292" s="38"/>
      <c r="M1292" s="39"/>
      <c r="AG1292" s="32"/>
      <c r="AH1292" s="32"/>
      <c r="AI1292" s="40"/>
      <c r="AJ1292" s="41"/>
      <c r="AK1292" s="42"/>
      <c r="AL1292" s="40"/>
      <c r="AM1292" s="41"/>
      <c r="AN1292" s="42"/>
      <c r="AO1292" s="43"/>
      <c r="AP1292" s="43"/>
      <c r="AQ1292" s="43"/>
    </row>
    <row r="1293" spans="5:43" x14ac:dyDescent="0.2">
      <c r="E1293" s="36"/>
      <c r="G1293" s="37"/>
      <c r="H1293" s="38"/>
      <c r="I1293" s="38"/>
      <c r="J1293" s="38"/>
      <c r="M1293" s="39"/>
      <c r="AG1293" s="32"/>
      <c r="AH1293" s="32"/>
      <c r="AI1293" s="40"/>
      <c r="AJ1293" s="41"/>
      <c r="AK1293" s="42"/>
      <c r="AL1293" s="40"/>
      <c r="AM1293" s="41"/>
      <c r="AN1293" s="42"/>
      <c r="AO1293" s="43"/>
      <c r="AP1293" s="43"/>
      <c r="AQ1293" s="43"/>
    </row>
    <row r="1294" spans="5:43" x14ac:dyDescent="0.2">
      <c r="E1294" s="36"/>
      <c r="G1294" s="37"/>
      <c r="H1294" s="38"/>
      <c r="I1294" s="38"/>
      <c r="J1294" s="38"/>
      <c r="M1294" s="39"/>
      <c r="AG1294" s="32"/>
      <c r="AH1294" s="32"/>
      <c r="AI1294" s="40"/>
      <c r="AJ1294" s="41"/>
      <c r="AK1294" s="42"/>
      <c r="AL1294" s="40"/>
      <c r="AM1294" s="41"/>
      <c r="AN1294" s="42"/>
      <c r="AO1294" s="43"/>
      <c r="AP1294" s="43"/>
      <c r="AQ1294" s="43"/>
    </row>
    <row r="1295" spans="5:43" x14ac:dyDescent="0.2">
      <c r="E1295" s="36"/>
      <c r="G1295" s="37"/>
      <c r="H1295" s="38"/>
      <c r="I1295" s="38"/>
      <c r="J1295" s="38"/>
      <c r="M1295" s="39"/>
      <c r="AG1295" s="32"/>
      <c r="AH1295" s="32"/>
      <c r="AI1295" s="40"/>
      <c r="AJ1295" s="41"/>
      <c r="AK1295" s="42"/>
      <c r="AL1295" s="40"/>
      <c r="AM1295" s="41"/>
      <c r="AN1295" s="42"/>
      <c r="AO1295" s="43"/>
      <c r="AP1295" s="43"/>
      <c r="AQ1295" s="43"/>
    </row>
    <row r="1296" spans="5:43" x14ac:dyDescent="0.2">
      <c r="E1296" s="36"/>
      <c r="G1296" s="37"/>
      <c r="H1296" s="38"/>
      <c r="I1296" s="38"/>
      <c r="J1296" s="38"/>
      <c r="M1296" s="39"/>
      <c r="AG1296" s="32"/>
      <c r="AH1296" s="32"/>
      <c r="AI1296" s="40"/>
      <c r="AJ1296" s="41"/>
      <c r="AK1296" s="42"/>
      <c r="AL1296" s="40"/>
      <c r="AM1296" s="41"/>
      <c r="AN1296" s="42"/>
      <c r="AO1296" s="43"/>
      <c r="AP1296" s="43"/>
      <c r="AQ1296" s="43"/>
    </row>
    <row r="1297" spans="5:43" x14ac:dyDescent="0.2">
      <c r="E1297" s="36"/>
      <c r="G1297" s="37"/>
      <c r="H1297" s="38"/>
      <c r="I1297" s="38"/>
      <c r="J1297" s="38"/>
      <c r="M1297" s="39"/>
      <c r="AG1297" s="32"/>
      <c r="AH1297" s="32"/>
      <c r="AI1297" s="40"/>
      <c r="AJ1297" s="41"/>
      <c r="AK1297" s="42"/>
      <c r="AL1297" s="40"/>
      <c r="AM1297" s="41"/>
      <c r="AN1297" s="42"/>
      <c r="AO1297" s="43"/>
      <c r="AP1297" s="43"/>
      <c r="AQ1297" s="43"/>
    </row>
    <row r="1298" spans="5:43" x14ac:dyDescent="0.2">
      <c r="E1298" s="36"/>
      <c r="G1298" s="37"/>
      <c r="H1298" s="38"/>
      <c r="I1298" s="38"/>
      <c r="J1298" s="38"/>
      <c r="M1298" s="39"/>
      <c r="AG1298" s="32"/>
      <c r="AH1298" s="32"/>
      <c r="AI1298" s="40"/>
      <c r="AJ1298" s="41"/>
      <c r="AK1298" s="42"/>
      <c r="AL1298" s="40"/>
      <c r="AM1298" s="41"/>
      <c r="AN1298" s="42"/>
      <c r="AO1298" s="43"/>
      <c r="AP1298" s="43"/>
      <c r="AQ1298" s="43"/>
    </row>
    <row r="1299" spans="5:43" x14ac:dyDescent="0.2">
      <c r="E1299" s="36"/>
      <c r="G1299" s="37"/>
      <c r="H1299" s="38"/>
      <c r="I1299" s="38"/>
      <c r="J1299" s="38"/>
      <c r="M1299" s="39"/>
      <c r="AG1299" s="32"/>
      <c r="AH1299" s="32"/>
      <c r="AI1299" s="40"/>
      <c r="AJ1299" s="41"/>
      <c r="AK1299" s="42"/>
      <c r="AL1299" s="40"/>
      <c r="AM1299" s="41"/>
      <c r="AN1299" s="42"/>
      <c r="AO1299" s="43"/>
      <c r="AP1299" s="43"/>
      <c r="AQ1299" s="43"/>
    </row>
    <row r="1300" spans="5:43" x14ac:dyDescent="0.2">
      <c r="E1300" s="36"/>
      <c r="G1300" s="37"/>
      <c r="H1300" s="38"/>
      <c r="I1300" s="38"/>
      <c r="J1300" s="38"/>
      <c r="M1300" s="39"/>
      <c r="AG1300" s="32"/>
      <c r="AH1300" s="32"/>
      <c r="AI1300" s="40"/>
      <c r="AJ1300" s="41"/>
      <c r="AK1300" s="42"/>
      <c r="AL1300" s="40"/>
      <c r="AM1300" s="41"/>
      <c r="AN1300" s="42"/>
      <c r="AO1300" s="43"/>
      <c r="AP1300" s="43"/>
      <c r="AQ1300" s="43"/>
    </row>
    <row r="1301" spans="5:43" x14ac:dyDescent="0.2">
      <c r="E1301" s="36"/>
      <c r="G1301" s="37"/>
      <c r="H1301" s="38"/>
      <c r="I1301" s="38"/>
      <c r="J1301" s="38"/>
      <c r="M1301" s="39"/>
      <c r="AG1301" s="32"/>
      <c r="AH1301" s="32"/>
      <c r="AI1301" s="40"/>
      <c r="AJ1301" s="41"/>
      <c r="AK1301" s="42"/>
      <c r="AL1301" s="40"/>
      <c r="AM1301" s="41"/>
      <c r="AN1301" s="42"/>
      <c r="AO1301" s="43"/>
      <c r="AP1301" s="43"/>
      <c r="AQ1301" s="43"/>
    </row>
    <row r="1302" spans="5:43" x14ac:dyDescent="0.2">
      <c r="E1302" s="36"/>
      <c r="G1302" s="37"/>
      <c r="H1302" s="38"/>
      <c r="I1302" s="38"/>
      <c r="J1302" s="38"/>
      <c r="M1302" s="39"/>
      <c r="AG1302" s="32"/>
      <c r="AH1302" s="32"/>
      <c r="AI1302" s="40"/>
      <c r="AJ1302" s="41"/>
      <c r="AK1302" s="42"/>
      <c r="AL1302" s="40"/>
      <c r="AM1302" s="41"/>
      <c r="AN1302" s="42"/>
      <c r="AO1302" s="43"/>
      <c r="AP1302" s="43"/>
      <c r="AQ1302" s="43"/>
    </row>
    <row r="1303" spans="5:43" x14ac:dyDescent="0.2">
      <c r="E1303" s="36"/>
      <c r="G1303" s="37"/>
      <c r="H1303" s="38"/>
      <c r="I1303" s="38"/>
      <c r="J1303" s="38"/>
      <c r="M1303" s="39"/>
      <c r="AG1303" s="32"/>
      <c r="AH1303" s="32"/>
      <c r="AI1303" s="40"/>
      <c r="AJ1303" s="41"/>
      <c r="AK1303" s="42"/>
      <c r="AL1303" s="40"/>
      <c r="AM1303" s="41"/>
      <c r="AN1303" s="42"/>
      <c r="AO1303" s="43"/>
      <c r="AP1303" s="43"/>
      <c r="AQ1303" s="43"/>
    </row>
    <row r="1304" spans="5:43" x14ac:dyDescent="0.2">
      <c r="E1304" s="36"/>
      <c r="G1304" s="37"/>
      <c r="H1304" s="38"/>
      <c r="I1304" s="38"/>
      <c r="J1304" s="38"/>
      <c r="M1304" s="39"/>
      <c r="AG1304" s="32"/>
      <c r="AH1304" s="32"/>
      <c r="AI1304" s="40"/>
      <c r="AJ1304" s="41"/>
      <c r="AK1304" s="42"/>
      <c r="AL1304" s="40"/>
      <c r="AM1304" s="41"/>
      <c r="AN1304" s="42"/>
      <c r="AO1304" s="43"/>
      <c r="AP1304" s="43"/>
      <c r="AQ1304" s="43"/>
    </row>
    <row r="1305" spans="5:43" x14ac:dyDescent="0.2">
      <c r="E1305" s="36"/>
      <c r="G1305" s="37"/>
      <c r="H1305" s="38"/>
      <c r="I1305" s="38"/>
      <c r="J1305" s="38"/>
      <c r="M1305" s="39"/>
      <c r="AG1305" s="32"/>
      <c r="AH1305" s="32"/>
      <c r="AI1305" s="40"/>
      <c r="AJ1305" s="41"/>
      <c r="AK1305" s="42"/>
      <c r="AL1305" s="40"/>
      <c r="AM1305" s="41"/>
      <c r="AN1305" s="42"/>
      <c r="AO1305" s="43"/>
      <c r="AP1305" s="43"/>
      <c r="AQ1305" s="43"/>
    </row>
    <row r="1306" spans="5:43" x14ac:dyDescent="0.2">
      <c r="E1306" s="36"/>
      <c r="G1306" s="37"/>
      <c r="H1306" s="38"/>
      <c r="I1306" s="38"/>
      <c r="J1306" s="38"/>
      <c r="M1306" s="39"/>
      <c r="AG1306" s="32"/>
      <c r="AH1306" s="32"/>
      <c r="AI1306" s="40"/>
      <c r="AJ1306" s="41"/>
      <c r="AK1306" s="42"/>
      <c r="AL1306" s="40"/>
      <c r="AM1306" s="41"/>
      <c r="AN1306" s="42"/>
      <c r="AO1306" s="43"/>
      <c r="AP1306" s="43"/>
      <c r="AQ1306" s="43"/>
    </row>
    <row r="1307" spans="5:43" x14ac:dyDescent="0.2">
      <c r="E1307" s="36"/>
      <c r="G1307" s="37"/>
      <c r="H1307" s="38"/>
      <c r="I1307" s="38"/>
      <c r="J1307" s="38"/>
      <c r="M1307" s="39"/>
      <c r="AG1307" s="32"/>
      <c r="AH1307" s="32"/>
      <c r="AI1307" s="40"/>
      <c r="AJ1307" s="41"/>
      <c r="AK1307" s="42"/>
      <c r="AL1307" s="40"/>
      <c r="AM1307" s="41"/>
      <c r="AN1307" s="42"/>
      <c r="AO1307" s="43"/>
      <c r="AP1307" s="43"/>
      <c r="AQ1307" s="43"/>
    </row>
    <row r="1308" spans="5:43" x14ac:dyDescent="0.2">
      <c r="E1308" s="36"/>
      <c r="G1308" s="37"/>
      <c r="H1308" s="38"/>
      <c r="I1308" s="38"/>
      <c r="J1308" s="38"/>
      <c r="M1308" s="39"/>
      <c r="AG1308" s="32"/>
      <c r="AH1308" s="32"/>
      <c r="AI1308" s="40"/>
      <c r="AJ1308" s="41"/>
      <c r="AK1308" s="42"/>
      <c r="AL1308" s="40"/>
      <c r="AM1308" s="41"/>
      <c r="AN1308" s="42"/>
      <c r="AO1308" s="43"/>
      <c r="AP1308" s="43"/>
      <c r="AQ1308" s="43"/>
    </row>
    <row r="1309" spans="5:43" x14ac:dyDescent="0.2">
      <c r="E1309" s="36"/>
      <c r="G1309" s="37"/>
      <c r="H1309" s="38"/>
      <c r="I1309" s="38"/>
      <c r="J1309" s="38"/>
      <c r="M1309" s="39"/>
      <c r="AG1309" s="32"/>
      <c r="AH1309" s="32"/>
      <c r="AI1309" s="40"/>
      <c r="AJ1309" s="41"/>
      <c r="AK1309" s="42"/>
      <c r="AL1309" s="40"/>
      <c r="AM1309" s="41"/>
      <c r="AN1309" s="42"/>
      <c r="AO1309" s="43"/>
      <c r="AP1309" s="43"/>
      <c r="AQ1309" s="43"/>
    </row>
    <row r="1310" spans="5:43" x14ac:dyDescent="0.2">
      <c r="E1310" s="36"/>
      <c r="G1310" s="37"/>
      <c r="H1310" s="38"/>
      <c r="I1310" s="38"/>
      <c r="J1310" s="38"/>
      <c r="M1310" s="39"/>
      <c r="AG1310" s="32"/>
      <c r="AH1310" s="32"/>
      <c r="AI1310" s="40"/>
      <c r="AJ1310" s="41"/>
      <c r="AK1310" s="42"/>
      <c r="AL1310" s="40"/>
      <c r="AM1310" s="41"/>
      <c r="AN1310" s="42"/>
      <c r="AO1310" s="43"/>
      <c r="AP1310" s="43"/>
      <c r="AQ1310" s="43"/>
    </row>
    <row r="1311" spans="5:43" x14ac:dyDescent="0.2">
      <c r="E1311" s="36"/>
      <c r="G1311" s="37"/>
      <c r="H1311" s="38"/>
      <c r="I1311" s="38"/>
      <c r="J1311" s="38"/>
      <c r="M1311" s="39"/>
      <c r="AG1311" s="32"/>
      <c r="AH1311" s="32"/>
      <c r="AI1311" s="40"/>
      <c r="AJ1311" s="41"/>
      <c r="AK1311" s="42"/>
      <c r="AL1311" s="40"/>
      <c r="AM1311" s="41"/>
      <c r="AN1311" s="42"/>
      <c r="AO1311" s="43"/>
      <c r="AP1311" s="43"/>
      <c r="AQ1311" s="43"/>
    </row>
    <row r="1312" spans="5:43" x14ac:dyDescent="0.2">
      <c r="E1312" s="36"/>
      <c r="G1312" s="37"/>
      <c r="H1312" s="38"/>
      <c r="I1312" s="38"/>
      <c r="J1312" s="38"/>
      <c r="M1312" s="39"/>
      <c r="AG1312" s="32"/>
      <c r="AH1312" s="32"/>
      <c r="AI1312" s="40"/>
      <c r="AJ1312" s="41"/>
      <c r="AK1312" s="42"/>
      <c r="AL1312" s="40"/>
      <c r="AM1312" s="41"/>
      <c r="AN1312" s="42"/>
      <c r="AO1312" s="43"/>
      <c r="AP1312" s="43"/>
      <c r="AQ1312" s="43"/>
    </row>
    <row r="1313" spans="5:43" x14ac:dyDescent="0.2">
      <c r="E1313" s="36"/>
      <c r="G1313" s="37"/>
      <c r="H1313" s="38"/>
      <c r="I1313" s="38"/>
      <c r="J1313" s="38"/>
      <c r="M1313" s="39"/>
      <c r="AG1313" s="32"/>
      <c r="AH1313" s="32"/>
      <c r="AI1313" s="40"/>
      <c r="AJ1313" s="41"/>
      <c r="AK1313" s="42"/>
      <c r="AL1313" s="40"/>
      <c r="AM1313" s="41"/>
      <c r="AN1313" s="42"/>
      <c r="AO1313" s="43"/>
      <c r="AP1313" s="43"/>
      <c r="AQ1313" s="43"/>
    </row>
    <row r="1314" spans="5:43" x14ac:dyDescent="0.2">
      <c r="E1314" s="36"/>
      <c r="G1314" s="37"/>
      <c r="H1314" s="38"/>
      <c r="I1314" s="38"/>
      <c r="J1314" s="38"/>
      <c r="M1314" s="39"/>
      <c r="AG1314" s="32"/>
      <c r="AH1314" s="32"/>
      <c r="AI1314" s="40"/>
      <c r="AJ1314" s="41"/>
      <c r="AK1314" s="42"/>
      <c r="AL1314" s="40"/>
      <c r="AM1314" s="41"/>
      <c r="AN1314" s="42"/>
      <c r="AO1314" s="43"/>
      <c r="AP1314" s="43"/>
      <c r="AQ1314" s="43"/>
    </row>
    <row r="1315" spans="5:43" x14ac:dyDescent="0.2">
      <c r="E1315" s="36"/>
      <c r="G1315" s="37"/>
      <c r="H1315" s="38"/>
      <c r="I1315" s="38"/>
      <c r="J1315" s="38"/>
      <c r="M1315" s="39"/>
      <c r="AG1315" s="32"/>
      <c r="AH1315" s="32"/>
      <c r="AI1315" s="40"/>
      <c r="AJ1315" s="41"/>
      <c r="AK1315" s="42"/>
      <c r="AL1315" s="40"/>
      <c r="AM1315" s="41"/>
      <c r="AN1315" s="42"/>
      <c r="AO1315" s="43"/>
      <c r="AP1315" s="43"/>
      <c r="AQ1315" s="43"/>
    </row>
    <row r="1316" spans="5:43" x14ac:dyDescent="0.2">
      <c r="E1316" s="36"/>
      <c r="G1316" s="37"/>
      <c r="H1316" s="38"/>
      <c r="I1316" s="38"/>
      <c r="J1316" s="38"/>
      <c r="M1316" s="39"/>
      <c r="AG1316" s="32"/>
      <c r="AH1316" s="32"/>
      <c r="AI1316" s="40"/>
      <c r="AJ1316" s="41"/>
      <c r="AK1316" s="42"/>
      <c r="AL1316" s="40"/>
      <c r="AM1316" s="41"/>
      <c r="AN1316" s="42"/>
      <c r="AO1316" s="43"/>
      <c r="AP1316" s="43"/>
      <c r="AQ1316" s="43"/>
    </row>
    <row r="1317" spans="5:43" x14ac:dyDescent="0.2">
      <c r="E1317" s="36"/>
      <c r="G1317" s="37"/>
      <c r="H1317" s="38"/>
      <c r="I1317" s="38"/>
      <c r="J1317" s="38"/>
      <c r="M1317" s="39"/>
      <c r="AG1317" s="32"/>
      <c r="AH1317" s="32"/>
      <c r="AI1317" s="40"/>
      <c r="AJ1317" s="41"/>
      <c r="AK1317" s="42"/>
      <c r="AL1317" s="40"/>
      <c r="AM1317" s="41"/>
      <c r="AN1317" s="42"/>
      <c r="AO1317" s="43"/>
      <c r="AP1317" s="43"/>
      <c r="AQ1317" s="43"/>
    </row>
    <row r="1318" spans="5:43" x14ac:dyDescent="0.2">
      <c r="E1318" s="36"/>
      <c r="G1318" s="37"/>
      <c r="H1318" s="38"/>
      <c r="I1318" s="38"/>
      <c r="J1318" s="38"/>
      <c r="M1318" s="39"/>
      <c r="AG1318" s="32"/>
      <c r="AH1318" s="32"/>
      <c r="AI1318" s="40"/>
      <c r="AJ1318" s="41"/>
      <c r="AK1318" s="42"/>
      <c r="AL1318" s="40"/>
      <c r="AM1318" s="41"/>
      <c r="AN1318" s="42"/>
      <c r="AO1318" s="43"/>
      <c r="AP1318" s="43"/>
      <c r="AQ1318" s="43"/>
    </row>
    <row r="1319" spans="5:43" x14ac:dyDescent="0.2">
      <c r="E1319" s="36"/>
      <c r="G1319" s="37"/>
      <c r="H1319" s="38"/>
      <c r="I1319" s="38"/>
      <c r="J1319" s="38"/>
      <c r="M1319" s="39"/>
      <c r="AG1319" s="32"/>
      <c r="AH1319" s="32"/>
      <c r="AI1319" s="40"/>
      <c r="AJ1319" s="41"/>
      <c r="AK1319" s="42"/>
      <c r="AL1319" s="40"/>
      <c r="AM1319" s="41"/>
      <c r="AN1319" s="42"/>
      <c r="AO1319" s="43"/>
      <c r="AP1319" s="43"/>
      <c r="AQ1319" s="43"/>
    </row>
    <row r="1320" spans="5:43" x14ac:dyDescent="0.2">
      <c r="E1320" s="36"/>
      <c r="G1320" s="37"/>
      <c r="H1320" s="38"/>
      <c r="I1320" s="38"/>
      <c r="J1320" s="38"/>
      <c r="M1320" s="39"/>
      <c r="AG1320" s="32"/>
      <c r="AH1320" s="32"/>
      <c r="AI1320" s="40"/>
      <c r="AJ1320" s="41"/>
      <c r="AK1320" s="42"/>
      <c r="AL1320" s="40"/>
      <c r="AM1320" s="41"/>
      <c r="AN1320" s="42"/>
      <c r="AO1320" s="43"/>
      <c r="AP1320" s="43"/>
      <c r="AQ1320" s="43"/>
    </row>
    <row r="1321" spans="5:43" x14ac:dyDescent="0.2">
      <c r="E1321" s="36"/>
      <c r="G1321" s="37"/>
      <c r="H1321" s="38"/>
      <c r="I1321" s="38"/>
      <c r="J1321" s="38"/>
      <c r="M1321" s="39"/>
      <c r="AG1321" s="32"/>
      <c r="AH1321" s="32"/>
      <c r="AI1321" s="40"/>
      <c r="AJ1321" s="41"/>
      <c r="AK1321" s="42"/>
      <c r="AL1321" s="40"/>
      <c r="AM1321" s="41"/>
      <c r="AN1321" s="42"/>
      <c r="AO1321" s="43"/>
      <c r="AP1321" s="43"/>
      <c r="AQ1321" s="43"/>
    </row>
    <row r="1322" spans="5:43" x14ac:dyDescent="0.2">
      <c r="E1322" s="36"/>
      <c r="G1322" s="37"/>
      <c r="H1322" s="38"/>
      <c r="I1322" s="38"/>
      <c r="J1322" s="38"/>
      <c r="M1322" s="39"/>
      <c r="AG1322" s="32"/>
      <c r="AH1322" s="32"/>
      <c r="AI1322" s="40"/>
      <c r="AJ1322" s="41"/>
      <c r="AK1322" s="42"/>
      <c r="AL1322" s="40"/>
      <c r="AM1322" s="41"/>
      <c r="AN1322" s="42"/>
      <c r="AO1322" s="43"/>
      <c r="AP1322" s="43"/>
      <c r="AQ1322" s="43"/>
    </row>
    <row r="1323" spans="5:43" x14ac:dyDescent="0.2">
      <c r="E1323" s="36"/>
      <c r="G1323" s="37"/>
      <c r="H1323" s="38"/>
      <c r="I1323" s="38"/>
      <c r="J1323" s="38"/>
      <c r="M1323" s="39"/>
      <c r="AG1323" s="32"/>
      <c r="AH1323" s="32"/>
      <c r="AI1323" s="40"/>
      <c r="AJ1323" s="41"/>
      <c r="AK1323" s="42"/>
      <c r="AL1323" s="40"/>
      <c r="AM1323" s="41"/>
      <c r="AN1323" s="42"/>
      <c r="AO1323" s="43"/>
      <c r="AP1323" s="43"/>
      <c r="AQ1323" s="43"/>
    </row>
    <row r="1324" spans="5:43" x14ac:dyDescent="0.2">
      <c r="E1324" s="36"/>
      <c r="G1324" s="37"/>
      <c r="H1324" s="38"/>
      <c r="I1324" s="38"/>
      <c r="J1324" s="38"/>
      <c r="M1324" s="39"/>
      <c r="AG1324" s="32"/>
      <c r="AH1324" s="32"/>
      <c r="AI1324" s="40"/>
      <c r="AJ1324" s="41"/>
      <c r="AK1324" s="42"/>
      <c r="AL1324" s="40"/>
      <c r="AM1324" s="41"/>
      <c r="AN1324" s="42"/>
      <c r="AO1324" s="43"/>
      <c r="AP1324" s="43"/>
      <c r="AQ1324" s="43"/>
    </row>
    <row r="1325" spans="5:43" x14ac:dyDescent="0.2">
      <c r="E1325" s="36"/>
      <c r="G1325" s="37"/>
      <c r="H1325" s="38"/>
      <c r="I1325" s="38"/>
      <c r="J1325" s="38"/>
      <c r="M1325" s="39"/>
      <c r="AG1325" s="32"/>
      <c r="AH1325" s="32"/>
      <c r="AI1325" s="40"/>
      <c r="AJ1325" s="41"/>
      <c r="AK1325" s="42"/>
      <c r="AL1325" s="40"/>
      <c r="AM1325" s="41"/>
      <c r="AN1325" s="42"/>
      <c r="AO1325" s="43"/>
      <c r="AP1325" s="43"/>
      <c r="AQ1325" s="43"/>
    </row>
    <row r="1326" spans="5:43" x14ac:dyDescent="0.2">
      <c r="E1326" s="36"/>
      <c r="G1326" s="37"/>
      <c r="H1326" s="38"/>
      <c r="I1326" s="38"/>
      <c r="J1326" s="38"/>
      <c r="M1326" s="39"/>
      <c r="AG1326" s="32"/>
      <c r="AH1326" s="32"/>
      <c r="AI1326" s="40"/>
      <c r="AJ1326" s="41"/>
      <c r="AK1326" s="42"/>
      <c r="AL1326" s="40"/>
      <c r="AM1326" s="41"/>
      <c r="AN1326" s="42"/>
      <c r="AO1326" s="43"/>
      <c r="AP1326" s="43"/>
      <c r="AQ1326" s="43"/>
    </row>
    <row r="1327" spans="5:43" x14ac:dyDescent="0.2">
      <c r="E1327" s="36"/>
      <c r="G1327" s="37"/>
      <c r="H1327" s="38"/>
      <c r="I1327" s="38"/>
      <c r="J1327" s="38"/>
      <c r="M1327" s="39"/>
      <c r="AG1327" s="32"/>
      <c r="AH1327" s="32"/>
      <c r="AI1327" s="40"/>
      <c r="AJ1327" s="41"/>
      <c r="AK1327" s="42"/>
      <c r="AL1327" s="40"/>
      <c r="AM1327" s="41"/>
      <c r="AN1327" s="42"/>
      <c r="AO1327" s="43"/>
      <c r="AP1327" s="43"/>
      <c r="AQ1327" s="43"/>
    </row>
    <row r="1328" spans="5:43" x14ac:dyDescent="0.2">
      <c r="E1328" s="36"/>
      <c r="G1328" s="37"/>
      <c r="H1328" s="38"/>
      <c r="I1328" s="38"/>
      <c r="J1328" s="38"/>
      <c r="M1328" s="39"/>
      <c r="AG1328" s="32"/>
      <c r="AH1328" s="32"/>
      <c r="AI1328" s="40"/>
      <c r="AJ1328" s="41"/>
      <c r="AK1328" s="42"/>
      <c r="AL1328" s="40"/>
      <c r="AM1328" s="41"/>
      <c r="AN1328" s="42"/>
      <c r="AO1328" s="43"/>
      <c r="AP1328" s="43"/>
      <c r="AQ1328" s="43"/>
    </row>
    <row r="1329" spans="5:43" x14ac:dyDescent="0.2">
      <c r="E1329" s="36"/>
      <c r="G1329" s="37"/>
      <c r="H1329" s="38"/>
      <c r="I1329" s="38"/>
      <c r="J1329" s="38"/>
      <c r="M1329" s="39"/>
      <c r="AG1329" s="32"/>
      <c r="AH1329" s="32"/>
      <c r="AI1329" s="40"/>
      <c r="AJ1329" s="41"/>
      <c r="AK1329" s="42"/>
      <c r="AL1329" s="40"/>
      <c r="AM1329" s="41"/>
      <c r="AN1329" s="42"/>
      <c r="AO1329" s="43"/>
      <c r="AP1329" s="43"/>
      <c r="AQ1329" s="43"/>
    </row>
    <row r="1330" spans="5:43" x14ac:dyDescent="0.2">
      <c r="E1330" s="36"/>
      <c r="G1330" s="37"/>
      <c r="H1330" s="38"/>
      <c r="I1330" s="38"/>
      <c r="J1330" s="38"/>
      <c r="M1330" s="39"/>
      <c r="AG1330" s="32"/>
      <c r="AH1330" s="32"/>
      <c r="AI1330" s="40"/>
      <c r="AJ1330" s="41"/>
      <c r="AK1330" s="42"/>
      <c r="AL1330" s="40"/>
      <c r="AM1330" s="41"/>
      <c r="AN1330" s="42"/>
      <c r="AO1330" s="43"/>
      <c r="AP1330" s="43"/>
      <c r="AQ1330" s="43"/>
    </row>
    <row r="1331" spans="5:43" x14ac:dyDescent="0.2">
      <c r="E1331" s="36"/>
      <c r="G1331" s="37"/>
      <c r="H1331" s="38"/>
      <c r="I1331" s="38"/>
      <c r="J1331" s="38"/>
      <c r="M1331" s="39"/>
      <c r="AG1331" s="32"/>
      <c r="AH1331" s="32"/>
      <c r="AI1331" s="40"/>
      <c r="AJ1331" s="41"/>
      <c r="AK1331" s="42"/>
      <c r="AL1331" s="40"/>
      <c r="AM1331" s="41"/>
      <c r="AN1331" s="42"/>
      <c r="AO1331" s="43"/>
      <c r="AP1331" s="43"/>
      <c r="AQ1331" s="43"/>
    </row>
    <row r="1332" spans="5:43" x14ac:dyDescent="0.2">
      <c r="E1332" s="36"/>
      <c r="G1332" s="37"/>
      <c r="H1332" s="38"/>
      <c r="I1332" s="38"/>
      <c r="J1332" s="38"/>
      <c r="M1332" s="39"/>
      <c r="AG1332" s="32"/>
      <c r="AH1332" s="32"/>
      <c r="AI1332" s="40"/>
      <c r="AJ1332" s="41"/>
      <c r="AK1332" s="42"/>
      <c r="AL1332" s="40"/>
      <c r="AM1332" s="41"/>
      <c r="AN1332" s="42"/>
      <c r="AO1332" s="43"/>
      <c r="AP1332" s="43"/>
      <c r="AQ1332" s="43"/>
    </row>
    <row r="1333" spans="5:43" x14ac:dyDescent="0.2">
      <c r="E1333" s="36"/>
      <c r="G1333" s="37"/>
      <c r="H1333" s="38"/>
      <c r="I1333" s="38"/>
      <c r="J1333" s="38"/>
      <c r="M1333" s="39"/>
      <c r="AG1333" s="32"/>
      <c r="AH1333" s="32"/>
      <c r="AI1333" s="40"/>
      <c r="AJ1333" s="41"/>
      <c r="AK1333" s="42"/>
      <c r="AL1333" s="40"/>
      <c r="AM1333" s="41"/>
      <c r="AN1333" s="42"/>
      <c r="AO1333" s="43"/>
      <c r="AP1333" s="43"/>
      <c r="AQ1333" s="43"/>
    </row>
    <row r="1334" spans="5:43" x14ac:dyDescent="0.2">
      <c r="E1334" s="36"/>
      <c r="G1334" s="37"/>
      <c r="H1334" s="38"/>
      <c r="I1334" s="38"/>
      <c r="J1334" s="38"/>
      <c r="M1334" s="39"/>
      <c r="AG1334" s="32"/>
      <c r="AH1334" s="32"/>
      <c r="AI1334" s="40"/>
      <c r="AJ1334" s="41"/>
      <c r="AK1334" s="42"/>
      <c r="AL1334" s="40"/>
      <c r="AM1334" s="41"/>
      <c r="AN1334" s="42"/>
      <c r="AO1334" s="43"/>
      <c r="AP1334" s="43"/>
      <c r="AQ1334" s="43"/>
    </row>
    <row r="1335" spans="5:43" x14ac:dyDescent="0.2">
      <c r="E1335" s="36"/>
      <c r="G1335" s="37"/>
      <c r="H1335" s="38"/>
      <c r="I1335" s="38"/>
      <c r="J1335" s="38"/>
      <c r="M1335" s="39"/>
      <c r="AG1335" s="32"/>
      <c r="AH1335" s="32"/>
      <c r="AI1335" s="40"/>
      <c r="AJ1335" s="41"/>
      <c r="AK1335" s="42"/>
      <c r="AL1335" s="40"/>
      <c r="AM1335" s="41"/>
      <c r="AN1335" s="42"/>
      <c r="AO1335" s="43"/>
      <c r="AP1335" s="43"/>
      <c r="AQ1335" s="43"/>
    </row>
    <row r="1336" spans="5:43" x14ac:dyDescent="0.2">
      <c r="E1336" s="36"/>
      <c r="G1336" s="37"/>
      <c r="H1336" s="38"/>
      <c r="I1336" s="38"/>
      <c r="J1336" s="38"/>
      <c r="M1336" s="39"/>
      <c r="AG1336" s="32"/>
      <c r="AH1336" s="32"/>
      <c r="AI1336" s="40"/>
      <c r="AJ1336" s="41"/>
      <c r="AK1336" s="42"/>
      <c r="AL1336" s="40"/>
      <c r="AM1336" s="41"/>
      <c r="AN1336" s="42"/>
      <c r="AO1336" s="43"/>
      <c r="AP1336" s="43"/>
      <c r="AQ1336" s="43"/>
    </row>
    <row r="1337" spans="5:43" x14ac:dyDescent="0.2">
      <c r="E1337" s="36"/>
      <c r="G1337" s="37"/>
      <c r="H1337" s="38"/>
      <c r="I1337" s="38"/>
      <c r="J1337" s="38"/>
      <c r="M1337" s="39"/>
      <c r="AG1337" s="32"/>
      <c r="AH1337" s="32"/>
      <c r="AI1337" s="40"/>
      <c r="AJ1337" s="41"/>
      <c r="AK1337" s="42"/>
      <c r="AL1337" s="40"/>
      <c r="AM1337" s="41"/>
      <c r="AN1337" s="42"/>
      <c r="AO1337" s="43"/>
      <c r="AP1337" s="43"/>
      <c r="AQ1337" s="43"/>
    </row>
    <row r="1338" spans="5:43" x14ac:dyDescent="0.2">
      <c r="E1338" s="36"/>
      <c r="G1338" s="37"/>
      <c r="H1338" s="38"/>
      <c r="I1338" s="38"/>
      <c r="J1338" s="38"/>
      <c r="M1338" s="39"/>
      <c r="AG1338" s="32"/>
      <c r="AH1338" s="32"/>
      <c r="AI1338" s="40"/>
      <c r="AJ1338" s="41"/>
      <c r="AK1338" s="42"/>
      <c r="AL1338" s="40"/>
      <c r="AM1338" s="41"/>
      <c r="AN1338" s="42"/>
      <c r="AO1338" s="43"/>
      <c r="AP1338" s="43"/>
      <c r="AQ1338" s="43"/>
    </row>
    <row r="1339" spans="5:43" x14ac:dyDescent="0.2">
      <c r="E1339" s="36"/>
      <c r="G1339" s="37"/>
      <c r="H1339" s="38"/>
      <c r="I1339" s="38"/>
      <c r="J1339" s="38"/>
      <c r="M1339" s="39"/>
      <c r="AG1339" s="32"/>
      <c r="AH1339" s="32"/>
      <c r="AI1339" s="40"/>
      <c r="AJ1339" s="41"/>
      <c r="AK1339" s="42"/>
      <c r="AL1339" s="40"/>
      <c r="AM1339" s="41"/>
      <c r="AN1339" s="42"/>
      <c r="AO1339" s="43"/>
      <c r="AP1339" s="43"/>
      <c r="AQ1339" s="43"/>
    </row>
    <row r="1340" spans="5:43" x14ac:dyDescent="0.2">
      <c r="E1340" s="36"/>
      <c r="G1340" s="37"/>
      <c r="H1340" s="38"/>
      <c r="I1340" s="38"/>
      <c r="J1340" s="38"/>
      <c r="M1340" s="39"/>
      <c r="AG1340" s="32"/>
      <c r="AH1340" s="32"/>
      <c r="AI1340" s="40"/>
      <c r="AJ1340" s="41"/>
      <c r="AK1340" s="42"/>
      <c r="AL1340" s="40"/>
      <c r="AM1340" s="41"/>
      <c r="AN1340" s="42"/>
      <c r="AO1340" s="43"/>
      <c r="AP1340" s="43"/>
      <c r="AQ1340" s="43"/>
    </row>
    <row r="1341" spans="5:43" x14ac:dyDescent="0.2">
      <c r="E1341" s="36"/>
      <c r="G1341" s="37"/>
      <c r="H1341" s="38"/>
      <c r="I1341" s="38"/>
      <c r="J1341" s="38"/>
      <c r="M1341" s="39"/>
      <c r="AG1341" s="32"/>
      <c r="AH1341" s="32"/>
      <c r="AI1341" s="40"/>
      <c r="AJ1341" s="41"/>
      <c r="AK1341" s="42"/>
      <c r="AL1341" s="40"/>
      <c r="AM1341" s="41"/>
      <c r="AN1341" s="42"/>
      <c r="AO1341" s="43"/>
      <c r="AP1341" s="43"/>
      <c r="AQ1341" s="43"/>
    </row>
    <row r="1342" spans="5:43" x14ac:dyDescent="0.2">
      <c r="E1342" s="36"/>
      <c r="G1342" s="37"/>
      <c r="H1342" s="38"/>
      <c r="I1342" s="38"/>
      <c r="J1342" s="38"/>
      <c r="M1342" s="39"/>
      <c r="AG1342" s="32"/>
      <c r="AH1342" s="32"/>
      <c r="AI1342" s="40"/>
      <c r="AJ1342" s="41"/>
      <c r="AK1342" s="42"/>
      <c r="AL1342" s="40"/>
      <c r="AM1342" s="41"/>
      <c r="AN1342" s="42"/>
      <c r="AO1342" s="43"/>
      <c r="AP1342" s="43"/>
      <c r="AQ1342" s="43"/>
    </row>
    <row r="1343" spans="5:43" x14ac:dyDescent="0.2">
      <c r="E1343" s="36"/>
      <c r="G1343" s="37"/>
      <c r="H1343" s="38"/>
      <c r="I1343" s="38"/>
      <c r="J1343" s="38"/>
      <c r="M1343" s="39"/>
      <c r="AG1343" s="32"/>
      <c r="AH1343" s="32"/>
      <c r="AI1343" s="40"/>
      <c r="AJ1343" s="41"/>
      <c r="AK1343" s="42"/>
      <c r="AL1343" s="40"/>
      <c r="AM1343" s="41"/>
      <c r="AN1343" s="42"/>
      <c r="AO1343" s="43"/>
      <c r="AP1343" s="43"/>
      <c r="AQ1343" s="43"/>
    </row>
    <row r="1344" spans="5:43" x14ac:dyDescent="0.2">
      <c r="E1344" s="36"/>
      <c r="G1344" s="37"/>
      <c r="H1344" s="38"/>
      <c r="I1344" s="38"/>
      <c r="J1344" s="38"/>
      <c r="M1344" s="39"/>
      <c r="AG1344" s="32"/>
      <c r="AH1344" s="32"/>
      <c r="AI1344" s="40"/>
      <c r="AJ1344" s="41"/>
      <c r="AK1344" s="42"/>
      <c r="AL1344" s="40"/>
      <c r="AM1344" s="41"/>
      <c r="AN1344" s="42"/>
      <c r="AO1344" s="43"/>
      <c r="AP1344" s="43"/>
      <c r="AQ1344" s="43"/>
    </row>
    <row r="1345" spans="5:43" x14ac:dyDescent="0.2">
      <c r="E1345" s="36"/>
      <c r="G1345" s="37"/>
      <c r="H1345" s="38"/>
      <c r="I1345" s="38"/>
      <c r="J1345" s="38"/>
      <c r="M1345" s="39"/>
      <c r="AG1345" s="32"/>
      <c r="AH1345" s="32"/>
      <c r="AI1345" s="40"/>
      <c r="AJ1345" s="41"/>
      <c r="AK1345" s="42"/>
      <c r="AL1345" s="40"/>
      <c r="AM1345" s="41"/>
      <c r="AN1345" s="42"/>
      <c r="AO1345" s="43"/>
      <c r="AP1345" s="43"/>
      <c r="AQ1345" s="43"/>
    </row>
    <row r="1346" spans="5:43" x14ac:dyDescent="0.2">
      <c r="E1346" s="36"/>
      <c r="G1346" s="37"/>
      <c r="H1346" s="38"/>
      <c r="I1346" s="38"/>
      <c r="J1346" s="38"/>
      <c r="M1346" s="39"/>
      <c r="AG1346" s="32"/>
      <c r="AH1346" s="32"/>
      <c r="AI1346" s="40"/>
      <c r="AJ1346" s="41"/>
      <c r="AK1346" s="42"/>
      <c r="AL1346" s="40"/>
      <c r="AM1346" s="41"/>
      <c r="AN1346" s="42"/>
      <c r="AO1346" s="43"/>
      <c r="AP1346" s="43"/>
      <c r="AQ1346" s="43"/>
    </row>
    <row r="1347" spans="5:43" x14ac:dyDescent="0.2">
      <c r="E1347" s="36"/>
      <c r="G1347" s="37"/>
      <c r="H1347" s="38"/>
      <c r="I1347" s="38"/>
      <c r="J1347" s="38"/>
      <c r="M1347" s="39"/>
      <c r="AG1347" s="32"/>
      <c r="AH1347" s="32"/>
      <c r="AI1347" s="40"/>
      <c r="AJ1347" s="41"/>
      <c r="AK1347" s="42"/>
      <c r="AL1347" s="40"/>
      <c r="AM1347" s="41"/>
      <c r="AN1347" s="42"/>
      <c r="AO1347" s="43"/>
      <c r="AP1347" s="43"/>
      <c r="AQ1347" s="43"/>
    </row>
    <row r="1348" spans="5:43" x14ac:dyDescent="0.2">
      <c r="E1348" s="36"/>
      <c r="G1348" s="37"/>
      <c r="H1348" s="38"/>
      <c r="I1348" s="38"/>
      <c r="J1348" s="38"/>
      <c r="M1348" s="39"/>
      <c r="AG1348" s="32"/>
      <c r="AH1348" s="32"/>
      <c r="AI1348" s="40"/>
      <c r="AJ1348" s="41"/>
      <c r="AK1348" s="42"/>
      <c r="AL1348" s="40"/>
      <c r="AM1348" s="41"/>
      <c r="AN1348" s="42"/>
      <c r="AO1348" s="43"/>
      <c r="AP1348" s="43"/>
      <c r="AQ1348" s="43"/>
    </row>
    <row r="1349" spans="5:43" x14ac:dyDescent="0.2">
      <c r="E1349" s="36"/>
      <c r="G1349" s="37"/>
      <c r="H1349" s="38"/>
      <c r="I1349" s="38"/>
      <c r="J1349" s="38"/>
      <c r="M1349" s="39"/>
      <c r="AG1349" s="32"/>
      <c r="AH1349" s="32"/>
      <c r="AI1349" s="40"/>
      <c r="AJ1349" s="41"/>
      <c r="AK1349" s="42"/>
      <c r="AL1349" s="40"/>
      <c r="AM1349" s="41"/>
      <c r="AN1349" s="42"/>
      <c r="AO1349" s="43"/>
      <c r="AP1349" s="43"/>
      <c r="AQ1349" s="43"/>
    </row>
    <row r="1350" spans="5:43" x14ac:dyDescent="0.2">
      <c r="E1350" s="36"/>
      <c r="G1350" s="37"/>
      <c r="H1350" s="38"/>
      <c r="I1350" s="38"/>
      <c r="J1350" s="38"/>
      <c r="M1350" s="39"/>
      <c r="AG1350" s="32"/>
      <c r="AH1350" s="32"/>
      <c r="AI1350" s="40"/>
      <c r="AJ1350" s="41"/>
      <c r="AK1350" s="42"/>
      <c r="AL1350" s="40"/>
      <c r="AM1350" s="41"/>
      <c r="AN1350" s="42"/>
      <c r="AO1350" s="43"/>
      <c r="AP1350" s="43"/>
      <c r="AQ1350" s="43"/>
    </row>
    <row r="1351" spans="5:43" x14ac:dyDescent="0.2">
      <c r="E1351" s="36"/>
      <c r="G1351" s="37"/>
      <c r="H1351" s="38"/>
      <c r="I1351" s="38"/>
      <c r="J1351" s="38"/>
      <c r="M1351" s="39"/>
      <c r="AG1351" s="32"/>
      <c r="AH1351" s="32"/>
      <c r="AI1351" s="40"/>
      <c r="AJ1351" s="41"/>
      <c r="AK1351" s="42"/>
      <c r="AL1351" s="40"/>
      <c r="AM1351" s="41"/>
      <c r="AN1351" s="42"/>
      <c r="AO1351" s="43"/>
      <c r="AP1351" s="43"/>
      <c r="AQ1351" s="43"/>
    </row>
    <row r="1352" spans="5:43" x14ac:dyDescent="0.2">
      <c r="E1352" s="36"/>
      <c r="G1352" s="37"/>
      <c r="H1352" s="38"/>
      <c r="I1352" s="38"/>
      <c r="J1352" s="38"/>
      <c r="M1352" s="39"/>
      <c r="AG1352" s="32"/>
      <c r="AH1352" s="32"/>
      <c r="AI1352" s="40"/>
      <c r="AJ1352" s="41"/>
      <c r="AK1352" s="42"/>
      <c r="AL1352" s="40"/>
      <c r="AM1352" s="41"/>
      <c r="AN1352" s="42"/>
      <c r="AO1352" s="43"/>
      <c r="AP1352" s="43"/>
      <c r="AQ1352" s="43"/>
    </row>
    <row r="1353" spans="5:43" x14ac:dyDescent="0.2">
      <c r="E1353" s="36"/>
      <c r="G1353" s="37"/>
      <c r="H1353" s="38"/>
      <c r="I1353" s="38"/>
      <c r="J1353" s="38"/>
      <c r="M1353" s="39"/>
      <c r="AG1353" s="32"/>
      <c r="AH1353" s="32"/>
      <c r="AI1353" s="40"/>
      <c r="AJ1353" s="41"/>
      <c r="AK1353" s="42"/>
      <c r="AL1353" s="40"/>
      <c r="AM1353" s="41"/>
      <c r="AN1353" s="42"/>
      <c r="AO1353" s="43"/>
      <c r="AP1353" s="43"/>
      <c r="AQ1353" s="43"/>
    </row>
    <row r="1354" spans="5:43" x14ac:dyDescent="0.2">
      <c r="E1354" s="36"/>
      <c r="G1354" s="37"/>
      <c r="H1354" s="38"/>
      <c r="I1354" s="38"/>
      <c r="J1354" s="38"/>
      <c r="M1354" s="39"/>
      <c r="AG1354" s="32"/>
      <c r="AH1354" s="32"/>
      <c r="AI1354" s="40"/>
      <c r="AJ1354" s="41"/>
      <c r="AK1354" s="42"/>
      <c r="AL1354" s="40"/>
      <c r="AM1354" s="41"/>
      <c r="AN1354" s="42"/>
      <c r="AO1354" s="43"/>
      <c r="AP1354" s="43"/>
      <c r="AQ1354" s="43"/>
    </row>
    <row r="1355" spans="5:43" x14ac:dyDescent="0.2">
      <c r="E1355" s="36"/>
      <c r="G1355" s="37"/>
      <c r="H1355" s="38"/>
      <c r="I1355" s="38"/>
      <c r="J1355" s="38"/>
      <c r="M1355" s="39"/>
      <c r="AG1355" s="32"/>
      <c r="AH1355" s="32"/>
      <c r="AI1355" s="40"/>
      <c r="AJ1355" s="41"/>
      <c r="AK1355" s="42"/>
      <c r="AL1355" s="40"/>
      <c r="AM1355" s="41"/>
      <c r="AN1355" s="42"/>
      <c r="AO1355" s="43"/>
      <c r="AP1355" s="43"/>
      <c r="AQ1355" s="43"/>
    </row>
    <row r="1356" spans="5:43" x14ac:dyDescent="0.2">
      <c r="E1356" s="36"/>
      <c r="G1356" s="37"/>
      <c r="H1356" s="38"/>
      <c r="I1356" s="38"/>
      <c r="J1356" s="38"/>
      <c r="M1356" s="39"/>
      <c r="AG1356" s="32"/>
      <c r="AH1356" s="32"/>
      <c r="AI1356" s="40"/>
      <c r="AJ1356" s="41"/>
      <c r="AK1356" s="42"/>
      <c r="AL1356" s="40"/>
      <c r="AM1356" s="41"/>
      <c r="AN1356" s="42"/>
      <c r="AO1356" s="43"/>
      <c r="AP1356" s="43"/>
      <c r="AQ1356" s="43"/>
    </row>
    <row r="1357" spans="5:43" x14ac:dyDescent="0.2">
      <c r="E1357" s="36"/>
      <c r="G1357" s="37"/>
      <c r="H1357" s="38"/>
      <c r="I1357" s="38"/>
      <c r="J1357" s="38"/>
      <c r="M1357" s="39"/>
      <c r="AG1357" s="32"/>
      <c r="AH1357" s="32"/>
      <c r="AI1357" s="40"/>
      <c r="AJ1357" s="41"/>
      <c r="AK1357" s="42"/>
      <c r="AL1357" s="40"/>
      <c r="AM1357" s="41"/>
      <c r="AN1357" s="42"/>
      <c r="AO1357" s="43"/>
      <c r="AP1357" s="43"/>
      <c r="AQ1357" s="43"/>
    </row>
    <row r="1358" spans="5:43" x14ac:dyDescent="0.2">
      <c r="E1358" s="36"/>
      <c r="G1358" s="37"/>
      <c r="H1358" s="38"/>
      <c r="I1358" s="38"/>
      <c r="J1358" s="38"/>
      <c r="M1358" s="39"/>
      <c r="AG1358" s="32"/>
      <c r="AH1358" s="32"/>
      <c r="AI1358" s="40"/>
      <c r="AJ1358" s="41"/>
      <c r="AK1358" s="42"/>
      <c r="AL1358" s="40"/>
      <c r="AM1358" s="41"/>
      <c r="AN1358" s="42"/>
      <c r="AO1358" s="43"/>
      <c r="AP1358" s="43"/>
      <c r="AQ1358" s="43"/>
    </row>
    <row r="1359" spans="5:43" x14ac:dyDescent="0.2">
      <c r="E1359" s="36"/>
      <c r="G1359" s="37"/>
      <c r="H1359" s="38"/>
      <c r="I1359" s="38"/>
      <c r="J1359" s="38"/>
      <c r="M1359" s="39"/>
      <c r="AG1359" s="32"/>
      <c r="AH1359" s="32"/>
      <c r="AI1359" s="40"/>
      <c r="AJ1359" s="41"/>
      <c r="AK1359" s="42"/>
      <c r="AL1359" s="40"/>
      <c r="AM1359" s="41"/>
      <c r="AN1359" s="42"/>
      <c r="AO1359" s="43"/>
      <c r="AP1359" s="43"/>
      <c r="AQ1359" s="43"/>
    </row>
    <row r="1360" spans="5:43" x14ac:dyDescent="0.2">
      <c r="E1360" s="36"/>
      <c r="G1360" s="37"/>
      <c r="H1360" s="38"/>
      <c r="I1360" s="38"/>
      <c r="J1360" s="38"/>
      <c r="M1360" s="39"/>
      <c r="AG1360" s="32"/>
      <c r="AH1360" s="32"/>
      <c r="AI1360" s="40"/>
      <c r="AJ1360" s="41"/>
      <c r="AK1360" s="42"/>
      <c r="AL1360" s="40"/>
      <c r="AM1360" s="41"/>
      <c r="AN1360" s="42"/>
      <c r="AO1360" s="43"/>
      <c r="AP1360" s="43"/>
      <c r="AQ1360" s="43"/>
    </row>
    <row r="1361" spans="5:43" x14ac:dyDescent="0.2">
      <c r="E1361" s="36"/>
      <c r="G1361" s="37"/>
      <c r="H1361" s="38"/>
      <c r="I1361" s="38"/>
      <c r="J1361" s="38"/>
      <c r="M1361" s="39"/>
      <c r="AG1361" s="32"/>
      <c r="AH1361" s="32"/>
      <c r="AI1361" s="40"/>
      <c r="AJ1361" s="41"/>
      <c r="AK1361" s="42"/>
      <c r="AL1361" s="40"/>
      <c r="AM1361" s="41"/>
      <c r="AN1361" s="42"/>
      <c r="AO1361" s="43"/>
      <c r="AP1361" s="43"/>
      <c r="AQ1361" s="43"/>
    </row>
    <row r="1362" spans="5:43" x14ac:dyDescent="0.2">
      <c r="E1362" s="36"/>
      <c r="G1362" s="37"/>
      <c r="H1362" s="38"/>
      <c r="I1362" s="38"/>
      <c r="J1362" s="38"/>
      <c r="M1362" s="39"/>
      <c r="AG1362" s="32"/>
      <c r="AH1362" s="32"/>
      <c r="AI1362" s="40"/>
      <c r="AJ1362" s="41"/>
      <c r="AK1362" s="42"/>
      <c r="AL1362" s="40"/>
      <c r="AM1362" s="41"/>
      <c r="AN1362" s="42"/>
      <c r="AO1362" s="43"/>
      <c r="AP1362" s="43"/>
      <c r="AQ1362" s="43"/>
    </row>
    <row r="1363" spans="5:43" x14ac:dyDescent="0.2">
      <c r="E1363" s="36"/>
      <c r="G1363" s="37"/>
      <c r="H1363" s="38"/>
      <c r="I1363" s="38"/>
      <c r="J1363" s="38"/>
      <c r="M1363" s="39"/>
      <c r="AG1363" s="32"/>
      <c r="AH1363" s="32"/>
      <c r="AI1363" s="40"/>
      <c r="AJ1363" s="41"/>
      <c r="AK1363" s="42"/>
      <c r="AL1363" s="40"/>
      <c r="AM1363" s="41"/>
      <c r="AN1363" s="42"/>
      <c r="AO1363" s="43"/>
      <c r="AP1363" s="43"/>
      <c r="AQ1363" s="43"/>
    </row>
    <row r="1364" spans="5:43" x14ac:dyDescent="0.2">
      <c r="E1364" s="36"/>
      <c r="G1364" s="37"/>
      <c r="H1364" s="38"/>
      <c r="I1364" s="38"/>
      <c r="J1364" s="38"/>
      <c r="M1364" s="39"/>
      <c r="AG1364" s="32"/>
      <c r="AH1364" s="32"/>
      <c r="AI1364" s="40"/>
      <c r="AJ1364" s="41"/>
      <c r="AK1364" s="42"/>
      <c r="AL1364" s="40"/>
      <c r="AM1364" s="41"/>
      <c r="AN1364" s="42"/>
      <c r="AO1364" s="43"/>
      <c r="AP1364" s="43"/>
      <c r="AQ1364" s="43"/>
    </row>
    <row r="1365" spans="5:43" x14ac:dyDescent="0.2">
      <c r="E1365" s="36"/>
      <c r="G1365" s="37"/>
      <c r="H1365" s="38"/>
      <c r="I1365" s="38"/>
      <c r="J1365" s="38"/>
      <c r="M1365" s="39"/>
      <c r="AG1365" s="32"/>
      <c r="AH1365" s="32"/>
      <c r="AI1365" s="40"/>
      <c r="AJ1365" s="41"/>
      <c r="AK1365" s="42"/>
      <c r="AL1365" s="40"/>
      <c r="AM1365" s="41"/>
      <c r="AN1365" s="42"/>
      <c r="AO1365" s="43"/>
      <c r="AP1365" s="43"/>
      <c r="AQ1365" s="43"/>
    </row>
    <row r="1366" spans="5:43" x14ac:dyDescent="0.2">
      <c r="E1366" s="36"/>
      <c r="G1366" s="37"/>
      <c r="H1366" s="38"/>
      <c r="I1366" s="38"/>
      <c r="J1366" s="38"/>
      <c r="M1366" s="39"/>
      <c r="AG1366" s="32"/>
      <c r="AH1366" s="32"/>
      <c r="AI1366" s="40"/>
      <c r="AJ1366" s="41"/>
      <c r="AK1366" s="42"/>
      <c r="AL1366" s="40"/>
      <c r="AM1366" s="41"/>
      <c r="AN1366" s="42"/>
      <c r="AO1366" s="43"/>
      <c r="AP1366" s="43"/>
      <c r="AQ1366" s="43"/>
    </row>
    <row r="1367" spans="5:43" x14ac:dyDescent="0.2">
      <c r="E1367" s="36"/>
      <c r="G1367" s="37"/>
      <c r="H1367" s="38"/>
      <c r="I1367" s="38"/>
      <c r="J1367" s="38"/>
      <c r="M1367" s="39"/>
      <c r="AG1367" s="32"/>
      <c r="AH1367" s="32"/>
      <c r="AI1367" s="40"/>
      <c r="AJ1367" s="41"/>
      <c r="AK1367" s="42"/>
      <c r="AL1367" s="40"/>
      <c r="AM1367" s="41"/>
      <c r="AN1367" s="42"/>
      <c r="AO1367" s="43"/>
      <c r="AP1367" s="43"/>
      <c r="AQ1367" s="43"/>
    </row>
    <row r="1368" spans="5:43" x14ac:dyDescent="0.2">
      <c r="E1368" s="36"/>
      <c r="G1368" s="37"/>
      <c r="H1368" s="38"/>
      <c r="I1368" s="38"/>
      <c r="J1368" s="38"/>
      <c r="M1368" s="39"/>
      <c r="AG1368" s="32"/>
      <c r="AH1368" s="32"/>
      <c r="AI1368" s="40"/>
      <c r="AJ1368" s="41"/>
      <c r="AK1368" s="42"/>
      <c r="AL1368" s="40"/>
      <c r="AM1368" s="41"/>
      <c r="AN1368" s="42"/>
      <c r="AO1368" s="43"/>
      <c r="AP1368" s="43"/>
      <c r="AQ1368" s="43"/>
    </row>
    <row r="1369" spans="5:43" x14ac:dyDescent="0.2">
      <c r="E1369" s="36"/>
      <c r="G1369" s="37"/>
      <c r="H1369" s="38"/>
      <c r="I1369" s="38"/>
      <c r="J1369" s="38"/>
      <c r="M1369" s="39"/>
      <c r="AG1369" s="32"/>
      <c r="AH1369" s="32"/>
      <c r="AI1369" s="40"/>
      <c r="AJ1369" s="41"/>
      <c r="AK1369" s="42"/>
      <c r="AL1369" s="40"/>
      <c r="AM1369" s="41"/>
      <c r="AN1369" s="42"/>
      <c r="AO1369" s="43"/>
      <c r="AP1369" s="43"/>
      <c r="AQ1369" s="43"/>
    </row>
    <row r="1370" spans="5:43" x14ac:dyDescent="0.2">
      <c r="E1370" s="36"/>
      <c r="G1370" s="37"/>
      <c r="H1370" s="38"/>
      <c r="I1370" s="38"/>
      <c r="J1370" s="38"/>
      <c r="M1370" s="39"/>
      <c r="AG1370" s="32"/>
      <c r="AH1370" s="32"/>
      <c r="AI1370" s="40"/>
      <c r="AJ1370" s="41"/>
      <c r="AK1370" s="42"/>
      <c r="AL1370" s="40"/>
      <c r="AM1370" s="41"/>
      <c r="AN1370" s="42"/>
      <c r="AO1370" s="43"/>
      <c r="AP1370" s="43"/>
      <c r="AQ1370" s="43"/>
    </row>
    <row r="1371" spans="5:43" x14ac:dyDescent="0.2">
      <c r="E1371" s="36"/>
      <c r="G1371" s="37"/>
      <c r="H1371" s="38"/>
      <c r="I1371" s="38"/>
      <c r="J1371" s="38"/>
      <c r="M1371" s="39"/>
      <c r="AG1371" s="32"/>
      <c r="AH1371" s="32"/>
      <c r="AI1371" s="40"/>
      <c r="AJ1371" s="41"/>
      <c r="AK1371" s="42"/>
      <c r="AL1371" s="40"/>
      <c r="AM1371" s="41"/>
      <c r="AN1371" s="42"/>
      <c r="AO1371" s="43"/>
      <c r="AP1371" s="43"/>
      <c r="AQ1371" s="43"/>
    </row>
    <row r="1372" spans="5:43" x14ac:dyDescent="0.2">
      <c r="E1372" s="36"/>
      <c r="G1372" s="37"/>
      <c r="H1372" s="38"/>
      <c r="I1372" s="38"/>
      <c r="J1372" s="38"/>
      <c r="M1372" s="39"/>
      <c r="AG1372" s="32"/>
      <c r="AH1372" s="32"/>
      <c r="AI1372" s="40"/>
      <c r="AJ1372" s="41"/>
      <c r="AK1372" s="42"/>
      <c r="AL1372" s="40"/>
      <c r="AM1372" s="41"/>
      <c r="AN1372" s="42"/>
      <c r="AO1372" s="43"/>
      <c r="AP1372" s="43"/>
      <c r="AQ1372" s="43"/>
    </row>
    <row r="1373" spans="5:43" x14ac:dyDescent="0.2">
      <c r="E1373" s="36"/>
      <c r="G1373" s="37"/>
      <c r="H1373" s="38"/>
      <c r="I1373" s="38"/>
      <c r="J1373" s="38"/>
      <c r="M1373" s="39"/>
      <c r="AG1373" s="32"/>
      <c r="AH1373" s="32"/>
      <c r="AI1373" s="40"/>
      <c r="AJ1373" s="41"/>
      <c r="AK1373" s="42"/>
      <c r="AL1373" s="40"/>
      <c r="AM1373" s="41"/>
      <c r="AN1373" s="42"/>
      <c r="AO1373" s="43"/>
      <c r="AP1373" s="43"/>
      <c r="AQ1373" s="43"/>
    </row>
    <row r="1374" spans="5:43" x14ac:dyDescent="0.2">
      <c r="E1374" s="36"/>
      <c r="G1374" s="37"/>
      <c r="H1374" s="38"/>
      <c r="I1374" s="38"/>
      <c r="J1374" s="38"/>
      <c r="M1374" s="39"/>
      <c r="AG1374" s="32"/>
      <c r="AH1374" s="32"/>
      <c r="AI1374" s="40"/>
      <c r="AJ1374" s="41"/>
      <c r="AK1374" s="42"/>
      <c r="AL1374" s="40"/>
      <c r="AM1374" s="41"/>
      <c r="AN1374" s="42"/>
      <c r="AO1374" s="43"/>
      <c r="AP1374" s="43"/>
      <c r="AQ1374" s="43"/>
    </row>
    <row r="1375" spans="5:43" x14ac:dyDescent="0.2">
      <c r="E1375" s="36"/>
      <c r="G1375" s="37"/>
      <c r="H1375" s="38"/>
      <c r="I1375" s="38"/>
      <c r="J1375" s="38"/>
      <c r="M1375" s="39"/>
      <c r="AG1375" s="32"/>
      <c r="AH1375" s="32"/>
      <c r="AI1375" s="40"/>
      <c r="AJ1375" s="41"/>
      <c r="AK1375" s="42"/>
      <c r="AL1375" s="40"/>
      <c r="AM1375" s="41"/>
      <c r="AN1375" s="42"/>
      <c r="AO1375" s="43"/>
      <c r="AP1375" s="43"/>
      <c r="AQ1375" s="43"/>
    </row>
    <row r="1376" spans="5:43" x14ac:dyDescent="0.2">
      <c r="E1376" s="36"/>
      <c r="G1376" s="37"/>
      <c r="H1376" s="38"/>
      <c r="I1376" s="38"/>
      <c r="J1376" s="38"/>
      <c r="M1376" s="39"/>
      <c r="AG1376" s="32"/>
      <c r="AH1376" s="32"/>
      <c r="AI1376" s="40"/>
      <c r="AJ1376" s="41"/>
      <c r="AK1376" s="42"/>
      <c r="AL1376" s="40"/>
      <c r="AM1376" s="41"/>
      <c r="AN1376" s="42"/>
      <c r="AO1376" s="43"/>
      <c r="AP1376" s="43"/>
      <c r="AQ1376" s="43"/>
    </row>
    <row r="1377" spans="5:43" x14ac:dyDescent="0.2">
      <c r="E1377" s="36"/>
      <c r="G1377" s="37"/>
      <c r="H1377" s="38"/>
      <c r="I1377" s="38"/>
      <c r="J1377" s="38"/>
      <c r="M1377" s="39"/>
      <c r="AG1377" s="32"/>
      <c r="AH1377" s="32"/>
      <c r="AI1377" s="40"/>
      <c r="AJ1377" s="41"/>
      <c r="AK1377" s="42"/>
      <c r="AL1377" s="40"/>
      <c r="AM1377" s="41"/>
      <c r="AN1377" s="42"/>
      <c r="AO1377" s="43"/>
      <c r="AP1377" s="43"/>
      <c r="AQ1377" s="43"/>
    </row>
    <row r="1378" spans="5:43" x14ac:dyDescent="0.2">
      <c r="E1378" s="36"/>
      <c r="G1378" s="37"/>
      <c r="H1378" s="38"/>
      <c r="I1378" s="38"/>
      <c r="J1378" s="38"/>
      <c r="M1378" s="39"/>
      <c r="AG1378" s="32"/>
      <c r="AH1378" s="32"/>
      <c r="AI1378" s="40"/>
      <c r="AJ1378" s="41"/>
      <c r="AK1378" s="42"/>
      <c r="AL1378" s="40"/>
      <c r="AM1378" s="41"/>
      <c r="AN1378" s="42"/>
      <c r="AO1378" s="43"/>
      <c r="AP1378" s="43"/>
      <c r="AQ1378" s="43"/>
    </row>
    <row r="1379" spans="5:43" x14ac:dyDescent="0.2">
      <c r="E1379" s="36"/>
      <c r="G1379" s="37"/>
      <c r="H1379" s="38"/>
      <c r="I1379" s="38"/>
      <c r="J1379" s="38"/>
      <c r="M1379" s="39"/>
      <c r="AG1379" s="32"/>
      <c r="AH1379" s="32"/>
      <c r="AI1379" s="40"/>
      <c r="AJ1379" s="41"/>
      <c r="AK1379" s="42"/>
      <c r="AL1379" s="40"/>
      <c r="AM1379" s="41"/>
      <c r="AN1379" s="42"/>
      <c r="AO1379" s="43"/>
      <c r="AP1379" s="43"/>
      <c r="AQ1379" s="43"/>
    </row>
    <row r="1380" spans="5:43" x14ac:dyDescent="0.2">
      <c r="E1380" s="36"/>
      <c r="G1380" s="37"/>
      <c r="H1380" s="38"/>
      <c r="I1380" s="38"/>
      <c r="J1380" s="38"/>
      <c r="M1380" s="39"/>
      <c r="AG1380" s="32"/>
      <c r="AH1380" s="32"/>
      <c r="AI1380" s="40"/>
      <c r="AJ1380" s="41"/>
      <c r="AK1380" s="42"/>
      <c r="AL1380" s="40"/>
      <c r="AM1380" s="41"/>
      <c r="AN1380" s="42"/>
      <c r="AO1380" s="43"/>
      <c r="AP1380" s="43"/>
      <c r="AQ1380" s="43"/>
    </row>
    <row r="1381" spans="5:43" x14ac:dyDescent="0.2">
      <c r="E1381" s="36"/>
      <c r="G1381" s="37"/>
      <c r="H1381" s="38"/>
      <c r="I1381" s="38"/>
      <c r="J1381" s="38"/>
      <c r="M1381" s="39"/>
      <c r="AG1381" s="32"/>
      <c r="AH1381" s="32"/>
      <c r="AI1381" s="40"/>
      <c r="AJ1381" s="41"/>
      <c r="AK1381" s="42"/>
      <c r="AL1381" s="40"/>
      <c r="AM1381" s="41"/>
      <c r="AN1381" s="42"/>
      <c r="AO1381" s="43"/>
      <c r="AP1381" s="43"/>
      <c r="AQ1381" s="43"/>
    </row>
    <row r="1382" spans="5:43" x14ac:dyDescent="0.2">
      <c r="E1382" s="36"/>
      <c r="G1382" s="37"/>
      <c r="H1382" s="38"/>
      <c r="I1382" s="38"/>
      <c r="J1382" s="38"/>
      <c r="M1382" s="39"/>
      <c r="AG1382" s="32"/>
      <c r="AH1382" s="32"/>
      <c r="AI1382" s="40"/>
      <c r="AJ1382" s="41"/>
      <c r="AK1382" s="42"/>
      <c r="AL1382" s="40"/>
      <c r="AM1382" s="41"/>
      <c r="AN1382" s="42"/>
      <c r="AO1382" s="43"/>
      <c r="AP1382" s="43"/>
      <c r="AQ1382" s="43"/>
    </row>
    <row r="1383" spans="5:43" x14ac:dyDescent="0.2">
      <c r="E1383" s="36"/>
      <c r="G1383" s="37"/>
      <c r="H1383" s="38"/>
      <c r="I1383" s="38"/>
      <c r="J1383" s="38"/>
      <c r="M1383" s="39"/>
      <c r="AG1383" s="32"/>
      <c r="AH1383" s="32"/>
      <c r="AI1383" s="40"/>
      <c r="AJ1383" s="41"/>
      <c r="AK1383" s="42"/>
      <c r="AL1383" s="40"/>
      <c r="AM1383" s="41"/>
      <c r="AN1383" s="42"/>
      <c r="AO1383" s="43"/>
      <c r="AP1383" s="43"/>
      <c r="AQ1383" s="43"/>
    </row>
    <row r="1384" spans="5:43" x14ac:dyDescent="0.2">
      <c r="E1384" s="36"/>
      <c r="G1384" s="37"/>
      <c r="H1384" s="38"/>
      <c r="I1384" s="38"/>
      <c r="J1384" s="38"/>
      <c r="M1384" s="39"/>
      <c r="AG1384" s="32"/>
      <c r="AH1384" s="32"/>
      <c r="AI1384" s="40"/>
      <c r="AJ1384" s="41"/>
      <c r="AK1384" s="42"/>
      <c r="AL1384" s="40"/>
      <c r="AM1384" s="41"/>
      <c r="AN1384" s="42"/>
      <c r="AO1384" s="43"/>
      <c r="AP1384" s="43"/>
      <c r="AQ1384" s="43"/>
    </row>
    <row r="1385" spans="5:43" x14ac:dyDescent="0.2">
      <c r="E1385" s="36"/>
      <c r="G1385" s="37"/>
      <c r="H1385" s="38"/>
      <c r="I1385" s="38"/>
      <c r="J1385" s="38"/>
      <c r="M1385" s="39"/>
      <c r="AG1385" s="32"/>
      <c r="AH1385" s="32"/>
      <c r="AI1385" s="40"/>
      <c r="AJ1385" s="41"/>
      <c r="AK1385" s="42"/>
      <c r="AL1385" s="40"/>
      <c r="AM1385" s="41"/>
      <c r="AN1385" s="42"/>
      <c r="AO1385" s="43"/>
      <c r="AP1385" s="43"/>
      <c r="AQ1385" s="43"/>
    </row>
    <row r="1386" spans="5:43" x14ac:dyDescent="0.2">
      <c r="E1386" s="36"/>
      <c r="G1386" s="37"/>
      <c r="H1386" s="38"/>
      <c r="I1386" s="38"/>
      <c r="J1386" s="38"/>
      <c r="M1386" s="39"/>
      <c r="AG1386" s="32"/>
      <c r="AH1386" s="32"/>
      <c r="AI1386" s="40"/>
      <c r="AJ1386" s="41"/>
      <c r="AK1386" s="42"/>
      <c r="AL1386" s="40"/>
      <c r="AM1386" s="41"/>
      <c r="AN1386" s="42"/>
      <c r="AO1386" s="43"/>
      <c r="AP1386" s="43"/>
      <c r="AQ1386" s="43"/>
    </row>
    <row r="1387" spans="5:43" x14ac:dyDescent="0.2">
      <c r="E1387" s="36"/>
      <c r="G1387" s="37"/>
      <c r="H1387" s="38"/>
      <c r="I1387" s="38"/>
      <c r="J1387" s="38"/>
      <c r="M1387" s="39"/>
      <c r="AG1387" s="32"/>
      <c r="AH1387" s="32"/>
      <c r="AI1387" s="40"/>
      <c r="AJ1387" s="41"/>
      <c r="AK1387" s="42"/>
      <c r="AL1387" s="40"/>
      <c r="AM1387" s="41"/>
      <c r="AN1387" s="42"/>
      <c r="AO1387" s="43"/>
      <c r="AP1387" s="43"/>
      <c r="AQ1387" s="43"/>
    </row>
    <row r="1388" spans="5:43" x14ac:dyDescent="0.2">
      <c r="E1388" s="36"/>
      <c r="G1388" s="37"/>
      <c r="H1388" s="38"/>
      <c r="I1388" s="38"/>
      <c r="J1388" s="38"/>
      <c r="M1388" s="39"/>
      <c r="AG1388" s="32"/>
      <c r="AH1388" s="32"/>
      <c r="AI1388" s="40"/>
      <c r="AJ1388" s="41"/>
      <c r="AK1388" s="42"/>
      <c r="AL1388" s="40"/>
      <c r="AM1388" s="41"/>
      <c r="AN1388" s="42"/>
      <c r="AO1388" s="43"/>
      <c r="AP1388" s="43"/>
      <c r="AQ1388" s="43"/>
    </row>
    <row r="1389" spans="5:43" x14ac:dyDescent="0.2">
      <c r="E1389" s="36"/>
      <c r="G1389" s="37"/>
      <c r="H1389" s="38"/>
      <c r="I1389" s="38"/>
      <c r="J1389" s="38"/>
      <c r="M1389" s="39"/>
      <c r="AG1389" s="32"/>
      <c r="AH1389" s="32"/>
      <c r="AI1389" s="40"/>
      <c r="AJ1389" s="41"/>
      <c r="AK1389" s="42"/>
      <c r="AL1389" s="40"/>
      <c r="AM1389" s="41"/>
      <c r="AN1389" s="42"/>
      <c r="AO1389" s="43"/>
      <c r="AP1389" s="43"/>
      <c r="AQ1389" s="43"/>
    </row>
    <row r="1390" spans="5:43" x14ac:dyDescent="0.2">
      <c r="E1390" s="36"/>
      <c r="G1390" s="37"/>
      <c r="H1390" s="38"/>
      <c r="I1390" s="38"/>
      <c r="J1390" s="38"/>
      <c r="M1390" s="39"/>
      <c r="AG1390" s="32"/>
      <c r="AH1390" s="32"/>
      <c r="AI1390" s="40"/>
      <c r="AJ1390" s="41"/>
      <c r="AK1390" s="42"/>
      <c r="AL1390" s="40"/>
      <c r="AM1390" s="41"/>
      <c r="AN1390" s="42"/>
      <c r="AO1390" s="43"/>
      <c r="AP1390" s="43"/>
      <c r="AQ1390" s="43"/>
    </row>
    <row r="1391" spans="5:43" x14ac:dyDescent="0.2">
      <c r="E1391" s="36"/>
      <c r="G1391" s="37"/>
      <c r="H1391" s="38"/>
      <c r="I1391" s="38"/>
      <c r="J1391" s="38"/>
      <c r="M1391" s="39"/>
      <c r="AG1391" s="32"/>
      <c r="AH1391" s="32"/>
      <c r="AI1391" s="40"/>
      <c r="AJ1391" s="41"/>
      <c r="AK1391" s="42"/>
      <c r="AL1391" s="40"/>
      <c r="AM1391" s="41"/>
      <c r="AN1391" s="42"/>
      <c r="AO1391" s="43"/>
      <c r="AP1391" s="43"/>
      <c r="AQ1391" s="43"/>
    </row>
    <row r="1392" spans="5:43" x14ac:dyDescent="0.2">
      <c r="E1392" s="36"/>
      <c r="G1392" s="37"/>
      <c r="H1392" s="38"/>
      <c r="I1392" s="38"/>
      <c r="J1392" s="38"/>
      <c r="M1392" s="39"/>
      <c r="AG1392" s="32"/>
      <c r="AH1392" s="32"/>
      <c r="AI1392" s="40"/>
      <c r="AJ1392" s="41"/>
      <c r="AK1392" s="42"/>
      <c r="AL1392" s="40"/>
      <c r="AM1392" s="41"/>
      <c r="AN1392" s="42"/>
      <c r="AO1392" s="43"/>
      <c r="AP1392" s="43"/>
      <c r="AQ1392" s="43"/>
    </row>
    <row r="1393" spans="5:43" x14ac:dyDescent="0.2">
      <c r="E1393" s="36"/>
      <c r="G1393" s="37"/>
      <c r="H1393" s="38"/>
      <c r="I1393" s="38"/>
      <c r="J1393" s="38"/>
      <c r="M1393" s="39"/>
      <c r="AG1393" s="32"/>
      <c r="AH1393" s="32"/>
      <c r="AI1393" s="40"/>
      <c r="AJ1393" s="41"/>
      <c r="AK1393" s="42"/>
      <c r="AL1393" s="40"/>
      <c r="AM1393" s="41"/>
      <c r="AN1393" s="42"/>
      <c r="AO1393" s="43"/>
      <c r="AP1393" s="43"/>
      <c r="AQ1393" s="43"/>
    </row>
    <row r="1394" spans="5:43" x14ac:dyDescent="0.2">
      <c r="E1394" s="36"/>
      <c r="G1394" s="37"/>
      <c r="H1394" s="38"/>
      <c r="I1394" s="38"/>
      <c r="J1394" s="38"/>
      <c r="M1394" s="39"/>
      <c r="AG1394" s="32"/>
      <c r="AH1394" s="32"/>
      <c r="AI1394" s="40"/>
      <c r="AJ1394" s="41"/>
      <c r="AK1394" s="42"/>
      <c r="AL1394" s="40"/>
      <c r="AM1394" s="41"/>
      <c r="AN1394" s="42"/>
      <c r="AO1394" s="43"/>
      <c r="AP1394" s="43"/>
      <c r="AQ1394" s="43"/>
    </row>
    <row r="1395" spans="5:43" x14ac:dyDescent="0.2">
      <c r="E1395" s="36"/>
      <c r="G1395" s="37"/>
      <c r="H1395" s="38"/>
      <c r="I1395" s="38"/>
      <c r="J1395" s="38"/>
      <c r="M1395" s="39"/>
      <c r="AG1395" s="32"/>
      <c r="AH1395" s="32"/>
      <c r="AI1395" s="40"/>
      <c r="AJ1395" s="41"/>
      <c r="AK1395" s="42"/>
      <c r="AL1395" s="40"/>
      <c r="AM1395" s="41"/>
      <c r="AN1395" s="42"/>
      <c r="AO1395" s="43"/>
      <c r="AP1395" s="43"/>
      <c r="AQ1395" s="43"/>
    </row>
    <row r="1396" spans="5:43" x14ac:dyDescent="0.2">
      <c r="E1396" s="36"/>
      <c r="G1396" s="37"/>
      <c r="H1396" s="38"/>
      <c r="I1396" s="38"/>
      <c r="J1396" s="38"/>
      <c r="M1396" s="39"/>
      <c r="AG1396" s="32"/>
      <c r="AH1396" s="32"/>
      <c r="AI1396" s="40"/>
      <c r="AJ1396" s="41"/>
      <c r="AK1396" s="42"/>
      <c r="AL1396" s="40"/>
      <c r="AM1396" s="41"/>
      <c r="AN1396" s="42"/>
      <c r="AO1396" s="43"/>
      <c r="AP1396" s="43"/>
      <c r="AQ1396" s="43"/>
    </row>
    <row r="1397" spans="5:43" x14ac:dyDescent="0.2">
      <c r="E1397" s="36"/>
      <c r="G1397" s="37"/>
      <c r="H1397" s="38"/>
      <c r="I1397" s="38"/>
      <c r="J1397" s="38"/>
      <c r="M1397" s="39"/>
      <c r="AG1397" s="32"/>
      <c r="AH1397" s="32"/>
      <c r="AI1397" s="40"/>
      <c r="AJ1397" s="41"/>
      <c r="AK1397" s="42"/>
      <c r="AL1397" s="40"/>
      <c r="AM1397" s="41"/>
      <c r="AN1397" s="42"/>
      <c r="AO1397" s="43"/>
      <c r="AP1397" s="43"/>
      <c r="AQ1397" s="43"/>
    </row>
    <row r="1398" spans="5:43" x14ac:dyDescent="0.2">
      <c r="E1398" s="36"/>
      <c r="G1398" s="37"/>
      <c r="H1398" s="38"/>
      <c r="I1398" s="38"/>
      <c r="J1398" s="38"/>
      <c r="M1398" s="39"/>
      <c r="AG1398" s="32"/>
      <c r="AH1398" s="32"/>
      <c r="AI1398" s="40"/>
      <c r="AJ1398" s="41"/>
      <c r="AK1398" s="42"/>
      <c r="AL1398" s="40"/>
      <c r="AM1398" s="41"/>
      <c r="AN1398" s="42"/>
      <c r="AO1398" s="43"/>
      <c r="AP1398" s="43"/>
      <c r="AQ1398" s="43"/>
    </row>
    <row r="1399" spans="5:43" x14ac:dyDescent="0.2">
      <c r="E1399" s="36"/>
      <c r="G1399" s="37"/>
      <c r="H1399" s="38"/>
      <c r="I1399" s="38"/>
      <c r="J1399" s="38"/>
      <c r="M1399" s="39"/>
      <c r="AG1399" s="32"/>
      <c r="AH1399" s="32"/>
      <c r="AI1399" s="40"/>
      <c r="AJ1399" s="41"/>
      <c r="AK1399" s="42"/>
      <c r="AL1399" s="40"/>
      <c r="AM1399" s="41"/>
      <c r="AN1399" s="42"/>
      <c r="AO1399" s="43"/>
      <c r="AP1399" s="43"/>
      <c r="AQ1399" s="43"/>
    </row>
    <row r="1400" spans="5:43" x14ac:dyDescent="0.2">
      <c r="E1400" s="36"/>
      <c r="G1400" s="37"/>
      <c r="H1400" s="38"/>
      <c r="I1400" s="38"/>
      <c r="J1400" s="38"/>
      <c r="M1400" s="39"/>
      <c r="AG1400" s="32"/>
      <c r="AH1400" s="32"/>
      <c r="AI1400" s="40"/>
      <c r="AJ1400" s="41"/>
      <c r="AK1400" s="42"/>
      <c r="AL1400" s="40"/>
      <c r="AM1400" s="41"/>
      <c r="AN1400" s="42"/>
      <c r="AO1400" s="43"/>
      <c r="AP1400" s="43"/>
      <c r="AQ1400" s="43"/>
    </row>
    <row r="1401" spans="5:43" x14ac:dyDescent="0.2">
      <c r="E1401" s="36"/>
      <c r="G1401" s="37"/>
      <c r="H1401" s="38"/>
      <c r="I1401" s="38"/>
      <c r="J1401" s="38"/>
      <c r="M1401" s="39"/>
      <c r="AG1401" s="32"/>
      <c r="AH1401" s="32"/>
      <c r="AI1401" s="40"/>
      <c r="AJ1401" s="41"/>
      <c r="AK1401" s="42"/>
      <c r="AL1401" s="40"/>
      <c r="AM1401" s="41"/>
      <c r="AN1401" s="42"/>
      <c r="AO1401" s="43"/>
      <c r="AP1401" s="43"/>
      <c r="AQ1401" s="43"/>
    </row>
    <row r="1402" spans="5:43" x14ac:dyDescent="0.2">
      <c r="E1402" s="36"/>
      <c r="G1402" s="37"/>
      <c r="H1402" s="38"/>
      <c r="I1402" s="38"/>
      <c r="J1402" s="38"/>
      <c r="M1402" s="39"/>
      <c r="AG1402" s="32"/>
      <c r="AH1402" s="32"/>
      <c r="AI1402" s="40"/>
      <c r="AJ1402" s="41"/>
      <c r="AK1402" s="42"/>
      <c r="AL1402" s="40"/>
      <c r="AM1402" s="41"/>
      <c r="AN1402" s="42"/>
      <c r="AO1402" s="43"/>
      <c r="AP1402" s="43"/>
      <c r="AQ1402" s="43"/>
    </row>
    <row r="1403" spans="5:43" x14ac:dyDescent="0.2">
      <c r="E1403" s="36"/>
      <c r="G1403" s="37"/>
      <c r="H1403" s="38"/>
      <c r="I1403" s="38"/>
      <c r="J1403" s="38"/>
      <c r="M1403" s="39"/>
      <c r="AG1403" s="32"/>
      <c r="AH1403" s="32"/>
      <c r="AI1403" s="40"/>
      <c r="AJ1403" s="41"/>
      <c r="AK1403" s="42"/>
      <c r="AL1403" s="40"/>
      <c r="AM1403" s="41"/>
      <c r="AN1403" s="42"/>
      <c r="AO1403" s="43"/>
      <c r="AP1403" s="43"/>
      <c r="AQ1403" s="43"/>
    </row>
    <row r="1404" spans="5:43" x14ac:dyDescent="0.2">
      <c r="E1404" s="36"/>
      <c r="G1404" s="37"/>
      <c r="H1404" s="38"/>
      <c r="I1404" s="38"/>
      <c r="J1404" s="38"/>
      <c r="M1404" s="39"/>
      <c r="AG1404" s="32"/>
      <c r="AH1404" s="32"/>
      <c r="AI1404" s="40"/>
      <c r="AJ1404" s="41"/>
      <c r="AK1404" s="42"/>
      <c r="AL1404" s="40"/>
      <c r="AM1404" s="41"/>
      <c r="AN1404" s="42"/>
      <c r="AO1404" s="43"/>
      <c r="AP1404" s="43"/>
      <c r="AQ1404" s="43"/>
    </row>
    <row r="1405" spans="5:43" x14ac:dyDescent="0.2">
      <c r="E1405" s="36"/>
      <c r="G1405" s="37"/>
      <c r="H1405" s="38"/>
      <c r="I1405" s="38"/>
      <c r="J1405" s="38"/>
      <c r="M1405" s="39"/>
      <c r="AG1405" s="32"/>
      <c r="AH1405" s="32"/>
      <c r="AI1405" s="40"/>
      <c r="AJ1405" s="41"/>
      <c r="AK1405" s="42"/>
      <c r="AL1405" s="40"/>
      <c r="AM1405" s="41"/>
      <c r="AN1405" s="42"/>
      <c r="AO1405" s="43"/>
      <c r="AP1405" s="43"/>
      <c r="AQ1405" s="43"/>
    </row>
    <row r="1406" spans="5:43" x14ac:dyDescent="0.2">
      <c r="E1406" s="36"/>
      <c r="G1406" s="37"/>
      <c r="H1406" s="38"/>
      <c r="I1406" s="38"/>
      <c r="J1406" s="38"/>
      <c r="M1406" s="39"/>
      <c r="AG1406" s="32"/>
      <c r="AH1406" s="32"/>
      <c r="AI1406" s="40"/>
      <c r="AJ1406" s="41"/>
      <c r="AK1406" s="42"/>
      <c r="AL1406" s="40"/>
      <c r="AM1406" s="41"/>
      <c r="AN1406" s="42"/>
      <c r="AO1406" s="43"/>
      <c r="AP1406" s="43"/>
      <c r="AQ1406" s="43"/>
    </row>
    <row r="1407" spans="5:43" x14ac:dyDescent="0.2">
      <c r="E1407" s="36"/>
      <c r="G1407" s="37"/>
      <c r="H1407" s="38"/>
      <c r="I1407" s="38"/>
      <c r="J1407" s="38"/>
      <c r="M1407" s="39"/>
      <c r="AG1407" s="32"/>
      <c r="AH1407" s="32"/>
      <c r="AI1407" s="40"/>
      <c r="AJ1407" s="41"/>
      <c r="AK1407" s="42"/>
      <c r="AL1407" s="40"/>
      <c r="AM1407" s="41"/>
      <c r="AN1407" s="42"/>
      <c r="AO1407" s="43"/>
      <c r="AP1407" s="43"/>
      <c r="AQ1407" s="43"/>
    </row>
    <row r="1408" spans="5:43" x14ac:dyDescent="0.2">
      <c r="E1408" s="36"/>
      <c r="G1408" s="37"/>
      <c r="H1408" s="38"/>
      <c r="I1408" s="38"/>
      <c r="J1408" s="38"/>
      <c r="M1408" s="39"/>
      <c r="AG1408" s="32"/>
      <c r="AH1408" s="32"/>
      <c r="AI1408" s="40"/>
      <c r="AJ1408" s="41"/>
      <c r="AK1408" s="42"/>
      <c r="AL1408" s="40"/>
      <c r="AM1408" s="41"/>
      <c r="AN1408" s="42"/>
      <c r="AO1408" s="43"/>
      <c r="AP1408" s="43"/>
      <c r="AQ1408" s="43"/>
    </row>
    <row r="1409" spans="5:43" x14ac:dyDescent="0.2">
      <c r="E1409" s="36"/>
      <c r="G1409" s="37"/>
      <c r="H1409" s="38"/>
      <c r="I1409" s="38"/>
      <c r="J1409" s="38"/>
      <c r="M1409" s="39"/>
      <c r="AG1409" s="32"/>
      <c r="AH1409" s="32"/>
      <c r="AI1409" s="40"/>
      <c r="AJ1409" s="41"/>
      <c r="AK1409" s="42"/>
      <c r="AL1409" s="40"/>
      <c r="AM1409" s="41"/>
      <c r="AN1409" s="42"/>
      <c r="AO1409" s="43"/>
      <c r="AP1409" s="43"/>
      <c r="AQ1409" s="43"/>
    </row>
    <row r="1410" spans="5:43" x14ac:dyDescent="0.2">
      <c r="E1410" s="36"/>
      <c r="G1410" s="37"/>
      <c r="H1410" s="38"/>
      <c r="I1410" s="38"/>
      <c r="J1410" s="38"/>
      <c r="M1410" s="39"/>
      <c r="AG1410" s="32"/>
      <c r="AH1410" s="32"/>
      <c r="AI1410" s="40"/>
      <c r="AJ1410" s="41"/>
      <c r="AK1410" s="42"/>
      <c r="AL1410" s="40"/>
      <c r="AM1410" s="41"/>
      <c r="AN1410" s="42"/>
      <c r="AO1410" s="43"/>
      <c r="AP1410" s="43"/>
      <c r="AQ1410" s="43"/>
    </row>
    <row r="1411" spans="5:43" x14ac:dyDescent="0.2">
      <c r="E1411" s="36"/>
      <c r="G1411" s="37"/>
      <c r="H1411" s="38"/>
      <c r="I1411" s="38"/>
      <c r="J1411" s="38"/>
      <c r="M1411" s="39"/>
      <c r="AG1411" s="32"/>
      <c r="AH1411" s="32"/>
      <c r="AI1411" s="40"/>
      <c r="AJ1411" s="41"/>
      <c r="AK1411" s="42"/>
      <c r="AL1411" s="40"/>
      <c r="AM1411" s="41"/>
      <c r="AN1411" s="42"/>
      <c r="AO1411" s="43"/>
      <c r="AP1411" s="43"/>
      <c r="AQ1411" s="43"/>
    </row>
    <row r="1412" spans="5:43" x14ac:dyDescent="0.2">
      <c r="E1412" s="36"/>
      <c r="G1412" s="37"/>
      <c r="H1412" s="38"/>
      <c r="I1412" s="38"/>
      <c r="J1412" s="38"/>
      <c r="M1412" s="39"/>
      <c r="AG1412" s="32"/>
      <c r="AH1412" s="32"/>
      <c r="AI1412" s="40"/>
      <c r="AJ1412" s="41"/>
      <c r="AK1412" s="42"/>
      <c r="AL1412" s="40"/>
      <c r="AM1412" s="41"/>
      <c r="AN1412" s="42"/>
      <c r="AO1412" s="43"/>
      <c r="AP1412" s="43"/>
      <c r="AQ1412" s="43"/>
    </row>
    <row r="1413" spans="5:43" x14ac:dyDescent="0.2">
      <c r="E1413" s="36"/>
      <c r="G1413" s="37"/>
      <c r="H1413" s="38"/>
      <c r="I1413" s="38"/>
      <c r="J1413" s="38"/>
      <c r="M1413" s="39"/>
      <c r="AG1413" s="32"/>
      <c r="AH1413" s="32"/>
      <c r="AI1413" s="40"/>
      <c r="AJ1413" s="41"/>
      <c r="AK1413" s="42"/>
      <c r="AL1413" s="40"/>
      <c r="AM1413" s="41"/>
      <c r="AN1413" s="42"/>
      <c r="AO1413" s="43"/>
      <c r="AP1413" s="43"/>
      <c r="AQ1413" s="43"/>
    </row>
    <row r="1414" spans="5:43" x14ac:dyDescent="0.2">
      <c r="E1414" s="36"/>
      <c r="G1414" s="37"/>
      <c r="H1414" s="38"/>
      <c r="I1414" s="38"/>
      <c r="J1414" s="38"/>
      <c r="M1414" s="39"/>
      <c r="AG1414" s="32"/>
      <c r="AH1414" s="32"/>
      <c r="AI1414" s="40"/>
      <c r="AJ1414" s="41"/>
      <c r="AK1414" s="42"/>
      <c r="AL1414" s="40"/>
      <c r="AM1414" s="41"/>
      <c r="AN1414" s="42"/>
      <c r="AO1414" s="43"/>
      <c r="AP1414" s="43"/>
      <c r="AQ1414" s="43"/>
    </row>
    <row r="1415" spans="5:43" x14ac:dyDescent="0.2">
      <c r="E1415" s="36"/>
      <c r="G1415" s="37"/>
      <c r="H1415" s="38"/>
      <c r="I1415" s="38"/>
      <c r="J1415" s="38"/>
      <c r="M1415" s="39"/>
      <c r="AG1415" s="32"/>
      <c r="AH1415" s="32"/>
      <c r="AI1415" s="40"/>
      <c r="AJ1415" s="41"/>
      <c r="AK1415" s="42"/>
      <c r="AL1415" s="40"/>
      <c r="AM1415" s="41"/>
      <c r="AN1415" s="42"/>
      <c r="AO1415" s="43"/>
      <c r="AP1415" s="43"/>
      <c r="AQ1415" s="43"/>
    </row>
    <row r="1416" spans="5:43" x14ac:dyDescent="0.2">
      <c r="E1416" s="36"/>
      <c r="G1416" s="37"/>
      <c r="H1416" s="38"/>
      <c r="I1416" s="38"/>
      <c r="J1416" s="38"/>
      <c r="M1416" s="39"/>
      <c r="AG1416" s="32"/>
      <c r="AH1416" s="32"/>
      <c r="AI1416" s="40"/>
      <c r="AJ1416" s="41"/>
      <c r="AK1416" s="42"/>
      <c r="AL1416" s="40"/>
      <c r="AM1416" s="41"/>
      <c r="AN1416" s="42"/>
      <c r="AO1416" s="43"/>
      <c r="AP1416" s="43"/>
      <c r="AQ1416" s="43"/>
    </row>
    <row r="1417" spans="5:43" x14ac:dyDescent="0.2">
      <c r="E1417" s="36"/>
      <c r="G1417" s="37"/>
      <c r="H1417" s="38"/>
      <c r="I1417" s="38"/>
      <c r="J1417" s="38"/>
      <c r="M1417" s="39"/>
      <c r="AG1417" s="32"/>
      <c r="AH1417" s="32"/>
      <c r="AI1417" s="40"/>
      <c r="AJ1417" s="41"/>
      <c r="AK1417" s="42"/>
      <c r="AL1417" s="40"/>
      <c r="AM1417" s="41"/>
      <c r="AN1417" s="42"/>
      <c r="AO1417" s="43"/>
      <c r="AP1417" s="43"/>
      <c r="AQ1417" s="43"/>
    </row>
    <row r="1418" spans="5:43" x14ac:dyDescent="0.2">
      <c r="E1418" s="36"/>
      <c r="G1418" s="37"/>
      <c r="H1418" s="38"/>
      <c r="I1418" s="38"/>
      <c r="J1418" s="38"/>
      <c r="M1418" s="39"/>
      <c r="AG1418" s="32"/>
      <c r="AH1418" s="32"/>
      <c r="AI1418" s="40"/>
      <c r="AJ1418" s="41"/>
      <c r="AK1418" s="42"/>
      <c r="AL1418" s="40"/>
      <c r="AM1418" s="41"/>
      <c r="AN1418" s="42"/>
      <c r="AO1418" s="43"/>
      <c r="AP1418" s="43"/>
      <c r="AQ1418" s="43"/>
    </row>
    <row r="1419" spans="5:43" x14ac:dyDescent="0.2">
      <c r="E1419" s="36"/>
      <c r="G1419" s="37"/>
      <c r="H1419" s="38"/>
      <c r="I1419" s="38"/>
      <c r="J1419" s="38"/>
      <c r="M1419" s="39"/>
      <c r="AG1419" s="32"/>
      <c r="AH1419" s="32"/>
      <c r="AI1419" s="40"/>
      <c r="AJ1419" s="41"/>
      <c r="AK1419" s="42"/>
      <c r="AL1419" s="40"/>
      <c r="AM1419" s="41"/>
      <c r="AN1419" s="42"/>
      <c r="AO1419" s="43"/>
      <c r="AP1419" s="43"/>
      <c r="AQ1419" s="43"/>
    </row>
    <row r="1420" spans="5:43" x14ac:dyDescent="0.2">
      <c r="E1420" s="36"/>
      <c r="G1420" s="37"/>
      <c r="H1420" s="38"/>
      <c r="I1420" s="38"/>
      <c r="J1420" s="38"/>
      <c r="M1420" s="39"/>
      <c r="AG1420" s="32"/>
      <c r="AH1420" s="32"/>
      <c r="AI1420" s="40"/>
      <c r="AJ1420" s="41"/>
      <c r="AK1420" s="42"/>
      <c r="AL1420" s="40"/>
      <c r="AM1420" s="41"/>
      <c r="AN1420" s="42"/>
      <c r="AO1420" s="43"/>
      <c r="AP1420" s="43"/>
      <c r="AQ1420" s="43"/>
    </row>
    <row r="1421" spans="5:43" x14ac:dyDescent="0.2">
      <c r="E1421" s="36"/>
      <c r="G1421" s="37"/>
      <c r="H1421" s="38"/>
      <c r="I1421" s="38"/>
      <c r="J1421" s="38"/>
      <c r="M1421" s="39"/>
      <c r="AG1421" s="32"/>
      <c r="AH1421" s="32"/>
      <c r="AI1421" s="40"/>
      <c r="AJ1421" s="41"/>
      <c r="AK1421" s="42"/>
      <c r="AL1421" s="40"/>
      <c r="AM1421" s="41"/>
      <c r="AN1421" s="42"/>
      <c r="AO1421" s="43"/>
      <c r="AP1421" s="43"/>
      <c r="AQ1421" s="43"/>
    </row>
    <row r="1422" spans="5:43" x14ac:dyDescent="0.2">
      <c r="E1422" s="36"/>
      <c r="G1422" s="37"/>
      <c r="H1422" s="38"/>
      <c r="I1422" s="38"/>
      <c r="J1422" s="38"/>
      <c r="M1422" s="39"/>
      <c r="AG1422" s="32"/>
      <c r="AH1422" s="32"/>
      <c r="AI1422" s="40"/>
      <c r="AJ1422" s="41"/>
      <c r="AK1422" s="42"/>
      <c r="AL1422" s="40"/>
      <c r="AM1422" s="41"/>
      <c r="AN1422" s="42"/>
      <c r="AO1422" s="43"/>
      <c r="AP1422" s="43"/>
      <c r="AQ1422" s="43"/>
    </row>
    <row r="1423" spans="5:43" x14ac:dyDescent="0.2">
      <c r="E1423" s="36"/>
      <c r="G1423" s="37"/>
      <c r="H1423" s="38"/>
      <c r="I1423" s="38"/>
      <c r="J1423" s="38"/>
      <c r="M1423" s="39"/>
      <c r="AG1423" s="32"/>
      <c r="AH1423" s="32"/>
      <c r="AI1423" s="40"/>
      <c r="AJ1423" s="41"/>
      <c r="AK1423" s="42"/>
      <c r="AL1423" s="40"/>
      <c r="AM1423" s="41"/>
      <c r="AN1423" s="42"/>
      <c r="AO1423" s="43"/>
      <c r="AP1423" s="43"/>
      <c r="AQ1423" s="43"/>
    </row>
    <row r="1424" spans="5:43" x14ac:dyDescent="0.2">
      <c r="E1424" s="36"/>
      <c r="G1424" s="37"/>
      <c r="H1424" s="38"/>
      <c r="I1424" s="38"/>
      <c r="J1424" s="38"/>
      <c r="M1424" s="39"/>
      <c r="AG1424" s="32"/>
      <c r="AH1424" s="32"/>
      <c r="AI1424" s="40"/>
      <c r="AJ1424" s="41"/>
      <c r="AK1424" s="42"/>
      <c r="AL1424" s="40"/>
      <c r="AM1424" s="41"/>
      <c r="AN1424" s="42"/>
      <c r="AO1424" s="43"/>
      <c r="AP1424" s="43"/>
      <c r="AQ1424" s="43"/>
    </row>
    <row r="1425" spans="5:43" x14ac:dyDescent="0.2">
      <c r="E1425" s="36"/>
      <c r="G1425" s="37"/>
      <c r="H1425" s="38"/>
      <c r="I1425" s="38"/>
      <c r="J1425" s="38"/>
      <c r="M1425" s="39"/>
      <c r="AG1425" s="32"/>
      <c r="AH1425" s="32"/>
      <c r="AI1425" s="40"/>
      <c r="AJ1425" s="41"/>
      <c r="AK1425" s="42"/>
      <c r="AL1425" s="40"/>
      <c r="AM1425" s="41"/>
      <c r="AN1425" s="42"/>
      <c r="AO1425" s="43"/>
      <c r="AP1425" s="43"/>
      <c r="AQ1425" s="43"/>
    </row>
    <row r="1426" spans="5:43" x14ac:dyDescent="0.2">
      <c r="E1426" s="36"/>
      <c r="G1426" s="37"/>
      <c r="H1426" s="38"/>
      <c r="I1426" s="38"/>
      <c r="J1426" s="38"/>
      <c r="M1426" s="39"/>
      <c r="AG1426" s="32"/>
      <c r="AH1426" s="32"/>
      <c r="AI1426" s="40"/>
      <c r="AJ1426" s="41"/>
      <c r="AK1426" s="42"/>
      <c r="AL1426" s="40"/>
      <c r="AM1426" s="41"/>
      <c r="AN1426" s="42"/>
      <c r="AO1426" s="43"/>
      <c r="AP1426" s="43"/>
      <c r="AQ1426" s="43"/>
    </row>
    <row r="1427" spans="5:43" x14ac:dyDescent="0.2">
      <c r="E1427" s="36"/>
      <c r="G1427" s="37"/>
      <c r="H1427" s="38"/>
      <c r="I1427" s="38"/>
      <c r="J1427" s="38"/>
      <c r="M1427" s="39"/>
      <c r="AG1427" s="32"/>
      <c r="AH1427" s="32"/>
      <c r="AI1427" s="40"/>
      <c r="AJ1427" s="41"/>
      <c r="AK1427" s="42"/>
      <c r="AL1427" s="40"/>
      <c r="AM1427" s="41"/>
      <c r="AN1427" s="42"/>
      <c r="AO1427" s="43"/>
      <c r="AP1427" s="43"/>
      <c r="AQ1427" s="43"/>
    </row>
    <row r="1428" spans="5:43" x14ac:dyDescent="0.2">
      <c r="E1428" s="36"/>
      <c r="G1428" s="37"/>
      <c r="H1428" s="38"/>
      <c r="I1428" s="38"/>
      <c r="J1428" s="38"/>
      <c r="M1428" s="39"/>
      <c r="AG1428" s="32"/>
      <c r="AH1428" s="32"/>
      <c r="AI1428" s="40"/>
      <c r="AJ1428" s="41"/>
      <c r="AK1428" s="42"/>
      <c r="AL1428" s="40"/>
      <c r="AM1428" s="41"/>
      <c r="AN1428" s="42"/>
      <c r="AO1428" s="43"/>
      <c r="AP1428" s="43"/>
      <c r="AQ1428" s="43"/>
    </row>
    <row r="1429" spans="5:43" x14ac:dyDescent="0.2">
      <c r="E1429" s="36"/>
      <c r="G1429" s="37"/>
      <c r="H1429" s="38"/>
      <c r="I1429" s="38"/>
      <c r="J1429" s="38"/>
      <c r="M1429" s="39"/>
      <c r="AG1429" s="32"/>
      <c r="AH1429" s="32"/>
      <c r="AI1429" s="40"/>
      <c r="AJ1429" s="41"/>
      <c r="AK1429" s="42"/>
      <c r="AL1429" s="40"/>
      <c r="AM1429" s="41"/>
      <c r="AN1429" s="42"/>
      <c r="AO1429" s="43"/>
      <c r="AP1429" s="43"/>
      <c r="AQ1429" s="43"/>
    </row>
    <row r="1430" spans="5:43" x14ac:dyDescent="0.2">
      <c r="E1430" s="36"/>
      <c r="G1430" s="37"/>
      <c r="H1430" s="38"/>
      <c r="I1430" s="38"/>
      <c r="J1430" s="38"/>
      <c r="M1430" s="39"/>
      <c r="AG1430" s="32"/>
      <c r="AH1430" s="32"/>
      <c r="AI1430" s="40"/>
      <c r="AJ1430" s="41"/>
      <c r="AK1430" s="42"/>
      <c r="AL1430" s="40"/>
      <c r="AM1430" s="41"/>
      <c r="AN1430" s="42"/>
      <c r="AO1430" s="43"/>
      <c r="AP1430" s="43"/>
      <c r="AQ1430" s="43"/>
    </row>
    <row r="1431" spans="5:43" x14ac:dyDescent="0.2">
      <c r="E1431" s="36"/>
      <c r="G1431" s="37"/>
      <c r="H1431" s="38"/>
      <c r="I1431" s="38"/>
      <c r="J1431" s="38"/>
      <c r="M1431" s="39"/>
      <c r="AG1431" s="32"/>
      <c r="AH1431" s="32"/>
      <c r="AI1431" s="40"/>
      <c r="AJ1431" s="41"/>
      <c r="AK1431" s="42"/>
      <c r="AL1431" s="40"/>
      <c r="AM1431" s="41"/>
      <c r="AN1431" s="42"/>
      <c r="AO1431" s="43"/>
      <c r="AP1431" s="43"/>
      <c r="AQ1431" s="43"/>
    </row>
    <row r="1432" spans="5:43" x14ac:dyDescent="0.2">
      <c r="E1432" s="36"/>
      <c r="G1432" s="37"/>
      <c r="H1432" s="38"/>
      <c r="I1432" s="38"/>
      <c r="J1432" s="38"/>
      <c r="M1432" s="39"/>
      <c r="AG1432" s="32"/>
      <c r="AH1432" s="32"/>
      <c r="AI1432" s="40"/>
      <c r="AJ1432" s="41"/>
      <c r="AK1432" s="42"/>
      <c r="AL1432" s="40"/>
      <c r="AM1432" s="41"/>
      <c r="AN1432" s="42"/>
      <c r="AO1432" s="43"/>
      <c r="AP1432" s="43"/>
      <c r="AQ1432" s="43"/>
    </row>
    <row r="1433" spans="5:43" x14ac:dyDescent="0.2">
      <c r="E1433" s="36"/>
      <c r="G1433" s="37"/>
      <c r="H1433" s="38"/>
      <c r="I1433" s="38"/>
      <c r="J1433" s="38"/>
      <c r="M1433" s="39"/>
      <c r="AG1433" s="32"/>
      <c r="AH1433" s="32"/>
      <c r="AI1433" s="40"/>
      <c r="AJ1433" s="41"/>
      <c r="AK1433" s="42"/>
      <c r="AL1433" s="40"/>
      <c r="AM1433" s="41"/>
      <c r="AN1433" s="42"/>
      <c r="AO1433" s="43"/>
      <c r="AP1433" s="43"/>
      <c r="AQ1433" s="43"/>
    </row>
    <row r="1434" spans="5:43" x14ac:dyDescent="0.2">
      <c r="E1434" s="36"/>
      <c r="G1434" s="37"/>
      <c r="H1434" s="38"/>
      <c r="I1434" s="38"/>
      <c r="J1434" s="38"/>
      <c r="M1434" s="39"/>
      <c r="AG1434" s="32"/>
      <c r="AH1434" s="32"/>
      <c r="AI1434" s="40"/>
      <c r="AJ1434" s="41"/>
      <c r="AK1434" s="42"/>
      <c r="AL1434" s="40"/>
      <c r="AM1434" s="41"/>
      <c r="AN1434" s="42"/>
      <c r="AO1434" s="43"/>
      <c r="AP1434" s="43"/>
      <c r="AQ1434" s="43"/>
    </row>
    <row r="1435" spans="5:43" x14ac:dyDescent="0.2">
      <c r="E1435" s="36"/>
      <c r="G1435" s="37"/>
      <c r="H1435" s="38"/>
      <c r="I1435" s="38"/>
      <c r="J1435" s="38"/>
      <c r="M1435" s="39"/>
      <c r="AG1435" s="32"/>
      <c r="AH1435" s="32"/>
      <c r="AI1435" s="40"/>
      <c r="AJ1435" s="41"/>
      <c r="AK1435" s="42"/>
      <c r="AL1435" s="40"/>
      <c r="AM1435" s="41"/>
      <c r="AN1435" s="42"/>
      <c r="AO1435" s="43"/>
      <c r="AP1435" s="43"/>
      <c r="AQ1435" s="43"/>
    </row>
    <row r="1436" spans="5:43" x14ac:dyDescent="0.2">
      <c r="E1436" s="36"/>
      <c r="G1436" s="37"/>
      <c r="H1436" s="38"/>
      <c r="I1436" s="38"/>
      <c r="J1436" s="38"/>
      <c r="M1436" s="39"/>
      <c r="AG1436" s="32"/>
      <c r="AH1436" s="32"/>
      <c r="AI1436" s="40"/>
      <c r="AJ1436" s="41"/>
      <c r="AK1436" s="42"/>
      <c r="AL1436" s="40"/>
      <c r="AM1436" s="41"/>
      <c r="AN1436" s="42"/>
      <c r="AO1436" s="43"/>
      <c r="AP1436" s="43"/>
      <c r="AQ1436" s="43"/>
    </row>
    <row r="1437" spans="5:43" x14ac:dyDescent="0.2">
      <c r="E1437" s="36"/>
      <c r="G1437" s="37"/>
      <c r="H1437" s="38"/>
      <c r="I1437" s="38"/>
      <c r="J1437" s="38"/>
      <c r="M1437" s="39"/>
      <c r="AG1437" s="32"/>
      <c r="AH1437" s="32"/>
      <c r="AI1437" s="40"/>
      <c r="AJ1437" s="41"/>
      <c r="AK1437" s="42"/>
      <c r="AL1437" s="40"/>
      <c r="AM1437" s="41"/>
      <c r="AN1437" s="42"/>
      <c r="AO1437" s="43"/>
      <c r="AP1437" s="43"/>
      <c r="AQ1437" s="43"/>
    </row>
    <row r="1438" spans="5:43" x14ac:dyDescent="0.2">
      <c r="E1438" s="36"/>
      <c r="G1438" s="37"/>
      <c r="H1438" s="38"/>
      <c r="I1438" s="38"/>
      <c r="J1438" s="38"/>
      <c r="M1438" s="39"/>
      <c r="AG1438" s="32"/>
      <c r="AH1438" s="32"/>
      <c r="AI1438" s="40"/>
      <c r="AJ1438" s="41"/>
      <c r="AK1438" s="42"/>
      <c r="AL1438" s="40"/>
      <c r="AM1438" s="41"/>
      <c r="AN1438" s="42"/>
      <c r="AO1438" s="43"/>
      <c r="AP1438" s="43"/>
      <c r="AQ1438" s="43"/>
    </row>
    <row r="1439" spans="5:43" x14ac:dyDescent="0.2">
      <c r="E1439" s="36"/>
      <c r="G1439" s="37"/>
      <c r="H1439" s="38"/>
      <c r="I1439" s="38"/>
      <c r="J1439" s="38"/>
      <c r="M1439" s="39"/>
      <c r="AG1439" s="32"/>
      <c r="AH1439" s="32"/>
      <c r="AI1439" s="40"/>
      <c r="AJ1439" s="41"/>
      <c r="AK1439" s="42"/>
      <c r="AL1439" s="40"/>
      <c r="AM1439" s="41"/>
      <c r="AN1439" s="42"/>
      <c r="AO1439" s="43"/>
      <c r="AP1439" s="43"/>
      <c r="AQ1439" s="43"/>
    </row>
    <row r="1440" spans="5:43" x14ac:dyDescent="0.2">
      <c r="E1440" s="36"/>
      <c r="G1440" s="37"/>
      <c r="H1440" s="38"/>
      <c r="I1440" s="38"/>
      <c r="J1440" s="38"/>
      <c r="M1440" s="39"/>
      <c r="AG1440" s="32"/>
      <c r="AH1440" s="32"/>
      <c r="AI1440" s="40"/>
      <c r="AJ1440" s="41"/>
      <c r="AK1440" s="42"/>
      <c r="AL1440" s="40"/>
      <c r="AM1440" s="41"/>
      <c r="AN1440" s="42"/>
      <c r="AO1440" s="43"/>
      <c r="AP1440" s="43"/>
      <c r="AQ1440" s="43"/>
    </row>
    <row r="1441" spans="5:43" x14ac:dyDescent="0.2">
      <c r="E1441" s="36"/>
      <c r="G1441" s="37"/>
      <c r="H1441" s="38"/>
      <c r="I1441" s="38"/>
      <c r="J1441" s="38"/>
      <c r="M1441" s="39"/>
      <c r="AG1441" s="32"/>
      <c r="AH1441" s="32"/>
      <c r="AI1441" s="40"/>
      <c r="AJ1441" s="41"/>
      <c r="AK1441" s="42"/>
      <c r="AL1441" s="40"/>
      <c r="AM1441" s="41"/>
      <c r="AN1441" s="42"/>
      <c r="AO1441" s="43"/>
      <c r="AP1441" s="43"/>
      <c r="AQ1441" s="43"/>
    </row>
    <row r="1442" spans="5:43" x14ac:dyDescent="0.2">
      <c r="E1442" s="36"/>
      <c r="G1442" s="37"/>
      <c r="H1442" s="38"/>
      <c r="I1442" s="38"/>
      <c r="J1442" s="38"/>
      <c r="M1442" s="39"/>
      <c r="AG1442" s="32"/>
      <c r="AH1442" s="32"/>
      <c r="AI1442" s="40"/>
      <c r="AJ1442" s="41"/>
      <c r="AK1442" s="42"/>
      <c r="AL1442" s="40"/>
      <c r="AM1442" s="41"/>
      <c r="AN1442" s="42"/>
      <c r="AO1442" s="43"/>
      <c r="AP1442" s="43"/>
      <c r="AQ1442" s="43"/>
    </row>
    <row r="1443" spans="5:43" x14ac:dyDescent="0.2">
      <c r="E1443" s="36"/>
      <c r="G1443" s="37"/>
      <c r="H1443" s="38"/>
      <c r="I1443" s="38"/>
      <c r="J1443" s="38"/>
      <c r="M1443" s="39"/>
      <c r="AG1443" s="32"/>
      <c r="AH1443" s="32"/>
      <c r="AI1443" s="40"/>
      <c r="AJ1443" s="41"/>
      <c r="AK1443" s="42"/>
      <c r="AL1443" s="40"/>
      <c r="AM1443" s="41"/>
      <c r="AN1443" s="42"/>
      <c r="AO1443" s="43"/>
      <c r="AP1443" s="43"/>
      <c r="AQ1443" s="43"/>
    </row>
    <row r="1444" spans="5:43" x14ac:dyDescent="0.2">
      <c r="E1444" s="36"/>
      <c r="G1444" s="37"/>
      <c r="H1444" s="38"/>
      <c r="I1444" s="38"/>
      <c r="J1444" s="38"/>
      <c r="M1444" s="39"/>
      <c r="AG1444" s="32"/>
      <c r="AH1444" s="32"/>
      <c r="AI1444" s="40"/>
      <c r="AJ1444" s="41"/>
      <c r="AK1444" s="42"/>
      <c r="AL1444" s="40"/>
      <c r="AM1444" s="41"/>
      <c r="AN1444" s="42"/>
      <c r="AO1444" s="43"/>
      <c r="AP1444" s="43"/>
      <c r="AQ1444" s="43"/>
    </row>
    <row r="1445" spans="5:43" x14ac:dyDescent="0.2">
      <c r="E1445" s="36"/>
      <c r="G1445" s="37"/>
      <c r="H1445" s="38"/>
      <c r="I1445" s="38"/>
      <c r="J1445" s="38"/>
      <c r="M1445" s="39"/>
      <c r="AG1445" s="32"/>
      <c r="AH1445" s="32"/>
      <c r="AI1445" s="40"/>
      <c r="AJ1445" s="41"/>
      <c r="AK1445" s="42"/>
      <c r="AL1445" s="40"/>
      <c r="AM1445" s="41"/>
      <c r="AN1445" s="42"/>
      <c r="AO1445" s="43"/>
      <c r="AP1445" s="43"/>
      <c r="AQ1445" s="43"/>
    </row>
    <row r="1446" spans="5:43" x14ac:dyDescent="0.2">
      <c r="E1446" s="36"/>
      <c r="G1446" s="37"/>
      <c r="H1446" s="38"/>
      <c r="I1446" s="38"/>
      <c r="J1446" s="38"/>
      <c r="M1446" s="39"/>
      <c r="AG1446" s="32"/>
      <c r="AH1446" s="32"/>
      <c r="AI1446" s="40"/>
      <c r="AJ1446" s="41"/>
      <c r="AK1446" s="42"/>
      <c r="AL1446" s="40"/>
      <c r="AM1446" s="41"/>
      <c r="AN1446" s="42"/>
      <c r="AO1446" s="43"/>
      <c r="AP1446" s="43"/>
      <c r="AQ1446" s="43"/>
    </row>
    <row r="1447" spans="5:43" x14ac:dyDescent="0.2">
      <c r="E1447" s="36"/>
      <c r="G1447" s="37"/>
      <c r="H1447" s="38"/>
      <c r="I1447" s="38"/>
      <c r="J1447" s="38"/>
      <c r="M1447" s="39"/>
      <c r="AG1447" s="32"/>
      <c r="AH1447" s="32"/>
      <c r="AI1447" s="40"/>
      <c r="AJ1447" s="41"/>
      <c r="AK1447" s="42"/>
      <c r="AL1447" s="40"/>
      <c r="AM1447" s="41"/>
      <c r="AN1447" s="42"/>
      <c r="AO1447" s="43"/>
      <c r="AP1447" s="43"/>
      <c r="AQ1447" s="43"/>
    </row>
    <row r="1448" spans="5:43" x14ac:dyDescent="0.2">
      <c r="E1448" s="36"/>
      <c r="G1448" s="37"/>
      <c r="H1448" s="38"/>
      <c r="I1448" s="38"/>
      <c r="J1448" s="38"/>
      <c r="M1448" s="39"/>
      <c r="AG1448" s="32"/>
      <c r="AH1448" s="32"/>
      <c r="AI1448" s="40"/>
      <c r="AJ1448" s="41"/>
      <c r="AK1448" s="42"/>
      <c r="AL1448" s="40"/>
      <c r="AM1448" s="41"/>
      <c r="AN1448" s="42"/>
      <c r="AO1448" s="43"/>
      <c r="AP1448" s="43"/>
      <c r="AQ1448" s="43"/>
    </row>
    <row r="1449" spans="5:43" x14ac:dyDescent="0.2">
      <c r="E1449" s="36"/>
      <c r="G1449" s="37"/>
      <c r="H1449" s="38"/>
      <c r="I1449" s="38"/>
      <c r="J1449" s="38"/>
      <c r="M1449" s="39"/>
      <c r="AG1449" s="32"/>
      <c r="AH1449" s="32"/>
      <c r="AI1449" s="40"/>
      <c r="AJ1449" s="41"/>
      <c r="AK1449" s="42"/>
      <c r="AL1449" s="40"/>
      <c r="AM1449" s="41"/>
      <c r="AN1449" s="42"/>
      <c r="AO1449" s="43"/>
      <c r="AP1449" s="43"/>
      <c r="AQ1449" s="43"/>
    </row>
    <row r="1450" spans="5:43" x14ac:dyDescent="0.2">
      <c r="E1450" s="36"/>
      <c r="G1450" s="37"/>
      <c r="H1450" s="38"/>
      <c r="I1450" s="38"/>
      <c r="J1450" s="38"/>
      <c r="M1450" s="39"/>
      <c r="AG1450" s="32"/>
      <c r="AH1450" s="32"/>
      <c r="AI1450" s="40"/>
      <c r="AJ1450" s="41"/>
      <c r="AK1450" s="42"/>
      <c r="AL1450" s="40"/>
      <c r="AM1450" s="41"/>
      <c r="AN1450" s="42"/>
      <c r="AO1450" s="43"/>
      <c r="AP1450" s="43"/>
      <c r="AQ1450" s="43"/>
    </row>
    <row r="1451" spans="5:43" x14ac:dyDescent="0.2">
      <c r="E1451" s="36"/>
      <c r="G1451" s="37"/>
      <c r="H1451" s="38"/>
      <c r="I1451" s="38"/>
      <c r="J1451" s="38"/>
      <c r="M1451" s="39"/>
      <c r="AG1451" s="32"/>
      <c r="AH1451" s="32"/>
      <c r="AI1451" s="40"/>
      <c r="AJ1451" s="41"/>
      <c r="AK1451" s="42"/>
      <c r="AL1451" s="40"/>
      <c r="AM1451" s="41"/>
      <c r="AN1451" s="42"/>
      <c r="AO1451" s="43"/>
      <c r="AP1451" s="43"/>
      <c r="AQ1451" s="43"/>
    </row>
    <row r="1452" spans="5:43" x14ac:dyDescent="0.2">
      <c r="E1452" s="36"/>
      <c r="G1452" s="37"/>
      <c r="H1452" s="38"/>
      <c r="I1452" s="38"/>
      <c r="J1452" s="38"/>
      <c r="M1452" s="39"/>
      <c r="AG1452" s="32"/>
      <c r="AH1452" s="32"/>
      <c r="AI1452" s="40"/>
      <c r="AJ1452" s="41"/>
      <c r="AK1452" s="42"/>
      <c r="AL1452" s="40"/>
      <c r="AM1452" s="41"/>
      <c r="AN1452" s="42"/>
      <c r="AO1452" s="43"/>
      <c r="AP1452" s="43"/>
      <c r="AQ1452" s="43"/>
    </row>
    <row r="1453" spans="5:43" x14ac:dyDescent="0.2">
      <c r="E1453" s="36"/>
      <c r="G1453" s="37"/>
      <c r="H1453" s="38"/>
      <c r="I1453" s="38"/>
      <c r="J1453" s="38"/>
      <c r="M1453" s="39"/>
      <c r="AG1453" s="32"/>
      <c r="AH1453" s="32"/>
      <c r="AI1453" s="40"/>
      <c r="AJ1453" s="41"/>
      <c r="AK1453" s="42"/>
      <c r="AL1453" s="40"/>
      <c r="AM1453" s="41"/>
      <c r="AN1453" s="42"/>
      <c r="AO1453" s="43"/>
      <c r="AP1453" s="43"/>
      <c r="AQ1453" s="43"/>
    </row>
    <row r="1454" spans="5:43" x14ac:dyDescent="0.2">
      <c r="E1454" s="36"/>
      <c r="G1454" s="37"/>
      <c r="H1454" s="38"/>
      <c r="I1454" s="38"/>
      <c r="J1454" s="38"/>
      <c r="M1454" s="39"/>
      <c r="AG1454" s="32"/>
      <c r="AH1454" s="32"/>
      <c r="AI1454" s="40"/>
      <c r="AJ1454" s="41"/>
      <c r="AK1454" s="42"/>
      <c r="AL1454" s="40"/>
      <c r="AM1454" s="41"/>
      <c r="AN1454" s="42"/>
      <c r="AO1454" s="43"/>
      <c r="AP1454" s="43"/>
      <c r="AQ1454" s="43"/>
    </row>
    <row r="1455" spans="5:43" x14ac:dyDescent="0.2">
      <c r="E1455" s="36"/>
      <c r="G1455" s="37"/>
      <c r="H1455" s="38"/>
      <c r="I1455" s="38"/>
      <c r="J1455" s="38"/>
      <c r="M1455" s="39"/>
      <c r="AG1455" s="32"/>
      <c r="AH1455" s="32"/>
      <c r="AI1455" s="40"/>
      <c r="AJ1455" s="41"/>
      <c r="AK1455" s="42"/>
      <c r="AL1455" s="40"/>
      <c r="AM1455" s="41"/>
      <c r="AN1455" s="42"/>
      <c r="AO1455" s="43"/>
      <c r="AP1455" s="43"/>
      <c r="AQ1455" s="43"/>
    </row>
    <row r="1456" spans="5:43" x14ac:dyDescent="0.2">
      <c r="E1456" s="36"/>
      <c r="G1456" s="37"/>
      <c r="H1456" s="38"/>
      <c r="I1456" s="38"/>
      <c r="J1456" s="38"/>
      <c r="M1456" s="39"/>
      <c r="AG1456" s="32"/>
      <c r="AH1456" s="32"/>
      <c r="AI1456" s="40"/>
      <c r="AJ1456" s="41"/>
      <c r="AK1456" s="42"/>
      <c r="AL1456" s="40"/>
      <c r="AM1456" s="41"/>
      <c r="AN1456" s="42"/>
      <c r="AO1456" s="43"/>
      <c r="AP1456" s="43"/>
      <c r="AQ1456" s="43"/>
    </row>
    <row r="1457" spans="5:43" x14ac:dyDescent="0.2">
      <c r="E1457" s="36"/>
      <c r="G1457" s="37"/>
      <c r="H1457" s="38"/>
      <c r="I1457" s="38"/>
      <c r="J1457" s="38"/>
      <c r="M1457" s="39"/>
      <c r="AG1457" s="32"/>
      <c r="AH1457" s="32"/>
      <c r="AI1457" s="40"/>
      <c r="AJ1457" s="41"/>
      <c r="AK1457" s="42"/>
      <c r="AL1457" s="40"/>
      <c r="AM1457" s="41"/>
      <c r="AN1457" s="42"/>
      <c r="AO1457" s="43"/>
      <c r="AP1457" s="43"/>
      <c r="AQ1457" s="43"/>
    </row>
    <row r="1458" spans="5:43" x14ac:dyDescent="0.2">
      <c r="E1458" s="36"/>
      <c r="G1458" s="37"/>
      <c r="H1458" s="38"/>
      <c r="I1458" s="38"/>
      <c r="J1458" s="38"/>
      <c r="M1458" s="39"/>
      <c r="AG1458" s="32"/>
      <c r="AH1458" s="32"/>
      <c r="AI1458" s="40"/>
      <c r="AJ1458" s="41"/>
      <c r="AK1458" s="42"/>
      <c r="AL1458" s="40"/>
      <c r="AM1458" s="41"/>
      <c r="AN1458" s="42"/>
      <c r="AO1458" s="43"/>
      <c r="AP1458" s="43"/>
      <c r="AQ1458" s="43"/>
    </row>
    <row r="1459" spans="5:43" x14ac:dyDescent="0.2">
      <c r="E1459" s="36"/>
      <c r="G1459" s="37"/>
      <c r="H1459" s="38"/>
      <c r="I1459" s="38"/>
      <c r="J1459" s="38"/>
      <c r="M1459" s="39"/>
      <c r="AG1459" s="32"/>
      <c r="AH1459" s="32"/>
      <c r="AI1459" s="40"/>
      <c r="AJ1459" s="41"/>
      <c r="AK1459" s="42"/>
      <c r="AL1459" s="40"/>
      <c r="AM1459" s="41"/>
      <c r="AN1459" s="42"/>
      <c r="AO1459" s="43"/>
      <c r="AP1459" s="43"/>
      <c r="AQ1459" s="43"/>
    </row>
    <row r="1460" spans="5:43" x14ac:dyDescent="0.2">
      <c r="E1460" s="36"/>
      <c r="G1460" s="37"/>
      <c r="H1460" s="38"/>
      <c r="I1460" s="38"/>
      <c r="J1460" s="38"/>
      <c r="M1460" s="39"/>
      <c r="AG1460" s="32"/>
      <c r="AH1460" s="32"/>
      <c r="AI1460" s="40"/>
      <c r="AJ1460" s="41"/>
      <c r="AK1460" s="42"/>
      <c r="AL1460" s="40"/>
      <c r="AM1460" s="41"/>
      <c r="AN1460" s="42"/>
      <c r="AO1460" s="43"/>
      <c r="AP1460" s="43"/>
      <c r="AQ1460" s="43"/>
    </row>
    <row r="1461" spans="5:43" x14ac:dyDescent="0.2">
      <c r="E1461" s="36"/>
      <c r="G1461" s="37"/>
      <c r="H1461" s="38"/>
      <c r="I1461" s="38"/>
      <c r="J1461" s="38"/>
      <c r="M1461" s="39"/>
      <c r="AG1461" s="32"/>
      <c r="AH1461" s="32"/>
      <c r="AI1461" s="40"/>
      <c r="AJ1461" s="41"/>
      <c r="AK1461" s="42"/>
      <c r="AL1461" s="40"/>
      <c r="AM1461" s="41"/>
      <c r="AN1461" s="42"/>
      <c r="AO1461" s="43"/>
      <c r="AP1461" s="43"/>
      <c r="AQ1461" s="43"/>
    </row>
    <row r="1462" spans="5:43" x14ac:dyDescent="0.2">
      <c r="E1462" s="36"/>
      <c r="G1462" s="37"/>
      <c r="H1462" s="38"/>
      <c r="I1462" s="38"/>
      <c r="J1462" s="38"/>
      <c r="M1462" s="39"/>
      <c r="AG1462" s="32"/>
      <c r="AH1462" s="32"/>
      <c r="AI1462" s="40"/>
      <c r="AJ1462" s="41"/>
      <c r="AK1462" s="42"/>
      <c r="AL1462" s="40"/>
      <c r="AM1462" s="41"/>
      <c r="AN1462" s="42"/>
      <c r="AO1462" s="43"/>
      <c r="AP1462" s="43"/>
      <c r="AQ1462" s="43"/>
    </row>
    <row r="1463" spans="5:43" x14ac:dyDescent="0.2">
      <c r="E1463" s="36"/>
      <c r="G1463" s="37"/>
      <c r="H1463" s="38"/>
      <c r="I1463" s="38"/>
      <c r="J1463" s="38"/>
      <c r="M1463" s="39"/>
      <c r="AG1463" s="32"/>
      <c r="AH1463" s="32"/>
      <c r="AI1463" s="40"/>
      <c r="AJ1463" s="41"/>
      <c r="AK1463" s="42"/>
      <c r="AL1463" s="40"/>
      <c r="AM1463" s="41"/>
      <c r="AN1463" s="42"/>
      <c r="AO1463" s="43"/>
      <c r="AP1463" s="43"/>
      <c r="AQ1463" s="43"/>
    </row>
    <row r="1464" spans="5:43" x14ac:dyDescent="0.2">
      <c r="E1464" s="36"/>
      <c r="G1464" s="37"/>
      <c r="H1464" s="38"/>
      <c r="I1464" s="38"/>
      <c r="J1464" s="38"/>
      <c r="M1464" s="39"/>
      <c r="AG1464" s="32"/>
      <c r="AH1464" s="32"/>
      <c r="AI1464" s="40"/>
      <c r="AJ1464" s="41"/>
      <c r="AK1464" s="42"/>
      <c r="AL1464" s="40"/>
      <c r="AM1464" s="41"/>
      <c r="AN1464" s="42"/>
      <c r="AO1464" s="43"/>
      <c r="AP1464" s="43"/>
      <c r="AQ1464" s="43"/>
    </row>
    <row r="1465" spans="5:43" x14ac:dyDescent="0.2">
      <c r="E1465" s="36"/>
      <c r="G1465" s="37"/>
      <c r="H1465" s="38"/>
      <c r="I1465" s="38"/>
      <c r="J1465" s="38"/>
      <c r="M1465" s="39"/>
      <c r="AG1465" s="32"/>
      <c r="AH1465" s="32"/>
      <c r="AI1465" s="40"/>
      <c r="AJ1465" s="41"/>
      <c r="AK1465" s="42"/>
      <c r="AL1465" s="40"/>
      <c r="AM1465" s="41"/>
      <c r="AN1465" s="42"/>
      <c r="AO1465" s="43"/>
      <c r="AP1465" s="43"/>
      <c r="AQ1465" s="43"/>
    </row>
    <row r="1466" spans="5:43" x14ac:dyDescent="0.2">
      <c r="E1466" s="36"/>
      <c r="G1466" s="37"/>
      <c r="H1466" s="38"/>
      <c r="I1466" s="38"/>
      <c r="J1466" s="38"/>
      <c r="M1466" s="39"/>
      <c r="AG1466" s="32"/>
      <c r="AH1466" s="32"/>
      <c r="AI1466" s="40"/>
      <c r="AJ1466" s="41"/>
      <c r="AK1466" s="42"/>
      <c r="AL1466" s="40"/>
      <c r="AM1466" s="41"/>
      <c r="AN1466" s="42"/>
      <c r="AO1466" s="43"/>
      <c r="AP1466" s="43"/>
      <c r="AQ1466" s="43"/>
    </row>
    <row r="1467" spans="5:43" x14ac:dyDescent="0.2">
      <c r="E1467" s="36"/>
      <c r="G1467" s="37"/>
      <c r="H1467" s="38"/>
      <c r="I1467" s="38"/>
      <c r="J1467" s="38"/>
      <c r="M1467" s="39"/>
      <c r="AG1467" s="32"/>
      <c r="AH1467" s="32"/>
      <c r="AI1467" s="40"/>
      <c r="AJ1467" s="41"/>
      <c r="AK1467" s="42"/>
      <c r="AL1467" s="40"/>
      <c r="AM1467" s="41"/>
      <c r="AN1467" s="42"/>
      <c r="AO1467" s="43"/>
      <c r="AP1467" s="43"/>
      <c r="AQ1467" s="43"/>
    </row>
    <row r="1468" spans="5:43" x14ac:dyDescent="0.2">
      <c r="E1468" s="36"/>
      <c r="G1468" s="37"/>
      <c r="H1468" s="38"/>
      <c r="I1468" s="38"/>
      <c r="J1468" s="38"/>
      <c r="M1468" s="39"/>
      <c r="AG1468" s="32"/>
      <c r="AH1468" s="32"/>
      <c r="AI1468" s="40"/>
      <c r="AJ1468" s="41"/>
      <c r="AK1468" s="42"/>
      <c r="AL1468" s="40"/>
      <c r="AM1468" s="41"/>
      <c r="AN1468" s="42"/>
      <c r="AO1468" s="43"/>
      <c r="AP1468" s="43"/>
      <c r="AQ1468" s="43"/>
    </row>
    <row r="1469" spans="5:43" x14ac:dyDescent="0.2">
      <c r="E1469" s="36"/>
      <c r="G1469" s="37"/>
      <c r="H1469" s="38"/>
      <c r="I1469" s="38"/>
      <c r="J1469" s="38"/>
      <c r="M1469" s="39"/>
      <c r="AG1469" s="32"/>
      <c r="AH1469" s="32"/>
      <c r="AI1469" s="40"/>
      <c r="AJ1469" s="41"/>
      <c r="AK1469" s="42"/>
      <c r="AL1469" s="40"/>
      <c r="AM1469" s="41"/>
      <c r="AN1469" s="42"/>
      <c r="AO1469" s="43"/>
      <c r="AP1469" s="43"/>
      <c r="AQ1469" s="43"/>
    </row>
    <row r="1470" spans="5:43" x14ac:dyDescent="0.2">
      <c r="E1470" s="36"/>
      <c r="G1470" s="37"/>
      <c r="H1470" s="38"/>
      <c r="I1470" s="38"/>
      <c r="J1470" s="38"/>
      <c r="M1470" s="39"/>
      <c r="AG1470" s="32"/>
      <c r="AH1470" s="32"/>
      <c r="AI1470" s="40"/>
      <c r="AJ1470" s="41"/>
      <c r="AK1470" s="42"/>
      <c r="AL1470" s="40"/>
      <c r="AM1470" s="41"/>
      <c r="AN1470" s="42"/>
      <c r="AO1470" s="43"/>
      <c r="AP1470" s="43"/>
      <c r="AQ1470" s="43"/>
    </row>
    <row r="1471" spans="5:43" x14ac:dyDescent="0.2">
      <c r="E1471" s="36"/>
      <c r="G1471" s="37"/>
      <c r="H1471" s="38"/>
      <c r="I1471" s="38"/>
      <c r="J1471" s="38"/>
      <c r="M1471" s="39"/>
      <c r="AG1471" s="32"/>
      <c r="AH1471" s="32"/>
      <c r="AI1471" s="40"/>
      <c r="AJ1471" s="41"/>
      <c r="AK1471" s="42"/>
      <c r="AL1471" s="40"/>
      <c r="AM1471" s="41"/>
      <c r="AN1471" s="42"/>
      <c r="AO1471" s="43"/>
      <c r="AP1471" s="43"/>
      <c r="AQ1471" s="43"/>
    </row>
    <row r="1472" spans="5:43" x14ac:dyDescent="0.2">
      <c r="E1472" s="36"/>
      <c r="G1472" s="37"/>
      <c r="H1472" s="38"/>
      <c r="I1472" s="38"/>
      <c r="J1472" s="38"/>
      <c r="M1472" s="39"/>
      <c r="AG1472" s="32"/>
      <c r="AH1472" s="32"/>
      <c r="AI1472" s="40"/>
      <c r="AJ1472" s="41"/>
      <c r="AK1472" s="42"/>
      <c r="AL1472" s="40"/>
      <c r="AM1472" s="41"/>
      <c r="AN1472" s="42"/>
      <c r="AO1472" s="43"/>
      <c r="AP1472" s="43"/>
      <c r="AQ1472" s="43"/>
    </row>
    <row r="1473" spans="5:43" x14ac:dyDescent="0.2">
      <c r="E1473" s="36"/>
      <c r="G1473" s="37"/>
      <c r="H1473" s="38"/>
      <c r="I1473" s="38"/>
      <c r="J1473" s="38"/>
      <c r="M1473" s="39"/>
      <c r="AG1473" s="32"/>
      <c r="AH1473" s="32"/>
      <c r="AI1473" s="40"/>
      <c r="AJ1473" s="41"/>
      <c r="AK1473" s="42"/>
      <c r="AL1473" s="40"/>
      <c r="AM1473" s="41"/>
      <c r="AN1473" s="42"/>
      <c r="AO1473" s="43"/>
      <c r="AP1473" s="43"/>
      <c r="AQ1473" s="43"/>
    </row>
    <row r="1474" spans="5:43" x14ac:dyDescent="0.2">
      <c r="E1474" s="36"/>
      <c r="G1474" s="37"/>
      <c r="H1474" s="38"/>
      <c r="I1474" s="38"/>
      <c r="J1474" s="38"/>
      <c r="M1474" s="39"/>
      <c r="AG1474" s="32"/>
      <c r="AH1474" s="32"/>
      <c r="AI1474" s="40"/>
      <c r="AJ1474" s="41"/>
      <c r="AK1474" s="42"/>
      <c r="AL1474" s="40"/>
      <c r="AM1474" s="41"/>
      <c r="AN1474" s="42"/>
      <c r="AO1474" s="43"/>
      <c r="AP1474" s="43"/>
      <c r="AQ1474" s="43"/>
    </row>
    <row r="1475" spans="5:43" x14ac:dyDescent="0.2">
      <c r="E1475" s="36"/>
      <c r="G1475" s="37"/>
      <c r="H1475" s="38"/>
      <c r="I1475" s="38"/>
      <c r="J1475" s="38"/>
      <c r="M1475" s="39"/>
      <c r="AG1475" s="32"/>
      <c r="AH1475" s="32"/>
      <c r="AI1475" s="40"/>
      <c r="AJ1475" s="41"/>
      <c r="AK1475" s="42"/>
      <c r="AL1475" s="40"/>
      <c r="AM1475" s="41"/>
      <c r="AN1475" s="42"/>
      <c r="AO1475" s="43"/>
      <c r="AP1475" s="43"/>
      <c r="AQ1475" s="43"/>
    </row>
    <row r="1476" spans="5:43" x14ac:dyDescent="0.2">
      <c r="E1476" s="36"/>
      <c r="G1476" s="37"/>
      <c r="H1476" s="38"/>
      <c r="I1476" s="38"/>
      <c r="J1476" s="38"/>
      <c r="M1476" s="39"/>
      <c r="AG1476" s="32"/>
      <c r="AH1476" s="32"/>
      <c r="AI1476" s="40"/>
      <c r="AJ1476" s="41"/>
      <c r="AK1476" s="42"/>
      <c r="AL1476" s="40"/>
      <c r="AM1476" s="41"/>
      <c r="AN1476" s="42"/>
      <c r="AO1476" s="43"/>
      <c r="AP1476" s="43"/>
      <c r="AQ1476" s="43"/>
    </row>
    <row r="1477" spans="5:43" x14ac:dyDescent="0.2">
      <c r="E1477" s="36"/>
      <c r="G1477" s="37"/>
      <c r="H1477" s="38"/>
      <c r="I1477" s="38"/>
      <c r="J1477" s="38"/>
      <c r="M1477" s="39"/>
      <c r="AG1477" s="32"/>
      <c r="AH1477" s="32"/>
      <c r="AI1477" s="40"/>
      <c r="AJ1477" s="41"/>
      <c r="AK1477" s="42"/>
      <c r="AL1477" s="40"/>
      <c r="AM1477" s="41"/>
      <c r="AN1477" s="42"/>
      <c r="AO1477" s="43"/>
      <c r="AP1477" s="43"/>
      <c r="AQ1477" s="43"/>
    </row>
    <row r="1478" spans="5:43" x14ac:dyDescent="0.2">
      <c r="E1478" s="36"/>
      <c r="G1478" s="37"/>
      <c r="H1478" s="38"/>
      <c r="I1478" s="38"/>
      <c r="J1478" s="38"/>
      <c r="M1478" s="39"/>
      <c r="AG1478" s="32"/>
      <c r="AH1478" s="32"/>
      <c r="AI1478" s="40"/>
      <c r="AJ1478" s="41"/>
      <c r="AK1478" s="42"/>
      <c r="AL1478" s="40"/>
      <c r="AM1478" s="41"/>
      <c r="AN1478" s="42"/>
      <c r="AO1478" s="43"/>
      <c r="AP1478" s="43"/>
      <c r="AQ1478" s="43"/>
    </row>
    <row r="1479" spans="5:43" x14ac:dyDescent="0.2">
      <c r="E1479" s="36"/>
      <c r="G1479" s="37"/>
      <c r="H1479" s="38"/>
      <c r="I1479" s="38"/>
      <c r="J1479" s="38"/>
      <c r="M1479" s="39"/>
      <c r="AG1479" s="32"/>
      <c r="AH1479" s="32"/>
      <c r="AI1479" s="40"/>
      <c r="AJ1479" s="41"/>
      <c r="AK1479" s="42"/>
      <c r="AL1479" s="40"/>
      <c r="AM1479" s="41"/>
      <c r="AN1479" s="42"/>
      <c r="AO1479" s="43"/>
      <c r="AP1479" s="43"/>
      <c r="AQ1479" s="43"/>
    </row>
    <row r="1480" spans="5:43" x14ac:dyDescent="0.2">
      <c r="E1480" s="36"/>
      <c r="G1480" s="37"/>
      <c r="H1480" s="38"/>
      <c r="I1480" s="38"/>
      <c r="J1480" s="38"/>
      <c r="M1480" s="39"/>
      <c r="AG1480" s="32"/>
      <c r="AH1480" s="32"/>
      <c r="AI1480" s="40"/>
      <c r="AJ1480" s="41"/>
      <c r="AK1480" s="42"/>
      <c r="AL1480" s="40"/>
      <c r="AM1480" s="41"/>
      <c r="AN1480" s="42"/>
      <c r="AO1480" s="43"/>
      <c r="AP1480" s="43"/>
      <c r="AQ1480" s="43"/>
    </row>
    <row r="1481" spans="5:43" x14ac:dyDescent="0.2">
      <c r="E1481" s="36"/>
      <c r="G1481" s="37"/>
      <c r="H1481" s="38"/>
      <c r="I1481" s="38"/>
      <c r="J1481" s="38"/>
      <c r="M1481" s="39"/>
      <c r="AG1481" s="32"/>
      <c r="AH1481" s="32"/>
      <c r="AI1481" s="40"/>
      <c r="AJ1481" s="41"/>
      <c r="AK1481" s="42"/>
      <c r="AL1481" s="40"/>
      <c r="AM1481" s="41"/>
      <c r="AN1481" s="42"/>
      <c r="AO1481" s="43"/>
      <c r="AP1481" s="43"/>
      <c r="AQ1481" s="43"/>
    </row>
    <row r="1482" spans="5:43" x14ac:dyDescent="0.2">
      <c r="E1482" s="36"/>
      <c r="G1482" s="37"/>
      <c r="H1482" s="38"/>
      <c r="I1482" s="38"/>
      <c r="J1482" s="38"/>
      <c r="M1482" s="39"/>
      <c r="AG1482" s="32"/>
      <c r="AH1482" s="32"/>
      <c r="AI1482" s="40"/>
      <c r="AJ1482" s="41"/>
      <c r="AK1482" s="42"/>
      <c r="AL1482" s="40"/>
      <c r="AM1482" s="41"/>
      <c r="AN1482" s="42"/>
      <c r="AO1482" s="43"/>
      <c r="AP1482" s="43"/>
      <c r="AQ1482" s="43"/>
    </row>
    <row r="1483" spans="5:43" x14ac:dyDescent="0.2">
      <c r="E1483" s="36"/>
      <c r="G1483" s="37"/>
      <c r="H1483" s="38"/>
      <c r="I1483" s="38"/>
      <c r="J1483" s="38"/>
      <c r="M1483" s="39"/>
      <c r="AG1483" s="32"/>
      <c r="AH1483" s="32"/>
      <c r="AI1483" s="40"/>
      <c r="AJ1483" s="41"/>
      <c r="AK1483" s="42"/>
      <c r="AL1483" s="40"/>
      <c r="AM1483" s="41"/>
      <c r="AN1483" s="42"/>
      <c r="AO1483" s="43"/>
      <c r="AP1483" s="43"/>
      <c r="AQ1483" s="43"/>
    </row>
    <row r="1484" spans="5:43" x14ac:dyDescent="0.2">
      <c r="E1484" s="36"/>
      <c r="G1484" s="37"/>
      <c r="H1484" s="38"/>
      <c r="I1484" s="38"/>
      <c r="J1484" s="38"/>
      <c r="M1484" s="39"/>
      <c r="AG1484" s="32"/>
      <c r="AH1484" s="32"/>
      <c r="AI1484" s="40"/>
      <c r="AJ1484" s="41"/>
      <c r="AK1484" s="42"/>
      <c r="AL1484" s="40"/>
      <c r="AM1484" s="41"/>
      <c r="AN1484" s="42"/>
      <c r="AO1484" s="43"/>
      <c r="AP1484" s="43"/>
      <c r="AQ1484" s="43"/>
    </row>
    <row r="1485" spans="5:43" x14ac:dyDescent="0.2">
      <c r="E1485" s="36"/>
      <c r="G1485" s="37"/>
      <c r="H1485" s="38"/>
      <c r="I1485" s="38"/>
      <c r="J1485" s="38"/>
      <c r="M1485" s="39"/>
      <c r="AG1485" s="32"/>
      <c r="AH1485" s="32"/>
      <c r="AI1485" s="40"/>
      <c r="AJ1485" s="41"/>
      <c r="AK1485" s="42"/>
      <c r="AL1485" s="40"/>
      <c r="AM1485" s="41"/>
      <c r="AN1485" s="42"/>
      <c r="AO1485" s="43"/>
      <c r="AP1485" s="43"/>
      <c r="AQ1485" s="43"/>
    </row>
    <row r="1486" spans="5:43" x14ac:dyDescent="0.2">
      <c r="E1486" s="36"/>
      <c r="G1486" s="37"/>
      <c r="H1486" s="38"/>
      <c r="I1486" s="38"/>
      <c r="J1486" s="38"/>
      <c r="M1486" s="39"/>
      <c r="AG1486" s="32"/>
      <c r="AH1486" s="32"/>
      <c r="AI1486" s="40"/>
      <c r="AJ1486" s="41"/>
      <c r="AK1486" s="42"/>
      <c r="AL1486" s="40"/>
      <c r="AM1486" s="41"/>
      <c r="AN1486" s="42"/>
      <c r="AO1486" s="43"/>
      <c r="AP1486" s="43"/>
      <c r="AQ1486" s="43"/>
    </row>
    <row r="1487" spans="5:43" x14ac:dyDescent="0.2">
      <c r="E1487" s="36"/>
      <c r="G1487" s="37"/>
      <c r="H1487" s="38"/>
      <c r="I1487" s="38"/>
      <c r="J1487" s="38"/>
      <c r="M1487" s="39"/>
      <c r="AG1487" s="32"/>
      <c r="AH1487" s="32"/>
      <c r="AI1487" s="40"/>
      <c r="AJ1487" s="41"/>
      <c r="AK1487" s="42"/>
      <c r="AL1487" s="40"/>
      <c r="AM1487" s="41"/>
      <c r="AN1487" s="42"/>
      <c r="AO1487" s="43"/>
      <c r="AP1487" s="43"/>
      <c r="AQ1487" s="43"/>
    </row>
    <row r="1488" spans="5:43" x14ac:dyDescent="0.2">
      <c r="E1488" s="36"/>
      <c r="G1488" s="37"/>
      <c r="H1488" s="38"/>
      <c r="I1488" s="38"/>
      <c r="J1488" s="38"/>
      <c r="M1488" s="39"/>
      <c r="AG1488" s="32"/>
      <c r="AH1488" s="32"/>
      <c r="AI1488" s="40"/>
      <c r="AJ1488" s="41"/>
      <c r="AK1488" s="42"/>
      <c r="AL1488" s="40"/>
      <c r="AM1488" s="41"/>
      <c r="AN1488" s="42"/>
      <c r="AO1488" s="43"/>
      <c r="AP1488" s="43"/>
      <c r="AQ1488" s="43"/>
    </row>
    <row r="1489" spans="5:43" x14ac:dyDescent="0.2">
      <c r="E1489" s="36"/>
      <c r="G1489" s="37"/>
      <c r="H1489" s="38"/>
      <c r="I1489" s="38"/>
      <c r="J1489" s="38"/>
      <c r="M1489" s="39"/>
      <c r="AG1489" s="32"/>
      <c r="AH1489" s="32"/>
      <c r="AI1489" s="40"/>
      <c r="AJ1489" s="41"/>
      <c r="AK1489" s="42"/>
      <c r="AL1489" s="40"/>
      <c r="AM1489" s="41"/>
      <c r="AN1489" s="42"/>
      <c r="AO1489" s="43"/>
      <c r="AP1489" s="43"/>
      <c r="AQ1489" s="43"/>
    </row>
    <row r="1490" spans="5:43" x14ac:dyDescent="0.2">
      <c r="E1490" s="36"/>
      <c r="G1490" s="37"/>
      <c r="H1490" s="38"/>
      <c r="I1490" s="38"/>
      <c r="J1490" s="38"/>
      <c r="M1490" s="39"/>
      <c r="AG1490" s="32"/>
      <c r="AH1490" s="32"/>
      <c r="AI1490" s="40"/>
      <c r="AJ1490" s="41"/>
      <c r="AK1490" s="42"/>
      <c r="AL1490" s="40"/>
      <c r="AM1490" s="41"/>
      <c r="AN1490" s="42"/>
      <c r="AO1490" s="43"/>
      <c r="AP1490" s="43"/>
      <c r="AQ1490" s="43"/>
    </row>
    <row r="1491" spans="5:43" x14ac:dyDescent="0.2">
      <c r="E1491" s="36"/>
      <c r="G1491" s="37"/>
      <c r="H1491" s="38"/>
      <c r="I1491" s="38"/>
      <c r="J1491" s="38"/>
      <c r="M1491" s="39"/>
      <c r="AG1491" s="32"/>
      <c r="AH1491" s="32"/>
      <c r="AI1491" s="40"/>
      <c r="AJ1491" s="41"/>
      <c r="AK1491" s="42"/>
      <c r="AL1491" s="40"/>
      <c r="AM1491" s="41"/>
      <c r="AN1491" s="42"/>
      <c r="AO1491" s="43"/>
      <c r="AP1491" s="43"/>
      <c r="AQ1491" s="43"/>
    </row>
    <row r="1492" spans="5:43" x14ac:dyDescent="0.2">
      <c r="E1492" s="36"/>
      <c r="G1492" s="37"/>
      <c r="H1492" s="38"/>
      <c r="I1492" s="38"/>
      <c r="J1492" s="38"/>
      <c r="M1492" s="39"/>
      <c r="AG1492" s="32"/>
      <c r="AH1492" s="32"/>
      <c r="AI1492" s="40"/>
      <c r="AJ1492" s="41"/>
      <c r="AK1492" s="42"/>
      <c r="AL1492" s="40"/>
      <c r="AM1492" s="41"/>
      <c r="AN1492" s="42"/>
      <c r="AO1492" s="43"/>
      <c r="AP1492" s="43"/>
      <c r="AQ1492" s="43"/>
    </row>
    <row r="1493" spans="5:43" x14ac:dyDescent="0.2">
      <c r="E1493" s="36"/>
      <c r="G1493" s="37"/>
      <c r="H1493" s="38"/>
      <c r="I1493" s="38"/>
      <c r="J1493" s="38"/>
      <c r="M1493" s="39"/>
      <c r="AG1493" s="32"/>
      <c r="AH1493" s="32"/>
      <c r="AI1493" s="40"/>
      <c r="AJ1493" s="41"/>
      <c r="AK1493" s="42"/>
      <c r="AL1493" s="40"/>
      <c r="AM1493" s="41"/>
      <c r="AN1493" s="42"/>
      <c r="AO1493" s="43"/>
      <c r="AP1493" s="43"/>
      <c r="AQ1493" s="43"/>
    </row>
    <row r="1494" spans="5:43" x14ac:dyDescent="0.2">
      <c r="E1494" s="36"/>
      <c r="G1494" s="37"/>
      <c r="H1494" s="38"/>
      <c r="I1494" s="38"/>
      <c r="J1494" s="38"/>
      <c r="M1494" s="39"/>
      <c r="AG1494" s="32"/>
      <c r="AH1494" s="32"/>
      <c r="AI1494" s="40"/>
      <c r="AJ1494" s="41"/>
      <c r="AK1494" s="42"/>
      <c r="AL1494" s="40"/>
      <c r="AM1494" s="41"/>
      <c r="AN1494" s="42"/>
      <c r="AO1494" s="43"/>
      <c r="AP1494" s="43"/>
      <c r="AQ1494" s="43"/>
    </row>
    <row r="1495" spans="5:43" x14ac:dyDescent="0.2">
      <c r="E1495" s="36"/>
      <c r="G1495" s="37"/>
      <c r="H1495" s="38"/>
      <c r="I1495" s="38"/>
      <c r="J1495" s="38"/>
      <c r="M1495" s="39"/>
      <c r="AG1495" s="32"/>
      <c r="AH1495" s="32"/>
      <c r="AI1495" s="40"/>
      <c r="AJ1495" s="41"/>
      <c r="AK1495" s="42"/>
      <c r="AL1495" s="40"/>
      <c r="AM1495" s="41"/>
      <c r="AN1495" s="42"/>
      <c r="AO1495" s="43"/>
      <c r="AP1495" s="43"/>
      <c r="AQ1495" s="43"/>
    </row>
    <row r="1496" spans="5:43" x14ac:dyDescent="0.2">
      <c r="E1496" s="36"/>
      <c r="G1496" s="37"/>
      <c r="H1496" s="38"/>
      <c r="I1496" s="38"/>
      <c r="J1496" s="38"/>
      <c r="M1496" s="39"/>
      <c r="AG1496" s="32"/>
      <c r="AH1496" s="32"/>
      <c r="AI1496" s="40"/>
      <c r="AJ1496" s="41"/>
      <c r="AK1496" s="42"/>
      <c r="AL1496" s="40"/>
      <c r="AM1496" s="41"/>
      <c r="AN1496" s="42"/>
      <c r="AO1496" s="43"/>
      <c r="AP1496" s="43"/>
      <c r="AQ1496" s="43"/>
    </row>
    <row r="1497" spans="5:43" x14ac:dyDescent="0.2">
      <c r="E1497" s="36"/>
      <c r="G1497" s="37"/>
      <c r="H1497" s="38"/>
      <c r="I1497" s="38"/>
      <c r="J1497" s="38"/>
      <c r="M1497" s="39"/>
      <c r="AG1497" s="32"/>
      <c r="AH1497" s="32"/>
      <c r="AI1497" s="40"/>
      <c r="AJ1497" s="41"/>
      <c r="AK1497" s="42"/>
      <c r="AL1497" s="40"/>
      <c r="AM1497" s="41"/>
      <c r="AN1497" s="42"/>
      <c r="AO1497" s="43"/>
      <c r="AP1497" s="43"/>
      <c r="AQ1497" s="43"/>
    </row>
    <row r="1498" spans="5:43" x14ac:dyDescent="0.2">
      <c r="E1498" s="36"/>
      <c r="G1498" s="37"/>
      <c r="H1498" s="38"/>
      <c r="I1498" s="38"/>
      <c r="J1498" s="38"/>
      <c r="M1498" s="39"/>
      <c r="AG1498" s="32"/>
      <c r="AH1498" s="32"/>
      <c r="AI1498" s="40"/>
      <c r="AJ1498" s="41"/>
      <c r="AK1498" s="42"/>
      <c r="AL1498" s="40"/>
      <c r="AM1498" s="41"/>
      <c r="AN1498" s="42"/>
      <c r="AO1498" s="43"/>
      <c r="AP1498" s="43"/>
      <c r="AQ1498" s="43"/>
    </row>
    <row r="1499" spans="5:43" x14ac:dyDescent="0.2">
      <c r="E1499" s="36"/>
      <c r="G1499" s="37"/>
      <c r="H1499" s="38"/>
      <c r="I1499" s="38"/>
      <c r="J1499" s="38"/>
      <c r="M1499" s="39"/>
      <c r="AG1499" s="32"/>
      <c r="AH1499" s="32"/>
      <c r="AI1499" s="40"/>
      <c r="AJ1499" s="41"/>
      <c r="AK1499" s="42"/>
      <c r="AL1499" s="40"/>
      <c r="AM1499" s="41"/>
      <c r="AN1499" s="42"/>
      <c r="AO1499" s="43"/>
      <c r="AP1499" s="43"/>
      <c r="AQ1499" s="43"/>
    </row>
    <row r="1500" spans="5:43" x14ac:dyDescent="0.2">
      <c r="E1500" s="36"/>
      <c r="G1500" s="37"/>
      <c r="H1500" s="38"/>
      <c r="I1500" s="38"/>
      <c r="J1500" s="38"/>
      <c r="M1500" s="39"/>
      <c r="AG1500" s="32"/>
      <c r="AH1500" s="32"/>
      <c r="AI1500" s="40"/>
      <c r="AJ1500" s="41"/>
      <c r="AK1500" s="42"/>
      <c r="AL1500" s="40"/>
      <c r="AM1500" s="41"/>
      <c r="AN1500" s="42"/>
      <c r="AO1500" s="43"/>
      <c r="AP1500" s="43"/>
      <c r="AQ1500" s="43"/>
    </row>
    <row r="1501" spans="5:43" x14ac:dyDescent="0.2">
      <c r="E1501" s="36"/>
      <c r="G1501" s="37"/>
      <c r="H1501" s="38"/>
      <c r="I1501" s="38"/>
      <c r="J1501" s="38"/>
      <c r="M1501" s="39"/>
      <c r="AG1501" s="32"/>
      <c r="AH1501" s="32"/>
      <c r="AI1501" s="40"/>
      <c r="AJ1501" s="41"/>
      <c r="AK1501" s="42"/>
      <c r="AL1501" s="40"/>
      <c r="AM1501" s="41"/>
      <c r="AN1501" s="42"/>
      <c r="AO1501" s="43"/>
      <c r="AP1501" s="43"/>
      <c r="AQ1501" s="43"/>
    </row>
    <row r="1502" spans="5:43" x14ac:dyDescent="0.2">
      <c r="E1502" s="36"/>
      <c r="G1502" s="37"/>
      <c r="H1502" s="38"/>
      <c r="I1502" s="38"/>
      <c r="J1502" s="38"/>
      <c r="M1502" s="39"/>
      <c r="AG1502" s="32"/>
      <c r="AH1502" s="32"/>
      <c r="AI1502" s="40"/>
      <c r="AJ1502" s="41"/>
      <c r="AK1502" s="42"/>
      <c r="AL1502" s="40"/>
      <c r="AM1502" s="41"/>
      <c r="AN1502" s="42"/>
      <c r="AO1502" s="43"/>
      <c r="AP1502" s="43"/>
      <c r="AQ1502" s="43"/>
    </row>
    <row r="1503" spans="5:43" x14ac:dyDescent="0.2">
      <c r="E1503" s="36"/>
      <c r="G1503" s="37"/>
      <c r="H1503" s="38"/>
      <c r="I1503" s="38"/>
      <c r="J1503" s="38"/>
      <c r="M1503" s="39"/>
      <c r="AG1503" s="32"/>
      <c r="AH1503" s="32"/>
      <c r="AI1503" s="40"/>
      <c r="AJ1503" s="41"/>
      <c r="AK1503" s="42"/>
      <c r="AL1503" s="40"/>
      <c r="AM1503" s="41"/>
      <c r="AN1503" s="42"/>
      <c r="AO1503" s="43"/>
      <c r="AP1503" s="43"/>
      <c r="AQ1503" s="43"/>
    </row>
    <row r="1504" spans="5:43" x14ac:dyDescent="0.2">
      <c r="E1504" s="36"/>
      <c r="G1504" s="37"/>
      <c r="H1504" s="38"/>
      <c r="I1504" s="38"/>
      <c r="J1504" s="38"/>
      <c r="M1504" s="39"/>
      <c r="AG1504" s="32"/>
      <c r="AH1504" s="32"/>
      <c r="AI1504" s="40"/>
      <c r="AJ1504" s="41"/>
      <c r="AK1504" s="42"/>
      <c r="AL1504" s="40"/>
      <c r="AM1504" s="41"/>
      <c r="AN1504" s="42"/>
      <c r="AO1504" s="43"/>
      <c r="AP1504" s="43"/>
      <c r="AQ1504" s="43"/>
    </row>
    <row r="1505" spans="5:43" x14ac:dyDescent="0.2">
      <c r="E1505" s="36"/>
      <c r="G1505" s="37"/>
      <c r="H1505" s="38"/>
      <c r="I1505" s="38"/>
      <c r="J1505" s="38"/>
      <c r="M1505" s="39"/>
      <c r="AG1505" s="32"/>
      <c r="AH1505" s="32"/>
      <c r="AI1505" s="40"/>
      <c r="AJ1505" s="41"/>
      <c r="AK1505" s="42"/>
      <c r="AL1505" s="40"/>
      <c r="AM1505" s="41"/>
      <c r="AN1505" s="42"/>
      <c r="AO1505" s="43"/>
      <c r="AP1505" s="43"/>
      <c r="AQ1505" s="43"/>
    </row>
    <row r="1506" spans="5:43" x14ac:dyDescent="0.2">
      <c r="E1506" s="36"/>
      <c r="G1506" s="37"/>
      <c r="H1506" s="38"/>
      <c r="I1506" s="38"/>
      <c r="J1506" s="38"/>
      <c r="M1506" s="39"/>
      <c r="AG1506" s="32"/>
      <c r="AH1506" s="32"/>
      <c r="AI1506" s="40"/>
      <c r="AJ1506" s="41"/>
      <c r="AK1506" s="42"/>
      <c r="AL1506" s="40"/>
      <c r="AM1506" s="41"/>
      <c r="AN1506" s="42"/>
      <c r="AO1506" s="43"/>
      <c r="AP1506" s="43"/>
      <c r="AQ1506" s="43"/>
    </row>
    <row r="1507" spans="5:43" x14ac:dyDescent="0.2">
      <c r="E1507" s="36"/>
      <c r="G1507" s="37"/>
      <c r="H1507" s="38"/>
      <c r="I1507" s="38"/>
      <c r="J1507" s="38"/>
      <c r="M1507" s="39"/>
      <c r="AG1507" s="32"/>
      <c r="AH1507" s="32"/>
      <c r="AI1507" s="40"/>
      <c r="AJ1507" s="41"/>
      <c r="AK1507" s="42"/>
      <c r="AL1507" s="40"/>
      <c r="AM1507" s="41"/>
      <c r="AN1507" s="42"/>
      <c r="AO1507" s="43"/>
      <c r="AP1507" s="43"/>
      <c r="AQ1507" s="43"/>
    </row>
    <row r="1508" spans="5:43" x14ac:dyDescent="0.2">
      <c r="E1508" s="36"/>
      <c r="G1508" s="37"/>
      <c r="H1508" s="38"/>
      <c r="I1508" s="38"/>
      <c r="J1508" s="38"/>
      <c r="M1508" s="39"/>
      <c r="AG1508" s="32"/>
      <c r="AH1508" s="32"/>
      <c r="AI1508" s="40"/>
      <c r="AJ1508" s="41"/>
      <c r="AK1508" s="42"/>
      <c r="AL1508" s="40"/>
      <c r="AM1508" s="41"/>
      <c r="AN1508" s="42"/>
      <c r="AO1508" s="43"/>
      <c r="AP1508" s="43"/>
      <c r="AQ1508" s="43"/>
    </row>
    <row r="1509" spans="5:43" x14ac:dyDescent="0.2">
      <c r="E1509" s="36"/>
      <c r="G1509" s="37"/>
      <c r="H1509" s="38"/>
      <c r="I1509" s="38"/>
      <c r="J1509" s="38"/>
      <c r="M1509" s="39"/>
      <c r="AG1509" s="32"/>
      <c r="AH1509" s="32"/>
      <c r="AI1509" s="40"/>
      <c r="AJ1509" s="41"/>
      <c r="AK1509" s="42"/>
      <c r="AL1509" s="40"/>
      <c r="AM1509" s="41"/>
      <c r="AN1509" s="42"/>
      <c r="AO1509" s="43"/>
      <c r="AP1509" s="43"/>
      <c r="AQ1509" s="43"/>
    </row>
    <row r="1510" spans="5:43" x14ac:dyDescent="0.2">
      <c r="E1510" s="36"/>
      <c r="G1510" s="37"/>
      <c r="H1510" s="38"/>
      <c r="I1510" s="38"/>
      <c r="J1510" s="38"/>
      <c r="M1510" s="39"/>
      <c r="AG1510" s="32"/>
      <c r="AH1510" s="32"/>
      <c r="AI1510" s="40"/>
      <c r="AJ1510" s="41"/>
      <c r="AK1510" s="42"/>
      <c r="AL1510" s="40"/>
      <c r="AM1510" s="41"/>
      <c r="AN1510" s="42"/>
      <c r="AO1510" s="43"/>
      <c r="AP1510" s="43"/>
      <c r="AQ1510" s="43"/>
    </row>
    <row r="1511" spans="5:43" x14ac:dyDescent="0.2">
      <c r="E1511" s="36"/>
      <c r="G1511" s="37"/>
      <c r="H1511" s="38"/>
      <c r="I1511" s="38"/>
      <c r="J1511" s="38"/>
      <c r="M1511" s="39"/>
      <c r="AG1511" s="32"/>
      <c r="AH1511" s="32"/>
      <c r="AI1511" s="40"/>
      <c r="AJ1511" s="41"/>
      <c r="AK1511" s="42"/>
      <c r="AL1511" s="40"/>
      <c r="AM1511" s="41"/>
      <c r="AN1511" s="42"/>
      <c r="AO1511" s="43"/>
      <c r="AP1511" s="43"/>
      <c r="AQ1511" s="43"/>
    </row>
    <row r="1512" spans="5:43" x14ac:dyDescent="0.2">
      <c r="E1512" s="36"/>
      <c r="G1512" s="37"/>
      <c r="H1512" s="38"/>
      <c r="I1512" s="38"/>
      <c r="J1512" s="38"/>
      <c r="M1512" s="39"/>
      <c r="AG1512" s="32"/>
      <c r="AH1512" s="32"/>
      <c r="AI1512" s="40"/>
      <c r="AJ1512" s="41"/>
      <c r="AK1512" s="42"/>
      <c r="AL1512" s="40"/>
      <c r="AM1512" s="41"/>
      <c r="AN1512" s="42"/>
      <c r="AO1512" s="43"/>
      <c r="AP1512" s="43"/>
      <c r="AQ1512" s="43"/>
    </row>
    <row r="1513" spans="5:43" x14ac:dyDescent="0.2">
      <c r="E1513" s="36"/>
      <c r="G1513" s="37"/>
      <c r="H1513" s="38"/>
      <c r="I1513" s="38"/>
      <c r="J1513" s="38"/>
      <c r="M1513" s="39"/>
      <c r="AG1513" s="32"/>
      <c r="AH1513" s="32"/>
      <c r="AI1513" s="40"/>
      <c r="AJ1513" s="41"/>
      <c r="AK1513" s="42"/>
      <c r="AL1513" s="40"/>
      <c r="AM1513" s="41"/>
      <c r="AN1513" s="42"/>
      <c r="AO1513" s="43"/>
      <c r="AP1513" s="43"/>
      <c r="AQ1513" s="43"/>
    </row>
    <row r="1514" spans="5:43" x14ac:dyDescent="0.2">
      <c r="E1514" s="36"/>
      <c r="G1514" s="37"/>
      <c r="H1514" s="38"/>
      <c r="I1514" s="38"/>
      <c r="J1514" s="38"/>
      <c r="M1514" s="39"/>
      <c r="AG1514" s="32"/>
      <c r="AH1514" s="32"/>
      <c r="AI1514" s="40"/>
      <c r="AJ1514" s="41"/>
      <c r="AK1514" s="42"/>
      <c r="AL1514" s="40"/>
      <c r="AM1514" s="41"/>
      <c r="AN1514" s="42"/>
      <c r="AO1514" s="43"/>
      <c r="AP1514" s="43"/>
      <c r="AQ1514" s="43"/>
    </row>
    <row r="1515" spans="5:43" x14ac:dyDescent="0.2">
      <c r="E1515" s="36"/>
      <c r="G1515" s="37"/>
      <c r="H1515" s="38"/>
      <c r="I1515" s="38"/>
      <c r="J1515" s="38"/>
      <c r="M1515" s="39"/>
      <c r="AG1515" s="32"/>
      <c r="AH1515" s="32"/>
      <c r="AI1515" s="40"/>
      <c r="AJ1515" s="41"/>
      <c r="AK1515" s="42"/>
      <c r="AL1515" s="40"/>
      <c r="AM1515" s="41"/>
      <c r="AN1515" s="42"/>
      <c r="AO1515" s="43"/>
      <c r="AP1515" s="43"/>
      <c r="AQ1515" s="43"/>
    </row>
    <row r="1516" spans="5:43" x14ac:dyDescent="0.2">
      <c r="E1516" s="36"/>
      <c r="G1516" s="37"/>
      <c r="H1516" s="38"/>
      <c r="I1516" s="38"/>
      <c r="J1516" s="38"/>
      <c r="M1516" s="39"/>
      <c r="AG1516" s="32"/>
      <c r="AH1516" s="32"/>
      <c r="AI1516" s="40"/>
      <c r="AJ1516" s="41"/>
      <c r="AK1516" s="42"/>
      <c r="AL1516" s="40"/>
      <c r="AM1516" s="41"/>
      <c r="AN1516" s="42"/>
      <c r="AO1516" s="43"/>
      <c r="AP1516" s="43"/>
      <c r="AQ1516" s="43"/>
    </row>
    <row r="1517" spans="5:43" x14ac:dyDescent="0.2">
      <c r="E1517" s="36"/>
      <c r="G1517" s="37"/>
      <c r="H1517" s="38"/>
      <c r="I1517" s="38"/>
      <c r="J1517" s="38"/>
      <c r="M1517" s="39"/>
      <c r="AG1517" s="32"/>
      <c r="AH1517" s="32"/>
      <c r="AI1517" s="40"/>
      <c r="AJ1517" s="41"/>
      <c r="AK1517" s="42"/>
      <c r="AL1517" s="40"/>
      <c r="AM1517" s="41"/>
      <c r="AN1517" s="42"/>
      <c r="AO1517" s="43"/>
      <c r="AP1517" s="43"/>
      <c r="AQ1517" s="43"/>
    </row>
    <row r="1518" spans="5:43" x14ac:dyDescent="0.2">
      <c r="E1518" s="36"/>
      <c r="G1518" s="37"/>
      <c r="H1518" s="38"/>
      <c r="I1518" s="38"/>
      <c r="J1518" s="38"/>
      <c r="M1518" s="39"/>
      <c r="AG1518" s="32"/>
      <c r="AH1518" s="32"/>
      <c r="AI1518" s="40"/>
      <c r="AJ1518" s="41"/>
      <c r="AK1518" s="42"/>
      <c r="AL1518" s="40"/>
      <c r="AM1518" s="41"/>
      <c r="AN1518" s="42"/>
      <c r="AO1518" s="43"/>
      <c r="AP1518" s="43"/>
      <c r="AQ1518" s="43"/>
    </row>
    <row r="1519" spans="5:43" x14ac:dyDescent="0.2">
      <c r="E1519" s="36"/>
      <c r="G1519" s="37"/>
      <c r="H1519" s="38"/>
      <c r="I1519" s="38"/>
      <c r="J1519" s="38"/>
      <c r="M1519" s="39"/>
      <c r="AG1519" s="32"/>
      <c r="AH1519" s="32"/>
      <c r="AI1519" s="40"/>
      <c r="AJ1519" s="41"/>
      <c r="AK1519" s="42"/>
      <c r="AL1519" s="40"/>
      <c r="AM1519" s="41"/>
      <c r="AN1519" s="42"/>
      <c r="AO1519" s="43"/>
      <c r="AP1519" s="43"/>
      <c r="AQ1519" s="43"/>
    </row>
    <row r="1520" spans="5:43" x14ac:dyDescent="0.2">
      <c r="E1520" s="36"/>
      <c r="G1520" s="37"/>
      <c r="H1520" s="38"/>
      <c r="I1520" s="38"/>
      <c r="J1520" s="38"/>
      <c r="M1520" s="39"/>
      <c r="AG1520" s="32"/>
      <c r="AH1520" s="32"/>
      <c r="AI1520" s="40"/>
      <c r="AJ1520" s="41"/>
      <c r="AK1520" s="42"/>
      <c r="AL1520" s="40"/>
      <c r="AM1520" s="41"/>
      <c r="AN1520" s="42"/>
      <c r="AO1520" s="43"/>
      <c r="AP1520" s="43"/>
      <c r="AQ1520" s="43"/>
    </row>
    <row r="1521" spans="5:43" x14ac:dyDescent="0.2">
      <c r="E1521" s="36"/>
      <c r="G1521" s="37"/>
      <c r="H1521" s="38"/>
      <c r="I1521" s="38"/>
      <c r="J1521" s="38"/>
      <c r="M1521" s="39"/>
      <c r="AG1521" s="32"/>
      <c r="AH1521" s="32"/>
      <c r="AI1521" s="40"/>
      <c r="AJ1521" s="41"/>
      <c r="AK1521" s="42"/>
      <c r="AL1521" s="40"/>
      <c r="AM1521" s="41"/>
      <c r="AN1521" s="42"/>
      <c r="AO1521" s="43"/>
      <c r="AP1521" s="43"/>
      <c r="AQ1521" s="43"/>
    </row>
    <row r="1522" spans="5:43" x14ac:dyDescent="0.2">
      <c r="E1522" s="36"/>
      <c r="G1522" s="37"/>
      <c r="H1522" s="38"/>
      <c r="I1522" s="38"/>
      <c r="J1522" s="38"/>
      <c r="M1522" s="39"/>
      <c r="AG1522" s="32"/>
      <c r="AH1522" s="32"/>
      <c r="AI1522" s="40"/>
      <c r="AJ1522" s="41"/>
      <c r="AK1522" s="42"/>
      <c r="AL1522" s="40"/>
      <c r="AM1522" s="41"/>
      <c r="AN1522" s="42"/>
      <c r="AO1522" s="43"/>
      <c r="AP1522" s="43"/>
      <c r="AQ1522" s="43"/>
    </row>
    <row r="1523" spans="5:43" x14ac:dyDescent="0.2">
      <c r="E1523" s="36"/>
      <c r="G1523" s="37"/>
      <c r="H1523" s="38"/>
      <c r="I1523" s="38"/>
      <c r="J1523" s="38"/>
      <c r="M1523" s="39"/>
      <c r="AG1523" s="32"/>
      <c r="AH1523" s="32"/>
      <c r="AI1523" s="40"/>
      <c r="AJ1523" s="41"/>
      <c r="AK1523" s="42"/>
      <c r="AL1523" s="40"/>
      <c r="AM1523" s="41"/>
      <c r="AN1523" s="42"/>
      <c r="AO1523" s="43"/>
      <c r="AP1523" s="43"/>
      <c r="AQ1523" s="43"/>
    </row>
    <row r="1524" spans="5:43" x14ac:dyDescent="0.2">
      <c r="E1524" s="36"/>
      <c r="G1524" s="37"/>
      <c r="H1524" s="38"/>
      <c r="I1524" s="38"/>
      <c r="J1524" s="38"/>
      <c r="M1524" s="39"/>
      <c r="AG1524" s="32"/>
      <c r="AH1524" s="32"/>
      <c r="AI1524" s="40"/>
      <c r="AJ1524" s="41"/>
      <c r="AK1524" s="42"/>
      <c r="AL1524" s="40"/>
      <c r="AM1524" s="41"/>
      <c r="AN1524" s="42"/>
      <c r="AO1524" s="43"/>
      <c r="AP1524" s="43"/>
      <c r="AQ1524" s="43"/>
    </row>
    <row r="1525" spans="5:43" x14ac:dyDescent="0.2">
      <c r="E1525" s="36"/>
      <c r="G1525" s="37"/>
      <c r="H1525" s="38"/>
      <c r="I1525" s="38"/>
      <c r="J1525" s="38"/>
      <c r="M1525" s="39"/>
      <c r="AG1525" s="32"/>
      <c r="AH1525" s="32"/>
      <c r="AI1525" s="40"/>
      <c r="AJ1525" s="41"/>
      <c r="AK1525" s="42"/>
      <c r="AL1525" s="40"/>
      <c r="AM1525" s="41"/>
      <c r="AN1525" s="42"/>
      <c r="AO1525" s="43"/>
      <c r="AP1525" s="43"/>
      <c r="AQ1525" s="43"/>
    </row>
    <row r="1526" spans="5:43" x14ac:dyDescent="0.2">
      <c r="E1526" s="36"/>
      <c r="G1526" s="37"/>
      <c r="H1526" s="38"/>
      <c r="I1526" s="38"/>
      <c r="J1526" s="38"/>
      <c r="M1526" s="39"/>
      <c r="AG1526" s="32"/>
      <c r="AH1526" s="32"/>
      <c r="AI1526" s="40"/>
      <c r="AJ1526" s="41"/>
      <c r="AK1526" s="42"/>
      <c r="AL1526" s="40"/>
      <c r="AM1526" s="41"/>
      <c r="AN1526" s="42"/>
      <c r="AO1526" s="43"/>
      <c r="AP1526" s="43"/>
      <c r="AQ1526" s="43"/>
    </row>
    <row r="1527" spans="5:43" x14ac:dyDescent="0.2">
      <c r="E1527" s="36"/>
      <c r="G1527" s="37"/>
      <c r="H1527" s="38"/>
      <c r="I1527" s="38"/>
      <c r="J1527" s="38"/>
      <c r="M1527" s="39"/>
      <c r="AG1527" s="32"/>
      <c r="AH1527" s="32"/>
      <c r="AI1527" s="40"/>
      <c r="AJ1527" s="41"/>
      <c r="AK1527" s="42"/>
      <c r="AL1527" s="40"/>
      <c r="AM1527" s="41"/>
      <c r="AN1527" s="42"/>
      <c r="AO1527" s="43"/>
      <c r="AP1527" s="43"/>
      <c r="AQ1527" s="43"/>
    </row>
    <row r="1528" spans="5:43" x14ac:dyDescent="0.2">
      <c r="E1528" s="36"/>
      <c r="G1528" s="37"/>
      <c r="H1528" s="38"/>
      <c r="I1528" s="38"/>
      <c r="J1528" s="38"/>
      <c r="M1528" s="39"/>
      <c r="AG1528" s="32"/>
      <c r="AH1528" s="32"/>
      <c r="AI1528" s="40"/>
      <c r="AJ1528" s="41"/>
      <c r="AK1528" s="42"/>
      <c r="AL1528" s="40"/>
      <c r="AM1528" s="41"/>
      <c r="AN1528" s="42"/>
      <c r="AO1528" s="43"/>
      <c r="AP1528" s="43"/>
      <c r="AQ1528" s="43"/>
    </row>
    <row r="1529" spans="5:43" x14ac:dyDescent="0.2">
      <c r="E1529" s="36"/>
      <c r="G1529" s="37"/>
      <c r="H1529" s="38"/>
      <c r="I1529" s="38"/>
      <c r="J1529" s="38"/>
      <c r="M1529" s="39"/>
      <c r="AG1529" s="32"/>
      <c r="AH1529" s="32"/>
      <c r="AI1529" s="40"/>
      <c r="AJ1529" s="41"/>
      <c r="AK1529" s="42"/>
      <c r="AL1529" s="40"/>
      <c r="AM1529" s="41"/>
      <c r="AN1529" s="42"/>
      <c r="AO1529" s="43"/>
      <c r="AP1529" s="43"/>
      <c r="AQ1529" s="43"/>
    </row>
    <row r="1530" spans="5:43" x14ac:dyDescent="0.2">
      <c r="E1530" s="36"/>
      <c r="G1530" s="37"/>
      <c r="H1530" s="38"/>
      <c r="I1530" s="38"/>
      <c r="J1530" s="38"/>
      <c r="M1530" s="39"/>
      <c r="AG1530" s="32"/>
      <c r="AH1530" s="32"/>
      <c r="AI1530" s="40"/>
      <c r="AJ1530" s="41"/>
      <c r="AK1530" s="42"/>
      <c r="AL1530" s="40"/>
      <c r="AM1530" s="41"/>
      <c r="AN1530" s="42"/>
      <c r="AO1530" s="43"/>
      <c r="AP1530" s="43"/>
      <c r="AQ1530" s="43"/>
    </row>
    <row r="1531" spans="5:43" x14ac:dyDescent="0.2">
      <c r="E1531" s="36"/>
      <c r="G1531" s="37"/>
      <c r="H1531" s="38"/>
      <c r="I1531" s="38"/>
      <c r="J1531" s="38"/>
      <c r="M1531" s="39"/>
      <c r="AG1531" s="32"/>
      <c r="AH1531" s="32"/>
      <c r="AI1531" s="40"/>
      <c r="AJ1531" s="41"/>
      <c r="AK1531" s="42"/>
      <c r="AL1531" s="40"/>
      <c r="AM1531" s="41"/>
      <c r="AN1531" s="42"/>
      <c r="AO1531" s="43"/>
      <c r="AP1531" s="43"/>
      <c r="AQ1531" s="43"/>
    </row>
    <row r="1532" spans="5:43" x14ac:dyDescent="0.2">
      <c r="E1532" s="36"/>
      <c r="G1532" s="37"/>
      <c r="H1532" s="38"/>
      <c r="I1532" s="38"/>
      <c r="J1532" s="38"/>
      <c r="M1532" s="39"/>
      <c r="AG1532" s="32"/>
      <c r="AH1532" s="32"/>
      <c r="AI1532" s="40"/>
      <c r="AJ1532" s="41"/>
      <c r="AK1532" s="42"/>
      <c r="AL1532" s="40"/>
      <c r="AM1532" s="41"/>
      <c r="AN1532" s="42"/>
      <c r="AO1532" s="43"/>
      <c r="AP1532" s="43"/>
      <c r="AQ1532" s="43"/>
    </row>
    <row r="1533" spans="5:43" x14ac:dyDescent="0.2">
      <c r="E1533" s="36"/>
      <c r="G1533" s="37"/>
      <c r="H1533" s="38"/>
      <c r="I1533" s="38"/>
      <c r="J1533" s="38"/>
      <c r="M1533" s="39"/>
      <c r="AG1533" s="32"/>
      <c r="AH1533" s="32"/>
      <c r="AI1533" s="40"/>
      <c r="AJ1533" s="41"/>
      <c r="AK1533" s="42"/>
      <c r="AL1533" s="40"/>
      <c r="AM1533" s="41"/>
      <c r="AN1533" s="42"/>
      <c r="AO1533" s="43"/>
      <c r="AP1533" s="43"/>
      <c r="AQ1533" s="43"/>
    </row>
    <row r="1534" spans="5:43" x14ac:dyDescent="0.2">
      <c r="E1534" s="36"/>
      <c r="G1534" s="37"/>
      <c r="H1534" s="38"/>
      <c r="I1534" s="38"/>
      <c r="J1534" s="38"/>
      <c r="M1534" s="39"/>
      <c r="AG1534" s="32"/>
      <c r="AH1534" s="32"/>
      <c r="AI1534" s="40"/>
      <c r="AJ1534" s="41"/>
      <c r="AK1534" s="42"/>
      <c r="AL1534" s="40"/>
      <c r="AM1534" s="41"/>
      <c r="AN1534" s="42"/>
      <c r="AO1534" s="43"/>
      <c r="AP1534" s="43"/>
      <c r="AQ1534" s="43"/>
    </row>
    <row r="1535" spans="5:43" x14ac:dyDescent="0.2">
      <c r="E1535" s="36"/>
      <c r="G1535" s="37"/>
      <c r="H1535" s="38"/>
      <c r="I1535" s="38"/>
      <c r="J1535" s="38"/>
      <c r="M1535" s="39"/>
      <c r="AG1535" s="32"/>
      <c r="AH1535" s="32"/>
      <c r="AI1535" s="40"/>
      <c r="AJ1535" s="41"/>
      <c r="AK1535" s="42"/>
      <c r="AL1535" s="40"/>
      <c r="AM1535" s="41"/>
      <c r="AN1535" s="42"/>
      <c r="AO1535" s="43"/>
      <c r="AP1535" s="43"/>
      <c r="AQ1535" s="43"/>
    </row>
    <row r="1536" spans="5:43" x14ac:dyDescent="0.2">
      <c r="E1536" s="36"/>
      <c r="G1536" s="37"/>
      <c r="H1536" s="38"/>
      <c r="I1536" s="38"/>
      <c r="J1536" s="38"/>
      <c r="M1536" s="39"/>
      <c r="AG1536" s="32"/>
      <c r="AH1536" s="32"/>
      <c r="AI1536" s="40"/>
      <c r="AJ1536" s="41"/>
      <c r="AK1536" s="42"/>
      <c r="AL1536" s="40"/>
      <c r="AM1536" s="41"/>
      <c r="AN1536" s="42"/>
      <c r="AO1536" s="43"/>
      <c r="AP1536" s="43"/>
      <c r="AQ1536" s="43"/>
    </row>
    <row r="1537" spans="5:43" x14ac:dyDescent="0.2">
      <c r="E1537" s="36"/>
      <c r="G1537" s="37"/>
      <c r="H1537" s="38"/>
      <c r="I1537" s="38"/>
      <c r="J1537" s="38"/>
      <c r="M1537" s="39"/>
      <c r="AG1537" s="32"/>
      <c r="AH1537" s="32"/>
      <c r="AI1537" s="40"/>
      <c r="AJ1537" s="41"/>
      <c r="AK1537" s="42"/>
      <c r="AL1537" s="40"/>
      <c r="AM1537" s="41"/>
      <c r="AN1537" s="42"/>
      <c r="AO1537" s="43"/>
      <c r="AP1537" s="43"/>
      <c r="AQ1537" s="43"/>
    </row>
    <row r="1538" spans="5:43" x14ac:dyDescent="0.2">
      <c r="E1538" s="36"/>
      <c r="G1538" s="37"/>
      <c r="H1538" s="38"/>
      <c r="I1538" s="38"/>
      <c r="J1538" s="38"/>
      <c r="M1538" s="39"/>
      <c r="AG1538" s="32"/>
      <c r="AH1538" s="32"/>
      <c r="AI1538" s="40"/>
      <c r="AJ1538" s="41"/>
      <c r="AK1538" s="42"/>
      <c r="AL1538" s="40"/>
      <c r="AM1538" s="41"/>
      <c r="AN1538" s="42"/>
      <c r="AO1538" s="43"/>
      <c r="AP1538" s="43"/>
      <c r="AQ1538" s="43"/>
    </row>
    <row r="1539" spans="5:43" x14ac:dyDescent="0.2">
      <c r="E1539" s="36"/>
      <c r="G1539" s="37"/>
      <c r="H1539" s="38"/>
      <c r="I1539" s="38"/>
      <c r="J1539" s="38"/>
      <c r="M1539" s="39"/>
      <c r="AG1539" s="32"/>
      <c r="AH1539" s="32"/>
      <c r="AI1539" s="40"/>
      <c r="AJ1539" s="41"/>
      <c r="AK1539" s="42"/>
      <c r="AL1539" s="40"/>
      <c r="AM1539" s="41"/>
      <c r="AN1539" s="42"/>
      <c r="AO1539" s="43"/>
      <c r="AP1539" s="43"/>
      <c r="AQ1539" s="43"/>
    </row>
    <row r="1540" spans="5:43" x14ac:dyDescent="0.2">
      <c r="E1540" s="36"/>
      <c r="G1540" s="37"/>
      <c r="H1540" s="38"/>
      <c r="I1540" s="38"/>
      <c r="J1540" s="38"/>
      <c r="M1540" s="39"/>
      <c r="AG1540" s="32"/>
      <c r="AH1540" s="32"/>
      <c r="AI1540" s="40"/>
      <c r="AJ1540" s="41"/>
      <c r="AK1540" s="42"/>
      <c r="AL1540" s="40"/>
      <c r="AM1540" s="41"/>
      <c r="AN1540" s="42"/>
      <c r="AO1540" s="43"/>
      <c r="AP1540" s="43"/>
      <c r="AQ1540" s="43"/>
    </row>
    <row r="1541" spans="5:43" x14ac:dyDescent="0.2">
      <c r="E1541" s="36"/>
      <c r="G1541" s="37"/>
      <c r="H1541" s="38"/>
      <c r="I1541" s="38"/>
      <c r="J1541" s="38"/>
      <c r="M1541" s="39"/>
      <c r="AG1541" s="32"/>
      <c r="AH1541" s="32"/>
      <c r="AI1541" s="40"/>
      <c r="AJ1541" s="41"/>
      <c r="AK1541" s="42"/>
      <c r="AL1541" s="40"/>
      <c r="AM1541" s="41"/>
      <c r="AN1541" s="42"/>
      <c r="AO1541" s="43"/>
      <c r="AP1541" s="43"/>
      <c r="AQ1541" s="43"/>
    </row>
    <row r="1542" spans="5:43" x14ac:dyDescent="0.2">
      <c r="E1542" s="36"/>
      <c r="G1542" s="37"/>
      <c r="H1542" s="38"/>
      <c r="I1542" s="38"/>
      <c r="J1542" s="38"/>
      <c r="M1542" s="39"/>
      <c r="AG1542" s="32"/>
      <c r="AH1542" s="32"/>
      <c r="AI1542" s="40"/>
      <c r="AJ1542" s="41"/>
      <c r="AK1542" s="42"/>
      <c r="AL1542" s="40"/>
      <c r="AM1542" s="41"/>
      <c r="AN1542" s="42"/>
      <c r="AO1542" s="43"/>
      <c r="AP1542" s="43"/>
      <c r="AQ1542" s="43"/>
    </row>
    <row r="1543" spans="5:43" x14ac:dyDescent="0.2">
      <c r="E1543" s="36"/>
      <c r="G1543" s="37"/>
      <c r="H1543" s="38"/>
      <c r="I1543" s="38"/>
      <c r="J1543" s="38"/>
      <c r="M1543" s="39"/>
      <c r="AG1543" s="32"/>
      <c r="AH1543" s="32"/>
      <c r="AI1543" s="40"/>
      <c r="AJ1543" s="41"/>
      <c r="AK1543" s="42"/>
      <c r="AL1543" s="40"/>
      <c r="AM1543" s="41"/>
      <c r="AN1543" s="42"/>
      <c r="AO1543" s="43"/>
      <c r="AP1543" s="43"/>
      <c r="AQ1543" s="43"/>
    </row>
    <row r="1544" spans="5:43" x14ac:dyDescent="0.2">
      <c r="E1544" s="36"/>
      <c r="G1544" s="37"/>
      <c r="H1544" s="38"/>
      <c r="I1544" s="38"/>
      <c r="J1544" s="38"/>
      <c r="M1544" s="39"/>
      <c r="AG1544" s="32"/>
      <c r="AH1544" s="32"/>
      <c r="AI1544" s="40"/>
      <c r="AJ1544" s="41"/>
      <c r="AK1544" s="42"/>
      <c r="AL1544" s="40"/>
      <c r="AM1544" s="41"/>
      <c r="AN1544" s="42"/>
      <c r="AO1544" s="43"/>
      <c r="AP1544" s="43"/>
      <c r="AQ1544" s="43"/>
    </row>
    <row r="1545" spans="5:43" x14ac:dyDescent="0.2">
      <c r="E1545" s="36"/>
      <c r="G1545" s="37"/>
      <c r="H1545" s="38"/>
      <c r="I1545" s="38"/>
      <c r="J1545" s="38"/>
      <c r="M1545" s="39"/>
      <c r="AG1545" s="32"/>
      <c r="AH1545" s="32"/>
      <c r="AI1545" s="40"/>
      <c r="AJ1545" s="41"/>
      <c r="AK1545" s="42"/>
      <c r="AL1545" s="40"/>
      <c r="AM1545" s="41"/>
      <c r="AN1545" s="42"/>
      <c r="AO1545" s="43"/>
      <c r="AP1545" s="43"/>
      <c r="AQ1545" s="43"/>
    </row>
    <row r="1546" spans="5:43" x14ac:dyDescent="0.2">
      <c r="E1546" s="36"/>
      <c r="G1546" s="37"/>
      <c r="H1546" s="38"/>
      <c r="I1546" s="38"/>
      <c r="J1546" s="38"/>
      <c r="M1546" s="39"/>
      <c r="AG1546" s="32"/>
      <c r="AH1546" s="32"/>
      <c r="AI1546" s="40"/>
      <c r="AJ1546" s="41"/>
      <c r="AK1546" s="42"/>
      <c r="AL1546" s="40"/>
      <c r="AM1546" s="41"/>
      <c r="AN1546" s="42"/>
      <c r="AO1546" s="43"/>
      <c r="AP1546" s="43"/>
      <c r="AQ1546" s="43"/>
    </row>
    <row r="1547" spans="5:43" x14ac:dyDescent="0.2">
      <c r="E1547" s="36"/>
      <c r="G1547" s="37"/>
      <c r="H1547" s="38"/>
      <c r="I1547" s="38"/>
      <c r="J1547" s="38"/>
      <c r="M1547" s="39"/>
      <c r="AG1547" s="32"/>
      <c r="AH1547" s="32"/>
      <c r="AI1547" s="40"/>
      <c r="AJ1547" s="41"/>
      <c r="AK1547" s="42"/>
      <c r="AL1547" s="40"/>
      <c r="AM1547" s="41"/>
      <c r="AN1547" s="42"/>
      <c r="AO1547" s="43"/>
      <c r="AP1547" s="43"/>
      <c r="AQ1547" s="43"/>
    </row>
    <row r="1548" spans="5:43" x14ac:dyDescent="0.2">
      <c r="E1548" s="36"/>
      <c r="G1548" s="37"/>
      <c r="H1548" s="38"/>
      <c r="I1548" s="38"/>
      <c r="J1548" s="38"/>
      <c r="M1548" s="39"/>
      <c r="AG1548" s="32"/>
      <c r="AH1548" s="32"/>
      <c r="AI1548" s="40"/>
      <c r="AJ1548" s="41"/>
      <c r="AK1548" s="42"/>
      <c r="AL1548" s="40"/>
      <c r="AM1548" s="41"/>
      <c r="AN1548" s="42"/>
      <c r="AO1548" s="43"/>
      <c r="AP1548" s="43"/>
      <c r="AQ1548" s="43"/>
    </row>
    <row r="1549" spans="5:43" x14ac:dyDescent="0.2">
      <c r="E1549" s="36"/>
      <c r="G1549" s="37"/>
      <c r="H1549" s="38"/>
      <c r="I1549" s="38"/>
      <c r="J1549" s="38"/>
      <c r="M1549" s="39"/>
      <c r="AG1549" s="32"/>
      <c r="AH1549" s="32"/>
      <c r="AI1549" s="40"/>
      <c r="AJ1549" s="41"/>
      <c r="AK1549" s="42"/>
      <c r="AL1549" s="40"/>
      <c r="AM1549" s="41"/>
      <c r="AN1549" s="42"/>
      <c r="AO1549" s="43"/>
      <c r="AP1549" s="43"/>
      <c r="AQ1549" s="43"/>
    </row>
    <row r="1550" spans="5:43" x14ac:dyDescent="0.2">
      <c r="E1550" s="36"/>
      <c r="G1550" s="37"/>
      <c r="H1550" s="38"/>
      <c r="I1550" s="38"/>
      <c r="J1550" s="38"/>
      <c r="M1550" s="39"/>
      <c r="AG1550" s="32"/>
      <c r="AH1550" s="32"/>
      <c r="AI1550" s="40"/>
      <c r="AJ1550" s="41"/>
      <c r="AK1550" s="42"/>
      <c r="AL1550" s="40"/>
      <c r="AM1550" s="41"/>
      <c r="AN1550" s="42"/>
      <c r="AO1550" s="43"/>
      <c r="AP1550" s="43"/>
      <c r="AQ1550" s="43"/>
    </row>
    <row r="1551" spans="5:43" x14ac:dyDescent="0.2">
      <c r="E1551" s="36"/>
      <c r="G1551" s="37"/>
      <c r="H1551" s="38"/>
      <c r="I1551" s="38"/>
      <c r="J1551" s="38"/>
      <c r="M1551" s="39"/>
      <c r="AG1551" s="32"/>
      <c r="AH1551" s="32"/>
      <c r="AI1551" s="40"/>
      <c r="AJ1551" s="41"/>
      <c r="AK1551" s="42"/>
      <c r="AL1551" s="40"/>
      <c r="AM1551" s="41"/>
      <c r="AN1551" s="42"/>
      <c r="AO1551" s="43"/>
      <c r="AP1551" s="43"/>
      <c r="AQ1551" s="43"/>
    </row>
    <row r="1552" spans="5:43" x14ac:dyDescent="0.2">
      <c r="E1552" s="36"/>
      <c r="G1552" s="37"/>
      <c r="H1552" s="38"/>
      <c r="I1552" s="38"/>
      <c r="J1552" s="38"/>
      <c r="M1552" s="39"/>
      <c r="AG1552" s="32"/>
      <c r="AH1552" s="32"/>
      <c r="AI1552" s="40"/>
      <c r="AJ1552" s="41"/>
      <c r="AK1552" s="42"/>
      <c r="AL1552" s="40"/>
      <c r="AM1552" s="41"/>
      <c r="AN1552" s="42"/>
      <c r="AO1552" s="43"/>
      <c r="AP1552" s="43"/>
      <c r="AQ1552" s="43"/>
    </row>
    <row r="1553" spans="5:43" x14ac:dyDescent="0.2">
      <c r="E1553" s="36"/>
      <c r="G1553" s="37"/>
      <c r="H1553" s="38"/>
      <c r="I1553" s="38"/>
      <c r="J1553" s="38"/>
      <c r="M1553" s="39"/>
      <c r="AG1553" s="32"/>
      <c r="AH1553" s="32"/>
      <c r="AI1553" s="40"/>
      <c r="AJ1553" s="41"/>
      <c r="AK1553" s="42"/>
      <c r="AL1553" s="40"/>
      <c r="AM1553" s="41"/>
      <c r="AN1553" s="42"/>
      <c r="AO1553" s="43"/>
      <c r="AP1553" s="43"/>
      <c r="AQ1553" s="43"/>
    </row>
    <row r="1554" spans="5:43" x14ac:dyDescent="0.2">
      <c r="E1554" s="36"/>
      <c r="G1554" s="37"/>
      <c r="H1554" s="38"/>
      <c r="I1554" s="38"/>
      <c r="J1554" s="38"/>
      <c r="M1554" s="39"/>
      <c r="AG1554" s="32"/>
      <c r="AH1554" s="32"/>
      <c r="AI1554" s="40"/>
      <c r="AJ1554" s="41"/>
      <c r="AK1554" s="42"/>
      <c r="AL1554" s="40"/>
      <c r="AM1554" s="41"/>
      <c r="AN1554" s="42"/>
      <c r="AO1554" s="43"/>
      <c r="AP1554" s="43"/>
      <c r="AQ1554" s="43"/>
    </row>
    <row r="1555" spans="5:43" x14ac:dyDescent="0.2">
      <c r="E1555" s="36"/>
      <c r="G1555" s="37"/>
      <c r="H1555" s="38"/>
      <c r="I1555" s="38"/>
      <c r="J1555" s="38"/>
      <c r="M1555" s="39"/>
      <c r="AG1555" s="32"/>
      <c r="AH1555" s="32"/>
      <c r="AI1555" s="40"/>
      <c r="AJ1555" s="41"/>
      <c r="AK1555" s="42"/>
      <c r="AL1555" s="40"/>
      <c r="AM1555" s="41"/>
      <c r="AN1555" s="42"/>
      <c r="AO1555" s="43"/>
      <c r="AP1555" s="43"/>
      <c r="AQ1555" s="43"/>
    </row>
    <row r="1556" spans="5:43" x14ac:dyDescent="0.2">
      <c r="E1556" s="36"/>
      <c r="G1556" s="37"/>
      <c r="H1556" s="38"/>
      <c r="I1556" s="38"/>
      <c r="J1556" s="38"/>
      <c r="M1556" s="39"/>
      <c r="AG1556" s="32"/>
      <c r="AH1556" s="32"/>
      <c r="AI1556" s="40"/>
      <c r="AJ1556" s="41"/>
      <c r="AK1556" s="42"/>
      <c r="AL1556" s="40"/>
      <c r="AM1556" s="41"/>
      <c r="AN1556" s="42"/>
      <c r="AO1556" s="43"/>
      <c r="AP1556" s="43"/>
      <c r="AQ1556" s="43"/>
    </row>
    <row r="1557" spans="5:43" x14ac:dyDescent="0.2">
      <c r="E1557" s="36"/>
      <c r="G1557" s="37"/>
      <c r="H1557" s="38"/>
      <c r="I1557" s="38"/>
      <c r="J1557" s="38"/>
      <c r="M1557" s="39"/>
      <c r="AG1557" s="32"/>
      <c r="AH1557" s="32"/>
      <c r="AI1557" s="40"/>
      <c r="AJ1557" s="41"/>
      <c r="AK1557" s="42"/>
      <c r="AL1557" s="40"/>
      <c r="AM1557" s="41"/>
      <c r="AN1557" s="42"/>
      <c r="AO1557" s="43"/>
      <c r="AP1557" s="43"/>
      <c r="AQ1557" s="43"/>
    </row>
    <row r="1558" spans="5:43" x14ac:dyDescent="0.2">
      <c r="E1558" s="36"/>
      <c r="G1558" s="37"/>
      <c r="H1558" s="38"/>
      <c r="I1558" s="38"/>
      <c r="J1558" s="38"/>
      <c r="M1558" s="39"/>
      <c r="AG1558" s="32"/>
      <c r="AH1558" s="32"/>
      <c r="AI1558" s="40"/>
      <c r="AJ1558" s="41"/>
      <c r="AK1558" s="42"/>
      <c r="AL1558" s="40"/>
      <c r="AM1558" s="41"/>
      <c r="AN1558" s="42"/>
      <c r="AO1558" s="43"/>
      <c r="AP1558" s="43"/>
      <c r="AQ1558" s="43"/>
    </row>
    <row r="1559" spans="5:43" x14ac:dyDescent="0.2">
      <c r="E1559" s="36"/>
      <c r="G1559" s="37"/>
      <c r="H1559" s="38"/>
      <c r="I1559" s="38"/>
      <c r="J1559" s="38"/>
      <c r="M1559" s="39"/>
      <c r="AG1559" s="32"/>
      <c r="AH1559" s="32"/>
      <c r="AI1559" s="40"/>
      <c r="AJ1559" s="41"/>
      <c r="AK1559" s="42"/>
      <c r="AL1559" s="40"/>
      <c r="AM1559" s="41"/>
      <c r="AN1559" s="42"/>
      <c r="AO1559" s="43"/>
      <c r="AP1559" s="43"/>
      <c r="AQ1559" s="43"/>
    </row>
    <row r="1560" spans="5:43" x14ac:dyDescent="0.2">
      <c r="E1560" s="36"/>
      <c r="G1560" s="37"/>
      <c r="H1560" s="38"/>
      <c r="I1560" s="38"/>
      <c r="J1560" s="38"/>
      <c r="M1560" s="39"/>
      <c r="AG1560" s="32"/>
      <c r="AH1560" s="32"/>
      <c r="AI1560" s="40"/>
      <c r="AJ1560" s="41"/>
      <c r="AK1560" s="42"/>
      <c r="AL1560" s="40"/>
      <c r="AM1560" s="41"/>
      <c r="AN1560" s="42"/>
      <c r="AO1560" s="43"/>
      <c r="AP1560" s="43"/>
      <c r="AQ1560" s="43"/>
    </row>
    <row r="1561" spans="5:43" x14ac:dyDescent="0.2">
      <c r="E1561" s="36"/>
      <c r="G1561" s="37"/>
      <c r="H1561" s="38"/>
      <c r="I1561" s="38"/>
      <c r="J1561" s="38"/>
      <c r="M1561" s="39"/>
      <c r="AG1561" s="32"/>
      <c r="AH1561" s="32"/>
      <c r="AI1561" s="40"/>
      <c r="AJ1561" s="41"/>
      <c r="AK1561" s="42"/>
      <c r="AL1561" s="40"/>
      <c r="AM1561" s="41"/>
      <c r="AN1561" s="42"/>
      <c r="AO1561" s="43"/>
      <c r="AP1561" s="43"/>
      <c r="AQ1561" s="43"/>
    </row>
    <row r="1562" spans="5:43" x14ac:dyDescent="0.2">
      <c r="E1562" s="36"/>
      <c r="G1562" s="37"/>
      <c r="H1562" s="38"/>
      <c r="I1562" s="38"/>
      <c r="J1562" s="38"/>
      <c r="M1562" s="39"/>
      <c r="AG1562" s="32"/>
      <c r="AH1562" s="32"/>
      <c r="AI1562" s="40"/>
      <c r="AJ1562" s="41"/>
      <c r="AK1562" s="42"/>
      <c r="AL1562" s="40"/>
      <c r="AM1562" s="41"/>
      <c r="AN1562" s="42"/>
      <c r="AO1562" s="43"/>
      <c r="AP1562" s="43"/>
      <c r="AQ1562" s="43"/>
    </row>
    <row r="1563" spans="5:43" x14ac:dyDescent="0.2">
      <c r="E1563" s="36"/>
      <c r="G1563" s="37"/>
      <c r="H1563" s="38"/>
      <c r="I1563" s="38"/>
      <c r="J1563" s="38"/>
      <c r="M1563" s="39"/>
      <c r="AG1563" s="32"/>
      <c r="AH1563" s="32"/>
      <c r="AI1563" s="40"/>
      <c r="AJ1563" s="41"/>
      <c r="AK1563" s="42"/>
      <c r="AL1563" s="40"/>
      <c r="AM1563" s="41"/>
      <c r="AN1563" s="42"/>
      <c r="AO1563" s="43"/>
      <c r="AP1563" s="43"/>
      <c r="AQ1563" s="43"/>
    </row>
    <row r="1564" spans="5:43" x14ac:dyDescent="0.2">
      <c r="E1564" s="36"/>
      <c r="G1564" s="37"/>
      <c r="H1564" s="38"/>
      <c r="I1564" s="38"/>
      <c r="J1564" s="38"/>
      <c r="M1564" s="39"/>
      <c r="AG1564" s="32"/>
      <c r="AH1564" s="32"/>
      <c r="AI1564" s="40"/>
      <c r="AJ1564" s="41"/>
      <c r="AK1564" s="42"/>
      <c r="AL1564" s="40"/>
      <c r="AM1564" s="41"/>
      <c r="AN1564" s="42"/>
      <c r="AO1564" s="43"/>
      <c r="AP1564" s="43"/>
      <c r="AQ1564" s="43"/>
    </row>
    <row r="1565" spans="5:43" x14ac:dyDescent="0.2">
      <c r="E1565" s="36"/>
      <c r="G1565" s="37"/>
      <c r="H1565" s="38"/>
      <c r="I1565" s="38"/>
      <c r="J1565" s="38"/>
      <c r="M1565" s="39"/>
      <c r="AG1565" s="32"/>
      <c r="AH1565" s="32"/>
      <c r="AI1565" s="40"/>
      <c r="AJ1565" s="41"/>
      <c r="AK1565" s="42"/>
      <c r="AL1565" s="40"/>
      <c r="AM1565" s="41"/>
      <c r="AN1565" s="42"/>
      <c r="AO1565" s="43"/>
      <c r="AP1565" s="43"/>
      <c r="AQ1565" s="43"/>
    </row>
    <row r="1566" spans="5:43" x14ac:dyDescent="0.2">
      <c r="E1566" s="36"/>
      <c r="G1566" s="37"/>
      <c r="H1566" s="38"/>
      <c r="I1566" s="38"/>
      <c r="J1566" s="38"/>
      <c r="M1566" s="39"/>
      <c r="AG1566" s="32"/>
      <c r="AH1566" s="32"/>
      <c r="AI1566" s="40"/>
      <c r="AJ1566" s="41"/>
      <c r="AK1566" s="42"/>
      <c r="AL1566" s="40"/>
      <c r="AM1566" s="41"/>
      <c r="AN1566" s="42"/>
      <c r="AO1566" s="43"/>
      <c r="AP1566" s="43"/>
      <c r="AQ1566" s="43"/>
    </row>
    <row r="1567" spans="5:43" x14ac:dyDescent="0.2">
      <c r="E1567" s="36"/>
      <c r="G1567" s="37"/>
      <c r="H1567" s="38"/>
      <c r="I1567" s="38"/>
      <c r="J1567" s="38"/>
      <c r="M1567" s="39"/>
      <c r="AG1567" s="32"/>
      <c r="AH1567" s="32"/>
      <c r="AI1567" s="40"/>
      <c r="AJ1567" s="41"/>
      <c r="AK1567" s="42"/>
      <c r="AL1567" s="40"/>
      <c r="AM1567" s="41"/>
      <c r="AN1567" s="42"/>
      <c r="AO1567" s="43"/>
      <c r="AP1567" s="43"/>
      <c r="AQ1567" s="43"/>
    </row>
    <row r="1568" spans="5:43" x14ac:dyDescent="0.2">
      <c r="E1568" s="36"/>
      <c r="G1568" s="37"/>
      <c r="H1568" s="38"/>
      <c r="I1568" s="38"/>
      <c r="J1568" s="38"/>
      <c r="M1568" s="39"/>
      <c r="AG1568" s="32"/>
      <c r="AH1568" s="32"/>
      <c r="AI1568" s="40"/>
      <c r="AJ1568" s="41"/>
      <c r="AK1568" s="42"/>
      <c r="AL1568" s="40"/>
      <c r="AM1568" s="41"/>
      <c r="AN1568" s="42"/>
      <c r="AO1568" s="43"/>
      <c r="AP1568" s="43"/>
      <c r="AQ1568" s="43"/>
    </row>
    <row r="1569" spans="5:43" x14ac:dyDescent="0.2">
      <c r="E1569" s="36"/>
      <c r="G1569" s="37"/>
      <c r="H1569" s="38"/>
      <c r="I1569" s="38"/>
      <c r="J1569" s="38"/>
      <c r="M1569" s="39"/>
      <c r="AG1569" s="32"/>
      <c r="AH1569" s="32"/>
      <c r="AI1569" s="40"/>
      <c r="AJ1569" s="41"/>
      <c r="AK1569" s="42"/>
      <c r="AL1569" s="40"/>
      <c r="AM1569" s="41"/>
      <c r="AN1569" s="42"/>
      <c r="AO1569" s="43"/>
      <c r="AP1569" s="43"/>
      <c r="AQ1569" s="43"/>
    </row>
    <row r="1570" spans="5:43" x14ac:dyDescent="0.2">
      <c r="E1570" s="36"/>
      <c r="G1570" s="37"/>
      <c r="H1570" s="38"/>
      <c r="I1570" s="38"/>
      <c r="J1570" s="38"/>
      <c r="M1570" s="39"/>
      <c r="AG1570" s="32"/>
      <c r="AH1570" s="32"/>
      <c r="AI1570" s="40"/>
      <c r="AJ1570" s="41"/>
      <c r="AK1570" s="42"/>
      <c r="AL1570" s="40"/>
      <c r="AM1570" s="41"/>
      <c r="AN1570" s="42"/>
      <c r="AO1570" s="43"/>
      <c r="AP1570" s="43"/>
      <c r="AQ1570" s="43"/>
    </row>
    <row r="1571" spans="5:43" x14ac:dyDescent="0.2">
      <c r="E1571" s="36"/>
      <c r="G1571" s="37"/>
      <c r="H1571" s="38"/>
      <c r="I1571" s="38"/>
      <c r="J1571" s="38"/>
      <c r="M1571" s="39"/>
      <c r="AG1571" s="32"/>
      <c r="AH1571" s="32"/>
      <c r="AI1571" s="40"/>
      <c r="AJ1571" s="41"/>
      <c r="AK1571" s="42"/>
      <c r="AL1571" s="40"/>
      <c r="AM1571" s="41"/>
      <c r="AN1571" s="42"/>
      <c r="AO1571" s="43"/>
      <c r="AP1571" s="43"/>
      <c r="AQ1571" s="43"/>
    </row>
    <row r="1572" spans="5:43" x14ac:dyDescent="0.2">
      <c r="E1572" s="36"/>
      <c r="G1572" s="37"/>
      <c r="H1572" s="38"/>
      <c r="I1572" s="38"/>
      <c r="J1572" s="38"/>
      <c r="M1572" s="39"/>
      <c r="AG1572" s="32"/>
      <c r="AH1572" s="32"/>
      <c r="AI1572" s="40"/>
      <c r="AJ1572" s="41"/>
      <c r="AK1572" s="42"/>
      <c r="AL1572" s="40"/>
      <c r="AM1572" s="41"/>
      <c r="AN1572" s="42"/>
      <c r="AO1572" s="43"/>
      <c r="AP1572" s="43"/>
      <c r="AQ1572" s="43"/>
    </row>
    <row r="1573" spans="5:43" x14ac:dyDescent="0.2">
      <c r="E1573" s="36"/>
      <c r="G1573" s="37"/>
      <c r="H1573" s="38"/>
      <c r="I1573" s="38"/>
      <c r="J1573" s="38"/>
      <c r="M1573" s="39"/>
      <c r="AG1573" s="32"/>
      <c r="AH1573" s="32"/>
      <c r="AI1573" s="40"/>
      <c r="AJ1573" s="41"/>
      <c r="AK1573" s="42"/>
      <c r="AL1573" s="40"/>
      <c r="AM1573" s="41"/>
      <c r="AN1573" s="42"/>
      <c r="AO1573" s="43"/>
      <c r="AP1573" s="43"/>
      <c r="AQ1573" s="43"/>
    </row>
    <row r="1574" spans="5:43" x14ac:dyDescent="0.2">
      <c r="E1574" s="36"/>
      <c r="G1574" s="37"/>
      <c r="H1574" s="38"/>
      <c r="I1574" s="38"/>
      <c r="J1574" s="38"/>
      <c r="M1574" s="39"/>
      <c r="AG1574" s="32"/>
      <c r="AH1574" s="32"/>
      <c r="AI1574" s="40"/>
      <c r="AJ1574" s="41"/>
      <c r="AK1574" s="42"/>
      <c r="AL1574" s="40"/>
      <c r="AM1574" s="41"/>
      <c r="AN1574" s="42"/>
      <c r="AO1574" s="43"/>
      <c r="AP1574" s="43"/>
      <c r="AQ1574" s="43"/>
    </row>
    <row r="1575" spans="5:43" x14ac:dyDescent="0.2">
      <c r="E1575" s="36"/>
      <c r="G1575" s="37"/>
      <c r="H1575" s="38"/>
      <c r="I1575" s="38"/>
      <c r="J1575" s="38"/>
      <c r="M1575" s="39"/>
      <c r="AG1575" s="32"/>
      <c r="AH1575" s="32"/>
      <c r="AI1575" s="40"/>
      <c r="AJ1575" s="41"/>
      <c r="AK1575" s="42"/>
      <c r="AL1575" s="40"/>
      <c r="AM1575" s="41"/>
      <c r="AN1575" s="42"/>
      <c r="AO1575" s="43"/>
      <c r="AP1575" s="43"/>
      <c r="AQ1575" s="43"/>
    </row>
    <row r="1576" spans="5:43" x14ac:dyDescent="0.2">
      <c r="E1576" s="36"/>
      <c r="G1576" s="37"/>
      <c r="H1576" s="38"/>
      <c r="I1576" s="38"/>
      <c r="J1576" s="38"/>
      <c r="M1576" s="39"/>
      <c r="AG1576" s="32"/>
      <c r="AH1576" s="32"/>
      <c r="AI1576" s="40"/>
      <c r="AJ1576" s="41"/>
      <c r="AK1576" s="42"/>
      <c r="AL1576" s="40"/>
      <c r="AM1576" s="41"/>
      <c r="AN1576" s="42"/>
      <c r="AO1576" s="43"/>
      <c r="AP1576" s="43"/>
      <c r="AQ1576" s="43"/>
    </row>
    <row r="1577" spans="5:43" x14ac:dyDescent="0.2">
      <c r="E1577" s="36"/>
      <c r="G1577" s="37"/>
      <c r="H1577" s="38"/>
      <c r="I1577" s="38"/>
      <c r="J1577" s="38"/>
      <c r="M1577" s="39"/>
      <c r="AG1577" s="32"/>
      <c r="AH1577" s="32"/>
      <c r="AI1577" s="40"/>
      <c r="AJ1577" s="41"/>
      <c r="AK1577" s="42"/>
      <c r="AL1577" s="40"/>
      <c r="AM1577" s="41"/>
      <c r="AN1577" s="42"/>
      <c r="AO1577" s="43"/>
      <c r="AP1577" s="43"/>
      <c r="AQ1577" s="43"/>
    </row>
    <row r="1578" spans="5:43" x14ac:dyDescent="0.2">
      <c r="E1578" s="36"/>
      <c r="G1578" s="37"/>
      <c r="H1578" s="38"/>
      <c r="I1578" s="38"/>
      <c r="J1578" s="38"/>
      <c r="M1578" s="39"/>
      <c r="AG1578" s="32"/>
      <c r="AH1578" s="32"/>
      <c r="AI1578" s="40"/>
      <c r="AJ1578" s="41"/>
      <c r="AK1578" s="42"/>
      <c r="AL1578" s="40"/>
      <c r="AM1578" s="41"/>
      <c r="AN1578" s="42"/>
      <c r="AO1578" s="43"/>
      <c r="AP1578" s="43"/>
      <c r="AQ1578" s="43"/>
    </row>
    <row r="1579" spans="5:43" x14ac:dyDescent="0.2">
      <c r="E1579" s="36"/>
      <c r="G1579" s="37"/>
      <c r="H1579" s="38"/>
      <c r="I1579" s="38"/>
      <c r="J1579" s="38"/>
      <c r="M1579" s="39"/>
      <c r="AG1579" s="32"/>
      <c r="AH1579" s="32"/>
      <c r="AI1579" s="40"/>
      <c r="AJ1579" s="41"/>
      <c r="AK1579" s="42"/>
      <c r="AL1579" s="40"/>
      <c r="AM1579" s="41"/>
      <c r="AN1579" s="42"/>
      <c r="AO1579" s="43"/>
      <c r="AP1579" s="43"/>
      <c r="AQ1579" s="43"/>
    </row>
    <row r="1580" spans="5:43" x14ac:dyDescent="0.2">
      <c r="E1580" s="36"/>
      <c r="G1580" s="37"/>
      <c r="H1580" s="38"/>
      <c r="I1580" s="38"/>
      <c r="J1580" s="38"/>
      <c r="M1580" s="39"/>
      <c r="AG1580" s="32"/>
      <c r="AH1580" s="32"/>
      <c r="AI1580" s="40"/>
      <c r="AJ1580" s="41"/>
      <c r="AK1580" s="42"/>
      <c r="AL1580" s="40"/>
      <c r="AM1580" s="41"/>
      <c r="AN1580" s="42"/>
      <c r="AO1580" s="43"/>
      <c r="AP1580" s="43"/>
      <c r="AQ1580" s="43"/>
    </row>
    <row r="1581" spans="5:43" x14ac:dyDescent="0.2">
      <c r="E1581" s="36"/>
      <c r="G1581" s="37"/>
      <c r="H1581" s="38"/>
      <c r="I1581" s="38"/>
      <c r="J1581" s="38"/>
      <c r="M1581" s="39"/>
      <c r="AG1581" s="32"/>
      <c r="AH1581" s="32"/>
      <c r="AI1581" s="40"/>
      <c r="AJ1581" s="41"/>
      <c r="AK1581" s="42"/>
      <c r="AL1581" s="40"/>
      <c r="AM1581" s="41"/>
      <c r="AN1581" s="42"/>
      <c r="AO1581" s="43"/>
      <c r="AP1581" s="43"/>
      <c r="AQ1581" s="43"/>
    </row>
    <row r="1582" spans="5:43" x14ac:dyDescent="0.2">
      <c r="E1582" s="36"/>
      <c r="G1582" s="37"/>
      <c r="H1582" s="38"/>
      <c r="I1582" s="38"/>
      <c r="J1582" s="38"/>
      <c r="M1582" s="39"/>
      <c r="AG1582" s="32"/>
      <c r="AH1582" s="32"/>
      <c r="AI1582" s="40"/>
      <c r="AJ1582" s="41"/>
      <c r="AK1582" s="42"/>
      <c r="AL1582" s="40"/>
      <c r="AM1582" s="41"/>
      <c r="AN1582" s="42"/>
      <c r="AO1582" s="43"/>
      <c r="AP1582" s="43"/>
      <c r="AQ1582" s="43"/>
    </row>
    <row r="1583" spans="5:43" x14ac:dyDescent="0.2">
      <c r="E1583" s="36"/>
      <c r="G1583" s="37"/>
      <c r="H1583" s="38"/>
      <c r="I1583" s="38"/>
      <c r="J1583" s="38"/>
      <c r="M1583" s="39"/>
      <c r="AG1583" s="32"/>
      <c r="AH1583" s="32"/>
      <c r="AI1583" s="40"/>
      <c r="AJ1583" s="41"/>
      <c r="AK1583" s="42"/>
      <c r="AL1583" s="40"/>
      <c r="AM1583" s="41"/>
      <c r="AN1583" s="42"/>
      <c r="AO1583" s="43"/>
      <c r="AP1583" s="43"/>
      <c r="AQ1583" s="43"/>
    </row>
    <row r="1584" spans="5:43" x14ac:dyDescent="0.2">
      <c r="E1584" s="36"/>
      <c r="G1584" s="37"/>
      <c r="H1584" s="38"/>
      <c r="I1584" s="38"/>
      <c r="J1584" s="38"/>
      <c r="M1584" s="39"/>
      <c r="AG1584" s="32"/>
      <c r="AH1584" s="32"/>
      <c r="AI1584" s="40"/>
      <c r="AJ1584" s="41"/>
      <c r="AK1584" s="42"/>
      <c r="AL1584" s="40"/>
      <c r="AM1584" s="41"/>
      <c r="AN1584" s="42"/>
      <c r="AO1584" s="43"/>
      <c r="AP1584" s="43"/>
      <c r="AQ1584" s="43"/>
    </row>
    <row r="1585" spans="5:43" x14ac:dyDescent="0.2">
      <c r="E1585" s="36"/>
      <c r="G1585" s="37"/>
      <c r="H1585" s="38"/>
      <c r="I1585" s="38"/>
      <c r="J1585" s="38"/>
      <c r="M1585" s="39"/>
      <c r="AG1585" s="32"/>
      <c r="AH1585" s="32"/>
      <c r="AI1585" s="40"/>
      <c r="AJ1585" s="41"/>
      <c r="AK1585" s="42"/>
      <c r="AL1585" s="40"/>
      <c r="AM1585" s="41"/>
      <c r="AN1585" s="42"/>
      <c r="AO1585" s="43"/>
      <c r="AP1585" s="43"/>
      <c r="AQ1585" s="43"/>
    </row>
    <row r="1586" spans="5:43" x14ac:dyDescent="0.2">
      <c r="E1586" s="36"/>
      <c r="G1586" s="37"/>
      <c r="H1586" s="38"/>
      <c r="I1586" s="38"/>
      <c r="J1586" s="38"/>
      <c r="M1586" s="39"/>
      <c r="AG1586" s="32"/>
      <c r="AH1586" s="32"/>
      <c r="AI1586" s="40"/>
      <c r="AJ1586" s="41"/>
      <c r="AK1586" s="42"/>
      <c r="AL1586" s="40"/>
      <c r="AM1586" s="41"/>
      <c r="AN1586" s="42"/>
      <c r="AO1586" s="43"/>
      <c r="AP1586" s="43"/>
      <c r="AQ1586" s="43"/>
    </row>
    <row r="1587" spans="5:43" x14ac:dyDescent="0.2">
      <c r="E1587" s="36"/>
      <c r="G1587" s="37"/>
      <c r="H1587" s="38"/>
      <c r="I1587" s="38"/>
      <c r="J1587" s="38"/>
      <c r="M1587" s="39"/>
      <c r="AG1587" s="32"/>
      <c r="AH1587" s="32"/>
      <c r="AI1587" s="40"/>
      <c r="AJ1587" s="41"/>
      <c r="AK1587" s="42"/>
      <c r="AL1587" s="40"/>
      <c r="AM1587" s="41"/>
      <c r="AN1587" s="42"/>
      <c r="AO1587" s="43"/>
      <c r="AP1587" s="43"/>
      <c r="AQ1587" s="43"/>
    </row>
    <row r="1588" spans="5:43" x14ac:dyDescent="0.2">
      <c r="E1588" s="36"/>
      <c r="G1588" s="37"/>
      <c r="H1588" s="38"/>
      <c r="I1588" s="38"/>
      <c r="J1588" s="38"/>
      <c r="M1588" s="39"/>
      <c r="AG1588" s="32"/>
      <c r="AH1588" s="32"/>
      <c r="AI1588" s="40"/>
      <c r="AJ1588" s="41"/>
      <c r="AK1588" s="42"/>
      <c r="AL1588" s="40"/>
      <c r="AM1588" s="41"/>
      <c r="AN1588" s="42"/>
      <c r="AO1588" s="43"/>
      <c r="AP1588" s="43"/>
      <c r="AQ1588" s="43"/>
    </row>
    <row r="1589" spans="5:43" x14ac:dyDescent="0.2">
      <c r="E1589" s="36"/>
      <c r="G1589" s="37"/>
      <c r="H1589" s="38"/>
      <c r="I1589" s="38"/>
      <c r="J1589" s="38"/>
      <c r="M1589" s="39"/>
      <c r="AG1589" s="32"/>
      <c r="AH1589" s="32"/>
      <c r="AI1589" s="40"/>
      <c r="AJ1589" s="41"/>
      <c r="AK1589" s="42"/>
      <c r="AL1589" s="40"/>
      <c r="AM1589" s="41"/>
      <c r="AN1589" s="42"/>
      <c r="AO1589" s="43"/>
      <c r="AP1589" s="43"/>
      <c r="AQ1589" s="43"/>
    </row>
    <row r="1590" spans="5:43" x14ac:dyDescent="0.2">
      <c r="E1590" s="36"/>
      <c r="G1590" s="37"/>
      <c r="H1590" s="38"/>
      <c r="I1590" s="38"/>
      <c r="J1590" s="38"/>
      <c r="M1590" s="39"/>
      <c r="AG1590" s="32"/>
      <c r="AH1590" s="32"/>
      <c r="AI1590" s="40"/>
      <c r="AJ1590" s="41"/>
      <c r="AK1590" s="42"/>
      <c r="AL1590" s="40"/>
      <c r="AM1590" s="41"/>
      <c r="AN1590" s="42"/>
      <c r="AO1590" s="43"/>
      <c r="AP1590" s="43"/>
      <c r="AQ1590" s="43"/>
    </row>
    <row r="1591" spans="5:43" x14ac:dyDescent="0.2">
      <c r="E1591" s="36"/>
      <c r="G1591" s="37"/>
      <c r="H1591" s="38"/>
      <c r="I1591" s="38"/>
      <c r="J1591" s="38"/>
      <c r="M1591" s="39"/>
      <c r="AG1591" s="32"/>
      <c r="AH1591" s="32"/>
      <c r="AI1591" s="40"/>
      <c r="AJ1591" s="41"/>
      <c r="AK1591" s="42"/>
      <c r="AL1591" s="40"/>
      <c r="AM1591" s="41"/>
      <c r="AN1591" s="42"/>
      <c r="AO1591" s="43"/>
      <c r="AP1591" s="43"/>
      <c r="AQ1591" s="43"/>
    </row>
    <row r="1592" spans="5:43" x14ac:dyDescent="0.2">
      <c r="E1592" s="36"/>
      <c r="G1592" s="37"/>
      <c r="H1592" s="38"/>
      <c r="I1592" s="38"/>
      <c r="J1592" s="38"/>
      <c r="M1592" s="39"/>
      <c r="AG1592" s="32"/>
      <c r="AH1592" s="32"/>
      <c r="AI1592" s="40"/>
      <c r="AJ1592" s="41"/>
      <c r="AK1592" s="42"/>
      <c r="AL1592" s="40"/>
      <c r="AM1592" s="41"/>
      <c r="AN1592" s="42"/>
      <c r="AO1592" s="43"/>
      <c r="AP1592" s="43"/>
      <c r="AQ1592" s="43"/>
    </row>
    <row r="1593" spans="5:43" x14ac:dyDescent="0.2">
      <c r="E1593" s="36"/>
      <c r="G1593" s="37"/>
      <c r="H1593" s="38"/>
      <c r="I1593" s="38"/>
      <c r="J1593" s="38"/>
      <c r="M1593" s="39"/>
      <c r="AG1593" s="32"/>
      <c r="AH1593" s="32"/>
      <c r="AI1593" s="40"/>
      <c r="AJ1593" s="41"/>
      <c r="AK1593" s="42"/>
      <c r="AL1593" s="40"/>
      <c r="AM1593" s="41"/>
      <c r="AN1593" s="42"/>
      <c r="AO1593" s="43"/>
      <c r="AP1593" s="43"/>
      <c r="AQ1593" s="43"/>
    </row>
    <row r="1594" spans="5:43" x14ac:dyDescent="0.2">
      <c r="E1594" s="36"/>
      <c r="G1594" s="37"/>
      <c r="H1594" s="38"/>
      <c r="I1594" s="38"/>
      <c r="J1594" s="38"/>
      <c r="M1594" s="39"/>
      <c r="AG1594" s="32"/>
      <c r="AH1594" s="32"/>
      <c r="AI1594" s="40"/>
      <c r="AJ1594" s="41"/>
      <c r="AK1594" s="42"/>
      <c r="AL1594" s="40"/>
      <c r="AM1594" s="41"/>
      <c r="AN1594" s="42"/>
      <c r="AO1594" s="43"/>
      <c r="AP1594" s="43"/>
      <c r="AQ1594" s="43"/>
    </row>
    <row r="1595" spans="5:43" x14ac:dyDescent="0.2">
      <c r="E1595" s="36"/>
      <c r="G1595" s="37"/>
      <c r="H1595" s="38"/>
      <c r="I1595" s="38"/>
      <c r="J1595" s="38"/>
      <c r="M1595" s="39"/>
      <c r="AG1595" s="32"/>
      <c r="AH1595" s="32"/>
      <c r="AI1595" s="40"/>
      <c r="AJ1595" s="41"/>
      <c r="AK1595" s="42"/>
      <c r="AL1595" s="40"/>
      <c r="AM1595" s="41"/>
      <c r="AN1595" s="42"/>
      <c r="AO1595" s="43"/>
      <c r="AP1595" s="43"/>
      <c r="AQ1595" s="43"/>
    </row>
    <row r="1596" spans="5:43" x14ac:dyDescent="0.2">
      <c r="E1596" s="36"/>
      <c r="G1596" s="37"/>
      <c r="H1596" s="38"/>
      <c r="I1596" s="38"/>
      <c r="J1596" s="38"/>
      <c r="M1596" s="39"/>
      <c r="AG1596" s="32"/>
      <c r="AH1596" s="32"/>
      <c r="AI1596" s="40"/>
      <c r="AJ1596" s="41"/>
      <c r="AK1596" s="42"/>
      <c r="AL1596" s="40"/>
      <c r="AM1596" s="41"/>
      <c r="AN1596" s="42"/>
      <c r="AO1596" s="43"/>
      <c r="AP1596" s="43"/>
      <c r="AQ1596" s="43"/>
    </row>
    <row r="1597" spans="5:43" x14ac:dyDescent="0.2">
      <c r="E1597" s="36"/>
      <c r="G1597" s="37"/>
      <c r="H1597" s="38"/>
      <c r="I1597" s="38"/>
      <c r="J1597" s="38"/>
      <c r="M1597" s="39"/>
      <c r="AG1597" s="32"/>
      <c r="AH1597" s="32"/>
      <c r="AI1597" s="40"/>
      <c r="AJ1597" s="41"/>
      <c r="AK1597" s="42"/>
      <c r="AL1597" s="40"/>
      <c r="AM1597" s="41"/>
      <c r="AN1597" s="42"/>
      <c r="AO1597" s="43"/>
      <c r="AP1597" s="43"/>
      <c r="AQ1597" s="43"/>
    </row>
    <row r="1598" spans="5:43" x14ac:dyDescent="0.2">
      <c r="E1598" s="36"/>
      <c r="G1598" s="37"/>
      <c r="H1598" s="38"/>
      <c r="I1598" s="38"/>
      <c r="J1598" s="38"/>
      <c r="M1598" s="39"/>
      <c r="AG1598" s="32"/>
      <c r="AH1598" s="32"/>
      <c r="AI1598" s="40"/>
      <c r="AJ1598" s="41"/>
      <c r="AK1598" s="42"/>
      <c r="AL1598" s="40"/>
      <c r="AM1598" s="41"/>
      <c r="AN1598" s="42"/>
      <c r="AO1598" s="43"/>
      <c r="AP1598" s="43"/>
      <c r="AQ1598" s="43"/>
    </row>
    <row r="1599" spans="5:43" x14ac:dyDescent="0.2">
      <c r="E1599" s="36"/>
      <c r="G1599" s="37"/>
      <c r="H1599" s="38"/>
      <c r="I1599" s="38"/>
      <c r="J1599" s="38"/>
      <c r="M1599" s="39"/>
      <c r="AG1599" s="32"/>
      <c r="AH1599" s="32"/>
      <c r="AI1599" s="40"/>
      <c r="AJ1599" s="41"/>
      <c r="AK1599" s="42"/>
      <c r="AL1599" s="40"/>
      <c r="AM1599" s="41"/>
      <c r="AN1599" s="42"/>
      <c r="AO1599" s="43"/>
      <c r="AP1599" s="43"/>
      <c r="AQ1599" s="43"/>
    </row>
    <row r="1600" spans="5:43" x14ac:dyDescent="0.2">
      <c r="E1600" s="36"/>
      <c r="G1600" s="37"/>
      <c r="H1600" s="38"/>
      <c r="I1600" s="38"/>
      <c r="J1600" s="38"/>
      <c r="M1600" s="39"/>
      <c r="AG1600" s="32"/>
      <c r="AH1600" s="32"/>
      <c r="AI1600" s="40"/>
      <c r="AJ1600" s="41"/>
      <c r="AK1600" s="42"/>
      <c r="AL1600" s="40"/>
      <c r="AM1600" s="41"/>
      <c r="AN1600" s="42"/>
      <c r="AO1600" s="43"/>
      <c r="AP1600" s="43"/>
      <c r="AQ1600" s="43"/>
    </row>
    <row r="1601" spans="5:43" x14ac:dyDescent="0.2">
      <c r="E1601" s="36"/>
      <c r="G1601" s="37"/>
      <c r="H1601" s="38"/>
      <c r="I1601" s="38"/>
      <c r="J1601" s="38"/>
      <c r="M1601" s="39"/>
      <c r="AG1601" s="32"/>
      <c r="AH1601" s="32"/>
      <c r="AI1601" s="40"/>
      <c r="AJ1601" s="41"/>
      <c r="AK1601" s="42"/>
      <c r="AL1601" s="40"/>
      <c r="AM1601" s="41"/>
      <c r="AN1601" s="42"/>
      <c r="AO1601" s="43"/>
      <c r="AP1601" s="43"/>
      <c r="AQ1601" s="43"/>
    </row>
    <row r="1602" spans="5:43" x14ac:dyDescent="0.2">
      <c r="E1602" s="36"/>
      <c r="G1602" s="37"/>
      <c r="H1602" s="38"/>
      <c r="I1602" s="38"/>
      <c r="J1602" s="38"/>
      <c r="M1602" s="39"/>
      <c r="AG1602" s="32"/>
      <c r="AH1602" s="32"/>
      <c r="AI1602" s="40"/>
      <c r="AJ1602" s="41"/>
      <c r="AK1602" s="42"/>
      <c r="AL1602" s="40"/>
      <c r="AM1602" s="41"/>
      <c r="AN1602" s="42"/>
      <c r="AO1602" s="43"/>
      <c r="AP1602" s="43"/>
      <c r="AQ1602" s="43"/>
    </row>
    <row r="1603" spans="5:43" x14ac:dyDescent="0.2">
      <c r="E1603" s="36"/>
      <c r="G1603" s="37"/>
      <c r="H1603" s="38"/>
      <c r="I1603" s="38"/>
      <c r="J1603" s="38"/>
      <c r="M1603" s="39"/>
      <c r="AG1603" s="32"/>
      <c r="AH1603" s="32"/>
      <c r="AI1603" s="40"/>
      <c r="AJ1603" s="41"/>
      <c r="AK1603" s="42"/>
      <c r="AL1603" s="40"/>
      <c r="AM1603" s="41"/>
      <c r="AN1603" s="42"/>
      <c r="AO1603" s="43"/>
      <c r="AP1603" s="43"/>
      <c r="AQ1603" s="43"/>
    </row>
    <row r="1604" spans="5:43" x14ac:dyDescent="0.2">
      <c r="E1604" s="36"/>
      <c r="G1604" s="37"/>
      <c r="H1604" s="38"/>
      <c r="I1604" s="38"/>
      <c r="J1604" s="38"/>
      <c r="M1604" s="39"/>
      <c r="AG1604" s="32"/>
      <c r="AH1604" s="32"/>
      <c r="AI1604" s="40"/>
      <c r="AJ1604" s="41"/>
      <c r="AK1604" s="42"/>
      <c r="AL1604" s="40"/>
      <c r="AM1604" s="41"/>
      <c r="AN1604" s="42"/>
      <c r="AO1604" s="43"/>
      <c r="AP1604" s="43"/>
      <c r="AQ1604" s="43"/>
    </row>
    <row r="1605" spans="5:43" x14ac:dyDescent="0.2">
      <c r="E1605" s="36"/>
      <c r="G1605" s="37"/>
      <c r="H1605" s="38"/>
      <c r="I1605" s="38"/>
      <c r="J1605" s="38"/>
      <c r="M1605" s="39"/>
      <c r="AG1605" s="32"/>
      <c r="AH1605" s="32"/>
      <c r="AI1605" s="40"/>
      <c r="AJ1605" s="41"/>
      <c r="AK1605" s="42"/>
      <c r="AL1605" s="40"/>
      <c r="AM1605" s="41"/>
      <c r="AN1605" s="42"/>
      <c r="AO1605" s="43"/>
      <c r="AP1605" s="43"/>
      <c r="AQ1605" s="43"/>
    </row>
    <row r="1606" spans="5:43" x14ac:dyDescent="0.2">
      <c r="E1606" s="36"/>
      <c r="G1606" s="37"/>
      <c r="H1606" s="38"/>
      <c r="I1606" s="38"/>
      <c r="J1606" s="38"/>
      <c r="M1606" s="39"/>
      <c r="AG1606" s="32"/>
      <c r="AH1606" s="32"/>
      <c r="AI1606" s="40"/>
      <c r="AJ1606" s="41"/>
      <c r="AK1606" s="42"/>
      <c r="AL1606" s="40"/>
      <c r="AM1606" s="41"/>
      <c r="AN1606" s="42"/>
      <c r="AO1606" s="43"/>
      <c r="AP1606" s="43"/>
      <c r="AQ1606" s="43"/>
    </row>
    <row r="1607" spans="5:43" x14ac:dyDescent="0.2">
      <c r="E1607" s="36"/>
      <c r="G1607" s="37"/>
      <c r="H1607" s="38"/>
      <c r="I1607" s="38"/>
      <c r="J1607" s="38"/>
      <c r="M1607" s="39"/>
      <c r="AG1607" s="32"/>
      <c r="AH1607" s="32"/>
      <c r="AI1607" s="40"/>
      <c r="AJ1607" s="41"/>
      <c r="AK1607" s="42"/>
      <c r="AL1607" s="40"/>
      <c r="AM1607" s="41"/>
      <c r="AN1607" s="42"/>
      <c r="AO1607" s="43"/>
      <c r="AP1607" s="43"/>
      <c r="AQ1607" s="43"/>
    </row>
    <row r="1608" spans="5:43" x14ac:dyDescent="0.2">
      <c r="E1608" s="36"/>
      <c r="G1608" s="37"/>
      <c r="H1608" s="38"/>
      <c r="I1608" s="38"/>
      <c r="J1608" s="38"/>
      <c r="M1608" s="39"/>
      <c r="AG1608" s="32"/>
      <c r="AH1608" s="32"/>
      <c r="AI1608" s="40"/>
      <c r="AJ1608" s="41"/>
      <c r="AK1608" s="42"/>
      <c r="AL1608" s="40"/>
      <c r="AM1608" s="41"/>
      <c r="AN1608" s="42"/>
      <c r="AO1608" s="43"/>
      <c r="AP1608" s="43"/>
      <c r="AQ1608" s="43"/>
    </row>
    <row r="1609" spans="5:43" x14ac:dyDescent="0.2">
      <c r="E1609" s="36"/>
      <c r="G1609" s="37"/>
      <c r="H1609" s="38"/>
      <c r="I1609" s="38"/>
      <c r="J1609" s="38"/>
      <c r="M1609" s="39"/>
      <c r="AG1609" s="32"/>
      <c r="AH1609" s="32"/>
      <c r="AI1609" s="40"/>
      <c r="AJ1609" s="41"/>
      <c r="AK1609" s="42"/>
      <c r="AL1609" s="40"/>
      <c r="AM1609" s="41"/>
      <c r="AN1609" s="42"/>
      <c r="AO1609" s="43"/>
      <c r="AP1609" s="43"/>
      <c r="AQ1609" s="43"/>
    </row>
    <row r="1610" spans="5:43" x14ac:dyDescent="0.2">
      <c r="E1610" s="36"/>
      <c r="G1610" s="37"/>
      <c r="H1610" s="38"/>
      <c r="I1610" s="38"/>
      <c r="J1610" s="38"/>
      <c r="M1610" s="39"/>
      <c r="AG1610" s="32"/>
      <c r="AH1610" s="32"/>
      <c r="AI1610" s="40"/>
      <c r="AJ1610" s="41"/>
      <c r="AK1610" s="42"/>
      <c r="AL1610" s="40"/>
      <c r="AM1610" s="41"/>
      <c r="AN1610" s="42"/>
      <c r="AO1610" s="43"/>
      <c r="AP1610" s="43"/>
      <c r="AQ1610" s="43"/>
    </row>
    <row r="1611" spans="5:43" x14ac:dyDescent="0.2">
      <c r="E1611" s="36"/>
      <c r="G1611" s="37"/>
      <c r="H1611" s="38"/>
      <c r="I1611" s="38"/>
      <c r="J1611" s="38"/>
      <c r="M1611" s="39"/>
      <c r="AG1611" s="32"/>
      <c r="AH1611" s="32"/>
      <c r="AI1611" s="40"/>
      <c r="AJ1611" s="41"/>
      <c r="AK1611" s="42"/>
      <c r="AL1611" s="40"/>
      <c r="AM1611" s="41"/>
      <c r="AN1611" s="42"/>
      <c r="AO1611" s="43"/>
      <c r="AP1611" s="43"/>
      <c r="AQ1611" s="43"/>
    </row>
    <row r="1612" spans="5:43" x14ac:dyDescent="0.2">
      <c r="E1612" s="36"/>
      <c r="G1612" s="37"/>
      <c r="H1612" s="38"/>
      <c r="I1612" s="38"/>
      <c r="J1612" s="38"/>
      <c r="M1612" s="39"/>
      <c r="AG1612" s="32"/>
      <c r="AH1612" s="32"/>
      <c r="AI1612" s="40"/>
      <c r="AJ1612" s="41"/>
      <c r="AK1612" s="42"/>
      <c r="AL1612" s="40"/>
      <c r="AM1612" s="41"/>
      <c r="AN1612" s="42"/>
      <c r="AO1612" s="43"/>
      <c r="AP1612" s="43"/>
      <c r="AQ1612" s="43"/>
    </row>
    <row r="1613" spans="5:43" x14ac:dyDescent="0.2">
      <c r="E1613" s="36"/>
      <c r="G1613" s="37"/>
      <c r="H1613" s="38"/>
      <c r="I1613" s="38"/>
      <c r="J1613" s="38"/>
      <c r="M1613" s="39"/>
      <c r="AG1613" s="32"/>
      <c r="AH1613" s="32"/>
      <c r="AI1613" s="40"/>
      <c r="AJ1613" s="41"/>
      <c r="AK1613" s="42"/>
      <c r="AL1613" s="40"/>
      <c r="AM1613" s="41"/>
      <c r="AN1613" s="42"/>
      <c r="AO1613" s="43"/>
      <c r="AP1613" s="43"/>
      <c r="AQ1613" s="43"/>
    </row>
    <row r="1614" spans="5:43" x14ac:dyDescent="0.2">
      <c r="E1614" s="36"/>
      <c r="G1614" s="37"/>
      <c r="H1614" s="38"/>
      <c r="I1614" s="38"/>
      <c r="J1614" s="38"/>
      <c r="M1614" s="39"/>
      <c r="AG1614" s="32"/>
      <c r="AH1614" s="32"/>
      <c r="AI1614" s="40"/>
      <c r="AJ1614" s="41"/>
      <c r="AK1614" s="42"/>
      <c r="AL1614" s="40"/>
      <c r="AM1614" s="41"/>
      <c r="AN1614" s="42"/>
      <c r="AO1614" s="43"/>
      <c r="AP1614" s="43"/>
      <c r="AQ1614" s="43"/>
    </row>
    <row r="1615" spans="5:43" x14ac:dyDescent="0.2">
      <c r="E1615" s="36"/>
      <c r="G1615" s="37"/>
      <c r="H1615" s="38"/>
      <c r="I1615" s="38"/>
      <c r="J1615" s="38"/>
      <c r="M1615" s="39"/>
      <c r="AG1615" s="32"/>
      <c r="AH1615" s="32"/>
      <c r="AI1615" s="40"/>
      <c r="AJ1615" s="41"/>
      <c r="AK1615" s="42"/>
      <c r="AL1615" s="40"/>
      <c r="AM1615" s="41"/>
      <c r="AN1615" s="42"/>
      <c r="AO1615" s="43"/>
      <c r="AP1615" s="43"/>
      <c r="AQ1615" s="43"/>
    </row>
    <row r="1616" spans="5:43" x14ac:dyDescent="0.2">
      <c r="E1616" s="36"/>
      <c r="G1616" s="37"/>
      <c r="H1616" s="38"/>
      <c r="I1616" s="38"/>
      <c r="J1616" s="38"/>
      <c r="M1616" s="39"/>
      <c r="AG1616" s="32"/>
      <c r="AH1616" s="32"/>
      <c r="AI1616" s="40"/>
      <c r="AJ1616" s="41"/>
      <c r="AK1616" s="42"/>
      <c r="AL1616" s="40"/>
      <c r="AM1616" s="41"/>
      <c r="AN1616" s="42"/>
      <c r="AO1616" s="43"/>
      <c r="AP1616" s="43"/>
      <c r="AQ1616" s="43"/>
    </row>
    <row r="1617" spans="5:43" x14ac:dyDescent="0.2">
      <c r="E1617" s="36"/>
      <c r="G1617" s="37"/>
      <c r="H1617" s="38"/>
      <c r="I1617" s="38"/>
      <c r="J1617" s="38"/>
      <c r="M1617" s="39"/>
      <c r="AG1617" s="32"/>
      <c r="AH1617" s="32"/>
      <c r="AI1617" s="40"/>
      <c r="AJ1617" s="41"/>
      <c r="AK1617" s="42"/>
      <c r="AL1617" s="40"/>
      <c r="AM1617" s="41"/>
      <c r="AN1617" s="42"/>
      <c r="AO1617" s="43"/>
      <c r="AP1617" s="43"/>
      <c r="AQ1617" s="43"/>
    </row>
    <row r="1618" spans="5:43" x14ac:dyDescent="0.2">
      <c r="E1618" s="36"/>
      <c r="G1618" s="37"/>
      <c r="H1618" s="38"/>
      <c r="I1618" s="38"/>
      <c r="J1618" s="38"/>
      <c r="M1618" s="39"/>
      <c r="AG1618" s="32"/>
      <c r="AH1618" s="32"/>
      <c r="AI1618" s="40"/>
      <c r="AJ1618" s="41"/>
      <c r="AK1618" s="42"/>
      <c r="AL1618" s="40"/>
      <c r="AM1618" s="41"/>
      <c r="AN1618" s="42"/>
      <c r="AO1618" s="43"/>
      <c r="AP1618" s="43"/>
      <c r="AQ1618" s="43"/>
    </row>
    <row r="1619" spans="5:43" x14ac:dyDescent="0.2">
      <c r="E1619" s="36"/>
      <c r="G1619" s="37"/>
      <c r="H1619" s="38"/>
      <c r="I1619" s="38"/>
      <c r="J1619" s="38"/>
      <c r="M1619" s="39"/>
      <c r="AG1619" s="32"/>
      <c r="AH1619" s="32"/>
      <c r="AI1619" s="40"/>
      <c r="AJ1619" s="41"/>
      <c r="AK1619" s="42"/>
      <c r="AL1619" s="40"/>
      <c r="AM1619" s="41"/>
      <c r="AN1619" s="42"/>
      <c r="AO1619" s="43"/>
      <c r="AP1619" s="43"/>
      <c r="AQ1619" s="43"/>
    </row>
    <row r="1620" spans="5:43" x14ac:dyDescent="0.2">
      <c r="E1620" s="36"/>
      <c r="G1620" s="37"/>
      <c r="H1620" s="38"/>
      <c r="I1620" s="38"/>
      <c r="J1620" s="38"/>
      <c r="M1620" s="39"/>
      <c r="AG1620" s="32"/>
      <c r="AH1620" s="32"/>
      <c r="AI1620" s="40"/>
      <c r="AJ1620" s="41"/>
      <c r="AK1620" s="42"/>
      <c r="AL1620" s="40"/>
      <c r="AM1620" s="41"/>
      <c r="AN1620" s="42"/>
      <c r="AO1620" s="43"/>
      <c r="AP1620" s="43"/>
      <c r="AQ1620" s="43"/>
    </row>
    <row r="1621" spans="5:43" x14ac:dyDescent="0.2">
      <c r="E1621" s="36"/>
      <c r="G1621" s="37"/>
      <c r="H1621" s="38"/>
      <c r="I1621" s="38"/>
      <c r="J1621" s="38"/>
      <c r="M1621" s="39"/>
      <c r="AG1621" s="32"/>
      <c r="AH1621" s="32"/>
      <c r="AI1621" s="40"/>
      <c r="AJ1621" s="41"/>
      <c r="AK1621" s="42"/>
      <c r="AL1621" s="40"/>
      <c r="AM1621" s="41"/>
      <c r="AN1621" s="42"/>
      <c r="AO1621" s="43"/>
      <c r="AP1621" s="43"/>
      <c r="AQ1621" s="43"/>
    </row>
    <row r="1622" spans="5:43" x14ac:dyDescent="0.2">
      <c r="E1622" s="36"/>
      <c r="G1622" s="37"/>
      <c r="H1622" s="38"/>
      <c r="I1622" s="38"/>
      <c r="J1622" s="38"/>
      <c r="M1622" s="39"/>
      <c r="AG1622" s="32"/>
      <c r="AH1622" s="32"/>
      <c r="AI1622" s="40"/>
      <c r="AJ1622" s="41"/>
      <c r="AK1622" s="42"/>
      <c r="AL1622" s="40"/>
      <c r="AM1622" s="41"/>
      <c r="AN1622" s="42"/>
      <c r="AO1622" s="43"/>
      <c r="AP1622" s="43"/>
      <c r="AQ1622" s="43"/>
    </row>
    <row r="1623" spans="5:43" x14ac:dyDescent="0.2">
      <c r="E1623" s="36"/>
      <c r="G1623" s="37"/>
      <c r="H1623" s="38"/>
      <c r="I1623" s="38"/>
      <c r="J1623" s="38"/>
      <c r="M1623" s="39"/>
      <c r="AG1623" s="32"/>
      <c r="AH1623" s="32"/>
      <c r="AI1623" s="40"/>
      <c r="AJ1623" s="41"/>
      <c r="AK1623" s="42"/>
      <c r="AL1623" s="40"/>
      <c r="AM1623" s="41"/>
      <c r="AN1623" s="42"/>
      <c r="AO1623" s="43"/>
      <c r="AP1623" s="43"/>
      <c r="AQ1623" s="43"/>
    </row>
    <row r="1624" spans="5:43" x14ac:dyDescent="0.2">
      <c r="E1624" s="36"/>
      <c r="G1624" s="37"/>
      <c r="H1624" s="38"/>
      <c r="I1624" s="38"/>
      <c r="J1624" s="38"/>
      <c r="M1624" s="39"/>
      <c r="AG1624" s="32"/>
      <c r="AH1624" s="32"/>
      <c r="AI1624" s="40"/>
      <c r="AJ1624" s="41"/>
      <c r="AK1624" s="42"/>
      <c r="AL1624" s="40"/>
      <c r="AM1624" s="41"/>
      <c r="AN1624" s="42"/>
      <c r="AO1624" s="43"/>
      <c r="AP1624" s="43"/>
      <c r="AQ1624" s="43"/>
    </row>
    <row r="1625" spans="5:43" x14ac:dyDescent="0.2">
      <c r="E1625" s="36"/>
      <c r="G1625" s="37"/>
      <c r="H1625" s="38"/>
      <c r="I1625" s="38"/>
      <c r="J1625" s="38"/>
      <c r="M1625" s="39"/>
      <c r="AG1625" s="32"/>
      <c r="AH1625" s="32"/>
      <c r="AI1625" s="40"/>
      <c r="AJ1625" s="41"/>
      <c r="AK1625" s="42"/>
      <c r="AL1625" s="40"/>
      <c r="AM1625" s="41"/>
      <c r="AN1625" s="42"/>
      <c r="AO1625" s="43"/>
      <c r="AP1625" s="43"/>
      <c r="AQ1625" s="43"/>
    </row>
    <row r="1626" spans="5:43" x14ac:dyDescent="0.2">
      <c r="E1626" s="36"/>
      <c r="G1626" s="37"/>
      <c r="H1626" s="38"/>
      <c r="I1626" s="38"/>
      <c r="J1626" s="38"/>
      <c r="M1626" s="39"/>
      <c r="AG1626" s="32"/>
      <c r="AH1626" s="32"/>
      <c r="AI1626" s="40"/>
      <c r="AJ1626" s="41"/>
      <c r="AK1626" s="42"/>
      <c r="AL1626" s="40"/>
      <c r="AM1626" s="41"/>
      <c r="AN1626" s="42"/>
      <c r="AO1626" s="43"/>
      <c r="AP1626" s="43"/>
      <c r="AQ1626" s="43"/>
    </row>
    <row r="1627" spans="5:43" x14ac:dyDescent="0.2">
      <c r="E1627" s="36"/>
      <c r="G1627" s="37"/>
      <c r="H1627" s="38"/>
      <c r="I1627" s="38"/>
      <c r="J1627" s="38"/>
      <c r="M1627" s="39"/>
      <c r="AG1627" s="32"/>
      <c r="AH1627" s="32"/>
      <c r="AI1627" s="40"/>
      <c r="AJ1627" s="41"/>
      <c r="AK1627" s="42"/>
      <c r="AL1627" s="40"/>
      <c r="AM1627" s="41"/>
      <c r="AN1627" s="42"/>
      <c r="AO1627" s="43"/>
      <c r="AP1627" s="43"/>
      <c r="AQ1627" s="43"/>
    </row>
    <row r="1628" spans="5:43" x14ac:dyDescent="0.2">
      <c r="E1628" s="36"/>
      <c r="G1628" s="37"/>
      <c r="H1628" s="38"/>
      <c r="I1628" s="38"/>
      <c r="J1628" s="38"/>
      <c r="M1628" s="39"/>
      <c r="AG1628" s="32"/>
      <c r="AH1628" s="32"/>
      <c r="AI1628" s="40"/>
      <c r="AJ1628" s="41"/>
      <c r="AK1628" s="42"/>
      <c r="AL1628" s="40"/>
      <c r="AM1628" s="41"/>
      <c r="AN1628" s="42"/>
      <c r="AO1628" s="43"/>
      <c r="AP1628" s="43"/>
      <c r="AQ1628" s="43"/>
    </row>
    <row r="1629" spans="5:43" x14ac:dyDescent="0.2">
      <c r="E1629" s="36"/>
      <c r="G1629" s="37"/>
      <c r="H1629" s="38"/>
      <c r="I1629" s="38"/>
      <c r="J1629" s="38"/>
      <c r="M1629" s="39"/>
      <c r="AG1629" s="32"/>
      <c r="AH1629" s="32"/>
      <c r="AI1629" s="40"/>
      <c r="AJ1629" s="41"/>
      <c r="AK1629" s="42"/>
      <c r="AL1629" s="40"/>
      <c r="AM1629" s="41"/>
      <c r="AN1629" s="42"/>
      <c r="AO1629" s="43"/>
      <c r="AP1629" s="43"/>
      <c r="AQ1629" s="43"/>
    </row>
    <row r="1630" spans="5:43" x14ac:dyDescent="0.2">
      <c r="E1630" s="36"/>
      <c r="G1630" s="37"/>
      <c r="H1630" s="38"/>
      <c r="I1630" s="38"/>
      <c r="J1630" s="38"/>
      <c r="M1630" s="39"/>
      <c r="AG1630" s="32"/>
      <c r="AH1630" s="32"/>
      <c r="AI1630" s="40"/>
      <c r="AJ1630" s="41"/>
      <c r="AK1630" s="42"/>
      <c r="AL1630" s="40"/>
      <c r="AM1630" s="41"/>
      <c r="AN1630" s="42"/>
      <c r="AO1630" s="43"/>
      <c r="AP1630" s="43"/>
      <c r="AQ1630" s="43"/>
    </row>
    <row r="1631" spans="5:43" x14ac:dyDescent="0.2">
      <c r="E1631" s="36"/>
      <c r="G1631" s="37"/>
      <c r="H1631" s="38"/>
      <c r="I1631" s="38"/>
      <c r="J1631" s="38"/>
      <c r="M1631" s="39"/>
      <c r="AG1631" s="32"/>
      <c r="AH1631" s="32"/>
      <c r="AI1631" s="40"/>
      <c r="AJ1631" s="41"/>
      <c r="AK1631" s="42"/>
      <c r="AL1631" s="40"/>
      <c r="AM1631" s="41"/>
      <c r="AN1631" s="42"/>
      <c r="AO1631" s="43"/>
      <c r="AP1631" s="43"/>
      <c r="AQ1631" s="43"/>
    </row>
    <row r="1632" spans="5:43" x14ac:dyDescent="0.2">
      <c r="E1632" s="36"/>
      <c r="G1632" s="37"/>
      <c r="H1632" s="38"/>
      <c r="I1632" s="38"/>
      <c r="J1632" s="38"/>
      <c r="M1632" s="39"/>
      <c r="AG1632" s="32"/>
      <c r="AH1632" s="32"/>
      <c r="AI1632" s="40"/>
      <c r="AJ1632" s="41"/>
      <c r="AK1632" s="42"/>
      <c r="AL1632" s="40"/>
      <c r="AM1632" s="41"/>
      <c r="AN1632" s="42"/>
      <c r="AO1632" s="43"/>
      <c r="AP1632" s="43"/>
      <c r="AQ1632" s="43"/>
    </row>
    <row r="1633" spans="5:43" x14ac:dyDescent="0.2">
      <c r="E1633" s="36"/>
      <c r="G1633" s="37"/>
      <c r="H1633" s="38"/>
      <c r="I1633" s="38"/>
      <c r="J1633" s="38"/>
      <c r="M1633" s="39"/>
      <c r="AG1633" s="32"/>
      <c r="AH1633" s="32"/>
      <c r="AI1633" s="40"/>
      <c r="AJ1633" s="41"/>
      <c r="AK1633" s="42"/>
      <c r="AL1633" s="40"/>
      <c r="AM1633" s="41"/>
      <c r="AN1633" s="42"/>
      <c r="AO1633" s="43"/>
      <c r="AP1633" s="43"/>
      <c r="AQ1633" s="43"/>
    </row>
    <row r="1634" spans="5:43" x14ac:dyDescent="0.2">
      <c r="E1634" s="36"/>
      <c r="G1634" s="37"/>
      <c r="H1634" s="38"/>
      <c r="I1634" s="38"/>
      <c r="J1634" s="38"/>
      <c r="M1634" s="39"/>
      <c r="AG1634" s="32"/>
      <c r="AH1634" s="32"/>
      <c r="AI1634" s="40"/>
      <c r="AJ1634" s="41"/>
      <c r="AK1634" s="42"/>
      <c r="AL1634" s="40"/>
      <c r="AM1634" s="41"/>
      <c r="AN1634" s="42"/>
      <c r="AO1634" s="43"/>
      <c r="AP1634" s="43"/>
      <c r="AQ1634" s="43"/>
    </row>
    <row r="1635" spans="5:43" x14ac:dyDescent="0.2">
      <c r="E1635" s="36"/>
      <c r="G1635" s="37"/>
      <c r="H1635" s="38"/>
      <c r="I1635" s="38"/>
      <c r="J1635" s="38"/>
      <c r="M1635" s="39"/>
      <c r="AG1635" s="32"/>
      <c r="AH1635" s="32"/>
      <c r="AI1635" s="40"/>
      <c r="AJ1635" s="41"/>
      <c r="AK1635" s="42"/>
      <c r="AL1635" s="40"/>
      <c r="AM1635" s="41"/>
      <c r="AN1635" s="42"/>
      <c r="AO1635" s="43"/>
      <c r="AP1635" s="43"/>
      <c r="AQ1635" s="43"/>
    </row>
    <row r="1636" spans="5:43" x14ac:dyDescent="0.2">
      <c r="E1636" s="36"/>
      <c r="G1636" s="37"/>
      <c r="H1636" s="38"/>
      <c r="I1636" s="38"/>
      <c r="J1636" s="38"/>
      <c r="M1636" s="39"/>
      <c r="AG1636" s="32"/>
      <c r="AH1636" s="32"/>
      <c r="AI1636" s="40"/>
      <c r="AJ1636" s="41"/>
      <c r="AK1636" s="42"/>
      <c r="AL1636" s="40"/>
      <c r="AM1636" s="41"/>
      <c r="AN1636" s="42"/>
      <c r="AO1636" s="43"/>
      <c r="AP1636" s="43"/>
      <c r="AQ1636" s="43"/>
    </row>
    <row r="1637" spans="5:43" x14ac:dyDescent="0.2">
      <c r="E1637" s="36"/>
      <c r="G1637" s="37"/>
      <c r="H1637" s="38"/>
      <c r="I1637" s="38"/>
      <c r="J1637" s="38"/>
      <c r="M1637" s="39"/>
      <c r="AG1637" s="32"/>
      <c r="AH1637" s="32"/>
      <c r="AI1637" s="40"/>
      <c r="AJ1637" s="41"/>
      <c r="AK1637" s="42"/>
      <c r="AL1637" s="40"/>
      <c r="AM1637" s="41"/>
      <c r="AN1637" s="42"/>
      <c r="AO1637" s="43"/>
      <c r="AP1637" s="43"/>
      <c r="AQ1637" s="43"/>
    </row>
    <row r="1638" spans="5:43" x14ac:dyDescent="0.2">
      <c r="E1638" s="36"/>
      <c r="G1638" s="37"/>
      <c r="H1638" s="38"/>
      <c r="I1638" s="38"/>
      <c r="J1638" s="38"/>
      <c r="M1638" s="39"/>
      <c r="AG1638" s="32"/>
      <c r="AH1638" s="32"/>
      <c r="AI1638" s="40"/>
      <c r="AJ1638" s="41"/>
      <c r="AK1638" s="42"/>
      <c r="AL1638" s="40"/>
      <c r="AM1638" s="41"/>
      <c r="AN1638" s="42"/>
      <c r="AO1638" s="43"/>
      <c r="AP1638" s="43"/>
      <c r="AQ1638" s="43"/>
    </row>
    <row r="1639" spans="5:43" x14ac:dyDescent="0.2">
      <c r="E1639" s="36"/>
      <c r="G1639" s="37"/>
      <c r="H1639" s="38"/>
      <c r="I1639" s="38"/>
      <c r="J1639" s="38"/>
      <c r="M1639" s="39"/>
      <c r="AG1639" s="32"/>
      <c r="AH1639" s="32"/>
      <c r="AI1639" s="40"/>
      <c r="AJ1639" s="41"/>
      <c r="AK1639" s="42"/>
      <c r="AL1639" s="40"/>
      <c r="AM1639" s="41"/>
      <c r="AN1639" s="42"/>
      <c r="AO1639" s="43"/>
      <c r="AP1639" s="43"/>
      <c r="AQ1639" s="43"/>
    </row>
    <row r="1640" spans="5:43" x14ac:dyDescent="0.2">
      <c r="E1640" s="36"/>
      <c r="G1640" s="37"/>
      <c r="H1640" s="38"/>
      <c r="I1640" s="38"/>
      <c r="J1640" s="38"/>
      <c r="M1640" s="39"/>
      <c r="AG1640" s="32"/>
      <c r="AH1640" s="32"/>
      <c r="AI1640" s="40"/>
      <c r="AJ1640" s="41"/>
      <c r="AK1640" s="42"/>
      <c r="AL1640" s="40"/>
      <c r="AM1640" s="41"/>
      <c r="AN1640" s="42"/>
      <c r="AO1640" s="43"/>
      <c r="AP1640" s="43"/>
      <c r="AQ1640" s="43"/>
    </row>
    <row r="1641" spans="5:43" x14ac:dyDescent="0.2">
      <c r="E1641" s="36"/>
      <c r="G1641" s="37"/>
      <c r="H1641" s="38"/>
      <c r="I1641" s="38"/>
      <c r="J1641" s="38"/>
      <c r="M1641" s="39"/>
      <c r="AG1641" s="32"/>
      <c r="AH1641" s="32"/>
      <c r="AI1641" s="40"/>
      <c r="AJ1641" s="41"/>
      <c r="AK1641" s="42"/>
      <c r="AL1641" s="40"/>
      <c r="AM1641" s="41"/>
      <c r="AN1641" s="42"/>
      <c r="AO1641" s="43"/>
      <c r="AP1641" s="43"/>
      <c r="AQ1641" s="43"/>
    </row>
    <row r="1642" spans="5:43" x14ac:dyDescent="0.2">
      <c r="E1642" s="36"/>
      <c r="G1642" s="37"/>
      <c r="H1642" s="38"/>
      <c r="I1642" s="38"/>
      <c r="J1642" s="38"/>
      <c r="M1642" s="39"/>
      <c r="AG1642" s="32"/>
      <c r="AH1642" s="32"/>
      <c r="AI1642" s="40"/>
      <c r="AJ1642" s="41"/>
      <c r="AK1642" s="42"/>
      <c r="AL1642" s="40"/>
      <c r="AM1642" s="41"/>
      <c r="AN1642" s="42"/>
      <c r="AO1642" s="43"/>
      <c r="AP1642" s="43"/>
      <c r="AQ1642" s="43"/>
    </row>
    <row r="1643" spans="5:43" x14ac:dyDescent="0.2">
      <c r="E1643" s="36"/>
      <c r="G1643" s="37"/>
      <c r="H1643" s="38"/>
      <c r="I1643" s="38"/>
      <c r="J1643" s="38"/>
      <c r="M1643" s="39"/>
      <c r="AG1643" s="32"/>
      <c r="AH1643" s="32"/>
      <c r="AI1643" s="40"/>
      <c r="AJ1643" s="41"/>
      <c r="AK1643" s="42"/>
      <c r="AL1643" s="40"/>
      <c r="AM1643" s="41"/>
      <c r="AN1643" s="42"/>
      <c r="AO1643" s="43"/>
      <c r="AP1643" s="43"/>
      <c r="AQ1643" s="43"/>
    </row>
    <row r="1644" spans="5:43" x14ac:dyDescent="0.2">
      <c r="E1644" s="36"/>
      <c r="G1644" s="37"/>
      <c r="H1644" s="38"/>
      <c r="I1644" s="38"/>
      <c r="J1644" s="38"/>
      <c r="M1644" s="39"/>
      <c r="AG1644" s="32"/>
      <c r="AH1644" s="32"/>
      <c r="AI1644" s="40"/>
      <c r="AJ1644" s="41"/>
      <c r="AK1644" s="42"/>
      <c r="AL1644" s="40"/>
      <c r="AM1644" s="41"/>
      <c r="AN1644" s="42"/>
      <c r="AO1644" s="43"/>
      <c r="AP1644" s="43"/>
      <c r="AQ1644" s="43"/>
    </row>
    <row r="1645" spans="5:43" x14ac:dyDescent="0.2">
      <c r="E1645" s="36"/>
      <c r="G1645" s="37"/>
      <c r="H1645" s="38"/>
      <c r="I1645" s="38"/>
      <c r="J1645" s="38"/>
      <c r="M1645" s="39"/>
      <c r="AG1645" s="32"/>
      <c r="AH1645" s="32"/>
      <c r="AI1645" s="40"/>
      <c r="AJ1645" s="41"/>
      <c r="AK1645" s="42"/>
      <c r="AL1645" s="40"/>
      <c r="AM1645" s="41"/>
      <c r="AN1645" s="42"/>
      <c r="AO1645" s="43"/>
      <c r="AP1645" s="43"/>
      <c r="AQ1645" s="43"/>
    </row>
    <row r="1646" spans="5:43" x14ac:dyDescent="0.2">
      <c r="E1646" s="36"/>
      <c r="G1646" s="37"/>
      <c r="H1646" s="38"/>
      <c r="I1646" s="38"/>
      <c r="J1646" s="38"/>
      <c r="M1646" s="39"/>
      <c r="AG1646" s="32"/>
      <c r="AH1646" s="32"/>
      <c r="AI1646" s="40"/>
      <c r="AJ1646" s="41"/>
      <c r="AK1646" s="42"/>
      <c r="AL1646" s="40"/>
      <c r="AM1646" s="41"/>
      <c r="AN1646" s="42"/>
      <c r="AO1646" s="43"/>
      <c r="AP1646" s="43"/>
      <c r="AQ1646" s="43"/>
    </row>
    <row r="1647" spans="5:43" x14ac:dyDescent="0.2">
      <c r="E1647" s="36"/>
      <c r="G1647" s="37"/>
      <c r="H1647" s="38"/>
      <c r="I1647" s="38"/>
      <c r="J1647" s="38"/>
      <c r="M1647" s="39"/>
      <c r="AG1647" s="32"/>
      <c r="AH1647" s="32"/>
      <c r="AI1647" s="40"/>
      <c r="AJ1647" s="41"/>
      <c r="AK1647" s="42"/>
      <c r="AL1647" s="40"/>
      <c r="AM1647" s="41"/>
      <c r="AN1647" s="42"/>
      <c r="AO1647" s="43"/>
      <c r="AP1647" s="43"/>
      <c r="AQ1647" s="43"/>
    </row>
    <row r="1648" spans="5:43" x14ac:dyDescent="0.2">
      <c r="E1648" s="36"/>
      <c r="G1648" s="37"/>
      <c r="H1648" s="38"/>
      <c r="I1648" s="38"/>
      <c r="J1648" s="38"/>
      <c r="M1648" s="39"/>
      <c r="AG1648" s="32"/>
      <c r="AH1648" s="32"/>
      <c r="AI1648" s="40"/>
      <c r="AJ1648" s="41"/>
      <c r="AK1648" s="42"/>
      <c r="AL1648" s="40"/>
      <c r="AM1648" s="41"/>
      <c r="AN1648" s="42"/>
      <c r="AO1648" s="43"/>
      <c r="AP1648" s="43"/>
      <c r="AQ1648" s="43"/>
    </row>
    <row r="1649" spans="5:43" x14ac:dyDescent="0.2">
      <c r="E1649" s="36"/>
      <c r="G1649" s="37"/>
      <c r="H1649" s="38"/>
      <c r="I1649" s="38"/>
      <c r="J1649" s="38"/>
      <c r="M1649" s="39"/>
      <c r="AG1649" s="32"/>
      <c r="AH1649" s="32"/>
      <c r="AI1649" s="40"/>
      <c r="AJ1649" s="41"/>
      <c r="AK1649" s="42"/>
      <c r="AL1649" s="40"/>
      <c r="AM1649" s="41"/>
      <c r="AN1649" s="42"/>
      <c r="AO1649" s="43"/>
      <c r="AP1649" s="43"/>
      <c r="AQ1649" s="43"/>
    </row>
    <row r="1650" spans="5:43" x14ac:dyDescent="0.2">
      <c r="E1650" s="36"/>
      <c r="G1650" s="37"/>
      <c r="H1650" s="38"/>
      <c r="I1650" s="38"/>
      <c r="J1650" s="38"/>
      <c r="M1650" s="39"/>
      <c r="AG1650" s="32"/>
      <c r="AH1650" s="32"/>
      <c r="AI1650" s="40"/>
      <c r="AJ1650" s="41"/>
      <c r="AK1650" s="42"/>
      <c r="AL1650" s="40"/>
      <c r="AM1650" s="41"/>
      <c r="AN1650" s="42"/>
      <c r="AO1650" s="43"/>
      <c r="AP1650" s="43"/>
      <c r="AQ1650" s="43"/>
    </row>
    <row r="1651" spans="5:43" x14ac:dyDescent="0.2">
      <c r="E1651" s="36"/>
      <c r="G1651" s="37"/>
      <c r="H1651" s="38"/>
      <c r="I1651" s="38"/>
      <c r="J1651" s="38"/>
      <c r="M1651" s="39"/>
      <c r="AG1651" s="32"/>
      <c r="AH1651" s="32"/>
      <c r="AI1651" s="40"/>
      <c r="AJ1651" s="41"/>
      <c r="AK1651" s="42"/>
      <c r="AL1651" s="40"/>
      <c r="AM1651" s="41"/>
      <c r="AN1651" s="42"/>
      <c r="AO1651" s="43"/>
      <c r="AP1651" s="43"/>
      <c r="AQ1651" s="43"/>
    </row>
    <row r="1652" spans="5:43" x14ac:dyDescent="0.2">
      <c r="E1652" s="36"/>
      <c r="G1652" s="37"/>
      <c r="H1652" s="38"/>
      <c r="I1652" s="38"/>
      <c r="J1652" s="38"/>
      <c r="M1652" s="39"/>
      <c r="AG1652" s="32"/>
      <c r="AH1652" s="32"/>
      <c r="AI1652" s="40"/>
      <c r="AJ1652" s="41"/>
      <c r="AK1652" s="42"/>
      <c r="AL1652" s="40"/>
      <c r="AM1652" s="41"/>
      <c r="AN1652" s="42"/>
      <c r="AO1652" s="43"/>
      <c r="AP1652" s="43"/>
      <c r="AQ1652" s="43"/>
    </row>
    <row r="1653" spans="5:43" x14ac:dyDescent="0.2">
      <c r="E1653" s="36"/>
      <c r="G1653" s="37"/>
      <c r="H1653" s="38"/>
      <c r="I1653" s="38"/>
      <c r="J1653" s="38"/>
      <c r="M1653" s="39"/>
      <c r="AG1653" s="32"/>
      <c r="AH1653" s="32"/>
      <c r="AI1653" s="40"/>
      <c r="AJ1653" s="41"/>
      <c r="AK1653" s="42"/>
      <c r="AL1653" s="40"/>
      <c r="AM1653" s="41"/>
      <c r="AN1653" s="42"/>
      <c r="AO1653" s="43"/>
      <c r="AP1653" s="43"/>
      <c r="AQ1653" s="43"/>
    </row>
    <row r="1654" spans="5:43" x14ac:dyDescent="0.2">
      <c r="E1654" s="36"/>
      <c r="G1654" s="37"/>
      <c r="H1654" s="38"/>
      <c r="I1654" s="38"/>
      <c r="J1654" s="38"/>
      <c r="M1654" s="39"/>
      <c r="AG1654" s="32"/>
      <c r="AH1654" s="32"/>
      <c r="AI1654" s="40"/>
      <c r="AJ1654" s="41"/>
      <c r="AK1654" s="42"/>
      <c r="AL1654" s="40"/>
      <c r="AM1654" s="41"/>
      <c r="AN1654" s="42"/>
      <c r="AO1654" s="43"/>
      <c r="AP1654" s="43"/>
      <c r="AQ1654" s="43"/>
    </row>
    <row r="1655" spans="5:43" x14ac:dyDescent="0.2">
      <c r="E1655" s="36"/>
      <c r="G1655" s="37"/>
      <c r="H1655" s="38"/>
      <c r="I1655" s="38"/>
      <c r="J1655" s="38"/>
      <c r="M1655" s="39"/>
      <c r="AG1655" s="32"/>
      <c r="AH1655" s="32"/>
      <c r="AI1655" s="40"/>
      <c r="AJ1655" s="41"/>
      <c r="AK1655" s="42"/>
      <c r="AL1655" s="40"/>
      <c r="AM1655" s="41"/>
      <c r="AN1655" s="42"/>
      <c r="AO1655" s="43"/>
      <c r="AP1655" s="43"/>
      <c r="AQ1655" s="43"/>
    </row>
    <row r="1656" spans="5:43" x14ac:dyDescent="0.2">
      <c r="E1656" s="36"/>
      <c r="G1656" s="37"/>
      <c r="H1656" s="38"/>
      <c r="I1656" s="38"/>
      <c r="J1656" s="38"/>
      <c r="M1656" s="39"/>
      <c r="AG1656" s="32"/>
      <c r="AH1656" s="32"/>
      <c r="AI1656" s="40"/>
      <c r="AJ1656" s="41"/>
      <c r="AK1656" s="42"/>
      <c r="AL1656" s="40"/>
      <c r="AM1656" s="41"/>
      <c r="AN1656" s="42"/>
      <c r="AO1656" s="43"/>
      <c r="AP1656" s="43"/>
      <c r="AQ1656" s="43"/>
    </row>
    <row r="1657" spans="5:43" x14ac:dyDescent="0.2">
      <c r="E1657" s="36"/>
      <c r="G1657" s="37"/>
      <c r="H1657" s="38"/>
      <c r="I1657" s="38"/>
      <c r="J1657" s="38"/>
      <c r="M1657" s="39"/>
      <c r="AG1657" s="32"/>
      <c r="AH1657" s="32"/>
      <c r="AI1657" s="40"/>
      <c r="AJ1657" s="41"/>
      <c r="AK1657" s="42"/>
      <c r="AL1657" s="40"/>
      <c r="AM1657" s="41"/>
      <c r="AN1657" s="42"/>
      <c r="AO1657" s="43"/>
      <c r="AP1657" s="43"/>
      <c r="AQ1657" s="43"/>
    </row>
    <row r="1658" spans="5:43" x14ac:dyDescent="0.2">
      <c r="E1658" s="36"/>
      <c r="G1658" s="37"/>
      <c r="H1658" s="38"/>
      <c r="I1658" s="38"/>
      <c r="J1658" s="38"/>
      <c r="M1658" s="39"/>
      <c r="AG1658" s="32"/>
      <c r="AH1658" s="32"/>
      <c r="AI1658" s="40"/>
      <c r="AJ1658" s="41"/>
      <c r="AK1658" s="42"/>
      <c r="AL1658" s="40"/>
      <c r="AM1658" s="41"/>
      <c r="AN1658" s="42"/>
      <c r="AO1658" s="43"/>
      <c r="AP1658" s="43"/>
      <c r="AQ1658" s="43"/>
    </row>
    <row r="1659" spans="5:43" x14ac:dyDescent="0.2">
      <c r="E1659" s="36"/>
      <c r="G1659" s="37"/>
      <c r="H1659" s="38"/>
      <c r="I1659" s="38"/>
      <c r="J1659" s="38"/>
      <c r="M1659" s="39"/>
      <c r="AG1659" s="32"/>
      <c r="AH1659" s="32"/>
      <c r="AI1659" s="40"/>
      <c r="AJ1659" s="41"/>
      <c r="AK1659" s="42"/>
      <c r="AL1659" s="40"/>
      <c r="AM1659" s="41"/>
      <c r="AN1659" s="42"/>
      <c r="AO1659" s="43"/>
      <c r="AP1659" s="43"/>
      <c r="AQ1659" s="43"/>
    </row>
    <row r="1660" spans="5:43" x14ac:dyDescent="0.2">
      <c r="E1660" s="36"/>
      <c r="G1660" s="37"/>
      <c r="H1660" s="38"/>
      <c r="I1660" s="38"/>
      <c r="J1660" s="38"/>
      <c r="M1660" s="39"/>
      <c r="AG1660" s="32"/>
      <c r="AH1660" s="32"/>
      <c r="AI1660" s="40"/>
      <c r="AJ1660" s="41"/>
      <c r="AK1660" s="42"/>
      <c r="AL1660" s="40"/>
      <c r="AM1660" s="41"/>
      <c r="AN1660" s="42"/>
      <c r="AO1660" s="43"/>
      <c r="AP1660" s="43"/>
      <c r="AQ1660" s="43"/>
    </row>
    <row r="1661" spans="5:43" x14ac:dyDescent="0.2">
      <c r="E1661" s="36"/>
      <c r="G1661" s="37"/>
      <c r="H1661" s="38"/>
      <c r="I1661" s="38"/>
      <c r="J1661" s="38"/>
      <c r="M1661" s="39"/>
      <c r="AG1661" s="32"/>
      <c r="AH1661" s="32"/>
      <c r="AI1661" s="40"/>
      <c r="AJ1661" s="41"/>
      <c r="AK1661" s="42"/>
      <c r="AL1661" s="40"/>
      <c r="AM1661" s="41"/>
      <c r="AN1661" s="42"/>
      <c r="AO1661" s="43"/>
      <c r="AP1661" s="43"/>
      <c r="AQ1661" s="43"/>
    </row>
    <row r="1662" spans="5:43" x14ac:dyDescent="0.2">
      <c r="E1662" s="36"/>
      <c r="G1662" s="37"/>
      <c r="H1662" s="38"/>
      <c r="I1662" s="38"/>
      <c r="J1662" s="38"/>
      <c r="M1662" s="39"/>
      <c r="AG1662" s="32"/>
      <c r="AH1662" s="32"/>
      <c r="AI1662" s="40"/>
      <c r="AJ1662" s="41"/>
      <c r="AK1662" s="42"/>
      <c r="AL1662" s="40"/>
      <c r="AM1662" s="41"/>
      <c r="AN1662" s="42"/>
      <c r="AO1662" s="43"/>
      <c r="AP1662" s="43"/>
      <c r="AQ1662" s="43"/>
    </row>
    <row r="1663" spans="5:43" x14ac:dyDescent="0.2">
      <c r="E1663" s="36"/>
      <c r="G1663" s="37"/>
      <c r="H1663" s="38"/>
      <c r="I1663" s="38"/>
      <c r="J1663" s="38"/>
      <c r="M1663" s="39"/>
      <c r="AG1663" s="32"/>
      <c r="AH1663" s="32"/>
      <c r="AI1663" s="40"/>
      <c r="AJ1663" s="41"/>
      <c r="AK1663" s="42"/>
      <c r="AL1663" s="40"/>
      <c r="AM1663" s="41"/>
      <c r="AN1663" s="42"/>
      <c r="AO1663" s="43"/>
      <c r="AP1663" s="43"/>
      <c r="AQ1663" s="43"/>
    </row>
    <row r="1664" spans="5:43" x14ac:dyDescent="0.2">
      <c r="E1664" s="36"/>
      <c r="G1664" s="37"/>
      <c r="H1664" s="38"/>
      <c r="I1664" s="38"/>
      <c r="J1664" s="38"/>
      <c r="M1664" s="39"/>
      <c r="AG1664" s="32"/>
      <c r="AH1664" s="32"/>
      <c r="AI1664" s="40"/>
      <c r="AJ1664" s="41"/>
      <c r="AK1664" s="42"/>
      <c r="AL1664" s="40"/>
      <c r="AM1664" s="41"/>
      <c r="AN1664" s="42"/>
      <c r="AO1664" s="43"/>
      <c r="AP1664" s="43"/>
      <c r="AQ1664" s="43"/>
    </row>
    <row r="1665" spans="5:43" x14ac:dyDescent="0.2">
      <c r="E1665" s="36"/>
      <c r="G1665" s="37"/>
      <c r="H1665" s="38"/>
      <c r="I1665" s="38"/>
      <c r="J1665" s="38"/>
      <c r="M1665" s="39"/>
      <c r="AG1665" s="32"/>
      <c r="AH1665" s="32"/>
      <c r="AI1665" s="40"/>
      <c r="AJ1665" s="41"/>
      <c r="AK1665" s="42"/>
      <c r="AL1665" s="40"/>
      <c r="AM1665" s="41"/>
      <c r="AN1665" s="42"/>
      <c r="AO1665" s="43"/>
      <c r="AP1665" s="43"/>
      <c r="AQ1665" s="43"/>
    </row>
    <row r="1666" spans="5:43" x14ac:dyDescent="0.2">
      <c r="E1666" s="36"/>
      <c r="G1666" s="37"/>
      <c r="H1666" s="38"/>
      <c r="I1666" s="38"/>
      <c r="J1666" s="38"/>
      <c r="M1666" s="39"/>
      <c r="AG1666" s="32"/>
      <c r="AH1666" s="32"/>
      <c r="AI1666" s="40"/>
      <c r="AJ1666" s="41"/>
      <c r="AK1666" s="42"/>
      <c r="AL1666" s="40"/>
      <c r="AM1666" s="41"/>
      <c r="AN1666" s="42"/>
      <c r="AO1666" s="43"/>
      <c r="AP1666" s="43"/>
      <c r="AQ1666" s="43"/>
    </row>
    <row r="1667" spans="5:43" x14ac:dyDescent="0.2">
      <c r="E1667" s="36"/>
      <c r="G1667" s="37"/>
      <c r="H1667" s="38"/>
      <c r="I1667" s="38"/>
      <c r="J1667" s="38"/>
      <c r="M1667" s="39"/>
      <c r="AG1667" s="32"/>
      <c r="AH1667" s="32"/>
      <c r="AI1667" s="40"/>
      <c r="AJ1667" s="41"/>
      <c r="AK1667" s="42"/>
      <c r="AL1667" s="40"/>
      <c r="AM1667" s="41"/>
      <c r="AN1667" s="42"/>
      <c r="AO1667" s="43"/>
      <c r="AP1667" s="43"/>
      <c r="AQ1667" s="43"/>
    </row>
    <row r="1668" spans="5:43" x14ac:dyDescent="0.2">
      <c r="E1668" s="36"/>
      <c r="G1668" s="37"/>
      <c r="H1668" s="38"/>
      <c r="I1668" s="38"/>
      <c r="J1668" s="38"/>
      <c r="M1668" s="39"/>
      <c r="AG1668" s="32"/>
      <c r="AH1668" s="32"/>
      <c r="AI1668" s="40"/>
      <c r="AJ1668" s="41"/>
      <c r="AK1668" s="42"/>
      <c r="AL1668" s="40"/>
      <c r="AM1668" s="41"/>
      <c r="AN1668" s="42"/>
      <c r="AO1668" s="43"/>
      <c r="AP1668" s="43"/>
      <c r="AQ1668" s="43"/>
    </row>
    <row r="1669" spans="5:43" x14ac:dyDescent="0.2">
      <c r="E1669" s="36"/>
      <c r="G1669" s="37"/>
      <c r="H1669" s="38"/>
      <c r="I1669" s="38"/>
      <c r="J1669" s="38"/>
      <c r="M1669" s="39"/>
      <c r="AG1669" s="32"/>
      <c r="AH1669" s="32"/>
      <c r="AI1669" s="40"/>
      <c r="AJ1669" s="41"/>
      <c r="AK1669" s="42"/>
      <c r="AL1669" s="40"/>
      <c r="AM1669" s="41"/>
      <c r="AN1669" s="42"/>
      <c r="AO1669" s="43"/>
      <c r="AP1669" s="43"/>
      <c r="AQ1669" s="43"/>
    </row>
    <row r="1670" spans="5:43" x14ac:dyDescent="0.2">
      <c r="E1670" s="36"/>
      <c r="G1670" s="37"/>
      <c r="H1670" s="38"/>
      <c r="I1670" s="38"/>
      <c r="J1670" s="38"/>
      <c r="M1670" s="39"/>
      <c r="AG1670" s="32"/>
      <c r="AH1670" s="32"/>
      <c r="AI1670" s="40"/>
      <c r="AJ1670" s="41"/>
      <c r="AK1670" s="42"/>
      <c r="AL1670" s="40"/>
      <c r="AM1670" s="41"/>
      <c r="AN1670" s="42"/>
      <c r="AO1670" s="43"/>
      <c r="AP1670" s="43"/>
      <c r="AQ1670" s="43"/>
    </row>
    <row r="1671" spans="5:43" x14ac:dyDescent="0.2">
      <c r="E1671" s="36"/>
      <c r="G1671" s="37"/>
      <c r="H1671" s="38"/>
      <c r="I1671" s="38"/>
      <c r="J1671" s="38"/>
      <c r="M1671" s="39"/>
      <c r="AG1671" s="32"/>
      <c r="AH1671" s="32"/>
      <c r="AI1671" s="40"/>
      <c r="AJ1671" s="41"/>
      <c r="AK1671" s="42"/>
      <c r="AL1671" s="40"/>
      <c r="AM1671" s="41"/>
      <c r="AN1671" s="42"/>
      <c r="AO1671" s="43"/>
      <c r="AP1671" s="43"/>
      <c r="AQ1671" s="43"/>
    </row>
    <row r="1672" spans="5:43" x14ac:dyDescent="0.2">
      <c r="E1672" s="36"/>
      <c r="G1672" s="37"/>
      <c r="H1672" s="38"/>
      <c r="I1672" s="38"/>
      <c r="J1672" s="38"/>
      <c r="M1672" s="39"/>
      <c r="AG1672" s="32"/>
      <c r="AH1672" s="32"/>
      <c r="AI1672" s="40"/>
      <c r="AJ1672" s="41"/>
      <c r="AK1672" s="42"/>
      <c r="AL1672" s="40"/>
      <c r="AM1672" s="41"/>
      <c r="AN1672" s="42"/>
      <c r="AO1672" s="43"/>
      <c r="AP1672" s="43"/>
      <c r="AQ1672" s="43"/>
    </row>
    <row r="1673" spans="5:43" x14ac:dyDescent="0.2">
      <c r="E1673" s="36"/>
      <c r="G1673" s="37"/>
      <c r="H1673" s="38"/>
      <c r="I1673" s="38"/>
      <c r="J1673" s="38"/>
      <c r="M1673" s="39"/>
      <c r="AG1673" s="32"/>
      <c r="AH1673" s="32"/>
      <c r="AI1673" s="40"/>
      <c r="AJ1673" s="41"/>
      <c r="AK1673" s="42"/>
      <c r="AL1673" s="40"/>
      <c r="AM1673" s="41"/>
      <c r="AN1673" s="42"/>
      <c r="AO1673" s="43"/>
      <c r="AP1673" s="43"/>
      <c r="AQ1673" s="43"/>
    </row>
    <row r="1674" spans="5:43" x14ac:dyDescent="0.2">
      <c r="E1674" s="36"/>
      <c r="G1674" s="37"/>
      <c r="H1674" s="38"/>
      <c r="I1674" s="38"/>
      <c r="J1674" s="38"/>
      <c r="M1674" s="39"/>
      <c r="AG1674" s="32"/>
      <c r="AH1674" s="32"/>
      <c r="AI1674" s="40"/>
      <c r="AJ1674" s="41"/>
      <c r="AK1674" s="42"/>
      <c r="AL1674" s="40"/>
      <c r="AM1674" s="41"/>
      <c r="AN1674" s="42"/>
      <c r="AO1674" s="43"/>
      <c r="AP1674" s="43"/>
      <c r="AQ1674" s="43"/>
    </row>
    <row r="1675" spans="5:43" x14ac:dyDescent="0.2">
      <c r="E1675" s="36"/>
      <c r="G1675" s="37"/>
      <c r="H1675" s="38"/>
      <c r="I1675" s="38"/>
      <c r="J1675" s="38"/>
      <c r="M1675" s="39"/>
      <c r="AG1675" s="32"/>
      <c r="AH1675" s="32"/>
      <c r="AI1675" s="40"/>
      <c r="AJ1675" s="41"/>
      <c r="AK1675" s="42"/>
      <c r="AL1675" s="40"/>
      <c r="AM1675" s="41"/>
      <c r="AN1675" s="42"/>
      <c r="AO1675" s="43"/>
      <c r="AP1675" s="43"/>
      <c r="AQ1675" s="43"/>
    </row>
    <row r="1676" spans="5:43" x14ac:dyDescent="0.2">
      <c r="E1676" s="36"/>
      <c r="G1676" s="37"/>
      <c r="H1676" s="38"/>
      <c r="I1676" s="38"/>
      <c r="J1676" s="38"/>
      <c r="M1676" s="39"/>
      <c r="AG1676" s="32"/>
      <c r="AH1676" s="32"/>
      <c r="AI1676" s="40"/>
      <c r="AJ1676" s="41"/>
      <c r="AK1676" s="42"/>
      <c r="AL1676" s="40"/>
      <c r="AM1676" s="41"/>
      <c r="AN1676" s="42"/>
      <c r="AO1676" s="43"/>
      <c r="AP1676" s="43"/>
      <c r="AQ1676" s="43"/>
    </row>
    <row r="1677" spans="5:43" x14ac:dyDescent="0.2">
      <c r="E1677" s="36"/>
      <c r="G1677" s="37"/>
      <c r="H1677" s="38"/>
      <c r="I1677" s="38"/>
      <c r="J1677" s="38"/>
      <c r="M1677" s="39"/>
      <c r="AG1677" s="32"/>
      <c r="AH1677" s="32"/>
      <c r="AI1677" s="40"/>
      <c r="AJ1677" s="41"/>
      <c r="AK1677" s="42"/>
      <c r="AL1677" s="40"/>
      <c r="AM1677" s="41"/>
      <c r="AN1677" s="42"/>
      <c r="AO1677" s="43"/>
      <c r="AP1677" s="43"/>
      <c r="AQ1677" s="43"/>
    </row>
    <row r="1678" spans="5:43" x14ac:dyDescent="0.2">
      <c r="E1678" s="36"/>
      <c r="G1678" s="37"/>
      <c r="H1678" s="38"/>
      <c r="I1678" s="38"/>
      <c r="J1678" s="38"/>
      <c r="M1678" s="39"/>
      <c r="AG1678" s="32"/>
      <c r="AH1678" s="32"/>
      <c r="AI1678" s="40"/>
      <c r="AJ1678" s="41"/>
      <c r="AK1678" s="42"/>
      <c r="AL1678" s="40"/>
      <c r="AM1678" s="41"/>
      <c r="AN1678" s="42"/>
      <c r="AO1678" s="43"/>
      <c r="AP1678" s="43"/>
      <c r="AQ1678" s="43"/>
    </row>
    <row r="1679" spans="5:43" x14ac:dyDescent="0.2">
      <c r="E1679" s="36"/>
      <c r="G1679" s="37"/>
      <c r="H1679" s="38"/>
      <c r="I1679" s="38"/>
      <c r="J1679" s="38"/>
      <c r="M1679" s="39"/>
      <c r="AG1679" s="32"/>
      <c r="AH1679" s="32"/>
      <c r="AI1679" s="40"/>
      <c r="AJ1679" s="41"/>
      <c r="AK1679" s="42"/>
      <c r="AL1679" s="40"/>
      <c r="AM1679" s="41"/>
      <c r="AN1679" s="42"/>
      <c r="AO1679" s="43"/>
      <c r="AP1679" s="43"/>
      <c r="AQ1679" s="43"/>
    </row>
    <row r="1680" spans="5:43" x14ac:dyDescent="0.2">
      <c r="E1680" s="36"/>
      <c r="G1680" s="37"/>
      <c r="H1680" s="38"/>
      <c r="I1680" s="38"/>
      <c r="J1680" s="38"/>
      <c r="M1680" s="39"/>
      <c r="AG1680" s="32"/>
      <c r="AH1680" s="32"/>
      <c r="AI1680" s="40"/>
      <c r="AJ1680" s="41"/>
      <c r="AK1680" s="42"/>
      <c r="AL1680" s="40"/>
      <c r="AM1680" s="41"/>
      <c r="AN1680" s="42"/>
      <c r="AO1680" s="43"/>
      <c r="AP1680" s="43"/>
      <c r="AQ1680" s="43"/>
    </row>
    <row r="1681" spans="5:43" x14ac:dyDescent="0.2">
      <c r="E1681" s="36"/>
      <c r="G1681" s="37"/>
      <c r="H1681" s="38"/>
      <c r="I1681" s="38"/>
      <c r="J1681" s="38"/>
      <c r="M1681" s="39"/>
      <c r="AG1681" s="32"/>
      <c r="AH1681" s="32"/>
      <c r="AI1681" s="40"/>
      <c r="AJ1681" s="41"/>
      <c r="AK1681" s="42"/>
      <c r="AL1681" s="40"/>
      <c r="AM1681" s="41"/>
      <c r="AN1681" s="42"/>
      <c r="AO1681" s="43"/>
      <c r="AP1681" s="43"/>
      <c r="AQ1681" s="43"/>
    </row>
    <row r="1682" spans="5:43" x14ac:dyDescent="0.2">
      <c r="E1682" s="36"/>
      <c r="G1682" s="37"/>
      <c r="H1682" s="38"/>
      <c r="I1682" s="38"/>
      <c r="J1682" s="38"/>
      <c r="M1682" s="39"/>
      <c r="AG1682" s="32"/>
      <c r="AH1682" s="32"/>
      <c r="AI1682" s="40"/>
      <c r="AJ1682" s="41"/>
      <c r="AK1682" s="42"/>
      <c r="AL1682" s="40"/>
      <c r="AM1682" s="41"/>
      <c r="AN1682" s="42"/>
      <c r="AO1682" s="43"/>
      <c r="AP1682" s="43"/>
      <c r="AQ1682" s="43"/>
    </row>
    <row r="1683" spans="5:43" x14ac:dyDescent="0.2">
      <c r="E1683" s="36"/>
      <c r="G1683" s="37"/>
      <c r="H1683" s="38"/>
      <c r="I1683" s="38"/>
      <c r="J1683" s="38"/>
      <c r="M1683" s="39"/>
      <c r="AG1683" s="32"/>
      <c r="AH1683" s="32"/>
      <c r="AI1683" s="40"/>
      <c r="AJ1683" s="41"/>
      <c r="AK1683" s="42"/>
      <c r="AL1683" s="40"/>
      <c r="AM1683" s="41"/>
      <c r="AN1683" s="42"/>
      <c r="AO1683" s="43"/>
      <c r="AP1683" s="43"/>
      <c r="AQ1683" s="43"/>
    </row>
    <row r="1684" spans="5:43" x14ac:dyDescent="0.2">
      <c r="E1684" s="36"/>
      <c r="G1684" s="37"/>
      <c r="H1684" s="38"/>
      <c r="I1684" s="38"/>
      <c r="J1684" s="38"/>
      <c r="M1684" s="39"/>
      <c r="AG1684" s="32"/>
      <c r="AH1684" s="32"/>
      <c r="AI1684" s="40"/>
      <c r="AJ1684" s="41"/>
      <c r="AK1684" s="42"/>
      <c r="AL1684" s="40"/>
      <c r="AM1684" s="41"/>
      <c r="AN1684" s="42"/>
      <c r="AO1684" s="43"/>
      <c r="AP1684" s="43"/>
      <c r="AQ1684" s="43"/>
    </row>
    <row r="1685" spans="5:43" x14ac:dyDescent="0.2">
      <c r="E1685" s="36"/>
      <c r="G1685" s="37"/>
      <c r="H1685" s="38"/>
      <c r="I1685" s="38"/>
      <c r="J1685" s="38"/>
      <c r="M1685" s="39"/>
      <c r="AG1685" s="32"/>
      <c r="AH1685" s="32"/>
      <c r="AI1685" s="40"/>
      <c r="AJ1685" s="41"/>
      <c r="AK1685" s="42"/>
      <c r="AL1685" s="40"/>
      <c r="AM1685" s="41"/>
      <c r="AN1685" s="42"/>
      <c r="AO1685" s="43"/>
      <c r="AP1685" s="43"/>
      <c r="AQ1685" s="43"/>
    </row>
    <row r="1686" spans="5:43" x14ac:dyDescent="0.2">
      <c r="E1686" s="36"/>
      <c r="G1686" s="37"/>
      <c r="H1686" s="38"/>
      <c r="I1686" s="38"/>
      <c r="J1686" s="38"/>
      <c r="M1686" s="39"/>
      <c r="AG1686" s="32"/>
      <c r="AH1686" s="32"/>
      <c r="AI1686" s="40"/>
      <c r="AJ1686" s="41"/>
      <c r="AK1686" s="42"/>
      <c r="AL1686" s="40"/>
      <c r="AM1686" s="41"/>
      <c r="AN1686" s="42"/>
      <c r="AO1686" s="43"/>
      <c r="AP1686" s="43"/>
      <c r="AQ1686" s="43"/>
    </row>
    <row r="1687" spans="5:43" x14ac:dyDescent="0.2">
      <c r="E1687" s="36"/>
      <c r="G1687" s="37"/>
      <c r="H1687" s="38"/>
      <c r="I1687" s="38"/>
      <c r="J1687" s="38"/>
      <c r="M1687" s="39"/>
      <c r="AG1687" s="32"/>
      <c r="AH1687" s="32"/>
      <c r="AI1687" s="40"/>
      <c r="AJ1687" s="41"/>
      <c r="AK1687" s="42"/>
      <c r="AL1687" s="40"/>
      <c r="AM1687" s="41"/>
      <c r="AN1687" s="42"/>
      <c r="AO1687" s="43"/>
      <c r="AP1687" s="43"/>
      <c r="AQ1687" s="43"/>
    </row>
    <row r="1688" spans="5:43" x14ac:dyDescent="0.2">
      <c r="E1688" s="36"/>
      <c r="G1688" s="37"/>
      <c r="H1688" s="38"/>
      <c r="I1688" s="38"/>
      <c r="J1688" s="38"/>
      <c r="M1688" s="39"/>
      <c r="AG1688" s="32"/>
      <c r="AH1688" s="32"/>
      <c r="AI1688" s="40"/>
      <c r="AJ1688" s="41"/>
      <c r="AK1688" s="42"/>
      <c r="AL1688" s="40"/>
      <c r="AM1688" s="41"/>
      <c r="AN1688" s="42"/>
      <c r="AO1688" s="43"/>
      <c r="AP1688" s="43"/>
      <c r="AQ1688" s="43"/>
    </row>
    <row r="1689" spans="5:43" x14ac:dyDescent="0.2">
      <c r="E1689" s="36"/>
      <c r="G1689" s="37"/>
      <c r="H1689" s="38"/>
      <c r="I1689" s="38"/>
      <c r="J1689" s="38"/>
      <c r="M1689" s="39"/>
      <c r="AG1689" s="32"/>
      <c r="AH1689" s="32"/>
      <c r="AI1689" s="40"/>
      <c r="AJ1689" s="41"/>
      <c r="AK1689" s="42"/>
      <c r="AL1689" s="40"/>
      <c r="AM1689" s="41"/>
      <c r="AN1689" s="42"/>
      <c r="AO1689" s="43"/>
      <c r="AP1689" s="43"/>
      <c r="AQ1689" s="43"/>
    </row>
    <row r="1690" spans="5:43" x14ac:dyDescent="0.2">
      <c r="E1690" s="36"/>
      <c r="G1690" s="37"/>
      <c r="H1690" s="38"/>
      <c r="I1690" s="38"/>
      <c r="J1690" s="38"/>
      <c r="M1690" s="39"/>
      <c r="AG1690" s="32"/>
      <c r="AH1690" s="32"/>
      <c r="AI1690" s="40"/>
      <c r="AJ1690" s="41"/>
      <c r="AK1690" s="42"/>
      <c r="AL1690" s="40"/>
      <c r="AM1690" s="41"/>
      <c r="AN1690" s="42"/>
      <c r="AO1690" s="43"/>
      <c r="AP1690" s="43"/>
      <c r="AQ1690" s="43"/>
    </row>
    <row r="1691" spans="5:43" x14ac:dyDescent="0.2">
      <c r="E1691" s="36"/>
      <c r="G1691" s="37"/>
      <c r="H1691" s="38"/>
      <c r="I1691" s="38"/>
      <c r="J1691" s="38"/>
      <c r="M1691" s="39"/>
      <c r="AG1691" s="32"/>
      <c r="AH1691" s="32"/>
      <c r="AI1691" s="40"/>
      <c r="AJ1691" s="41"/>
      <c r="AK1691" s="42"/>
      <c r="AL1691" s="40"/>
      <c r="AM1691" s="41"/>
      <c r="AN1691" s="42"/>
      <c r="AO1691" s="43"/>
      <c r="AP1691" s="43"/>
      <c r="AQ1691" s="43"/>
    </row>
    <row r="1692" spans="5:43" x14ac:dyDescent="0.2">
      <c r="E1692" s="36"/>
      <c r="G1692" s="37"/>
      <c r="H1692" s="38"/>
      <c r="I1692" s="38"/>
      <c r="J1692" s="38"/>
      <c r="M1692" s="39"/>
      <c r="AG1692" s="32"/>
      <c r="AH1692" s="32"/>
      <c r="AI1692" s="40"/>
      <c r="AJ1692" s="41"/>
      <c r="AK1692" s="42"/>
      <c r="AL1692" s="40"/>
      <c r="AM1692" s="41"/>
      <c r="AN1692" s="42"/>
      <c r="AO1692" s="43"/>
      <c r="AP1692" s="43"/>
      <c r="AQ1692" s="43"/>
    </row>
    <row r="1693" spans="5:43" x14ac:dyDescent="0.2">
      <c r="E1693" s="36"/>
      <c r="G1693" s="37"/>
      <c r="H1693" s="38"/>
      <c r="I1693" s="38"/>
      <c r="J1693" s="38"/>
      <c r="M1693" s="39"/>
      <c r="AG1693" s="32"/>
      <c r="AH1693" s="32"/>
      <c r="AI1693" s="40"/>
      <c r="AJ1693" s="41"/>
      <c r="AK1693" s="42"/>
      <c r="AL1693" s="40"/>
      <c r="AM1693" s="41"/>
      <c r="AN1693" s="42"/>
      <c r="AO1693" s="43"/>
      <c r="AP1693" s="43"/>
      <c r="AQ1693" s="43"/>
    </row>
    <row r="1694" spans="5:43" x14ac:dyDescent="0.2">
      <c r="E1694" s="36"/>
      <c r="G1694" s="37"/>
      <c r="H1694" s="38"/>
      <c r="I1694" s="38"/>
      <c r="J1694" s="38"/>
      <c r="M1694" s="39"/>
      <c r="AG1694" s="32"/>
      <c r="AH1694" s="32"/>
      <c r="AI1694" s="40"/>
      <c r="AJ1694" s="41"/>
      <c r="AK1694" s="42"/>
      <c r="AL1694" s="40"/>
      <c r="AM1694" s="41"/>
      <c r="AN1694" s="42"/>
      <c r="AO1694" s="43"/>
      <c r="AP1694" s="43"/>
      <c r="AQ1694" s="43"/>
    </row>
    <row r="1695" spans="5:43" x14ac:dyDescent="0.2">
      <c r="E1695" s="36"/>
      <c r="G1695" s="37"/>
      <c r="H1695" s="38"/>
      <c r="I1695" s="38"/>
      <c r="J1695" s="38"/>
      <c r="M1695" s="39"/>
      <c r="AG1695" s="32"/>
      <c r="AH1695" s="32"/>
      <c r="AI1695" s="40"/>
      <c r="AJ1695" s="41"/>
      <c r="AK1695" s="42"/>
      <c r="AL1695" s="40"/>
      <c r="AM1695" s="41"/>
      <c r="AN1695" s="42"/>
      <c r="AO1695" s="43"/>
      <c r="AP1695" s="43"/>
      <c r="AQ1695" s="43"/>
    </row>
    <row r="1696" spans="5:43" x14ac:dyDescent="0.2">
      <c r="E1696" s="36"/>
      <c r="G1696" s="37"/>
      <c r="H1696" s="38"/>
      <c r="I1696" s="38"/>
      <c r="J1696" s="38"/>
      <c r="M1696" s="39"/>
      <c r="AG1696" s="32"/>
      <c r="AH1696" s="32"/>
      <c r="AI1696" s="40"/>
      <c r="AJ1696" s="41"/>
      <c r="AK1696" s="42"/>
      <c r="AL1696" s="40"/>
      <c r="AM1696" s="41"/>
      <c r="AN1696" s="42"/>
      <c r="AO1696" s="43"/>
      <c r="AP1696" s="43"/>
      <c r="AQ1696" s="43"/>
    </row>
    <row r="1697" spans="5:43" x14ac:dyDescent="0.2">
      <c r="E1697" s="36"/>
      <c r="G1697" s="37"/>
      <c r="H1697" s="38"/>
      <c r="I1697" s="38"/>
      <c r="J1697" s="38"/>
      <c r="M1697" s="39"/>
      <c r="AG1697" s="32"/>
      <c r="AH1697" s="32"/>
      <c r="AI1697" s="40"/>
      <c r="AJ1697" s="41"/>
      <c r="AK1697" s="42"/>
      <c r="AL1697" s="40"/>
      <c r="AM1697" s="41"/>
      <c r="AN1697" s="42"/>
      <c r="AO1697" s="43"/>
      <c r="AP1697" s="43"/>
      <c r="AQ1697" s="43"/>
    </row>
    <row r="1698" spans="5:43" x14ac:dyDescent="0.2">
      <c r="E1698" s="36"/>
      <c r="G1698" s="37"/>
      <c r="H1698" s="38"/>
      <c r="I1698" s="38"/>
      <c r="J1698" s="38"/>
      <c r="M1698" s="39"/>
      <c r="AG1698" s="32"/>
      <c r="AH1698" s="32"/>
      <c r="AI1698" s="40"/>
      <c r="AJ1698" s="41"/>
      <c r="AK1698" s="42"/>
      <c r="AL1698" s="40"/>
      <c r="AM1698" s="41"/>
      <c r="AN1698" s="42"/>
      <c r="AO1698" s="43"/>
      <c r="AP1698" s="43"/>
      <c r="AQ1698" s="43"/>
    </row>
    <row r="1699" spans="5:43" x14ac:dyDescent="0.2">
      <c r="E1699" s="36"/>
      <c r="G1699" s="37"/>
      <c r="H1699" s="38"/>
      <c r="I1699" s="38"/>
      <c r="J1699" s="38"/>
      <c r="M1699" s="39"/>
      <c r="AG1699" s="32"/>
      <c r="AH1699" s="32"/>
      <c r="AI1699" s="40"/>
      <c r="AJ1699" s="41"/>
      <c r="AK1699" s="42"/>
      <c r="AL1699" s="40"/>
      <c r="AM1699" s="41"/>
      <c r="AN1699" s="42"/>
      <c r="AO1699" s="43"/>
      <c r="AP1699" s="43"/>
      <c r="AQ1699" s="43"/>
    </row>
    <row r="1700" spans="5:43" x14ac:dyDescent="0.2">
      <c r="E1700" s="36"/>
      <c r="G1700" s="37"/>
      <c r="H1700" s="38"/>
      <c r="I1700" s="38"/>
      <c r="J1700" s="38"/>
      <c r="M1700" s="39"/>
      <c r="AG1700" s="32"/>
      <c r="AH1700" s="32"/>
      <c r="AI1700" s="40"/>
      <c r="AJ1700" s="41"/>
      <c r="AK1700" s="42"/>
      <c r="AL1700" s="40"/>
      <c r="AM1700" s="41"/>
      <c r="AN1700" s="42"/>
      <c r="AO1700" s="43"/>
      <c r="AP1700" s="43"/>
      <c r="AQ1700" s="43"/>
    </row>
    <row r="1701" spans="5:43" x14ac:dyDescent="0.2">
      <c r="E1701" s="36"/>
      <c r="G1701" s="37"/>
      <c r="H1701" s="38"/>
      <c r="I1701" s="38"/>
      <c r="J1701" s="38"/>
      <c r="M1701" s="39"/>
      <c r="AG1701" s="32"/>
      <c r="AH1701" s="32"/>
      <c r="AI1701" s="40"/>
      <c r="AJ1701" s="41"/>
      <c r="AK1701" s="42"/>
      <c r="AL1701" s="40"/>
      <c r="AM1701" s="41"/>
      <c r="AN1701" s="42"/>
      <c r="AO1701" s="43"/>
      <c r="AP1701" s="43"/>
      <c r="AQ1701" s="43"/>
    </row>
    <row r="1702" spans="5:43" x14ac:dyDescent="0.2">
      <c r="E1702" s="36"/>
      <c r="G1702" s="37"/>
      <c r="H1702" s="38"/>
      <c r="I1702" s="38"/>
      <c r="J1702" s="38"/>
      <c r="M1702" s="39"/>
      <c r="AG1702" s="32"/>
      <c r="AH1702" s="32"/>
      <c r="AI1702" s="40"/>
      <c r="AJ1702" s="41"/>
      <c r="AK1702" s="42"/>
      <c r="AL1702" s="40"/>
      <c r="AM1702" s="41"/>
      <c r="AN1702" s="42"/>
      <c r="AO1702" s="43"/>
      <c r="AP1702" s="43"/>
      <c r="AQ1702" s="43"/>
    </row>
    <row r="1703" spans="5:43" x14ac:dyDescent="0.2">
      <c r="E1703" s="36"/>
      <c r="G1703" s="37"/>
      <c r="H1703" s="38"/>
      <c r="I1703" s="38"/>
      <c r="J1703" s="38"/>
      <c r="M1703" s="39"/>
      <c r="AG1703" s="32"/>
      <c r="AH1703" s="32"/>
      <c r="AI1703" s="40"/>
      <c r="AJ1703" s="41"/>
      <c r="AK1703" s="42"/>
      <c r="AL1703" s="40"/>
      <c r="AM1703" s="41"/>
      <c r="AN1703" s="42"/>
      <c r="AO1703" s="43"/>
      <c r="AP1703" s="43"/>
      <c r="AQ1703" s="43"/>
    </row>
    <row r="1704" spans="5:43" x14ac:dyDescent="0.2">
      <c r="E1704" s="36"/>
      <c r="G1704" s="37"/>
      <c r="H1704" s="38"/>
      <c r="I1704" s="38"/>
      <c r="J1704" s="38"/>
      <c r="M1704" s="39"/>
      <c r="AG1704" s="32"/>
      <c r="AH1704" s="32"/>
      <c r="AI1704" s="40"/>
      <c r="AJ1704" s="41"/>
      <c r="AK1704" s="42"/>
      <c r="AL1704" s="40"/>
      <c r="AM1704" s="41"/>
      <c r="AN1704" s="42"/>
      <c r="AO1704" s="43"/>
      <c r="AP1704" s="43"/>
      <c r="AQ1704" s="43"/>
    </row>
    <row r="1705" spans="5:43" x14ac:dyDescent="0.2">
      <c r="E1705" s="36"/>
      <c r="G1705" s="37"/>
      <c r="H1705" s="38"/>
      <c r="I1705" s="38"/>
      <c r="J1705" s="38"/>
      <c r="M1705" s="39"/>
      <c r="AG1705" s="32"/>
      <c r="AH1705" s="32"/>
      <c r="AI1705" s="40"/>
      <c r="AJ1705" s="41"/>
      <c r="AK1705" s="42"/>
      <c r="AL1705" s="40"/>
      <c r="AM1705" s="41"/>
      <c r="AN1705" s="42"/>
      <c r="AO1705" s="43"/>
      <c r="AP1705" s="43"/>
      <c r="AQ1705" s="43"/>
    </row>
    <row r="1706" spans="5:43" x14ac:dyDescent="0.2">
      <c r="E1706" s="36"/>
      <c r="G1706" s="37"/>
      <c r="H1706" s="38"/>
      <c r="I1706" s="38"/>
      <c r="J1706" s="38"/>
      <c r="M1706" s="39"/>
      <c r="AG1706" s="32"/>
      <c r="AH1706" s="32"/>
      <c r="AI1706" s="40"/>
      <c r="AJ1706" s="41"/>
      <c r="AK1706" s="42"/>
      <c r="AL1706" s="40"/>
      <c r="AM1706" s="41"/>
      <c r="AN1706" s="42"/>
      <c r="AO1706" s="43"/>
      <c r="AP1706" s="43"/>
      <c r="AQ1706" s="43"/>
    </row>
    <row r="1707" spans="5:43" x14ac:dyDescent="0.2">
      <c r="E1707" s="36"/>
      <c r="G1707" s="37"/>
      <c r="H1707" s="38"/>
      <c r="I1707" s="38"/>
      <c r="J1707" s="38"/>
      <c r="M1707" s="39"/>
      <c r="AG1707" s="32"/>
      <c r="AH1707" s="32"/>
      <c r="AI1707" s="40"/>
      <c r="AJ1707" s="41"/>
      <c r="AK1707" s="42"/>
      <c r="AL1707" s="40"/>
      <c r="AM1707" s="41"/>
      <c r="AN1707" s="42"/>
      <c r="AO1707" s="43"/>
      <c r="AP1707" s="43"/>
      <c r="AQ1707" s="43"/>
    </row>
    <row r="1708" spans="5:43" x14ac:dyDescent="0.2">
      <c r="E1708" s="36"/>
      <c r="G1708" s="37"/>
      <c r="H1708" s="38"/>
      <c r="I1708" s="38"/>
      <c r="J1708" s="38"/>
      <c r="M1708" s="39"/>
      <c r="AG1708" s="32"/>
      <c r="AH1708" s="32"/>
      <c r="AI1708" s="40"/>
      <c r="AJ1708" s="41"/>
      <c r="AK1708" s="42"/>
      <c r="AL1708" s="40"/>
      <c r="AM1708" s="41"/>
      <c r="AN1708" s="42"/>
      <c r="AO1708" s="43"/>
      <c r="AP1708" s="43"/>
      <c r="AQ1708" s="43"/>
    </row>
    <row r="1709" spans="5:43" x14ac:dyDescent="0.2">
      <c r="E1709" s="36"/>
      <c r="G1709" s="37"/>
      <c r="H1709" s="38"/>
      <c r="I1709" s="38"/>
      <c r="J1709" s="38"/>
      <c r="M1709" s="39"/>
      <c r="AG1709" s="32"/>
      <c r="AH1709" s="32"/>
      <c r="AI1709" s="40"/>
      <c r="AJ1709" s="41"/>
      <c r="AK1709" s="42"/>
      <c r="AL1709" s="40"/>
      <c r="AM1709" s="41"/>
      <c r="AN1709" s="42"/>
      <c r="AO1709" s="43"/>
      <c r="AP1709" s="43"/>
      <c r="AQ1709" s="43"/>
    </row>
    <row r="1710" spans="5:43" x14ac:dyDescent="0.2">
      <c r="E1710" s="36"/>
      <c r="G1710" s="37"/>
      <c r="H1710" s="38"/>
      <c r="I1710" s="38"/>
      <c r="J1710" s="38"/>
      <c r="M1710" s="39"/>
      <c r="AG1710" s="32"/>
      <c r="AH1710" s="32"/>
      <c r="AI1710" s="40"/>
      <c r="AJ1710" s="41"/>
      <c r="AK1710" s="42"/>
      <c r="AL1710" s="40"/>
      <c r="AM1710" s="41"/>
      <c r="AN1710" s="42"/>
      <c r="AO1710" s="43"/>
      <c r="AP1710" s="43"/>
      <c r="AQ1710" s="43"/>
    </row>
    <row r="1711" spans="5:43" x14ac:dyDescent="0.2">
      <c r="E1711" s="36"/>
      <c r="G1711" s="37"/>
      <c r="H1711" s="38"/>
      <c r="I1711" s="38"/>
      <c r="J1711" s="38"/>
      <c r="M1711" s="39"/>
      <c r="AG1711" s="32"/>
      <c r="AH1711" s="32"/>
      <c r="AI1711" s="40"/>
      <c r="AJ1711" s="41"/>
      <c r="AK1711" s="42"/>
      <c r="AL1711" s="40"/>
      <c r="AM1711" s="41"/>
      <c r="AN1711" s="42"/>
      <c r="AO1711" s="43"/>
      <c r="AP1711" s="43"/>
      <c r="AQ1711" s="43"/>
    </row>
    <row r="1712" spans="5:43" x14ac:dyDescent="0.2">
      <c r="E1712" s="36"/>
      <c r="G1712" s="37"/>
      <c r="H1712" s="38"/>
      <c r="I1712" s="38"/>
      <c r="J1712" s="38"/>
      <c r="M1712" s="39"/>
      <c r="AG1712" s="32"/>
      <c r="AH1712" s="32"/>
      <c r="AI1712" s="40"/>
      <c r="AJ1712" s="41"/>
      <c r="AK1712" s="42"/>
      <c r="AL1712" s="40"/>
      <c r="AM1712" s="41"/>
      <c r="AN1712" s="42"/>
      <c r="AO1712" s="43"/>
      <c r="AP1712" s="43"/>
      <c r="AQ1712" s="43"/>
    </row>
    <row r="1713" spans="5:43" x14ac:dyDescent="0.2">
      <c r="E1713" s="36"/>
      <c r="G1713" s="37"/>
      <c r="H1713" s="38"/>
      <c r="I1713" s="38"/>
      <c r="J1713" s="38"/>
      <c r="M1713" s="39"/>
      <c r="AG1713" s="32"/>
      <c r="AH1713" s="32"/>
      <c r="AI1713" s="40"/>
      <c r="AJ1713" s="41"/>
      <c r="AK1713" s="42"/>
      <c r="AL1713" s="40"/>
      <c r="AM1713" s="41"/>
      <c r="AN1713" s="42"/>
      <c r="AO1713" s="43"/>
      <c r="AP1713" s="43"/>
      <c r="AQ1713" s="43"/>
    </row>
    <row r="1714" spans="5:43" x14ac:dyDescent="0.2">
      <c r="E1714" s="36"/>
      <c r="G1714" s="37"/>
      <c r="H1714" s="38"/>
      <c r="I1714" s="38"/>
      <c r="J1714" s="38"/>
      <c r="M1714" s="39"/>
      <c r="AG1714" s="32"/>
      <c r="AH1714" s="32"/>
      <c r="AI1714" s="40"/>
      <c r="AJ1714" s="41"/>
      <c r="AK1714" s="42"/>
      <c r="AL1714" s="40"/>
      <c r="AM1714" s="41"/>
      <c r="AN1714" s="42"/>
      <c r="AO1714" s="43"/>
      <c r="AP1714" s="43"/>
      <c r="AQ1714" s="43"/>
    </row>
    <row r="1715" spans="5:43" x14ac:dyDescent="0.2">
      <c r="E1715" s="36"/>
      <c r="G1715" s="37"/>
      <c r="H1715" s="38"/>
      <c r="I1715" s="38"/>
      <c r="J1715" s="38"/>
      <c r="M1715" s="39"/>
      <c r="AG1715" s="32"/>
      <c r="AH1715" s="32"/>
      <c r="AI1715" s="40"/>
      <c r="AJ1715" s="41"/>
      <c r="AK1715" s="42"/>
      <c r="AL1715" s="40"/>
      <c r="AM1715" s="41"/>
      <c r="AN1715" s="42"/>
      <c r="AO1715" s="43"/>
      <c r="AP1715" s="43"/>
      <c r="AQ1715" s="43"/>
    </row>
    <row r="1716" spans="5:43" x14ac:dyDescent="0.2">
      <c r="E1716" s="36"/>
      <c r="G1716" s="37"/>
      <c r="H1716" s="38"/>
      <c r="I1716" s="38"/>
      <c r="J1716" s="38"/>
      <c r="M1716" s="39"/>
      <c r="AG1716" s="32"/>
      <c r="AH1716" s="32"/>
      <c r="AI1716" s="40"/>
      <c r="AJ1716" s="41"/>
      <c r="AK1716" s="42"/>
      <c r="AL1716" s="40"/>
      <c r="AM1716" s="41"/>
      <c r="AN1716" s="42"/>
      <c r="AO1716" s="43"/>
      <c r="AP1716" s="43"/>
      <c r="AQ1716" s="43"/>
    </row>
    <row r="1717" spans="5:43" x14ac:dyDescent="0.2">
      <c r="E1717" s="36"/>
      <c r="G1717" s="37"/>
      <c r="H1717" s="38"/>
      <c r="I1717" s="38"/>
      <c r="J1717" s="38"/>
      <c r="M1717" s="39"/>
      <c r="AG1717" s="32"/>
      <c r="AH1717" s="32"/>
      <c r="AI1717" s="40"/>
      <c r="AJ1717" s="41"/>
      <c r="AK1717" s="42"/>
      <c r="AL1717" s="40"/>
      <c r="AM1717" s="41"/>
      <c r="AN1717" s="42"/>
      <c r="AO1717" s="43"/>
      <c r="AP1717" s="43"/>
      <c r="AQ1717" s="43"/>
    </row>
    <row r="1718" spans="5:43" x14ac:dyDescent="0.2">
      <c r="E1718" s="36"/>
      <c r="G1718" s="37"/>
      <c r="H1718" s="38"/>
      <c r="I1718" s="38"/>
      <c r="J1718" s="38"/>
      <c r="M1718" s="39"/>
      <c r="AG1718" s="32"/>
      <c r="AH1718" s="32"/>
      <c r="AI1718" s="40"/>
      <c r="AJ1718" s="41"/>
      <c r="AK1718" s="42"/>
      <c r="AL1718" s="40"/>
      <c r="AM1718" s="41"/>
      <c r="AN1718" s="42"/>
      <c r="AO1718" s="43"/>
      <c r="AP1718" s="43"/>
      <c r="AQ1718" s="43"/>
    </row>
    <row r="1719" spans="5:43" x14ac:dyDescent="0.2">
      <c r="E1719" s="36"/>
      <c r="G1719" s="37"/>
      <c r="H1719" s="38"/>
      <c r="I1719" s="38"/>
      <c r="J1719" s="38"/>
      <c r="M1719" s="39"/>
      <c r="AG1719" s="32"/>
      <c r="AH1719" s="32"/>
      <c r="AI1719" s="40"/>
      <c r="AJ1719" s="41"/>
      <c r="AK1719" s="42"/>
      <c r="AL1719" s="40"/>
      <c r="AM1719" s="41"/>
      <c r="AN1719" s="42"/>
      <c r="AO1719" s="43"/>
      <c r="AP1719" s="43"/>
      <c r="AQ1719" s="43"/>
    </row>
    <row r="1720" spans="5:43" x14ac:dyDescent="0.2">
      <c r="E1720" s="36"/>
      <c r="G1720" s="37"/>
      <c r="H1720" s="38"/>
      <c r="I1720" s="38"/>
      <c r="J1720" s="38"/>
      <c r="M1720" s="39"/>
      <c r="AG1720" s="32"/>
      <c r="AH1720" s="32"/>
      <c r="AI1720" s="40"/>
      <c r="AJ1720" s="41"/>
      <c r="AK1720" s="42"/>
      <c r="AL1720" s="40"/>
      <c r="AM1720" s="41"/>
      <c r="AN1720" s="42"/>
      <c r="AO1720" s="43"/>
      <c r="AP1720" s="43"/>
      <c r="AQ1720" s="43"/>
    </row>
    <row r="1721" spans="5:43" x14ac:dyDescent="0.2">
      <c r="E1721" s="36"/>
      <c r="G1721" s="37"/>
      <c r="H1721" s="38"/>
      <c r="I1721" s="38"/>
      <c r="J1721" s="38"/>
      <c r="M1721" s="39"/>
      <c r="AG1721" s="32"/>
      <c r="AH1721" s="32"/>
      <c r="AI1721" s="40"/>
      <c r="AJ1721" s="41"/>
      <c r="AK1721" s="42"/>
      <c r="AL1721" s="40"/>
      <c r="AM1721" s="41"/>
      <c r="AN1721" s="42"/>
      <c r="AO1721" s="43"/>
      <c r="AP1721" s="43"/>
      <c r="AQ1721" s="43"/>
    </row>
    <row r="1722" spans="5:43" x14ac:dyDescent="0.2">
      <c r="E1722" s="36"/>
      <c r="G1722" s="37"/>
      <c r="H1722" s="38"/>
      <c r="I1722" s="38"/>
      <c r="J1722" s="38"/>
      <c r="M1722" s="39"/>
      <c r="AG1722" s="32"/>
      <c r="AH1722" s="32"/>
      <c r="AI1722" s="40"/>
      <c r="AJ1722" s="41"/>
      <c r="AK1722" s="42"/>
      <c r="AL1722" s="40"/>
      <c r="AM1722" s="41"/>
      <c r="AN1722" s="42"/>
      <c r="AO1722" s="43"/>
      <c r="AP1722" s="43"/>
      <c r="AQ1722" s="43"/>
    </row>
    <row r="1723" spans="5:43" x14ac:dyDescent="0.2">
      <c r="E1723" s="36"/>
      <c r="G1723" s="37"/>
      <c r="H1723" s="38"/>
      <c r="I1723" s="38"/>
      <c r="J1723" s="38"/>
      <c r="M1723" s="39"/>
      <c r="AG1723" s="32"/>
      <c r="AH1723" s="32"/>
      <c r="AI1723" s="40"/>
      <c r="AJ1723" s="41"/>
      <c r="AK1723" s="42"/>
      <c r="AL1723" s="40"/>
      <c r="AM1723" s="41"/>
      <c r="AN1723" s="42"/>
      <c r="AO1723" s="43"/>
      <c r="AP1723" s="43"/>
      <c r="AQ1723" s="43"/>
    </row>
    <row r="1724" spans="5:43" x14ac:dyDescent="0.2">
      <c r="E1724" s="36"/>
      <c r="G1724" s="37"/>
      <c r="H1724" s="38"/>
      <c r="I1724" s="38"/>
      <c r="J1724" s="38"/>
      <c r="M1724" s="39"/>
      <c r="AG1724" s="32"/>
      <c r="AH1724" s="32"/>
      <c r="AI1724" s="40"/>
      <c r="AJ1724" s="41"/>
      <c r="AK1724" s="42"/>
      <c r="AL1724" s="40"/>
      <c r="AM1724" s="41"/>
      <c r="AN1724" s="42"/>
      <c r="AO1724" s="43"/>
      <c r="AP1724" s="43"/>
      <c r="AQ1724" s="43"/>
    </row>
    <row r="1725" spans="5:43" x14ac:dyDescent="0.2">
      <c r="E1725" s="36"/>
      <c r="G1725" s="37"/>
      <c r="H1725" s="38"/>
      <c r="I1725" s="38"/>
      <c r="J1725" s="38"/>
      <c r="M1725" s="39"/>
      <c r="AG1725" s="32"/>
      <c r="AH1725" s="32"/>
      <c r="AI1725" s="40"/>
      <c r="AJ1725" s="41"/>
      <c r="AK1725" s="42"/>
      <c r="AL1725" s="40"/>
      <c r="AM1725" s="41"/>
      <c r="AN1725" s="42"/>
      <c r="AO1725" s="43"/>
      <c r="AP1725" s="43"/>
      <c r="AQ1725" s="43"/>
    </row>
    <row r="1726" spans="5:43" x14ac:dyDescent="0.2">
      <c r="E1726" s="36"/>
      <c r="G1726" s="37"/>
      <c r="H1726" s="38"/>
      <c r="I1726" s="38"/>
      <c r="J1726" s="38"/>
      <c r="M1726" s="39"/>
      <c r="AG1726" s="32"/>
      <c r="AH1726" s="32"/>
      <c r="AI1726" s="40"/>
      <c r="AJ1726" s="41"/>
      <c r="AK1726" s="42"/>
      <c r="AL1726" s="40"/>
      <c r="AM1726" s="41"/>
      <c r="AN1726" s="42"/>
      <c r="AO1726" s="43"/>
      <c r="AP1726" s="43"/>
      <c r="AQ1726" s="43"/>
    </row>
    <row r="1727" spans="5:43" x14ac:dyDescent="0.2">
      <c r="E1727" s="36"/>
      <c r="G1727" s="37"/>
      <c r="H1727" s="38"/>
      <c r="I1727" s="38"/>
      <c r="J1727" s="38"/>
      <c r="M1727" s="39"/>
      <c r="AG1727" s="32"/>
      <c r="AH1727" s="32"/>
      <c r="AI1727" s="40"/>
      <c r="AJ1727" s="41"/>
      <c r="AK1727" s="42"/>
      <c r="AL1727" s="40"/>
      <c r="AM1727" s="41"/>
      <c r="AN1727" s="42"/>
      <c r="AO1727" s="43"/>
      <c r="AP1727" s="43"/>
      <c r="AQ1727" s="43"/>
    </row>
    <row r="1728" spans="5:43" x14ac:dyDescent="0.2">
      <c r="E1728" s="36"/>
      <c r="G1728" s="37"/>
      <c r="H1728" s="38"/>
      <c r="I1728" s="38"/>
      <c r="J1728" s="38"/>
      <c r="M1728" s="39"/>
      <c r="AG1728" s="32"/>
      <c r="AH1728" s="32"/>
      <c r="AI1728" s="40"/>
      <c r="AJ1728" s="41"/>
      <c r="AK1728" s="42"/>
      <c r="AL1728" s="40"/>
      <c r="AM1728" s="41"/>
      <c r="AN1728" s="42"/>
      <c r="AO1728" s="43"/>
      <c r="AP1728" s="43"/>
      <c r="AQ1728" s="43"/>
    </row>
    <row r="1729" spans="5:43" x14ac:dyDescent="0.2">
      <c r="E1729" s="36"/>
      <c r="G1729" s="37"/>
      <c r="H1729" s="38"/>
      <c r="I1729" s="38"/>
      <c r="J1729" s="38"/>
      <c r="M1729" s="39"/>
      <c r="AG1729" s="32"/>
      <c r="AH1729" s="32"/>
      <c r="AI1729" s="40"/>
      <c r="AJ1729" s="41"/>
      <c r="AK1729" s="42"/>
      <c r="AL1729" s="40"/>
      <c r="AM1729" s="41"/>
      <c r="AN1729" s="42"/>
      <c r="AO1729" s="43"/>
      <c r="AP1729" s="43"/>
      <c r="AQ1729" s="43"/>
    </row>
    <row r="1730" spans="5:43" x14ac:dyDescent="0.2">
      <c r="E1730" s="36"/>
      <c r="G1730" s="37"/>
      <c r="H1730" s="38"/>
      <c r="I1730" s="38"/>
      <c r="J1730" s="38"/>
      <c r="M1730" s="39"/>
      <c r="AG1730" s="32"/>
      <c r="AH1730" s="32"/>
      <c r="AI1730" s="40"/>
      <c r="AJ1730" s="41"/>
      <c r="AK1730" s="42"/>
      <c r="AL1730" s="40"/>
      <c r="AM1730" s="41"/>
      <c r="AN1730" s="42"/>
      <c r="AO1730" s="43"/>
      <c r="AP1730" s="43"/>
      <c r="AQ1730" s="43"/>
    </row>
    <row r="1731" spans="5:43" x14ac:dyDescent="0.2">
      <c r="E1731" s="36"/>
      <c r="G1731" s="37"/>
      <c r="H1731" s="38"/>
      <c r="I1731" s="38"/>
      <c r="J1731" s="38"/>
      <c r="M1731" s="39"/>
      <c r="AG1731" s="32"/>
      <c r="AH1731" s="32"/>
      <c r="AI1731" s="40"/>
      <c r="AJ1731" s="41"/>
      <c r="AK1731" s="42"/>
      <c r="AL1731" s="40"/>
      <c r="AM1731" s="41"/>
      <c r="AN1731" s="42"/>
      <c r="AO1731" s="43"/>
      <c r="AP1731" s="43"/>
      <c r="AQ1731" s="43"/>
    </row>
    <row r="1732" spans="5:43" x14ac:dyDescent="0.2">
      <c r="E1732" s="36"/>
      <c r="G1732" s="37"/>
      <c r="H1732" s="38"/>
      <c r="I1732" s="38"/>
      <c r="J1732" s="38"/>
      <c r="M1732" s="39"/>
      <c r="AG1732" s="32"/>
      <c r="AH1732" s="32"/>
      <c r="AI1732" s="40"/>
      <c r="AJ1732" s="41"/>
      <c r="AK1732" s="42"/>
      <c r="AL1732" s="40"/>
      <c r="AM1732" s="41"/>
      <c r="AN1732" s="42"/>
      <c r="AO1732" s="43"/>
      <c r="AP1732" s="43"/>
      <c r="AQ1732" s="43"/>
    </row>
    <row r="1733" spans="5:43" x14ac:dyDescent="0.2">
      <c r="E1733" s="36"/>
      <c r="G1733" s="37"/>
      <c r="H1733" s="38"/>
      <c r="I1733" s="38"/>
      <c r="J1733" s="38"/>
      <c r="M1733" s="39"/>
      <c r="AG1733" s="32"/>
      <c r="AH1733" s="32"/>
      <c r="AI1733" s="40"/>
      <c r="AJ1733" s="41"/>
      <c r="AK1733" s="42"/>
      <c r="AL1733" s="40"/>
      <c r="AM1733" s="41"/>
      <c r="AN1733" s="42"/>
      <c r="AO1733" s="43"/>
      <c r="AP1733" s="43"/>
      <c r="AQ1733" s="43"/>
    </row>
    <row r="1734" spans="5:43" x14ac:dyDescent="0.2">
      <c r="E1734" s="36"/>
      <c r="G1734" s="37"/>
      <c r="H1734" s="38"/>
      <c r="I1734" s="38"/>
      <c r="J1734" s="38"/>
      <c r="M1734" s="39"/>
      <c r="AG1734" s="32"/>
      <c r="AH1734" s="32"/>
      <c r="AI1734" s="40"/>
      <c r="AJ1734" s="41"/>
      <c r="AK1734" s="42"/>
      <c r="AL1734" s="40"/>
      <c r="AM1734" s="41"/>
      <c r="AN1734" s="42"/>
      <c r="AO1734" s="43"/>
      <c r="AP1734" s="43"/>
      <c r="AQ1734" s="43"/>
    </row>
    <row r="1735" spans="5:43" x14ac:dyDescent="0.2">
      <c r="E1735" s="36"/>
      <c r="G1735" s="37"/>
      <c r="H1735" s="38"/>
      <c r="I1735" s="38"/>
      <c r="J1735" s="38"/>
      <c r="M1735" s="39"/>
      <c r="AG1735" s="32"/>
      <c r="AH1735" s="32"/>
      <c r="AI1735" s="40"/>
      <c r="AJ1735" s="41"/>
      <c r="AK1735" s="42"/>
      <c r="AL1735" s="40"/>
      <c r="AM1735" s="41"/>
      <c r="AN1735" s="42"/>
      <c r="AO1735" s="43"/>
      <c r="AP1735" s="43"/>
      <c r="AQ1735" s="43"/>
    </row>
    <row r="1736" spans="5:43" x14ac:dyDescent="0.2">
      <c r="E1736" s="36"/>
      <c r="G1736" s="37"/>
      <c r="H1736" s="38"/>
      <c r="I1736" s="38"/>
      <c r="J1736" s="38"/>
      <c r="M1736" s="39"/>
      <c r="AG1736" s="32"/>
      <c r="AH1736" s="32"/>
      <c r="AI1736" s="40"/>
      <c r="AJ1736" s="41"/>
      <c r="AK1736" s="42"/>
      <c r="AL1736" s="40"/>
      <c r="AM1736" s="41"/>
      <c r="AN1736" s="42"/>
      <c r="AO1736" s="43"/>
      <c r="AP1736" s="43"/>
      <c r="AQ1736" s="43"/>
    </row>
    <row r="1737" spans="5:43" x14ac:dyDescent="0.2">
      <c r="E1737" s="36"/>
      <c r="G1737" s="37"/>
      <c r="H1737" s="38"/>
      <c r="I1737" s="38"/>
      <c r="J1737" s="38"/>
      <c r="M1737" s="39"/>
      <c r="AG1737" s="32"/>
      <c r="AH1737" s="32"/>
      <c r="AI1737" s="40"/>
      <c r="AJ1737" s="41"/>
      <c r="AK1737" s="42"/>
      <c r="AL1737" s="40"/>
      <c r="AM1737" s="41"/>
      <c r="AN1737" s="42"/>
      <c r="AO1737" s="43"/>
      <c r="AP1737" s="43"/>
      <c r="AQ1737" s="43"/>
    </row>
    <row r="1738" spans="5:43" x14ac:dyDescent="0.2">
      <c r="E1738" s="36"/>
      <c r="G1738" s="37"/>
      <c r="H1738" s="38"/>
      <c r="I1738" s="38"/>
      <c r="J1738" s="38"/>
      <c r="M1738" s="39"/>
      <c r="AG1738" s="32"/>
      <c r="AH1738" s="32"/>
      <c r="AI1738" s="40"/>
      <c r="AJ1738" s="41"/>
      <c r="AK1738" s="42"/>
      <c r="AL1738" s="40"/>
      <c r="AM1738" s="41"/>
      <c r="AN1738" s="42"/>
      <c r="AO1738" s="43"/>
      <c r="AP1738" s="43"/>
      <c r="AQ1738" s="43"/>
    </row>
    <row r="1739" spans="5:43" x14ac:dyDescent="0.2">
      <c r="E1739" s="36"/>
      <c r="G1739" s="37"/>
      <c r="H1739" s="38"/>
      <c r="I1739" s="38"/>
      <c r="J1739" s="38"/>
      <c r="M1739" s="39"/>
      <c r="AG1739" s="32"/>
      <c r="AH1739" s="32"/>
      <c r="AI1739" s="40"/>
      <c r="AJ1739" s="41"/>
      <c r="AK1739" s="42"/>
      <c r="AL1739" s="40"/>
      <c r="AM1739" s="41"/>
      <c r="AN1739" s="42"/>
      <c r="AO1739" s="43"/>
      <c r="AP1739" s="43"/>
      <c r="AQ1739" s="43"/>
    </row>
    <row r="1740" spans="5:43" x14ac:dyDescent="0.2">
      <c r="E1740" s="36"/>
      <c r="G1740" s="37"/>
      <c r="H1740" s="38"/>
      <c r="I1740" s="38"/>
      <c r="J1740" s="38"/>
      <c r="M1740" s="39"/>
      <c r="AG1740" s="32"/>
      <c r="AH1740" s="32"/>
      <c r="AI1740" s="40"/>
      <c r="AJ1740" s="41"/>
      <c r="AK1740" s="42"/>
      <c r="AL1740" s="40"/>
      <c r="AM1740" s="41"/>
      <c r="AN1740" s="42"/>
      <c r="AO1740" s="43"/>
      <c r="AP1740" s="43"/>
      <c r="AQ1740" s="43"/>
    </row>
    <row r="1741" spans="5:43" x14ac:dyDescent="0.2">
      <c r="E1741" s="36"/>
      <c r="G1741" s="37"/>
      <c r="H1741" s="38"/>
      <c r="I1741" s="38"/>
      <c r="J1741" s="38"/>
      <c r="M1741" s="39"/>
      <c r="AG1741" s="32"/>
      <c r="AH1741" s="32"/>
      <c r="AI1741" s="40"/>
      <c r="AJ1741" s="41"/>
      <c r="AK1741" s="42"/>
      <c r="AL1741" s="40"/>
      <c r="AM1741" s="41"/>
      <c r="AN1741" s="42"/>
      <c r="AO1741" s="43"/>
      <c r="AP1741" s="43"/>
      <c r="AQ1741" s="43"/>
    </row>
    <row r="1742" spans="5:43" x14ac:dyDescent="0.2">
      <c r="E1742" s="36"/>
      <c r="G1742" s="37"/>
      <c r="H1742" s="38"/>
      <c r="I1742" s="38"/>
      <c r="J1742" s="38"/>
      <c r="M1742" s="39"/>
      <c r="AG1742" s="32"/>
      <c r="AH1742" s="32"/>
      <c r="AI1742" s="40"/>
      <c r="AJ1742" s="41"/>
      <c r="AK1742" s="42"/>
      <c r="AL1742" s="40"/>
      <c r="AM1742" s="41"/>
      <c r="AN1742" s="42"/>
      <c r="AO1742" s="43"/>
      <c r="AP1742" s="43"/>
      <c r="AQ1742" s="43"/>
    </row>
    <row r="1743" spans="5:43" x14ac:dyDescent="0.2">
      <c r="E1743" s="36"/>
      <c r="G1743" s="37"/>
      <c r="H1743" s="38"/>
      <c r="I1743" s="38"/>
      <c r="J1743" s="38"/>
      <c r="M1743" s="39"/>
      <c r="AG1743" s="32"/>
      <c r="AH1743" s="32"/>
      <c r="AI1743" s="40"/>
      <c r="AJ1743" s="41"/>
      <c r="AK1743" s="42"/>
      <c r="AL1743" s="40"/>
      <c r="AM1743" s="41"/>
      <c r="AN1743" s="42"/>
      <c r="AO1743" s="43"/>
      <c r="AP1743" s="43"/>
      <c r="AQ1743" s="43"/>
    </row>
    <row r="1744" spans="5:43" x14ac:dyDescent="0.2">
      <c r="E1744" s="36"/>
      <c r="G1744" s="37"/>
      <c r="H1744" s="38"/>
      <c r="I1744" s="38"/>
      <c r="J1744" s="38"/>
      <c r="M1744" s="39"/>
      <c r="AG1744" s="32"/>
      <c r="AH1744" s="32"/>
      <c r="AI1744" s="40"/>
      <c r="AJ1744" s="41"/>
      <c r="AK1744" s="42"/>
      <c r="AL1744" s="40"/>
      <c r="AM1744" s="41"/>
      <c r="AN1744" s="42"/>
      <c r="AO1744" s="43"/>
      <c r="AP1744" s="43"/>
      <c r="AQ1744" s="43"/>
    </row>
    <row r="1745" spans="5:43" x14ac:dyDescent="0.2">
      <c r="E1745" s="36"/>
      <c r="G1745" s="37"/>
      <c r="H1745" s="38"/>
      <c r="I1745" s="38"/>
      <c r="J1745" s="38"/>
      <c r="M1745" s="39"/>
      <c r="AG1745" s="32"/>
      <c r="AH1745" s="32"/>
      <c r="AI1745" s="40"/>
      <c r="AJ1745" s="41"/>
      <c r="AK1745" s="42"/>
      <c r="AL1745" s="40"/>
      <c r="AM1745" s="41"/>
      <c r="AN1745" s="42"/>
      <c r="AO1745" s="43"/>
      <c r="AP1745" s="43"/>
      <c r="AQ1745" s="43"/>
    </row>
    <row r="1746" spans="5:43" x14ac:dyDescent="0.2">
      <c r="E1746" s="36"/>
      <c r="G1746" s="37"/>
      <c r="H1746" s="38"/>
      <c r="I1746" s="38"/>
      <c r="J1746" s="38"/>
      <c r="M1746" s="39"/>
      <c r="AG1746" s="32"/>
      <c r="AH1746" s="32"/>
      <c r="AI1746" s="40"/>
      <c r="AJ1746" s="41"/>
      <c r="AK1746" s="42"/>
      <c r="AL1746" s="40"/>
      <c r="AM1746" s="41"/>
      <c r="AN1746" s="42"/>
      <c r="AO1746" s="43"/>
      <c r="AP1746" s="43"/>
      <c r="AQ1746" s="43"/>
    </row>
    <row r="1747" spans="5:43" x14ac:dyDescent="0.2">
      <c r="E1747" s="36"/>
      <c r="G1747" s="37"/>
      <c r="H1747" s="38"/>
      <c r="I1747" s="38"/>
      <c r="J1747" s="38"/>
      <c r="M1747" s="39"/>
      <c r="AG1747" s="32"/>
      <c r="AH1747" s="32"/>
      <c r="AI1747" s="40"/>
      <c r="AJ1747" s="41"/>
      <c r="AK1747" s="42"/>
      <c r="AL1747" s="40"/>
      <c r="AM1747" s="41"/>
      <c r="AN1747" s="42"/>
      <c r="AO1747" s="43"/>
      <c r="AP1747" s="43"/>
      <c r="AQ1747" s="43"/>
    </row>
    <row r="1748" spans="5:43" x14ac:dyDescent="0.2">
      <c r="E1748" s="36"/>
      <c r="G1748" s="37"/>
      <c r="H1748" s="38"/>
      <c r="I1748" s="38"/>
      <c r="J1748" s="38"/>
      <c r="M1748" s="39"/>
      <c r="AG1748" s="32"/>
      <c r="AH1748" s="32"/>
      <c r="AI1748" s="40"/>
      <c r="AJ1748" s="41"/>
      <c r="AK1748" s="42"/>
      <c r="AL1748" s="40"/>
      <c r="AM1748" s="41"/>
      <c r="AN1748" s="42"/>
      <c r="AO1748" s="43"/>
      <c r="AP1748" s="43"/>
      <c r="AQ1748" s="43"/>
    </row>
    <row r="1749" spans="5:43" x14ac:dyDescent="0.2">
      <c r="E1749" s="36"/>
      <c r="G1749" s="37"/>
      <c r="H1749" s="38"/>
      <c r="I1749" s="38"/>
      <c r="J1749" s="38"/>
      <c r="M1749" s="39"/>
      <c r="AG1749" s="32"/>
      <c r="AH1749" s="32"/>
      <c r="AI1749" s="40"/>
      <c r="AJ1749" s="41"/>
      <c r="AK1749" s="42"/>
      <c r="AL1749" s="40"/>
      <c r="AM1749" s="41"/>
      <c r="AN1749" s="42"/>
      <c r="AO1749" s="43"/>
      <c r="AP1749" s="43"/>
      <c r="AQ1749" s="43"/>
    </row>
    <row r="1750" spans="5:43" x14ac:dyDescent="0.2">
      <c r="E1750" s="36"/>
      <c r="G1750" s="37"/>
      <c r="H1750" s="38"/>
      <c r="I1750" s="38"/>
      <c r="J1750" s="38"/>
      <c r="M1750" s="39"/>
      <c r="AG1750" s="32"/>
      <c r="AH1750" s="32"/>
      <c r="AI1750" s="40"/>
      <c r="AJ1750" s="41"/>
      <c r="AK1750" s="42"/>
      <c r="AL1750" s="40"/>
      <c r="AM1750" s="41"/>
      <c r="AN1750" s="42"/>
      <c r="AO1750" s="43"/>
      <c r="AP1750" s="43"/>
      <c r="AQ1750" s="43"/>
    </row>
    <row r="1751" spans="5:43" x14ac:dyDescent="0.2">
      <c r="E1751" s="36"/>
      <c r="G1751" s="37"/>
      <c r="H1751" s="38"/>
      <c r="I1751" s="38"/>
      <c r="J1751" s="38"/>
      <c r="M1751" s="39"/>
      <c r="AG1751" s="32"/>
      <c r="AH1751" s="32"/>
      <c r="AI1751" s="40"/>
      <c r="AJ1751" s="41"/>
      <c r="AK1751" s="42"/>
      <c r="AL1751" s="40"/>
      <c r="AM1751" s="41"/>
      <c r="AN1751" s="42"/>
      <c r="AO1751" s="43"/>
      <c r="AP1751" s="43"/>
      <c r="AQ1751" s="43"/>
    </row>
    <row r="1752" spans="5:43" x14ac:dyDescent="0.2">
      <c r="E1752" s="36"/>
      <c r="G1752" s="37"/>
      <c r="H1752" s="38"/>
      <c r="I1752" s="38"/>
      <c r="J1752" s="38"/>
      <c r="M1752" s="39"/>
      <c r="AG1752" s="32"/>
      <c r="AH1752" s="32"/>
      <c r="AI1752" s="40"/>
      <c r="AJ1752" s="41"/>
      <c r="AK1752" s="42"/>
      <c r="AL1752" s="40"/>
      <c r="AM1752" s="41"/>
      <c r="AN1752" s="42"/>
      <c r="AO1752" s="43"/>
      <c r="AP1752" s="43"/>
      <c r="AQ1752" s="43"/>
    </row>
    <row r="1753" spans="5:43" x14ac:dyDescent="0.2">
      <c r="E1753" s="36"/>
      <c r="G1753" s="37"/>
      <c r="H1753" s="38"/>
      <c r="I1753" s="38"/>
      <c r="J1753" s="38"/>
      <c r="M1753" s="39"/>
      <c r="AG1753" s="32"/>
      <c r="AH1753" s="32"/>
      <c r="AI1753" s="40"/>
      <c r="AJ1753" s="41"/>
      <c r="AK1753" s="42"/>
      <c r="AL1753" s="40"/>
      <c r="AM1753" s="41"/>
      <c r="AN1753" s="42"/>
      <c r="AO1753" s="43"/>
      <c r="AP1753" s="43"/>
      <c r="AQ1753" s="43"/>
    </row>
    <row r="1754" spans="5:43" x14ac:dyDescent="0.2">
      <c r="E1754" s="36"/>
      <c r="G1754" s="37"/>
      <c r="H1754" s="38"/>
      <c r="I1754" s="38"/>
      <c r="J1754" s="38"/>
      <c r="M1754" s="39"/>
      <c r="AG1754" s="32"/>
      <c r="AH1754" s="32"/>
      <c r="AI1754" s="40"/>
      <c r="AJ1754" s="41"/>
      <c r="AK1754" s="42"/>
      <c r="AL1754" s="40"/>
      <c r="AM1754" s="41"/>
      <c r="AN1754" s="42"/>
      <c r="AO1754" s="43"/>
      <c r="AP1754" s="43"/>
      <c r="AQ1754" s="43"/>
    </row>
    <row r="1755" spans="5:43" x14ac:dyDescent="0.2">
      <c r="E1755" s="36"/>
      <c r="G1755" s="37"/>
      <c r="H1755" s="38"/>
      <c r="I1755" s="38"/>
      <c r="J1755" s="38"/>
      <c r="M1755" s="39"/>
      <c r="AG1755" s="32"/>
      <c r="AH1755" s="32"/>
      <c r="AI1755" s="40"/>
      <c r="AJ1755" s="41"/>
      <c r="AK1755" s="42"/>
      <c r="AL1755" s="40"/>
      <c r="AM1755" s="41"/>
      <c r="AN1755" s="42"/>
      <c r="AO1755" s="43"/>
      <c r="AP1755" s="43"/>
      <c r="AQ1755" s="43"/>
    </row>
    <row r="1756" spans="5:43" x14ac:dyDescent="0.2">
      <c r="E1756" s="36"/>
      <c r="G1756" s="37"/>
      <c r="H1756" s="38"/>
      <c r="I1756" s="38"/>
      <c r="J1756" s="38"/>
      <c r="M1756" s="39"/>
      <c r="AG1756" s="32"/>
      <c r="AH1756" s="32"/>
      <c r="AI1756" s="40"/>
      <c r="AJ1756" s="41"/>
      <c r="AK1756" s="42"/>
      <c r="AL1756" s="40"/>
      <c r="AM1756" s="41"/>
      <c r="AN1756" s="42"/>
      <c r="AO1756" s="43"/>
      <c r="AP1756" s="43"/>
      <c r="AQ1756" s="43"/>
    </row>
    <row r="1757" spans="5:43" x14ac:dyDescent="0.2">
      <c r="E1757" s="36"/>
      <c r="G1757" s="37"/>
      <c r="H1757" s="38"/>
      <c r="I1757" s="38"/>
      <c r="J1757" s="38"/>
      <c r="M1757" s="39"/>
      <c r="AG1757" s="32"/>
      <c r="AH1757" s="32"/>
      <c r="AI1757" s="40"/>
      <c r="AJ1757" s="41"/>
      <c r="AK1757" s="42"/>
      <c r="AL1757" s="40"/>
      <c r="AM1757" s="41"/>
      <c r="AN1757" s="42"/>
      <c r="AO1757" s="43"/>
      <c r="AP1757" s="43"/>
      <c r="AQ1757" s="43"/>
    </row>
    <row r="1758" spans="5:43" x14ac:dyDescent="0.2">
      <c r="E1758" s="36"/>
      <c r="G1758" s="37"/>
      <c r="H1758" s="38"/>
      <c r="I1758" s="38"/>
      <c r="J1758" s="38"/>
      <c r="M1758" s="39"/>
      <c r="AG1758" s="32"/>
      <c r="AH1758" s="32"/>
      <c r="AI1758" s="40"/>
      <c r="AJ1758" s="41"/>
      <c r="AK1758" s="42"/>
      <c r="AL1758" s="40"/>
      <c r="AM1758" s="41"/>
      <c r="AN1758" s="42"/>
      <c r="AO1758" s="43"/>
      <c r="AP1758" s="43"/>
      <c r="AQ1758" s="43"/>
    </row>
    <row r="1759" spans="5:43" x14ac:dyDescent="0.2">
      <c r="E1759" s="36"/>
      <c r="G1759" s="37"/>
      <c r="H1759" s="38"/>
      <c r="I1759" s="38"/>
      <c r="J1759" s="38"/>
      <c r="M1759" s="39"/>
      <c r="AG1759" s="32"/>
      <c r="AH1759" s="32"/>
      <c r="AI1759" s="40"/>
      <c r="AJ1759" s="41"/>
      <c r="AK1759" s="42"/>
      <c r="AL1759" s="40"/>
      <c r="AM1759" s="41"/>
      <c r="AN1759" s="42"/>
      <c r="AO1759" s="43"/>
      <c r="AP1759" s="43"/>
      <c r="AQ1759" s="43"/>
    </row>
    <row r="1760" spans="5:43" x14ac:dyDescent="0.2">
      <c r="E1760" s="36"/>
      <c r="G1760" s="37"/>
      <c r="H1760" s="38"/>
      <c r="I1760" s="38"/>
      <c r="J1760" s="38"/>
      <c r="M1760" s="39"/>
      <c r="AG1760" s="32"/>
      <c r="AH1760" s="32"/>
      <c r="AI1760" s="40"/>
      <c r="AJ1760" s="41"/>
      <c r="AK1760" s="42"/>
      <c r="AL1760" s="40"/>
      <c r="AM1760" s="41"/>
      <c r="AN1760" s="42"/>
      <c r="AO1760" s="43"/>
      <c r="AP1760" s="43"/>
      <c r="AQ1760" s="43"/>
    </row>
    <row r="1761" spans="5:43" x14ac:dyDescent="0.2">
      <c r="E1761" s="36"/>
      <c r="G1761" s="37"/>
      <c r="H1761" s="38"/>
      <c r="I1761" s="38"/>
      <c r="J1761" s="38"/>
      <c r="M1761" s="39"/>
      <c r="AG1761" s="32"/>
      <c r="AH1761" s="32"/>
      <c r="AI1761" s="40"/>
      <c r="AJ1761" s="41"/>
      <c r="AK1761" s="42"/>
      <c r="AL1761" s="40"/>
      <c r="AM1761" s="41"/>
      <c r="AN1761" s="42"/>
      <c r="AO1761" s="43"/>
      <c r="AP1761" s="43"/>
      <c r="AQ1761" s="43"/>
    </row>
    <row r="1762" spans="5:43" x14ac:dyDescent="0.2">
      <c r="E1762" s="36"/>
      <c r="G1762" s="37"/>
      <c r="H1762" s="38"/>
      <c r="I1762" s="38"/>
      <c r="J1762" s="38"/>
      <c r="M1762" s="39"/>
      <c r="AG1762" s="32"/>
      <c r="AH1762" s="32"/>
      <c r="AI1762" s="40"/>
      <c r="AJ1762" s="41"/>
      <c r="AK1762" s="42"/>
      <c r="AL1762" s="40"/>
      <c r="AM1762" s="41"/>
      <c r="AN1762" s="42"/>
      <c r="AO1762" s="43"/>
      <c r="AP1762" s="43"/>
      <c r="AQ1762" s="43"/>
    </row>
    <row r="1763" spans="5:43" x14ac:dyDescent="0.2">
      <c r="E1763" s="36"/>
      <c r="G1763" s="37"/>
      <c r="H1763" s="38"/>
      <c r="I1763" s="38"/>
      <c r="J1763" s="38"/>
      <c r="M1763" s="39"/>
      <c r="AG1763" s="32"/>
      <c r="AH1763" s="32"/>
      <c r="AI1763" s="40"/>
      <c r="AJ1763" s="41"/>
      <c r="AK1763" s="42"/>
      <c r="AL1763" s="40"/>
      <c r="AM1763" s="41"/>
      <c r="AN1763" s="42"/>
      <c r="AO1763" s="43"/>
      <c r="AP1763" s="43"/>
      <c r="AQ1763" s="43"/>
    </row>
    <row r="1764" spans="5:43" x14ac:dyDescent="0.2">
      <c r="E1764" s="36"/>
      <c r="G1764" s="37"/>
      <c r="H1764" s="38"/>
      <c r="I1764" s="38"/>
      <c r="J1764" s="38"/>
      <c r="M1764" s="39"/>
      <c r="AG1764" s="32"/>
      <c r="AH1764" s="32"/>
      <c r="AI1764" s="40"/>
      <c r="AJ1764" s="41"/>
      <c r="AK1764" s="42"/>
      <c r="AL1764" s="40"/>
      <c r="AM1764" s="41"/>
      <c r="AN1764" s="42"/>
      <c r="AO1764" s="43"/>
      <c r="AP1764" s="43"/>
      <c r="AQ1764" s="43"/>
    </row>
    <row r="1765" spans="5:43" x14ac:dyDescent="0.2">
      <c r="E1765" s="36"/>
      <c r="G1765" s="37"/>
      <c r="H1765" s="38"/>
      <c r="I1765" s="38"/>
      <c r="J1765" s="38"/>
      <c r="M1765" s="39"/>
      <c r="AG1765" s="32"/>
      <c r="AH1765" s="32"/>
      <c r="AI1765" s="40"/>
      <c r="AJ1765" s="41"/>
      <c r="AK1765" s="42"/>
      <c r="AL1765" s="40"/>
      <c r="AM1765" s="41"/>
      <c r="AN1765" s="42"/>
      <c r="AO1765" s="43"/>
      <c r="AP1765" s="43"/>
      <c r="AQ1765" s="43"/>
    </row>
    <row r="1766" spans="5:43" x14ac:dyDescent="0.2">
      <c r="E1766" s="36"/>
      <c r="G1766" s="37"/>
      <c r="H1766" s="38"/>
      <c r="I1766" s="38"/>
      <c r="J1766" s="38"/>
      <c r="M1766" s="39"/>
      <c r="AG1766" s="32"/>
      <c r="AH1766" s="32"/>
      <c r="AI1766" s="40"/>
      <c r="AJ1766" s="41"/>
      <c r="AK1766" s="42"/>
      <c r="AL1766" s="40"/>
      <c r="AM1766" s="41"/>
      <c r="AN1766" s="42"/>
      <c r="AO1766" s="43"/>
      <c r="AP1766" s="43"/>
      <c r="AQ1766" s="43"/>
    </row>
    <row r="1767" spans="5:43" x14ac:dyDescent="0.2">
      <c r="E1767" s="36"/>
      <c r="G1767" s="37"/>
      <c r="H1767" s="38"/>
      <c r="I1767" s="38"/>
      <c r="J1767" s="38"/>
      <c r="M1767" s="39"/>
      <c r="AG1767" s="32"/>
      <c r="AH1767" s="32"/>
      <c r="AI1767" s="40"/>
      <c r="AJ1767" s="41"/>
      <c r="AK1767" s="42"/>
      <c r="AL1767" s="40"/>
      <c r="AM1767" s="41"/>
      <c r="AN1767" s="42"/>
      <c r="AO1767" s="43"/>
      <c r="AP1767" s="43"/>
      <c r="AQ1767" s="43"/>
    </row>
    <row r="1768" spans="5:43" x14ac:dyDescent="0.2">
      <c r="E1768" s="36"/>
      <c r="G1768" s="37"/>
      <c r="H1768" s="38"/>
      <c r="I1768" s="38"/>
      <c r="J1768" s="38"/>
      <c r="M1768" s="39"/>
      <c r="AG1768" s="32"/>
      <c r="AH1768" s="32"/>
      <c r="AI1768" s="40"/>
      <c r="AJ1768" s="41"/>
      <c r="AK1768" s="42"/>
      <c r="AL1768" s="40"/>
      <c r="AM1768" s="41"/>
      <c r="AN1768" s="42"/>
      <c r="AO1768" s="43"/>
      <c r="AP1768" s="43"/>
      <c r="AQ1768" s="43"/>
    </row>
    <row r="1769" spans="5:43" x14ac:dyDescent="0.2">
      <c r="E1769" s="36"/>
      <c r="G1769" s="37"/>
      <c r="H1769" s="38"/>
      <c r="I1769" s="38"/>
      <c r="J1769" s="38"/>
      <c r="M1769" s="39"/>
      <c r="AG1769" s="32"/>
      <c r="AH1769" s="32"/>
      <c r="AI1769" s="40"/>
      <c r="AJ1769" s="41"/>
      <c r="AK1769" s="42"/>
      <c r="AL1769" s="40"/>
      <c r="AM1769" s="41"/>
      <c r="AN1769" s="42"/>
      <c r="AO1769" s="43"/>
      <c r="AP1769" s="43"/>
      <c r="AQ1769" s="43"/>
    </row>
    <row r="1770" spans="5:43" x14ac:dyDescent="0.2">
      <c r="E1770" s="36"/>
      <c r="G1770" s="37"/>
      <c r="H1770" s="38"/>
      <c r="I1770" s="38"/>
      <c r="J1770" s="38"/>
      <c r="M1770" s="39"/>
      <c r="AG1770" s="32"/>
      <c r="AH1770" s="32"/>
      <c r="AI1770" s="40"/>
      <c r="AJ1770" s="41"/>
      <c r="AK1770" s="42"/>
      <c r="AL1770" s="40"/>
      <c r="AM1770" s="41"/>
      <c r="AN1770" s="42"/>
      <c r="AO1770" s="43"/>
      <c r="AP1770" s="43"/>
      <c r="AQ1770" s="43"/>
    </row>
    <row r="1771" spans="5:43" x14ac:dyDescent="0.2">
      <c r="E1771" s="36"/>
      <c r="G1771" s="37"/>
      <c r="H1771" s="38"/>
      <c r="I1771" s="38"/>
      <c r="J1771" s="38"/>
      <c r="M1771" s="39"/>
      <c r="AG1771" s="32"/>
      <c r="AH1771" s="32"/>
      <c r="AI1771" s="40"/>
      <c r="AJ1771" s="41"/>
      <c r="AK1771" s="42"/>
      <c r="AL1771" s="40"/>
      <c r="AM1771" s="41"/>
      <c r="AN1771" s="42"/>
      <c r="AO1771" s="43"/>
      <c r="AP1771" s="43"/>
      <c r="AQ1771" s="43"/>
    </row>
    <row r="1772" spans="5:43" x14ac:dyDescent="0.2">
      <c r="E1772" s="36"/>
      <c r="G1772" s="37"/>
      <c r="H1772" s="38"/>
      <c r="I1772" s="38"/>
      <c r="J1772" s="38"/>
      <c r="M1772" s="39"/>
      <c r="AG1772" s="32"/>
      <c r="AH1772" s="32"/>
      <c r="AI1772" s="40"/>
      <c r="AJ1772" s="41"/>
      <c r="AK1772" s="42"/>
      <c r="AL1772" s="40"/>
      <c r="AM1772" s="41"/>
      <c r="AN1772" s="42"/>
      <c r="AO1772" s="43"/>
      <c r="AP1772" s="43"/>
      <c r="AQ1772" s="43"/>
    </row>
    <row r="1773" spans="5:43" x14ac:dyDescent="0.2">
      <c r="E1773" s="36"/>
      <c r="G1773" s="37"/>
      <c r="H1773" s="38"/>
      <c r="I1773" s="38"/>
      <c r="J1773" s="38"/>
      <c r="M1773" s="39"/>
      <c r="AG1773" s="32"/>
      <c r="AH1773" s="32"/>
      <c r="AI1773" s="40"/>
      <c r="AJ1773" s="41"/>
      <c r="AK1773" s="42"/>
      <c r="AL1773" s="40"/>
      <c r="AM1773" s="41"/>
      <c r="AN1773" s="42"/>
      <c r="AO1773" s="43"/>
      <c r="AP1773" s="43"/>
      <c r="AQ1773" s="43"/>
    </row>
    <row r="1774" spans="5:43" x14ac:dyDescent="0.2">
      <c r="E1774" s="36"/>
      <c r="G1774" s="37"/>
      <c r="H1774" s="38"/>
      <c r="I1774" s="38"/>
      <c r="J1774" s="38"/>
      <c r="M1774" s="39"/>
      <c r="AG1774" s="32"/>
      <c r="AH1774" s="32"/>
      <c r="AI1774" s="40"/>
      <c r="AJ1774" s="41"/>
      <c r="AK1774" s="42"/>
      <c r="AL1774" s="40"/>
      <c r="AM1774" s="41"/>
      <c r="AN1774" s="42"/>
      <c r="AO1774" s="43"/>
      <c r="AP1774" s="43"/>
      <c r="AQ1774" s="43"/>
    </row>
    <row r="1775" spans="5:43" x14ac:dyDescent="0.2">
      <c r="E1775" s="36"/>
      <c r="G1775" s="37"/>
      <c r="H1775" s="38"/>
      <c r="I1775" s="38"/>
      <c r="J1775" s="38"/>
      <c r="M1775" s="39"/>
      <c r="AG1775" s="32"/>
      <c r="AH1775" s="32"/>
      <c r="AI1775" s="40"/>
      <c r="AJ1775" s="41"/>
      <c r="AK1775" s="42"/>
      <c r="AL1775" s="40"/>
      <c r="AM1775" s="41"/>
      <c r="AN1775" s="42"/>
      <c r="AO1775" s="43"/>
      <c r="AP1775" s="43"/>
      <c r="AQ1775" s="43"/>
    </row>
    <row r="1776" spans="5:43" x14ac:dyDescent="0.2">
      <c r="E1776" s="36"/>
      <c r="G1776" s="37"/>
      <c r="H1776" s="38"/>
      <c r="I1776" s="38"/>
      <c r="J1776" s="38"/>
      <c r="M1776" s="39"/>
      <c r="AG1776" s="32"/>
      <c r="AH1776" s="32"/>
      <c r="AI1776" s="40"/>
      <c r="AJ1776" s="41"/>
      <c r="AK1776" s="42"/>
      <c r="AL1776" s="40"/>
      <c r="AM1776" s="41"/>
      <c r="AN1776" s="42"/>
      <c r="AO1776" s="43"/>
      <c r="AP1776" s="43"/>
      <c r="AQ1776" s="43"/>
    </row>
    <row r="1777" spans="5:43" x14ac:dyDescent="0.2">
      <c r="E1777" s="36"/>
      <c r="G1777" s="37"/>
      <c r="H1777" s="38"/>
      <c r="I1777" s="38"/>
      <c r="J1777" s="38"/>
      <c r="M1777" s="39"/>
      <c r="AG1777" s="32"/>
      <c r="AH1777" s="32"/>
      <c r="AI1777" s="40"/>
      <c r="AJ1777" s="41"/>
      <c r="AK1777" s="42"/>
      <c r="AL1777" s="40"/>
      <c r="AM1777" s="41"/>
      <c r="AN1777" s="42"/>
      <c r="AO1777" s="43"/>
      <c r="AP1777" s="43"/>
      <c r="AQ1777" s="43"/>
    </row>
    <row r="1778" spans="5:43" x14ac:dyDescent="0.2">
      <c r="E1778" s="36"/>
      <c r="G1778" s="37"/>
      <c r="H1778" s="38"/>
      <c r="I1778" s="38"/>
      <c r="J1778" s="38"/>
      <c r="M1778" s="39"/>
      <c r="AG1778" s="32"/>
      <c r="AH1778" s="32"/>
      <c r="AI1778" s="40"/>
      <c r="AJ1778" s="41"/>
      <c r="AK1778" s="42"/>
      <c r="AL1778" s="40"/>
      <c r="AM1778" s="41"/>
      <c r="AN1778" s="42"/>
      <c r="AO1778" s="43"/>
      <c r="AP1778" s="43"/>
      <c r="AQ1778" s="43"/>
    </row>
    <row r="1779" spans="5:43" x14ac:dyDescent="0.2">
      <c r="E1779" s="36"/>
      <c r="G1779" s="37"/>
      <c r="H1779" s="38"/>
      <c r="I1779" s="38"/>
      <c r="J1779" s="38"/>
      <c r="M1779" s="39"/>
      <c r="AG1779" s="32"/>
      <c r="AH1779" s="32"/>
      <c r="AI1779" s="40"/>
      <c r="AJ1779" s="41"/>
      <c r="AK1779" s="42"/>
      <c r="AL1779" s="40"/>
      <c r="AM1779" s="41"/>
      <c r="AN1779" s="42"/>
      <c r="AO1779" s="43"/>
      <c r="AP1779" s="43"/>
      <c r="AQ1779" s="43"/>
    </row>
    <row r="1780" spans="5:43" x14ac:dyDescent="0.2">
      <c r="E1780" s="36"/>
      <c r="G1780" s="37"/>
      <c r="H1780" s="38"/>
      <c r="I1780" s="38"/>
      <c r="J1780" s="38"/>
      <c r="M1780" s="39"/>
      <c r="AG1780" s="32"/>
      <c r="AH1780" s="32"/>
      <c r="AI1780" s="40"/>
      <c r="AJ1780" s="41"/>
      <c r="AK1780" s="42"/>
      <c r="AL1780" s="40"/>
      <c r="AM1780" s="41"/>
      <c r="AN1780" s="42"/>
      <c r="AO1780" s="43"/>
      <c r="AP1780" s="43"/>
      <c r="AQ1780" s="43"/>
    </row>
    <row r="1781" spans="5:43" x14ac:dyDescent="0.2">
      <c r="E1781" s="36"/>
      <c r="G1781" s="37"/>
      <c r="H1781" s="38"/>
      <c r="I1781" s="38"/>
      <c r="J1781" s="38"/>
      <c r="M1781" s="39"/>
      <c r="AG1781" s="32"/>
      <c r="AH1781" s="32"/>
      <c r="AI1781" s="40"/>
      <c r="AJ1781" s="41"/>
      <c r="AK1781" s="42"/>
      <c r="AL1781" s="40"/>
      <c r="AM1781" s="41"/>
      <c r="AN1781" s="42"/>
      <c r="AO1781" s="43"/>
      <c r="AP1781" s="43"/>
      <c r="AQ1781" s="43"/>
    </row>
    <row r="1782" spans="5:43" x14ac:dyDescent="0.2">
      <c r="E1782" s="36"/>
      <c r="G1782" s="37"/>
      <c r="H1782" s="38"/>
      <c r="I1782" s="38"/>
      <c r="J1782" s="38"/>
      <c r="M1782" s="39"/>
      <c r="AG1782" s="32"/>
      <c r="AH1782" s="32"/>
      <c r="AI1782" s="40"/>
      <c r="AJ1782" s="41"/>
      <c r="AK1782" s="42"/>
      <c r="AL1782" s="40"/>
      <c r="AM1782" s="41"/>
      <c r="AN1782" s="42"/>
      <c r="AO1782" s="43"/>
      <c r="AP1782" s="43"/>
      <c r="AQ1782" s="43"/>
    </row>
    <row r="1783" spans="5:43" x14ac:dyDescent="0.2">
      <c r="E1783" s="36"/>
      <c r="G1783" s="37"/>
      <c r="H1783" s="38"/>
      <c r="I1783" s="38"/>
      <c r="J1783" s="38"/>
      <c r="M1783" s="39"/>
      <c r="AG1783" s="32"/>
      <c r="AH1783" s="32"/>
      <c r="AI1783" s="40"/>
      <c r="AJ1783" s="41"/>
      <c r="AK1783" s="42"/>
      <c r="AL1783" s="40"/>
      <c r="AM1783" s="41"/>
      <c r="AN1783" s="42"/>
      <c r="AO1783" s="43"/>
      <c r="AP1783" s="43"/>
      <c r="AQ1783" s="43"/>
    </row>
    <row r="1784" spans="5:43" x14ac:dyDescent="0.2">
      <c r="E1784" s="36"/>
      <c r="G1784" s="37"/>
      <c r="H1784" s="38"/>
      <c r="I1784" s="38"/>
      <c r="J1784" s="38"/>
      <c r="M1784" s="39"/>
      <c r="AG1784" s="32"/>
      <c r="AH1784" s="32"/>
      <c r="AI1784" s="40"/>
      <c r="AJ1784" s="41"/>
      <c r="AK1784" s="42"/>
      <c r="AL1784" s="40"/>
      <c r="AM1784" s="41"/>
      <c r="AN1784" s="42"/>
      <c r="AO1784" s="43"/>
      <c r="AP1784" s="43"/>
      <c r="AQ1784" s="43"/>
    </row>
    <row r="1785" spans="5:43" x14ac:dyDescent="0.2">
      <c r="E1785" s="36"/>
      <c r="G1785" s="37"/>
      <c r="H1785" s="38"/>
      <c r="I1785" s="38"/>
      <c r="J1785" s="38"/>
      <c r="M1785" s="39"/>
      <c r="AG1785" s="32"/>
      <c r="AH1785" s="32"/>
      <c r="AI1785" s="40"/>
      <c r="AJ1785" s="41"/>
      <c r="AK1785" s="42"/>
      <c r="AL1785" s="40"/>
      <c r="AM1785" s="41"/>
      <c r="AN1785" s="42"/>
      <c r="AO1785" s="43"/>
      <c r="AP1785" s="43"/>
      <c r="AQ1785" s="43"/>
    </row>
    <row r="1786" spans="5:43" x14ac:dyDescent="0.2">
      <c r="E1786" s="36"/>
      <c r="G1786" s="37"/>
      <c r="H1786" s="38"/>
      <c r="I1786" s="38"/>
      <c r="J1786" s="38"/>
      <c r="M1786" s="39"/>
      <c r="AG1786" s="32"/>
      <c r="AH1786" s="32"/>
      <c r="AI1786" s="40"/>
      <c r="AJ1786" s="41"/>
      <c r="AK1786" s="42"/>
      <c r="AL1786" s="40"/>
      <c r="AM1786" s="41"/>
      <c r="AN1786" s="42"/>
      <c r="AO1786" s="43"/>
      <c r="AP1786" s="43"/>
      <c r="AQ1786" s="43"/>
    </row>
    <row r="1787" spans="5:43" x14ac:dyDescent="0.2">
      <c r="E1787" s="36"/>
      <c r="G1787" s="37"/>
      <c r="H1787" s="38"/>
      <c r="I1787" s="38"/>
      <c r="J1787" s="38"/>
      <c r="M1787" s="39"/>
      <c r="AG1787" s="32"/>
      <c r="AH1787" s="32"/>
      <c r="AI1787" s="40"/>
      <c r="AJ1787" s="41"/>
      <c r="AK1787" s="42"/>
      <c r="AL1787" s="40"/>
      <c r="AM1787" s="41"/>
      <c r="AN1787" s="42"/>
      <c r="AO1787" s="43"/>
      <c r="AP1787" s="43"/>
      <c r="AQ1787" s="43"/>
    </row>
    <row r="1788" spans="5:43" x14ac:dyDescent="0.2">
      <c r="E1788" s="36"/>
      <c r="G1788" s="37"/>
      <c r="H1788" s="38"/>
      <c r="I1788" s="38"/>
      <c r="J1788" s="38"/>
      <c r="M1788" s="39"/>
      <c r="AG1788" s="32"/>
      <c r="AH1788" s="32"/>
      <c r="AI1788" s="40"/>
      <c r="AJ1788" s="41"/>
      <c r="AK1788" s="42"/>
      <c r="AL1788" s="40"/>
      <c r="AM1788" s="41"/>
      <c r="AN1788" s="42"/>
      <c r="AO1788" s="43"/>
      <c r="AP1788" s="43"/>
      <c r="AQ1788" s="43"/>
    </row>
    <row r="1789" spans="5:43" x14ac:dyDescent="0.2">
      <c r="E1789" s="36"/>
      <c r="G1789" s="37"/>
      <c r="H1789" s="38"/>
      <c r="I1789" s="38"/>
      <c r="J1789" s="38"/>
      <c r="M1789" s="39"/>
      <c r="AG1789" s="32"/>
      <c r="AH1789" s="32"/>
      <c r="AI1789" s="40"/>
      <c r="AJ1789" s="41"/>
      <c r="AK1789" s="42"/>
      <c r="AL1789" s="40"/>
      <c r="AM1789" s="41"/>
      <c r="AN1789" s="42"/>
      <c r="AO1789" s="43"/>
      <c r="AP1789" s="43"/>
      <c r="AQ1789" s="43"/>
    </row>
    <row r="1790" spans="5:43" x14ac:dyDescent="0.2">
      <c r="E1790" s="36"/>
      <c r="G1790" s="37"/>
      <c r="H1790" s="38"/>
      <c r="I1790" s="38"/>
      <c r="J1790" s="38"/>
      <c r="M1790" s="39"/>
      <c r="AG1790" s="32"/>
      <c r="AH1790" s="32"/>
      <c r="AI1790" s="40"/>
      <c r="AJ1790" s="41"/>
      <c r="AK1790" s="42"/>
      <c r="AL1790" s="40"/>
      <c r="AM1790" s="41"/>
      <c r="AN1790" s="42"/>
      <c r="AO1790" s="43"/>
      <c r="AP1790" s="43"/>
      <c r="AQ1790" s="43"/>
    </row>
    <row r="1791" spans="5:43" x14ac:dyDescent="0.2">
      <c r="E1791" s="36"/>
      <c r="G1791" s="37"/>
      <c r="H1791" s="38"/>
      <c r="I1791" s="38"/>
      <c r="J1791" s="38"/>
      <c r="M1791" s="39"/>
      <c r="AG1791" s="32"/>
      <c r="AH1791" s="32"/>
      <c r="AI1791" s="40"/>
      <c r="AJ1791" s="41"/>
      <c r="AK1791" s="42"/>
      <c r="AL1791" s="40"/>
      <c r="AM1791" s="41"/>
      <c r="AN1791" s="42"/>
      <c r="AO1791" s="43"/>
      <c r="AP1791" s="43"/>
      <c r="AQ1791" s="43"/>
    </row>
    <row r="1792" spans="5:43" x14ac:dyDescent="0.2">
      <c r="E1792" s="36"/>
      <c r="G1792" s="37"/>
      <c r="H1792" s="38"/>
      <c r="I1792" s="38"/>
      <c r="J1792" s="38"/>
      <c r="M1792" s="39"/>
      <c r="AG1792" s="32"/>
      <c r="AH1792" s="32"/>
      <c r="AI1792" s="40"/>
      <c r="AJ1792" s="41"/>
      <c r="AK1792" s="42"/>
      <c r="AL1792" s="40"/>
      <c r="AM1792" s="41"/>
      <c r="AN1792" s="42"/>
      <c r="AO1792" s="43"/>
      <c r="AP1792" s="43"/>
      <c r="AQ1792" s="43"/>
    </row>
    <row r="1793" spans="5:43" x14ac:dyDescent="0.2">
      <c r="E1793" s="36"/>
      <c r="G1793" s="37"/>
      <c r="H1793" s="38"/>
      <c r="I1793" s="38"/>
      <c r="J1793" s="38"/>
      <c r="M1793" s="39"/>
      <c r="AG1793" s="32"/>
      <c r="AH1793" s="32"/>
      <c r="AI1793" s="40"/>
      <c r="AJ1793" s="41"/>
      <c r="AK1793" s="42"/>
      <c r="AL1793" s="40"/>
      <c r="AM1793" s="41"/>
      <c r="AN1793" s="42"/>
      <c r="AO1793" s="43"/>
      <c r="AP1793" s="43"/>
      <c r="AQ1793" s="43"/>
    </row>
    <row r="1794" spans="5:43" x14ac:dyDescent="0.2">
      <c r="E1794" s="36"/>
      <c r="G1794" s="37"/>
      <c r="H1794" s="38"/>
      <c r="I1794" s="38"/>
      <c r="J1794" s="38"/>
      <c r="M1794" s="39"/>
      <c r="AG1794" s="32"/>
      <c r="AH1794" s="32"/>
      <c r="AI1794" s="40"/>
      <c r="AJ1794" s="41"/>
      <c r="AK1794" s="42"/>
      <c r="AL1794" s="40"/>
      <c r="AM1794" s="41"/>
      <c r="AN1794" s="42"/>
      <c r="AO1794" s="43"/>
      <c r="AP1794" s="43"/>
      <c r="AQ1794" s="43"/>
    </row>
    <row r="1795" spans="5:43" x14ac:dyDescent="0.2">
      <c r="E1795" s="36"/>
      <c r="G1795" s="37"/>
      <c r="H1795" s="38"/>
      <c r="I1795" s="38"/>
      <c r="J1795" s="38"/>
      <c r="M1795" s="39"/>
      <c r="AG1795" s="32"/>
      <c r="AH1795" s="32"/>
      <c r="AI1795" s="40"/>
      <c r="AJ1795" s="41"/>
      <c r="AK1795" s="42"/>
      <c r="AL1795" s="40"/>
      <c r="AM1795" s="41"/>
      <c r="AN1795" s="42"/>
      <c r="AO1795" s="43"/>
      <c r="AP1795" s="43"/>
      <c r="AQ1795" s="43"/>
    </row>
    <row r="1796" spans="5:43" x14ac:dyDescent="0.2">
      <c r="E1796" s="36"/>
      <c r="G1796" s="37"/>
      <c r="H1796" s="38"/>
      <c r="I1796" s="38"/>
      <c r="J1796" s="38"/>
      <c r="M1796" s="39"/>
      <c r="AG1796" s="32"/>
      <c r="AH1796" s="32"/>
      <c r="AI1796" s="40"/>
      <c r="AJ1796" s="41"/>
      <c r="AK1796" s="42"/>
      <c r="AL1796" s="40"/>
      <c r="AM1796" s="41"/>
      <c r="AN1796" s="42"/>
      <c r="AO1796" s="43"/>
      <c r="AP1796" s="43"/>
      <c r="AQ1796" s="43"/>
    </row>
    <row r="1797" spans="5:43" x14ac:dyDescent="0.2">
      <c r="E1797" s="36"/>
      <c r="G1797" s="37"/>
      <c r="H1797" s="38"/>
      <c r="I1797" s="38"/>
      <c r="J1797" s="38"/>
      <c r="M1797" s="39"/>
      <c r="AG1797" s="32"/>
      <c r="AH1797" s="32"/>
      <c r="AI1797" s="40"/>
      <c r="AJ1797" s="41"/>
      <c r="AK1797" s="42"/>
      <c r="AL1797" s="40"/>
      <c r="AM1797" s="41"/>
      <c r="AN1797" s="42"/>
      <c r="AO1797" s="43"/>
      <c r="AP1797" s="43"/>
      <c r="AQ1797" s="43"/>
    </row>
    <row r="1798" spans="5:43" x14ac:dyDescent="0.2">
      <c r="E1798" s="36"/>
      <c r="G1798" s="37"/>
      <c r="H1798" s="38"/>
      <c r="I1798" s="38"/>
      <c r="J1798" s="38"/>
      <c r="M1798" s="39"/>
      <c r="AG1798" s="32"/>
      <c r="AH1798" s="32"/>
      <c r="AI1798" s="40"/>
      <c r="AJ1798" s="41"/>
      <c r="AK1798" s="42"/>
      <c r="AL1798" s="40"/>
      <c r="AM1798" s="41"/>
      <c r="AN1798" s="42"/>
      <c r="AO1798" s="43"/>
      <c r="AP1798" s="43"/>
      <c r="AQ1798" s="43"/>
    </row>
    <row r="1799" spans="5:43" x14ac:dyDescent="0.2">
      <c r="E1799" s="36"/>
      <c r="G1799" s="37"/>
      <c r="H1799" s="38"/>
      <c r="I1799" s="38"/>
      <c r="J1799" s="38"/>
      <c r="M1799" s="39"/>
      <c r="AG1799" s="32"/>
      <c r="AH1799" s="32"/>
      <c r="AI1799" s="40"/>
      <c r="AJ1799" s="41"/>
      <c r="AK1799" s="42"/>
      <c r="AL1799" s="40"/>
      <c r="AM1799" s="41"/>
      <c r="AN1799" s="42"/>
      <c r="AO1799" s="43"/>
      <c r="AP1799" s="43"/>
      <c r="AQ1799" s="43"/>
    </row>
    <row r="1800" spans="5:43" x14ac:dyDescent="0.2">
      <c r="E1800" s="36"/>
      <c r="G1800" s="37"/>
      <c r="H1800" s="38"/>
      <c r="I1800" s="38"/>
      <c r="J1800" s="38"/>
      <c r="M1800" s="39"/>
      <c r="AG1800" s="32"/>
      <c r="AH1800" s="32"/>
      <c r="AI1800" s="40"/>
      <c r="AJ1800" s="41"/>
      <c r="AK1800" s="42"/>
      <c r="AL1800" s="40"/>
      <c r="AM1800" s="41"/>
      <c r="AN1800" s="42"/>
      <c r="AO1800" s="43"/>
      <c r="AP1800" s="43"/>
      <c r="AQ1800" s="43"/>
    </row>
    <row r="1801" spans="5:43" x14ac:dyDescent="0.2">
      <c r="E1801" s="36"/>
      <c r="G1801" s="37"/>
      <c r="H1801" s="38"/>
      <c r="I1801" s="38"/>
      <c r="J1801" s="38"/>
      <c r="M1801" s="39"/>
      <c r="AG1801" s="32"/>
      <c r="AH1801" s="32"/>
      <c r="AI1801" s="40"/>
      <c r="AJ1801" s="41"/>
      <c r="AK1801" s="42"/>
      <c r="AL1801" s="40"/>
      <c r="AM1801" s="41"/>
      <c r="AN1801" s="42"/>
      <c r="AO1801" s="43"/>
      <c r="AP1801" s="43"/>
      <c r="AQ1801" s="43"/>
    </row>
    <row r="1802" spans="5:43" x14ac:dyDescent="0.2">
      <c r="E1802" s="36"/>
      <c r="G1802" s="37"/>
      <c r="H1802" s="38"/>
      <c r="I1802" s="38"/>
      <c r="J1802" s="38"/>
      <c r="M1802" s="39"/>
      <c r="AG1802" s="32"/>
      <c r="AH1802" s="32"/>
      <c r="AI1802" s="40"/>
      <c r="AJ1802" s="41"/>
      <c r="AK1802" s="42"/>
      <c r="AL1802" s="40"/>
      <c r="AM1802" s="41"/>
      <c r="AN1802" s="42"/>
      <c r="AO1802" s="43"/>
      <c r="AP1802" s="43"/>
      <c r="AQ1802" s="43"/>
    </row>
    <row r="1803" spans="5:43" x14ac:dyDescent="0.2">
      <c r="E1803" s="36"/>
      <c r="G1803" s="37"/>
      <c r="H1803" s="38"/>
      <c r="I1803" s="38"/>
      <c r="J1803" s="38"/>
      <c r="M1803" s="39"/>
      <c r="AG1803" s="32"/>
      <c r="AH1803" s="32"/>
      <c r="AI1803" s="40"/>
      <c r="AJ1803" s="41"/>
      <c r="AK1803" s="42"/>
      <c r="AL1803" s="40"/>
      <c r="AM1803" s="41"/>
      <c r="AN1803" s="42"/>
      <c r="AO1803" s="43"/>
      <c r="AP1803" s="43"/>
      <c r="AQ1803" s="43"/>
    </row>
    <row r="1804" spans="5:43" x14ac:dyDescent="0.2">
      <c r="E1804" s="36"/>
      <c r="G1804" s="37"/>
      <c r="H1804" s="38"/>
      <c r="I1804" s="38"/>
      <c r="J1804" s="38"/>
      <c r="M1804" s="39"/>
      <c r="AG1804" s="32"/>
      <c r="AH1804" s="32"/>
      <c r="AI1804" s="40"/>
      <c r="AJ1804" s="41"/>
      <c r="AK1804" s="42"/>
      <c r="AL1804" s="40"/>
      <c r="AM1804" s="41"/>
      <c r="AN1804" s="42"/>
      <c r="AO1804" s="43"/>
      <c r="AP1804" s="43"/>
      <c r="AQ1804" s="43"/>
    </row>
    <row r="1805" spans="5:43" x14ac:dyDescent="0.2">
      <c r="E1805" s="36"/>
      <c r="G1805" s="37"/>
      <c r="H1805" s="38"/>
      <c r="I1805" s="38"/>
      <c r="J1805" s="38"/>
      <c r="M1805" s="39"/>
      <c r="AG1805" s="32"/>
      <c r="AH1805" s="32"/>
      <c r="AI1805" s="40"/>
      <c r="AJ1805" s="41"/>
      <c r="AK1805" s="42"/>
      <c r="AL1805" s="40"/>
      <c r="AM1805" s="41"/>
      <c r="AN1805" s="42"/>
      <c r="AO1805" s="43"/>
      <c r="AP1805" s="43"/>
      <c r="AQ1805" s="43"/>
    </row>
    <row r="1806" spans="5:43" x14ac:dyDescent="0.2">
      <c r="E1806" s="36"/>
      <c r="G1806" s="37"/>
      <c r="H1806" s="38"/>
      <c r="I1806" s="38"/>
      <c r="J1806" s="38"/>
      <c r="M1806" s="39"/>
      <c r="AG1806" s="32"/>
      <c r="AH1806" s="32"/>
      <c r="AI1806" s="40"/>
      <c r="AJ1806" s="41"/>
      <c r="AK1806" s="42"/>
      <c r="AL1806" s="40"/>
      <c r="AM1806" s="41"/>
      <c r="AN1806" s="42"/>
      <c r="AO1806" s="43"/>
      <c r="AP1806" s="43"/>
      <c r="AQ1806" s="43"/>
    </row>
    <row r="1807" spans="5:43" x14ac:dyDescent="0.2">
      <c r="E1807" s="36"/>
      <c r="G1807" s="37"/>
      <c r="H1807" s="38"/>
      <c r="I1807" s="38"/>
      <c r="J1807" s="38"/>
      <c r="M1807" s="39"/>
      <c r="AG1807" s="32"/>
      <c r="AH1807" s="32"/>
      <c r="AI1807" s="40"/>
      <c r="AJ1807" s="41"/>
      <c r="AK1807" s="42"/>
      <c r="AL1807" s="40"/>
      <c r="AM1807" s="41"/>
      <c r="AN1807" s="42"/>
      <c r="AO1807" s="43"/>
      <c r="AP1807" s="43"/>
      <c r="AQ1807" s="43"/>
    </row>
    <row r="1808" spans="5:43" x14ac:dyDescent="0.2">
      <c r="E1808" s="36"/>
      <c r="G1808" s="37"/>
      <c r="H1808" s="38"/>
      <c r="I1808" s="38"/>
      <c r="J1808" s="38"/>
      <c r="M1808" s="39"/>
      <c r="AG1808" s="32"/>
      <c r="AH1808" s="32"/>
      <c r="AI1808" s="40"/>
      <c r="AJ1808" s="41"/>
      <c r="AK1808" s="42"/>
      <c r="AL1808" s="40"/>
      <c r="AM1808" s="41"/>
      <c r="AN1808" s="42"/>
      <c r="AO1808" s="43"/>
      <c r="AP1808" s="43"/>
      <c r="AQ1808" s="43"/>
    </row>
    <row r="1809" spans="5:43" x14ac:dyDescent="0.2">
      <c r="E1809" s="36"/>
      <c r="G1809" s="37"/>
      <c r="H1809" s="38"/>
      <c r="I1809" s="38"/>
      <c r="J1809" s="38"/>
      <c r="M1809" s="39"/>
      <c r="AG1809" s="32"/>
      <c r="AH1809" s="32"/>
      <c r="AI1809" s="40"/>
      <c r="AJ1809" s="41"/>
      <c r="AK1809" s="42"/>
      <c r="AL1809" s="40"/>
      <c r="AM1809" s="41"/>
      <c r="AN1809" s="42"/>
      <c r="AO1809" s="43"/>
      <c r="AP1809" s="43"/>
      <c r="AQ1809" s="43"/>
    </row>
    <row r="1810" spans="5:43" x14ac:dyDescent="0.2">
      <c r="E1810" s="36"/>
      <c r="G1810" s="37"/>
      <c r="H1810" s="38"/>
      <c r="I1810" s="38"/>
      <c r="J1810" s="38"/>
      <c r="M1810" s="39"/>
      <c r="AG1810" s="32"/>
      <c r="AH1810" s="32"/>
      <c r="AI1810" s="40"/>
      <c r="AJ1810" s="41"/>
      <c r="AK1810" s="42"/>
      <c r="AL1810" s="40"/>
      <c r="AM1810" s="41"/>
      <c r="AN1810" s="42"/>
      <c r="AO1810" s="43"/>
      <c r="AP1810" s="43"/>
      <c r="AQ1810" s="43"/>
    </row>
    <row r="1811" spans="5:43" x14ac:dyDescent="0.2">
      <c r="E1811" s="36"/>
      <c r="G1811" s="37"/>
      <c r="H1811" s="38"/>
      <c r="I1811" s="38"/>
      <c r="J1811" s="38"/>
      <c r="M1811" s="39"/>
      <c r="AG1811" s="32"/>
      <c r="AH1811" s="32"/>
      <c r="AI1811" s="40"/>
      <c r="AJ1811" s="41"/>
      <c r="AK1811" s="42"/>
      <c r="AL1811" s="40"/>
      <c r="AM1811" s="41"/>
      <c r="AN1811" s="42"/>
      <c r="AO1811" s="43"/>
      <c r="AP1811" s="43"/>
      <c r="AQ1811" s="43"/>
    </row>
    <row r="1812" spans="5:43" x14ac:dyDescent="0.2">
      <c r="E1812" s="36"/>
      <c r="G1812" s="37"/>
      <c r="H1812" s="38"/>
      <c r="I1812" s="38"/>
      <c r="J1812" s="38"/>
      <c r="M1812" s="39"/>
      <c r="AG1812" s="32"/>
      <c r="AH1812" s="32"/>
      <c r="AI1812" s="40"/>
      <c r="AJ1812" s="41"/>
      <c r="AK1812" s="42"/>
      <c r="AL1812" s="40"/>
      <c r="AM1812" s="41"/>
      <c r="AN1812" s="42"/>
      <c r="AO1812" s="43"/>
      <c r="AP1812" s="43"/>
      <c r="AQ1812" s="43"/>
    </row>
    <row r="1813" spans="5:43" x14ac:dyDescent="0.2">
      <c r="E1813" s="36"/>
      <c r="G1813" s="37"/>
      <c r="H1813" s="38"/>
      <c r="I1813" s="38"/>
      <c r="J1813" s="38"/>
      <c r="M1813" s="39"/>
      <c r="AG1813" s="32"/>
      <c r="AH1813" s="32"/>
      <c r="AI1813" s="40"/>
      <c r="AJ1813" s="41"/>
      <c r="AK1813" s="42"/>
      <c r="AL1813" s="40"/>
      <c r="AM1813" s="41"/>
      <c r="AN1813" s="42"/>
      <c r="AO1813" s="43"/>
      <c r="AP1813" s="43"/>
      <c r="AQ1813" s="43"/>
    </row>
    <row r="1814" spans="5:43" x14ac:dyDescent="0.2">
      <c r="E1814" s="36"/>
      <c r="G1814" s="37"/>
      <c r="H1814" s="38"/>
      <c r="I1814" s="38"/>
      <c r="J1814" s="38"/>
      <c r="M1814" s="39"/>
      <c r="AG1814" s="32"/>
      <c r="AH1814" s="32"/>
      <c r="AI1814" s="40"/>
      <c r="AJ1814" s="41"/>
      <c r="AK1814" s="42"/>
      <c r="AL1814" s="40"/>
      <c r="AM1814" s="41"/>
      <c r="AN1814" s="42"/>
      <c r="AO1814" s="43"/>
      <c r="AP1814" s="43"/>
      <c r="AQ1814" s="43"/>
    </row>
    <row r="1815" spans="5:43" x14ac:dyDescent="0.2">
      <c r="E1815" s="36"/>
      <c r="G1815" s="37"/>
      <c r="H1815" s="38"/>
      <c r="I1815" s="38"/>
      <c r="J1815" s="38"/>
      <c r="M1815" s="39"/>
      <c r="AG1815" s="32"/>
      <c r="AH1815" s="32"/>
      <c r="AI1815" s="40"/>
      <c r="AJ1815" s="41"/>
      <c r="AK1815" s="42"/>
      <c r="AL1815" s="40"/>
      <c r="AM1815" s="41"/>
      <c r="AN1815" s="42"/>
      <c r="AO1815" s="43"/>
      <c r="AP1815" s="43"/>
      <c r="AQ1815" s="43"/>
    </row>
    <row r="1816" spans="5:43" x14ac:dyDescent="0.2">
      <c r="E1816" s="36"/>
      <c r="G1816" s="37"/>
      <c r="H1816" s="38"/>
      <c r="I1816" s="38"/>
      <c r="J1816" s="38"/>
      <c r="M1816" s="39"/>
      <c r="AG1816" s="32"/>
      <c r="AH1816" s="32"/>
      <c r="AI1816" s="40"/>
      <c r="AJ1816" s="41"/>
      <c r="AK1816" s="42"/>
      <c r="AL1816" s="40"/>
      <c r="AM1816" s="41"/>
      <c r="AN1816" s="42"/>
      <c r="AO1816" s="43"/>
      <c r="AP1816" s="43"/>
      <c r="AQ1816" s="43"/>
    </row>
    <row r="1817" spans="5:43" x14ac:dyDescent="0.2">
      <c r="E1817" s="36"/>
      <c r="G1817" s="37"/>
      <c r="H1817" s="38"/>
      <c r="I1817" s="38"/>
      <c r="J1817" s="38"/>
      <c r="M1817" s="39"/>
      <c r="AG1817" s="32"/>
      <c r="AH1817" s="32"/>
      <c r="AI1817" s="40"/>
      <c r="AJ1817" s="41"/>
      <c r="AK1817" s="42"/>
      <c r="AL1817" s="40"/>
      <c r="AM1817" s="41"/>
      <c r="AN1817" s="42"/>
      <c r="AO1817" s="43"/>
      <c r="AP1817" s="43"/>
      <c r="AQ1817" s="43"/>
    </row>
    <row r="1818" spans="5:43" x14ac:dyDescent="0.2">
      <c r="E1818" s="36"/>
      <c r="G1818" s="37"/>
      <c r="H1818" s="38"/>
      <c r="I1818" s="38"/>
      <c r="J1818" s="38"/>
      <c r="M1818" s="39"/>
      <c r="AG1818" s="32"/>
      <c r="AH1818" s="32"/>
      <c r="AI1818" s="40"/>
      <c r="AJ1818" s="41"/>
      <c r="AK1818" s="42"/>
      <c r="AL1818" s="40"/>
      <c r="AM1818" s="41"/>
      <c r="AN1818" s="42"/>
      <c r="AO1818" s="43"/>
      <c r="AP1818" s="43"/>
      <c r="AQ1818" s="43"/>
    </row>
    <row r="1819" spans="5:43" x14ac:dyDescent="0.2">
      <c r="E1819" s="36"/>
      <c r="G1819" s="37"/>
      <c r="H1819" s="38"/>
      <c r="I1819" s="38"/>
      <c r="J1819" s="38"/>
      <c r="M1819" s="39"/>
      <c r="AG1819" s="32"/>
      <c r="AH1819" s="32"/>
      <c r="AI1819" s="40"/>
      <c r="AJ1819" s="41"/>
      <c r="AK1819" s="42"/>
      <c r="AL1819" s="40"/>
      <c r="AM1819" s="41"/>
      <c r="AN1819" s="42"/>
      <c r="AO1819" s="43"/>
      <c r="AP1819" s="43"/>
      <c r="AQ1819" s="43"/>
    </row>
    <row r="1820" spans="5:43" x14ac:dyDescent="0.2">
      <c r="E1820" s="36"/>
      <c r="G1820" s="37"/>
      <c r="H1820" s="38"/>
      <c r="I1820" s="38"/>
      <c r="J1820" s="38"/>
      <c r="M1820" s="39"/>
      <c r="AG1820" s="32"/>
      <c r="AH1820" s="32"/>
      <c r="AI1820" s="40"/>
      <c r="AJ1820" s="41"/>
      <c r="AK1820" s="42"/>
      <c r="AL1820" s="40"/>
      <c r="AM1820" s="41"/>
      <c r="AN1820" s="42"/>
      <c r="AO1820" s="43"/>
      <c r="AP1820" s="43"/>
      <c r="AQ1820" s="43"/>
    </row>
    <row r="1821" spans="5:43" x14ac:dyDescent="0.2">
      <c r="E1821" s="36"/>
      <c r="G1821" s="37"/>
      <c r="H1821" s="38"/>
      <c r="I1821" s="38"/>
      <c r="J1821" s="38"/>
      <c r="M1821" s="39"/>
      <c r="AG1821" s="32"/>
      <c r="AH1821" s="32"/>
      <c r="AI1821" s="40"/>
      <c r="AJ1821" s="41"/>
      <c r="AK1821" s="42"/>
      <c r="AL1821" s="40"/>
      <c r="AM1821" s="41"/>
      <c r="AN1821" s="42"/>
      <c r="AO1821" s="43"/>
      <c r="AP1821" s="43"/>
      <c r="AQ1821" s="43"/>
    </row>
    <row r="1822" spans="5:43" x14ac:dyDescent="0.2">
      <c r="E1822" s="36"/>
      <c r="G1822" s="37"/>
      <c r="H1822" s="38"/>
      <c r="I1822" s="38"/>
      <c r="J1822" s="38"/>
      <c r="M1822" s="39"/>
      <c r="AG1822" s="32"/>
      <c r="AH1822" s="32"/>
      <c r="AI1822" s="40"/>
      <c r="AJ1822" s="41"/>
      <c r="AK1822" s="42"/>
      <c r="AL1822" s="40"/>
      <c r="AM1822" s="41"/>
      <c r="AN1822" s="42"/>
      <c r="AO1822" s="43"/>
      <c r="AP1822" s="43"/>
      <c r="AQ1822" s="43"/>
    </row>
    <row r="1823" spans="5:43" x14ac:dyDescent="0.2">
      <c r="E1823" s="36"/>
      <c r="G1823" s="37"/>
      <c r="H1823" s="38"/>
      <c r="I1823" s="38"/>
      <c r="J1823" s="38"/>
      <c r="M1823" s="39"/>
      <c r="AG1823" s="32"/>
      <c r="AH1823" s="32"/>
      <c r="AI1823" s="40"/>
      <c r="AJ1823" s="41"/>
      <c r="AK1823" s="42"/>
      <c r="AL1823" s="40"/>
      <c r="AM1823" s="41"/>
      <c r="AN1823" s="42"/>
      <c r="AO1823" s="43"/>
      <c r="AP1823" s="43"/>
      <c r="AQ1823" s="43"/>
    </row>
    <row r="1824" spans="5:43" x14ac:dyDescent="0.2">
      <c r="E1824" s="36"/>
      <c r="G1824" s="37"/>
      <c r="H1824" s="38"/>
      <c r="I1824" s="38"/>
      <c r="J1824" s="38"/>
      <c r="M1824" s="39"/>
      <c r="AG1824" s="32"/>
      <c r="AH1824" s="32"/>
      <c r="AI1824" s="40"/>
      <c r="AJ1824" s="41"/>
      <c r="AK1824" s="42"/>
      <c r="AL1824" s="40"/>
      <c r="AM1824" s="41"/>
      <c r="AN1824" s="42"/>
      <c r="AO1824" s="43"/>
      <c r="AP1824" s="43"/>
      <c r="AQ1824" s="43"/>
    </row>
    <row r="1825" spans="5:43" x14ac:dyDescent="0.2">
      <c r="E1825" s="36"/>
      <c r="G1825" s="37"/>
      <c r="H1825" s="38"/>
      <c r="I1825" s="38"/>
      <c r="J1825" s="38"/>
      <c r="M1825" s="39"/>
      <c r="AG1825" s="32"/>
      <c r="AH1825" s="32"/>
      <c r="AI1825" s="40"/>
      <c r="AJ1825" s="41"/>
      <c r="AK1825" s="42"/>
      <c r="AL1825" s="40"/>
      <c r="AM1825" s="41"/>
      <c r="AN1825" s="42"/>
      <c r="AO1825" s="43"/>
      <c r="AP1825" s="43"/>
      <c r="AQ1825" s="43"/>
    </row>
    <row r="1826" spans="5:43" x14ac:dyDescent="0.2">
      <c r="E1826" s="36"/>
      <c r="G1826" s="37"/>
      <c r="H1826" s="38"/>
      <c r="I1826" s="38"/>
      <c r="J1826" s="38"/>
      <c r="M1826" s="39"/>
      <c r="AG1826" s="32"/>
      <c r="AH1826" s="32"/>
      <c r="AI1826" s="40"/>
      <c r="AJ1826" s="41"/>
      <c r="AK1826" s="42"/>
      <c r="AL1826" s="40"/>
      <c r="AM1826" s="41"/>
      <c r="AN1826" s="42"/>
      <c r="AO1826" s="43"/>
      <c r="AP1826" s="43"/>
      <c r="AQ1826" s="43"/>
    </row>
    <row r="1827" spans="5:43" x14ac:dyDescent="0.2">
      <c r="E1827" s="36"/>
      <c r="G1827" s="37"/>
      <c r="H1827" s="38"/>
      <c r="I1827" s="38"/>
      <c r="J1827" s="38"/>
      <c r="M1827" s="39"/>
      <c r="AG1827" s="32"/>
      <c r="AH1827" s="32"/>
      <c r="AI1827" s="40"/>
      <c r="AJ1827" s="41"/>
      <c r="AK1827" s="42"/>
      <c r="AL1827" s="40"/>
      <c r="AM1827" s="41"/>
      <c r="AN1827" s="42"/>
      <c r="AO1827" s="43"/>
      <c r="AP1827" s="43"/>
      <c r="AQ1827" s="43"/>
    </row>
    <row r="1828" spans="5:43" x14ac:dyDescent="0.2">
      <c r="E1828" s="36"/>
      <c r="G1828" s="37"/>
      <c r="H1828" s="38"/>
      <c r="I1828" s="38"/>
      <c r="J1828" s="38"/>
      <c r="M1828" s="39"/>
      <c r="AG1828" s="32"/>
      <c r="AH1828" s="32"/>
      <c r="AI1828" s="40"/>
      <c r="AJ1828" s="41"/>
      <c r="AK1828" s="42"/>
      <c r="AL1828" s="40"/>
      <c r="AM1828" s="41"/>
      <c r="AN1828" s="42"/>
      <c r="AO1828" s="43"/>
      <c r="AP1828" s="43"/>
      <c r="AQ1828" s="43"/>
    </row>
    <row r="1829" spans="5:43" x14ac:dyDescent="0.2">
      <c r="E1829" s="36"/>
      <c r="G1829" s="37"/>
      <c r="H1829" s="38"/>
      <c r="I1829" s="38"/>
      <c r="J1829" s="38"/>
      <c r="M1829" s="39"/>
      <c r="AG1829" s="32"/>
      <c r="AH1829" s="32"/>
      <c r="AI1829" s="40"/>
      <c r="AJ1829" s="41"/>
      <c r="AK1829" s="42"/>
      <c r="AL1829" s="40"/>
      <c r="AM1829" s="41"/>
      <c r="AN1829" s="42"/>
      <c r="AO1829" s="43"/>
      <c r="AP1829" s="43"/>
      <c r="AQ1829" s="43"/>
    </row>
    <row r="1830" spans="5:43" x14ac:dyDescent="0.2">
      <c r="E1830" s="36"/>
      <c r="G1830" s="37"/>
      <c r="H1830" s="38"/>
      <c r="I1830" s="38"/>
      <c r="J1830" s="38"/>
      <c r="M1830" s="39"/>
      <c r="AG1830" s="32"/>
      <c r="AH1830" s="32"/>
      <c r="AI1830" s="40"/>
      <c r="AJ1830" s="41"/>
      <c r="AK1830" s="42"/>
      <c r="AL1830" s="40"/>
      <c r="AM1830" s="41"/>
      <c r="AN1830" s="42"/>
      <c r="AO1830" s="43"/>
      <c r="AP1830" s="43"/>
      <c r="AQ1830" s="43"/>
    </row>
    <row r="1831" spans="5:43" x14ac:dyDescent="0.2">
      <c r="E1831" s="36"/>
      <c r="G1831" s="37"/>
      <c r="H1831" s="38"/>
      <c r="I1831" s="38"/>
      <c r="J1831" s="38"/>
      <c r="M1831" s="39"/>
      <c r="AG1831" s="32"/>
      <c r="AH1831" s="32"/>
      <c r="AI1831" s="40"/>
      <c r="AJ1831" s="41"/>
      <c r="AK1831" s="42"/>
      <c r="AL1831" s="40"/>
      <c r="AM1831" s="41"/>
      <c r="AN1831" s="42"/>
      <c r="AO1831" s="43"/>
      <c r="AP1831" s="43"/>
      <c r="AQ1831" s="43"/>
    </row>
    <row r="1832" spans="5:43" x14ac:dyDescent="0.2">
      <c r="E1832" s="36"/>
      <c r="G1832" s="37"/>
      <c r="H1832" s="38"/>
      <c r="I1832" s="38"/>
      <c r="J1832" s="38"/>
      <c r="M1832" s="39"/>
      <c r="AG1832" s="32"/>
      <c r="AH1832" s="32"/>
      <c r="AI1832" s="40"/>
      <c r="AJ1832" s="41"/>
      <c r="AK1832" s="42"/>
      <c r="AL1832" s="40"/>
      <c r="AM1832" s="41"/>
      <c r="AN1832" s="42"/>
      <c r="AO1832" s="43"/>
      <c r="AP1832" s="43"/>
      <c r="AQ1832" s="43"/>
    </row>
    <row r="1833" spans="5:43" x14ac:dyDescent="0.2">
      <c r="E1833" s="36"/>
      <c r="G1833" s="37"/>
      <c r="H1833" s="38"/>
      <c r="I1833" s="38"/>
      <c r="J1833" s="38"/>
      <c r="M1833" s="39"/>
      <c r="AG1833" s="32"/>
      <c r="AH1833" s="32"/>
      <c r="AI1833" s="40"/>
      <c r="AJ1833" s="41"/>
      <c r="AK1833" s="42"/>
      <c r="AL1833" s="40"/>
      <c r="AM1833" s="41"/>
      <c r="AN1833" s="42"/>
      <c r="AO1833" s="43"/>
      <c r="AP1833" s="43"/>
      <c r="AQ1833" s="43"/>
    </row>
    <row r="1834" spans="5:43" x14ac:dyDescent="0.2">
      <c r="E1834" s="36"/>
      <c r="G1834" s="37"/>
      <c r="H1834" s="38"/>
      <c r="I1834" s="38"/>
      <c r="J1834" s="38"/>
      <c r="M1834" s="39"/>
      <c r="AG1834" s="32"/>
      <c r="AH1834" s="32"/>
      <c r="AI1834" s="40"/>
      <c r="AJ1834" s="41"/>
      <c r="AK1834" s="42"/>
      <c r="AL1834" s="40"/>
      <c r="AM1834" s="41"/>
      <c r="AN1834" s="42"/>
      <c r="AO1834" s="43"/>
      <c r="AP1834" s="43"/>
      <c r="AQ1834" s="43"/>
    </row>
    <row r="1835" spans="5:43" x14ac:dyDescent="0.2">
      <c r="E1835" s="36"/>
      <c r="G1835" s="37"/>
      <c r="H1835" s="38"/>
      <c r="I1835" s="38"/>
      <c r="J1835" s="38"/>
      <c r="M1835" s="39"/>
      <c r="AG1835" s="32"/>
      <c r="AH1835" s="32"/>
      <c r="AI1835" s="40"/>
      <c r="AJ1835" s="41"/>
      <c r="AK1835" s="42"/>
      <c r="AL1835" s="40"/>
      <c r="AM1835" s="41"/>
      <c r="AN1835" s="42"/>
      <c r="AO1835" s="43"/>
      <c r="AP1835" s="43"/>
      <c r="AQ1835" s="43"/>
    </row>
    <row r="1836" spans="5:43" x14ac:dyDescent="0.2">
      <c r="E1836" s="36"/>
      <c r="G1836" s="37"/>
      <c r="H1836" s="38"/>
      <c r="I1836" s="38"/>
      <c r="J1836" s="38"/>
      <c r="M1836" s="39"/>
      <c r="AG1836" s="32"/>
      <c r="AH1836" s="32"/>
      <c r="AI1836" s="40"/>
      <c r="AJ1836" s="41"/>
      <c r="AK1836" s="42"/>
      <c r="AL1836" s="40"/>
      <c r="AM1836" s="41"/>
      <c r="AN1836" s="42"/>
      <c r="AO1836" s="43"/>
      <c r="AP1836" s="43"/>
      <c r="AQ1836" s="43"/>
    </row>
    <row r="1837" spans="5:43" x14ac:dyDescent="0.2">
      <c r="E1837" s="36"/>
      <c r="G1837" s="37"/>
      <c r="H1837" s="38"/>
      <c r="I1837" s="38"/>
      <c r="J1837" s="38"/>
      <c r="M1837" s="39"/>
      <c r="AG1837" s="32"/>
      <c r="AH1837" s="32"/>
      <c r="AI1837" s="40"/>
      <c r="AJ1837" s="41"/>
      <c r="AK1837" s="42"/>
      <c r="AL1837" s="40"/>
      <c r="AM1837" s="41"/>
      <c r="AN1837" s="42"/>
      <c r="AO1837" s="43"/>
      <c r="AP1837" s="43"/>
      <c r="AQ1837" s="43"/>
    </row>
    <row r="1838" spans="5:43" x14ac:dyDescent="0.2">
      <c r="E1838" s="36"/>
      <c r="G1838" s="37"/>
      <c r="H1838" s="38"/>
      <c r="I1838" s="38"/>
      <c r="J1838" s="38"/>
      <c r="M1838" s="39"/>
      <c r="AG1838" s="32"/>
      <c r="AH1838" s="32"/>
      <c r="AI1838" s="40"/>
      <c r="AJ1838" s="41"/>
      <c r="AK1838" s="42"/>
      <c r="AL1838" s="40"/>
      <c r="AM1838" s="41"/>
      <c r="AN1838" s="42"/>
      <c r="AO1838" s="43"/>
      <c r="AP1838" s="43"/>
      <c r="AQ1838" s="43"/>
    </row>
    <row r="1839" spans="5:43" x14ac:dyDescent="0.2">
      <c r="E1839" s="36"/>
      <c r="G1839" s="37"/>
      <c r="H1839" s="38"/>
      <c r="I1839" s="38"/>
      <c r="J1839" s="38"/>
      <c r="M1839" s="39"/>
      <c r="AG1839" s="32"/>
      <c r="AH1839" s="32"/>
      <c r="AI1839" s="40"/>
      <c r="AJ1839" s="41"/>
      <c r="AK1839" s="42"/>
      <c r="AL1839" s="40"/>
      <c r="AM1839" s="41"/>
      <c r="AN1839" s="42"/>
      <c r="AO1839" s="43"/>
      <c r="AP1839" s="43"/>
      <c r="AQ1839" s="43"/>
    </row>
    <row r="1840" spans="5:43" x14ac:dyDescent="0.2">
      <c r="E1840" s="36"/>
      <c r="G1840" s="37"/>
      <c r="H1840" s="38"/>
      <c r="I1840" s="38"/>
      <c r="J1840" s="38"/>
      <c r="M1840" s="39"/>
      <c r="AG1840" s="32"/>
      <c r="AH1840" s="32"/>
      <c r="AI1840" s="40"/>
      <c r="AJ1840" s="41"/>
      <c r="AK1840" s="42"/>
      <c r="AL1840" s="40"/>
      <c r="AM1840" s="41"/>
      <c r="AN1840" s="42"/>
      <c r="AO1840" s="43"/>
      <c r="AP1840" s="43"/>
      <c r="AQ1840" s="43"/>
    </row>
    <row r="1841" spans="5:43" x14ac:dyDescent="0.2">
      <c r="E1841" s="36"/>
      <c r="G1841" s="37"/>
      <c r="H1841" s="38"/>
      <c r="I1841" s="38"/>
      <c r="J1841" s="38"/>
      <c r="M1841" s="39"/>
      <c r="AG1841" s="32"/>
      <c r="AH1841" s="32"/>
      <c r="AI1841" s="40"/>
      <c r="AJ1841" s="41"/>
      <c r="AK1841" s="42"/>
      <c r="AL1841" s="40"/>
      <c r="AM1841" s="41"/>
      <c r="AN1841" s="42"/>
      <c r="AO1841" s="43"/>
      <c r="AP1841" s="43"/>
      <c r="AQ1841" s="43"/>
    </row>
    <row r="1842" spans="5:43" x14ac:dyDescent="0.2">
      <c r="E1842" s="36"/>
      <c r="G1842" s="37"/>
      <c r="H1842" s="38"/>
      <c r="I1842" s="38"/>
      <c r="J1842" s="38"/>
      <c r="M1842" s="39"/>
      <c r="AG1842" s="32"/>
      <c r="AH1842" s="32"/>
      <c r="AI1842" s="40"/>
      <c r="AJ1842" s="41"/>
      <c r="AK1842" s="42"/>
      <c r="AL1842" s="40"/>
      <c r="AM1842" s="41"/>
      <c r="AN1842" s="42"/>
      <c r="AO1842" s="43"/>
      <c r="AP1842" s="43"/>
      <c r="AQ1842" s="43"/>
    </row>
    <row r="1843" spans="5:43" x14ac:dyDescent="0.2">
      <c r="E1843" s="36"/>
      <c r="G1843" s="37"/>
      <c r="H1843" s="38"/>
      <c r="I1843" s="38"/>
      <c r="J1843" s="38"/>
      <c r="M1843" s="39"/>
      <c r="AG1843" s="32"/>
      <c r="AH1843" s="32"/>
      <c r="AI1843" s="40"/>
      <c r="AJ1843" s="41"/>
      <c r="AK1843" s="42"/>
      <c r="AL1843" s="40"/>
      <c r="AM1843" s="41"/>
      <c r="AN1843" s="42"/>
      <c r="AO1843" s="43"/>
      <c r="AP1843" s="43"/>
      <c r="AQ1843" s="43"/>
    </row>
    <row r="1844" spans="5:43" x14ac:dyDescent="0.2">
      <c r="E1844" s="36"/>
      <c r="G1844" s="37"/>
      <c r="H1844" s="38"/>
      <c r="I1844" s="38"/>
      <c r="J1844" s="38"/>
      <c r="M1844" s="39"/>
      <c r="AG1844" s="32"/>
      <c r="AH1844" s="32"/>
      <c r="AI1844" s="40"/>
      <c r="AJ1844" s="41"/>
      <c r="AK1844" s="42"/>
      <c r="AL1844" s="40"/>
      <c r="AM1844" s="41"/>
      <c r="AN1844" s="42"/>
      <c r="AO1844" s="43"/>
      <c r="AP1844" s="43"/>
      <c r="AQ1844" s="43"/>
    </row>
    <row r="1845" spans="5:43" x14ac:dyDescent="0.2">
      <c r="E1845" s="36"/>
      <c r="G1845" s="37"/>
      <c r="H1845" s="38"/>
      <c r="I1845" s="38"/>
      <c r="J1845" s="38"/>
      <c r="M1845" s="39"/>
      <c r="AG1845" s="32"/>
      <c r="AH1845" s="32"/>
      <c r="AI1845" s="40"/>
      <c r="AJ1845" s="41"/>
      <c r="AK1845" s="42"/>
      <c r="AL1845" s="40"/>
      <c r="AM1845" s="41"/>
      <c r="AN1845" s="42"/>
      <c r="AO1845" s="43"/>
      <c r="AP1845" s="43"/>
      <c r="AQ1845" s="43"/>
    </row>
    <row r="1846" spans="5:43" x14ac:dyDescent="0.2">
      <c r="E1846" s="36"/>
      <c r="G1846" s="37"/>
      <c r="H1846" s="38"/>
      <c r="I1846" s="38"/>
      <c r="J1846" s="38"/>
      <c r="M1846" s="39"/>
      <c r="AG1846" s="32"/>
      <c r="AH1846" s="32"/>
      <c r="AI1846" s="40"/>
      <c r="AJ1846" s="41"/>
      <c r="AK1846" s="42"/>
      <c r="AL1846" s="40"/>
      <c r="AM1846" s="41"/>
      <c r="AN1846" s="42"/>
      <c r="AO1846" s="43"/>
      <c r="AP1846" s="43"/>
      <c r="AQ1846" s="43"/>
    </row>
    <row r="1847" spans="5:43" x14ac:dyDescent="0.2">
      <c r="E1847" s="36"/>
      <c r="G1847" s="37"/>
      <c r="H1847" s="38"/>
      <c r="I1847" s="38"/>
      <c r="J1847" s="38"/>
      <c r="M1847" s="39"/>
      <c r="AG1847" s="32"/>
      <c r="AH1847" s="32"/>
      <c r="AI1847" s="40"/>
      <c r="AJ1847" s="41"/>
      <c r="AK1847" s="42"/>
      <c r="AL1847" s="40"/>
      <c r="AM1847" s="41"/>
      <c r="AN1847" s="42"/>
      <c r="AO1847" s="43"/>
      <c r="AP1847" s="43"/>
      <c r="AQ1847" s="43"/>
    </row>
    <row r="1848" spans="5:43" x14ac:dyDescent="0.2">
      <c r="E1848" s="36"/>
      <c r="G1848" s="37"/>
      <c r="H1848" s="38"/>
      <c r="I1848" s="38"/>
      <c r="J1848" s="38"/>
      <c r="M1848" s="39"/>
      <c r="AG1848" s="32"/>
      <c r="AH1848" s="32"/>
      <c r="AI1848" s="40"/>
      <c r="AJ1848" s="41"/>
      <c r="AK1848" s="42"/>
      <c r="AL1848" s="40"/>
      <c r="AM1848" s="41"/>
      <c r="AN1848" s="42"/>
      <c r="AO1848" s="43"/>
      <c r="AP1848" s="43"/>
      <c r="AQ1848" s="43"/>
    </row>
    <row r="1849" spans="5:43" x14ac:dyDescent="0.2">
      <c r="E1849" s="36"/>
      <c r="G1849" s="37"/>
      <c r="H1849" s="38"/>
      <c r="I1849" s="38"/>
      <c r="J1849" s="38"/>
      <c r="M1849" s="39"/>
      <c r="AG1849" s="32"/>
      <c r="AH1849" s="32"/>
      <c r="AI1849" s="40"/>
      <c r="AJ1849" s="41"/>
      <c r="AK1849" s="42"/>
      <c r="AL1849" s="40"/>
      <c r="AM1849" s="41"/>
      <c r="AN1849" s="42"/>
      <c r="AO1849" s="43"/>
      <c r="AP1849" s="43"/>
      <c r="AQ1849" s="43"/>
    </row>
    <row r="1850" spans="5:43" x14ac:dyDescent="0.2">
      <c r="E1850" s="36"/>
      <c r="G1850" s="37"/>
      <c r="H1850" s="38"/>
      <c r="I1850" s="38"/>
      <c r="J1850" s="38"/>
      <c r="M1850" s="39"/>
      <c r="AG1850" s="32"/>
      <c r="AH1850" s="32"/>
      <c r="AI1850" s="40"/>
      <c r="AJ1850" s="41"/>
      <c r="AK1850" s="42"/>
      <c r="AL1850" s="40"/>
      <c r="AM1850" s="41"/>
      <c r="AN1850" s="42"/>
      <c r="AO1850" s="43"/>
      <c r="AP1850" s="43"/>
      <c r="AQ1850" s="43"/>
    </row>
    <row r="1851" spans="5:43" x14ac:dyDescent="0.2">
      <c r="E1851" s="36"/>
      <c r="G1851" s="37"/>
      <c r="H1851" s="38"/>
      <c r="I1851" s="38"/>
      <c r="J1851" s="38"/>
      <c r="M1851" s="39"/>
      <c r="AG1851" s="32"/>
      <c r="AH1851" s="32"/>
      <c r="AI1851" s="40"/>
      <c r="AJ1851" s="41"/>
      <c r="AK1851" s="42"/>
      <c r="AL1851" s="40"/>
      <c r="AM1851" s="41"/>
      <c r="AN1851" s="42"/>
      <c r="AO1851" s="43"/>
      <c r="AP1851" s="43"/>
      <c r="AQ1851" s="43"/>
    </row>
    <row r="1852" spans="5:43" x14ac:dyDescent="0.2">
      <c r="E1852" s="36"/>
      <c r="G1852" s="37"/>
      <c r="H1852" s="38"/>
      <c r="I1852" s="38"/>
      <c r="J1852" s="38"/>
      <c r="M1852" s="39"/>
      <c r="AG1852" s="32"/>
      <c r="AH1852" s="32"/>
      <c r="AI1852" s="40"/>
      <c r="AJ1852" s="41"/>
      <c r="AK1852" s="42"/>
      <c r="AL1852" s="40"/>
      <c r="AM1852" s="41"/>
      <c r="AN1852" s="42"/>
      <c r="AO1852" s="43"/>
      <c r="AP1852" s="43"/>
      <c r="AQ1852" s="43"/>
    </row>
    <row r="1853" spans="5:43" x14ac:dyDescent="0.2">
      <c r="E1853" s="36"/>
      <c r="G1853" s="37"/>
      <c r="H1853" s="38"/>
      <c r="I1853" s="38"/>
      <c r="J1853" s="38"/>
      <c r="M1853" s="39"/>
      <c r="AG1853" s="32"/>
      <c r="AH1853" s="32"/>
      <c r="AI1853" s="40"/>
      <c r="AJ1853" s="41"/>
      <c r="AK1853" s="42"/>
      <c r="AL1853" s="40"/>
      <c r="AM1853" s="41"/>
      <c r="AN1853" s="42"/>
      <c r="AO1853" s="43"/>
      <c r="AP1853" s="43"/>
      <c r="AQ1853" s="43"/>
    </row>
    <row r="1854" spans="5:43" x14ac:dyDescent="0.2">
      <c r="E1854" s="36"/>
      <c r="G1854" s="37"/>
      <c r="H1854" s="38"/>
      <c r="I1854" s="38"/>
      <c r="J1854" s="38"/>
      <c r="M1854" s="39"/>
      <c r="AG1854" s="32"/>
      <c r="AH1854" s="32"/>
      <c r="AI1854" s="40"/>
      <c r="AJ1854" s="41"/>
      <c r="AK1854" s="42"/>
      <c r="AL1854" s="40"/>
      <c r="AM1854" s="41"/>
      <c r="AN1854" s="42"/>
      <c r="AO1854" s="43"/>
      <c r="AP1854" s="43"/>
      <c r="AQ1854" s="43"/>
    </row>
    <row r="1855" spans="5:43" x14ac:dyDescent="0.2">
      <c r="E1855" s="36"/>
      <c r="G1855" s="37"/>
      <c r="H1855" s="38"/>
      <c r="I1855" s="38"/>
      <c r="J1855" s="38"/>
      <c r="M1855" s="39"/>
      <c r="AG1855" s="32"/>
      <c r="AH1855" s="32"/>
      <c r="AI1855" s="40"/>
      <c r="AJ1855" s="41"/>
      <c r="AK1855" s="42"/>
      <c r="AL1855" s="40"/>
      <c r="AM1855" s="41"/>
      <c r="AN1855" s="42"/>
      <c r="AO1855" s="43"/>
      <c r="AP1855" s="43"/>
      <c r="AQ1855" s="43"/>
    </row>
    <row r="1856" spans="5:43" x14ac:dyDescent="0.2">
      <c r="E1856" s="36"/>
      <c r="G1856" s="37"/>
      <c r="H1856" s="38"/>
      <c r="I1856" s="38"/>
      <c r="J1856" s="38"/>
      <c r="M1856" s="39"/>
      <c r="AG1856" s="32"/>
      <c r="AH1856" s="32"/>
      <c r="AI1856" s="40"/>
      <c r="AJ1856" s="41"/>
      <c r="AK1856" s="42"/>
      <c r="AL1856" s="40"/>
      <c r="AM1856" s="41"/>
      <c r="AN1856" s="42"/>
      <c r="AO1856" s="43"/>
      <c r="AP1856" s="43"/>
      <c r="AQ1856" s="43"/>
    </row>
    <row r="1857" spans="5:43" x14ac:dyDescent="0.2">
      <c r="E1857" s="36"/>
      <c r="G1857" s="37"/>
      <c r="H1857" s="38"/>
      <c r="I1857" s="38"/>
      <c r="J1857" s="38"/>
      <c r="M1857" s="39"/>
      <c r="AG1857" s="32"/>
      <c r="AH1857" s="32"/>
      <c r="AI1857" s="40"/>
      <c r="AJ1857" s="41"/>
      <c r="AK1857" s="42"/>
      <c r="AL1857" s="40"/>
      <c r="AM1857" s="41"/>
      <c r="AN1857" s="42"/>
      <c r="AO1857" s="43"/>
      <c r="AP1857" s="43"/>
      <c r="AQ1857" s="43"/>
    </row>
    <row r="1858" spans="5:43" x14ac:dyDescent="0.2">
      <c r="E1858" s="36"/>
      <c r="G1858" s="37"/>
      <c r="H1858" s="38"/>
      <c r="I1858" s="38"/>
      <c r="J1858" s="38"/>
      <c r="M1858" s="39"/>
      <c r="AG1858" s="32"/>
      <c r="AH1858" s="32"/>
      <c r="AI1858" s="40"/>
      <c r="AJ1858" s="41"/>
      <c r="AK1858" s="42"/>
      <c r="AL1858" s="40"/>
      <c r="AM1858" s="41"/>
      <c r="AN1858" s="42"/>
      <c r="AO1858" s="43"/>
      <c r="AP1858" s="43"/>
      <c r="AQ1858" s="43"/>
    </row>
    <row r="1859" spans="5:43" x14ac:dyDescent="0.2">
      <c r="E1859" s="36"/>
      <c r="G1859" s="37"/>
      <c r="H1859" s="38"/>
      <c r="I1859" s="38"/>
      <c r="J1859" s="38"/>
      <c r="M1859" s="39"/>
      <c r="AG1859" s="32"/>
      <c r="AH1859" s="32"/>
      <c r="AI1859" s="40"/>
      <c r="AJ1859" s="41"/>
      <c r="AK1859" s="42"/>
      <c r="AL1859" s="40"/>
      <c r="AM1859" s="41"/>
      <c r="AN1859" s="42"/>
      <c r="AO1859" s="43"/>
      <c r="AP1859" s="43"/>
      <c r="AQ1859" s="43"/>
    </row>
    <row r="1860" spans="5:43" x14ac:dyDescent="0.2">
      <c r="E1860" s="36"/>
      <c r="G1860" s="37"/>
      <c r="H1860" s="38"/>
      <c r="I1860" s="38"/>
      <c r="J1860" s="38"/>
      <c r="M1860" s="39"/>
      <c r="AG1860" s="32"/>
      <c r="AH1860" s="32"/>
      <c r="AI1860" s="40"/>
      <c r="AJ1860" s="41"/>
      <c r="AK1860" s="42"/>
      <c r="AL1860" s="40"/>
      <c r="AM1860" s="41"/>
      <c r="AN1860" s="42"/>
      <c r="AO1860" s="43"/>
      <c r="AP1860" s="43"/>
      <c r="AQ1860" s="43"/>
    </row>
    <row r="1861" spans="5:43" x14ac:dyDescent="0.2">
      <c r="E1861" s="36"/>
      <c r="G1861" s="37"/>
      <c r="H1861" s="38"/>
      <c r="I1861" s="38"/>
      <c r="J1861" s="38"/>
      <c r="M1861" s="39"/>
      <c r="AG1861" s="32"/>
      <c r="AH1861" s="32"/>
      <c r="AI1861" s="40"/>
      <c r="AJ1861" s="41"/>
      <c r="AK1861" s="42"/>
      <c r="AL1861" s="40"/>
      <c r="AM1861" s="41"/>
      <c r="AN1861" s="42"/>
      <c r="AO1861" s="43"/>
      <c r="AP1861" s="43"/>
      <c r="AQ1861" s="43"/>
    </row>
    <row r="1862" spans="5:43" x14ac:dyDescent="0.2">
      <c r="E1862" s="36"/>
      <c r="G1862" s="37"/>
      <c r="H1862" s="38"/>
      <c r="I1862" s="38"/>
      <c r="J1862" s="38"/>
      <c r="M1862" s="39"/>
      <c r="AG1862" s="32"/>
      <c r="AH1862" s="32"/>
      <c r="AI1862" s="40"/>
      <c r="AJ1862" s="41"/>
      <c r="AK1862" s="42"/>
      <c r="AL1862" s="40"/>
      <c r="AM1862" s="41"/>
      <c r="AN1862" s="42"/>
      <c r="AO1862" s="43"/>
      <c r="AP1862" s="43"/>
      <c r="AQ1862" s="43"/>
    </row>
    <row r="1863" spans="5:43" x14ac:dyDescent="0.2">
      <c r="E1863" s="36"/>
      <c r="G1863" s="37"/>
      <c r="H1863" s="38"/>
      <c r="I1863" s="38"/>
      <c r="J1863" s="38"/>
      <c r="M1863" s="39"/>
      <c r="AG1863" s="32"/>
      <c r="AH1863" s="32"/>
      <c r="AI1863" s="40"/>
      <c r="AJ1863" s="41"/>
      <c r="AK1863" s="42"/>
      <c r="AL1863" s="40"/>
      <c r="AM1863" s="41"/>
      <c r="AN1863" s="42"/>
      <c r="AO1863" s="43"/>
      <c r="AP1863" s="43"/>
      <c r="AQ1863" s="43"/>
    </row>
    <row r="1864" spans="5:43" x14ac:dyDescent="0.2">
      <c r="E1864" s="36"/>
      <c r="G1864" s="37"/>
      <c r="H1864" s="38"/>
      <c r="I1864" s="38"/>
      <c r="J1864" s="38"/>
      <c r="M1864" s="39"/>
      <c r="AG1864" s="32"/>
      <c r="AH1864" s="32"/>
      <c r="AI1864" s="40"/>
      <c r="AJ1864" s="41"/>
      <c r="AK1864" s="42"/>
      <c r="AL1864" s="40"/>
      <c r="AM1864" s="41"/>
      <c r="AN1864" s="42"/>
      <c r="AO1864" s="43"/>
      <c r="AP1864" s="43"/>
      <c r="AQ1864" s="43"/>
    </row>
    <row r="1865" spans="5:43" x14ac:dyDescent="0.2">
      <c r="E1865" s="36"/>
      <c r="G1865" s="37"/>
      <c r="H1865" s="38"/>
      <c r="I1865" s="38"/>
      <c r="J1865" s="38"/>
      <c r="M1865" s="39"/>
      <c r="AG1865" s="32"/>
      <c r="AH1865" s="32"/>
      <c r="AI1865" s="40"/>
      <c r="AJ1865" s="41"/>
      <c r="AK1865" s="42"/>
      <c r="AL1865" s="40"/>
      <c r="AM1865" s="41"/>
      <c r="AN1865" s="42"/>
      <c r="AO1865" s="43"/>
      <c r="AP1865" s="43"/>
      <c r="AQ1865" s="43"/>
    </row>
    <row r="1866" spans="5:43" x14ac:dyDescent="0.2">
      <c r="E1866" s="36"/>
      <c r="G1866" s="37"/>
      <c r="H1866" s="38"/>
      <c r="I1866" s="38"/>
      <c r="J1866" s="38"/>
      <c r="M1866" s="39"/>
      <c r="AG1866" s="32"/>
      <c r="AH1866" s="32"/>
      <c r="AI1866" s="40"/>
      <c r="AJ1866" s="41"/>
      <c r="AK1866" s="42"/>
      <c r="AL1866" s="40"/>
      <c r="AM1866" s="41"/>
      <c r="AN1866" s="42"/>
      <c r="AO1866" s="43"/>
      <c r="AP1866" s="43"/>
      <c r="AQ1866" s="43"/>
    </row>
    <row r="1867" spans="5:43" x14ac:dyDescent="0.2">
      <c r="E1867" s="36"/>
      <c r="G1867" s="37"/>
      <c r="H1867" s="38"/>
      <c r="I1867" s="38"/>
      <c r="J1867" s="38"/>
      <c r="M1867" s="39"/>
      <c r="AG1867" s="32"/>
      <c r="AH1867" s="32"/>
      <c r="AI1867" s="40"/>
      <c r="AJ1867" s="41"/>
      <c r="AK1867" s="42"/>
      <c r="AL1867" s="40"/>
      <c r="AM1867" s="41"/>
      <c r="AN1867" s="42"/>
      <c r="AO1867" s="43"/>
      <c r="AP1867" s="43"/>
      <c r="AQ1867" s="43"/>
    </row>
    <row r="1868" spans="5:43" x14ac:dyDescent="0.2">
      <c r="E1868" s="36"/>
      <c r="G1868" s="37"/>
      <c r="H1868" s="38"/>
      <c r="I1868" s="38"/>
      <c r="J1868" s="38"/>
      <c r="M1868" s="39"/>
      <c r="AG1868" s="32"/>
      <c r="AH1868" s="32"/>
      <c r="AI1868" s="40"/>
      <c r="AJ1868" s="41"/>
      <c r="AK1868" s="42"/>
      <c r="AL1868" s="40"/>
      <c r="AM1868" s="41"/>
      <c r="AN1868" s="42"/>
      <c r="AO1868" s="43"/>
      <c r="AP1868" s="43"/>
      <c r="AQ1868" s="43"/>
    </row>
    <row r="1869" spans="5:43" x14ac:dyDescent="0.2">
      <c r="E1869" s="36"/>
      <c r="G1869" s="37"/>
      <c r="H1869" s="38"/>
      <c r="I1869" s="38"/>
      <c r="J1869" s="38"/>
      <c r="M1869" s="39"/>
      <c r="AG1869" s="32"/>
      <c r="AH1869" s="32"/>
      <c r="AI1869" s="40"/>
      <c r="AJ1869" s="41"/>
      <c r="AK1869" s="42"/>
      <c r="AL1869" s="40"/>
      <c r="AM1869" s="41"/>
      <c r="AN1869" s="42"/>
      <c r="AO1869" s="43"/>
      <c r="AP1869" s="43"/>
      <c r="AQ1869" s="43"/>
    </row>
    <row r="1870" spans="5:43" x14ac:dyDescent="0.2">
      <c r="E1870" s="36"/>
      <c r="G1870" s="37"/>
      <c r="H1870" s="38"/>
      <c r="I1870" s="38"/>
      <c r="J1870" s="38"/>
      <c r="M1870" s="39"/>
      <c r="AG1870" s="32"/>
      <c r="AH1870" s="32"/>
      <c r="AI1870" s="40"/>
      <c r="AJ1870" s="41"/>
      <c r="AK1870" s="42"/>
      <c r="AL1870" s="40"/>
      <c r="AM1870" s="41"/>
      <c r="AN1870" s="42"/>
      <c r="AO1870" s="43"/>
      <c r="AP1870" s="43"/>
      <c r="AQ1870" s="43"/>
    </row>
    <row r="1871" spans="5:43" x14ac:dyDescent="0.2">
      <c r="E1871" s="36"/>
      <c r="G1871" s="37"/>
      <c r="H1871" s="38"/>
      <c r="I1871" s="38"/>
      <c r="J1871" s="38"/>
      <c r="M1871" s="39"/>
      <c r="AG1871" s="32"/>
      <c r="AH1871" s="32"/>
      <c r="AI1871" s="40"/>
      <c r="AJ1871" s="41"/>
      <c r="AK1871" s="42"/>
      <c r="AL1871" s="40"/>
      <c r="AM1871" s="41"/>
      <c r="AN1871" s="42"/>
      <c r="AO1871" s="43"/>
      <c r="AP1871" s="43"/>
      <c r="AQ1871" s="43"/>
    </row>
    <row r="1872" spans="5:43" x14ac:dyDescent="0.2">
      <c r="E1872" s="36"/>
      <c r="G1872" s="37"/>
      <c r="H1872" s="38"/>
      <c r="I1872" s="38"/>
      <c r="J1872" s="38"/>
      <c r="M1872" s="39"/>
      <c r="AG1872" s="32"/>
      <c r="AH1872" s="32"/>
      <c r="AI1872" s="40"/>
      <c r="AJ1872" s="41"/>
      <c r="AK1872" s="42"/>
      <c r="AL1872" s="40"/>
      <c r="AM1872" s="41"/>
      <c r="AN1872" s="42"/>
      <c r="AO1872" s="43"/>
      <c r="AP1872" s="43"/>
      <c r="AQ1872" s="43"/>
    </row>
    <row r="1873" spans="5:43" x14ac:dyDescent="0.2">
      <c r="E1873" s="36"/>
      <c r="G1873" s="37"/>
      <c r="H1873" s="38"/>
      <c r="I1873" s="38"/>
      <c r="J1873" s="38"/>
      <c r="M1873" s="39"/>
      <c r="AG1873" s="32"/>
      <c r="AH1873" s="32"/>
      <c r="AI1873" s="40"/>
      <c r="AJ1873" s="41"/>
      <c r="AK1873" s="42"/>
      <c r="AL1873" s="40"/>
      <c r="AM1873" s="41"/>
      <c r="AN1873" s="42"/>
      <c r="AO1873" s="43"/>
      <c r="AP1873" s="43"/>
      <c r="AQ1873" s="43"/>
    </row>
    <row r="1874" spans="5:43" x14ac:dyDescent="0.2">
      <c r="E1874" s="36"/>
      <c r="G1874" s="37"/>
      <c r="H1874" s="38"/>
      <c r="I1874" s="38"/>
      <c r="J1874" s="38"/>
      <c r="M1874" s="39"/>
      <c r="AG1874" s="32"/>
      <c r="AH1874" s="32"/>
      <c r="AI1874" s="40"/>
      <c r="AJ1874" s="41"/>
      <c r="AK1874" s="42"/>
      <c r="AL1874" s="40"/>
      <c r="AM1874" s="41"/>
      <c r="AN1874" s="42"/>
      <c r="AO1874" s="43"/>
      <c r="AP1874" s="43"/>
      <c r="AQ1874" s="43"/>
    </row>
    <row r="1875" spans="5:43" x14ac:dyDescent="0.2">
      <c r="E1875" s="36"/>
      <c r="G1875" s="37"/>
      <c r="H1875" s="38"/>
      <c r="I1875" s="38"/>
      <c r="J1875" s="38"/>
      <c r="M1875" s="39"/>
      <c r="AG1875" s="32"/>
      <c r="AH1875" s="32"/>
      <c r="AI1875" s="40"/>
      <c r="AJ1875" s="41"/>
      <c r="AK1875" s="42"/>
      <c r="AL1875" s="40"/>
      <c r="AM1875" s="41"/>
      <c r="AN1875" s="42"/>
      <c r="AO1875" s="43"/>
      <c r="AP1875" s="43"/>
      <c r="AQ1875" s="43"/>
    </row>
    <row r="1876" spans="5:43" x14ac:dyDescent="0.2">
      <c r="E1876" s="36"/>
      <c r="G1876" s="37"/>
      <c r="H1876" s="38"/>
      <c r="I1876" s="38"/>
      <c r="J1876" s="38"/>
      <c r="M1876" s="39"/>
      <c r="AG1876" s="32"/>
      <c r="AH1876" s="32"/>
      <c r="AI1876" s="40"/>
      <c r="AJ1876" s="41"/>
      <c r="AK1876" s="42"/>
      <c r="AL1876" s="40"/>
      <c r="AM1876" s="41"/>
      <c r="AN1876" s="42"/>
      <c r="AO1876" s="43"/>
      <c r="AP1876" s="43"/>
      <c r="AQ1876" s="43"/>
    </row>
    <row r="1877" spans="5:43" x14ac:dyDescent="0.2">
      <c r="E1877" s="36"/>
      <c r="G1877" s="37"/>
      <c r="H1877" s="38"/>
      <c r="I1877" s="38"/>
      <c r="J1877" s="38"/>
      <c r="M1877" s="39"/>
      <c r="AG1877" s="32"/>
      <c r="AH1877" s="32"/>
      <c r="AI1877" s="40"/>
      <c r="AJ1877" s="41"/>
      <c r="AK1877" s="42"/>
      <c r="AL1877" s="40"/>
      <c r="AM1877" s="41"/>
      <c r="AN1877" s="42"/>
      <c r="AO1877" s="43"/>
      <c r="AP1877" s="43"/>
      <c r="AQ1877" s="43"/>
    </row>
    <row r="1878" spans="5:43" x14ac:dyDescent="0.2">
      <c r="E1878" s="36"/>
      <c r="G1878" s="37"/>
      <c r="H1878" s="38"/>
      <c r="I1878" s="38"/>
      <c r="J1878" s="38"/>
      <c r="M1878" s="39"/>
      <c r="AG1878" s="32"/>
      <c r="AH1878" s="32"/>
      <c r="AI1878" s="40"/>
      <c r="AJ1878" s="41"/>
      <c r="AK1878" s="42"/>
      <c r="AL1878" s="40"/>
      <c r="AM1878" s="41"/>
      <c r="AN1878" s="42"/>
      <c r="AO1878" s="43"/>
      <c r="AP1878" s="43"/>
      <c r="AQ1878" s="43"/>
    </row>
    <row r="1879" spans="5:43" x14ac:dyDescent="0.2">
      <c r="E1879" s="36"/>
      <c r="G1879" s="37"/>
      <c r="H1879" s="38"/>
      <c r="I1879" s="38"/>
      <c r="J1879" s="38"/>
      <c r="M1879" s="39"/>
      <c r="AG1879" s="32"/>
      <c r="AH1879" s="32"/>
      <c r="AI1879" s="40"/>
      <c r="AJ1879" s="41"/>
      <c r="AK1879" s="42"/>
      <c r="AL1879" s="40"/>
      <c r="AM1879" s="41"/>
      <c r="AN1879" s="42"/>
      <c r="AO1879" s="43"/>
      <c r="AP1879" s="43"/>
      <c r="AQ1879" s="43"/>
    </row>
    <row r="1880" spans="5:43" x14ac:dyDescent="0.2">
      <c r="E1880" s="36"/>
      <c r="G1880" s="37"/>
      <c r="H1880" s="38"/>
      <c r="I1880" s="38"/>
      <c r="J1880" s="38"/>
      <c r="M1880" s="39"/>
      <c r="AG1880" s="32"/>
      <c r="AH1880" s="32"/>
      <c r="AI1880" s="40"/>
      <c r="AJ1880" s="41"/>
      <c r="AK1880" s="42"/>
      <c r="AL1880" s="40"/>
      <c r="AM1880" s="41"/>
      <c r="AN1880" s="42"/>
      <c r="AO1880" s="43"/>
      <c r="AP1880" s="43"/>
      <c r="AQ1880" s="43"/>
    </row>
    <row r="1881" spans="5:43" x14ac:dyDescent="0.2">
      <c r="E1881" s="36"/>
      <c r="G1881" s="37"/>
      <c r="H1881" s="38"/>
      <c r="I1881" s="38"/>
      <c r="J1881" s="38"/>
      <c r="M1881" s="39"/>
      <c r="AG1881" s="32"/>
      <c r="AH1881" s="32"/>
      <c r="AI1881" s="40"/>
      <c r="AJ1881" s="41"/>
      <c r="AK1881" s="42"/>
      <c r="AL1881" s="40"/>
      <c r="AM1881" s="41"/>
      <c r="AN1881" s="42"/>
      <c r="AO1881" s="43"/>
      <c r="AP1881" s="43"/>
      <c r="AQ1881" s="43"/>
    </row>
    <row r="1882" spans="5:43" x14ac:dyDescent="0.2">
      <c r="E1882" s="36"/>
      <c r="G1882" s="37"/>
      <c r="H1882" s="38"/>
      <c r="I1882" s="38"/>
      <c r="J1882" s="38"/>
      <c r="M1882" s="39"/>
      <c r="AG1882" s="32"/>
      <c r="AH1882" s="32"/>
      <c r="AI1882" s="40"/>
      <c r="AJ1882" s="41"/>
      <c r="AK1882" s="42"/>
      <c r="AL1882" s="40"/>
      <c r="AM1882" s="41"/>
      <c r="AN1882" s="42"/>
      <c r="AO1882" s="43"/>
      <c r="AP1882" s="43"/>
      <c r="AQ1882" s="43"/>
    </row>
    <row r="1883" spans="5:43" x14ac:dyDescent="0.2">
      <c r="E1883" s="36"/>
      <c r="G1883" s="37"/>
      <c r="H1883" s="38"/>
      <c r="I1883" s="38"/>
      <c r="J1883" s="38"/>
      <c r="M1883" s="39"/>
      <c r="AG1883" s="32"/>
      <c r="AH1883" s="32"/>
      <c r="AI1883" s="40"/>
      <c r="AJ1883" s="41"/>
      <c r="AK1883" s="42"/>
      <c r="AL1883" s="40"/>
      <c r="AM1883" s="41"/>
      <c r="AN1883" s="42"/>
      <c r="AO1883" s="43"/>
      <c r="AP1883" s="43"/>
      <c r="AQ1883" s="43"/>
    </row>
    <row r="1884" spans="5:43" x14ac:dyDescent="0.2">
      <c r="E1884" s="36"/>
      <c r="G1884" s="37"/>
      <c r="H1884" s="38"/>
      <c r="I1884" s="38"/>
      <c r="J1884" s="38"/>
      <c r="M1884" s="39"/>
      <c r="AG1884" s="32"/>
      <c r="AH1884" s="32"/>
      <c r="AI1884" s="40"/>
      <c r="AJ1884" s="41"/>
      <c r="AK1884" s="42"/>
      <c r="AL1884" s="40"/>
      <c r="AM1884" s="41"/>
      <c r="AN1884" s="42"/>
      <c r="AO1884" s="43"/>
      <c r="AP1884" s="43"/>
      <c r="AQ1884" s="43"/>
    </row>
    <row r="1885" spans="5:43" x14ac:dyDescent="0.2">
      <c r="E1885" s="36"/>
      <c r="G1885" s="37"/>
      <c r="H1885" s="38"/>
      <c r="I1885" s="38"/>
      <c r="J1885" s="38"/>
      <c r="M1885" s="39"/>
      <c r="AG1885" s="32"/>
      <c r="AH1885" s="32"/>
      <c r="AI1885" s="40"/>
      <c r="AJ1885" s="41"/>
      <c r="AK1885" s="42"/>
      <c r="AL1885" s="40"/>
      <c r="AM1885" s="41"/>
      <c r="AN1885" s="42"/>
      <c r="AO1885" s="43"/>
      <c r="AP1885" s="43"/>
      <c r="AQ1885" s="43"/>
    </row>
    <row r="1886" spans="5:43" x14ac:dyDescent="0.2">
      <c r="E1886" s="36"/>
      <c r="G1886" s="37"/>
      <c r="H1886" s="38"/>
      <c r="I1886" s="38"/>
      <c r="J1886" s="38"/>
      <c r="M1886" s="39"/>
      <c r="AG1886" s="32"/>
      <c r="AH1886" s="32"/>
      <c r="AI1886" s="40"/>
      <c r="AJ1886" s="41"/>
      <c r="AK1886" s="42"/>
      <c r="AL1886" s="40"/>
      <c r="AM1886" s="41"/>
      <c r="AN1886" s="42"/>
      <c r="AO1886" s="43"/>
      <c r="AP1886" s="43"/>
      <c r="AQ1886" s="43"/>
    </row>
    <row r="1887" spans="5:43" x14ac:dyDescent="0.2">
      <c r="E1887" s="36"/>
      <c r="G1887" s="37"/>
      <c r="H1887" s="38"/>
      <c r="I1887" s="38"/>
      <c r="J1887" s="38"/>
      <c r="M1887" s="39"/>
      <c r="AG1887" s="32"/>
      <c r="AH1887" s="32"/>
      <c r="AI1887" s="40"/>
      <c r="AJ1887" s="41"/>
      <c r="AK1887" s="42"/>
      <c r="AL1887" s="40"/>
      <c r="AM1887" s="41"/>
      <c r="AN1887" s="42"/>
      <c r="AO1887" s="43"/>
      <c r="AP1887" s="43"/>
      <c r="AQ1887" s="43"/>
    </row>
    <row r="1888" spans="5:43" x14ac:dyDescent="0.2">
      <c r="E1888" s="36"/>
      <c r="G1888" s="37"/>
      <c r="H1888" s="38"/>
      <c r="I1888" s="38"/>
      <c r="J1888" s="38"/>
      <c r="M1888" s="39"/>
      <c r="AG1888" s="32"/>
      <c r="AH1888" s="32"/>
      <c r="AI1888" s="40"/>
      <c r="AJ1888" s="41"/>
      <c r="AK1888" s="42"/>
      <c r="AL1888" s="40"/>
      <c r="AM1888" s="41"/>
      <c r="AN1888" s="42"/>
      <c r="AO1888" s="43"/>
      <c r="AP1888" s="43"/>
      <c r="AQ1888" s="43"/>
    </row>
    <row r="1889" spans="5:43" x14ac:dyDescent="0.2">
      <c r="E1889" s="36"/>
      <c r="G1889" s="37"/>
      <c r="H1889" s="38"/>
      <c r="I1889" s="38"/>
      <c r="J1889" s="38"/>
      <c r="M1889" s="39"/>
      <c r="AG1889" s="32"/>
      <c r="AH1889" s="32"/>
      <c r="AI1889" s="40"/>
      <c r="AJ1889" s="41"/>
      <c r="AK1889" s="42"/>
      <c r="AL1889" s="40"/>
      <c r="AM1889" s="41"/>
      <c r="AN1889" s="42"/>
      <c r="AO1889" s="43"/>
      <c r="AP1889" s="43"/>
      <c r="AQ1889" s="43"/>
    </row>
    <row r="1890" spans="5:43" x14ac:dyDescent="0.2">
      <c r="E1890" s="36"/>
      <c r="G1890" s="37"/>
      <c r="H1890" s="38"/>
      <c r="I1890" s="38"/>
      <c r="J1890" s="38"/>
      <c r="M1890" s="39"/>
      <c r="AG1890" s="32"/>
      <c r="AH1890" s="32"/>
      <c r="AI1890" s="40"/>
      <c r="AJ1890" s="41"/>
      <c r="AK1890" s="42"/>
      <c r="AL1890" s="40"/>
      <c r="AM1890" s="41"/>
      <c r="AN1890" s="42"/>
      <c r="AO1890" s="43"/>
      <c r="AP1890" s="43"/>
      <c r="AQ1890" s="43"/>
    </row>
    <row r="1891" spans="5:43" x14ac:dyDescent="0.2">
      <c r="E1891" s="36"/>
      <c r="G1891" s="37"/>
      <c r="H1891" s="38"/>
      <c r="I1891" s="38"/>
      <c r="J1891" s="38"/>
      <c r="M1891" s="39"/>
      <c r="AG1891" s="32"/>
      <c r="AH1891" s="32"/>
      <c r="AI1891" s="40"/>
      <c r="AJ1891" s="41"/>
      <c r="AK1891" s="42"/>
      <c r="AL1891" s="40"/>
      <c r="AM1891" s="41"/>
      <c r="AN1891" s="42"/>
      <c r="AO1891" s="43"/>
      <c r="AP1891" s="43"/>
      <c r="AQ1891" s="43"/>
    </row>
    <row r="1892" spans="5:43" x14ac:dyDescent="0.2">
      <c r="E1892" s="36"/>
      <c r="G1892" s="37"/>
      <c r="H1892" s="38"/>
      <c r="I1892" s="38"/>
      <c r="J1892" s="38"/>
      <c r="M1892" s="39"/>
      <c r="AG1892" s="32"/>
      <c r="AH1892" s="32"/>
      <c r="AI1892" s="40"/>
      <c r="AJ1892" s="41"/>
      <c r="AK1892" s="42"/>
      <c r="AL1892" s="40"/>
      <c r="AM1892" s="41"/>
      <c r="AN1892" s="42"/>
      <c r="AO1892" s="43"/>
      <c r="AP1892" s="43"/>
      <c r="AQ1892" s="43"/>
    </row>
    <row r="1893" spans="5:43" x14ac:dyDescent="0.2">
      <c r="E1893" s="36"/>
      <c r="G1893" s="37"/>
      <c r="H1893" s="38"/>
      <c r="I1893" s="38"/>
      <c r="J1893" s="38"/>
      <c r="M1893" s="39"/>
      <c r="AG1893" s="32"/>
      <c r="AH1893" s="32"/>
      <c r="AI1893" s="40"/>
      <c r="AJ1893" s="41"/>
      <c r="AK1893" s="42"/>
      <c r="AL1893" s="40"/>
      <c r="AM1893" s="41"/>
      <c r="AN1893" s="42"/>
      <c r="AO1893" s="43"/>
      <c r="AP1893" s="43"/>
      <c r="AQ1893" s="43"/>
    </row>
    <row r="1894" spans="5:43" x14ac:dyDescent="0.2">
      <c r="E1894" s="36"/>
      <c r="G1894" s="37"/>
      <c r="H1894" s="38"/>
      <c r="I1894" s="38"/>
      <c r="J1894" s="38"/>
      <c r="M1894" s="39"/>
      <c r="AG1894" s="32"/>
      <c r="AH1894" s="32"/>
      <c r="AI1894" s="40"/>
      <c r="AJ1894" s="41"/>
      <c r="AK1894" s="42"/>
      <c r="AL1894" s="40"/>
      <c r="AM1894" s="41"/>
      <c r="AN1894" s="42"/>
      <c r="AO1894" s="43"/>
      <c r="AP1894" s="43"/>
      <c r="AQ1894" s="43"/>
    </row>
    <row r="1895" spans="5:43" x14ac:dyDescent="0.2">
      <c r="E1895" s="36"/>
      <c r="G1895" s="37"/>
      <c r="H1895" s="38"/>
      <c r="I1895" s="38"/>
      <c r="J1895" s="38"/>
      <c r="M1895" s="39"/>
      <c r="AG1895" s="32"/>
      <c r="AH1895" s="32"/>
      <c r="AI1895" s="40"/>
      <c r="AJ1895" s="41"/>
      <c r="AK1895" s="42"/>
      <c r="AL1895" s="40"/>
      <c r="AM1895" s="41"/>
      <c r="AN1895" s="42"/>
      <c r="AO1895" s="43"/>
      <c r="AP1895" s="43"/>
      <c r="AQ1895" s="43"/>
    </row>
    <row r="1896" spans="5:43" x14ac:dyDescent="0.2">
      <c r="E1896" s="36"/>
      <c r="G1896" s="37"/>
      <c r="H1896" s="38"/>
      <c r="I1896" s="38"/>
      <c r="J1896" s="38"/>
      <c r="M1896" s="39"/>
      <c r="AG1896" s="32"/>
      <c r="AH1896" s="32"/>
      <c r="AI1896" s="40"/>
      <c r="AJ1896" s="41"/>
      <c r="AK1896" s="42"/>
      <c r="AL1896" s="40"/>
      <c r="AM1896" s="41"/>
      <c r="AN1896" s="42"/>
      <c r="AO1896" s="43"/>
      <c r="AP1896" s="43"/>
      <c r="AQ1896" s="43"/>
    </row>
    <row r="1897" spans="5:43" x14ac:dyDescent="0.2">
      <c r="E1897" s="36"/>
      <c r="G1897" s="37"/>
      <c r="H1897" s="38"/>
      <c r="I1897" s="38"/>
      <c r="J1897" s="38"/>
      <c r="M1897" s="39"/>
      <c r="AG1897" s="32"/>
      <c r="AH1897" s="32"/>
      <c r="AI1897" s="40"/>
      <c r="AJ1897" s="41"/>
      <c r="AK1897" s="42"/>
      <c r="AL1897" s="40"/>
      <c r="AM1897" s="41"/>
      <c r="AN1897" s="42"/>
      <c r="AO1897" s="43"/>
      <c r="AP1897" s="43"/>
      <c r="AQ1897" s="43"/>
    </row>
    <row r="1898" spans="5:43" x14ac:dyDescent="0.2">
      <c r="E1898" s="36"/>
      <c r="G1898" s="37"/>
      <c r="H1898" s="38"/>
      <c r="I1898" s="38"/>
      <c r="J1898" s="38"/>
      <c r="M1898" s="39"/>
      <c r="AG1898" s="32"/>
      <c r="AH1898" s="32"/>
      <c r="AI1898" s="40"/>
      <c r="AJ1898" s="41"/>
      <c r="AK1898" s="42"/>
      <c r="AL1898" s="40"/>
      <c r="AM1898" s="41"/>
      <c r="AN1898" s="42"/>
      <c r="AO1898" s="43"/>
      <c r="AP1898" s="43"/>
      <c r="AQ1898" s="43"/>
    </row>
    <row r="1899" spans="5:43" x14ac:dyDescent="0.2">
      <c r="E1899" s="36"/>
      <c r="G1899" s="37"/>
      <c r="H1899" s="38"/>
      <c r="I1899" s="38"/>
      <c r="J1899" s="38"/>
      <c r="M1899" s="39"/>
      <c r="AG1899" s="32"/>
      <c r="AH1899" s="32"/>
      <c r="AI1899" s="40"/>
      <c r="AJ1899" s="41"/>
      <c r="AK1899" s="42"/>
      <c r="AL1899" s="40"/>
      <c r="AM1899" s="41"/>
      <c r="AN1899" s="42"/>
      <c r="AO1899" s="43"/>
      <c r="AP1899" s="43"/>
      <c r="AQ1899" s="43"/>
    </row>
    <row r="1900" spans="5:43" x14ac:dyDescent="0.2">
      <c r="E1900" s="36"/>
      <c r="G1900" s="37"/>
      <c r="H1900" s="38"/>
      <c r="I1900" s="38"/>
      <c r="J1900" s="38"/>
      <c r="M1900" s="39"/>
      <c r="AG1900" s="32"/>
      <c r="AH1900" s="32"/>
      <c r="AI1900" s="40"/>
      <c r="AJ1900" s="41"/>
      <c r="AK1900" s="42"/>
      <c r="AL1900" s="40"/>
      <c r="AM1900" s="41"/>
      <c r="AN1900" s="42"/>
      <c r="AO1900" s="43"/>
      <c r="AP1900" s="43"/>
      <c r="AQ1900" s="43"/>
    </row>
    <row r="1901" spans="5:43" x14ac:dyDescent="0.2">
      <c r="E1901" s="36"/>
      <c r="G1901" s="37"/>
      <c r="H1901" s="38"/>
      <c r="I1901" s="38"/>
      <c r="J1901" s="38"/>
      <c r="M1901" s="39"/>
      <c r="AG1901" s="32"/>
      <c r="AH1901" s="32"/>
      <c r="AI1901" s="40"/>
      <c r="AJ1901" s="41"/>
      <c r="AK1901" s="42"/>
      <c r="AL1901" s="40"/>
      <c r="AM1901" s="41"/>
      <c r="AN1901" s="42"/>
      <c r="AO1901" s="43"/>
      <c r="AP1901" s="43"/>
      <c r="AQ1901" s="43"/>
    </row>
    <row r="1902" spans="5:43" x14ac:dyDescent="0.2">
      <c r="E1902" s="36"/>
      <c r="G1902" s="37"/>
      <c r="H1902" s="38"/>
      <c r="I1902" s="38"/>
      <c r="J1902" s="38"/>
      <c r="M1902" s="39"/>
      <c r="AG1902" s="32"/>
      <c r="AH1902" s="32"/>
      <c r="AI1902" s="40"/>
      <c r="AJ1902" s="41"/>
      <c r="AK1902" s="42"/>
      <c r="AL1902" s="40"/>
      <c r="AM1902" s="41"/>
      <c r="AN1902" s="42"/>
      <c r="AO1902" s="43"/>
      <c r="AP1902" s="43"/>
      <c r="AQ1902" s="43"/>
    </row>
    <row r="1903" spans="5:43" x14ac:dyDescent="0.2">
      <c r="E1903" s="36"/>
      <c r="G1903" s="37"/>
      <c r="H1903" s="38"/>
      <c r="I1903" s="38"/>
      <c r="J1903" s="38"/>
      <c r="M1903" s="39"/>
      <c r="AG1903" s="32"/>
      <c r="AH1903" s="32"/>
      <c r="AI1903" s="40"/>
      <c r="AJ1903" s="41"/>
      <c r="AK1903" s="42"/>
      <c r="AL1903" s="40"/>
      <c r="AM1903" s="41"/>
      <c r="AN1903" s="42"/>
      <c r="AO1903" s="43"/>
      <c r="AP1903" s="43"/>
      <c r="AQ1903" s="43"/>
    </row>
    <row r="1904" spans="5:43" x14ac:dyDescent="0.2">
      <c r="E1904" s="36"/>
      <c r="G1904" s="37"/>
      <c r="H1904" s="38"/>
      <c r="I1904" s="38"/>
      <c r="J1904" s="38"/>
      <c r="M1904" s="39"/>
      <c r="AG1904" s="32"/>
      <c r="AH1904" s="32"/>
      <c r="AI1904" s="40"/>
      <c r="AJ1904" s="41"/>
      <c r="AK1904" s="42"/>
      <c r="AL1904" s="40"/>
      <c r="AM1904" s="41"/>
      <c r="AN1904" s="42"/>
      <c r="AO1904" s="43"/>
      <c r="AP1904" s="43"/>
      <c r="AQ1904" s="43"/>
    </row>
    <row r="1905" spans="5:43" x14ac:dyDescent="0.2">
      <c r="E1905" s="36"/>
      <c r="G1905" s="37"/>
      <c r="H1905" s="38"/>
      <c r="I1905" s="38"/>
      <c r="J1905" s="38"/>
      <c r="M1905" s="39"/>
      <c r="AG1905" s="32"/>
      <c r="AH1905" s="32"/>
      <c r="AI1905" s="40"/>
      <c r="AJ1905" s="41"/>
      <c r="AK1905" s="42"/>
      <c r="AL1905" s="40"/>
      <c r="AM1905" s="41"/>
      <c r="AN1905" s="42"/>
      <c r="AO1905" s="43"/>
      <c r="AP1905" s="43"/>
      <c r="AQ1905" s="43"/>
    </row>
    <row r="1906" spans="5:43" x14ac:dyDescent="0.2">
      <c r="E1906" s="36"/>
      <c r="G1906" s="37"/>
      <c r="H1906" s="38"/>
      <c r="I1906" s="38"/>
      <c r="J1906" s="38"/>
      <c r="M1906" s="39"/>
      <c r="AG1906" s="32"/>
      <c r="AH1906" s="32"/>
      <c r="AI1906" s="40"/>
      <c r="AJ1906" s="41"/>
      <c r="AK1906" s="42"/>
      <c r="AL1906" s="40"/>
      <c r="AM1906" s="41"/>
      <c r="AN1906" s="42"/>
      <c r="AO1906" s="43"/>
      <c r="AP1906" s="43"/>
      <c r="AQ1906" s="43"/>
    </row>
    <row r="1907" spans="5:43" x14ac:dyDescent="0.2">
      <c r="E1907" s="36"/>
      <c r="G1907" s="37"/>
      <c r="H1907" s="38"/>
      <c r="I1907" s="38"/>
      <c r="J1907" s="38"/>
      <c r="M1907" s="39"/>
      <c r="AG1907" s="32"/>
      <c r="AH1907" s="32"/>
      <c r="AI1907" s="40"/>
      <c r="AJ1907" s="41"/>
      <c r="AK1907" s="42"/>
      <c r="AL1907" s="40"/>
      <c r="AM1907" s="41"/>
      <c r="AN1907" s="42"/>
      <c r="AO1907" s="43"/>
      <c r="AP1907" s="43"/>
      <c r="AQ1907" s="43"/>
    </row>
    <row r="1908" spans="5:43" x14ac:dyDescent="0.2">
      <c r="E1908" s="36"/>
      <c r="G1908" s="37"/>
      <c r="H1908" s="38"/>
      <c r="I1908" s="38"/>
      <c r="J1908" s="38"/>
      <c r="M1908" s="39"/>
      <c r="AG1908" s="32"/>
      <c r="AH1908" s="32"/>
      <c r="AI1908" s="40"/>
      <c r="AJ1908" s="41"/>
      <c r="AK1908" s="42"/>
      <c r="AL1908" s="40"/>
      <c r="AM1908" s="41"/>
      <c r="AN1908" s="42"/>
      <c r="AO1908" s="43"/>
      <c r="AP1908" s="43"/>
      <c r="AQ1908" s="43"/>
    </row>
    <row r="1909" spans="5:43" x14ac:dyDescent="0.2">
      <c r="E1909" s="36"/>
      <c r="G1909" s="37"/>
      <c r="H1909" s="38"/>
      <c r="I1909" s="38"/>
      <c r="J1909" s="38"/>
      <c r="M1909" s="39"/>
      <c r="AG1909" s="32"/>
      <c r="AH1909" s="32"/>
      <c r="AI1909" s="40"/>
      <c r="AJ1909" s="41"/>
      <c r="AK1909" s="42"/>
      <c r="AL1909" s="40"/>
      <c r="AM1909" s="41"/>
      <c r="AN1909" s="42"/>
      <c r="AO1909" s="43"/>
      <c r="AP1909" s="43"/>
      <c r="AQ1909" s="43"/>
    </row>
    <row r="1910" spans="5:43" x14ac:dyDescent="0.2">
      <c r="E1910" s="36"/>
      <c r="G1910" s="37"/>
      <c r="H1910" s="38"/>
      <c r="I1910" s="38"/>
      <c r="J1910" s="38"/>
      <c r="M1910" s="39"/>
      <c r="AG1910" s="32"/>
      <c r="AH1910" s="32"/>
      <c r="AI1910" s="40"/>
      <c r="AJ1910" s="41"/>
      <c r="AK1910" s="42"/>
      <c r="AL1910" s="40"/>
      <c r="AM1910" s="41"/>
      <c r="AN1910" s="42"/>
      <c r="AO1910" s="43"/>
      <c r="AP1910" s="43"/>
      <c r="AQ1910" s="43"/>
    </row>
    <row r="1911" spans="5:43" x14ac:dyDescent="0.2">
      <c r="E1911" s="36"/>
      <c r="G1911" s="37"/>
      <c r="H1911" s="38"/>
      <c r="I1911" s="38"/>
      <c r="J1911" s="38"/>
      <c r="M1911" s="39"/>
      <c r="AG1911" s="32"/>
      <c r="AH1911" s="32"/>
      <c r="AI1911" s="40"/>
      <c r="AJ1911" s="41"/>
      <c r="AK1911" s="42"/>
      <c r="AL1911" s="40"/>
      <c r="AM1911" s="41"/>
      <c r="AN1911" s="42"/>
      <c r="AO1911" s="43"/>
      <c r="AP1911" s="43"/>
      <c r="AQ1911" s="43"/>
    </row>
    <row r="1912" spans="5:43" x14ac:dyDescent="0.2">
      <c r="E1912" s="36"/>
      <c r="G1912" s="37"/>
      <c r="H1912" s="38"/>
      <c r="I1912" s="38"/>
      <c r="J1912" s="38"/>
      <c r="M1912" s="39"/>
      <c r="AG1912" s="32"/>
      <c r="AH1912" s="32"/>
      <c r="AI1912" s="40"/>
      <c r="AJ1912" s="41"/>
      <c r="AK1912" s="42"/>
      <c r="AL1912" s="40"/>
      <c r="AM1912" s="41"/>
      <c r="AN1912" s="42"/>
      <c r="AO1912" s="43"/>
      <c r="AP1912" s="43"/>
      <c r="AQ1912" s="43"/>
    </row>
    <row r="1913" spans="5:43" x14ac:dyDescent="0.2">
      <c r="E1913" s="36"/>
      <c r="G1913" s="37"/>
      <c r="H1913" s="38"/>
      <c r="I1913" s="38"/>
      <c r="J1913" s="38"/>
      <c r="M1913" s="39"/>
      <c r="AG1913" s="32"/>
      <c r="AH1913" s="32"/>
      <c r="AI1913" s="40"/>
      <c r="AJ1913" s="41"/>
      <c r="AK1913" s="42"/>
      <c r="AL1913" s="40"/>
      <c r="AM1913" s="41"/>
      <c r="AN1913" s="42"/>
      <c r="AO1913" s="43"/>
      <c r="AP1913" s="43"/>
      <c r="AQ1913" s="43"/>
    </row>
    <row r="1914" spans="5:43" x14ac:dyDescent="0.2">
      <c r="E1914" s="36"/>
      <c r="G1914" s="37"/>
      <c r="H1914" s="38"/>
      <c r="I1914" s="38"/>
      <c r="J1914" s="38"/>
      <c r="M1914" s="39"/>
      <c r="AG1914" s="32"/>
      <c r="AH1914" s="32"/>
      <c r="AI1914" s="40"/>
      <c r="AJ1914" s="41"/>
      <c r="AK1914" s="42"/>
      <c r="AL1914" s="40"/>
      <c r="AM1914" s="41"/>
      <c r="AN1914" s="42"/>
      <c r="AO1914" s="43"/>
      <c r="AP1914" s="43"/>
      <c r="AQ1914" s="43"/>
    </row>
    <row r="1915" spans="5:43" x14ac:dyDescent="0.2">
      <c r="E1915" s="36"/>
      <c r="G1915" s="37"/>
      <c r="H1915" s="38"/>
      <c r="I1915" s="38"/>
      <c r="J1915" s="38"/>
      <c r="M1915" s="39"/>
      <c r="AG1915" s="32"/>
      <c r="AH1915" s="32"/>
      <c r="AI1915" s="40"/>
      <c r="AJ1915" s="41"/>
      <c r="AK1915" s="42"/>
      <c r="AL1915" s="40"/>
      <c r="AM1915" s="41"/>
      <c r="AN1915" s="42"/>
      <c r="AO1915" s="43"/>
      <c r="AP1915" s="43"/>
      <c r="AQ1915" s="43"/>
    </row>
    <row r="1916" spans="5:43" x14ac:dyDescent="0.2">
      <c r="E1916" s="36"/>
      <c r="G1916" s="37"/>
      <c r="H1916" s="38"/>
      <c r="I1916" s="38"/>
      <c r="J1916" s="38"/>
      <c r="M1916" s="39"/>
      <c r="AG1916" s="32"/>
      <c r="AH1916" s="32"/>
      <c r="AI1916" s="40"/>
      <c r="AJ1916" s="41"/>
      <c r="AK1916" s="42"/>
      <c r="AL1916" s="40"/>
      <c r="AM1916" s="41"/>
      <c r="AN1916" s="42"/>
      <c r="AO1916" s="43"/>
      <c r="AP1916" s="43"/>
      <c r="AQ1916" s="43"/>
    </row>
    <row r="1917" spans="5:43" x14ac:dyDescent="0.2">
      <c r="E1917" s="36"/>
      <c r="G1917" s="37"/>
      <c r="H1917" s="38"/>
      <c r="I1917" s="38"/>
      <c r="J1917" s="38"/>
      <c r="M1917" s="39"/>
      <c r="AG1917" s="32"/>
      <c r="AH1917" s="32"/>
      <c r="AI1917" s="40"/>
      <c r="AJ1917" s="41"/>
      <c r="AK1917" s="42"/>
      <c r="AL1917" s="40"/>
      <c r="AM1917" s="41"/>
      <c r="AN1917" s="42"/>
      <c r="AO1917" s="43"/>
      <c r="AP1917" s="43"/>
      <c r="AQ1917" s="43"/>
    </row>
    <row r="1918" spans="5:43" x14ac:dyDescent="0.2">
      <c r="E1918" s="36"/>
      <c r="G1918" s="37"/>
      <c r="H1918" s="38"/>
      <c r="I1918" s="38"/>
      <c r="J1918" s="38"/>
      <c r="M1918" s="39"/>
      <c r="AG1918" s="32"/>
      <c r="AH1918" s="32"/>
      <c r="AI1918" s="40"/>
      <c r="AJ1918" s="41"/>
      <c r="AK1918" s="42"/>
      <c r="AL1918" s="40"/>
      <c r="AM1918" s="41"/>
      <c r="AN1918" s="42"/>
      <c r="AO1918" s="43"/>
      <c r="AP1918" s="43"/>
      <c r="AQ1918" s="43"/>
    </row>
    <row r="1919" spans="5:43" x14ac:dyDescent="0.2">
      <c r="E1919" s="36"/>
      <c r="G1919" s="37"/>
      <c r="H1919" s="38"/>
      <c r="I1919" s="38"/>
      <c r="J1919" s="38"/>
      <c r="M1919" s="39"/>
      <c r="AG1919" s="32"/>
      <c r="AH1919" s="32"/>
      <c r="AI1919" s="40"/>
      <c r="AJ1919" s="41"/>
      <c r="AK1919" s="42"/>
      <c r="AL1919" s="40"/>
      <c r="AM1919" s="41"/>
      <c r="AN1919" s="42"/>
      <c r="AO1919" s="43"/>
      <c r="AP1919" s="43"/>
      <c r="AQ1919" s="43"/>
    </row>
    <row r="1920" spans="5:43" x14ac:dyDescent="0.2">
      <c r="E1920" s="36"/>
      <c r="G1920" s="37"/>
      <c r="H1920" s="38"/>
      <c r="I1920" s="38"/>
      <c r="J1920" s="38"/>
      <c r="M1920" s="39"/>
      <c r="AG1920" s="32"/>
      <c r="AH1920" s="32"/>
      <c r="AI1920" s="40"/>
      <c r="AJ1920" s="41"/>
      <c r="AK1920" s="42"/>
      <c r="AL1920" s="40"/>
      <c r="AM1920" s="41"/>
      <c r="AN1920" s="42"/>
      <c r="AO1920" s="43"/>
      <c r="AP1920" s="43"/>
      <c r="AQ1920" s="43"/>
    </row>
    <row r="1921" spans="5:43" x14ac:dyDescent="0.2">
      <c r="E1921" s="36"/>
      <c r="G1921" s="37"/>
      <c r="H1921" s="38"/>
      <c r="I1921" s="38"/>
      <c r="J1921" s="38"/>
      <c r="M1921" s="39"/>
      <c r="AG1921" s="32"/>
      <c r="AH1921" s="32"/>
      <c r="AI1921" s="40"/>
      <c r="AJ1921" s="41"/>
      <c r="AK1921" s="42"/>
      <c r="AL1921" s="40"/>
      <c r="AM1921" s="41"/>
      <c r="AN1921" s="42"/>
      <c r="AO1921" s="43"/>
      <c r="AP1921" s="43"/>
      <c r="AQ1921" s="43"/>
    </row>
    <row r="1922" spans="5:43" x14ac:dyDescent="0.2">
      <c r="E1922" s="36"/>
      <c r="G1922" s="37"/>
      <c r="H1922" s="38"/>
      <c r="I1922" s="38"/>
      <c r="J1922" s="38"/>
      <c r="M1922" s="39"/>
      <c r="AG1922" s="32"/>
      <c r="AH1922" s="32"/>
      <c r="AI1922" s="40"/>
      <c r="AJ1922" s="41"/>
      <c r="AK1922" s="42"/>
      <c r="AL1922" s="40"/>
      <c r="AM1922" s="41"/>
      <c r="AN1922" s="42"/>
      <c r="AO1922" s="43"/>
      <c r="AP1922" s="43"/>
      <c r="AQ1922" s="43"/>
    </row>
    <row r="1923" spans="5:43" x14ac:dyDescent="0.2">
      <c r="E1923" s="36"/>
      <c r="G1923" s="37"/>
      <c r="H1923" s="38"/>
      <c r="I1923" s="38"/>
      <c r="J1923" s="38"/>
      <c r="M1923" s="39"/>
      <c r="AG1923" s="32"/>
      <c r="AH1923" s="32"/>
      <c r="AI1923" s="40"/>
      <c r="AJ1923" s="41"/>
      <c r="AK1923" s="42"/>
      <c r="AL1923" s="40"/>
      <c r="AM1923" s="41"/>
      <c r="AN1923" s="42"/>
      <c r="AO1923" s="43"/>
      <c r="AP1923" s="43"/>
      <c r="AQ1923" s="43"/>
    </row>
    <row r="1924" spans="5:43" x14ac:dyDescent="0.2">
      <c r="E1924" s="36"/>
      <c r="G1924" s="37"/>
      <c r="H1924" s="38"/>
      <c r="I1924" s="38"/>
      <c r="J1924" s="38"/>
      <c r="M1924" s="39"/>
      <c r="AG1924" s="32"/>
      <c r="AH1924" s="32"/>
      <c r="AI1924" s="40"/>
      <c r="AJ1924" s="41"/>
      <c r="AK1924" s="42"/>
      <c r="AL1924" s="40"/>
      <c r="AM1924" s="41"/>
      <c r="AN1924" s="42"/>
      <c r="AO1924" s="43"/>
      <c r="AP1924" s="43"/>
      <c r="AQ1924" s="43"/>
    </row>
    <row r="1925" spans="5:43" x14ac:dyDescent="0.2">
      <c r="E1925" s="36"/>
      <c r="G1925" s="37"/>
      <c r="H1925" s="38"/>
      <c r="I1925" s="38"/>
      <c r="J1925" s="38"/>
      <c r="M1925" s="39"/>
      <c r="AG1925" s="32"/>
      <c r="AH1925" s="32"/>
      <c r="AI1925" s="40"/>
      <c r="AJ1925" s="41"/>
      <c r="AK1925" s="42"/>
      <c r="AL1925" s="40"/>
      <c r="AM1925" s="41"/>
      <c r="AN1925" s="42"/>
      <c r="AO1925" s="43"/>
      <c r="AP1925" s="43"/>
      <c r="AQ1925" s="43"/>
    </row>
    <row r="1926" spans="5:43" x14ac:dyDescent="0.2">
      <c r="E1926" s="36"/>
      <c r="G1926" s="37"/>
      <c r="H1926" s="38"/>
      <c r="I1926" s="38"/>
      <c r="J1926" s="38"/>
      <c r="M1926" s="39"/>
      <c r="AG1926" s="32"/>
      <c r="AH1926" s="32"/>
      <c r="AI1926" s="40"/>
      <c r="AJ1926" s="41"/>
      <c r="AK1926" s="42"/>
      <c r="AL1926" s="40"/>
      <c r="AM1926" s="41"/>
      <c r="AN1926" s="42"/>
      <c r="AO1926" s="43"/>
      <c r="AP1926" s="43"/>
      <c r="AQ1926" s="43"/>
    </row>
    <row r="1927" spans="5:43" x14ac:dyDescent="0.2">
      <c r="E1927" s="36"/>
      <c r="G1927" s="37"/>
      <c r="H1927" s="38"/>
      <c r="I1927" s="38"/>
      <c r="J1927" s="38"/>
      <c r="M1927" s="39"/>
      <c r="AG1927" s="32"/>
      <c r="AH1927" s="32"/>
      <c r="AI1927" s="40"/>
      <c r="AJ1927" s="41"/>
      <c r="AK1927" s="42"/>
      <c r="AL1927" s="40"/>
      <c r="AM1927" s="41"/>
      <c r="AN1927" s="42"/>
      <c r="AO1927" s="43"/>
      <c r="AP1927" s="43"/>
      <c r="AQ1927" s="43"/>
    </row>
    <row r="1928" spans="5:43" x14ac:dyDescent="0.2">
      <c r="E1928" s="36"/>
      <c r="G1928" s="37"/>
      <c r="H1928" s="38"/>
      <c r="I1928" s="38"/>
      <c r="J1928" s="38"/>
      <c r="M1928" s="39"/>
      <c r="AG1928" s="32"/>
      <c r="AH1928" s="32"/>
      <c r="AI1928" s="40"/>
      <c r="AJ1928" s="41"/>
      <c r="AK1928" s="42"/>
      <c r="AL1928" s="40"/>
      <c r="AM1928" s="41"/>
      <c r="AN1928" s="42"/>
      <c r="AO1928" s="43"/>
      <c r="AP1928" s="43"/>
      <c r="AQ1928" s="43"/>
    </row>
    <row r="1929" spans="5:43" x14ac:dyDescent="0.2">
      <c r="E1929" s="36"/>
      <c r="G1929" s="37"/>
      <c r="H1929" s="38"/>
      <c r="I1929" s="38"/>
      <c r="J1929" s="38"/>
      <c r="M1929" s="39"/>
      <c r="AG1929" s="32"/>
      <c r="AH1929" s="32"/>
      <c r="AI1929" s="40"/>
      <c r="AJ1929" s="41"/>
      <c r="AK1929" s="42"/>
      <c r="AL1929" s="40"/>
      <c r="AM1929" s="41"/>
      <c r="AN1929" s="42"/>
      <c r="AO1929" s="43"/>
      <c r="AP1929" s="43"/>
      <c r="AQ1929" s="43"/>
    </row>
    <row r="1930" spans="5:43" x14ac:dyDescent="0.2">
      <c r="E1930" s="36"/>
      <c r="G1930" s="37"/>
      <c r="H1930" s="38"/>
      <c r="I1930" s="38"/>
      <c r="J1930" s="38"/>
      <c r="M1930" s="39"/>
      <c r="AG1930" s="32"/>
      <c r="AH1930" s="32"/>
      <c r="AI1930" s="40"/>
      <c r="AJ1930" s="41"/>
      <c r="AK1930" s="42"/>
      <c r="AL1930" s="40"/>
      <c r="AM1930" s="41"/>
      <c r="AN1930" s="42"/>
      <c r="AO1930" s="43"/>
      <c r="AP1930" s="43"/>
      <c r="AQ1930" s="43"/>
    </row>
    <row r="1931" spans="5:43" x14ac:dyDescent="0.2">
      <c r="E1931" s="36"/>
      <c r="G1931" s="37"/>
      <c r="H1931" s="38"/>
      <c r="I1931" s="38"/>
      <c r="J1931" s="38"/>
      <c r="M1931" s="39"/>
      <c r="AG1931" s="32"/>
      <c r="AH1931" s="32"/>
      <c r="AI1931" s="40"/>
      <c r="AJ1931" s="41"/>
      <c r="AK1931" s="42"/>
      <c r="AL1931" s="40"/>
      <c r="AM1931" s="41"/>
      <c r="AN1931" s="42"/>
      <c r="AO1931" s="43"/>
      <c r="AP1931" s="43"/>
      <c r="AQ1931" s="43"/>
    </row>
    <row r="1932" spans="5:43" x14ac:dyDescent="0.2">
      <c r="E1932" s="36"/>
      <c r="G1932" s="37"/>
      <c r="H1932" s="38"/>
      <c r="I1932" s="38"/>
      <c r="J1932" s="38"/>
      <c r="M1932" s="39"/>
      <c r="AG1932" s="32"/>
      <c r="AH1932" s="32"/>
      <c r="AI1932" s="40"/>
      <c r="AJ1932" s="41"/>
      <c r="AK1932" s="42"/>
      <c r="AL1932" s="40"/>
      <c r="AM1932" s="41"/>
      <c r="AN1932" s="42"/>
      <c r="AO1932" s="43"/>
      <c r="AP1932" s="43"/>
      <c r="AQ1932" s="43"/>
    </row>
    <row r="1933" spans="5:43" x14ac:dyDescent="0.2">
      <c r="E1933" s="36"/>
      <c r="G1933" s="37"/>
      <c r="H1933" s="38"/>
      <c r="I1933" s="38"/>
      <c r="J1933" s="38"/>
      <c r="M1933" s="39"/>
      <c r="AG1933" s="32"/>
      <c r="AH1933" s="32"/>
      <c r="AI1933" s="40"/>
      <c r="AJ1933" s="41"/>
      <c r="AK1933" s="42"/>
      <c r="AL1933" s="40"/>
      <c r="AM1933" s="41"/>
      <c r="AN1933" s="42"/>
      <c r="AO1933" s="43"/>
      <c r="AP1933" s="43"/>
      <c r="AQ1933" s="43"/>
    </row>
    <row r="1934" spans="5:43" x14ac:dyDescent="0.2">
      <c r="E1934" s="36"/>
      <c r="G1934" s="37"/>
      <c r="H1934" s="38"/>
      <c r="I1934" s="38"/>
      <c r="J1934" s="38"/>
      <c r="M1934" s="39"/>
      <c r="AG1934" s="32"/>
      <c r="AH1934" s="32"/>
      <c r="AI1934" s="40"/>
      <c r="AJ1934" s="41"/>
      <c r="AK1934" s="42"/>
      <c r="AL1934" s="40"/>
      <c r="AM1934" s="41"/>
      <c r="AN1934" s="42"/>
      <c r="AO1934" s="43"/>
      <c r="AP1934" s="43"/>
      <c r="AQ1934" s="43"/>
    </row>
    <row r="1935" spans="5:43" x14ac:dyDescent="0.2">
      <c r="E1935" s="36"/>
      <c r="G1935" s="37"/>
      <c r="H1935" s="38"/>
      <c r="I1935" s="38"/>
      <c r="J1935" s="38"/>
      <c r="M1935" s="39"/>
      <c r="AG1935" s="32"/>
      <c r="AH1935" s="32"/>
      <c r="AI1935" s="40"/>
      <c r="AJ1935" s="41"/>
      <c r="AK1935" s="42"/>
      <c r="AL1935" s="40"/>
      <c r="AM1935" s="41"/>
      <c r="AN1935" s="42"/>
      <c r="AO1935" s="43"/>
      <c r="AP1935" s="43"/>
      <c r="AQ1935" s="43"/>
    </row>
    <row r="1936" spans="5:43" x14ac:dyDescent="0.2">
      <c r="E1936" s="36"/>
      <c r="G1936" s="37"/>
      <c r="H1936" s="38"/>
      <c r="I1936" s="38"/>
      <c r="J1936" s="38"/>
      <c r="M1936" s="39"/>
      <c r="AG1936" s="32"/>
      <c r="AH1936" s="32"/>
      <c r="AI1936" s="40"/>
      <c r="AJ1936" s="41"/>
      <c r="AK1936" s="42"/>
      <c r="AL1936" s="40"/>
      <c r="AM1936" s="41"/>
      <c r="AN1936" s="42"/>
      <c r="AO1936" s="43"/>
      <c r="AP1936" s="43"/>
      <c r="AQ1936" s="43"/>
    </row>
    <row r="1937" spans="5:43" x14ac:dyDescent="0.2">
      <c r="E1937" s="36"/>
      <c r="G1937" s="37"/>
      <c r="H1937" s="38"/>
      <c r="I1937" s="38"/>
      <c r="J1937" s="38"/>
      <c r="M1937" s="39"/>
      <c r="AG1937" s="32"/>
      <c r="AH1937" s="32"/>
      <c r="AI1937" s="40"/>
      <c r="AJ1937" s="41"/>
      <c r="AK1937" s="42"/>
      <c r="AL1937" s="40"/>
      <c r="AM1937" s="41"/>
      <c r="AN1937" s="42"/>
      <c r="AO1937" s="43"/>
      <c r="AP1937" s="43"/>
      <c r="AQ1937" s="43"/>
    </row>
    <row r="1938" spans="5:43" x14ac:dyDescent="0.2">
      <c r="E1938" s="36"/>
      <c r="G1938" s="37"/>
      <c r="H1938" s="38"/>
      <c r="I1938" s="38"/>
      <c r="J1938" s="38"/>
      <c r="M1938" s="39"/>
      <c r="AG1938" s="32"/>
      <c r="AH1938" s="32"/>
      <c r="AI1938" s="40"/>
      <c r="AJ1938" s="41"/>
      <c r="AK1938" s="42"/>
      <c r="AL1938" s="40"/>
      <c r="AM1938" s="41"/>
      <c r="AN1938" s="42"/>
      <c r="AO1938" s="43"/>
      <c r="AP1938" s="43"/>
      <c r="AQ1938" s="43"/>
    </row>
    <row r="1939" spans="5:43" x14ac:dyDescent="0.2">
      <c r="E1939" s="36"/>
      <c r="G1939" s="37"/>
      <c r="H1939" s="38"/>
      <c r="I1939" s="38"/>
      <c r="J1939" s="38"/>
      <c r="M1939" s="39"/>
      <c r="AG1939" s="32"/>
      <c r="AH1939" s="32"/>
      <c r="AI1939" s="40"/>
      <c r="AJ1939" s="41"/>
      <c r="AK1939" s="42"/>
      <c r="AL1939" s="40"/>
      <c r="AM1939" s="41"/>
      <c r="AN1939" s="42"/>
      <c r="AO1939" s="43"/>
      <c r="AP1939" s="43"/>
      <c r="AQ1939" s="43"/>
    </row>
    <row r="1940" spans="5:43" x14ac:dyDescent="0.2">
      <c r="E1940" s="36"/>
      <c r="G1940" s="37"/>
      <c r="H1940" s="38"/>
      <c r="I1940" s="38"/>
      <c r="J1940" s="38"/>
      <c r="M1940" s="39"/>
      <c r="AG1940" s="32"/>
      <c r="AH1940" s="32"/>
      <c r="AI1940" s="40"/>
      <c r="AJ1940" s="41"/>
      <c r="AK1940" s="42"/>
      <c r="AL1940" s="40"/>
      <c r="AM1940" s="41"/>
      <c r="AN1940" s="42"/>
      <c r="AO1940" s="43"/>
      <c r="AP1940" s="43"/>
      <c r="AQ1940" s="43"/>
    </row>
    <row r="1941" spans="5:43" x14ac:dyDescent="0.2">
      <c r="E1941" s="36"/>
      <c r="G1941" s="37"/>
      <c r="H1941" s="38"/>
      <c r="I1941" s="38"/>
      <c r="J1941" s="38"/>
      <c r="M1941" s="39"/>
      <c r="AG1941" s="32"/>
      <c r="AH1941" s="32"/>
      <c r="AI1941" s="40"/>
      <c r="AJ1941" s="41"/>
      <c r="AK1941" s="42"/>
      <c r="AL1941" s="40"/>
      <c r="AM1941" s="41"/>
      <c r="AN1941" s="42"/>
      <c r="AO1941" s="43"/>
      <c r="AP1941" s="43"/>
      <c r="AQ1941" s="43"/>
    </row>
    <row r="1942" spans="5:43" x14ac:dyDescent="0.2">
      <c r="E1942" s="36"/>
      <c r="G1942" s="37"/>
      <c r="H1942" s="38"/>
      <c r="I1942" s="38"/>
      <c r="J1942" s="38"/>
      <c r="M1942" s="39"/>
      <c r="AG1942" s="32"/>
      <c r="AH1942" s="32"/>
      <c r="AI1942" s="40"/>
      <c r="AJ1942" s="41"/>
      <c r="AK1942" s="42"/>
      <c r="AL1942" s="40"/>
      <c r="AM1942" s="41"/>
      <c r="AN1942" s="42"/>
      <c r="AO1942" s="43"/>
      <c r="AP1942" s="43"/>
      <c r="AQ1942" s="43"/>
    </row>
    <row r="1943" spans="5:43" x14ac:dyDescent="0.2">
      <c r="E1943" s="36"/>
      <c r="G1943" s="37"/>
      <c r="H1943" s="38"/>
      <c r="I1943" s="38"/>
      <c r="J1943" s="38"/>
      <c r="M1943" s="39"/>
      <c r="AG1943" s="32"/>
      <c r="AH1943" s="32"/>
      <c r="AI1943" s="40"/>
      <c r="AJ1943" s="41"/>
      <c r="AK1943" s="42"/>
      <c r="AL1943" s="40"/>
      <c r="AM1943" s="41"/>
      <c r="AN1943" s="42"/>
      <c r="AO1943" s="43"/>
      <c r="AP1943" s="43"/>
      <c r="AQ1943" s="43"/>
    </row>
    <row r="1944" spans="5:43" x14ac:dyDescent="0.2">
      <c r="E1944" s="36"/>
      <c r="G1944" s="37"/>
      <c r="H1944" s="38"/>
      <c r="I1944" s="38"/>
      <c r="J1944" s="38"/>
      <c r="M1944" s="39"/>
      <c r="AG1944" s="32"/>
      <c r="AH1944" s="32"/>
      <c r="AI1944" s="40"/>
      <c r="AJ1944" s="41"/>
      <c r="AK1944" s="42"/>
      <c r="AL1944" s="40"/>
      <c r="AM1944" s="41"/>
      <c r="AN1944" s="42"/>
      <c r="AO1944" s="43"/>
      <c r="AP1944" s="43"/>
      <c r="AQ1944" s="43"/>
    </row>
    <row r="1945" spans="5:43" x14ac:dyDescent="0.2">
      <c r="E1945" s="36"/>
      <c r="G1945" s="37"/>
      <c r="H1945" s="38"/>
      <c r="I1945" s="38"/>
      <c r="J1945" s="38"/>
      <c r="M1945" s="39"/>
      <c r="AG1945" s="32"/>
      <c r="AH1945" s="32"/>
      <c r="AI1945" s="40"/>
      <c r="AJ1945" s="41"/>
      <c r="AK1945" s="42"/>
      <c r="AL1945" s="40"/>
      <c r="AM1945" s="41"/>
      <c r="AN1945" s="42"/>
      <c r="AO1945" s="43"/>
      <c r="AP1945" s="43"/>
      <c r="AQ1945" s="43"/>
    </row>
    <row r="1946" spans="5:43" x14ac:dyDescent="0.2">
      <c r="E1946" s="36"/>
      <c r="G1946" s="37"/>
      <c r="H1946" s="38"/>
      <c r="I1946" s="38"/>
      <c r="J1946" s="38"/>
      <c r="M1946" s="39"/>
      <c r="AG1946" s="32"/>
      <c r="AH1946" s="32"/>
      <c r="AI1946" s="40"/>
      <c r="AJ1946" s="41"/>
      <c r="AK1946" s="42"/>
      <c r="AL1946" s="40"/>
      <c r="AM1946" s="41"/>
      <c r="AN1946" s="42"/>
      <c r="AO1946" s="43"/>
      <c r="AP1946" s="43"/>
      <c r="AQ1946" s="43"/>
    </row>
    <row r="1947" spans="5:43" x14ac:dyDescent="0.2">
      <c r="E1947" s="36"/>
      <c r="G1947" s="37"/>
      <c r="H1947" s="38"/>
      <c r="I1947" s="38"/>
      <c r="J1947" s="38"/>
      <c r="M1947" s="39"/>
      <c r="AG1947" s="32"/>
      <c r="AH1947" s="32"/>
      <c r="AI1947" s="40"/>
      <c r="AJ1947" s="41"/>
      <c r="AK1947" s="42"/>
      <c r="AL1947" s="40"/>
      <c r="AM1947" s="41"/>
      <c r="AN1947" s="42"/>
      <c r="AO1947" s="43"/>
      <c r="AP1947" s="43"/>
      <c r="AQ1947" s="43"/>
    </row>
    <row r="1948" spans="5:43" x14ac:dyDescent="0.2">
      <c r="E1948" s="36"/>
      <c r="G1948" s="37"/>
      <c r="H1948" s="38"/>
      <c r="I1948" s="38"/>
      <c r="J1948" s="38"/>
      <c r="M1948" s="39"/>
      <c r="AG1948" s="32"/>
      <c r="AH1948" s="32"/>
      <c r="AI1948" s="40"/>
      <c r="AJ1948" s="41"/>
      <c r="AK1948" s="42"/>
      <c r="AL1948" s="40"/>
      <c r="AM1948" s="41"/>
      <c r="AN1948" s="42"/>
      <c r="AO1948" s="43"/>
      <c r="AP1948" s="43"/>
      <c r="AQ1948" s="43"/>
    </row>
    <row r="1949" spans="5:43" x14ac:dyDescent="0.2">
      <c r="E1949" s="36"/>
      <c r="G1949" s="37"/>
      <c r="H1949" s="38"/>
      <c r="I1949" s="38"/>
      <c r="J1949" s="38"/>
      <c r="M1949" s="39"/>
      <c r="AG1949" s="32"/>
      <c r="AH1949" s="32"/>
      <c r="AI1949" s="40"/>
      <c r="AJ1949" s="41"/>
      <c r="AK1949" s="42"/>
      <c r="AL1949" s="40"/>
      <c r="AM1949" s="41"/>
      <c r="AN1949" s="42"/>
      <c r="AO1949" s="43"/>
      <c r="AP1949" s="43"/>
      <c r="AQ1949" s="43"/>
    </row>
    <row r="1950" spans="5:43" x14ac:dyDescent="0.2">
      <c r="E1950" s="36"/>
      <c r="G1950" s="37"/>
      <c r="H1950" s="38"/>
      <c r="I1950" s="38"/>
      <c r="J1950" s="38"/>
      <c r="M1950" s="39"/>
      <c r="AG1950" s="32"/>
      <c r="AH1950" s="32"/>
      <c r="AI1950" s="40"/>
      <c r="AJ1950" s="41"/>
      <c r="AK1950" s="42"/>
      <c r="AL1950" s="40"/>
      <c r="AM1950" s="41"/>
      <c r="AN1950" s="42"/>
      <c r="AO1950" s="43"/>
      <c r="AP1950" s="43"/>
      <c r="AQ1950" s="43"/>
    </row>
    <row r="1951" spans="5:43" x14ac:dyDescent="0.2">
      <c r="E1951" s="36"/>
      <c r="G1951" s="37"/>
      <c r="H1951" s="38"/>
      <c r="I1951" s="38"/>
      <c r="J1951" s="38"/>
      <c r="M1951" s="39"/>
      <c r="AG1951" s="32"/>
      <c r="AH1951" s="32"/>
      <c r="AI1951" s="40"/>
      <c r="AJ1951" s="41"/>
      <c r="AK1951" s="42"/>
      <c r="AL1951" s="40"/>
      <c r="AM1951" s="41"/>
      <c r="AN1951" s="42"/>
      <c r="AO1951" s="43"/>
      <c r="AP1951" s="43"/>
      <c r="AQ1951" s="43"/>
    </row>
    <row r="1952" spans="5:43" x14ac:dyDescent="0.2">
      <c r="E1952" s="36"/>
      <c r="G1952" s="37"/>
      <c r="H1952" s="38"/>
      <c r="I1952" s="38"/>
      <c r="J1952" s="38"/>
      <c r="M1952" s="39"/>
      <c r="AG1952" s="32"/>
      <c r="AH1952" s="32"/>
      <c r="AI1952" s="40"/>
      <c r="AJ1952" s="41"/>
      <c r="AK1952" s="42"/>
      <c r="AL1952" s="40"/>
      <c r="AM1952" s="41"/>
      <c r="AN1952" s="42"/>
      <c r="AO1952" s="43"/>
      <c r="AP1952" s="43"/>
      <c r="AQ1952" s="43"/>
    </row>
    <row r="1953" spans="5:43" x14ac:dyDescent="0.2">
      <c r="E1953" s="36"/>
      <c r="G1953" s="37"/>
      <c r="H1953" s="38"/>
      <c r="I1953" s="38"/>
      <c r="J1953" s="38"/>
      <c r="M1953" s="39"/>
      <c r="AG1953" s="32"/>
      <c r="AH1953" s="32"/>
      <c r="AI1953" s="40"/>
      <c r="AJ1953" s="41"/>
      <c r="AK1953" s="42"/>
      <c r="AL1953" s="40"/>
      <c r="AM1953" s="41"/>
      <c r="AN1953" s="42"/>
      <c r="AO1953" s="43"/>
      <c r="AP1953" s="43"/>
      <c r="AQ1953" s="43"/>
    </row>
    <row r="1954" spans="5:43" x14ac:dyDescent="0.2">
      <c r="E1954" s="36"/>
      <c r="G1954" s="37"/>
      <c r="H1954" s="38"/>
      <c r="I1954" s="38"/>
      <c r="J1954" s="38"/>
      <c r="M1954" s="39"/>
      <c r="AG1954" s="32"/>
      <c r="AH1954" s="32"/>
      <c r="AI1954" s="40"/>
      <c r="AJ1954" s="41"/>
      <c r="AK1954" s="42"/>
      <c r="AL1954" s="40"/>
      <c r="AM1954" s="41"/>
      <c r="AN1954" s="42"/>
      <c r="AO1954" s="43"/>
      <c r="AP1954" s="43"/>
      <c r="AQ1954" s="43"/>
    </row>
    <row r="1955" spans="5:43" x14ac:dyDescent="0.2">
      <c r="E1955" s="36"/>
      <c r="G1955" s="37"/>
      <c r="H1955" s="38"/>
      <c r="I1955" s="38"/>
      <c r="J1955" s="38"/>
      <c r="M1955" s="39"/>
      <c r="AG1955" s="32"/>
      <c r="AH1955" s="32"/>
      <c r="AI1955" s="40"/>
      <c r="AJ1955" s="41"/>
      <c r="AK1955" s="42"/>
      <c r="AL1955" s="40"/>
      <c r="AM1955" s="41"/>
      <c r="AN1955" s="42"/>
      <c r="AO1955" s="43"/>
      <c r="AP1955" s="43"/>
      <c r="AQ1955" s="43"/>
    </row>
    <row r="1956" spans="5:43" x14ac:dyDescent="0.2">
      <c r="E1956" s="36"/>
      <c r="G1956" s="37"/>
      <c r="H1956" s="38"/>
      <c r="I1956" s="38"/>
      <c r="J1956" s="38"/>
      <c r="M1956" s="39"/>
      <c r="AG1956" s="32"/>
      <c r="AH1956" s="32"/>
      <c r="AI1956" s="40"/>
      <c r="AJ1956" s="41"/>
      <c r="AK1956" s="42"/>
      <c r="AL1956" s="40"/>
      <c r="AM1956" s="41"/>
      <c r="AN1956" s="42"/>
      <c r="AO1956" s="43"/>
      <c r="AP1956" s="43"/>
      <c r="AQ1956" s="43"/>
    </row>
    <row r="1957" spans="5:43" x14ac:dyDescent="0.2">
      <c r="E1957" s="36"/>
      <c r="G1957" s="37"/>
      <c r="H1957" s="38"/>
      <c r="I1957" s="38"/>
      <c r="J1957" s="38"/>
      <c r="M1957" s="39"/>
      <c r="AG1957" s="32"/>
      <c r="AH1957" s="32"/>
      <c r="AI1957" s="40"/>
      <c r="AJ1957" s="41"/>
      <c r="AK1957" s="42"/>
      <c r="AL1957" s="40"/>
      <c r="AM1957" s="41"/>
      <c r="AN1957" s="42"/>
      <c r="AO1957" s="43"/>
      <c r="AP1957" s="43"/>
      <c r="AQ1957" s="43"/>
    </row>
    <row r="1958" spans="5:43" x14ac:dyDescent="0.2">
      <c r="E1958" s="36"/>
      <c r="G1958" s="37"/>
      <c r="H1958" s="38"/>
      <c r="I1958" s="38"/>
      <c r="J1958" s="38"/>
      <c r="M1958" s="39"/>
      <c r="AG1958" s="32"/>
      <c r="AH1958" s="32"/>
      <c r="AI1958" s="40"/>
      <c r="AJ1958" s="41"/>
      <c r="AK1958" s="42"/>
      <c r="AL1958" s="40"/>
      <c r="AM1958" s="41"/>
      <c r="AN1958" s="42"/>
      <c r="AO1958" s="43"/>
      <c r="AP1958" s="43"/>
      <c r="AQ1958" s="43"/>
    </row>
    <row r="1959" spans="5:43" x14ac:dyDescent="0.2">
      <c r="E1959" s="36"/>
      <c r="G1959" s="37"/>
      <c r="H1959" s="38"/>
      <c r="I1959" s="38"/>
      <c r="J1959" s="38"/>
      <c r="M1959" s="39"/>
      <c r="AG1959" s="32"/>
      <c r="AH1959" s="32"/>
      <c r="AI1959" s="40"/>
      <c r="AJ1959" s="41"/>
      <c r="AK1959" s="42"/>
      <c r="AL1959" s="40"/>
      <c r="AM1959" s="41"/>
      <c r="AN1959" s="42"/>
      <c r="AO1959" s="43"/>
      <c r="AP1959" s="43"/>
      <c r="AQ1959" s="43"/>
    </row>
    <row r="1960" spans="5:43" x14ac:dyDescent="0.2">
      <c r="E1960" s="36"/>
      <c r="G1960" s="37"/>
      <c r="H1960" s="38"/>
      <c r="I1960" s="38"/>
      <c r="J1960" s="38"/>
      <c r="M1960" s="39"/>
      <c r="AG1960" s="32"/>
      <c r="AH1960" s="32"/>
      <c r="AI1960" s="40"/>
      <c r="AJ1960" s="41"/>
      <c r="AK1960" s="42"/>
      <c r="AL1960" s="40"/>
      <c r="AM1960" s="41"/>
      <c r="AN1960" s="42"/>
      <c r="AO1960" s="43"/>
      <c r="AP1960" s="43"/>
      <c r="AQ1960" s="43"/>
    </row>
    <row r="1961" spans="5:43" x14ac:dyDescent="0.2">
      <c r="E1961" s="36"/>
      <c r="G1961" s="37"/>
      <c r="H1961" s="38"/>
      <c r="I1961" s="38"/>
      <c r="J1961" s="38"/>
      <c r="M1961" s="39"/>
      <c r="AG1961" s="32"/>
      <c r="AH1961" s="32"/>
      <c r="AI1961" s="40"/>
      <c r="AJ1961" s="41"/>
      <c r="AK1961" s="42"/>
      <c r="AL1961" s="40"/>
      <c r="AM1961" s="41"/>
      <c r="AN1961" s="42"/>
      <c r="AO1961" s="43"/>
      <c r="AP1961" s="43"/>
      <c r="AQ1961" s="43"/>
    </row>
    <row r="1962" spans="5:43" x14ac:dyDescent="0.2">
      <c r="E1962" s="36"/>
      <c r="G1962" s="37"/>
      <c r="H1962" s="38"/>
      <c r="I1962" s="38"/>
      <c r="J1962" s="38"/>
      <c r="M1962" s="39"/>
      <c r="AG1962" s="32"/>
      <c r="AH1962" s="32"/>
      <c r="AI1962" s="40"/>
      <c r="AJ1962" s="41"/>
      <c r="AK1962" s="42"/>
      <c r="AL1962" s="40"/>
      <c r="AM1962" s="41"/>
      <c r="AN1962" s="42"/>
      <c r="AO1962" s="43"/>
      <c r="AP1962" s="43"/>
      <c r="AQ1962" s="43"/>
    </row>
    <row r="1963" spans="5:43" x14ac:dyDescent="0.2">
      <c r="E1963" s="36"/>
      <c r="G1963" s="37"/>
      <c r="H1963" s="38"/>
      <c r="I1963" s="38"/>
      <c r="J1963" s="38"/>
      <c r="M1963" s="39"/>
      <c r="AG1963" s="32"/>
      <c r="AH1963" s="32"/>
      <c r="AI1963" s="40"/>
      <c r="AJ1963" s="41"/>
      <c r="AK1963" s="42"/>
      <c r="AL1963" s="40"/>
      <c r="AM1963" s="41"/>
      <c r="AN1963" s="42"/>
      <c r="AO1963" s="43"/>
      <c r="AP1963" s="43"/>
      <c r="AQ1963" s="43"/>
    </row>
    <row r="1964" spans="5:43" x14ac:dyDescent="0.2">
      <c r="E1964" s="36"/>
      <c r="G1964" s="37"/>
      <c r="H1964" s="38"/>
      <c r="I1964" s="38"/>
      <c r="J1964" s="38"/>
      <c r="M1964" s="39"/>
      <c r="AG1964" s="32"/>
      <c r="AH1964" s="32"/>
      <c r="AI1964" s="40"/>
      <c r="AJ1964" s="41"/>
      <c r="AK1964" s="42"/>
      <c r="AL1964" s="40"/>
      <c r="AM1964" s="41"/>
      <c r="AN1964" s="42"/>
      <c r="AO1964" s="43"/>
      <c r="AP1964" s="43"/>
      <c r="AQ1964" s="43"/>
    </row>
    <row r="1965" spans="5:43" x14ac:dyDescent="0.2">
      <c r="E1965" s="36"/>
      <c r="G1965" s="37"/>
      <c r="H1965" s="38"/>
      <c r="I1965" s="38"/>
      <c r="J1965" s="38"/>
      <c r="M1965" s="39"/>
      <c r="AG1965" s="32"/>
      <c r="AH1965" s="32"/>
      <c r="AI1965" s="40"/>
      <c r="AJ1965" s="41"/>
      <c r="AK1965" s="42"/>
      <c r="AL1965" s="40"/>
      <c r="AM1965" s="41"/>
      <c r="AN1965" s="42"/>
      <c r="AO1965" s="43"/>
      <c r="AP1965" s="43"/>
      <c r="AQ1965" s="43"/>
    </row>
    <row r="1966" spans="5:43" x14ac:dyDescent="0.2">
      <c r="E1966" s="36"/>
      <c r="G1966" s="37"/>
      <c r="H1966" s="38"/>
      <c r="I1966" s="38"/>
      <c r="J1966" s="38"/>
      <c r="M1966" s="39"/>
      <c r="AG1966" s="32"/>
      <c r="AH1966" s="32"/>
      <c r="AI1966" s="40"/>
      <c r="AJ1966" s="41"/>
      <c r="AK1966" s="42"/>
      <c r="AL1966" s="40"/>
      <c r="AM1966" s="41"/>
      <c r="AN1966" s="42"/>
      <c r="AO1966" s="43"/>
      <c r="AP1966" s="43"/>
      <c r="AQ1966" s="43"/>
    </row>
    <row r="1967" spans="5:43" x14ac:dyDescent="0.2">
      <c r="E1967" s="36"/>
      <c r="G1967" s="37"/>
      <c r="H1967" s="38"/>
      <c r="I1967" s="38"/>
      <c r="J1967" s="38"/>
      <c r="M1967" s="39"/>
      <c r="AG1967" s="32"/>
      <c r="AH1967" s="32"/>
      <c r="AI1967" s="40"/>
      <c r="AJ1967" s="41"/>
      <c r="AK1967" s="42"/>
      <c r="AL1967" s="40"/>
      <c r="AM1967" s="41"/>
      <c r="AN1967" s="42"/>
      <c r="AO1967" s="43"/>
      <c r="AP1967" s="43"/>
      <c r="AQ1967" s="43"/>
    </row>
    <row r="1968" spans="5:43" x14ac:dyDescent="0.2">
      <c r="E1968" s="36"/>
      <c r="G1968" s="37"/>
      <c r="H1968" s="38"/>
      <c r="I1968" s="38"/>
      <c r="J1968" s="38"/>
      <c r="M1968" s="39"/>
      <c r="AG1968" s="32"/>
      <c r="AH1968" s="32"/>
      <c r="AI1968" s="40"/>
      <c r="AJ1968" s="41"/>
      <c r="AK1968" s="42"/>
      <c r="AL1968" s="40"/>
      <c r="AM1968" s="41"/>
      <c r="AN1968" s="42"/>
      <c r="AO1968" s="43"/>
      <c r="AP1968" s="43"/>
      <c r="AQ1968" s="43"/>
    </row>
    <row r="1969" spans="5:43" x14ac:dyDescent="0.2">
      <c r="E1969" s="36"/>
      <c r="G1969" s="37"/>
      <c r="H1969" s="38"/>
      <c r="I1969" s="38"/>
      <c r="J1969" s="38"/>
      <c r="M1969" s="39"/>
      <c r="AG1969" s="32"/>
      <c r="AH1969" s="32"/>
      <c r="AI1969" s="40"/>
      <c r="AJ1969" s="41"/>
      <c r="AK1969" s="42"/>
      <c r="AL1969" s="40"/>
      <c r="AM1969" s="41"/>
      <c r="AN1969" s="42"/>
      <c r="AO1969" s="43"/>
      <c r="AP1969" s="43"/>
      <c r="AQ1969" s="43"/>
    </row>
    <row r="1970" spans="5:43" x14ac:dyDescent="0.2">
      <c r="E1970" s="36"/>
      <c r="G1970" s="37"/>
      <c r="H1970" s="38"/>
      <c r="I1970" s="38"/>
      <c r="J1970" s="38"/>
      <c r="M1970" s="39"/>
      <c r="AG1970" s="32"/>
      <c r="AH1970" s="32"/>
      <c r="AI1970" s="40"/>
      <c r="AJ1970" s="41"/>
      <c r="AK1970" s="42"/>
      <c r="AL1970" s="40"/>
      <c r="AM1970" s="41"/>
      <c r="AN1970" s="42"/>
      <c r="AO1970" s="43"/>
      <c r="AP1970" s="43"/>
      <c r="AQ1970" s="43"/>
    </row>
    <row r="1971" spans="5:43" x14ac:dyDescent="0.2">
      <c r="E1971" s="36"/>
      <c r="G1971" s="37"/>
      <c r="H1971" s="38"/>
      <c r="I1971" s="38"/>
      <c r="J1971" s="38"/>
      <c r="M1971" s="39"/>
      <c r="AG1971" s="32"/>
      <c r="AH1971" s="32"/>
      <c r="AI1971" s="40"/>
      <c r="AJ1971" s="41"/>
      <c r="AK1971" s="42"/>
      <c r="AL1971" s="40"/>
      <c r="AM1971" s="41"/>
      <c r="AN1971" s="42"/>
      <c r="AO1971" s="43"/>
      <c r="AP1971" s="43"/>
      <c r="AQ1971" s="43"/>
    </row>
    <row r="1972" spans="5:43" x14ac:dyDescent="0.2">
      <c r="E1972" s="36"/>
      <c r="G1972" s="37"/>
      <c r="H1972" s="38"/>
      <c r="I1972" s="38"/>
      <c r="J1972" s="38"/>
      <c r="M1972" s="39"/>
      <c r="AG1972" s="32"/>
      <c r="AH1972" s="32"/>
      <c r="AI1972" s="40"/>
      <c r="AJ1972" s="41"/>
      <c r="AK1972" s="42"/>
      <c r="AL1972" s="40"/>
      <c r="AM1972" s="41"/>
      <c r="AN1972" s="42"/>
      <c r="AO1972" s="43"/>
      <c r="AP1972" s="43"/>
      <c r="AQ1972" s="43"/>
    </row>
    <row r="1973" spans="5:43" x14ac:dyDescent="0.2">
      <c r="E1973" s="36"/>
      <c r="G1973" s="37"/>
      <c r="H1973" s="38"/>
      <c r="I1973" s="38"/>
      <c r="J1973" s="38"/>
      <c r="M1973" s="39"/>
      <c r="AG1973" s="32"/>
      <c r="AH1973" s="32"/>
      <c r="AI1973" s="40"/>
      <c r="AJ1973" s="41"/>
      <c r="AK1973" s="42"/>
      <c r="AL1973" s="40"/>
      <c r="AM1973" s="41"/>
      <c r="AN1973" s="42"/>
      <c r="AO1973" s="43"/>
      <c r="AP1973" s="43"/>
      <c r="AQ1973" s="43"/>
    </row>
    <row r="1974" spans="5:43" x14ac:dyDescent="0.2">
      <c r="E1974" s="36"/>
      <c r="G1974" s="37"/>
      <c r="H1974" s="38"/>
      <c r="I1974" s="38"/>
      <c r="J1974" s="38"/>
      <c r="M1974" s="39"/>
      <c r="AG1974" s="32"/>
      <c r="AH1974" s="32"/>
      <c r="AI1974" s="40"/>
      <c r="AJ1974" s="41"/>
      <c r="AK1974" s="42"/>
      <c r="AL1974" s="40"/>
      <c r="AM1974" s="41"/>
      <c r="AN1974" s="42"/>
      <c r="AO1974" s="43"/>
      <c r="AP1974" s="43"/>
      <c r="AQ1974" s="43"/>
    </row>
    <row r="1975" spans="5:43" x14ac:dyDescent="0.2">
      <c r="E1975" s="36"/>
      <c r="G1975" s="37"/>
      <c r="H1975" s="38"/>
      <c r="I1975" s="38"/>
      <c r="J1975" s="38"/>
      <c r="M1975" s="39"/>
      <c r="AG1975" s="32"/>
      <c r="AH1975" s="32"/>
      <c r="AI1975" s="40"/>
      <c r="AJ1975" s="41"/>
      <c r="AK1975" s="42"/>
      <c r="AL1975" s="40"/>
      <c r="AM1975" s="41"/>
      <c r="AN1975" s="42"/>
      <c r="AO1975" s="43"/>
      <c r="AP1975" s="43"/>
      <c r="AQ1975" s="43"/>
    </row>
    <row r="1976" spans="5:43" x14ac:dyDescent="0.2">
      <c r="E1976" s="36"/>
      <c r="G1976" s="37"/>
      <c r="H1976" s="38"/>
      <c r="I1976" s="38"/>
      <c r="J1976" s="38"/>
      <c r="M1976" s="39"/>
      <c r="AG1976" s="32"/>
      <c r="AH1976" s="32"/>
      <c r="AI1976" s="40"/>
      <c r="AJ1976" s="41"/>
      <c r="AK1976" s="42"/>
      <c r="AL1976" s="40"/>
      <c r="AM1976" s="41"/>
      <c r="AN1976" s="42"/>
      <c r="AO1976" s="43"/>
      <c r="AP1976" s="43"/>
      <c r="AQ1976" s="43"/>
    </row>
    <row r="1977" spans="5:43" x14ac:dyDescent="0.2">
      <c r="E1977" s="36"/>
      <c r="G1977" s="37"/>
      <c r="H1977" s="38"/>
      <c r="I1977" s="38"/>
      <c r="J1977" s="38"/>
      <c r="M1977" s="39"/>
      <c r="AG1977" s="32"/>
      <c r="AH1977" s="32"/>
      <c r="AI1977" s="40"/>
      <c r="AJ1977" s="41"/>
      <c r="AK1977" s="42"/>
      <c r="AL1977" s="40"/>
      <c r="AM1977" s="41"/>
      <c r="AN1977" s="42"/>
      <c r="AO1977" s="43"/>
      <c r="AP1977" s="43"/>
      <c r="AQ1977" s="43"/>
    </row>
    <row r="1978" spans="5:43" x14ac:dyDescent="0.2">
      <c r="E1978" s="36"/>
      <c r="G1978" s="37"/>
      <c r="H1978" s="38"/>
      <c r="I1978" s="38"/>
      <c r="J1978" s="38"/>
      <c r="M1978" s="39"/>
      <c r="AG1978" s="32"/>
      <c r="AH1978" s="32"/>
      <c r="AI1978" s="40"/>
      <c r="AJ1978" s="41"/>
      <c r="AK1978" s="42"/>
      <c r="AL1978" s="40"/>
      <c r="AM1978" s="41"/>
      <c r="AN1978" s="42"/>
      <c r="AO1978" s="43"/>
      <c r="AP1978" s="43"/>
      <c r="AQ1978" s="43"/>
    </row>
    <row r="1979" spans="5:43" x14ac:dyDescent="0.2">
      <c r="E1979" s="36"/>
      <c r="G1979" s="37"/>
      <c r="H1979" s="38"/>
      <c r="I1979" s="38"/>
      <c r="J1979" s="38"/>
      <c r="M1979" s="39"/>
      <c r="AG1979" s="32"/>
      <c r="AH1979" s="32"/>
      <c r="AI1979" s="40"/>
      <c r="AJ1979" s="41"/>
      <c r="AK1979" s="42"/>
      <c r="AL1979" s="40"/>
      <c r="AM1979" s="41"/>
      <c r="AN1979" s="42"/>
      <c r="AO1979" s="43"/>
      <c r="AP1979" s="43"/>
      <c r="AQ1979" s="43"/>
    </row>
    <row r="1980" spans="5:43" x14ac:dyDescent="0.2">
      <c r="E1980" s="36"/>
      <c r="G1980" s="37"/>
      <c r="H1980" s="38"/>
      <c r="I1980" s="38"/>
      <c r="J1980" s="38"/>
      <c r="M1980" s="39"/>
      <c r="AG1980" s="32"/>
      <c r="AH1980" s="32"/>
      <c r="AI1980" s="40"/>
      <c r="AJ1980" s="41"/>
      <c r="AK1980" s="42"/>
      <c r="AL1980" s="40"/>
      <c r="AM1980" s="41"/>
      <c r="AN1980" s="42"/>
      <c r="AO1980" s="43"/>
      <c r="AP1980" s="43"/>
      <c r="AQ1980" s="43"/>
    </row>
    <row r="1981" spans="5:43" x14ac:dyDescent="0.2">
      <c r="E1981" s="36"/>
      <c r="G1981" s="37"/>
      <c r="H1981" s="38"/>
      <c r="I1981" s="38"/>
      <c r="J1981" s="38"/>
      <c r="M1981" s="39"/>
      <c r="AG1981" s="32"/>
      <c r="AH1981" s="32"/>
      <c r="AI1981" s="40"/>
      <c r="AJ1981" s="41"/>
      <c r="AK1981" s="42"/>
      <c r="AL1981" s="40"/>
      <c r="AM1981" s="41"/>
      <c r="AN1981" s="42"/>
      <c r="AO1981" s="43"/>
      <c r="AP1981" s="43"/>
      <c r="AQ1981" s="43"/>
    </row>
    <row r="1982" spans="5:43" x14ac:dyDescent="0.2">
      <c r="E1982" s="36"/>
      <c r="G1982" s="37"/>
      <c r="H1982" s="38"/>
      <c r="I1982" s="38"/>
      <c r="J1982" s="38"/>
      <c r="M1982" s="39"/>
      <c r="AG1982" s="32"/>
      <c r="AH1982" s="32"/>
      <c r="AI1982" s="40"/>
      <c r="AJ1982" s="41"/>
      <c r="AK1982" s="42"/>
      <c r="AL1982" s="40"/>
      <c r="AM1982" s="41"/>
      <c r="AN1982" s="42"/>
      <c r="AO1982" s="43"/>
      <c r="AP1982" s="43"/>
      <c r="AQ1982" s="43"/>
    </row>
    <row r="1983" spans="5:43" x14ac:dyDescent="0.2">
      <c r="E1983" s="36"/>
      <c r="G1983" s="37"/>
      <c r="H1983" s="38"/>
      <c r="I1983" s="38"/>
      <c r="J1983" s="38"/>
      <c r="M1983" s="39"/>
      <c r="AG1983" s="32"/>
      <c r="AH1983" s="32"/>
      <c r="AI1983" s="40"/>
      <c r="AJ1983" s="41"/>
      <c r="AK1983" s="42"/>
      <c r="AL1983" s="40"/>
      <c r="AM1983" s="41"/>
      <c r="AN1983" s="42"/>
      <c r="AO1983" s="43"/>
      <c r="AP1983" s="43"/>
      <c r="AQ1983" s="43"/>
    </row>
    <row r="1984" spans="5:43" x14ac:dyDescent="0.2">
      <c r="E1984" s="36"/>
      <c r="G1984" s="37"/>
      <c r="H1984" s="38"/>
      <c r="I1984" s="38"/>
      <c r="J1984" s="38"/>
      <c r="M1984" s="39"/>
      <c r="AG1984" s="32"/>
      <c r="AH1984" s="32"/>
      <c r="AI1984" s="40"/>
      <c r="AJ1984" s="41"/>
      <c r="AK1984" s="42"/>
      <c r="AL1984" s="40"/>
      <c r="AM1984" s="41"/>
      <c r="AN1984" s="42"/>
      <c r="AO1984" s="43"/>
      <c r="AP1984" s="43"/>
      <c r="AQ1984" s="43"/>
    </row>
    <row r="1985" spans="5:43" x14ac:dyDescent="0.2">
      <c r="E1985" s="36"/>
      <c r="G1985" s="37"/>
      <c r="H1985" s="38"/>
      <c r="I1985" s="38"/>
      <c r="J1985" s="38"/>
      <c r="M1985" s="39"/>
      <c r="AG1985" s="32"/>
      <c r="AH1985" s="32"/>
      <c r="AI1985" s="40"/>
      <c r="AJ1985" s="41"/>
      <c r="AK1985" s="42"/>
      <c r="AL1985" s="40"/>
      <c r="AM1985" s="41"/>
      <c r="AN1985" s="42"/>
      <c r="AO1985" s="43"/>
      <c r="AP1985" s="43"/>
      <c r="AQ1985" s="43"/>
    </row>
    <row r="1986" spans="5:43" x14ac:dyDescent="0.2">
      <c r="E1986" s="36"/>
      <c r="G1986" s="37"/>
      <c r="H1986" s="38"/>
      <c r="I1986" s="38"/>
      <c r="J1986" s="38"/>
      <c r="M1986" s="39"/>
      <c r="AG1986" s="32"/>
      <c r="AH1986" s="32"/>
      <c r="AI1986" s="40"/>
      <c r="AJ1986" s="41"/>
      <c r="AK1986" s="42"/>
      <c r="AL1986" s="40"/>
      <c r="AM1986" s="41"/>
      <c r="AN1986" s="42"/>
      <c r="AO1986" s="43"/>
      <c r="AP1986" s="43"/>
      <c r="AQ1986" s="43"/>
    </row>
    <row r="1987" spans="5:43" x14ac:dyDescent="0.2">
      <c r="E1987" s="36"/>
      <c r="G1987" s="37"/>
      <c r="H1987" s="38"/>
      <c r="I1987" s="38"/>
      <c r="J1987" s="38"/>
      <c r="M1987" s="39"/>
      <c r="AG1987" s="32"/>
      <c r="AH1987" s="32"/>
      <c r="AI1987" s="40"/>
      <c r="AJ1987" s="41"/>
      <c r="AK1987" s="42"/>
      <c r="AL1987" s="40"/>
      <c r="AM1987" s="41"/>
      <c r="AN1987" s="42"/>
      <c r="AO1987" s="43"/>
      <c r="AP1987" s="43"/>
      <c r="AQ1987" s="43"/>
    </row>
    <row r="1988" spans="5:43" x14ac:dyDescent="0.2">
      <c r="E1988" s="36"/>
      <c r="G1988" s="37"/>
      <c r="H1988" s="38"/>
      <c r="I1988" s="38"/>
      <c r="J1988" s="38"/>
      <c r="M1988" s="39"/>
      <c r="AG1988" s="32"/>
      <c r="AH1988" s="32"/>
      <c r="AI1988" s="40"/>
      <c r="AJ1988" s="41"/>
      <c r="AK1988" s="42"/>
      <c r="AL1988" s="40"/>
      <c r="AM1988" s="41"/>
      <c r="AN1988" s="42"/>
      <c r="AO1988" s="43"/>
      <c r="AP1988" s="43"/>
      <c r="AQ1988" s="43"/>
    </row>
    <row r="1989" spans="5:43" x14ac:dyDescent="0.2">
      <c r="E1989" s="36"/>
      <c r="G1989" s="37"/>
      <c r="H1989" s="38"/>
      <c r="I1989" s="38"/>
      <c r="J1989" s="38"/>
      <c r="M1989" s="39"/>
      <c r="AG1989" s="32"/>
      <c r="AH1989" s="32"/>
      <c r="AI1989" s="40"/>
      <c r="AJ1989" s="41"/>
      <c r="AK1989" s="42"/>
      <c r="AL1989" s="40"/>
      <c r="AM1989" s="41"/>
      <c r="AN1989" s="42"/>
      <c r="AO1989" s="43"/>
      <c r="AP1989" s="43"/>
      <c r="AQ1989" s="43"/>
    </row>
    <row r="1990" spans="5:43" x14ac:dyDescent="0.2">
      <c r="E1990" s="36"/>
      <c r="G1990" s="37"/>
      <c r="H1990" s="38"/>
      <c r="I1990" s="38"/>
      <c r="J1990" s="38"/>
      <c r="M1990" s="39"/>
      <c r="AG1990" s="32"/>
      <c r="AH1990" s="32"/>
      <c r="AI1990" s="40"/>
      <c r="AJ1990" s="41"/>
      <c r="AK1990" s="42"/>
      <c r="AL1990" s="40"/>
      <c r="AM1990" s="41"/>
      <c r="AN1990" s="42"/>
      <c r="AO1990" s="43"/>
      <c r="AP1990" s="43"/>
      <c r="AQ1990" s="43"/>
    </row>
    <row r="1991" spans="5:43" x14ac:dyDescent="0.2">
      <c r="E1991" s="36"/>
      <c r="G1991" s="37"/>
      <c r="H1991" s="38"/>
      <c r="I1991" s="38"/>
      <c r="J1991" s="38"/>
      <c r="M1991" s="39"/>
      <c r="AG1991" s="32"/>
      <c r="AH1991" s="32"/>
      <c r="AI1991" s="40"/>
      <c r="AJ1991" s="41"/>
      <c r="AK1991" s="42"/>
      <c r="AL1991" s="40"/>
      <c r="AM1991" s="41"/>
      <c r="AN1991" s="42"/>
      <c r="AO1991" s="43"/>
      <c r="AP1991" s="43"/>
      <c r="AQ1991" s="43"/>
    </row>
    <row r="1992" spans="5:43" x14ac:dyDescent="0.2">
      <c r="E1992" s="36"/>
      <c r="G1992" s="37"/>
      <c r="H1992" s="38"/>
      <c r="I1992" s="38"/>
      <c r="J1992" s="38"/>
      <c r="M1992" s="39"/>
      <c r="AG1992" s="32"/>
      <c r="AH1992" s="32"/>
      <c r="AI1992" s="40"/>
      <c r="AJ1992" s="41"/>
      <c r="AK1992" s="42"/>
      <c r="AL1992" s="40"/>
      <c r="AM1992" s="41"/>
      <c r="AN1992" s="42"/>
      <c r="AO1992" s="43"/>
      <c r="AP1992" s="43"/>
      <c r="AQ1992" s="43"/>
    </row>
    <row r="1993" spans="5:43" x14ac:dyDescent="0.2">
      <c r="E1993" s="36"/>
      <c r="G1993" s="37"/>
      <c r="H1993" s="38"/>
      <c r="I1993" s="38"/>
      <c r="J1993" s="38"/>
      <c r="M1993" s="39"/>
      <c r="AG1993" s="32"/>
      <c r="AH1993" s="32"/>
      <c r="AI1993" s="40"/>
      <c r="AJ1993" s="41"/>
      <c r="AK1993" s="42"/>
      <c r="AL1993" s="40"/>
      <c r="AM1993" s="41"/>
      <c r="AN1993" s="42"/>
      <c r="AO1993" s="43"/>
      <c r="AP1993" s="43"/>
      <c r="AQ1993" s="43"/>
    </row>
    <row r="1994" spans="5:43" x14ac:dyDescent="0.2">
      <c r="E1994" s="36"/>
      <c r="G1994" s="37"/>
      <c r="H1994" s="38"/>
      <c r="I1994" s="38"/>
      <c r="J1994" s="38"/>
      <c r="M1994" s="39"/>
      <c r="AG1994" s="32"/>
      <c r="AH1994" s="32"/>
      <c r="AI1994" s="40"/>
      <c r="AJ1994" s="41"/>
      <c r="AK1994" s="42"/>
      <c r="AL1994" s="40"/>
      <c r="AM1994" s="41"/>
      <c r="AN1994" s="42"/>
      <c r="AO1994" s="43"/>
      <c r="AP1994" s="43"/>
      <c r="AQ1994" s="43"/>
    </row>
    <row r="1995" spans="5:43" x14ac:dyDescent="0.2">
      <c r="E1995" s="36"/>
      <c r="G1995" s="37"/>
      <c r="H1995" s="38"/>
      <c r="I1995" s="38"/>
      <c r="J1995" s="38"/>
      <c r="M1995" s="39"/>
      <c r="AG1995" s="32"/>
      <c r="AH1995" s="32"/>
      <c r="AI1995" s="40"/>
      <c r="AJ1995" s="41"/>
      <c r="AK1995" s="42"/>
      <c r="AL1995" s="40"/>
      <c r="AM1995" s="41"/>
      <c r="AN1995" s="42"/>
      <c r="AO1995" s="43"/>
      <c r="AP1995" s="43"/>
      <c r="AQ1995" s="43"/>
    </row>
    <row r="1996" spans="5:43" x14ac:dyDescent="0.2">
      <c r="E1996" s="36"/>
      <c r="G1996" s="37"/>
      <c r="H1996" s="38"/>
      <c r="I1996" s="38"/>
      <c r="J1996" s="38"/>
      <c r="M1996" s="39"/>
      <c r="AG1996" s="32"/>
      <c r="AH1996" s="32"/>
      <c r="AI1996" s="40"/>
      <c r="AJ1996" s="41"/>
      <c r="AK1996" s="42"/>
      <c r="AL1996" s="40"/>
      <c r="AM1996" s="41"/>
      <c r="AN1996" s="42"/>
      <c r="AO1996" s="43"/>
      <c r="AP1996" s="43"/>
      <c r="AQ1996" s="43"/>
    </row>
    <row r="1997" spans="5:43" x14ac:dyDescent="0.2">
      <c r="E1997" s="36"/>
      <c r="G1997" s="37"/>
      <c r="H1997" s="38"/>
      <c r="I1997" s="38"/>
      <c r="J1997" s="38"/>
      <c r="M1997" s="39"/>
      <c r="AG1997" s="32"/>
      <c r="AH1997" s="32"/>
      <c r="AI1997" s="40"/>
      <c r="AJ1997" s="41"/>
      <c r="AK1997" s="42"/>
      <c r="AL1997" s="40"/>
      <c r="AM1997" s="41"/>
      <c r="AN1997" s="42"/>
      <c r="AO1997" s="43"/>
      <c r="AP1997" s="43"/>
      <c r="AQ1997" s="43"/>
    </row>
    <row r="1998" spans="5:43" x14ac:dyDescent="0.2">
      <c r="E1998" s="36"/>
      <c r="G1998" s="37"/>
      <c r="H1998" s="38"/>
      <c r="I1998" s="38"/>
      <c r="J1998" s="38"/>
      <c r="M1998" s="39"/>
      <c r="AG1998" s="32"/>
      <c r="AH1998" s="32"/>
      <c r="AI1998" s="40"/>
      <c r="AJ1998" s="41"/>
      <c r="AK1998" s="42"/>
      <c r="AL1998" s="40"/>
      <c r="AM1998" s="41"/>
      <c r="AN1998" s="42"/>
      <c r="AO1998" s="43"/>
      <c r="AP1998" s="43"/>
      <c r="AQ1998" s="43"/>
    </row>
    <row r="1999" spans="5:43" x14ac:dyDescent="0.2">
      <c r="E1999" s="36"/>
      <c r="G1999" s="37"/>
      <c r="H1999" s="38"/>
      <c r="I1999" s="38"/>
      <c r="J1999" s="38"/>
      <c r="M1999" s="39"/>
      <c r="AG1999" s="32"/>
      <c r="AH1999" s="32"/>
      <c r="AI1999" s="40"/>
      <c r="AJ1999" s="41"/>
      <c r="AK1999" s="42"/>
      <c r="AL1999" s="40"/>
      <c r="AM1999" s="41"/>
      <c r="AN1999" s="42"/>
      <c r="AO1999" s="43"/>
      <c r="AP1999" s="43"/>
      <c r="AQ1999" s="43"/>
    </row>
    <row r="2000" spans="5:43" x14ac:dyDescent="0.2">
      <c r="E2000" s="36"/>
      <c r="G2000" s="37"/>
      <c r="H2000" s="38"/>
      <c r="I2000" s="38"/>
      <c r="J2000" s="38"/>
      <c r="M2000" s="39"/>
      <c r="AG2000" s="32"/>
      <c r="AH2000" s="32"/>
      <c r="AI2000" s="40"/>
      <c r="AJ2000" s="41"/>
      <c r="AK2000" s="42"/>
      <c r="AL2000" s="40"/>
      <c r="AM2000" s="41"/>
      <c r="AN2000" s="42"/>
      <c r="AO2000" s="43"/>
      <c r="AP2000" s="43"/>
      <c r="AQ2000" s="43"/>
    </row>
    <row r="2001" spans="5:43" x14ac:dyDescent="0.2">
      <c r="E2001" s="36"/>
      <c r="G2001" s="37"/>
      <c r="H2001" s="38"/>
      <c r="I2001" s="38"/>
      <c r="J2001" s="38"/>
      <c r="M2001" s="39"/>
      <c r="AG2001" s="32"/>
      <c r="AH2001" s="32"/>
      <c r="AI2001" s="40"/>
      <c r="AJ2001" s="41"/>
      <c r="AK2001" s="42"/>
      <c r="AL2001" s="40"/>
      <c r="AM2001" s="41"/>
      <c r="AN2001" s="42"/>
      <c r="AO2001" s="43"/>
      <c r="AP2001" s="43"/>
      <c r="AQ2001" s="43"/>
    </row>
    <row r="2002" spans="5:43" x14ac:dyDescent="0.2">
      <c r="E2002" s="36"/>
      <c r="G2002" s="37"/>
      <c r="H2002" s="38"/>
      <c r="I2002" s="38"/>
      <c r="J2002" s="38"/>
      <c r="M2002" s="39"/>
      <c r="AG2002" s="32"/>
      <c r="AH2002" s="32"/>
      <c r="AI2002" s="40"/>
      <c r="AJ2002" s="41"/>
      <c r="AK2002" s="42"/>
      <c r="AL2002" s="40"/>
      <c r="AM2002" s="41"/>
      <c r="AN2002" s="42"/>
      <c r="AO2002" s="43"/>
      <c r="AP2002" s="43"/>
      <c r="AQ2002" s="43"/>
    </row>
    <row r="2003" spans="5:43" x14ac:dyDescent="0.2">
      <c r="E2003" s="36"/>
      <c r="G2003" s="37"/>
      <c r="H2003" s="38"/>
      <c r="I2003" s="38"/>
      <c r="J2003" s="38"/>
      <c r="M2003" s="39"/>
      <c r="AG2003" s="32"/>
      <c r="AH2003" s="32"/>
      <c r="AI2003" s="40"/>
      <c r="AJ2003" s="41"/>
      <c r="AK2003" s="42"/>
      <c r="AL2003" s="40"/>
      <c r="AM2003" s="41"/>
      <c r="AN2003" s="42"/>
      <c r="AO2003" s="43"/>
      <c r="AP2003" s="43"/>
      <c r="AQ2003" s="43"/>
    </row>
    <row r="2004" spans="5:43" x14ac:dyDescent="0.2">
      <c r="E2004" s="36"/>
      <c r="G2004" s="37"/>
      <c r="H2004" s="38"/>
      <c r="I2004" s="38"/>
      <c r="J2004" s="38"/>
      <c r="M2004" s="39"/>
      <c r="AG2004" s="32"/>
      <c r="AH2004" s="32"/>
      <c r="AI2004" s="40"/>
      <c r="AJ2004" s="41"/>
      <c r="AK2004" s="42"/>
      <c r="AL2004" s="40"/>
      <c r="AM2004" s="41"/>
      <c r="AN2004" s="42"/>
      <c r="AO2004" s="43"/>
      <c r="AP2004" s="43"/>
      <c r="AQ2004" s="43"/>
    </row>
    <row r="2005" spans="5:43" x14ac:dyDescent="0.2">
      <c r="E2005" s="36"/>
      <c r="G2005" s="37"/>
      <c r="H2005" s="38"/>
      <c r="I2005" s="38"/>
      <c r="J2005" s="38"/>
      <c r="M2005" s="39"/>
      <c r="AG2005" s="32"/>
      <c r="AH2005" s="32"/>
      <c r="AI2005" s="40"/>
      <c r="AJ2005" s="41"/>
      <c r="AK2005" s="42"/>
      <c r="AL2005" s="40"/>
      <c r="AM2005" s="41"/>
      <c r="AN2005" s="42"/>
      <c r="AO2005" s="43"/>
      <c r="AP2005" s="43"/>
      <c r="AQ2005" s="43"/>
    </row>
    <row r="2006" spans="5:43" x14ac:dyDescent="0.2">
      <c r="E2006" s="36"/>
      <c r="G2006" s="37"/>
      <c r="H2006" s="38"/>
      <c r="I2006" s="38"/>
      <c r="J2006" s="38"/>
      <c r="M2006" s="39"/>
      <c r="AG2006" s="32"/>
      <c r="AH2006" s="32"/>
      <c r="AI2006" s="40"/>
      <c r="AJ2006" s="41"/>
      <c r="AK2006" s="42"/>
      <c r="AL2006" s="40"/>
      <c r="AM2006" s="41"/>
      <c r="AN2006" s="42"/>
      <c r="AO2006" s="43"/>
      <c r="AP2006" s="43"/>
      <c r="AQ2006" s="43"/>
    </row>
    <row r="2007" spans="5:43" x14ac:dyDescent="0.2">
      <c r="E2007" s="36"/>
      <c r="G2007" s="37"/>
      <c r="H2007" s="38"/>
      <c r="I2007" s="38"/>
      <c r="J2007" s="38"/>
      <c r="M2007" s="39"/>
      <c r="AG2007" s="32"/>
      <c r="AH2007" s="32"/>
      <c r="AI2007" s="40"/>
      <c r="AJ2007" s="41"/>
      <c r="AK2007" s="42"/>
      <c r="AL2007" s="40"/>
      <c r="AM2007" s="41"/>
      <c r="AN2007" s="42"/>
      <c r="AO2007" s="43"/>
      <c r="AP2007" s="43"/>
      <c r="AQ2007" s="43"/>
    </row>
    <row r="2008" spans="5:43" x14ac:dyDescent="0.2">
      <c r="E2008" s="36"/>
      <c r="G2008" s="37"/>
      <c r="H2008" s="38"/>
      <c r="I2008" s="38"/>
      <c r="J2008" s="38"/>
      <c r="M2008" s="39"/>
      <c r="AG2008" s="32"/>
      <c r="AH2008" s="32"/>
      <c r="AI2008" s="40"/>
      <c r="AJ2008" s="41"/>
      <c r="AK2008" s="42"/>
      <c r="AL2008" s="40"/>
      <c r="AM2008" s="41"/>
      <c r="AN2008" s="42"/>
      <c r="AO2008" s="43"/>
      <c r="AP2008" s="43"/>
      <c r="AQ2008" s="43"/>
    </row>
    <row r="2009" spans="5:43" x14ac:dyDescent="0.2">
      <c r="E2009" s="36"/>
      <c r="G2009" s="37"/>
      <c r="H2009" s="38"/>
      <c r="I2009" s="38"/>
      <c r="J2009" s="38"/>
      <c r="M2009" s="39"/>
      <c r="AG2009" s="32"/>
      <c r="AH2009" s="32"/>
      <c r="AI2009" s="40"/>
      <c r="AJ2009" s="41"/>
      <c r="AK2009" s="42"/>
      <c r="AL2009" s="40"/>
      <c r="AM2009" s="41"/>
      <c r="AN2009" s="42"/>
      <c r="AO2009" s="43"/>
      <c r="AP2009" s="43"/>
      <c r="AQ2009" s="43"/>
    </row>
    <row r="2010" spans="5:43" x14ac:dyDescent="0.2">
      <c r="E2010" s="36"/>
      <c r="G2010" s="37"/>
      <c r="H2010" s="38"/>
      <c r="I2010" s="38"/>
      <c r="J2010" s="38"/>
      <c r="M2010" s="39"/>
      <c r="AG2010" s="32"/>
      <c r="AH2010" s="32"/>
      <c r="AI2010" s="40"/>
      <c r="AJ2010" s="41"/>
      <c r="AK2010" s="42"/>
      <c r="AL2010" s="40"/>
      <c r="AM2010" s="41"/>
      <c r="AN2010" s="42"/>
      <c r="AO2010" s="43"/>
      <c r="AP2010" s="43"/>
      <c r="AQ2010" s="43"/>
    </row>
    <row r="2011" spans="5:43" x14ac:dyDescent="0.2">
      <c r="E2011" s="36"/>
      <c r="G2011" s="37"/>
      <c r="H2011" s="38"/>
      <c r="I2011" s="38"/>
      <c r="J2011" s="38"/>
      <c r="M2011" s="39"/>
      <c r="AG2011" s="32"/>
      <c r="AH2011" s="32"/>
      <c r="AI2011" s="40"/>
      <c r="AJ2011" s="41"/>
      <c r="AK2011" s="42"/>
      <c r="AL2011" s="40"/>
      <c r="AM2011" s="41"/>
      <c r="AN2011" s="42"/>
      <c r="AO2011" s="43"/>
      <c r="AP2011" s="43"/>
      <c r="AQ2011" s="43"/>
    </row>
    <row r="2012" spans="5:43" x14ac:dyDescent="0.2">
      <c r="E2012" s="36"/>
      <c r="G2012" s="37"/>
      <c r="H2012" s="38"/>
      <c r="I2012" s="38"/>
      <c r="J2012" s="38"/>
      <c r="M2012" s="39"/>
      <c r="AG2012" s="32"/>
      <c r="AH2012" s="32"/>
      <c r="AI2012" s="40"/>
      <c r="AJ2012" s="41"/>
      <c r="AK2012" s="42"/>
      <c r="AL2012" s="40"/>
      <c r="AM2012" s="41"/>
      <c r="AN2012" s="42"/>
      <c r="AO2012" s="43"/>
      <c r="AP2012" s="43"/>
      <c r="AQ2012" s="43"/>
    </row>
    <row r="2013" spans="5:43" x14ac:dyDescent="0.2">
      <c r="E2013" s="36"/>
      <c r="G2013" s="37"/>
      <c r="H2013" s="38"/>
      <c r="I2013" s="38"/>
      <c r="J2013" s="38"/>
      <c r="M2013" s="39"/>
      <c r="AG2013" s="32"/>
      <c r="AH2013" s="32"/>
      <c r="AI2013" s="40"/>
      <c r="AJ2013" s="41"/>
      <c r="AK2013" s="42"/>
      <c r="AL2013" s="40"/>
      <c r="AM2013" s="41"/>
      <c r="AN2013" s="42"/>
      <c r="AO2013" s="43"/>
      <c r="AP2013" s="43"/>
      <c r="AQ2013" s="43"/>
    </row>
    <row r="2014" spans="5:43" x14ac:dyDescent="0.2">
      <c r="E2014" s="36"/>
      <c r="G2014" s="37"/>
      <c r="H2014" s="38"/>
      <c r="I2014" s="38"/>
      <c r="J2014" s="38"/>
      <c r="M2014" s="39"/>
      <c r="AG2014" s="32"/>
      <c r="AH2014" s="32"/>
      <c r="AI2014" s="40"/>
      <c r="AJ2014" s="41"/>
      <c r="AK2014" s="42"/>
      <c r="AL2014" s="40"/>
      <c r="AM2014" s="41"/>
      <c r="AN2014" s="42"/>
      <c r="AO2014" s="43"/>
      <c r="AP2014" s="43"/>
      <c r="AQ2014" s="43"/>
    </row>
    <row r="2015" spans="5:43" x14ac:dyDescent="0.2">
      <c r="E2015" s="36"/>
      <c r="G2015" s="37"/>
      <c r="H2015" s="38"/>
      <c r="I2015" s="38"/>
      <c r="J2015" s="38"/>
      <c r="M2015" s="39"/>
      <c r="AG2015" s="32"/>
      <c r="AH2015" s="32"/>
      <c r="AI2015" s="40"/>
      <c r="AJ2015" s="41"/>
      <c r="AK2015" s="42"/>
      <c r="AL2015" s="40"/>
      <c r="AM2015" s="41"/>
      <c r="AN2015" s="42"/>
      <c r="AO2015" s="43"/>
      <c r="AP2015" s="43"/>
      <c r="AQ2015" s="43"/>
    </row>
    <row r="2016" spans="5:43" x14ac:dyDescent="0.2">
      <c r="E2016" s="36"/>
      <c r="G2016" s="37"/>
      <c r="H2016" s="38"/>
      <c r="I2016" s="38"/>
      <c r="J2016" s="38"/>
      <c r="M2016" s="39"/>
      <c r="AG2016" s="32"/>
      <c r="AH2016" s="32"/>
      <c r="AI2016" s="40"/>
      <c r="AJ2016" s="41"/>
      <c r="AK2016" s="42"/>
      <c r="AL2016" s="40"/>
      <c r="AM2016" s="41"/>
      <c r="AN2016" s="42"/>
      <c r="AO2016" s="43"/>
      <c r="AP2016" s="43"/>
      <c r="AQ2016" s="43"/>
    </row>
    <row r="2017" spans="5:43" x14ac:dyDescent="0.2">
      <c r="E2017" s="36"/>
      <c r="G2017" s="37"/>
      <c r="H2017" s="38"/>
      <c r="I2017" s="38"/>
      <c r="J2017" s="38"/>
      <c r="M2017" s="39"/>
      <c r="AG2017" s="32"/>
      <c r="AH2017" s="32"/>
      <c r="AI2017" s="40"/>
      <c r="AJ2017" s="41"/>
      <c r="AK2017" s="42"/>
      <c r="AL2017" s="40"/>
      <c r="AM2017" s="41"/>
      <c r="AN2017" s="42"/>
      <c r="AO2017" s="43"/>
      <c r="AP2017" s="43"/>
      <c r="AQ2017" s="43"/>
    </row>
    <row r="2018" spans="5:43" x14ac:dyDescent="0.2">
      <c r="E2018" s="36"/>
      <c r="G2018" s="37"/>
      <c r="H2018" s="38"/>
      <c r="I2018" s="38"/>
      <c r="J2018" s="38"/>
      <c r="M2018" s="39"/>
      <c r="AG2018" s="32"/>
      <c r="AH2018" s="32"/>
      <c r="AI2018" s="40"/>
      <c r="AJ2018" s="41"/>
      <c r="AK2018" s="42"/>
      <c r="AL2018" s="40"/>
      <c r="AM2018" s="41"/>
      <c r="AN2018" s="42"/>
      <c r="AO2018" s="43"/>
      <c r="AP2018" s="43"/>
      <c r="AQ2018" s="43"/>
    </row>
    <row r="2019" spans="5:43" x14ac:dyDescent="0.2">
      <c r="E2019" s="36"/>
      <c r="G2019" s="37"/>
      <c r="H2019" s="38"/>
      <c r="I2019" s="38"/>
      <c r="J2019" s="38"/>
      <c r="M2019" s="39"/>
      <c r="AG2019" s="32"/>
      <c r="AH2019" s="32"/>
      <c r="AI2019" s="40"/>
      <c r="AJ2019" s="41"/>
      <c r="AK2019" s="42"/>
      <c r="AL2019" s="40"/>
      <c r="AM2019" s="41"/>
      <c r="AN2019" s="42"/>
      <c r="AO2019" s="43"/>
      <c r="AP2019" s="43"/>
      <c r="AQ2019" s="43"/>
    </row>
    <row r="2020" spans="5:43" x14ac:dyDescent="0.2">
      <c r="E2020" s="36"/>
      <c r="G2020" s="37"/>
      <c r="H2020" s="38"/>
      <c r="I2020" s="38"/>
      <c r="J2020" s="38"/>
      <c r="M2020" s="39"/>
      <c r="AG2020" s="32"/>
      <c r="AH2020" s="32"/>
      <c r="AI2020" s="40"/>
      <c r="AJ2020" s="41"/>
      <c r="AK2020" s="42"/>
      <c r="AL2020" s="40"/>
      <c r="AM2020" s="41"/>
      <c r="AN2020" s="42"/>
      <c r="AO2020" s="43"/>
      <c r="AP2020" s="43"/>
      <c r="AQ2020" s="43"/>
    </row>
    <row r="2021" spans="5:43" x14ac:dyDescent="0.2">
      <c r="E2021" s="36"/>
      <c r="G2021" s="37"/>
      <c r="H2021" s="38"/>
      <c r="I2021" s="38"/>
      <c r="J2021" s="38"/>
      <c r="M2021" s="39"/>
      <c r="AG2021" s="32"/>
      <c r="AH2021" s="32"/>
      <c r="AI2021" s="40"/>
      <c r="AJ2021" s="41"/>
      <c r="AK2021" s="42"/>
      <c r="AL2021" s="40"/>
      <c r="AM2021" s="41"/>
      <c r="AN2021" s="42"/>
      <c r="AO2021" s="43"/>
      <c r="AP2021" s="43"/>
      <c r="AQ2021" s="43"/>
    </row>
    <row r="2022" spans="5:43" x14ac:dyDescent="0.2">
      <c r="E2022" s="36"/>
      <c r="G2022" s="37"/>
      <c r="H2022" s="38"/>
      <c r="I2022" s="38"/>
      <c r="J2022" s="38"/>
      <c r="M2022" s="39"/>
      <c r="AG2022" s="32"/>
      <c r="AH2022" s="32"/>
      <c r="AI2022" s="40"/>
      <c r="AJ2022" s="41"/>
      <c r="AK2022" s="42"/>
      <c r="AL2022" s="40"/>
      <c r="AM2022" s="41"/>
      <c r="AN2022" s="42"/>
      <c r="AO2022" s="43"/>
      <c r="AP2022" s="43"/>
      <c r="AQ2022" s="43"/>
    </row>
    <row r="2023" spans="5:43" x14ac:dyDescent="0.2">
      <c r="E2023" s="36"/>
      <c r="G2023" s="37"/>
      <c r="H2023" s="38"/>
      <c r="I2023" s="38"/>
      <c r="J2023" s="38"/>
      <c r="M2023" s="39"/>
      <c r="AG2023" s="32"/>
      <c r="AH2023" s="32"/>
      <c r="AI2023" s="40"/>
      <c r="AJ2023" s="41"/>
      <c r="AK2023" s="42"/>
      <c r="AL2023" s="40"/>
      <c r="AM2023" s="41"/>
      <c r="AN2023" s="42"/>
      <c r="AO2023" s="43"/>
      <c r="AP2023" s="43"/>
      <c r="AQ2023" s="43"/>
    </row>
    <row r="2024" spans="5:43" x14ac:dyDescent="0.2">
      <c r="E2024" s="36"/>
      <c r="G2024" s="37"/>
      <c r="H2024" s="38"/>
      <c r="I2024" s="38"/>
      <c r="J2024" s="38"/>
      <c r="M2024" s="39"/>
      <c r="AG2024" s="32"/>
      <c r="AH2024" s="32"/>
      <c r="AI2024" s="40"/>
      <c r="AJ2024" s="41"/>
      <c r="AK2024" s="42"/>
      <c r="AL2024" s="40"/>
      <c r="AM2024" s="41"/>
      <c r="AN2024" s="42"/>
      <c r="AO2024" s="43"/>
      <c r="AP2024" s="43"/>
      <c r="AQ2024" s="43"/>
    </row>
    <row r="2025" spans="5:43" x14ac:dyDescent="0.2">
      <c r="E2025" s="36"/>
      <c r="G2025" s="37"/>
      <c r="H2025" s="38"/>
      <c r="I2025" s="38"/>
      <c r="J2025" s="38"/>
      <c r="M2025" s="39"/>
      <c r="AG2025" s="32"/>
      <c r="AH2025" s="32"/>
      <c r="AI2025" s="40"/>
      <c r="AJ2025" s="41"/>
      <c r="AK2025" s="42"/>
      <c r="AL2025" s="40"/>
      <c r="AM2025" s="41"/>
      <c r="AN2025" s="42"/>
      <c r="AO2025" s="43"/>
      <c r="AP2025" s="43"/>
      <c r="AQ2025" s="43"/>
    </row>
    <row r="2026" spans="5:43" x14ac:dyDescent="0.2">
      <c r="E2026" s="36"/>
      <c r="G2026" s="37"/>
      <c r="H2026" s="38"/>
      <c r="I2026" s="38"/>
      <c r="J2026" s="38"/>
      <c r="M2026" s="39"/>
      <c r="AG2026" s="32"/>
      <c r="AH2026" s="32"/>
      <c r="AI2026" s="40"/>
      <c r="AJ2026" s="41"/>
      <c r="AK2026" s="42"/>
      <c r="AL2026" s="40"/>
      <c r="AM2026" s="41"/>
      <c r="AN2026" s="42"/>
      <c r="AO2026" s="43"/>
      <c r="AP2026" s="43"/>
      <c r="AQ2026" s="43"/>
    </row>
    <row r="2027" spans="5:43" x14ac:dyDescent="0.2">
      <c r="E2027" s="36"/>
      <c r="G2027" s="37"/>
      <c r="H2027" s="38"/>
      <c r="I2027" s="38"/>
      <c r="J2027" s="38"/>
      <c r="M2027" s="39"/>
      <c r="AG2027" s="32"/>
      <c r="AH2027" s="32"/>
      <c r="AI2027" s="40"/>
      <c r="AJ2027" s="41"/>
      <c r="AK2027" s="42"/>
      <c r="AL2027" s="40"/>
      <c r="AM2027" s="41"/>
      <c r="AN2027" s="42"/>
      <c r="AO2027" s="43"/>
      <c r="AP2027" s="43"/>
      <c r="AQ2027" s="43"/>
    </row>
    <row r="2028" spans="5:43" x14ac:dyDescent="0.2">
      <c r="E2028" s="36"/>
      <c r="G2028" s="37"/>
      <c r="H2028" s="38"/>
      <c r="I2028" s="38"/>
      <c r="J2028" s="38"/>
      <c r="M2028" s="39"/>
      <c r="AG2028" s="32"/>
      <c r="AH2028" s="32"/>
      <c r="AI2028" s="40"/>
      <c r="AJ2028" s="41"/>
      <c r="AK2028" s="42"/>
      <c r="AL2028" s="40"/>
      <c r="AM2028" s="41"/>
      <c r="AN2028" s="42"/>
      <c r="AO2028" s="43"/>
      <c r="AP2028" s="43"/>
      <c r="AQ2028" s="43"/>
    </row>
    <row r="2029" spans="5:43" x14ac:dyDescent="0.2">
      <c r="E2029" s="36"/>
      <c r="G2029" s="37"/>
      <c r="H2029" s="38"/>
      <c r="I2029" s="38"/>
      <c r="J2029" s="38"/>
      <c r="M2029" s="39"/>
      <c r="AG2029" s="32"/>
      <c r="AH2029" s="32"/>
      <c r="AI2029" s="40"/>
      <c r="AJ2029" s="41"/>
      <c r="AK2029" s="42"/>
      <c r="AL2029" s="40"/>
      <c r="AM2029" s="41"/>
      <c r="AN2029" s="42"/>
      <c r="AO2029" s="43"/>
      <c r="AP2029" s="43"/>
      <c r="AQ2029" s="43"/>
    </row>
    <row r="2030" spans="5:43" x14ac:dyDescent="0.2">
      <c r="E2030" s="36"/>
      <c r="G2030" s="37"/>
      <c r="H2030" s="38"/>
      <c r="I2030" s="38"/>
      <c r="J2030" s="38"/>
      <c r="M2030" s="39"/>
      <c r="AG2030" s="32"/>
      <c r="AH2030" s="32"/>
      <c r="AI2030" s="40"/>
      <c r="AJ2030" s="41"/>
      <c r="AK2030" s="42"/>
      <c r="AL2030" s="40"/>
      <c r="AM2030" s="41"/>
      <c r="AN2030" s="42"/>
      <c r="AO2030" s="43"/>
      <c r="AP2030" s="43"/>
      <c r="AQ2030" s="43"/>
    </row>
    <row r="2031" spans="5:43" x14ac:dyDescent="0.2">
      <c r="E2031" s="36"/>
      <c r="G2031" s="37"/>
      <c r="H2031" s="38"/>
      <c r="I2031" s="38"/>
      <c r="J2031" s="38"/>
      <c r="M2031" s="39"/>
      <c r="AG2031" s="32"/>
      <c r="AH2031" s="32"/>
      <c r="AI2031" s="40"/>
      <c r="AJ2031" s="41"/>
      <c r="AK2031" s="42"/>
      <c r="AL2031" s="40"/>
      <c r="AM2031" s="41"/>
      <c r="AN2031" s="42"/>
      <c r="AO2031" s="43"/>
      <c r="AP2031" s="43"/>
      <c r="AQ2031" s="43"/>
    </row>
    <row r="2032" spans="5:43" x14ac:dyDescent="0.2">
      <c r="E2032" s="36"/>
      <c r="G2032" s="37"/>
      <c r="H2032" s="38"/>
      <c r="I2032" s="38"/>
      <c r="J2032" s="38"/>
      <c r="M2032" s="39"/>
      <c r="AG2032" s="32"/>
      <c r="AH2032" s="32"/>
      <c r="AI2032" s="40"/>
      <c r="AJ2032" s="41"/>
      <c r="AK2032" s="42"/>
      <c r="AL2032" s="40"/>
      <c r="AM2032" s="41"/>
      <c r="AN2032" s="42"/>
      <c r="AO2032" s="43"/>
      <c r="AP2032" s="43"/>
      <c r="AQ2032" s="43"/>
    </row>
    <row r="2033" spans="5:43" x14ac:dyDescent="0.2">
      <c r="E2033" s="36"/>
      <c r="G2033" s="37"/>
      <c r="H2033" s="38"/>
      <c r="I2033" s="38"/>
      <c r="J2033" s="38"/>
      <c r="M2033" s="39"/>
      <c r="AG2033" s="32"/>
      <c r="AH2033" s="32"/>
      <c r="AI2033" s="40"/>
      <c r="AJ2033" s="41"/>
      <c r="AK2033" s="42"/>
      <c r="AL2033" s="40"/>
      <c r="AM2033" s="41"/>
      <c r="AN2033" s="42"/>
      <c r="AO2033" s="43"/>
      <c r="AP2033" s="43"/>
      <c r="AQ2033" s="43"/>
    </row>
    <row r="2034" spans="5:43" x14ac:dyDescent="0.2">
      <c r="E2034" s="36"/>
      <c r="G2034" s="37"/>
      <c r="H2034" s="38"/>
      <c r="I2034" s="38"/>
      <c r="J2034" s="38"/>
      <c r="M2034" s="39"/>
      <c r="AG2034" s="32"/>
      <c r="AH2034" s="32"/>
      <c r="AI2034" s="40"/>
      <c r="AJ2034" s="41"/>
      <c r="AK2034" s="42"/>
      <c r="AL2034" s="40"/>
      <c r="AM2034" s="41"/>
      <c r="AN2034" s="42"/>
      <c r="AO2034" s="43"/>
      <c r="AP2034" s="43"/>
      <c r="AQ2034" s="43"/>
    </row>
    <row r="2035" spans="5:43" x14ac:dyDescent="0.2">
      <c r="E2035" s="36"/>
      <c r="G2035" s="37"/>
      <c r="H2035" s="38"/>
      <c r="I2035" s="38"/>
      <c r="J2035" s="38"/>
      <c r="M2035" s="39"/>
      <c r="AG2035" s="32"/>
      <c r="AH2035" s="32"/>
      <c r="AI2035" s="40"/>
      <c r="AJ2035" s="41"/>
      <c r="AK2035" s="42"/>
      <c r="AL2035" s="40"/>
      <c r="AM2035" s="41"/>
      <c r="AN2035" s="42"/>
      <c r="AO2035" s="43"/>
      <c r="AP2035" s="43"/>
      <c r="AQ2035" s="43"/>
    </row>
    <row r="2036" spans="5:43" x14ac:dyDescent="0.2">
      <c r="E2036" s="36"/>
      <c r="G2036" s="37"/>
      <c r="H2036" s="38"/>
      <c r="I2036" s="38"/>
      <c r="J2036" s="38"/>
      <c r="M2036" s="39"/>
      <c r="AG2036" s="32"/>
      <c r="AH2036" s="32"/>
      <c r="AI2036" s="40"/>
      <c r="AJ2036" s="41"/>
      <c r="AK2036" s="42"/>
      <c r="AL2036" s="40"/>
      <c r="AM2036" s="41"/>
      <c r="AN2036" s="42"/>
      <c r="AO2036" s="43"/>
      <c r="AP2036" s="43"/>
      <c r="AQ2036" s="43"/>
    </row>
    <row r="2037" spans="5:43" x14ac:dyDescent="0.2">
      <c r="E2037" s="36"/>
      <c r="G2037" s="37"/>
      <c r="H2037" s="38"/>
      <c r="I2037" s="38"/>
      <c r="J2037" s="38"/>
      <c r="M2037" s="39"/>
      <c r="AG2037" s="32"/>
      <c r="AH2037" s="32"/>
      <c r="AI2037" s="40"/>
      <c r="AJ2037" s="41"/>
      <c r="AK2037" s="42"/>
      <c r="AL2037" s="40"/>
      <c r="AM2037" s="41"/>
      <c r="AN2037" s="42"/>
      <c r="AO2037" s="43"/>
      <c r="AP2037" s="43"/>
      <c r="AQ2037" s="43"/>
    </row>
    <row r="2038" spans="5:43" x14ac:dyDescent="0.2">
      <c r="E2038" s="36"/>
      <c r="G2038" s="37"/>
      <c r="H2038" s="38"/>
      <c r="I2038" s="38"/>
      <c r="J2038" s="38"/>
      <c r="M2038" s="39"/>
      <c r="AG2038" s="32"/>
      <c r="AH2038" s="32"/>
      <c r="AI2038" s="40"/>
      <c r="AJ2038" s="41"/>
      <c r="AK2038" s="42"/>
      <c r="AL2038" s="40"/>
      <c r="AM2038" s="41"/>
      <c r="AN2038" s="42"/>
      <c r="AO2038" s="43"/>
      <c r="AP2038" s="43"/>
      <c r="AQ2038" s="43"/>
    </row>
    <row r="2039" spans="5:43" x14ac:dyDescent="0.2">
      <c r="E2039" s="36"/>
      <c r="G2039" s="37"/>
      <c r="H2039" s="38"/>
      <c r="I2039" s="38"/>
      <c r="J2039" s="38"/>
      <c r="M2039" s="39"/>
      <c r="AG2039" s="32"/>
      <c r="AH2039" s="32"/>
      <c r="AI2039" s="40"/>
      <c r="AJ2039" s="41"/>
      <c r="AK2039" s="42"/>
      <c r="AL2039" s="40"/>
      <c r="AM2039" s="41"/>
      <c r="AN2039" s="42"/>
      <c r="AO2039" s="43"/>
      <c r="AP2039" s="43"/>
      <c r="AQ2039" s="43"/>
    </row>
    <row r="2040" spans="5:43" x14ac:dyDescent="0.2">
      <c r="E2040" s="36"/>
      <c r="G2040" s="37"/>
      <c r="H2040" s="38"/>
      <c r="I2040" s="38"/>
      <c r="J2040" s="38"/>
      <c r="M2040" s="39"/>
      <c r="AG2040" s="32"/>
      <c r="AH2040" s="32"/>
      <c r="AI2040" s="40"/>
      <c r="AJ2040" s="41"/>
      <c r="AK2040" s="42"/>
      <c r="AL2040" s="40"/>
      <c r="AM2040" s="41"/>
      <c r="AN2040" s="42"/>
      <c r="AO2040" s="43"/>
      <c r="AP2040" s="43"/>
      <c r="AQ2040" s="43"/>
    </row>
    <row r="2041" spans="5:43" x14ac:dyDescent="0.2">
      <c r="E2041" s="36"/>
      <c r="G2041" s="37"/>
      <c r="H2041" s="38"/>
      <c r="I2041" s="38"/>
      <c r="J2041" s="38"/>
      <c r="M2041" s="39"/>
      <c r="AG2041" s="32"/>
      <c r="AH2041" s="32"/>
      <c r="AI2041" s="40"/>
      <c r="AJ2041" s="41"/>
      <c r="AK2041" s="42"/>
      <c r="AL2041" s="40"/>
      <c r="AM2041" s="41"/>
      <c r="AN2041" s="42"/>
      <c r="AO2041" s="43"/>
      <c r="AP2041" s="43"/>
      <c r="AQ2041" s="43"/>
    </row>
    <row r="2042" spans="5:43" x14ac:dyDescent="0.2">
      <c r="E2042" s="36"/>
      <c r="G2042" s="37"/>
      <c r="H2042" s="38"/>
      <c r="I2042" s="38"/>
      <c r="J2042" s="38"/>
      <c r="M2042" s="39"/>
      <c r="AG2042" s="32"/>
      <c r="AH2042" s="32"/>
      <c r="AI2042" s="40"/>
      <c r="AJ2042" s="41"/>
      <c r="AK2042" s="42"/>
      <c r="AL2042" s="40"/>
      <c r="AM2042" s="41"/>
      <c r="AN2042" s="42"/>
      <c r="AO2042" s="43"/>
      <c r="AP2042" s="43"/>
      <c r="AQ2042" s="43"/>
    </row>
    <row r="2043" spans="5:43" x14ac:dyDescent="0.2">
      <c r="E2043" s="36"/>
      <c r="G2043" s="37"/>
      <c r="H2043" s="38"/>
      <c r="I2043" s="38"/>
      <c r="J2043" s="38"/>
      <c r="M2043" s="39"/>
      <c r="AG2043" s="32"/>
      <c r="AH2043" s="32"/>
      <c r="AI2043" s="40"/>
      <c r="AJ2043" s="41"/>
      <c r="AK2043" s="42"/>
      <c r="AL2043" s="40"/>
      <c r="AM2043" s="41"/>
      <c r="AN2043" s="42"/>
      <c r="AO2043" s="43"/>
      <c r="AP2043" s="43"/>
      <c r="AQ2043" s="43"/>
    </row>
    <row r="2044" spans="5:43" x14ac:dyDescent="0.2">
      <c r="E2044" s="36"/>
      <c r="G2044" s="37"/>
      <c r="H2044" s="38"/>
      <c r="I2044" s="38"/>
      <c r="J2044" s="38"/>
      <c r="M2044" s="39"/>
      <c r="AG2044" s="32"/>
      <c r="AH2044" s="32"/>
      <c r="AI2044" s="40"/>
      <c r="AJ2044" s="41"/>
      <c r="AK2044" s="42"/>
      <c r="AL2044" s="40"/>
      <c r="AM2044" s="41"/>
      <c r="AN2044" s="42"/>
      <c r="AO2044" s="43"/>
      <c r="AP2044" s="43"/>
      <c r="AQ2044" s="43"/>
    </row>
    <row r="2045" spans="5:43" x14ac:dyDescent="0.2">
      <c r="E2045" s="36"/>
      <c r="G2045" s="37"/>
      <c r="H2045" s="38"/>
      <c r="I2045" s="38"/>
      <c r="J2045" s="38"/>
      <c r="M2045" s="39"/>
      <c r="AG2045" s="32"/>
      <c r="AH2045" s="32"/>
      <c r="AI2045" s="40"/>
      <c r="AJ2045" s="41"/>
      <c r="AK2045" s="42"/>
      <c r="AL2045" s="40"/>
      <c r="AM2045" s="41"/>
      <c r="AN2045" s="42"/>
      <c r="AO2045" s="43"/>
      <c r="AP2045" s="43"/>
      <c r="AQ2045" s="43"/>
    </row>
    <row r="2046" spans="5:43" x14ac:dyDescent="0.2">
      <c r="E2046" s="36"/>
      <c r="G2046" s="37"/>
      <c r="H2046" s="38"/>
      <c r="I2046" s="38"/>
      <c r="J2046" s="38"/>
      <c r="M2046" s="39"/>
      <c r="AG2046" s="32"/>
      <c r="AH2046" s="32"/>
      <c r="AI2046" s="40"/>
      <c r="AJ2046" s="41"/>
      <c r="AK2046" s="42"/>
      <c r="AL2046" s="40"/>
      <c r="AM2046" s="41"/>
      <c r="AN2046" s="42"/>
      <c r="AO2046" s="43"/>
      <c r="AP2046" s="43"/>
      <c r="AQ2046" s="43"/>
    </row>
    <row r="2047" spans="5:43" x14ac:dyDescent="0.2">
      <c r="E2047" s="36"/>
      <c r="G2047" s="37"/>
      <c r="H2047" s="38"/>
      <c r="I2047" s="38"/>
      <c r="J2047" s="38"/>
      <c r="M2047" s="39"/>
      <c r="AG2047" s="32"/>
      <c r="AH2047" s="32"/>
      <c r="AI2047" s="40"/>
      <c r="AJ2047" s="41"/>
      <c r="AK2047" s="42"/>
      <c r="AL2047" s="40"/>
      <c r="AM2047" s="41"/>
      <c r="AN2047" s="42"/>
      <c r="AO2047" s="43"/>
      <c r="AP2047" s="43"/>
      <c r="AQ2047" s="43"/>
    </row>
    <row r="2048" spans="5:43" x14ac:dyDescent="0.2">
      <c r="E2048" s="36"/>
      <c r="G2048" s="37"/>
      <c r="H2048" s="38"/>
      <c r="I2048" s="38"/>
      <c r="J2048" s="38"/>
      <c r="M2048" s="39"/>
      <c r="AG2048" s="32"/>
      <c r="AH2048" s="32"/>
      <c r="AI2048" s="40"/>
      <c r="AJ2048" s="41"/>
      <c r="AK2048" s="42"/>
      <c r="AL2048" s="40"/>
      <c r="AM2048" s="41"/>
      <c r="AN2048" s="42"/>
      <c r="AO2048" s="43"/>
      <c r="AP2048" s="43"/>
      <c r="AQ2048" s="43"/>
    </row>
    <row r="2049" spans="5:43" x14ac:dyDescent="0.2">
      <c r="E2049" s="36"/>
      <c r="G2049" s="37"/>
      <c r="H2049" s="38"/>
      <c r="I2049" s="38"/>
      <c r="J2049" s="38"/>
      <c r="M2049" s="39"/>
      <c r="AG2049" s="32"/>
      <c r="AH2049" s="32"/>
      <c r="AI2049" s="40"/>
      <c r="AJ2049" s="41"/>
      <c r="AK2049" s="42"/>
      <c r="AL2049" s="40"/>
      <c r="AM2049" s="41"/>
      <c r="AN2049" s="42"/>
      <c r="AO2049" s="43"/>
      <c r="AP2049" s="43"/>
      <c r="AQ2049" s="43"/>
    </row>
    <row r="2050" spans="5:43" x14ac:dyDescent="0.2">
      <c r="E2050" s="36"/>
      <c r="G2050" s="37"/>
      <c r="H2050" s="38"/>
      <c r="I2050" s="38"/>
      <c r="J2050" s="38"/>
      <c r="M2050" s="39"/>
      <c r="AG2050" s="32"/>
      <c r="AH2050" s="32"/>
      <c r="AI2050" s="40"/>
      <c r="AJ2050" s="41"/>
      <c r="AK2050" s="42"/>
      <c r="AL2050" s="40"/>
      <c r="AM2050" s="41"/>
      <c r="AN2050" s="42"/>
      <c r="AO2050" s="43"/>
      <c r="AP2050" s="43"/>
      <c r="AQ2050" s="43"/>
    </row>
    <row r="2051" spans="5:43" x14ac:dyDescent="0.2">
      <c r="E2051" s="36"/>
      <c r="G2051" s="37"/>
      <c r="H2051" s="38"/>
      <c r="I2051" s="38"/>
      <c r="J2051" s="38"/>
      <c r="M2051" s="39"/>
      <c r="AG2051" s="32"/>
      <c r="AH2051" s="32"/>
      <c r="AI2051" s="40"/>
      <c r="AJ2051" s="41"/>
      <c r="AK2051" s="42"/>
      <c r="AL2051" s="40"/>
      <c r="AM2051" s="41"/>
      <c r="AN2051" s="42"/>
      <c r="AO2051" s="43"/>
      <c r="AP2051" s="43"/>
      <c r="AQ2051" s="43"/>
    </row>
    <row r="2052" spans="5:43" x14ac:dyDescent="0.2">
      <c r="E2052" s="36"/>
      <c r="G2052" s="37"/>
      <c r="H2052" s="38"/>
      <c r="I2052" s="38"/>
      <c r="J2052" s="38"/>
      <c r="M2052" s="39"/>
      <c r="AG2052" s="32"/>
      <c r="AH2052" s="32"/>
      <c r="AI2052" s="40"/>
      <c r="AJ2052" s="41"/>
      <c r="AK2052" s="42"/>
      <c r="AL2052" s="40"/>
      <c r="AM2052" s="41"/>
      <c r="AN2052" s="42"/>
      <c r="AO2052" s="43"/>
      <c r="AP2052" s="43"/>
      <c r="AQ2052" s="43"/>
    </row>
    <row r="2053" spans="5:43" x14ac:dyDescent="0.2">
      <c r="E2053" s="36"/>
      <c r="G2053" s="37"/>
      <c r="H2053" s="38"/>
      <c r="I2053" s="38"/>
      <c r="J2053" s="38"/>
      <c r="M2053" s="39"/>
      <c r="AG2053" s="32"/>
      <c r="AH2053" s="32"/>
      <c r="AI2053" s="40"/>
      <c r="AJ2053" s="41"/>
      <c r="AK2053" s="42"/>
      <c r="AL2053" s="40"/>
      <c r="AM2053" s="41"/>
      <c r="AN2053" s="42"/>
      <c r="AO2053" s="43"/>
      <c r="AP2053" s="43"/>
      <c r="AQ2053" s="43"/>
    </row>
    <row r="2054" spans="5:43" x14ac:dyDescent="0.2">
      <c r="E2054" s="36"/>
      <c r="G2054" s="37"/>
      <c r="H2054" s="38"/>
      <c r="I2054" s="38"/>
      <c r="J2054" s="38"/>
      <c r="M2054" s="39"/>
      <c r="AG2054" s="32"/>
      <c r="AH2054" s="32"/>
      <c r="AI2054" s="40"/>
      <c r="AJ2054" s="41"/>
      <c r="AK2054" s="42"/>
      <c r="AL2054" s="40"/>
      <c r="AM2054" s="41"/>
      <c r="AN2054" s="42"/>
      <c r="AO2054" s="43"/>
      <c r="AP2054" s="43"/>
      <c r="AQ2054" s="43"/>
    </row>
    <row r="2055" spans="5:43" x14ac:dyDescent="0.2">
      <c r="E2055" s="36"/>
      <c r="G2055" s="37"/>
      <c r="H2055" s="38"/>
      <c r="I2055" s="38"/>
      <c r="J2055" s="38"/>
      <c r="M2055" s="39"/>
      <c r="AG2055" s="32"/>
      <c r="AH2055" s="32"/>
      <c r="AI2055" s="40"/>
      <c r="AJ2055" s="41"/>
      <c r="AK2055" s="42"/>
      <c r="AL2055" s="40"/>
      <c r="AM2055" s="41"/>
      <c r="AN2055" s="42"/>
      <c r="AO2055" s="43"/>
      <c r="AP2055" s="43"/>
      <c r="AQ2055" s="43"/>
    </row>
    <row r="2056" spans="5:43" x14ac:dyDescent="0.2">
      <c r="E2056" s="36"/>
      <c r="G2056" s="37"/>
      <c r="H2056" s="38"/>
      <c r="I2056" s="38"/>
      <c r="J2056" s="38"/>
      <c r="M2056" s="39"/>
      <c r="AG2056" s="32"/>
      <c r="AH2056" s="32"/>
      <c r="AI2056" s="40"/>
      <c r="AJ2056" s="41"/>
      <c r="AK2056" s="42"/>
      <c r="AL2056" s="40"/>
      <c r="AM2056" s="41"/>
      <c r="AN2056" s="42"/>
      <c r="AO2056" s="43"/>
      <c r="AP2056" s="43"/>
      <c r="AQ2056" s="43"/>
    </row>
    <row r="2057" spans="5:43" x14ac:dyDescent="0.2">
      <c r="E2057" s="36"/>
      <c r="G2057" s="37"/>
      <c r="H2057" s="38"/>
      <c r="I2057" s="38"/>
      <c r="J2057" s="38"/>
      <c r="M2057" s="39"/>
      <c r="AG2057" s="32"/>
      <c r="AH2057" s="32"/>
      <c r="AI2057" s="40"/>
      <c r="AJ2057" s="41"/>
      <c r="AK2057" s="42"/>
      <c r="AL2057" s="40"/>
      <c r="AM2057" s="41"/>
      <c r="AN2057" s="42"/>
      <c r="AO2057" s="43"/>
      <c r="AP2057" s="43"/>
      <c r="AQ2057" s="43"/>
    </row>
    <row r="2058" spans="5:43" x14ac:dyDescent="0.2">
      <c r="E2058" s="36"/>
      <c r="G2058" s="37"/>
      <c r="H2058" s="38"/>
      <c r="I2058" s="38"/>
      <c r="J2058" s="38"/>
      <c r="M2058" s="39"/>
      <c r="AG2058" s="32"/>
      <c r="AH2058" s="32"/>
      <c r="AI2058" s="40"/>
      <c r="AJ2058" s="41"/>
      <c r="AK2058" s="42"/>
      <c r="AL2058" s="40"/>
      <c r="AM2058" s="41"/>
      <c r="AN2058" s="42"/>
      <c r="AO2058" s="43"/>
      <c r="AP2058" s="43"/>
      <c r="AQ2058" s="43"/>
    </row>
    <row r="2059" spans="5:43" x14ac:dyDescent="0.2">
      <c r="E2059" s="36"/>
      <c r="G2059" s="37"/>
      <c r="H2059" s="38"/>
      <c r="I2059" s="38"/>
      <c r="J2059" s="38"/>
      <c r="M2059" s="39"/>
      <c r="AG2059" s="32"/>
      <c r="AH2059" s="32"/>
      <c r="AI2059" s="40"/>
      <c r="AJ2059" s="41"/>
      <c r="AK2059" s="42"/>
      <c r="AL2059" s="40"/>
      <c r="AM2059" s="41"/>
      <c r="AN2059" s="42"/>
      <c r="AO2059" s="43"/>
      <c r="AP2059" s="43"/>
      <c r="AQ2059" s="43"/>
    </row>
    <row r="2060" spans="5:43" x14ac:dyDescent="0.2">
      <c r="E2060" s="36"/>
      <c r="G2060" s="37"/>
      <c r="H2060" s="38"/>
      <c r="I2060" s="38"/>
      <c r="J2060" s="38"/>
      <c r="M2060" s="39"/>
      <c r="AG2060" s="32"/>
      <c r="AH2060" s="32"/>
      <c r="AI2060" s="40"/>
      <c r="AJ2060" s="41"/>
      <c r="AK2060" s="42"/>
      <c r="AL2060" s="40"/>
      <c r="AM2060" s="41"/>
      <c r="AN2060" s="42"/>
      <c r="AO2060" s="43"/>
      <c r="AP2060" s="43"/>
      <c r="AQ2060" s="43"/>
    </row>
    <row r="2061" spans="5:43" x14ac:dyDescent="0.2">
      <c r="E2061" s="36"/>
      <c r="G2061" s="37"/>
      <c r="H2061" s="38"/>
      <c r="I2061" s="38"/>
      <c r="J2061" s="38"/>
      <c r="M2061" s="39"/>
      <c r="AG2061" s="32"/>
      <c r="AH2061" s="32"/>
      <c r="AI2061" s="40"/>
      <c r="AJ2061" s="41"/>
      <c r="AK2061" s="42"/>
      <c r="AL2061" s="40"/>
      <c r="AM2061" s="41"/>
      <c r="AN2061" s="42"/>
      <c r="AO2061" s="43"/>
      <c r="AP2061" s="43"/>
      <c r="AQ2061" s="43"/>
    </row>
    <row r="2062" spans="5:43" x14ac:dyDescent="0.2">
      <c r="E2062" s="36"/>
      <c r="G2062" s="37"/>
      <c r="H2062" s="38"/>
      <c r="I2062" s="38"/>
      <c r="J2062" s="38"/>
      <c r="M2062" s="39"/>
      <c r="AG2062" s="32"/>
      <c r="AH2062" s="32"/>
      <c r="AI2062" s="40"/>
      <c r="AJ2062" s="41"/>
      <c r="AK2062" s="42"/>
      <c r="AL2062" s="40"/>
      <c r="AM2062" s="41"/>
      <c r="AN2062" s="42"/>
      <c r="AO2062" s="43"/>
      <c r="AP2062" s="43"/>
      <c r="AQ2062" s="43"/>
    </row>
    <row r="2063" spans="5:43" x14ac:dyDescent="0.2">
      <c r="E2063" s="36"/>
      <c r="G2063" s="37"/>
      <c r="H2063" s="38"/>
      <c r="I2063" s="38"/>
      <c r="J2063" s="38"/>
      <c r="M2063" s="39"/>
      <c r="AG2063" s="32"/>
      <c r="AH2063" s="32"/>
      <c r="AI2063" s="40"/>
      <c r="AJ2063" s="41"/>
      <c r="AK2063" s="42"/>
      <c r="AL2063" s="40"/>
      <c r="AM2063" s="41"/>
      <c r="AN2063" s="42"/>
      <c r="AO2063" s="43"/>
      <c r="AP2063" s="43"/>
      <c r="AQ2063" s="43"/>
    </row>
    <row r="2064" spans="5:43" x14ac:dyDescent="0.2">
      <c r="E2064" s="36"/>
      <c r="G2064" s="37"/>
      <c r="H2064" s="38"/>
      <c r="I2064" s="38"/>
      <c r="J2064" s="38"/>
      <c r="M2064" s="39"/>
      <c r="AG2064" s="32"/>
      <c r="AH2064" s="32"/>
      <c r="AI2064" s="40"/>
      <c r="AJ2064" s="41"/>
      <c r="AK2064" s="42"/>
      <c r="AL2064" s="40"/>
      <c r="AM2064" s="41"/>
      <c r="AN2064" s="42"/>
      <c r="AO2064" s="43"/>
      <c r="AP2064" s="43"/>
      <c r="AQ2064" s="43"/>
    </row>
    <row r="2065" spans="5:43" x14ac:dyDescent="0.2">
      <c r="E2065" s="36"/>
      <c r="G2065" s="37"/>
      <c r="H2065" s="38"/>
      <c r="I2065" s="38"/>
      <c r="J2065" s="38"/>
      <c r="M2065" s="39"/>
      <c r="AG2065" s="32"/>
      <c r="AH2065" s="32"/>
      <c r="AI2065" s="40"/>
      <c r="AJ2065" s="41"/>
      <c r="AK2065" s="42"/>
      <c r="AL2065" s="40"/>
      <c r="AM2065" s="41"/>
      <c r="AN2065" s="42"/>
      <c r="AO2065" s="43"/>
      <c r="AP2065" s="43"/>
      <c r="AQ2065" s="43"/>
    </row>
    <row r="2066" spans="5:43" x14ac:dyDescent="0.2">
      <c r="E2066" s="36"/>
      <c r="G2066" s="37"/>
      <c r="H2066" s="38"/>
      <c r="I2066" s="38"/>
      <c r="J2066" s="38"/>
      <c r="M2066" s="39"/>
      <c r="AG2066" s="32"/>
      <c r="AH2066" s="32"/>
      <c r="AI2066" s="40"/>
      <c r="AJ2066" s="41"/>
      <c r="AK2066" s="42"/>
      <c r="AL2066" s="40"/>
      <c r="AM2066" s="41"/>
      <c r="AN2066" s="42"/>
      <c r="AO2066" s="43"/>
      <c r="AP2066" s="43"/>
      <c r="AQ2066" s="43"/>
    </row>
    <row r="2067" spans="5:43" x14ac:dyDescent="0.2">
      <c r="E2067" s="36"/>
      <c r="G2067" s="37"/>
      <c r="H2067" s="38"/>
      <c r="I2067" s="38"/>
      <c r="J2067" s="38"/>
      <c r="M2067" s="39"/>
      <c r="AG2067" s="32"/>
      <c r="AH2067" s="32"/>
      <c r="AI2067" s="40"/>
      <c r="AJ2067" s="41"/>
      <c r="AK2067" s="42"/>
      <c r="AL2067" s="40"/>
      <c r="AM2067" s="41"/>
      <c r="AN2067" s="42"/>
      <c r="AO2067" s="43"/>
      <c r="AP2067" s="43"/>
      <c r="AQ2067" s="43"/>
    </row>
    <row r="2068" spans="5:43" x14ac:dyDescent="0.2">
      <c r="E2068" s="36"/>
      <c r="G2068" s="37"/>
      <c r="H2068" s="38"/>
      <c r="I2068" s="38"/>
      <c r="J2068" s="38"/>
      <c r="M2068" s="39"/>
      <c r="AG2068" s="32"/>
      <c r="AH2068" s="32"/>
      <c r="AI2068" s="40"/>
      <c r="AJ2068" s="41"/>
      <c r="AK2068" s="42"/>
      <c r="AL2068" s="40"/>
      <c r="AM2068" s="41"/>
      <c r="AN2068" s="42"/>
      <c r="AO2068" s="43"/>
      <c r="AP2068" s="43"/>
      <c r="AQ2068" s="43"/>
    </row>
    <row r="2069" spans="5:43" x14ac:dyDescent="0.2">
      <c r="E2069" s="36"/>
      <c r="G2069" s="37"/>
      <c r="H2069" s="38"/>
      <c r="I2069" s="38"/>
      <c r="J2069" s="38"/>
      <c r="M2069" s="39"/>
      <c r="AG2069" s="32"/>
      <c r="AH2069" s="32"/>
      <c r="AI2069" s="40"/>
      <c r="AJ2069" s="41"/>
      <c r="AK2069" s="42"/>
      <c r="AL2069" s="40"/>
      <c r="AM2069" s="41"/>
      <c r="AN2069" s="42"/>
      <c r="AO2069" s="43"/>
      <c r="AP2069" s="43"/>
      <c r="AQ2069" s="43"/>
    </row>
    <row r="2070" spans="5:43" x14ac:dyDescent="0.2">
      <c r="E2070" s="36"/>
      <c r="G2070" s="37"/>
      <c r="H2070" s="38"/>
      <c r="I2070" s="38"/>
      <c r="J2070" s="38"/>
      <c r="M2070" s="39"/>
      <c r="AG2070" s="32"/>
      <c r="AH2070" s="32"/>
      <c r="AI2070" s="40"/>
      <c r="AJ2070" s="41"/>
      <c r="AK2070" s="42"/>
      <c r="AL2070" s="40"/>
      <c r="AM2070" s="41"/>
      <c r="AN2070" s="42"/>
      <c r="AO2070" s="43"/>
      <c r="AP2070" s="43"/>
      <c r="AQ2070" s="43"/>
    </row>
    <row r="2071" spans="5:43" x14ac:dyDescent="0.2">
      <c r="E2071" s="36"/>
      <c r="G2071" s="37"/>
      <c r="H2071" s="38"/>
      <c r="I2071" s="38"/>
      <c r="J2071" s="38"/>
      <c r="M2071" s="39"/>
      <c r="AG2071" s="32"/>
      <c r="AH2071" s="32"/>
      <c r="AI2071" s="40"/>
      <c r="AJ2071" s="41"/>
      <c r="AK2071" s="42"/>
      <c r="AL2071" s="40"/>
      <c r="AM2071" s="41"/>
      <c r="AN2071" s="42"/>
      <c r="AO2071" s="43"/>
      <c r="AP2071" s="43"/>
      <c r="AQ2071" s="43"/>
    </row>
    <row r="2072" spans="5:43" x14ac:dyDescent="0.2">
      <c r="E2072" s="36"/>
      <c r="G2072" s="37"/>
      <c r="H2072" s="38"/>
      <c r="I2072" s="38"/>
      <c r="J2072" s="38"/>
      <c r="M2072" s="39"/>
      <c r="AG2072" s="32"/>
      <c r="AH2072" s="32"/>
      <c r="AI2072" s="40"/>
      <c r="AJ2072" s="41"/>
      <c r="AK2072" s="42"/>
      <c r="AL2072" s="40"/>
      <c r="AM2072" s="41"/>
      <c r="AN2072" s="42"/>
      <c r="AO2072" s="43"/>
      <c r="AP2072" s="43"/>
      <c r="AQ2072" s="43"/>
    </row>
    <row r="2073" spans="5:43" x14ac:dyDescent="0.2">
      <c r="E2073" s="36"/>
      <c r="G2073" s="37"/>
      <c r="H2073" s="38"/>
      <c r="I2073" s="38"/>
      <c r="J2073" s="38"/>
      <c r="M2073" s="39"/>
      <c r="AG2073" s="32"/>
      <c r="AH2073" s="32"/>
      <c r="AI2073" s="40"/>
      <c r="AJ2073" s="41"/>
      <c r="AK2073" s="42"/>
      <c r="AL2073" s="40"/>
      <c r="AM2073" s="41"/>
      <c r="AN2073" s="42"/>
      <c r="AO2073" s="43"/>
      <c r="AP2073" s="43"/>
      <c r="AQ2073" s="43"/>
    </row>
    <row r="2074" spans="5:43" x14ac:dyDescent="0.2">
      <c r="E2074" s="36"/>
      <c r="G2074" s="37"/>
      <c r="H2074" s="38"/>
      <c r="I2074" s="38"/>
      <c r="J2074" s="38"/>
      <c r="M2074" s="39"/>
      <c r="AG2074" s="32"/>
      <c r="AH2074" s="32"/>
      <c r="AI2074" s="40"/>
      <c r="AJ2074" s="41"/>
      <c r="AK2074" s="42"/>
      <c r="AL2074" s="40"/>
      <c r="AM2074" s="41"/>
      <c r="AN2074" s="42"/>
      <c r="AO2074" s="43"/>
      <c r="AP2074" s="43"/>
      <c r="AQ2074" s="43"/>
    </row>
    <row r="2075" spans="5:43" x14ac:dyDescent="0.2">
      <c r="E2075" s="36"/>
      <c r="G2075" s="37"/>
      <c r="H2075" s="38"/>
      <c r="I2075" s="38"/>
      <c r="J2075" s="38"/>
      <c r="M2075" s="39"/>
      <c r="AG2075" s="32"/>
      <c r="AH2075" s="32"/>
      <c r="AI2075" s="40"/>
      <c r="AJ2075" s="41"/>
      <c r="AK2075" s="42"/>
      <c r="AL2075" s="40"/>
      <c r="AM2075" s="41"/>
      <c r="AN2075" s="42"/>
      <c r="AO2075" s="43"/>
      <c r="AP2075" s="43"/>
      <c r="AQ2075" s="43"/>
    </row>
    <row r="2076" spans="5:43" x14ac:dyDescent="0.2">
      <c r="E2076" s="36"/>
      <c r="G2076" s="37"/>
      <c r="H2076" s="38"/>
      <c r="I2076" s="38"/>
      <c r="J2076" s="38"/>
      <c r="M2076" s="39"/>
      <c r="AG2076" s="32"/>
      <c r="AH2076" s="32"/>
      <c r="AI2076" s="40"/>
      <c r="AJ2076" s="41"/>
      <c r="AK2076" s="42"/>
      <c r="AL2076" s="40"/>
      <c r="AM2076" s="41"/>
      <c r="AN2076" s="42"/>
      <c r="AO2076" s="43"/>
      <c r="AP2076" s="43"/>
      <c r="AQ2076" s="43"/>
    </row>
    <row r="2077" spans="5:43" x14ac:dyDescent="0.2">
      <c r="E2077" s="36"/>
      <c r="G2077" s="37"/>
      <c r="H2077" s="38"/>
      <c r="I2077" s="38"/>
      <c r="J2077" s="38"/>
      <c r="M2077" s="39"/>
      <c r="AG2077" s="32"/>
      <c r="AH2077" s="32"/>
      <c r="AI2077" s="40"/>
      <c r="AJ2077" s="41"/>
      <c r="AK2077" s="42"/>
      <c r="AL2077" s="40"/>
      <c r="AM2077" s="41"/>
      <c r="AN2077" s="42"/>
      <c r="AO2077" s="43"/>
      <c r="AP2077" s="43"/>
      <c r="AQ2077" s="43"/>
    </row>
    <row r="2078" spans="5:43" x14ac:dyDescent="0.2">
      <c r="E2078" s="36"/>
      <c r="G2078" s="37"/>
      <c r="H2078" s="38"/>
      <c r="I2078" s="38"/>
      <c r="J2078" s="38"/>
      <c r="M2078" s="39"/>
      <c r="AG2078" s="32"/>
      <c r="AH2078" s="32"/>
      <c r="AI2078" s="40"/>
      <c r="AJ2078" s="41"/>
      <c r="AK2078" s="42"/>
      <c r="AL2078" s="40"/>
      <c r="AM2078" s="41"/>
      <c r="AN2078" s="42"/>
      <c r="AO2078" s="43"/>
      <c r="AP2078" s="43"/>
      <c r="AQ2078" s="43"/>
    </row>
    <row r="2079" spans="5:43" x14ac:dyDescent="0.2">
      <c r="E2079" s="36"/>
      <c r="G2079" s="37"/>
      <c r="H2079" s="38"/>
      <c r="I2079" s="38"/>
      <c r="J2079" s="38"/>
      <c r="M2079" s="39"/>
      <c r="AG2079" s="32"/>
      <c r="AH2079" s="32"/>
      <c r="AI2079" s="40"/>
      <c r="AJ2079" s="41"/>
      <c r="AK2079" s="42"/>
      <c r="AL2079" s="40"/>
      <c r="AM2079" s="41"/>
      <c r="AN2079" s="42"/>
      <c r="AO2079" s="43"/>
      <c r="AP2079" s="43"/>
      <c r="AQ2079" s="43"/>
    </row>
    <row r="2080" spans="5:43" x14ac:dyDescent="0.2">
      <c r="E2080" s="36"/>
      <c r="G2080" s="37"/>
      <c r="H2080" s="38"/>
      <c r="I2080" s="38"/>
      <c r="J2080" s="38"/>
      <c r="M2080" s="39"/>
      <c r="AG2080" s="32"/>
      <c r="AH2080" s="32"/>
      <c r="AI2080" s="40"/>
      <c r="AJ2080" s="41"/>
      <c r="AK2080" s="42"/>
      <c r="AL2080" s="40"/>
      <c r="AM2080" s="41"/>
      <c r="AN2080" s="42"/>
      <c r="AO2080" s="43"/>
      <c r="AP2080" s="43"/>
      <c r="AQ2080" s="43"/>
    </row>
    <row r="2081" spans="5:43" x14ac:dyDescent="0.2">
      <c r="E2081" s="36"/>
      <c r="G2081" s="37"/>
      <c r="H2081" s="38"/>
      <c r="I2081" s="38"/>
      <c r="J2081" s="38"/>
      <c r="M2081" s="39"/>
      <c r="AG2081" s="32"/>
      <c r="AH2081" s="32"/>
      <c r="AI2081" s="40"/>
      <c r="AJ2081" s="41"/>
      <c r="AK2081" s="42"/>
      <c r="AL2081" s="40"/>
      <c r="AM2081" s="41"/>
      <c r="AN2081" s="42"/>
      <c r="AO2081" s="43"/>
      <c r="AP2081" s="43"/>
      <c r="AQ2081" s="43"/>
    </row>
    <row r="2082" spans="5:43" x14ac:dyDescent="0.2">
      <c r="E2082" s="36"/>
      <c r="G2082" s="37"/>
      <c r="H2082" s="38"/>
      <c r="I2082" s="38"/>
      <c r="J2082" s="38"/>
      <c r="M2082" s="39"/>
      <c r="AG2082" s="32"/>
      <c r="AH2082" s="32"/>
      <c r="AI2082" s="40"/>
      <c r="AJ2082" s="41"/>
      <c r="AK2082" s="42"/>
      <c r="AL2082" s="40"/>
      <c r="AM2082" s="41"/>
      <c r="AN2082" s="42"/>
      <c r="AO2082" s="43"/>
      <c r="AP2082" s="43"/>
      <c r="AQ2082" s="43"/>
    </row>
    <row r="2083" spans="5:43" x14ac:dyDescent="0.2">
      <c r="E2083" s="36"/>
      <c r="G2083" s="37"/>
      <c r="H2083" s="38"/>
      <c r="I2083" s="38"/>
      <c r="J2083" s="38"/>
      <c r="M2083" s="39"/>
      <c r="AG2083" s="32"/>
      <c r="AH2083" s="32"/>
      <c r="AI2083" s="40"/>
      <c r="AJ2083" s="41"/>
      <c r="AK2083" s="42"/>
      <c r="AL2083" s="40"/>
      <c r="AM2083" s="41"/>
      <c r="AN2083" s="42"/>
      <c r="AO2083" s="43"/>
      <c r="AP2083" s="43"/>
      <c r="AQ2083" s="43"/>
    </row>
    <row r="2084" spans="5:43" x14ac:dyDescent="0.2">
      <c r="E2084" s="36"/>
      <c r="G2084" s="37"/>
      <c r="H2084" s="38"/>
      <c r="I2084" s="38"/>
      <c r="J2084" s="38"/>
      <c r="M2084" s="39"/>
      <c r="AG2084" s="32"/>
      <c r="AH2084" s="32"/>
      <c r="AI2084" s="40"/>
      <c r="AJ2084" s="41"/>
      <c r="AK2084" s="42"/>
      <c r="AL2084" s="40"/>
      <c r="AM2084" s="41"/>
      <c r="AN2084" s="42"/>
      <c r="AO2084" s="43"/>
      <c r="AP2084" s="43"/>
      <c r="AQ2084" s="43"/>
    </row>
    <row r="2085" spans="5:43" x14ac:dyDescent="0.2">
      <c r="E2085" s="36"/>
      <c r="G2085" s="37"/>
      <c r="H2085" s="38"/>
      <c r="I2085" s="38"/>
      <c r="J2085" s="38"/>
      <c r="M2085" s="39"/>
      <c r="AG2085" s="32"/>
      <c r="AH2085" s="32"/>
      <c r="AI2085" s="40"/>
      <c r="AJ2085" s="41"/>
      <c r="AK2085" s="42"/>
      <c r="AL2085" s="40"/>
      <c r="AM2085" s="41"/>
      <c r="AN2085" s="42"/>
      <c r="AO2085" s="43"/>
      <c r="AP2085" s="43"/>
      <c r="AQ2085" s="43"/>
    </row>
    <row r="2086" spans="5:43" x14ac:dyDescent="0.2">
      <c r="E2086" s="36"/>
      <c r="G2086" s="37"/>
      <c r="H2086" s="38"/>
      <c r="I2086" s="38"/>
      <c r="J2086" s="38"/>
      <c r="M2086" s="39"/>
      <c r="AG2086" s="32"/>
      <c r="AH2086" s="32"/>
      <c r="AI2086" s="40"/>
      <c r="AJ2086" s="41"/>
      <c r="AK2086" s="42"/>
      <c r="AL2086" s="40"/>
      <c r="AM2086" s="41"/>
      <c r="AN2086" s="42"/>
      <c r="AO2086" s="43"/>
      <c r="AP2086" s="43"/>
      <c r="AQ2086" s="43"/>
    </row>
    <row r="2087" spans="5:43" x14ac:dyDescent="0.2">
      <c r="E2087" s="36"/>
      <c r="G2087" s="37"/>
      <c r="H2087" s="38"/>
      <c r="I2087" s="38"/>
      <c r="J2087" s="38"/>
      <c r="M2087" s="39"/>
      <c r="AG2087" s="32"/>
      <c r="AH2087" s="32"/>
      <c r="AI2087" s="40"/>
      <c r="AJ2087" s="41"/>
      <c r="AK2087" s="42"/>
      <c r="AL2087" s="40"/>
      <c r="AM2087" s="41"/>
      <c r="AN2087" s="42"/>
      <c r="AO2087" s="43"/>
      <c r="AP2087" s="43"/>
      <c r="AQ2087" s="43"/>
    </row>
    <row r="2088" spans="5:43" x14ac:dyDescent="0.2">
      <c r="E2088" s="36"/>
      <c r="G2088" s="37"/>
      <c r="H2088" s="38"/>
      <c r="I2088" s="38"/>
      <c r="J2088" s="38"/>
      <c r="M2088" s="39"/>
      <c r="AG2088" s="32"/>
      <c r="AH2088" s="32"/>
      <c r="AI2088" s="40"/>
      <c r="AJ2088" s="41"/>
      <c r="AK2088" s="42"/>
      <c r="AL2088" s="40"/>
      <c r="AM2088" s="41"/>
      <c r="AN2088" s="42"/>
      <c r="AO2088" s="43"/>
      <c r="AP2088" s="43"/>
      <c r="AQ2088" s="43"/>
    </row>
    <row r="2089" spans="5:43" x14ac:dyDescent="0.2">
      <c r="E2089" s="36"/>
      <c r="G2089" s="37"/>
      <c r="H2089" s="38"/>
      <c r="I2089" s="38"/>
      <c r="J2089" s="38"/>
      <c r="M2089" s="39"/>
      <c r="AG2089" s="32"/>
      <c r="AH2089" s="32"/>
      <c r="AI2089" s="40"/>
      <c r="AJ2089" s="41"/>
      <c r="AK2089" s="42"/>
      <c r="AL2089" s="40"/>
      <c r="AM2089" s="41"/>
      <c r="AN2089" s="42"/>
      <c r="AO2089" s="43"/>
      <c r="AP2089" s="43"/>
      <c r="AQ2089" s="43"/>
    </row>
    <row r="2090" spans="5:43" x14ac:dyDescent="0.2">
      <c r="E2090" s="36"/>
      <c r="G2090" s="37"/>
      <c r="H2090" s="38"/>
      <c r="I2090" s="38"/>
      <c r="J2090" s="38"/>
      <c r="M2090" s="39"/>
      <c r="AG2090" s="32"/>
      <c r="AH2090" s="32"/>
      <c r="AI2090" s="40"/>
      <c r="AJ2090" s="41"/>
      <c r="AK2090" s="42"/>
      <c r="AL2090" s="40"/>
      <c r="AM2090" s="41"/>
      <c r="AN2090" s="42"/>
      <c r="AO2090" s="43"/>
      <c r="AP2090" s="43"/>
      <c r="AQ2090" s="43"/>
    </row>
    <row r="2091" spans="5:43" x14ac:dyDescent="0.2">
      <c r="E2091" s="36"/>
      <c r="G2091" s="37"/>
      <c r="H2091" s="38"/>
      <c r="I2091" s="38"/>
      <c r="J2091" s="38"/>
      <c r="M2091" s="39"/>
      <c r="AG2091" s="32"/>
      <c r="AH2091" s="32"/>
      <c r="AI2091" s="40"/>
      <c r="AJ2091" s="41"/>
      <c r="AK2091" s="42"/>
      <c r="AL2091" s="40"/>
      <c r="AM2091" s="41"/>
      <c r="AN2091" s="42"/>
      <c r="AO2091" s="43"/>
      <c r="AP2091" s="43"/>
      <c r="AQ2091" s="43"/>
    </row>
    <row r="2092" spans="5:43" x14ac:dyDescent="0.2">
      <c r="E2092" s="36"/>
      <c r="G2092" s="37"/>
      <c r="H2092" s="38"/>
      <c r="I2092" s="38"/>
      <c r="J2092" s="38"/>
      <c r="M2092" s="39"/>
      <c r="AG2092" s="32"/>
      <c r="AH2092" s="32"/>
      <c r="AI2092" s="40"/>
      <c r="AJ2092" s="41"/>
      <c r="AK2092" s="42"/>
      <c r="AL2092" s="40"/>
      <c r="AM2092" s="41"/>
      <c r="AN2092" s="42"/>
      <c r="AO2092" s="43"/>
      <c r="AP2092" s="43"/>
      <c r="AQ2092" s="43"/>
    </row>
    <row r="2093" spans="5:43" x14ac:dyDescent="0.2">
      <c r="E2093" s="36"/>
      <c r="G2093" s="37"/>
      <c r="H2093" s="38"/>
      <c r="I2093" s="38"/>
      <c r="J2093" s="38"/>
      <c r="M2093" s="39"/>
      <c r="AG2093" s="32"/>
      <c r="AH2093" s="32"/>
      <c r="AI2093" s="40"/>
      <c r="AJ2093" s="41"/>
      <c r="AK2093" s="42"/>
      <c r="AL2093" s="40"/>
      <c r="AM2093" s="41"/>
      <c r="AN2093" s="42"/>
      <c r="AO2093" s="43"/>
      <c r="AP2093" s="43"/>
      <c r="AQ2093" s="43"/>
    </row>
    <row r="2094" spans="5:43" x14ac:dyDescent="0.2">
      <c r="E2094" s="36"/>
      <c r="G2094" s="37"/>
      <c r="H2094" s="38"/>
      <c r="I2094" s="38"/>
      <c r="J2094" s="38"/>
      <c r="M2094" s="39"/>
      <c r="AG2094" s="32"/>
      <c r="AH2094" s="32"/>
      <c r="AI2094" s="40"/>
      <c r="AJ2094" s="41"/>
      <c r="AK2094" s="42"/>
      <c r="AL2094" s="40"/>
      <c r="AM2094" s="41"/>
      <c r="AN2094" s="42"/>
      <c r="AO2094" s="43"/>
      <c r="AP2094" s="43"/>
      <c r="AQ2094" s="43"/>
    </row>
    <row r="2095" spans="5:43" x14ac:dyDescent="0.2">
      <c r="E2095" s="36"/>
      <c r="G2095" s="37"/>
      <c r="H2095" s="38"/>
      <c r="I2095" s="38"/>
      <c r="J2095" s="38"/>
      <c r="M2095" s="39"/>
      <c r="AG2095" s="32"/>
      <c r="AH2095" s="32"/>
      <c r="AI2095" s="40"/>
      <c r="AJ2095" s="41"/>
      <c r="AK2095" s="42"/>
      <c r="AL2095" s="40"/>
      <c r="AM2095" s="41"/>
      <c r="AN2095" s="42"/>
      <c r="AO2095" s="43"/>
      <c r="AP2095" s="43"/>
      <c r="AQ2095" s="43"/>
    </row>
    <row r="2096" spans="5:43" x14ac:dyDescent="0.2">
      <c r="E2096" s="36"/>
      <c r="G2096" s="37"/>
      <c r="H2096" s="38"/>
      <c r="I2096" s="38"/>
      <c r="J2096" s="38"/>
      <c r="M2096" s="39"/>
      <c r="AG2096" s="32"/>
      <c r="AH2096" s="32"/>
      <c r="AI2096" s="40"/>
      <c r="AJ2096" s="41"/>
      <c r="AK2096" s="42"/>
      <c r="AL2096" s="40"/>
      <c r="AM2096" s="41"/>
      <c r="AN2096" s="42"/>
      <c r="AO2096" s="43"/>
      <c r="AP2096" s="43"/>
      <c r="AQ2096" s="43"/>
    </row>
    <row r="2097" spans="5:43" x14ac:dyDescent="0.2">
      <c r="E2097" s="36"/>
      <c r="G2097" s="37"/>
      <c r="H2097" s="38"/>
      <c r="I2097" s="38"/>
      <c r="J2097" s="38"/>
      <c r="M2097" s="39"/>
      <c r="AG2097" s="32"/>
      <c r="AH2097" s="32"/>
      <c r="AI2097" s="40"/>
      <c r="AJ2097" s="41"/>
      <c r="AK2097" s="42"/>
      <c r="AL2097" s="40"/>
      <c r="AM2097" s="41"/>
      <c r="AN2097" s="42"/>
      <c r="AO2097" s="43"/>
      <c r="AP2097" s="43"/>
      <c r="AQ2097" s="43"/>
    </row>
    <row r="2098" spans="5:43" x14ac:dyDescent="0.2">
      <c r="E2098" s="36"/>
      <c r="G2098" s="37"/>
      <c r="H2098" s="38"/>
      <c r="I2098" s="38"/>
      <c r="J2098" s="38"/>
      <c r="M2098" s="39"/>
      <c r="AG2098" s="32"/>
      <c r="AH2098" s="32"/>
      <c r="AI2098" s="40"/>
      <c r="AJ2098" s="41"/>
      <c r="AK2098" s="42"/>
      <c r="AL2098" s="40"/>
      <c r="AM2098" s="41"/>
      <c r="AN2098" s="42"/>
      <c r="AO2098" s="43"/>
      <c r="AP2098" s="43"/>
      <c r="AQ2098" s="43"/>
    </row>
    <row r="2099" spans="5:43" x14ac:dyDescent="0.2">
      <c r="E2099" s="36"/>
      <c r="G2099" s="37"/>
      <c r="H2099" s="38"/>
      <c r="I2099" s="38"/>
      <c r="J2099" s="38"/>
      <c r="M2099" s="39"/>
      <c r="AG2099" s="32"/>
      <c r="AH2099" s="32"/>
      <c r="AI2099" s="40"/>
      <c r="AJ2099" s="41"/>
      <c r="AK2099" s="42"/>
      <c r="AL2099" s="40"/>
      <c r="AM2099" s="41"/>
      <c r="AN2099" s="42"/>
      <c r="AO2099" s="43"/>
      <c r="AP2099" s="43"/>
      <c r="AQ2099" s="43"/>
    </row>
    <row r="2100" spans="5:43" x14ac:dyDescent="0.2">
      <c r="E2100" s="36"/>
      <c r="G2100" s="37"/>
      <c r="H2100" s="38"/>
      <c r="I2100" s="38"/>
      <c r="J2100" s="38"/>
      <c r="M2100" s="39"/>
      <c r="AG2100" s="32"/>
      <c r="AH2100" s="32"/>
      <c r="AI2100" s="40"/>
      <c r="AJ2100" s="41"/>
      <c r="AK2100" s="42"/>
      <c r="AL2100" s="40"/>
      <c r="AM2100" s="41"/>
      <c r="AN2100" s="42"/>
      <c r="AO2100" s="43"/>
      <c r="AP2100" s="43"/>
      <c r="AQ2100" s="43"/>
    </row>
    <row r="2101" spans="5:43" x14ac:dyDescent="0.2">
      <c r="E2101" s="36"/>
      <c r="G2101" s="37"/>
      <c r="H2101" s="38"/>
      <c r="I2101" s="38"/>
      <c r="J2101" s="38"/>
      <c r="M2101" s="39"/>
      <c r="AG2101" s="32"/>
      <c r="AH2101" s="32"/>
      <c r="AI2101" s="40"/>
      <c r="AJ2101" s="41"/>
      <c r="AK2101" s="42"/>
      <c r="AL2101" s="40"/>
      <c r="AM2101" s="41"/>
      <c r="AN2101" s="42"/>
      <c r="AO2101" s="43"/>
      <c r="AP2101" s="43"/>
      <c r="AQ2101" s="43"/>
    </row>
    <row r="2102" spans="5:43" x14ac:dyDescent="0.2">
      <c r="E2102" s="36"/>
      <c r="G2102" s="37"/>
      <c r="H2102" s="38"/>
      <c r="I2102" s="38"/>
      <c r="J2102" s="38"/>
      <c r="M2102" s="39"/>
      <c r="AG2102" s="32"/>
      <c r="AH2102" s="32"/>
      <c r="AI2102" s="40"/>
      <c r="AJ2102" s="41"/>
      <c r="AK2102" s="42"/>
      <c r="AL2102" s="40"/>
      <c r="AM2102" s="41"/>
      <c r="AN2102" s="42"/>
      <c r="AO2102" s="43"/>
      <c r="AP2102" s="43"/>
      <c r="AQ2102" s="43"/>
    </row>
    <row r="2103" spans="5:43" x14ac:dyDescent="0.2">
      <c r="E2103" s="36"/>
      <c r="G2103" s="37"/>
      <c r="H2103" s="38"/>
      <c r="I2103" s="38"/>
      <c r="J2103" s="38"/>
      <c r="M2103" s="39"/>
      <c r="AG2103" s="32"/>
      <c r="AH2103" s="32"/>
      <c r="AI2103" s="40"/>
      <c r="AJ2103" s="41"/>
      <c r="AK2103" s="42"/>
      <c r="AL2103" s="40"/>
      <c r="AM2103" s="41"/>
      <c r="AN2103" s="42"/>
      <c r="AO2103" s="43"/>
      <c r="AP2103" s="43"/>
      <c r="AQ2103" s="43"/>
    </row>
    <row r="2104" spans="5:43" x14ac:dyDescent="0.2">
      <c r="E2104" s="36"/>
      <c r="G2104" s="37"/>
      <c r="H2104" s="38"/>
      <c r="I2104" s="38"/>
      <c r="J2104" s="38"/>
      <c r="M2104" s="39"/>
      <c r="AG2104" s="32"/>
      <c r="AH2104" s="32"/>
      <c r="AI2104" s="40"/>
      <c r="AJ2104" s="41"/>
      <c r="AK2104" s="42"/>
      <c r="AL2104" s="40"/>
      <c r="AM2104" s="41"/>
      <c r="AN2104" s="42"/>
      <c r="AO2104" s="43"/>
      <c r="AP2104" s="43"/>
      <c r="AQ2104" s="43"/>
    </row>
    <row r="2105" spans="5:43" x14ac:dyDescent="0.2">
      <c r="E2105" s="36"/>
      <c r="G2105" s="37"/>
      <c r="H2105" s="38"/>
      <c r="I2105" s="38"/>
      <c r="J2105" s="38"/>
      <c r="M2105" s="39"/>
      <c r="AG2105" s="32"/>
      <c r="AH2105" s="32"/>
      <c r="AI2105" s="40"/>
      <c r="AJ2105" s="41"/>
      <c r="AK2105" s="42"/>
      <c r="AL2105" s="40"/>
      <c r="AM2105" s="41"/>
      <c r="AN2105" s="42"/>
      <c r="AO2105" s="43"/>
      <c r="AP2105" s="43"/>
      <c r="AQ2105" s="43"/>
    </row>
    <row r="2106" spans="5:43" x14ac:dyDescent="0.2">
      <c r="E2106" s="36"/>
      <c r="G2106" s="37"/>
      <c r="H2106" s="38"/>
      <c r="I2106" s="38"/>
      <c r="J2106" s="38"/>
      <c r="M2106" s="39"/>
      <c r="AG2106" s="32"/>
      <c r="AH2106" s="32"/>
      <c r="AI2106" s="40"/>
      <c r="AJ2106" s="41"/>
      <c r="AK2106" s="42"/>
      <c r="AL2106" s="40"/>
      <c r="AM2106" s="41"/>
      <c r="AN2106" s="42"/>
      <c r="AO2106" s="43"/>
      <c r="AP2106" s="43"/>
      <c r="AQ2106" s="43"/>
    </row>
    <row r="2107" spans="5:43" x14ac:dyDescent="0.2">
      <c r="E2107" s="36"/>
      <c r="G2107" s="37"/>
      <c r="H2107" s="38"/>
      <c r="I2107" s="38"/>
      <c r="J2107" s="38"/>
      <c r="M2107" s="39"/>
      <c r="AG2107" s="32"/>
      <c r="AH2107" s="32"/>
      <c r="AI2107" s="40"/>
      <c r="AJ2107" s="41"/>
      <c r="AK2107" s="42"/>
      <c r="AL2107" s="40"/>
      <c r="AM2107" s="41"/>
      <c r="AN2107" s="42"/>
      <c r="AO2107" s="43"/>
      <c r="AP2107" s="43"/>
      <c r="AQ2107" s="43"/>
    </row>
    <row r="2108" spans="5:43" x14ac:dyDescent="0.2">
      <c r="E2108" s="36"/>
      <c r="G2108" s="37"/>
      <c r="H2108" s="38"/>
      <c r="I2108" s="38"/>
      <c r="J2108" s="38"/>
      <c r="M2108" s="39"/>
      <c r="AG2108" s="32"/>
      <c r="AH2108" s="32"/>
      <c r="AI2108" s="40"/>
      <c r="AJ2108" s="41"/>
      <c r="AK2108" s="42"/>
      <c r="AL2108" s="40"/>
      <c r="AM2108" s="41"/>
      <c r="AN2108" s="42"/>
      <c r="AO2108" s="43"/>
      <c r="AP2108" s="43"/>
      <c r="AQ2108" s="43"/>
    </row>
    <row r="2109" spans="5:43" x14ac:dyDescent="0.2">
      <c r="E2109" s="36"/>
      <c r="G2109" s="37"/>
      <c r="H2109" s="38"/>
      <c r="I2109" s="38"/>
      <c r="J2109" s="38"/>
      <c r="M2109" s="39"/>
      <c r="AG2109" s="32"/>
      <c r="AH2109" s="32"/>
      <c r="AI2109" s="40"/>
      <c r="AJ2109" s="41"/>
      <c r="AK2109" s="42"/>
      <c r="AL2109" s="40"/>
      <c r="AM2109" s="41"/>
      <c r="AN2109" s="42"/>
      <c r="AO2109" s="43"/>
      <c r="AP2109" s="43"/>
      <c r="AQ2109" s="43"/>
    </row>
    <row r="2110" spans="5:43" x14ac:dyDescent="0.2">
      <c r="E2110" s="36"/>
      <c r="G2110" s="37"/>
      <c r="H2110" s="38"/>
      <c r="I2110" s="38"/>
      <c r="J2110" s="38"/>
      <c r="M2110" s="39"/>
      <c r="AG2110" s="32"/>
      <c r="AH2110" s="32"/>
      <c r="AI2110" s="40"/>
      <c r="AJ2110" s="41"/>
      <c r="AK2110" s="42"/>
      <c r="AL2110" s="40"/>
      <c r="AM2110" s="41"/>
      <c r="AN2110" s="42"/>
      <c r="AO2110" s="43"/>
      <c r="AP2110" s="43"/>
      <c r="AQ2110" s="43"/>
    </row>
    <row r="2111" spans="5:43" x14ac:dyDescent="0.2">
      <c r="E2111" s="36"/>
      <c r="G2111" s="37"/>
      <c r="H2111" s="38"/>
      <c r="I2111" s="38"/>
      <c r="J2111" s="38"/>
      <c r="M2111" s="39"/>
      <c r="AG2111" s="32"/>
      <c r="AH2111" s="32"/>
      <c r="AI2111" s="40"/>
      <c r="AJ2111" s="41"/>
      <c r="AK2111" s="42"/>
      <c r="AL2111" s="40"/>
      <c r="AM2111" s="41"/>
      <c r="AN2111" s="42"/>
      <c r="AO2111" s="43"/>
      <c r="AP2111" s="43"/>
      <c r="AQ2111" s="43"/>
    </row>
    <row r="2112" spans="5:43" x14ac:dyDescent="0.2">
      <c r="E2112" s="36"/>
      <c r="G2112" s="37"/>
      <c r="H2112" s="38"/>
      <c r="I2112" s="38"/>
      <c r="J2112" s="38"/>
      <c r="M2112" s="39"/>
      <c r="AG2112" s="32"/>
      <c r="AH2112" s="32"/>
      <c r="AI2112" s="40"/>
      <c r="AJ2112" s="41"/>
      <c r="AK2112" s="42"/>
      <c r="AL2112" s="40"/>
      <c r="AM2112" s="41"/>
      <c r="AN2112" s="42"/>
      <c r="AO2112" s="43"/>
      <c r="AP2112" s="43"/>
      <c r="AQ2112" s="43"/>
    </row>
    <row r="2113" spans="5:43" x14ac:dyDescent="0.2">
      <c r="E2113" s="36"/>
      <c r="G2113" s="37"/>
      <c r="H2113" s="38"/>
      <c r="I2113" s="38"/>
      <c r="J2113" s="38"/>
      <c r="M2113" s="39"/>
      <c r="AG2113" s="32"/>
      <c r="AH2113" s="32"/>
      <c r="AI2113" s="40"/>
      <c r="AJ2113" s="41"/>
      <c r="AK2113" s="42"/>
      <c r="AL2113" s="40"/>
      <c r="AM2113" s="41"/>
      <c r="AN2113" s="42"/>
      <c r="AO2113" s="43"/>
      <c r="AP2113" s="43"/>
      <c r="AQ2113" s="43"/>
    </row>
    <row r="2114" spans="5:43" x14ac:dyDescent="0.2">
      <c r="E2114" s="36"/>
      <c r="G2114" s="37"/>
      <c r="H2114" s="38"/>
      <c r="I2114" s="38"/>
      <c r="J2114" s="38"/>
      <c r="M2114" s="39"/>
      <c r="AG2114" s="32"/>
      <c r="AH2114" s="32"/>
      <c r="AI2114" s="40"/>
      <c r="AJ2114" s="41"/>
      <c r="AK2114" s="42"/>
      <c r="AL2114" s="40"/>
      <c r="AM2114" s="41"/>
      <c r="AN2114" s="42"/>
      <c r="AO2114" s="43"/>
      <c r="AP2114" s="43"/>
      <c r="AQ2114" s="43"/>
    </row>
    <row r="2115" spans="5:43" x14ac:dyDescent="0.2">
      <c r="E2115" s="36"/>
      <c r="G2115" s="37"/>
      <c r="H2115" s="38"/>
      <c r="I2115" s="38"/>
      <c r="J2115" s="38"/>
      <c r="M2115" s="39"/>
      <c r="AG2115" s="32"/>
      <c r="AH2115" s="32"/>
      <c r="AI2115" s="40"/>
      <c r="AJ2115" s="41"/>
      <c r="AK2115" s="42"/>
      <c r="AL2115" s="40"/>
      <c r="AM2115" s="41"/>
      <c r="AN2115" s="42"/>
      <c r="AO2115" s="43"/>
      <c r="AP2115" s="43"/>
      <c r="AQ2115" s="43"/>
    </row>
    <row r="2116" spans="5:43" x14ac:dyDescent="0.2">
      <c r="E2116" s="36"/>
      <c r="G2116" s="37"/>
      <c r="H2116" s="38"/>
      <c r="I2116" s="38"/>
      <c r="J2116" s="38"/>
      <c r="M2116" s="39"/>
      <c r="AG2116" s="32"/>
      <c r="AH2116" s="32"/>
      <c r="AI2116" s="40"/>
      <c r="AJ2116" s="41"/>
      <c r="AK2116" s="42"/>
      <c r="AL2116" s="40"/>
      <c r="AM2116" s="41"/>
      <c r="AN2116" s="42"/>
      <c r="AO2116" s="43"/>
      <c r="AP2116" s="43"/>
      <c r="AQ2116" s="43"/>
    </row>
    <row r="2117" spans="5:43" x14ac:dyDescent="0.2">
      <c r="E2117" s="36"/>
      <c r="G2117" s="37"/>
      <c r="H2117" s="38"/>
      <c r="I2117" s="38"/>
      <c r="J2117" s="38"/>
      <c r="M2117" s="39"/>
      <c r="AG2117" s="32"/>
      <c r="AH2117" s="32"/>
      <c r="AI2117" s="40"/>
      <c r="AJ2117" s="41"/>
      <c r="AK2117" s="42"/>
      <c r="AL2117" s="40"/>
      <c r="AM2117" s="41"/>
      <c r="AN2117" s="42"/>
      <c r="AO2117" s="43"/>
      <c r="AP2117" s="43"/>
      <c r="AQ2117" s="43"/>
    </row>
    <row r="2118" spans="5:43" x14ac:dyDescent="0.2">
      <c r="E2118" s="36"/>
      <c r="G2118" s="37"/>
      <c r="H2118" s="38"/>
      <c r="I2118" s="38"/>
      <c r="J2118" s="38"/>
      <c r="M2118" s="39"/>
      <c r="AG2118" s="32"/>
      <c r="AH2118" s="32"/>
      <c r="AI2118" s="40"/>
      <c r="AJ2118" s="41"/>
      <c r="AK2118" s="42"/>
      <c r="AL2118" s="40"/>
      <c r="AM2118" s="41"/>
      <c r="AN2118" s="42"/>
      <c r="AO2118" s="43"/>
      <c r="AP2118" s="43"/>
      <c r="AQ2118" s="43"/>
    </row>
    <row r="2119" spans="5:43" x14ac:dyDescent="0.2">
      <c r="E2119" s="36"/>
      <c r="G2119" s="37"/>
      <c r="H2119" s="38"/>
      <c r="I2119" s="38"/>
      <c r="J2119" s="38"/>
      <c r="M2119" s="39"/>
      <c r="AG2119" s="32"/>
      <c r="AH2119" s="32"/>
      <c r="AI2119" s="40"/>
      <c r="AJ2119" s="41"/>
      <c r="AK2119" s="42"/>
      <c r="AL2119" s="40"/>
      <c r="AM2119" s="41"/>
      <c r="AN2119" s="42"/>
      <c r="AO2119" s="43"/>
      <c r="AP2119" s="43"/>
      <c r="AQ2119" s="43"/>
    </row>
    <row r="2120" spans="5:43" x14ac:dyDescent="0.2">
      <c r="E2120" s="36"/>
      <c r="G2120" s="37"/>
      <c r="H2120" s="38"/>
      <c r="I2120" s="38"/>
      <c r="J2120" s="38"/>
      <c r="M2120" s="39"/>
      <c r="AG2120" s="32"/>
      <c r="AH2120" s="32"/>
      <c r="AI2120" s="40"/>
      <c r="AJ2120" s="41"/>
      <c r="AK2120" s="42"/>
      <c r="AL2120" s="40"/>
      <c r="AM2120" s="41"/>
      <c r="AN2120" s="42"/>
      <c r="AO2120" s="43"/>
      <c r="AP2120" s="43"/>
      <c r="AQ2120" s="43"/>
    </row>
    <row r="2121" spans="5:43" x14ac:dyDescent="0.2">
      <c r="E2121" s="36"/>
      <c r="G2121" s="37"/>
      <c r="H2121" s="38"/>
      <c r="I2121" s="38"/>
      <c r="J2121" s="38"/>
      <c r="M2121" s="39"/>
      <c r="AG2121" s="32"/>
      <c r="AH2121" s="32"/>
      <c r="AI2121" s="40"/>
      <c r="AJ2121" s="41"/>
      <c r="AK2121" s="42"/>
      <c r="AL2121" s="40"/>
      <c r="AM2121" s="41"/>
      <c r="AN2121" s="42"/>
      <c r="AO2121" s="43"/>
      <c r="AP2121" s="43"/>
      <c r="AQ2121" s="43"/>
    </row>
    <row r="2122" spans="5:43" x14ac:dyDescent="0.2">
      <c r="E2122" s="36"/>
      <c r="G2122" s="37"/>
      <c r="H2122" s="38"/>
      <c r="I2122" s="38"/>
      <c r="J2122" s="38"/>
      <c r="M2122" s="39"/>
      <c r="AG2122" s="32"/>
      <c r="AH2122" s="32"/>
      <c r="AI2122" s="40"/>
      <c r="AJ2122" s="41"/>
      <c r="AK2122" s="42"/>
      <c r="AL2122" s="40"/>
      <c r="AM2122" s="41"/>
      <c r="AN2122" s="42"/>
      <c r="AO2122" s="43"/>
      <c r="AP2122" s="43"/>
      <c r="AQ2122" s="43"/>
    </row>
    <row r="2123" spans="5:43" x14ac:dyDescent="0.2">
      <c r="E2123" s="36"/>
      <c r="G2123" s="37"/>
      <c r="H2123" s="38"/>
      <c r="I2123" s="38"/>
      <c r="J2123" s="38"/>
      <c r="M2123" s="39"/>
      <c r="AG2123" s="32"/>
      <c r="AH2123" s="32"/>
      <c r="AI2123" s="40"/>
      <c r="AJ2123" s="41"/>
      <c r="AK2123" s="42"/>
      <c r="AL2123" s="40"/>
      <c r="AM2123" s="41"/>
      <c r="AN2123" s="42"/>
      <c r="AO2123" s="43"/>
      <c r="AP2123" s="43"/>
      <c r="AQ2123" s="43"/>
    </row>
    <row r="2124" spans="5:43" x14ac:dyDescent="0.2">
      <c r="E2124" s="36"/>
      <c r="G2124" s="37"/>
      <c r="H2124" s="38"/>
      <c r="I2124" s="38"/>
      <c r="J2124" s="38"/>
      <c r="M2124" s="39"/>
      <c r="AG2124" s="32"/>
      <c r="AH2124" s="32"/>
      <c r="AI2124" s="40"/>
      <c r="AJ2124" s="41"/>
      <c r="AK2124" s="42"/>
      <c r="AL2124" s="40"/>
      <c r="AM2124" s="41"/>
      <c r="AN2124" s="42"/>
      <c r="AO2124" s="43"/>
      <c r="AP2124" s="43"/>
      <c r="AQ2124" s="43"/>
    </row>
    <row r="2125" spans="5:43" x14ac:dyDescent="0.2">
      <c r="E2125" s="36"/>
      <c r="G2125" s="37"/>
      <c r="H2125" s="38"/>
      <c r="I2125" s="38"/>
      <c r="J2125" s="38"/>
      <c r="M2125" s="39"/>
      <c r="AG2125" s="32"/>
      <c r="AH2125" s="32"/>
      <c r="AI2125" s="40"/>
      <c r="AJ2125" s="41"/>
      <c r="AK2125" s="42"/>
      <c r="AL2125" s="40"/>
      <c r="AM2125" s="41"/>
      <c r="AN2125" s="42"/>
      <c r="AO2125" s="43"/>
      <c r="AP2125" s="43"/>
      <c r="AQ2125" s="43"/>
    </row>
    <row r="2126" spans="5:43" x14ac:dyDescent="0.2">
      <c r="E2126" s="36"/>
      <c r="G2126" s="37"/>
      <c r="H2126" s="38"/>
      <c r="I2126" s="38"/>
      <c r="J2126" s="38"/>
      <c r="M2126" s="39"/>
      <c r="AG2126" s="32"/>
      <c r="AH2126" s="32"/>
      <c r="AI2126" s="40"/>
      <c r="AJ2126" s="41"/>
      <c r="AK2126" s="42"/>
      <c r="AL2126" s="40"/>
      <c r="AM2126" s="41"/>
      <c r="AN2126" s="42"/>
      <c r="AO2126" s="43"/>
      <c r="AP2126" s="43"/>
      <c r="AQ2126" s="43"/>
    </row>
    <row r="2127" spans="5:43" x14ac:dyDescent="0.2">
      <c r="E2127" s="36"/>
      <c r="G2127" s="37"/>
      <c r="H2127" s="38"/>
      <c r="I2127" s="38"/>
      <c r="J2127" s="38"/>
      <c r="M2127" s="39"/>
      <c r="AG2127" s="32"/>
      <c r="AH2127" s="32"/>
      <c r="AI2127" s="40"/>
      <c r="AJ2127" s="41"/>
      <c r="AK2127" s="42"/>
      <c r="AL2127" s="40"/>
      <c r="AM2127" s="41"/>
      <c r="AN2127" s="42"/>
      <c r="AO2127" s="43"/>
      <c r="AP2127" s="43"/>
      <c r="AQ2127" s="43"/>
    </row>
    <row r="2128" spans="5:43" x14ac:dyDescent="0.2">
      <c r="E2128" s="36"/>
      <c r="G2128" s="37"/>
      <c r="H2128" s="38"/>
      <c r="I2128" s="38"/>
      <c r="J2128" s="38"/>
      <c r="M2128" s="39"/>
      <c r="AG2128" s="32"/>
      <c r="AH2128" s="32"/>
      <c r="AI2128" s="40"/>
      <c r="AJ2128" s="41"/>
      <c r="AK2128" s="42"/>
      <c r="AL2128" s="40"/>
      <c r="AM2128" s="41"/>
      <c r="AN2128" s="42"/>
      <c r="AO2128" s="43"/>
      <c r="AP2128" s="43"/>
      <c r="AQ2128" s="43"/>
    </row>
    <row r="2129" spans="5:43" x14ac:dyDescent="0.2">
      <c r="E2129" s="36"/>
      <c r="G2129" s="37"/>
      <c r="H2129" s="38"/>
      <c r="I2129" s="38"/>
      <c r="J2129" s="38"/>
      <c r="M2129" s="39"/>
      <c r="AG2129" s="32"/>
      <c r="AH2129" s="32"/>
      <c r="AI2129" s="40"/>
      <c r="AJ2129" s="41"/>
      <c r="AK2129" s="42"/>
      <c r="AL2129" s="40"/>
      <c r="AM2129" s="41"/>
      <c r="AN2129" s="42"/>
      <c r="AO2129" s="43"/>
      <c r="AP2129" s="43"/>
      <c r="AQ2129" s="43"/>
    </row>
    <row r="2130" spans="5:43" x14ac:dyDescent="0.2">
      <c r="E2130" s="36"/>
      <c r="G2130" s="37"/>
      <c r="H2130" s="38"/>
      <c r="I2130" s="38"/>
      <c r="J2130" s="38"/>
      <c r="M2130" s="39"/>
      <c r="AG2130" s="32"/>
      <c r="AH2130" s="32"/>
      <c r="AI2130" s="40"/>
      <c r="AJ2130" s="41"/>
      <c r="AK2130" s="42"/>
      <c r="AL2130" s="40"/>
      <c r="AM2130" s="41"/>
      <c r="AN2130" s="42"/>
      <c r="AO2130" s="43"/>
      <c r="AP2130" s="43"/>
      <c r="AQ2130" s="43"/>
    </row>
    <row r="2131" spans="5:43" x14ac:dyDescent="0.2">
      <c r="E2131" s="36"/>
      <c r="G2131" s="37"/>
      <c r="H2131" s="38"/>
      <c r="I2131" s="38"/>
      <c r="J2131" s="38"/>
      <c r="M2131" s="39"/>
      <c r="AG2131" s="32"/>
      <c r="AH2131" s="32"/>
      <c r="AI2131" s="40"/>
      <c r="AJ2131" s="41"/>
      <c r="AK2131" s="42"/>
      <c r="AL2131" s="40"/>
      <c r="AM2131" s="41"/>
      <c r="AN2131" s="42"/>
      <c r="AO2131" s="43"/>
      <c r="AP2131" s="43"/>
      <c r="AQ2131" s="43"/>
    </row>
    <row r="2132" spans="5:43" x14ac:dyDescent="0.2">
      <c r="E2132" s="36"/>
      <c r="G2132" s="37"/>
      <c r="H2132" s="38"/>
      <c r="I2132" s="38"/>
      <c r="J2132" s="38"/>
      <c r="M2132" s="39"/>
      <c r="AG2132" s="32"/>
      <c r="AH2132" s="32"/>
      <c r="AI2132" s="40"/>
      <c r="AJ2132" s="41"/>
      <c r="AK2132" s="42"/>
      <c r="AL2132" s="40"/>
      <c r="AM2132" s="41"/>
      <c r="AN2132" s="42"/>
      <c r="AO2132" s="43"/>
      <c r="AP2132" s="43"/>
      <c r="AQ2132" s="43"/>
    </row>
    <row r="2133" spans="5:43" x14ac:dyDescent="0.2">
      <c r="E2133" s="36"/>
      <c r="G2133" s="37"/>
      <c r="H2133" s="38"/>
      <c r="I2133" s="38"/>
      <c r="J2133" s="38"/>
      <c r="M2133" s="39"/>
      <c r="AG2133" s="32"/>
      <c r="AH2133" s="32"/>
      <c r="AI2133" s="40"/>
      <c r="AJ2133" s="41"/>
      <c r="AK2133" s="42"/>
      <c r="AL2133" s="40"/>
      <c r="AM2133" s="41"/>
      <c r="AN2133" s="42"/>
      <c r="AO2133" s="43"/>
      <c r="AP2133" s="43"/>
      <c r="AQ2133" s="43"/>
    </row>
    <row r="2134" spans="5:43" x14ac:dyDescent="0.2">
      <c r="E2134" s="36"/>
      <c r="G2134" s="37"/>
      <c r="H2134" s="38"/>
      <c r="I2134" s="38"/>
      <c r="J2134" s="38"/>
      <c r="M2134" s="39"/>
      <c r="AG2134" s="32"/>
      <c r="AH2134" s="32"/>
      <c r="AI2134" s="40"/>
      <c r="AJ2134" s="41"/>
      <c r="AK2134" s="42"/>
      <c r="AL2134" s="40"/>
      <c r="AM2134" s="41"/>
      <c r="AN2134" s="42"/>
      <c r="AO2134" s="43"/>
      <c r="AP2134" s="43"/>
      <c r="AQ2134" s="43"/>
    </row>
    <row r="2135" spans="5:43" x14ac:dyDescent="0.2">
      <c r="E2135" s="36"/>
      <c r="G2135" s="37"/>
      <c r="H2135" s="38"/>
      <c r="I2135" s="38"/>
      <c r="J2135" s="38"/>
      <c r="M2135" s="39"/>
      <c r="AG2135" s="32"/>
      <c r="AH2135" s="32"/>
      <c r="AI2135" s="40"/>
      <c r="AJ2135" s="41"/>
      <c r="AK2135" s="42"/>
      <c r="AL2135" s="40"/>
      <c r="AM2135" s="41"/>
      <c r="AN2135" s="42"/>
      <c r="AO2135" s="43"/>
      <c r="AP2135" s="43"/>
      <c r="AQ2135" s="43"/>
    </row>
    <row r="2136" spans="5:43" x14ac:dyDescent="0.2">
      <c r="E2136" s="36"/>
      <c r="G2136" s="37"/>
      <c r="H2136" s="38"/>
      <c r="I2136" s="38"/>
      <c r="J2136" s="38"/>
      <c r="M2136" s="39"/>
      <c r="AG2136" s="32"/>
      <c r="AH2136" s="32"/>
      <c r="AI2136" s="40"/>
      <c r="AJ2136" s="41"/>
      <c r="AK2136" s="42"/>
      <c r="AL2136" s="40"/>
      <c r="AM2136" s="41"/>
      <c r="AN2136" s="42"/>
      <c r="AO2136" s="43"/>
      <c r="AP2136" s="43"/>
      <c r="AQ2136" s="43"/>
    </row>
    <row r="2137" spans="5:43" x14ac:dyDescent="0.2">
      <c r="E2137" s="36"/>
      <c r="G2137" s="37"/>
      <c r="H2137" s="38"/>
      <c r="I2137" s="38"/>
      <c r="J2137" s="38"/>
      <c r="M2137" s="39"/>
      <c r="AG2137" s="32"/>
      <c r="AH2137" s="32"/>
      <c r="AI2137" s="40"/>
      <c r="AJ2137" s="41"/>
      <c r="AK2137" s="42"/>
      <c r="AL2137" s="40"/>
      <c r="AM2137" s="41"/>
      <c r="AN2137" s="42"/>
      <c r="AO2137" s="43"/>
      <c r="AP2137" s="43"/>
      <c r="AQ2137" s="43"/>
    </row>
    <row r="2138" spans="5:43" x14ac:dyDescent="0.2">
      <c r="E2138" s="36"/>
      <c r="G2138" s="37"/>
      <c r="H2138" s="38"/>
      <c r="I2138" s="38"/>
      <c r="J2138" s="38"/>
      <c r="M2138" s="39"/>
      <c r="AG2138" s="32"/>
      <c r="AH2138" s="32"/>
      <c r="AI2138" s="40"/>
      <c r="AJ2138" s="41"/>
      <c r="AK2138" s="42"/>
      <c r="AL2138" s="40"/>
      <c r="AM2138" s="41"/>
      <c r="AN2138" s="42"/>
      <c r="AO2138" s="43"/>
      <c r="AP2138" s="43"/>
      <c r="AQ2138" s="43"/>
    </row>
    <row r="2139" spans="5:43" x14ac:dyDescent="0.2">
      <c r="E2139" s="36"/>
      <c r="G2139" s="37"/>
      <c r="H2139" s="38"/>
      <c r="I2139" s="38"/>
      <c r="J2139" s="38"/>
      <c r="M2139" s="39"/>
      <c r="AG2139" s="32"/>
      <c r="AH2139" s="32"/>
      <c r="AI2139" s="40"/>
      <c r="AJ2139" s="41"/>
      <c r="AK2139" s="42"/>
      <c r="AL2139" s="40"/>
      <c r="AM2139" s="41"/>
      <c r="AN2139" s="42"/>
      <c r="AO2139" s="43"/>
      <c r="AP2139" s="43"/>
      <c r="AQ2139" s="43"/>
    </row>
    <row r="2140" spans="5:43" x14ac:dyDescent="0.2">
      <c r="E2140" s="36"/>
      <c r="G2140" s="37"/>
      <c r="H2140" s="38"/>
      <c r="I2140" s="38"/>
      <c r="J2140" s="38"/>
      <c r="M2140" s="39"/>
      <c r="AG2140" s="32"/>
      <c r="AH2140" s="32"/>
      <c r="AI2140" s="40"/>
      <c r="AJ2140" s="41"/>
      <c r="AK2140" s="42"/>
      <c r="AL2140" s="40"/>
      <c r="AM2140" s="41"/>
      <c r="AN2140" s="42"/>
      <c r="AO2140" s="43"/>
      <c r="AP2140" s="43"/>
      <c r="AQ2140" s="43"/>
    </row>
    <row r="2141" spans="5:43" x14ac:dyDescent="0.2">
      <c r="E2141" s="36"/>
      <c r="G2141" s="37"/>
      <c r="H2141" s="38"/>
      <c r="I2141" s="38"/>
      <c r="J2141" s="38"/>
      <c r="M2141" s="39"/>
      <c r="AG2141" s="32"/>
      <c r="AH2141" s="32"/>
      <c r="AI2141" s="40"/>
      <c r="AJ2141" s="41"/>
      <c r="AK2141" s="42"/>
      <c r="AL2141" s="40"/>
      <c r="AM2141" s="41"/>
      <c r="AN2141" s="42"/>
      <c r="AO2141" s="43"/>
      <c r="AP2141" s="43"/>
      <c r="AQ2141" s="43"/>
    </row>
    <row r="2142" spans="5:43" x14ac:dyDescent="0.2">
      <c r="E2142" s="36"/>
      <c r="G2142" s="37"/>
      <c r="H2142" s="38"/>
      <c r="I2142" s="38"/>
      <c r="J2142" s="38"/>
      <c r="M2142" s="39"/>
      <c r="AG2142" s="32"/>
      <c r="AH2142" s="32"/>
      <c r="AI2142" s="40"/>
      <c r="AJ2142" s="41"/>
      <c r="AK2142" s="42"/>
      <c r="AL2142" s="40"/>
      <c r="AM2142" s="41"/>
      <c r="AN2142" s="42"/>
      <c r="AO2142" s="43"/>
      <c r="AP2142" s="43"/>
      <c r="AQ2142" s="43"/>
    </row>
    <row r="2143" spans="5:43" x14ac:dyDescent="0.2">
      <c r="E2143" s="36"/>
      <c r="G2143" s="37"/>
      <c r="H2143" s="38"/>
      <c r="I2143" s="38"/>
      <c r="J2143" s="38"/>
      <c r="M2143" s="39"/>
      <c r="AG2143" s="32"/>
      <c r="AH2143" s="32"/>
      <c r="AI2143" s="40"/>
      <c r="AJ2143" s="41"/>
      <c r="AK2143" s="42"/>
      <c r="AL2143" s="40"/>
      <c r="AM2143" s="41"/>
      <c r="AN2143" s="42"/>
      <c r="AO2143" s="43"/>
      <c r="AP2143" s="43"/>
      <c r="AQ2143" s="43"/>
    </row>
    <row r="2144" spans="5:43" x14ac:dyDescent="0.2">
      <c r="E2144" s="36"/>
      <c r="G2144" s="37"/>
      <c r="H2144" s="38"/>
      <c r="I2144" s="38"/>
      <c r="J2144" s="38"/>
      <c r="M2144" s="39"/>
      <c r="AG2144" s="32"/>
      <c r="AH2144" s="32"/>
      <c r="AI2144" s="40"/>
      <c r="AJ2144" s="41"/>
      <c r="AK2144" s="42"/>
      <c r="AL2144" s="40"/>
      <c r="AM2144" s="41"/>
      <c r="AN2144" s="42"/>
      <c r="AO2144" s="43"/>
      <c r="AP2144" s="43"/>
      <c r="AQ2144" s="43"/>
    </row>
    <row r="2145" spans="5:43" x14ac:dyDescent="0.2">
      <c r="E2145" s="36"/>
      <c r="G2145" s="37"/>
      <c r="H2145" s="38"/>
      <c r="I2145" s="38"/>
      <c r="J2145" s="38"/>
      <c r="M2145" s="39"/>
      <c r="AG2145" s="32"/>
      <c r="AH2145" s="32"/>
      <c r="AI2145" s="40"/>
      <c r="AJ2145" s="41"/>
      <c r="AK2145" s="42"/>
      <c r="AL2145" s="40"/>
      <c r="AM2145" s="41"/>
      <c r="AN2145" s="42"/>
      <c r="AO2145" s="43"/>
      <c r="AP2145" s="43"/>
      <c r="AQ2145" s="43"/>
    </row>
    <row r="2146" spans="5:43" x14ac:dyDescent="0.2">
      <c r="E2146" s="36"/>
      <c r="G2146" s="37"/>
      <c r="H2146" s="38"/>
      <c r="I2146" s="38"/>
      <c r="J2146" s="38"/>
      <c r="M2146" s="39"/>
      <c r="AG2146" s="32"/>
      <c r="AH2146" s="32"/>
      <c r="AI2146" s="40"/>
      <c r="AJ2146" s="41"/>
      <c r="AK2146" s="42"/>
      <c r="AL2146" s="40"/>
      <c r="AM2146" s="41"/>
      <c r="AN2146" s="42"/>
      <c r="AO2146" s="43"/>
      <c r="AP2146" s="43"/>
      <c r="AQ2146" s="43"/>
    </row>
    <row r="2147" spans="5:43" x14ac:dyDescent="0.2">
      <c r="E2147" s="36"/>
      <c r="G2147" s="37"/>
      <c r="H2147" s="38"/>
      <c r="I2147" s="38"/>
      <c r="J2147" s="38"/>
      <c r="M2147" s="39"/>
      <c r="AG2147" s="32"/>
      <c r="AH2147" s="32"/>
      <c r="AI2147" s="40"/>
      <c r="AJ2147" s="41"/>
      <c r="AK2147" s="42"/>
      <c r="AL2147" s="40"/>
      <c r="AM2147" s="41"/>
      <c r="AN2147" s="42"/>
      <c r="AO2147" s="43"/>
      <c r="AP2147" s="43"/>
      <c r="AQ2147" s="43"/>
    </row>
    <row r="2148" spans="5:43" x14ac:dyDescent="0.2">
      <c r="E2148" s="36"/>
      <c r="G2148" s="37"/>
      <c r="H2148" s="38"/>
      <c r="I2148" s="38"/>
      <c r="J2148" s="38"/>
      <c r="M2148" s="39"/>
      <c r="AG2148" s="32"/>
      <c r="AH2148" s="32"/>
      <c r="AI2148" s="40"/>
      <c r="AJ2148" s="41"/>
      <c r="AK2148" s="42"/>
      <c r="AL2148" s="40"/>
      <c r="AM2148" s="41"/>
      <c r="AN2148" s="42"/>
      <c r="AO2148" s="43"/>
      <c r="AP2148" s="43"/>
      <c r="AQ2148" s="43"/>
    </row>
    <row r="2149" spans="5:43" x14ac:dyDescent="0.2">
      <c r="E2149" s="36"/>
      <c r="G2149" s="37"/>
      <c r="H2149" s="38"/>
      <c r="I2149" s="38"/>
      <c r="J2149" s="38"/>
      <c r="M2149" s="39"/>
      <c r="AG2149" s="32"/>
      <c r="AH2149" s="32"/>
      <c r="AI2149" s="40"/>
      <c r="AJ2149" s="41"/>
      <c r="AK2149" s="42"/>
      <c r="AL2149" s="40"/>
      <c r="AM2149" s="41"/>
      <c r="AN2149" s="42"/>
      <c r="AO2149" s="43"/>
      <c r="AP2149" s="43"/>
      <c r="AQ2149" s="43"/>
    </row>
    <row r="2150" spans="5:43" x14ac:dyDescent="0.2">
      <c r="E2150" s="36"/>
      <c r="G2150" s="37"/>
      <c r="H2150" s="38"/>
      <c r="I2150" s="38"/>
      <c r="J2150" s="38"/>
      <c r="M2150" s="39"/>
      <c r="AG2150" s="32"/>
      <c r="AH2150" s="32"/>
      <c r="AI2150" s="40"/>
      <c r="AJ2150" s="41"/>
      <c r="AK2150" s="42"/>
      <c r="AL2150" s="40"/>
      <c r="AM2150" s="41"/>
      <c r="AN2150" s="42"/>
      <c r="AO2150" s="43"/>
      <c r="AP2150" s="43"/>
      <c r="AQ2150" s="43"/>
    </row>
    <row r="2151" spans="5:43" x14ac:dyDescent="0.2">
      <c r="E2151" s="36"/>
      <c r="G2151" s="37"/>
      <c r="H2151" s="38"/>
      <c r="I2151" s="38"/>
      <c r="J2151" s="38"/>
      <c r="M2151" s="39"/>
      <c r="AG2151" s="32"/>
      <c r="AH2151" s="32"/>
      <c r="AI2151" s="40"/>
      <c r="AJ2151" s="41"/>
      <c r="AK2151" s="42"/>
      <c r="AL2151" s="40"/>
      <c r="AM2151" s="41"/>
      <c r="AN2151" s="42"/>
      <c r="AO2151" s="43"/>
      <c r="AP2151" s="43"/>
      <c r="AQ2151" s="43"/>
    </row>
    <row r="2152" spans="5:43" x14ac:dyDescent="0.2">
      <c r="E2152" s="36"/>
      <c r="G2152" s="37"/>
      <c r="H2152" s="38"/>
      <c r="I2152" s="38"/>
      <c r="J2152" s="38"/>
      <c r="M2152" s="39"/>
      <c r="AG2152" s="32"/>
      <c r="AH2152" s="32"/>
      <c r="AI2152" s="40"/>
      <c r="AJ2152" s="41"/>
      <c r="AK2152" s="42"/>
      <c r="AL2152" s="40"/>
      <c r="AM2152" s="41"/>
      <c r="AN2152" s="42"/>
      <c r="AO2152" s="43"/>
      <c r="AP2152" s="43"/>
      <c r="AQ2152" s="43"/>
    </row>
    <row r="2153" spans="5:43" x14ac:dyDescent="0.2">
      <c r="E2153" s="36"/>
      <c r="G2153" s="37"/>
      <c r="H2153" s="38"/>
      <c r="I2153" s="38"/>
      <c r="J2153" s="38"/>
      <c r="M2153" s="39"/>
      <c r="AG2153" s="32"/>
      <c r="AH2153" s="32"/>
      <c r="AI2153" s="40"/>
      <c r="AJ2153" s="41"/>
      <c r="AK2153" s="42"/>
      <c r="AL2153" s="40"/>
      <c r="AM2153" s="41"/>
      <c r="AN2153" s="42"/>
      <c r="AO2153" s="43"/>
      <c r="AP2153" s="43"/>
      <c r="AQ2153" s="43"/>
    </row>
    <row r="2154" spans="5:43" x14ac:dyDescent="0.2">
      <c r="E2154" s="36"/>
      <c r="G2154" s="37"/>
      <c r="H2154" s="38"/>
      <c r="I2154" s="38"/>
      <c r="J2154" s="38"/>
      <c r="M2154" s="39"/>
      <c r="AG2154" s="32"/>
      <c r="AH2154" s="32"/>
      <c r="AI2154" s="40"/>
      <c r="AJ2154" s="41"/>
      <c r="AK2154" s="42"/>
      <c r="AL2154" s="40"/>
      <c r="AM2154" s="41"/>
      <c r="AN2154" s="42"/>
      <c r="AO2154" s="43"/>
      <c r="AP2154" s="43"/>
      <c r="AQ2154" s="43"/>
    </row>
    <row r="2155" spans="5:43" x14ac:dyDescent="0.2">
      <c r="E2155" s="36"/>
      <c r="G2155" s="37"/>
      <c r="H2155" s="38"/>
      <c r="I2155" s="38"/>
      <c r="J2155" s="38"/>
      <c r="M2155" s="39"/>
      <c r="AG2155" s="32"/>
      <c r="AH2155" s="32"/>
      <c r="AI2155" s="40"/>
      <c r="AJ2155" s="41"/>
      <c r="AK2155" s="42"/>
      <c r="AL2155" s="40"/>
      <c r="AM2155" s="41"/>
      <c r="AN2155" s="42"/>
      <c r="AO2155" s="43"/>
      <c r="AP2155" s="43"/>
      <c r="AQ2155" s="43"/>
    </row>
    <row r="2156" spans="5:43" x14ac:dyDescent="0.2">
      <c r="E2156" s="36"/>
      <c r="G2156" s="37"/>
      <c r="H2156" s="38"/>
      <c r="I2156" s="38"/>
      <c r="J2156" s="38"/>
      <c r="M2156" s="39"/>
      <c r="AG2156" s="32"/>
      <c r="AH2156" s="32"/>
      <c r="AI2156" s="40"/>
      <c r="AJ2156" s="41"/>
      <c r="AK2156" s="42"/>
      <c r="AL2156" s="40"/>
      <c r="AM2156" s="41"/>
      <c r="AN2156" s="42"/>
      <c r="AO2156" s="43"/>
      <c r="AP2156" s="43"/>
      <c r="AQ2156" s="43"/>
    </row>
    <row r="2157" spans="5:43" x14ac:dyDescent="0.2">
      <c r="E2157" s="36"/>
      <c r="G2157" s="37"/>
      <c r="H2157" s="38"/>
      <c r="I2157" s="38"/>
      <c r="J2157" s="38"/>
      <c r="M2157" s="39"/>
      <c r="AG2157" s="32"/>
      <c r="AH2157" s="32"/>
      <c r="AI2157" s="40"/>
      <c r="AJ2157" s="41"/>
      <c r="AK2157" s="42"/>
      <c r="AL2157" s="40"/>
      <c r="AM2157" s="41"/>
      <c r="AN2157" s="42"/>
      <c r="AO2157" s="43"/>
      <c r="AP2157" s="43"/>
      <c r="AQ2157" s="43"/>
    </row>
    <row r="2158" spans="5:43" x14ac:dyDescent="0.2">
      <c r="E2158" s="36"/>
      <c r="G2158" s="37"/>
      <c r="H2158" s="38"/>
      <c r="I2158" s="38"/>
      <c r="J2158" s="38"/>
      <c r="M2158" s="39"/>
      <c r="AG2158" s="32"/>
      <c r="AH2158" s="32"/>
      <c r="AI2158" s="40"/>
      <c r="AJ2158" s="41"/>
      <c r="AK2158" s="42"/>
      <c r="AL2158" s="40"/>
      <c r="AM2158" s="41"/>
      <c r="AN2158" s="42"/>
      <c r="AO2158" s="43"/>
      <c r="AP2158" s="43"/>
      <c r="AQ2158" s="43"/>
    </row>
    <row r="2159" spans="5:43" x14ac:dyDescent="0.2">
      <c r="E2159" s="36"/>
      <c r="G2159" s="37"/>
      <c r="H2159" s="38"/>
      <c r="I2159" s="38"/>
      <c r="J2159" s="38"/>
      <c r="M2159" s="39"/>
      <c r="AG2159" s="32"/>
      <c r="AH2159" s="32"/>
      <c r="AI2159" s="40"/>
      <c r="AJ2159" s="41"/>
      <c r="AK2159" s="42"/>
      <c r="AL2159" s="40"/>
      <c r="AM2159" s="41"/>
      <c r="AN2159" s="42"/>
      <c r="AO2159" s="43"/>
      <c r="AP2159" s="43"/>
      <c r="AQ2159" s="43"/>
    </row>
    <row r="2160" spans="5:43" x14ac:dyDescent="0.2">
      <c r="E2160" s="36"/>
      <c r="G2160" s="37"/>
      <c r="H2160" s="38"/>
      <c r="I2160" s="38"/>
      <c r="J2160" s="38"/>
      <c r="M2160" s="39"/>
      <c r="AG2160" s="32"/>
      <c r="AH2160" s="32"/>
      <c r="AI2160" s="40"/>
      <c r="AJ2160" s="41"/>
      <c r="AK2160" s="42"/>
      <c r="AL2160" s="40"/>
      <c r="AM2160" s="41"/>
      <c r="AN2160" s="42"/>
      <c r="AO2160" s="43"/>
      <c r="AP2160" s="43"/>
      <c r="AQ2160" s="43"/>
    </row>
    <row r="2161" spans="5:43" x14ac:dyDescent="0.2">
      <c r="E2161" s="36"/>
      <c r="G2161" s="37"/>
      <c r="H2161" s="38"/>
      <c r="I2161" s="38"/>
      <c r="J2161" s="38"/>
      <c r="M2161" s="39"/>
      <c r="AG2161" s="32"/>
      <c r="AH2161" s="32"/>
      <c r="AI2161" s="40"/>
      <c r="AJ2161" s="41"/>
      <c r="AK2161" s="42"/>
      <c r="AL2161" s="40"/>
      <c r="AM2161" s="41"/>
      <c r="AN2161" s="42"/>
      <c r="AO2161" s="43"/>
      <c r="AP2161" s="43"/>
      <c r="AQ2161" s="43"/>
    </row>
    <row r="2162" spans="5:43" x14ac:dyDescent="0.2">
      <c r="E2162" s="36"/>
      <c r="G2162" s="37"/>
      <c r="H2162" s="38"/>
      <c r="I2162" s="38"/>
      <c r="J2162" s="38"/>
      <c r="M2162" s="39"/>
      <c r="AG2162" s="32"/>
      <c r="AH2162" s="32"/>
      <c r="AI2162" s="40"/>
      <c r="AJ2162" s="41"/>
      <c r="AK2162" s="42"/>
      <c r="AL2162" s="40"/>
      <c r="AM2162" s="41"/>
      <c r="AN2162" s="42"/>
      <c r="AO2162" s="43"/>
      <c r="AP2162" s="43"/>
      <c r="AQ2162" s="43"/>
    </row>
    <row r="2163" spans="5:43" x14ac:dyDescent="0.2">
      <c r="E2163" s="36"/>
      <c r="G2163" s="37"/>
      <c r="H2163" s="38"/>
      <c r="I2163" s="38"/>
      <c r="J2163" s="38"/>
      <c r="M2163" s="39"/>
      <c r="AG2163" s="32"/>
      <c r="AH2163" s="32"/>
      <c r="AI2163" s="40"/>
      <c r="AJ2163" s="41"/>
      <c r="AK2163" s="42"/>
      <c r="AL2163" s="40"/>
      <c r="AM2163" s="41"/>
      <c r="AN2163" s="42"/>
      <c r="AO2163" s="43"/>
      <c r="AP2163" s="43"/>
      <c r="AQ2163" s="43"/>
    </row>
    <row r="2164" spans="5:43" x14ac:dyDescent="0.2">
      <c r="E2164" s="36"/>
      <c r="G2164" s="37"/>
      <c r="H2164" s="38"/>
      <c r="I2164" s="38"/>
      <c r="J2164" s="38"/>
      <c r="M2164" s="39"/>
      <c r="AG2164" s="32"/>
      <c r="AH2164" s="32"/>
      <c r="AI2164" s="40"/>
      <c r="AJ2164" s="41"/>
      <c r="AK2164" s="42"/>
      <c r="AL2164" s="40"/>
      <c r="AM2164" s="41"/>
      <c r="AN2164" s="42"/>
      <c r="AO2164" s="43"/>
      <c r="AP2164" s="43"/>
      <c r="AQ2164" s="43"/>
    </row>
    <row r="2165" spans="5:43" x14ac:dyDescent="0.2">
      <c r="E2165" s="36"/>
      <c r="G2165" s="37"/>
      <c r="H2165" s="38"/>
      <c r="I2165" s="38"/>
      <c r="J2165" s="38"/>
      <c r="M2165" s="39"/>
      <c r="AG2165" s="32"/>
      <c r="AH2165" s="32"/>
      <c r="AI2165" s="40"/>
      <c r="AJ2165" s="41"/>
      <c r="AK2165" s="42"/>
      <c r="AL2165" s="40"/>
      <c r="AM2165" s="41"/>
      <c r="AN2165" s="42"/>
      <c r="AO2165" s="43"/>
      <c r="AP2165" s="43"/>
      <c r="AQ2165" s="43"/>
    </row>
    <row r="2166" spans="5:43" x14ac:dyDescent="0.2">
      <c r="E2166" s="36"/>
      <c r="G2166" s="37"/>
      <c r="H2166" s="38"/>
      <c r="I2166" s="38"/>
      <c r="J2166" s="38"/>
      <c r="M2166" s="39"/>
      <c r="AG2166" s="32"/>
      <c r="AH2166" s="32"/>
      <c r="AI2166" s="40"/>
      <c r="AJ2166" s="41"/>
      <c r="AK2166" s="42"/>
      <c r="AL2166" s="40"/>
      <c r="AM2166" s="41"/>
      <c r="AN2166" s="42"/>
      <c r="AO2166" s="43"/>
      <c r="AP2166" s="43"/>
      <c r="AQ2166" s="43"/>
    </row>
    <row r="2167" spans="5:43" x14ac:dyDescent="0.2">
      <c r="E2167" s="36"/>
      <c r="G2167" s="37"/>
      <c r="H2167" s="38"/>
      <c r="I2167" s="38"/>
      <c r="J2167" s="38"/>
      <c r="M2167" s="39"/>
      <c r="AG2167" s="32"/>
      <c r="AH2167" s="32"/>
      <c r="AI2167" s="40"/>
      <c r="AJ2167" s="41"/>
      <c r="AK2167" s="42"/>
      <c r="AL2167" s="40"/>
      <c r="AM2167" s="41"/>
      <c r="AN2167" s="42"/>
      <c r="AO2167" s="43"/>
      <c r="AP2167" s="43"/>
      <c r="AQ2167" s="43"/>
    </row>
    <row r="2168" spans="5:43" x14ac:dyDescent="0.2">
      <c r="E2168" s="36"/>
      <c r="G2168" s="37"/>
      <c r="H2168" s="38"/>
      <c r="I2168" s="38"/>
      <c r="J2168" s="38"/>
      <c r="M2168" s="39"/>
      <c r="AG2168" s="32"/>
      <c r="AH2168" s="32"/>
      <c r="AI2168" s="40"/>
      <c r="AJ2168" s="41"/>
      <c r="AK2168" s="42"/>
      <c r="AL2168" s="40"/>
      <c r="AM2168" s="41"/>
      <c r="AN2168" s="42"/>
      <c r="AO2168" s="43"/>
      <c r="AP2168" s="43"/>
      <c r="AQ2168" s="43"/>
    </row>
    <row r="2169" spans="5:43" x14ac:dyDescent="0.2">
      <c r="E2169" s="36"/>
      <c r="G2169" s="37"/>
      <c r="H2169" s="38"/>
      <c r="I2169" s="38"/>
      <c r="J2169" s="38"/>
      <c r="M2169" s="39"/>
      <c r="AG2169" s="32"/>
      <c r="AH2169" s="32"/>
      <c r="AI2169" s="40"/>
      <c r="AJ2169" s="41"/>
      <c r="AK2169" s="42"/>
      <c r="AL2169" s="40"/>
      <c r="AM2169" s="41"/>
      <c r="AN2169" s="42"/>
      <c r="AO2169" s="43"/>
      <c r="AP2169" s="43"/>
      <c r="AQ2169" s="43"/>
    </row>
    <row r="2170" spans="5:43" x14ac:dyDescent="0.2">
      <c r="E2170" s="36"/>
      <c r="G2170" s="37"/>
      <c r="H2170" s="38"/>
      <c r="I2170" s="38"/>
      <c r="J2170" s="38"/>
      <c r="M2170" s="39"/>
      <c r="AG2170" s="32"/>
      <c r="AH2170" s="32"/>
      <c r="AI2170" s="40"/>
      <c r="AJ2170" s="41"/>
      <c r="AK2170" s="42"/>
      <c r="AL2170" s="40"/>
      <c r="AM2170" s="41"/>
      <c r="AN2170" s="42"/>
      <c r="AO2170" s="43"/>
      <c r="AP2170" s="43"/>
      <c r="AQ2170" s="43"/>
    </row>
    <row r="2171" spans="5:43" x14ac:dyDescent="0.2">
      <c r="E2171" s="36"/>
      <c r="G2171" s="37"/>
      <c r="H2171" s="38"/>
      <c r="I2171" s="38"/>
      <c r="J2171" s="38"/>
      <c r="M2171" s="39"/>
      <c r="AG2171" s="32"/>
      <c r="AH2171" s="32"/>
      <c r="AI2171" s="40"/>
      <c r="AJ2171" s="41"/>
      <c r="AK2171" s="42"/>
      <c r="AL2171" s="40"/>
      <c r="AM2171" s="41"/>
      <c r="AN2171" s="42"/>
      <c r="AO2171" s="43"/>
      <c r="AP2171" s="43"/>
      <c r="AQ2171" s="43"/>
    </row>
    <row r="2172" spans="5:43" x14ac:dyDescent="0.2">
      <c r="E2172" s="36"/>
      <c r="G2172" s="37"/>
      <c r="H2172" s="38"/>
      <c r="I2172" s="38"/>
      <c r="J2172" s="38"/>
      <c r="M2172" s="39"/>
      <c r="AG2172" s="32"/>
      <c r="AH2172" s="32"/>
      <c r="AI2172" s="40"/>
      <c r="AJ2172" s="41"/>
      <c r="AK2172" s="42"/>
      <c r="AL2172" s="40"/>
      <c r="AM2172" s="41"/>
      <c r="AN2172" s="42"/>
      <c r="AO2172" s="43"/>
      <c r="AP2172" s="43"/>
      <c r="AQ2172" s="43"/>
    </row>
    <row r="2173" spans="5:43" x14ac:dyDescent="0.2">
      <c r="E2173" s="36"/>
      <c r="G2173" s="37"/>
      <c r="H2173" s="38"/>
      <c r="I2173" s="38"/>
      <c r="J2173" s="38"/>
      <c r="M2173" s="39"/>
      <c r="AG2173" s="32"/>
      <c r="AH2173" s="32"/>
      <c r="AI2173" s="40"/>
      <c r="AJ2173" s="41"/>
      <c r="AK2173" s="42"/>
      <c r="AL2173" s="40"/>
      <c r="AM2173" s="41"/>
      <c r="AN2173" s="42"/>
      <c r="AO2173" s="43"/>
      <c r="AP2173" s="43"/>
      <c r="AQ2173" s="43"/>
    </row>
    <row r="2174" spans="5:43" x14ac:dyDescent="0.2">
      <c r="E2174" s="36"/>
      <c r="G2174" s="37"/>
      <c r="H2174" s="38"/>
      <c r="I2174" s="38"/>
      <c r="J2174" s="38"/>
      <c r="M2174" s="39"/>
      <c r="AG2174" s="32"/>
      <c r="AH2174" s="32"/>
      <c r="AI2174" s="40"/>
      <c r="AJ2174" s="41"/>
      <c r="AK2174" s="42"/>
      <c r="AL2174" s="40"/>
      <c r="AM2174" s="41"/>
      <c r="AN2174" s="42"/>
      <c r="AO2174" s="43"/>
      <c r="AP2174" s="43"/>
      <c r="AQ2174" s="43"/>
    </row>
    <row r="2175" spans="5:43" x14ac:dyDescent="0.2">
      <c r="E2175" s="36"/>
      <c r="G2175" s="37"/>
      <c r="H2175" s="38"/>
      <c r="I2175" s="38"/>
      <c r="J2175" s="38"/>
      <c r="M2175" s="39"/>
      <c r="AG2175" s="32"/>
      <c r="AH2175" s="32"/>
      <c r="AI2175" s="40"/>
      <c r="AJ2175" s="41"/>
      <c r="AK2175" s="42"/>
      <c r="AL2175" s="40"/>
      <c r="AM2175" s="41"/>
      <c r="AN2175" s="42"/>
      <c r="AO2175" s="43"/>
      <c r="AP2175" s="43"/>
      <c r="AQ2175" s="43"/>
    </row>
    <row r="2176" spans="5:43" x14ac:dyDescent="0.2">
      <c r="E2176" s="36"/>
      <c r="G2176" s="37"/>
      <c r="H2176" s="38"/>
      <c r="I2176" s="38"/>
      <c r="J2176" s="38"/>
      <c r="M2176" s="39"/>
      <c r="AG2176" s="32"/>
      <c r="AH2176" s="32"/>
      <c r="AI2176" s="40"/>
      <c r="AJ2176" s="41"/>
      <c r="AK2176" s="42"/>
      <c r="AL2176" s="40"/>
      <c r="AM2176" s="41"/>
      <c r="AN2176" s="42"/>
      <c r="AO2176" s="43"/>
      <c r="AP2176" s="43"/>
      <c r="AQ2176" s="43"/>
    </row>
    <row r="2177" spans="5:43" x14ac:dyDescent="0.2">
      <c r="E2177" s="36"/>
      <c r="G2177" s="37"/>
      <c r="H2177" s="38"/>
      <c r="I2177" s="38"/>
      <c r="J2177" s="38"/>
      <c r="M2177" s="39"/>
      <c r="AG2177" s="32"/>
      <c r="AH2177" s="32"/>
      <c r="AI2177" s="40"/>
      <c r="AJ2177" s="41"/>
      <c r="AK2177" s="42"/>
      <c r="AL2177" s="40"/>
      <c r="AM2177" s="41"/>
      <c r="AN2177" s="42"/>
      <c r="AO2177" s="43"/>
      <c r="AP2177" s="43"/>
      <c r="AQ2177" s="43"/>
    </row>
    <row r="2178" spans="5:43" x14ac:dyDescent="0.2">
      <c r="E2178" s="36"/>
      <c r="G2178" s="37"/>
      <c r="H2178" s="38"/>
      <c r="I2178" s="38"/>
      <c r="J2178" s="38"/>
      <c r="M2178" s="39"/>
      <c r="AG2178" s="32"/>
      <c r="AH2178" s="32"/>
      <c r="AI2178" s="40"/>
      <c r="AJ2178" s="41"/>
      <c r="AK2178" s="42"/>
      <c r="AL2178" s="40"/>
      <c r="AM2178" s="41"/>
      <c r="AN2178" s="42"/>
      <c r="AO2178" s="43"/>
      <c r="AP2178" s="43"/>
      <c r="AQ2178" s="43"/>
    </row>
    <row r="2179" spans="5:43" x14ac:dyDescent="0.2">
      <c r="E2179" s="36"/>
      <c r="G2179" s="37"/>
      <c r="H2179" s="38"/>
      <c r="I2179" s="38"/>
      <c r="J2179" s="38"/>
      <c r="M2179" s="39"/>
      <c r="AG2179" s="32"/>
      <c r="AH2179" s="32"/>
      <c r="AI2179" s="40"/>
      <c r="AJ2179" s="41"/>
      <c r="AK2179" s="42"/>
      <c r="AL2179" s="40"/>
      <c r="AM2179" s="41"/>
      <c r="AN2179" s="42"/>
      <c r="AO2179" s="43"/>
      <c r="AP2179" s="43"/>
      <c r="AQ2179" s="43"/>
    </row>
    <row r="2180" spans="5:43" x14ac:dyDescent="0.2">
      <c r="E2180" s="36"/>
      <c r="G2180" s="37"/>
      <c r="H2180" s="38"/>
      <c r="I2180" s="38"/>
      <c r="J2180" s="38"/>
      <c r="M2180" s="39"/>
      <c r="AG2180" s="32"/>
      <c r="AH2180" s="32"/>
      <c r="AI2180" s="40"/>
      <c r="AJ2180" s="41"/>
      <c r="AK2180" s="42"/>
      <c r="AL2180" s="40"/>
      <c r="AM2180" s="41"/>
      <c r="AN2180" s="42"/>
      <c r="AO2180" s="43"/>
      <c r="AP2180" s="43"/>
      <c r="AQ2180" s="43"/>
    </row>
    <row r="2181" spans="5:43" x14ac:dyDescent="0.2">
      <c r="E2181" s="36"/>
      <c r="G2181" s="37"/>
      <c r="H2181" s="38"/>
      <c r="I2181" s="38"/>
      <c r="J2181" s="38"/>
      <c r="M2181" s="39"/>
      <c r="AG2181" s="32"/>
      <c r="AH2181" s="32"/>
      <c r="AI2181" s="40"/>
      <c r="AJ2181" s="41"/>
      <c r="AK2181" s="42"/>
      <c r="AL2181" s="40"/>
      <c r="AM2181" s="41"/>
      <c r="AN2181" s="42"/>
      <c r="AO2181" s="43"/>
      <c r="AP2181" s="43"/>
      <c r="AQ2181" s="43"/>
    </row>
    <row r="2182" spans="5:43" x14ac:dyDescent="0.2">
      <c r="E2182" s="36"/>
      <c r="G2182" s="37"/>
      <c r="H2182" s="38"/>
      <c r="I2182" s="38"/>
      <c r="J2182" s="38"/>
      <c r="M2182" s="39"/>
      <c r="AG2182" s="32"/>
      <c r="AH2182" s="32"/>
      <c r="AI2182" s="40"/>
      <c r="AJ2182" s="41"/>
      <c r="AK2182" s="42"/>
      <c r="AL2182" s="40"/>
      <c r="AM2182" s="41"/>
      <c r="AN2182" s="42"/>
      <c r="AO2182" s="43"/>
      <c r="AP2182" s="43"/>
      <c r="AQ2182" s="43"/>
    </row>
    <row r="2183" spans="5:43" x14ac:dyDescent="0.2">
      <c r="E2183" s="36"/>
      <c r="G2183" s="37"/>
      <c r="H2183" s="38"/>
      <c r="I2183" s="38"/>
      <c r="J2183" s="38"/>
      <c r="M2183" s="39"/>
      <c r="AG2183" s="32"/>
      <c r="AH2183" s="32"/>
      <c r="AI2183" s="40"/>
      <c r="AJ2183" s="41"/>
      <c r="AK2183" s="42"/>
      <c r="AL2183" s="40"/>
      <c r="AM2183" s="41"/>
      <c r="AN2183" s="42"/>
      <c r="AO2183" s="43"/>
      <c r="AP2183" s="43"/>
      <c r="AQ2183" s="43"/>
    </row>
    <row r="2184" spans="5:43" x14ac:dyDescent="0.2">
      <c r="E2184" s="36"/>
      <c r="G2184" s="37"/>
      <c r="H2184" s="38"/>
      <c r="I2184" s="38"/>
      <c r="J2184" s="38"/>
      <c r="M2184" s="39"/>
      <c r="AG2184" s="32"/>
      <c r="AH2184" s="32"/>
      <c r="AI2184" s="40"/>
      <c r="AJ2184" s="41"/>
      <c r="AK2184" s="42"/>
      <c r="AL2184" s="40"/>
      <c r="AM2184" s="41"/>
      <c r="AN2184" s="42"/>
      <c r="AO2184" s="43"/>
      <c r="AP2184" s="43"/>
      <c r="AQ2184" s="43"/>
    </row>
    <row r="2185" spans="5:43" x14ac:dyDescent="0.2">
      <c r="E2185" s="36"/>
      <c r="G2185" s="37"/>
      <c r="H2185" s="38"/>
      <c r="I2185" s="38"/>
      <c r="J2185" s="38"/>
      <c r="M2185" s="39"/>
      <c r="AG2185" s="32"/>
      <c r="AH2185" s="32"/>
      <c r="AI2185" s="40"/>
      <c r="AJ2185" s="41"/>
      <c r="AK2185" s="42"/>
      <c r="AL2185" s="40"/>
      <c r="AM2185" s="41"/>
      <c r="AN2185" s="42"/>
      <c r="AO2185" s="43"/>
      <c r="AP2185" s="43"/>
      <c r="AQ2185" s="43"/>
    </row>
    <row r="2186" spans="5:43" x14ac:dyDescent="0.2">
      <c r="E2186" s="36"/>
      <c r="G2186" s="37"/>
      <c r="H2186" s="38"/>
      <c r="I2186" s="38"/>
      <c r="J2186" s="38"/>
      <c r="M2186" s="39"/>
      <c r="AG2186" s="32"/>
      <c r="AH2186" s="32"/>
      <c r="AI2186" s="40"/>
      <c r="AJ2186" s="41"/>
      <c r="AK2186" s="42"/>
      <c r="AL2186" s="40"/>
      <c r="AM2186" s="41"/>
      <c r="AN2186" s="42"/>
      <c r="AO2186" s="43"/>
      <c r="AP2186" s="43"/>
      <c r="AQ2186" s="43"/>
    </row>
    <row r="2187" spans="5:43" x14ac:dyDescent="0.2">
      <c r="E2187" s="36"/>
      <c r="G2187" s="37"/>
      <c r="H2187" s="38"/>
      <c r="I2187" s="38"/>
      <c r="J2187" s="38"/>
      <c r="M2187" s="39"/>
      <c r="AG2187" s="32"/>
      <c r="AH2187" s="32"/>
      <c r="AI2187" s="40"/>
      <c r="AJ2187" s="41"/>
      <c r="AK2187" s="42"/>
      <c r="AL2187" s="40"/>
      <c r="AM2187" s="41"/>
      <c r="AN2187" s="42"/>
      <c r="AO2187" s="43"/>
      <c r="AP2187" s="43"/>
      <c r="AQ2187" s="43"/>
    </row>
    <row r="2188" spans="5:43" x14ac:dyDescent="0.2">
      <c r="E2188" s="36"/>
      <c r="G2188" s="37"/>
      <c r="H2188" s="38"/>
      <c r="I2188" s="38"/>
      <c r="J2188" s="38"/>
      <c r="M2188" s="39"/>
      <c r="AG2188" s="32"/>
      <c r="AH2188" s="32"/>
      <c r="AI2188" s="40"/>
      <c r="AJ2188" s="41"/>
      <c r="AK2188" s="42"/>
      <c r="AL2188" s="40"/>
      <c r="AM2188" s="41"/>
      <c r="AN2188" s="42"/>
      <c r="AO2188" s="43"/>
      <c r="AP2188" s="43"/>
      <c r="AQ2188" s="43"/>
    </row>
    <row r="2189" spans="5:43" x14ac:dyDescent="0.2">
      <c r="E2189" s="36"/>
      <c r="G2189" s="37"/>
      <c r="H2189" s="38"/>
      <c r="I2189" s="38"/>
      <c r="J2189" s="38"/>
      <c r="M2189" s="39"/>
      <c r="AG2189" s="32"/>
      <c r="AH2189" s="32"/>
      <c r="AI2189" s="40"/>
      <c r="AJ2189" s="41"/>
      <c r="AK2189" s="42"/>
      <c r="AL2189" s="40"/>
      <c r="AM2189" s="41"/>
      <c r="AN2189" s="42"/>
      <c r="AO2189" s="43"/>
      <c r="AP2189" s="43"/>
      <c r="AQ2189" s="43"/>
    </row>
    <row r="2190" spans="5:43" x14ac:dyDescent="0.2">
      <c r="E2190" s="36"/>
      <c r="G2190" s="37"/>
      <c r="H2190" s="38"/>
      <c r="I2190" s="38"/>
      <c r="J2190" s="38"/>
      <c r="M2190" s="39"/>
      <c r="AG2190" s="32"/>
      <c r="AH2190" s="32"/>
      <c r="AI2190" s="40"/>
      <c r="AJ2190" s="41"/>
      <c r="AK2190" s="42"/>
      <c r="AL2190" s="40"/>
      <c r="AM2190" s="41"/>
      <c r="AN2190" s="42"/>
      <c r="AO2190" s="43"/>
      <c r="AP2190" s="43"/>
      <c r="AQ2190" s="43"/>
    </row>
    <row r="2191" spans="5:43" x14ac:dyDescent="0.2">
      <c r="E2191" s="36"/>
      <c r="G2191" s="37"/>
      <c r="H2191" s="38"/>
      <c r="I2191" s="38"/>
      <c r="J2191" s="38"/>
      <c r="M2191" s="39"/>
      <c r="AG2191" s="32"/>
      <c r="AH2191" s="32"/>
      <c r="AI2191" s="40"/>
      <c r="AJ2191" s="41"/>
      <c r="AK2191" s="42"/>
      <c r="AL2191" s="40"/>
      <c r="AM2191" s="41"/>
      <c r="AN2191" s="42"/>
      <c r="AO2191" s="43"/>
      <c r="AP2191" s="43"/>
      <c r="AQ2191" s="43"/>
    </row>
    <row r="2192" spans="5:43" x14ac:dyDescent="0.2">
      <c r="E2192" s="36"/>
      <c r="G2192" s="37"/>
      <c r="H2192" s="38"/>
      <c r="I2192" s="38"/>
      <c r="J2192" s="38"/>
      <c r="M2192" s="39"/>
      <c r="AG2192" s="32"/>
      <c r="AH2192" s="32"/>
      <c r="AI2192" s="40"/>
      <c r="AJ2192" s="41"/>
      <c r="AK2192" s="42"/>
      <c r="AL2192" s="40"/>
      <c r="AM2192" s="41"/>
      <c r="AN2192" s="42"/>
      <c r="AO2192" s="43"/>
      <c r="AP2192" s="43"/>
      <c r="AQ2192" s="43"/>
    </row>
    <row r="2193" spans="5:43" x14ac:dyDescent="0.2">
      <c r="E2193" s="36"/>
      <c r="G2193" s="37"/>
      <c r="H2193" s="38"/>
      <c r="I2193" s="38"/>
      <c r="J2193" s="38"/>
      <c r="M2193" s="39"/>
      <c r="AG2193" s="32"/>
      <c r="AH2193" s="32"/>
      <c r="AI2193" s="40"/>
      <c r="AJ2193" s="41"/>
      <c r="AK2193" s="42"/>
      <c r="AL2193" s="40"/>
      <c r="AM2193" s="41"/>
      <c r="AN2193" s="42"/>
      <c r="AO2193" s="43"/>
      <c r="AP2193" s="43"/>
      <c r="AQ2193" s="43"/>
    </row>
    <row r="2194" spans="5:43" x14ac:dyDescent="0.2">
      <c r="E2194" s="36"/>
      <c r="G2194" s="37"/>
      <c r="H2194" s="38"/>
      <c r="I2194" s="38"/>
      <c r="J2194" s="38"/>
      <c r="M2194" s="39"/>
      <c r="AG2194" s="32"/>
      <c r="AH2194" s="32"/>
      <c r="AI2194" s="40"/>
      <c r="AJ2194" s="41"/>
      <c r="AK2194" s="42"/>
      <c r="AL2194" s="40"/>
      <c r="AM2194" s="41"/>
      <c r="AN2194" s="42"/>
      <c r="AO2194" s="43"/>
      <c r="AP2194" s="43"/>
      <c r="AQ2194" s="43"/>
    </row>
    <row r="2195" spans="5:43" x14ac:dyDescent="0.2">
      <c r="E2195" s="36"/>
      <c r="G2195" s="37"/>
      <c r="H2195" s="38"/>
      <c r="I2195" s="38"/>
      <c r="J2195" s="38"/>
      <c r="M2195" s="39"/>
      <c r="AG2195" s="32"/>
      <c r="AH2195" s="32"/>
      <c r="AI2195" s="40"/>
      <c r="AJ2195" s="41"/>
      <c r="AK2195" s="42"/>
      <c r="AL2195" s="40"/>
      <c r="AM2195" s="41"/>
      <c r="AN2195" s="42"/>
      <c r="AO2195" s="43"/>
      <c r="AP2195" s="43"/>
      <c r="AQ2195" s="43"/>
    </row>
    <row r="2196" spans="5:43" x14ac:dyDescent="0.2">
      <c r="E2196" s="36"/>
      <c r="G2196" s="37"/>
      <c r="H2196" s="38"/>
      <c r="I2196" s="38"/>
      <c r="J2196" s="38"/>
      <c r="M2196" s="39"/>
      <c r="AG2196" s="32"/>
      <c r="AH2196" s="32"/>
      <c r="AI2196" s="40"/>
      <c r="AJ2196" s="41"/>
      <c r="AK2196" s="42"/>
      <c r="AL2196" s="40"/>
      <c r="AM2196" s="41"/>
      <c r="AN2196" s="42"/>
      <c r="AO2196" s="43"/>
      <c r="AP2196" s="43"/>
      <c r="AQ2196" s="43"/>
    </row>
    <row r="2197" spans="5:43" x14ac:dyDescent="0.2">
      <c r="E2197" s="36"/>
      <c r="G2197" s="37"/>
      <c r="H2197" s="38"/>
      <c r="I2197" s="38"/>
      <c r="J2197" s="38"/>
      <c r="M2197" s="39"/>
      <c r="AG2197" s="32"/>
      <c r="AH2197" s="32"/>
      <c r="AI2197" s="40"/>
      <c r="AJ2197" s="41"/>
      <c r="AK2197" s="42"/>
      <c r="AL2197" s="40"/>
      <c r="AM2197" s="41"/>
      <c r="AN2197" s="42"/>
      <c r="AO2197" s="43"/>
      <c r="AP2197" s="43"/>
      <c r="AQ2197" s="43"/>
    </row>
    <row r="2198" spans="5:43" x14ac:dyDescent="0.2">
      <c r="E2198" s="36"/>
      <c r="G2198" s="37"/>
      <c r="H2198" s="38"/>
      <c r="I2198" s="38"/>
      <c r="J2198" s="38"/>
      <c r="M2198" s="39"/>
      <c r="AG2198" s="32"/>
      <c r="AH2198" s="32"/>
      <c r="AI2198" s="40"/>
      <c r="AJ2198" s="41"/>
      <c r="AK2198" s="42"/>
      <c r="AL2198" s="40"/>
      <c r="AM2198" s="41"/>
      <c r="AN2198" s="42"/>
      <c r="AO2198" s="43"/>
      <c r="AP2198" s="43"/>
      <c r="AQ2198" s="43"/>
    </row>
    <row r="2199" spans="5:43" x14ac:dyDescent="0.2">
      <c r="E2199" s="36"/>
      <c r="G2199" s="37"/>
      <c r="H2199" s="38"/>
      <c r="I2199" s="38"/>
      <c r="J2199" s="38"/>
      <c r="M2199" s="39"/>
      <c r="AG2199" s="32"/>
      <c r="AH2199" s="32"/>
      <c r="AI2199" s="40"/>
      <c r="AJ2199" s="41"/>
      <c r="AK2199" s="42"/>
      <c r="AL2199" s="40"/>
      <c r="AM2199" s="41"/>
      <c r="AN2199" s="42"/>
      <c r="AO2199" s="43"/>
      <c r="AP2199" s="43"/>
      <c r="AQ2199" s="43"/>
    </row>
    <row r="2200" spans="5:43" x14ac:dyDescent="0.2">
      <c r="E2200" s="36"/>
      <c r="G2200" s="37"/>
      <c r="H2200" s="38"/>
      <c r="I2200" s="38"/>
      <c r="J2200" s="38"/>
      <c r="M2200" s="39"/>
      <c r="AG2200" s="32"/>
      <c r="AH2200" s="32"/>
      <c r="AI2200" s="40"/>
      <c r="AJ2200" s="41"/>
      <c r="AK2200" s="42"/>
      <c r="AL2200" s="40"/>
      <c r="AM2200" s="41"/>
      <c r="AN2200" s="42"/>
      <c r="AO2200" s="43"/>
      <c r="AP2200" s="43"/>
      <c r="AQ2200" s="43"/>
    </row>
    <row r="2201" spans="5:43" x14ac:dyDescent="0.2">
      <c r="E2201" s="36"/>
      <c r="G2201" s="37"/>
      <c r="H2201" s="38"/>
      <c r="I2201" s="38"/>
      <c r="J2201" s="38"/>
      <c r="M2201" s="39"/>
      <c r="AG2201" s="32"/>
      <c r="AH2201" s="32"/>
      <c r="AI2201" s="40"/>
      <c r="AJ2201" s="41"/>
      <c r="AK2201" s="42"/>
      <c r="AL2201" s="40"/>
      <c r="AM2201" s="41"/>
      <c r="AN2201" s="42"/>
      <c r="AO2201" s="43"/>
      <c r="AP2201" s="43"/>
      <c r="AQ2201" s="43"/>
    </row>
    <row r="2202" spans="5:43" x14ac:dyDescent="0.2">
      <c r="E2202" s="36"/>
      <c r="G2202" s="37"/>
      <c r="H2202" s="38"/>
      <c r="I2202" s="38"/>
      <c r="J2202" s="38"/>
      <c r="M2202" s="39"/>
      <c r="AG2202" s="32"/>
      <c r="AH2202" s="32"/>
      <c r="AI2202" s="40"/>
      <c r="AJ2202" s="41"/>
      <c r="AK2202" s="42"/>
      <c r="AL2202" s="40"/>
      <c r="AM2202" s="41"/>
      <c r="AN2202" s="42"/>
      <c r="AO2202" s="43"/>
      <c r="AP2202" s="43"/>
      <c r="AQ2202" s="43"/>
    </row>
    <row r="2203" spans="5:43" x14ac:dyDescent="0.2">
      <c r="E2203" s="36"/>
      <c r="G2203" s="37"/>
      <c r="H2203" s="38"/>
      <c r="I2203" s="38"/>
      <c r="J2203" s="38"/>
      <c r="M2203" s="39"/>
      <c r="AG2203" s="32"/>
      <c r="AH2203" s="32"/>
      <c r="AI2203" s="40"/>
      <c r="AJ2203" s="41"/>
      <c r="AK2203" s="42"/>
      <c r="AL2203" s="40"/>
      <c r="AM2203" s="41"/>
      <c r="AN2203" s="42"/>
      <c r="AO2203" s="43"/>
      <c r="AP2203" s="43"/>
      <c r="AQ2203" s="43"/>
    </row>
    <row r="2204" spans="5:43" x14ac:dyDescent="0.2">
      <c r="E2204" s="36"/>
      <c r="G2204" s="37"/>
      <c r="H2204" s="38"/>
      <c r="I2204" s="38"/>
      <c r="J2204" s="38"/>
      <c r="M2204" s="39"/>
      <c r="AG2204" s="32"/>
      <c r="AH2204" s="32"/>
      <c r="AI2204" s="40"/>
      <c r="AJ2204" s="41"/>
      <c r="AK2204" s="42"/>
      <c r="AL2204" s="40"/>
      <c r="AM2204" s="41"/>
      <c r="AN2204" s="42"/>
      <c r="AO2204" s="43"/>
      <c r="AP2204" s="43"/>
      <c r="AQ2204" s="43"/>
    </row>
    <row r="2205" spans="5:43" x14ac:dyDescent="0.2">
      <c r="E2205" s="36"/>
      <c r="G2205" s="37"/>
      <c r="H2205" s="38"/>
      <c r="I2205" s="38"/>
      <c r="J2205" s="38"/>
      <c r="M2205" s="39"/>
      <c r="AG2205" s="32"/>
      <c r="AH2205" s="32"/>
      <c r="AI2205" s="40"/>
      <c r="AJ2205" s="41"/>
      <c r="AK2205" s="42"/>
      <c r="AL2205" s="40"/>
      <c r="AM2205" s="41"/>
      <c r="AN2205" s="42"/>
      <c r="AO2205" s="43"/>
      <c r="AP2205" s="43"/>
      <c r="AQ2205" s="43"/>
    </row>
    <row r="2206" spans="5:43" x14ac:dyDescent="0.2">
      <c r="E2206" s="36"/>
      <c r="G2206" s="37"/>
      <c r="H2206" s="38"/>
      <c r="I2206" s="38"/>
      <c r="J2206" s="38"/>
      <c r="M2206" s="39"/>
      <c r="AG2206" s="32"/>
      <c r="AH2206" s="32"/>
      <c r="AI2206" s="40"/>
      <c r="AJ2206" s="41"/>
      <c r="AK2206" s="42"/>
      <c r="AL2206" s="40"/>
      <c r="AM2206" s="41"/>
      <c r="AN2206" s="42"/>
      <c r="AO2206" s="43"/>
      <c r="AP2206" s="43"/>
      <c r="AQ2206" s="43"/>
    </row>
    <row r="2207" spans="5:43" x14ac:dyDescent="0.2">
      <c r="E2207" s="36"/>
      <c r="G2207" s="37"/>
      <c r="H2207" s="38"/>
      <c r="I2207" s="38"/>
      <c r="J2207" s="38"/>
      <c r="M2207" s="39"/>
      <c r="AG2207" s="32"/>
      <c r="AH2207" s="32"/>
      <c r="AI2207" s="40"/>
      <c r="AJ2207" s="41"/>
      <c r="AK2207" s="42"/>
      <c r="AL2207" s="40"/>
      <c r="AM2207" s="41"/>
      <c r="AN2207" s="42"/>
      <c r="AO2207" s="43"/>
      <c r="AP2207" s="43"/>
      <c r="AQ2207" s="43"/>
    </row>
    <row r="2208" spans="5:43" x14ac:dyDescent="0.2">
      <c r="E2208" s="36"/>
      <c r="G2208" s="37"/>
      <c r="H2208" s="38"/>
      <c r="I2208" s="38"/>
      <c r="J2208" s="38"/>
      <c r="M2208" s="39"/>
      <c r="AG2208" s="32"/>
      <c r="AH2208" s="32"/>
      <c r="AI2208" s="40"/>
      <c r="AJ2208" s="41"/>
      <c r="AK2208" s="42"/>
      <c r="AL2208" s="40"/>
      <c r="AM2208" s="41"/>
      <c r="AN2208" s="42"/>
      <c r="AO2208" s="43"/>
      <c r="AP2208" s="43"/>
      <c r="AQ2208" s="43"/>
    </row>
    <row r="2209" spans="5:43" x14ac:dyDescent="0.2">
      <c r="E2209" s="36"/>
      <c r="G2209" s="37"/>
      <c r="H2209" s="38"/>
      <c r="I2209" s="38"/>
      <c r="J2209" s="38"/>
      <c r="M2209" s="39"/>
      <c r="AG2209" s="32"/>
      <c r="AH2209" s="32"/>
      <c r="AI2209" s="40"/>
      <c r="AJ2209" s="41"/>
      <c r="AK2209" s="42"/>
      <c r="AL2209" s="40"/>
      <c r="AM2209" s="41"/>
      <c r="AN2209" s="42"/>
      <c r="AO2209" s="43"/>
      <c r="AP2209" s="43"/>
      <c r="AQ2209" s="43"/>
    </row>
    <row r="2210" spans="5:43" x14ac:dyDescent="0.2">
      <c r="E2210" s="36"/>
      <c r="G2210" s="37"/>
      <c r="H2210" s="38"/>
      <c r="I2210" s="38"/>
      <c r="J2210" s="38"/>
      <c r="M2210" s="39"/>
      <c r="AG2210" s="32"/>
      <c r="AH2210" s="32"/>
      <c r="AI2210" s="40"/>
      <c r="AJ2210" s="41"/>
      <c r="AK2210" s="42"/>
      <c r="AL2210" s="40"/>
      <c r="AM2210" s="41"/>
      <c r="AN2210" s="42"/>
      <c r="AO2210" s="43"/>
      <c r="AP2210" s="43"/>
      <c r="AQ2210" s="43"/>
    </row>
    <row r="2211" spans="5:43" x14ac:dyDescent="0.2">
      <c r="E2211" s="36"/>
      <c r="G2211" s="37"/>
      <c r="H2211" s="38"/>
      <c r="I2211" s="38"/>
      <c r="J2211" s="38"/>
      <c r="M2211" s="39"/>
      <c r="AG2211" s="32"/>
      <c r="AH2211" s="32"/>
      <c r="AI2211" s="40"/>
      <c r="AJ2211" s="41"/>
      <c r="AK2211" s="42"/>
      <c r="AL2211" s="40"/>
      <c r="AM2211" s="41"/>
      <c r="AN2211" s="42"/>
      <c r="AO2211" s="43"/>
      <c r="AP2211" s="43"/>
      <c r="AQ2211" s="43"/>
    </row>
    <row r="2212" spans="5:43" x14ac:dyDescent="0.2">
      <c r="E2212" s="36"/>
      <c r="G2212" s="37"/>
      <c r="H2212" s="38"/>
      <c r="I2212" s="38"/>
      <c r="J2212" s="38"/>
      <c r="M2212" s="39"/>
      <c r="AG2212" s="32"/>
      <c r="AH2212" s="32"/>
      <c r="AI2212" s="40"/>
      <c r="AJ2212" s="41"/>
      <c r="AK2212" s="42"/>
      <c r="AL2212" s="40"/>
      <c r="AM2212" s="41"/>
      <c r="AN2212" s="42"/>
      <c r="AO2212" s="43"/>
      <c r="AP2212" s="43"/>
      <c r="AQ2212" s="43"/>
    </row>
    <row r="2213" spans="5:43" x14ac:dyDescent="0.2">
      <c r="E2213" s="36"/>
      <c r="G2213" s="37"/>
      <c r="H2213" s="38"/>
      <c r="I2213" s="38"/>
      <c r="J2213" s="38"/>
      <c r="M2213" s="39"/>
      <c r="AG2213" s="32"/>
      <c r="AH2213" s="32"/>
      <c r="AI2213" s="40"/>
      <c r="AJ2213" s="41"/>
      <c r="AK2213" s="42"/>
      <c r="AL2213" s="40"/>
      <c r="AM2213" s="41"/>
      <c r="AN2213" s="42"/>
      <c r="AO2213" s="43"/>
      <c r="AP2213" s="43"/>
      <c r="AQ2213" s="43"/>
    </row>
    <row r="2214" spans="5:43" x14ac:dyDescent="0.2">
      <c r="E2214" s="36"/>
      <c r="G2214" s="37"/>
      <c r="H2214" s="38"/>
      <c r="I2214" s="38"/>
      <c r="J2214" s="38"/>
      <c r="M2214" s="39"/>
      <c r="AG2214" s="32"/>
      <c r="AH2214" s="32"/>
      <c r="AI2214" s="40"/>
      <c r="AJ2214" s="41"/>
      <c r="AK2214" s="42"/>
      <c r="AL2214" s="40"/>
      <c r="AM2214" s="41"/>
      <c r="AN2214" s="42"/>
      <c r="AO2214" s="43"/>
      <c r="AP2214" s="43"/>
      <c r="AQ2214" s="43"/>
    </row>
    <row r="2215" spans="5:43" x14ac:dyDescent="0.2">
      <c r="E2215" s="36"/>
      <c r="G2215" s="37"/>
      <c r="H2215" s="38"/>
      <c r="I2215" s="38"/>
      <c r="J2215" s="38"/>
      <c r="M2215" s="39"/>
      <c r="AG2215" s="32"/>
      <c r="AH2215" s="32"/>
      <c r="AI2215" s="40"/>
      <c r="AJ2215" s="41"/>
      <c r="AK2215" s="42"/>
      <c r="AL2215" s="40"/>
      <c r="AM2215" s="41"/>
      <c r="AN2215" s="42"/>
      <c r="AO2215" s="43"/>
      <c r="AP2215" s="43"/>
      <c r="AQ2215" s="43"/>
    </row>
    <row r="2216" spans="5:43" x14ac:dyDescent="0.2">
      <c r="E2216" s="36"/>
      <c r="G2216" s="37"/>
      <c r="H2216" s="38"/>
      <c r="I2216" s="38"/>
      <c r="J2216" s="38"/>
      <c r="M2216" s="39"/>
      <c r="AG2216" s="32"/>
      <c r="AH2216" s="32"/>
      <c r="AI2216" s="40"/>
      <c r="AJ2216" s="41"/>
      <c r="AK2216" s="42"/>
      <c r="AL2216" s="40"/>
      <c r="AM2216" s="41"/>
      <c r="AN2216" s="42"/>
      <c r="AO2216" s="43"/>
      <c r="AP2216" s="43"/>
      <c r="AQ2216" s="43"/>
    </row>
    <row r="2217" spans="5:43" x14ac:dyDescent="0.2">
      <c r="E2217" s="36"/>
      <c r="G2217" s="37"/>
      <c r="H2217" s="38"/>
      <c r="I2217" s="38"/>
      <c r="J2217" s="38"/>
      <c r="M2217" s="39"/>
      <c r="AG2217" s="32"/>
      <c r="AH2217" s="32"/>
      <c r="AI2217" s="40"/>
      <c r="AJ2217" s="41"/>
      <c r="AK2217" s="42"/>
      <c r="AL2217" s="40"/>
      <c r="AM2217" s="41"/>
      <c r="AN2217" s="42"/>
      <c r="AO2217" s="43"/>
      <c r="AP2217" s="43"/>
      <c r="AQ2217" s="43"/>
    </row>
    <row r="2218" spans="5:43" x14ac:dyDescent="0.2">
      <c r="E2218" s="36"/>
      <c r="G2218" s="37"/>
      <c r="H2218" s="38"/>
      <c r="I2218" s="38"/>
      <c r="J2218" s="38"/>
      <c r="M2218" s="39"/>
      <c r="AG2218" s="32"/>
      <c r="AH2218" s="32"/>
      <c r="AI2218" s="40"/>
      <c r="AJ2218" s="41"/>
      <c r="AK2218" s="42"/>
      <c r="AL2218" s="40"/>
      <c r="AM2218" s="41"/>
      <c r="AN2218" s="42"/>
      <c r="AO2218" s="43"/>
      <c r="AP2218" s="43"/>
      <c r="AQ2218" s="43"/>
    </row>
    <row r="2219" spans="5:43" x14ac:dyDescent="0.2">
      <c r="E2219" s="36"/>
      <c r="G2219" s="37"/>
      <c r="H2219" s="38"/>
      <c r="I2219" s="38"/>
      <c r="J2219" s="38"/>
      <c r="M2219" s="39"/>
      <c r="AG2219" s="32"/>
      <c r="AH2219" s="32"/>
      <c r="AI2219" s="40"/>
      <c r="AJ2219" s="41"/>
      <c r="AK2219" s="42"/>
      <c r="AL2219" s="40"/>
      <c r="AM2219" s="41"/>
      <c r="AN2219" s="42"/>
      <c r="AO2219" s="43"/>
      <c r="AP2219" s="43"/>
      <c r="AQ2219" s="43"/>
    </row>
    <row r="2220" spans="5:43" x14ac:dyDescent="0.2">
      <c r="E2220" s="36"/>
      <c r="G2220" s="37"/>
      <c r="H2220" s="38"/>
      <c r="I2220" s="38"/>
      <c r="J2220" s="38"/>
      <c r="M2220" s="39"/>
      <c r="AG2220" s="32"/>
      <c r="AH2220" s="32"/>
      <c r="AI2220" s="40"/>
      <c r="AJ2220" s="41"/>
      <c r="AK2220" s="42"/>
      <c r="AL2220" s="40"/>
      <c r="AM2220" s="41"/>
      <c r="AN2220" s="42"/>
      <c r="AO2220" s="43"/>
      <c r="AP2220" s="43"/>
      <c r="AQ2220" s="43"/>
    </row>
    <row r="2221" spans="5:43" x14ac:dyDescent="0.2">
      <c r="E2221" s="36"/>
      <c r="G2221" s="37"/>
      <c r="H2221" s="38"/>
      <c r="I2221" s="38"/>
      <c r="J2221" s="38"/>
      <c r="M2221" s="39"/>
      <c r="AG2221" s="32"/>
      <c r="AH2221" s="32"/>
      <c r="AI2221" s="40"/>
      <c r="AJ2221" s="41"/>
      <c r="AK2221" s="42"/>
      <c r="AL2221" s="40"/>
      <c r="AM2221" s="41"/>
      <c r="AN2221" s="42"/>
      <c r="AO2221" s="43"/>
      <c r="AP2221" s="43"/>
      <c r="AQ2221" s="43"/>
    </row>
    <row r="2222" spans="5:43" x14ac:dyDescent="0.2">
      <c r="E2222" s="36"/>
      <c r="G2222" s="37"/>
      <c r="H2222" s="38"/>
      <c r="I2222" s="38"/>
      <c r="J2222" s="38"/>
      <c r="M2222" s="39"/>
      <c r="AG2222" s="32"/>
      <c r="AH2222" s="32"/>
      <c r="AI2222" s="40"/>
      <c r="AJ2222" s="41"/>
      <c r="AK2222" s="42"/>
      <c r="AL2222" s="40"/>
      <c r="AM2222" s="41"/>
      <c r="AN2222" s="42"/>
      <c r="AO2222" s="43"/>
      <c r="AP2222" s="43"/>
      <c r="AQ2222" s="43"/>
    </row>
    <row r="2223" spans="5:43" x14ac:dyDescent="0.2">
      <c r="E2223" s="36"/>
      <c r="G2223" s="37"/>
      <c r="H2223" s="38"/>
      <c r="I2223" s="38"/>
      <c r="J2223" s="38"/>
      <c r="M2223" s="39"/>
      <c r="AG2223" s="32"/>
      <c r="AH2223" s="32"/>
      <c r="AI2223" s="40"/>
      <c r="AJ2223" s="41"/>
      <c r="AK2223" s="42"/>
      <c r="AL2223" s="40"/>
      <c r="AM2223" s="41"/>
      <c r="AN2223" s="42"/>
      <c r="AO2223" s="43"/>
      <c r="AP2223" s="43"/>
      <c r="AQ2223" s="43"/>
    </row>
    <row r="2224" spans="5:43" x14ac:dyDescent="0.2">
      <c r="E2224" s="36"/>
      <c r="G2224" s="37"/>
      <c r="H2224" s="38"/>
      <c r="I2224" s="38"/>
      <c r="J2224" s="38"/>
      <c r="M2224" s="39"/>
      <c r="AG2224" s="32"/>
      <c r="AH2224" s="32"/>
      <c r="AI2224" s="40"/>
      <c r="AJ2224" s="41"/>
      <c r="AK2224" s="42"/>
      <c r="AL2224" s="40"/>
      <c r="AM2224" s="41"/>
      <c r="AN2224" s="42"/>
      <c r="AO2224" s="43"/>
      <c r="AP2224" s="43"/>
      <c r="AQ2224" s="43"/>
    </row>
    <row r="2225" spans="5:43" x14ac:dyDescent="0.2">
      <c r="E2225" s="36"/>
      <c r="G2225" s="37"/>
      <c r="H2225" s="38"/>
      <c r="I2225" s="38"/>
      <c r="J2225" s="38"/>
      <c r="M2225" s="39"/>
      <c r="AG2225" s="32"/>
      <c r="AH2225" s="32"/>
      <c r="AI2225" s="40"/>
      <c r="AJ2225" s="41"/>
      <c r="AK2225" s="42"/>
      <c r="AL2225" s="40"/>
      <c r="AM2225" s="41"/>
      <c r="AN2225" s="42"/>
      <c r="AO2225" s="43"/>
      <c r="AP2225" s="43"/>
      <c r="AQ2225" s="43"/>
    </row>
    <row r="2226" spans="5:43" x14ac:dyDescent="0.2">
      <c r="E2226" s="36"/>
      <c r="G2226" s="37"/>
      <c r="H2226" s="38"/>
      <c r="I2226" s="38"/>
      <c r="J2226" s="38"/>
      <c r="M2226" s="39"/>
      <c r="AG2226" s="32"/>
      <c r="AH2226" s="32"/>
      <c r="AI2226" s="40"/>
      <c r="AJ2226" s="41"/>
      <c r="AK2226" s="42"/>
      <c r="AL2226" s="40"/>
      <c r="AM2226" s="41"/>
      <c r="AN2226" s="42"/>
      <c r="AO2226" s="43"/>
      <c r="AP2226" s="43"/>
      <c r="AQ2226" s="43"/>
    </row>
    <row r="2227" spans="5:43" x14ac:dyDescent="0.2">
      <c r="E2227" s="36"/>
      <c r="G2227" s="37"/>
      <c r="H2227" s="38"/>
      <c r="I2227" s="38"/>
      <c r="J2227" s="38"/>
      <c r="M2227" s="39"/>
      <c r="AG2227" s="32"/>
      <c r="AH2227" s="32"/>
      <c r="AI2227" s="40"/>
      <c r="AJ2227" s="41"/>
      <c r="AK2227" s="42"/>
      <c r="AL2227" s="40"/>
      <c r="AM2227" s="41"/>
      <c r="AN2227" s="42"/>
      <c r="AO2227" s="43"/>
      <c r="AP2227" s="43"/>
      <c r="AQ2227" s="43"/>
    </row>
    <row r="2228" spans="5:43" x14ac:dyDescent="0.2">
      <c r="E2228" s="36"/>
      <c r="G2228" s="37"/>
      <c r="H2228" s="38"/>
      <c r="I2228" s="38"/>
      <c r="J2228" s="38"/>
      <c r="M2228" s="39"/>
      <c r="AG2228" s="32"/>
      <c r="AH2228" s="32"/>
      <c r="AI2228" s="40"/>
      <c r="AJ2228" s="41"/>
      <c r="AK2228" s="42"/>
      <c r="AL2228" s="40"/>
      <c r="AM2228" s="41"/>
      <c r="AN2228" s="42"/>
      <c r="AO2228" s="43"/>
      <c r="AP2228" s="43"/>
      <c r="AQ2228" s="43"/>
    </row>
    <row r="2229" spans="5:43" x14ac:dyDescent="0.2">
      <c r="E2229" s="36"/>
      <c r="G2229" s="37"/>
      <c r="H2229" s="38"/>
      <c r="I2229" s="38"/>
      <c r="J2229" s="38"/>
      <c r="M2229" s="39"/>
      <c r="AG2229" s="32"/>
      <c r="AH2229" s="32"/>
      <c r="AI2229" s="40"/>
      <c r="AJ2229" s="41"/>
      <c r="AK2229" s="42"/>
      <c r="AL2229" s="40"/>
      <c r="AM2229" s="41"/>
      <c r="AN2229" s="42"/>
      <c r="AO2229" s="43"/>
      <c r="AP2229" s="43"/>
      <c r="AQ2229" s="43"/>
    </row>
    <row r="2230" spans="5:43" x14ac:dyDescent="0.2">
      <c r="E2230" s="36"/>
      <c r="G2230" s="37"/>
      <c r="H2230" s="38"/>
      <c r="I2230" s="38"/>
      <c r="J2230" s="38"/>
      <c r="M2230" s="39"/>
      <c r="AG2230" s="32"/>
      <c r="AH2230" s="32"/>
      <c r="AI2230" s="40"/>
      <c r="AJ2230" s="41"/>
      <c r="AK2230" s="42"/>
      <c r="AL2230" s="40"/>
      <c r="AM2230" s="41"/>
      <c r="AN2230" s="42"/>
      <c r="AO2230" s="43"/>
      <c r="AP2230" s="43"/>
      <c r="AQ2230" s="43"/>
    </row>
    <row r="2231" spans="5:43" x14ac:dyDescent="0.2">
      <c r="E2231" s="36"/>
      <c r="G2231" s="37"/>
      <c r="H2231" s="38"/>
      <c r="I2231" s="38"/>
      <c r="J2231" s="38"/>
      <c r="M2231" s="39"/>
      <c r="AG2231" s="32"/>
      <c r="AH2231" s="32"/>
      <c r="AI2231" s="40"/>
      <c r="AJ2231" s="41"/>
      <c r="AK2231" s="42"/>
      <c r="AL2231" s="40"/>
      <c r="AM2231" s="41"/>
      <c r="AN2231" s="42"/>
      <c r="AO2231" s="43"/>
      <c r="AP2231" s="43"/>
      <c r="AQ2231" s="43"/>
    </row>
    <row r="2232" spans="5:43" x14ac:dyDescent="0.2">
      <c r="E2232" s="36"/>
      <c r="G2232" s="37"/>
      <c r="H2232" s="38"/>
      <c r="I2232" s="38"/>
      <c r="J2232" s="38"/>
      <c r="M2232" s="39"/>
      <c r="AG2232" s="32"/>
      <c r="AH2232" s="32"/>
      <c r="AI2232" s="40"/>
      <c r="AJ2232" s="41"/>
      <c r="AK2232" s="42"/>
      <c r="AL2232" s="40"/>
      <c r="AM2232" s="41"/>
      <c r="AN2232" s="42"/>
      <c r="AO2232" s="43"/>
      <c r="AP2232" s="43"/>
      <c r="AQ2232" s="43"/>
    </row>
    <row r="2233" spans="5:43" x14ac:dyDescent="0.2">
      <c r="E2233" s="36"/>
      <c r="G2233" s="37"/>
      <c r="H2233" s="38"/>
      <c r="I2233" s="38"/>
      <c r="J2233" s="38"/>
      <c r="M2233" s="39"/>
      <c r="AG2233" s="32"/>
      <c r="AH2233" s="32"/>
      <c r="AI2233" s="40"/>
      <c r="AJ2233" s="41"/>
      <c r="AK2233" s="42"/>
      <c r="AL2233" s="40"/>
      <c r="AM2233" s="41"/>
      <c r="AN2233" s="42"/>
      <c r="AO2233" s="43"/>
      <c r="AP2233" s="43"/>
      <c r="AQ2233" s="43"/>
    </row>
    <row r="2234" spans="5:43" x14ac:dyDescent="0.2">
      <c r="E2234" s="36"/>
      <c r="G2234" s="37"/>
      <c r="H2234" s="38"/>
      <c r="I2234" s="38"/>
      <c r="J2234" s="38"/>
      <c r="M2234" s="39"/>
      <c r="AG2234" s="32"/>
      <c r="AH2234" s="32"/>
      <c r="AI2234" s="40"/>
      <c r="AJ2234" s="41"/>
      <c r="AK2234" s="42"/>
      <c r="AL2234" s="40"/>
      <c r="AM2234" s="41"/>
      <c r="AN2234" s="42"/>
      <c r="AO2234" s="43"/>
      <c r="AP2234" s="43"/>
      <c r="AQ2234" s="43"/>
    </row>
    <row r="2235" spans="5:43" x14ac:dyDescent="0.2">
      <c r="E2235" s="36"/>
      <c r="G2235" s="37"/>
      <c r="H2235" s="38"/>
      <c r="I2235" s="38"/>
      <c r="J2235" s="38"/>
      <c r="M2235" s="39"/>
      <c r="AG2235" s="32"/>
      <c r="AH2235" s="32"/>
      <c r="AI2235" s="40"/>
      <c r="AJ2235" s="41"/>
      <c r="AK2235" s="42"/>
      <c r="AL2235" s="40"/>
      <c r="AM2235" s="41"/>
      <c r="AN2235" s="42"/>
      <c r="AO2235" s="43"/>
      <c r="AP2235" s="43"/>
      <c r="AQ2235" s="43"/>
    </row>
    <row r="2236" spans="5:43" x14ac:dyDescent="0.2">
      <c r="E2236" s="36"/>
      <c r="G2236" s="37"/>
      <c r="H2236" s="38"/>
      <c r="I2236" s="38"/>
      <c r="J2236" s="38"/>
      <c r="M2236" s="39"/>
      <c r="AG2236" s="32"/>
      <c r="AH2236" s="32"/>
      <c r="AI2236" s="40"/>
      <c r="AJ2236" s="41"/>
      <c r="AK2236" s="42"/>
      <c r="AL2236" s="40"/>
      <c r="AM2236" s="41"/>
      <c r="AN2236" s="42"/>
      <c r="AO2236" s="43"/>
      <c r="AP2236" s="43"/>
      <c r="AQ2236" s="43"/>
    </row>
    <row r="2237" spans="5:43" x14ac:dyDescent="0.2">
      <c r="E2237" s="36"/>
      <c r="G2237" s="37"/>
      <c r="H2237" s="38"/>
      <c r="I2237" s="38"/>
      <c r="J2237" s="38"/>
      <c r="M2237" s="39"/>
      <c r="AG2237" s="32"/>
      <c r="AH2237" s="32"/>
      <c r="AI2237" s="40"/>
      <c r="AJ2237" s="41"/>
      <c r="AK2237" s="42"/>
      <c r="AL2237" s="40"/>
      <c r="AM2237" s="41"/>
      <c r="AN2237" s="42"/>
      <c r="AO2237" s="43"/>
      <c r="AP2237" s="43"/>
      <c r="AQ2237" s="43"/>
    </row>
    <row r="2238" spans="5:43" x14ac:dyDescent="0.2">
      <c r="E2238" s="36"/>
      <c r="G2238" s="37"/>
      <c r="H2238" s="38"/>
      <c r="I2238" s="38"/>
      <c r="J2238" s="38"/>
      <c r="M2238" s="39"/>
      <c r="AG2238" s="32"/>
      <c r="AH2238" s="32"/>
      <c r="AI2238" s="40"/>
      <c r="AJ2238" s="41"/>
      <c r="AK2238" s="42"/>
      <c r="AL2238" s="40"/>
      <c r="AM2238" s="41"/>
      <c r="AN2238" s="42"/>
      <c r="AO2238" s="43"/>
      <c r="AP2238" s="43"/>
      <c r="AQ2238" s="43"/>
    </row>
    <row r="2239" spans="5:43" x14ac:dyDescent="0.2">
      <c r="E2239" s="36"/>
      <c r="G2239" s="37"/>
      <c r="H2239" s="38"/>
      <c r="I2239" s="38"/>
      <c r="J2239" s="38"/>
      <c r="M2239" s="39"/>
      <c r="AG2239" s="32"/>
      <c r="AH2239" s="32"/>
      <c r="AI2239" s="40"/>
      <c r="AJ2239" s="41"/>
      <c r="AK2239" s="42"/>
      <c r="AL2239" s="40"/>
      <c r="AM2239" s="41"/>
      <c r="AN2239" s="42"/>
      <c r="AO2239" s="43"/>
      <c r="AP2239" s="43"/>
      <c r="AQ2239" s="43"/>
    </row>
    <row r="2240" spans="5:43" x14ac:dyDescent="0.2">
      <c r="E2240" s="36"/>
      <c r="G2240" s="37"/>
      <c r="H2240" s="38"/>
      <c r="I2240" s="38"/>
      <c r="J2240" s="38"/>
      <c r="M2240" s="39"/>
      <c r="AG2240" s="32"/>
      <c r="AH2240" s="32"/>
      <c r="AI2240" s="40"/>
      <c r="AJ2240" s="41"/>
      <c r="AK2240" s="42"/>
      <c r="AL2240" s="40"/>
      <c r="AM2240" s="41"/>
      <c r="AN2240" s="42"/>
      <c r="AO2240" s="43"/>
      <c r="AP2240" s="43"/>
      <c r="AQ2240" s="43"/>
    </row>
    <row r="2241" spans="5:43" x14ac:dyDescent="0.2">
      <c r="E2241" s="36"/>
      <c r="G2241" s="37"/>
      <c r="H2241" s="38"/>
      <c r="I2241" s="38"/>
      <c r="J2241" s="38"/>
      <c r="M2241" s="39"/>
      <c r="AG2241" s="32"/>
      <c r="AH2241" s="32"/>
      <c r="AI2241" s="40"/>
      <c r="AJ2241" s="41"/>
      <c r="AK2241" s="42"/>
      <c r="AL2241" s="40"/>
      <c r="AM2241" s="41"/>
      <c r="AN2241" s="42"/>
      <c r="AO2241" s="43"/>
      <c r="AP2241" s="43"/>
      <c r="AQ2241" s="43"/>
    </row>
    <row r="2242" spans="5:43" x14ac:dyDescent="0.2">
      <c r="E2242" s="36"/>
      <c r="G2242" s="37"/>
      <c r="H2242" s="38"/>
      <c r="I2242" s="38"/>
      <c r="J2242" s="38"/>
      <c r="M2242" s="39"/>
      <c r="AG2242" s="32"/>
      <c r="AH2242" s="32"/>
      <c r="AI2242" s="40"/>
      <c r="AJ2242" s="41"/>
      <c r="AK2242" s="42"/>
      <c r="AL2242" s="40"/>
      <c r="AM2242" s="41"/>
      <c r="AN2242" s="42"/>
      <c r="AO2242" s="43"/>
      <c r="AP2242" s="43"/>
      <c r="AQ2242" s="43"/>
    </row>
    <row r="2243" spans="5:43" x14ac:dyDescent="0.2">
      <c r="E2243" s="36"/>
      <c r="G2243" s="37"/>
      <c r="H2243" s="38"/>
      <c r="I2243" s="38"/>
      <c r="J2243" s="38"/>
      <c r="M2243" s="39"/>
      <c r="AG2243" s="32"/>
      <c r="AH2243" s="32"/>
      <c r="AI2243" s="40"/>
      <c r="AJ2243" s="41"/>
      <c r="AK2243" s="42"/>
      <c r="AL2243" s="40"/>
      <c r="AM2243" s="41"/>
      <c r="AN2243" s="42"/>
      <c r="AO2243" s="43"/>
      <c r="AP2243" s="43"/>
      <c r="AQ2243" s="43"/>
    </row>
    <row r="2244" spans="5:43" x14ac:dyDescent="0.2">
      <c r="E2244" s="36"/>
      <c r="G2244" s="37"/>
      <c r="H2244" s="38"/>
      <c r="I2244" s="38"/>
      <c r="J2244" s="38"/>
      <c r="M2244" s="39"/>
      <c r="AG2244" s="32"/>
      <c r="AH2244" s="32"/>
      <c r="AI2244" s="40"/>
      <c r="AJ2244" s="41"/>
      <c r="AK2244" s="42"/>
      <c r="AL2244" s="40"/>
      <c r="AM2244" s="41"/>
      <c r="AN2244" s="42"/>
      <c r="AO2244" s="43"/>
      <c r="AP2244" s="43"/>
      <c r="AQ2244" s="43"/>
    </row>
    <row r="2245" spans="5:43" x14ac:dyDescent="0.2">
      <c r="E2245" s="36"/>
      <c r="G2245" s="37"/>
      <c r="H2245" s="38"/>
      <c r="I2245" s="38"/>
      <c r="J2245" s="38"/>
      <c r="M2245" s="39"/>
      <c r="AG2245" s="32"/>
      <c r="AH2245" s="32"/>
      <c r="AI2245" s="40"/>
      <c r="AJ2245" s="41"/>
      <c r="AK2245" s="42"/>
      <c r="AL2245" s="40"/>
      <c r="AM2245" s="41"/>
      <c r="AN2245" s="42"/>
      <c r="AO2245" s="43"/>
      <c r="AP2245" s="43"/>
      <c r="AQ2245" s="43"/>
    </row>
    <row r="2246" spans="5:43" x14ac:dyDescent="0.2">
      <c r="E2246" s="36"/>
      <c r="G2246" s="37"/>
      <c r="H2246" s="38"/>
      <c r="I2246" s="38"/>
      <c r="J2246" s="38"/>
      <c r="M2246" s="39"/>
      <c r="AG2246" s="32"/>
      <c r="AH2246" s="32"/>
      <c r="AI2246" s="40"/>
      <c r="AJ2246" s="41"/>
      <c r="AK2246" s="42"/>
      <c r="AL2246" s="40"/>
      <c r="AM2246" s="41"/>
      <c r="AN2246" s="42"/>
      <c r="AO2246" s="43"/>
      <c r="AP2246" s="43"/>
      <c r="AQ2246" s="43"/>
    </row>
    <row r="2247" spans="5:43" x14ac:dyDescent="0.2">
      <c r="E2247" s="36"/>
      <c r="G2247" s="37"/>
      <c r="H2247" s="38"/>
      <c r="I2247" s="38"/>
      <c r="J2247" s="38"/>
      <c r="M2247" s="39"/>
      <c r="AG2247" s="32"/>
      <c r="AH2247" s="32"/>
      <c r="AI2247" s="40"/>
      <c r="AJ2247" s="41"/>
      <c r="AK2247" s="42"/>
      <c r="AL2247" s="40"/>
      <c r="AM2247" s="41"/>
      <c r="AN2247" s="42"/>
      <c r="AO2247" s="43"/>
      <c r="AP2247" s="43"/>
      <c r="AQ2247" s="43"/>
    </row>
    <row r="2248" spans="5:43" x14ac:dyDescent="0.2">
      <c r="E2248" s="36"/>
      <c r="G2248" s="37"/>
      <c r="H2248" s="38"/>
      <c r="I2248" s="38"/>
      <c r="J2248" s="38"/>
      <c r="M2248" s="39"/>
      <c r="AG2248" s="32"/>
      <c r="AH2248" s="32"/>
      <c r="AI2248" s="40"/>
      <c r="AJ2248" s="41"/>
      <c r="AK2248" s="42"/>
      <c r="AL2248" s="40"/>
      <c r="AM2248" s="41"/>
      <c r="AN2248" s="42"/>
      <c r="AO2248" s="43"/>
      <c r="AP2248" s="43"/>
      <c r="AQ2248" s="43"/>
    </row>
    <row r="2249" spans="5:43" x14ac:dyDescent="0.2">
      <c r="E2249" s="36"/>
      <c r="G2249" s="37"/>
      <c r="H2249" s="38"/>
      <c r="I2249" s="38"/>
      <c r="J2249" s="38"/>
      <c r="M2249" s="39"/>
      <c r="AG2249" s="32"/>
      <c r="AH2249" s="32"/>
      <c r="AI2249" s="40"/>
      <c r="AJ2249" s="41"/>
      <c r="AK2249" s="42"/>
      <c r="AL2249" s="40"/>
      <c r="AM2249" s="41"/>
      <c r="AN2249" s="42"/>
      <c r="AO2249" s="43"/>
      <c r="AP2249" s="43"/>
      <c r="AQ2249" s="43"/>
    </row>
    <row r="2250" spans="5:43" x14ac:dyDescent="0.2">
      <c r="E2250" s="36"/>
      <c r="G2250" s="37"/>
      <c r="H2250" s="38"/>
      <c r="I2250" s="38"/>
      <c r="J2250" s="38"/>
      <c r="M2250" s="39"/>
      <c r="AG2250" s="32"/>
      <c r="AH2250" s="32"/>
      <c r="AI2250" s="40"/>
      <c r="AJ2250" s="41"/>
      <c r="AK2250" s="42"/>
      <c r="AL2250" s="40"/>
      <c r="AM2250" s="41"/>
      <c r="AN2250" s="42"/>
      <c r="AO2250" s="43"/>
      <c r="AP2250" s="43"/>
      <c r="AQ2250" s="43"/>
    </row>
    <row r="2251" spans="5:43" x14ac:dyDescent="0.2">
      <c r="E2251" s="36"/>
      <c r="G2251" s="37"/>
      <c r="H2251" s="38"/>
      <c r="I2251" s="38"/>
      <c r="J2251" s="38"/>
      <c r="M2251" s="39"/>
      <c r="AG2251" s="32"/>
      <c r="AH2251" s="32"/>
      <c r="AI2251" s="40"/>
      <c r="AJ2251" s="41"/>
      <c r="AK2251" s="42"/>
      <c r="AL2251" s="40"/>
      <c r="AM2251" s="41"/>
      <c r="AN2251" s="42"/>
      <c r="AO2251" s="43"/>
      <c r="AP2251" s="43"/>
      <c r="AQ2251" s="43"/>
    </row>
    <row r="2252" spans="5:43" x14ac:dyDescent="0.2">
      <c r="E2252" s="36"/>
      <c r="G2252" s="37"/>
      <c r="H2252" s="38"/>
      <c r="I2252" s="38"/>
      <c r="J2252" s="38"/>
      <c r="M2252" s="39"/>
      <c r="AG2252" s="32"/>
      <c r="AH2252" s="32"/>
      <c r="AI2252" s="40"/>
      <c r="AJ2252" s="41"/>
      <c r="AK2252" s="42"/>
      <c r="AL2252" s="40"/>
      <c r="AM2252" s="41"/>
      <c r="AN2252" s="42"/>
      <c r="AO2252" s="43"/>
      <c r="AP2252" s="43"/>
      <c r="AQ2252" s="43"/>
    </row>
    <row r="2253" spans="5:43" x14ac:dyDescent="0.2">
      <c r="E2253" s="36"/>
      <c r="G2253" s="37"/>
      <c r="H2253" s="38"/>
      <c r="I2253" s="38"/>
      <c r="J2253" s="38"/>
      <c r="M2253" s="39"/>
      <c r="AG2253" s="32"/>
      <c r="AH2253" s="32"/>
      <c r="AI2253" s="40"/>
      <c r="AJ2253" s="41"/>
      <c r="AK2253" s="42"/>
      <c r="AL2253" s="40"/>
      <c r="AM2253" s="41"/>
      <c r="AN2253" s="42"/>
      <c r="AO2253" s="43"/>
      <c r="AP2253" s="43"/>
      <c r="AQ2253" s="43"/>
    </row>
    <row r="2254" spans="5:43" x14ac:dyDescent="0.2">
      <c r="E2254" s="36"/>
      <c r="G2254" s="37"/>
      <c r="H2254" s="38"/>
      <c r="I2254" s="38"/>
      <c r="J2254" s="38"/>
      <c r="M2254" s="39"/>
      <c r="AG2254" s="32"/>
      <c r="AH2254" s="32"/>
      <c r="AI2254" s="40"/>
      <c r="AJ2254" s="41"/>
      <c r="AK2254" s="42"/>
      <c r="AL2254" s="40"/>
      <c r="AM2254" s="41"/>
      <c r="AN2254" s="42"/>
      <c r="AO2254" s="43"/>
      <c r="AP2254" s="43"/>
      <c r="AQ2254" s="43"/>
    </row>
    <row r="2255" spans="5:43" x14ac:dyDescent="0.2">
      <c r="E2255" s="36"/>
      <c r="G2255" s="37"/>
      <c r="H2255" s="38"/>
      <c r="I2255" s="38"/>
      <c r="J2255" s="38"/>
      <c r="M2255" s="39"/>
      <c r="AG2255" s="32"/>
      <c r="AH2255" s="32"/>
      <c r="AI2255" s="40"/>
      <c r="AJ2255" s="41"/>
      <c r="AK2255" s="42"/>
      <c r="AL2255" s="40"/>
      <c r="AM2255" s="41"/>
      <c r="AN2255" s="42"/>
      <c r="AO2255" s="43"/>
      <c r="AP2255" s="43"/>
      <c r="AQ2255" s="43"/>
    </row>
    <row r="2256" spans="5:43" x14ac:dyDescent="0.2">
      <c r="E2256" s="36"/>
      <c r="G2256" s="37"/>
      <c r="H2256" s="38"/>
      <c r="I2256" s="38"/>
      <c r="J2256" s="38"/>
      <c r="M2256" s="39"/>
      <c r="AG2256" s="32"/>
      <c r="AH2256" s="32"/>
      <c r="AI2256" s="40"/>
      <c r="AJ2256" s="41"/>
      <c r="AK2256" s="42"/>
      <c r="AL2256" s="40"/>
      <c r="AM2256" s="41"/>
      <c r="AN2256" s="42"/>
      <c r="AO2256" s="43"/>
      <c r="AP2256" s="43"/>
      <c r="AQ2256" s="43"/>
    </row>
    <row r="2257" spans="5:43" x14ac:dyDescent="0.2">
      <c r="E2257" s="36"/>
      <c r="G2257" s="37"/>
      <c r="H2257" s="38"/>
      <c r="I2257" s="38"/>
      <c r="J2257" s="38"/>
      <c r="M2257" s="39"/>
      <c r="AG2257" s="32"/>
      <c r="AH2257" s="32"/>
      <c r="AI2257" s="40"/>
      <c r="AJ2257" s="41"/>
      <c r="AK2257" s="42"/>
      <c r="AL2257" s="40"/>
      <c r="AM2257" s="41"/>
      <c r="AN2257" s="42"/>
      <c r="AO2257" s="43"/>
      <c r="AP2257" s="43"/>
      <c r="AQ2257" s="43"/>
    </row>
    <row r="2258" spans="5:43" x14ac:dyDescent="0.2">
      <c r="E2258" s="36"/>
      <c r="G2258" s="37"/>
      <c r="H2258" s="38"/>
      <c r="I2258" s="38"/>
      <c r="J2258" s="38"/>
      <c r="M2258" s="39"/>
      <c r="AG2258" s="32"/>
      <c r="AH2258" s="32"/>
      <c r="AI2258" s="40"/>
      <c r="AJ2258" s="41"/>
      <c r="AK2258" s="42"/>
      <c r="AL2258" s="40"/>
      <c r="AM2258" s="41"/>
      <c r="AN2258" s="42"/>
      <c r="AO2258" s="43"/>
      <c r="AP2258" s="43"/>
      <c r="AQ2258" s="43"/>
    </row>
    <row r="2259" spans="5:43" x14ac:dyDescent="0.2">
      <c r="E2259" s="36"/>
      <c r="G2259" s="37"/>
      <c r="H2259" s="38"/>
      <c r="I2259" s="38"/>
      <c r="J2259" s="38"/>
      <c r="M2259" s="39"/>
      <c r="AG2259" s="32"/>
      <c r="AH2259" s="32"/>
      <c r="AI2259" s="40"/>
      <c r="AJ2259" s="41"/>
      <c r="AK2259" s="42"/>
      <c r="AL2259" s="40"/>
      <c r="AM2259" s="41"/>
      <c r="AN2259" s="42"/>
      <c r="AO2259" s="43"/>
      <c r="AP2259" s="43"/>
      <c r="AQ2259" s="43"/>
    </row>
    <row r="2260" spans="5:43" x14ac:dyDescent="0.2">
      <c r="E2260" s="36"/>
      <c r="G2260" s="37"/>
      <c r="H2260" s="38"/>
      <c r="I2260" s="38"/>
      <c r="J2260" s="38"/>
      <c r="M2260" s="39"/>
      <c r="AG2260" s="32"/>
      <c r="AH2260" s="32"/>
      <c r="AI2260" s="40"/>
      <c r="AJ2260" s="41"/>
      <c r="AK2260" s="42"/>
      <c r="AL2260" s="40"/>
      <c r="AM2260" s="41"/>
      <c r="AN2260" s="42"/>
      <c r="AO2260" s="43"/>
      <c r="AP2260" s="43"/>
      <c r="AQ2260" s="43"/>
    </row>
    <row r="2261" spans="5:43" x14ac:dyDescent="0.2">
      <c r="E2261" s="36"/>
      <c r="G2261" s="37"/>
      <c r="H2261" s="38"/>
      <c r="I2261" s="38"/>
      <c r="J2261" s="38"/>
      <c r="M2261" s="39"/>
      <c r="AG2261" s="32"/>
      <c r="AH2261" s="32"/>
      <c r="AI2261" s="40"/>
      <c r="AJ2261" s="41"/>
      <c r="AK2261" s="42"/>
      <c r="AL2261" s="40"/>
      <c r="AM2261" s="41"/>
      <c r="AN2261" s="42"/>
      <c r="AO2261" s="43"/>
      <c r="AP2261" s="43"/>
      <c r="AQ2261" s="43"/>
    </row>
    <row r="2262" spans="5:43" x14ac:dyDescent="0.2">
      <c r="E2262" s="36"/>
      <c r="G2262" s="37"/>
      <c r="H2262" s="38"/>
      <c r="I2262" s="38"/>
      <c r="J2262" s="38"/>
      <c r="M2262" s="39"/>
      <c r="AG2262" s="32"/>
      <c r="AH2262" s="32"/>
      <c r="AI2262" s="40"/>
      <c r="AJ2262" s="41"/>
      <c r="AK2262" s="42"/>
      <c r="AL2262" s="40"/>
      <c r="AM2262" s="41"/>
      <c r="AN2262" s="42"/>
      <c r="AO2262" s="43"/>
      <c r="AP2262" s="43"/>
      <c r="AQ2262" s="43"/>
    </row>
    <row r="2263" spans="5:43" x14ac:dyDescent="0.2">
      <c r="E2263" s="36"/>
      <c r="G2263" s="37"/>
      <c r="H2263" s="38"/>
      <c r="I2263" s="38"/>
      <c r="J2263" s="38"/>
      <c r="M2263" s="39"/>
      <c r="AG2263" s="32"/>
      <c r="AH2263" s="32"/>
      <c r="AI2263" s="40"/>
      <c r="AJ2263" s="41"/>
      <c r="AK2263" s="42"/>
      <c r="AL2263" s="40"/>
      <c r="AM2263" s="41"/>
      <c r="AN2263" s="42"/>
      <c r="AO2263" s="43"/>
      <c r="AP2263" s="43"/>
      <c r="AQ2263" s="43"/>
    </row>
    <row r="2264" spans="5:43" x14ac:dyDescent="0.2">
      <c r="E2264" s="36"/>
      <c r="G2264" s="37"/>
      <c r="H2264" s="38"/>
      <c r="I2264" s="38"/>
      <c r="J2264" s="38"/>
      <c r="M2264" s="39"/>
      <c r="AG2264" s="32"/>
      <c r="AH2264" s="32"/>
      <c r="AI2264" s="40"/>
      <c r="AJ2264" s="41"/>
      <c r="AK2264" s="42"/>
      <c r="AL2264" s="40"/>
      <c r="AM2264" s="41"/>
      <c r="AN2264" s="42"/>
      <c r="AO2264" s="43"/>
      <c r="AP2264" s="43"/>
      <c r="AQ2264" s="43"/>
    </row>
    <row r="2265" spans="5:43" x14ac:dyDescent="0.2">
      <c r="E2265" s="36"/>
      <c r="G2265" s="37"/>
      <c r="H2265" s="38"/>
      <c r="I2265" s="38"/>
      <c r="J2265" s="38"/>
      <c r="M2265" s="39"/>
      <c r="AG2265" s="32"/>
      <c r="AH2265" s="32"/>
      <c r="AI2265" s="40"/>
      <c r="AJ2265" s="41"/>
      <c r="AK2265" s="42"/>
      <c r="AL2265" s="40"/>
      <c r="AM2265" s="41"/>
      <c r="AN2265" s="42"/>
      <c r="AO2265" s="43"/>
      <c r="AP2265" s="43"/>
      <c r="AQ2265" s="43"/>
    </row>
    <row r="2266" spans="5:43" x14ac:dyDescent="0.2">
      <c r="E2266" s="36"/>
      <c r="G2266" s="37"/>
      <c r="H2266" s="38"/>
      <c r="I2266" s="38"/>
      <c r="J2266" s="38"/>
      <c r="M2266" s="39"/>
      <c r="AG2266" s="32"/>
      <c r="AH2266" s="32"/>
      <c r="AI2266" s="40"/>
      <c r="AJ2266" s="41"/>
      <c r="AK2266" s="42"/>
      <c r="AL2266" s="40"/>
      <c r="AM2266" s="41"/>
      <c r="AN2266" s="42"/>
      <c r="AO2266" s="43"/>
      <c r="AP2266" s="43"/>
      <c r="AQ2266" s="43"/>
    </row>
    <row r="2267" spans="5:43" x14ac:dyDescent="0.2">
      <c r="E2267" s="36"/>
      <c r="G2267" s="37"/>
      <c r="H2267" s="38"/>
      <c r="I2267" s="38"/>
      <c r="J2267" s="38"/>
      <c r="M2267" s="39"/>
      <c r="AG2267" s="32"/>
      <c r="AH2267" s="32"/>
      <c r="AI2267" s="40"/>
      <c r="AJ2267" s="41"/>
      <c r="AK2267" s="42"/>
      <c r="AL2267" s="40"/>
      <c r="AM2267" s="41"/>
      <c r="AN2267" s="42"/>
      <c r="AO2267" s="43"/>
      <c r="AP2267" s="43"/>
      <c r="AQ2267" s="43"/>
    </row>
    <row r="2268" spans="5:43" x14ac:dyDescent="0.2">
      <c r="E2268" s="36"/>
      <c r="G2268" s="37"/>
      <c r="H2268" s="38"/>
      <c r="I2268" s="38"/>
      <c r="J2268" s="38"/>
      <c r="M2268" s="39"/>
      <c r="AG2268" s="32"/>
      <c r="AH2268" s="32"/>
      <c r="AI2268" s="40"/>
      <c r="AJ2268" s="41"/>
      <c r="AK2268" s="42"/>
      <c r="AL2268" s="40"/>
      <c r="AM2268" s="41"/>
      <c r="AN2268" s="42"/>
      <c r="AO2268" s="43"/>
      <c r="AP2268" s="43"/>
      <c r="AQ2268" s="43"/>
    </row>
    <row r="2269" spans="5:43" x14ac:dyDescent="0.2">
      <c r="E2269" s="36"/>
      <c r="G2269" s="37"/>
      <c r="H2269" s="38"/>
      <c r="I2269" s="38"/>
      <c r="J2269" s="38"/>
      <c r="M2269" s="39"/>
      <c r="AG2269" s="32"/>
      <c r="AH2269" s="32"/>
      <c r="AI2269" s="40"/>
      <c r="AJ2269" s="41"/>
      <c r="AK2269" s="42"/>
      <c r="AL2269" s="40"/>
      <c r="AM2269" s="41"/>
      <c r="AN2269" s="42"/>
      <c r="AO2269" s="43"/>
      <c r="AP2269" s="43"/>
      <c r="AQ2269" s="43"/>
    </row>
    <row r="2270" spans="5:43" x14ac:dyDescent="0.2">
      <c r="E2270" s="36"/>
      <c r="G2270" s="37"/>
      <c r="H2270" s="38"/>
      <c r="I2270" s="38"/>
      <c r="J2270" s="38"/>
      <c r="M2270" s="39"/>
      <c r="AG2270" s="32"/>
      <c r="AH2270" s="32"/>
      <c r="AI2270" s="40"/>
      <c r="AJ2270" s="41"/>
      <c r="AK2270" s="42"/>
      <c r="AL2270" s="40"/>
      <c r="AM2270" s="41"/>
      <c r="AN2270" s="42"/>
      <c r="AO2270" s="43"/>
      <c r="AP2270" s="43"/>
      <c r="AQ2270" s="43"/>
    </row>
    <row r="2271" spans="5:43" x14ac:dyDescent="0.2">
      <c r="E2271" s="36"/>
      <c r="G2271" s="37"/>
      <c r="H2271" s="38"/>
      <c r="I2271" s="38"/>
      <c r="J2271" s="38"/>
      <c r="M2271" s="39"/>
      <c r="AG2271" s="32"/>
      <c r="AH2271" s="32"/>
      <c r="AI2271" s="40"/>
      <c r="AJ2271" s="41"/>
      <c r="AK2271" s="42"/>
      <c r="AL2271" s="40"/>
      <c r="AM2271" s="41"/>
      <c r="AN2271" s="42"/>
      <c r="AO2271" s="43"/>
      <c r="AP2271" s="43"/>
      <c r="AQ2271" s="43"/>
    </row>
    <row r="2272" spans="5:43" x14ac:dyDescent="0.2">
      <c r="E2272" s="36"/>
      <c r="G2272" s="37"/>
      <c r="H2272" s="38"/>
      <c r="I2272" s="38"/>
      <c r="J2272" s="38"/>
      <c r="M2272" s="39"/>
      <c r="AG2272" s="32"/>
      <c r="AH2272" s="32"/>
      <c r="AI2272" s="40"/>
      <c r="AJ2272" s="41"/>
      <c r="AK2272" s="42"/>
      <c r="AL2272" s="40"/>
      <c r="AM2272" s="41"/>
      <c r="AN2272" s="42"/>
      <c r="AO2272" s="43"/>
      <c r="AP2272" s="43"/>
      <c r="AQ2272" s="43"/>
    </row>
    <row r="2273" spans="5:43" x14ac:dyDescent="0.2">
      <c r="E2273" s="36"/>
      <c r="G2273" s="37"/>
      <c r="H2273" s="38"/>
      <c r="I2273" s="38"/>
      <c r="J2273" s="38"/>
      <c r="M2273" s="39"/>
      <c r="AG2273" s="32"/>
      <c r="AH2273" s="32"/>
      <c r="AI2273" s="40"/>
      <c r="AJ2273" s="41"/>
      <c r="AK2273" s="42"/>
      <c r="AL2273" s="40"/>
      <c r="AM2273" s="41"/>
      <c r="AN2273" s="42"/>
      <c r="AO2273" s="43"/>
      <c r="AP2273" s="43"/>
      <c r="AQ2273" s="43"/>
    </row>
    <row r="2274" spans="5:43" x14ac:dyDescent="0.2">
      <c r="E2274" s="36"/>
      <c r="G2274" s="37"/>
      <c r="H2274" s="38"/>
      <c r="I2274" s="38"/>
      <c r="J2274" s="38"/>
      <c r="M2274" s="39"/>
      <c r="AG2274" s="32"/>
      <c r="AH2274" s="32"/>
      <c r="AI2274" s="40"/>
      <c r="AJ2274" s="41"/>
      <c r="AK2274" s="42"/>
      <c r="AL2274" s="40"/>
      <c r="AM2274" s="41"/>
      <c r="AN2274" s="42"/>
      <c r="AO2274" s="43"/>
      <c r="AP2274" s="43"/>
      <c r="AQ2274" s="43"/>
    </row>
    <row r="2275" spans="5:43" x14ac:dyDescent="0.2">
      <c r="E2275" s="36"/>
      <c r="G2275" s="37"/>
      <c r="H2275" s="38"/>
      <c r="I2275" s="38"/>
      <c r="J2275" s="38"/>
      <c r="M2275" s="39"/>
      <c r="AG2275" s="32"/>
      <c r="AH2275" s="32"/>
      <c r="AI2275" s="40"/>
      <c r="AJ2275" s="41"/>
      <c r="AK2275" s="42"/>
      <c r="AL2275" s="40"/>
      <c r="AM2275" s="41"/>
      <c r="AN2275" s="42"/>
      <c r="AO2275" s="43"/>
      <c r="AP2275" s="43"/>
      <c r="AQ2275" s="43"/>
    </row>
    <row r="2276" spans="5:43" x14ac:dyDescent="0.2">
      <c r="E2276" s="36"/>
      <c r="G2276" s="37"/>
      <c r="H2276" s="38"/>
      <c r="I2276" s="38"/>
      <c r="J2276" s="38"/>
      <c r="M2276" s="39"/>
      <c r="AG2276" s="32"/>
      <c r="AH2276" s="32"/>
      <c r="AI2276" s="40"/>
      <c r="AJ2276" s="41"/>
      <c r="AK2276" s="42"/>
      <c r="AL2276" s="40"/>
      <c r="AM2276" s="41"/>
      <c r="AN2276" s="42"/>
      <c r="AO2276" s="43"/>
      <c r="AP2276" s="43"/>
      <c r="AQ2276" s="43"/>
    </row>
    <row r="2277" spans="5:43" x14ac:dyDescent="0.2">
      <c r="E2277" s="36"/>
      <c r="G2277" s="37"/>
      <c r="H2277" s="38"/>
      <c r="I2277" s="38"/>
      <c r="J2277" s="38"/>
      <c r="M2277" s="39"/>
      <c r="AG2277" s="32"/>
      <c r="AH2277" s="32"/>
      <c r="AI2277" s="40"/>
      <c r="AJ2277" s="41"/>
      <c r="AK2277" s="42"/>
      <c r="AL2277" s="40"/>
      <c r="AM2277" s="41"/>
      <c r="AN2277" s="42"/>
      <c r="AO2277" s="43"/>
      <c r="AP2277" s="43"/>
      <c r="AQ2277" s="43"/>
    </row>
    <row r="2278" spans="5:43" x14ac:dyDescent="0.2">
      <c r="E2278" s="36"/>
      <c r="G2278" s="37"/>
      <c r="H2278" s="38"/>
      <c r="I2278" s="38"/>
      <c r="J2278" s="38"/>
      <c r="M2278" s="39"/>
      <c r="AG2278" s="32"/>
      <c r="AH2278" s="32"/>
      <c r="AI2278" s="40"/>
      <c r="AJ2278" s="41"/>
      <c r="AK2278" s="42"/>
      <c r="AL2278" s="40"/>
      <c r="AM2278" s="41"/>
      <c r="AN2278" s="42"/>
      <c r="AO2278" s="43"/>
      <c r="AP2278" s="43"/>
      <c r="AQ2278" s="43"/>
    </row>
    <row r="2279" spans="5:43" x14ac:dyDescent="0.2">
      <c r="E2279" s="36"/>
      <c r="G2279" s="37"/>
      <c r="H2279" s="38"/>
      <c r="I2279" s="38"/>
      <c r="J2279" s="38"/>
      <c r="M2279" s="39"/>
      <c r="AG2279" s="32"/>
      <c r="AH2279" s="32"/>
      <c r="AI2279" s="40"/>
      <c r="AJ2279" s="41"/>
      <c r="AK2279" s="42"/>
      <c r="AL2279" s="40"/>
      <c r="AM2279" s="41"/>
      <c r="AN2279" s="42"/>
      <c r="AO2279" s="43"/>
      <c r="AP2279" s="43"/>
      <c r="AQ2279" s="43"/>
    </row>
    <row r="2280" spans="5:43" x14ac:dyDescent="0.2">
      <c r="E2280" s="36"/>
      <c r="G2280" s="37"/>
      <c r="H2280" s="38"/>
      <c r="I2280" s="38"/>
      <c r="J2280" s="38"/>
      <c r="M2280" s="39"/>
      <c r="AG2280" s="32"/>
      <c r="AH2280" s="32"/>
      <c r="AI2280" s="40"/>
      <c r="AJ2280" s="41"/>
      <c r="AK2280" s="42"/>
      <c r="AL2280" s="40"/>
      <c r="AM2280" s="41"/>
      <c r="AN2280" s="42"/>
      <c r="AO2280" s="43"/>
      <c r="AP2280" s="43"/>
      <c r="AQ2280" s="43"/>
    </row>
    <row r="2281" spans="5:43" x14ac:dyDescent="0.2">
      <c r="E2281" s="36"/>
      <c r="G2281" s="37"/>
      <c r="H2281" s="38"/>
      <c r="I2281" s="38"/>
      <c r="J2281" s="38"/>
      <c r="M2281" s="39"/>
      <c r="AG2281" s="32"/>
      <c r="AH2281" s="32"/>
      <c r="AI2281" s="40"/>
      <c r="AJ2281" s="41"/>
      <c r="AK2281" s="42"/>
      <c r="AL2281" s="40"/>
      <c r="AM2281" s="41"/>
      <c r="AN2281" s="42"/>
      <c r="AO2281" s="43"/>
      <c r="AP2281" s="43"/>
      <c r="AQ2281" s="43"/>
    </row>
    <row r="2282" spans="5:43" x14ac:dyDescent="0.2">
      <c r="E2282" s="36"/>
      <c r="G2282" s="37"/>
      <c r="H2282" s="38"/>
      <c r="I2282" s="38"/>
      <c r="J2282" s="38"/>
      <c r="M2282" s="39"/>
      <c r="AG2282" s="32"/>
      <c r="AH2282" s="32"/>
      <c r="AI2282" s="40"/>
      <c r="AJ2282" s="41"/>
      <c r="AK2282" s="42"/>
      <c r="AL2282" s="40"/>
      <c r="AM2282" s="41"/>
      <c r="AN2282" s="42"/>
      <c r="AO2282" s="43"/>
      <c r="AP2282" s="43"/>
      <c r="AQ2282" s="43"/>
    </row>
    <row r="2283" spans="5:43" x14ac:dyDescent="0.2">
      <c r="E2283" s="36"/>
      <c r="G2283" s="37"/>
      <c r="H2283" s="38"/>
      <c r="I2283" s="38"/>
      <c r="J2283" s="38"/>
      <c r="M2283" s="39"/>
      <c r="AG2283" s="32"/>
      <c r="AH2283" s="32"/>
      <c r="AI2283" s="40"/>
      <c r="AJ2283" s="41"/>
      <c r="AK2283" s="42"/>
      <c r="AL2283" s="40"/>
      <c r="AM2283" s="41"/>
      <c r="AN2283" s="42"/>
      <c r="AO2283" s="43"/>
      <c r="AP2283" s="43"/>
      <c r="AQ2283" s="43"/>
    </row>
    <row r="2284" spans="5:43" x14ac:dyDescent="0.2">
      <c r="E2284" s="36"/>
      <c r="G2284" s="37"/>
      <c r="H2284" s="38"/>
      <c r="I2284" s="38"/>
      <c r="J2284" s="38"/>
      <c r="M2284" s="39"/>
      <c r="AG2284" s="32"/>
      <c r="AH2284" s="32"/>
      <c r="AI2284" s="40"/>
      <c r="AJ2284" s="41"/>
      <c r="AK2284" s="42"/>
      <c r="AL2284" s="40"/>
      <c r="AM2284" s="41"/>
      <c r="AN2284" s="42"/>
      <c r="AO2284" s="43"/>
      <c r="AP2284" s="43"/>
      <c r="AQ2284" s="43"/>
    </row>
    <row r="2285" spans="5:43" x14ac:dyDescent="0.2">
      <c r="E2285" s="36"/>
      <c r="G2285" s="37"/>
      <c r="H2285" s="38"/>
      <c r="I2285" s="38"/>
      <c r="J2285" s="38"/>
      <c r="M2285" s="39"/>
      <c r="AG2285" s="32"/>
      <c r="AH2285" s="32"/>
      <c r="AI2285" s="40"/>
      <c r="AJ2285" s="41"/>
      <c r="AK2285" s="42"/>
      <c r="AL2285" s="40"/>
      <c r="AM2285" s="41"/>
      <c r="AN2285" s="42"/>
      <c r="AO2285" s="43"/>
      <c r="AP2285" s="43"/>
      <c r="AQ2285" s="43"/>
    </row>
    <row r="2286" spans="5:43" x14ac:dyDescent="0.2">
      <c r="E2286" s="36"/>
      <c r="G2286" s="37"/>
      <c r="H2286" s="38"/>
      <c r="I2286" s="38"/>
      <c r="J2286" s="38"/>
      <c r="M2286" s="39"/>
      <c r="AG2286" s="32"/>
      <c r="AH2286" s="32"/>
      <c r="AI2286" s="40"/>
      <c r="AJ2286" s="41"/>
      <c r="AK2286" s="42"/>
      <c r="AL2286" s="40"/>
      <c r="AM2286" s="41"/>
      <c r="AN2286" s="42"/>
      <c r="AO2286" s="43"/>
      <c r="AP2286" s="43"/>
      <c r="AQ2286" s="43"/>
    </row>
    <row r="2287" spans="5:43" x14ac:dyDescent="0.2">
      <c r="E2287" s="36"/>
      <c r="G2287" s="37"/>
      <c r="H2287" s="38"/>
      <c r="I2287" s="38"/>
      <c r="J2287" s="38"/>
      <c r="M2287" s="39"/>
      <c r="AG2287" s="32"/>
      <c r="AH2287" s="32"/>
      <c r="AI2287" s="40"/>
      <c r="AJ2287" s="41"/>
      <c r="AK2287" s="42"/>
      <c r="AL2287" s="40"/>
      <c r="AM2287" s="41"/>
      <c r="AN2287" s="42"/>
      <c r="AO2287" s="43"/>
      <c r="AP2287" s="43"/>
      <c r="AQ2287" s="43"/>
    </row>
    <row r="2288" spans="5:43" x14ac:dyDescent="0.2">
      <c r="E2288" s="36"/>
      <c r="G2288" s="37"/>
      <c r="H2288" s="38"/>
      <c r="I2288" s="38"/>
      <c r="J2288" s="38"/>
      <c r="M2288" s="39"/>
      <c r="AG2288" s="32"/>
      <c r="AH2288" s="32"/>
      <c r="AI2288" s="40"/>
      <c r="AJ2288" s="41"/>
      <c r="AK2288" s="42"/>
      <c r="AL2288" s="40"/>
      <c r="AM2288" s="41"/>
      <c r="AN2288" s="42"/>
      <c r="AO2288" s="43"/>
      <c r="AP2288" s="43"/>
      <c r="AQ2288" s="43"/>
    </row>
    <row r="2289" spans="5:43" x14ac:dyDescent="0.2">
      <c r="E2289" s="36"/>
      <c r="G2289" s="37"/>
      <c r="H2289" s="38"/>
      <c r="I2289" s="38"/>
      <c r="J2289" s="38"/>
      <c r="M2289" s="39"/>
      <c r="AG2289" s="32"/>
      <c r="AH2289" s="32"/>
      <c r="AI2289" s="40"/>
      <c r="AJ2289" s="41"/>
      <c r="AK2289" s="42"/>
      <c r="AL2289" s="40"/>
      <c r="AM2289" s="41"/>
      <c r="AN2289" s="42"/>
      <c r="AO2289" s="43"/>
      <c r="AP2289" s="43"/>
      <c r="AQ2289" s="43"/>
    </row>
    <row r="2290" spans="5:43" x14ac:dyDescent="0.2">
      <c r="E2290" s="36"/>
      <c r="G2290" s="37"/>
      <c r="H2290" s="38"/>
      <c r="I2290" s="38"/>
      <c r="J2290" s="38"/>
      <c r="M2290" s="39"/>
      <c r="AG2290" s="32"/>
      <c r="AH2290" s="32"/>
      <c r="AI2290" s="40"/>
      <c r="AJ2290" s="41"/>
      <c r="AK2290" s="42"/>
      <c r="AL2290" s="40"/>
      <c r="AM2290" s="41"/>
      <c r="AN2290" s="42"/>
      <c r="AO2290" s="43"/>
      <c r="AP2290" s="43"/>
      <c r="AQ2290" s="43"/>
    </row>
    <row r="2291" spans="5:43" x14ac:dyDescent="0.2">
      <c r="E2291" s="36"/>
      <c r="G2291" s="37"/>
      <c r="H2291" s="38"/>
      <c r="I2291" s="38"/>
      <c r="J2291" s="38"/>
      <c r="M2291" s="39"/>
      <c r="AG2291" s="32"/>
      <c r="AH2291" s="32"/>
      <c r="AI2291" s="40"/>
      <c r="AJ2291" s="41"/>
      <c r="AK2291" s="42"/>
      <c r="AL2291" s="40"/>
      <c r="AM2291" s="41"/>
      <c r="AN2291" s="42"/>
      <c r="AO2291" s="43"/>
      <c r="AP2291" s="43"/>
      <c r="AQ2291" s="43"/>
    </row>
    <row r="2292" spans="5:43" x14ac:dyDescent="0.2">
      <c r="E2292" s="36"/>
      <c r="G2292" s="37"/>
      <c r="H2292" s="38"/>
      <c r="I2292" s="38"/>
      <c r="J2292" s="38"/>
      <c r="M2292" s="39"/>
      <c r="AG2292" s="32"/>
      <c r="AH2292" s="32"/>
      <c r="AI2292" s="40"/>
      <c r="AJ2292" s="41"/>
      <c r="AK2292" s="42"/>
      <c r="AL2292" s="40"/>
      <c r="AM2292" s="41"/>
      <c r="AN2292" s="42"/>
      <c r="AO2292" s="43"/>
      <c r="AP2292" s="43"/>
      <c r="AQ2292" s="43"/>
    </row>
    <row r="2293" spans="5:43" x14ac:dyDescent="0.2">
      <c r="E2293" s="36"/>
      <c r="G2293" s="37"/>
      <c r="H2293" s="38"/>
      <c r="I2293" s="38"/>
      <c r="J2293" s="38"/>
      <c r="M2293" s="39"/>
      <c r="AG2293" s="32"/>
      <c r="AH2293" s="32"/>
      <c r="AI2293" s="40"/>
      <c r="AJ2293" s="41"/>
      <c r="AK2293" s="42"/>
      <c r="AL2293" s="40"/>
      <c r="AM2293" s="41"/>
      <c r="AN2293" s="42"/>
      <c r="AO2293" s="43"/>
      <c r="AP2293" s="43"/>
      <c r="AQ2293" s="43"/>
    </row>
    <row r="2294" spans="5:43" x14ac:dyDescent="0.2">
      <c r="E2294" s="36"/>
      <c r="G2294" s="37"/>
      <c r="H2294" s="38"/>
      <c r="I2294" s="38"/>
      <c r="J2294" s="38"/>
      <c r="M2294" s="39"/>
      <c r="AG2294" s="32"/>
      <c r="AH2294" s="32"/>
      <c r="AI2294" s="40"/>
      <c r="AJ2294" s="41"/>
      <c r="AK2294" s="42"/>
      <c r="AL2294" s="40"/>
      <c r="AM2294" s="41"/>
      <c r="AN2294" s="42"/>
      <c r="AO2294" s="43"/>
      <c r="AP2294" s="43"/>
      <c r="AQ2294" s="43"/>
    </row>
    <row r="2295" spans="5:43" x14ac:dyDescent="0.2">
      <c r="E2295" s="36"/>
      <c r="G2295" s="37"/>
      <c r="H2295" s="38"/>
      <c r="I2295" s="38"/>
      <c r="J2295" s="38"/>
      <c r="M2295" s="39"/>
      <c r="AG2295" s="32"/>
      <c r="AH2295" s="32"/>
      <c r="AI2295" s="40"/>
      <c r="AJ2295" s="41"/>
      <c r="AK2295" s="42"/>
      <c r="AL2295" s="40"/>
      <c r="AM2295" s="41"/>
      <c r="AN2295" s="42"/>
      <c r="AO2295" s="43"/>
      <c r="AP2295" s="43"/>
      <c r="AQ2295" s="43"/>
    </row>
    <row r="2296" spans="5:43" x14ac:dyDescent="0.2">
      <c r="E2296" s="36"/>
      <c r="G2296" s="37"/>
      <c r="H2296" s="38"/>
      <c r="I2296" s="38"/>
      <c r="J2296" s="38"/>
      <c r="M2296" s="39"/>
      <c r="AG2296" s="32"/>
      <c r="AH2296" s="32"/>
      <c r="AI2296" s="40"/>
      <c r="AJ2296" s="41"/>
      <c r="AK2296" s="42"/>
      <c r="AL2296" s="40"/>
      <c r="AM2296" s="41"/>
      <c r="AN2296" s="42"/>
      <c r="AO2296" s="43"/>
      <c r="AP2296" s="43"/>
      <c r="AQ2296" s="43"/>
    </row>
    <row r="2297" spans="5:43" x14ac:dyDescent="0.2">
      <c r="E2297" s="36"/>
      <c r="G2297" s="37"/>
      <c r="H2297" s="38"/>
      <c r="I2297" s="38"/>
      <c r="J2297" s="38"/>
      <c r="M2297" s="39"/>
      <c r="AG2297" s="32"/>
      <c r="AH2297" s="32"/>
      <c r="AI2297" s="40"/>
      <c r="AJ2297" s="41"/>
      <c r="AK2297" s="42"/>
      <c r="AL2297" s="40"/>
      <c r="AM2297" s="41"/>
      <c r="AN2297" s="42"/>
      <c r="AO2297" s="43"/>
      <c r="AP2297" s="43"/>
      <c r="AQ2297" s="43"/>
    </row>
    <row r="2298" spans="5:43" x14ac:dyDescent="0.2">
      <c r="E2298" s="36"/>
      <c r="G2298" s="37"/>
      <c r="H2298" s="38"/>
      <c r="I2298" s="38"/>
      <c r="J2298" s="38"/>
      <c r="M2298" s="39"/>
      <c r="AG2298" s="32"/>
      <c r="AH2298" s="32"/>
      <c r="AI2298" s="40"/>
      <c r="AJ2298" s="41"/>
      <c r="AK2298" s="42"/>
      <c r="AL2298" s="40"/>
      <c r="AM2298" s="41"/>
      <c r="AN2298" s="42"/>
      <c r="AO2298" s="43"/>
      <c r="AP2298" s="43"/>
      <c r="AQ2298" s="43"/>
    </row>
    <row r="2299" spans="5:43" x14ac:dyDescent="0.2">
      <c r="E2299" s="36"/>
      <c r="G2299" s="37"/>
      <c r="H2299" s="38"/>
      <c r="I2299" s="38"/>
      <c r="J2299" s="38"/>
      <c r="M2299" s="39"/>
      <c r="AG2299" s="32"/>
      <c r="AH2299" s="32"/>
      <c r="AI2299" s="40"/>
      <c r="AJ2299" s="41"/>
      <c r="AK2299" s="42"/>
      <c r="AL2299" s="40"/>
      <c r="AM2299" s="41"/>
      <c r="AN2299" s="42"/>
      <c r="AO2299" s="43"/>
      <c r="AP2299" s="43"/>
      <c r="AQ2299" s="43"/>
    </row>
    <row r="2300" spans="5:43" x14ac:dyDescent="0.2">
      <c r="E2300" s="36"/>
      <c r="G2300" s="37"/>
      <c r="H2300" s="38"/>
      <c r="I2300" s="38"/>
      <c r="J2300" s="38"/>
      <c r="M2300" s="39"/>
      <c r="AG2300" s="32"/>
      <c r="AH2300" s="32"/>
      <c r="AI2300" s="40"/>
      <c r="AJ2300" s="41"/>
      <c r="AK2300" s="42"/>
      <c r="AL2300" s="40"/>
      <c r="AM2300" s="41"/>
      <c r="AN2300" s="42"/>
      <c r="AO2300" s="43"/>
      <c r="AP2300" s="43"/>
      <c r="AQ2300" s="43"/>
    </row>
    <row r="2301" spans="5:43" x14ac:dyDescent="0.2">
      <c r="E2301" s="36"/>
      <c r="G2301" s="37"/>
      <c r="H2301" s="38"/>
      <c r="I2301" s="38"/>
      <c r="J2301" s="38"/>
      <c r="M2301" s="39"/>
      <c r="AG2301" s="32"/>
      <c r="AH2301" s="32"/>
      <c r="AI2301" s="40"/>
      <c r="AJ2301" s="41"/>
      <c r="AK2301" s="42"/>
      <c r="AL2301" s="40"/>
      <c r="AM2301" s="41"/>
      <c r="AN2301" s="42"/>
      <c r="AO2301" s="43"/>
      <c r="AP2301" s="43"/>
      <c r="AQ2301" s="43"/>
    </row>
    <row r="2302" spans="5:43" x14ac:dyDescent="0.2">
      <c r="E2302" s="36"/>
      <c r="G2302" s="37"/>
      <c r="H2302" s="38"/>
      <c r="I2302" s="38"/>
      <c r="J2302" s="38"/>
      <c r="M2302" s="39"/>
      <c r="AG2302" s="32"/>
      <c r="AH2302" s="32"/>
      <c r="AI2302" s="40"/>
      <c r="AJ2302" s="41"/>
      <c r="AK2302" s="42"/>
      <c r="AL2302" s="40"/>
      <c r="AM2302" s="41"/>
      <c r="AN2302" s="42"/>
      <c r="AO2302" s="43"/>
      <c r="AP2302" s="43"/>
      <c r="AQ2302" s="43"/>
    </row>
    <row r="2303" spans="5:43" x14ac:dyDescent="0.2">
      <c r="E2303" s="36"/>
      <c r="G2303" s="37"/>
      <c r="H2303" s="38"/>
      <c r="I2303" s="38"/>
      <c r="J2303" s="38"/>
      <c r="M2303" s="39"/>
      <c r="AG2303" s="32"/>
      <c r="AH2303" s="32"/>
      <c r="AI2303" s="40"/>
      <c r="AJ2303" s="41"/>
      <c r="AK2303" s="42"/>
      <c r="AL2303" s="40"/>
      <c r="AM2303" s="41"/>
      <c r="AN2303" s="42"/>
      <c r="AO2303" s="43"/>
      <c r="AP2303" s="43"/>
      <c r="AQ2303" s="43"/>
    </row>
    <row r="2304" spans="5:43" x14ac:dyDescent="0.2">
      <c r="E2304" s="36"/>
      <c r="G2304" s="37"/>
      <c r="H2304" s="38"/>
      <c r="I2304" s="38"/>
      <c r="J2304" s="38"/>
      <c r="M2304" s="39"/>
      <c r="AG2304" s="32"/>
      <c r="AH2304" s="32"/>
      <c r="AI2304" s="40"/>
      <c r="AJ2304" s="41"/>
      <c r="AK2304" s="42"/>
      <c r="AL2304" s="40"/>
      <c r="AM2304" s="41"/>
      <c r="AN2304" s="42"/>
      <c r="AO2304" s="43"/>
      <c r="AP2304" s="43"/>
      <c r="AQ2304" s="43"/>
    </row>
    <row r="2305" spans="5:43" x14ac:dyDescent="0.2">
      <c r="E2305" s="36"/>
      <c r="G2305" s="37"/>
      <c r="H2305" s="38"/>
      <c r="I2305" s="38"/>
      <c r="J2305" s="38"/>
      <c r="M2305" s="39"/>
      <c r="AG2305" s="32"/>
      <c r="AH2305" s="32"/>
      <c r="AI2305" s="40"/>
      <c r="AJ2305" s="41"/>
      <c r="AK2305" s="42"/>
      <c r="AL2305" s="40"/>
      <c r="AM2305" s="41"/>
      <c r="AN2305" s="42"/>
      <c r="AO2305" s="43"/>
      <c r="AP2305" s="43"/>
      <c r="AQ2305" s="43"/>
    </row>
    <row r="2306" spans="5:43" x14ac:dyDescent="0.2">
      <c r="E2306" s="36"/>
      <c r="G2306" s="37"/>
      <c r="H2306" s="38"/>
      <c r="I2306" s="38"/>
      <c r="J2306" s="38"/>
      <c r="M2306" s="39"/>
      <c r="AG2306" s="32"/>
      <c r="AH2306" s="32"/>
      <c r="AI2306" s="40"/>
      <c r="AJ2306" s="41"/>
      <c r="AK2306" s="42"/>
      <c r="AL2306" s="40"/>
      <c r="AM2306" s="41"/>
      <c r="AN2306" s="42"/>
      <c r="AO2306" s="43"/>
      <c r="AP2306" s="43"/>
      <c r="AQ2306" s="43"/>
    </row>
    <row r="2307" spans="5:43" x14ac:dyDescent="0.2">
      <c r="E2307" s="36"/>
      <c r="G2307" s="37"/>
      <c r="H2307" s="38"/>
      <c r="I2307" s="38"/>
      <c r="J2307" s="38"/>
      <c r="M2307" s="39"/>
      <c r="AG2307" s="32"/>
      <c r="AH2307" s="32"/>
      <c r="AI2307" s="40"/>
      <c r="AJ2307" s="41"/>
      <c r="AK2307" s="42"/>
      <c r="AL2307" s="40"/>
      <c r="AM2307" s="41"/>
      <c r="AN2307" s="42"/>
      <c r="AO2307" s="43"/>
      <c r="AP2307" s="43"/>
      <c r="AQ2307" s="43"/>
    </row>
    <row r="2308" spans="5:43" x14ac:dyDescent="0.2">
      <c r="E2308" s="36"/>
      <c r="G2308" s="37"/>
      <c r="H2308" s="38"/>
      <c r="I2308" s="38"/>
      <c r="J2308" s="38"/>
      <c r="M2308" s="39"/>
      <c r="AG2308" s="32"/>
      <c r="AH2308" s="32"/>
      <c r="AI2308" s="40"/>
      <c r="AJ2308" s="41"/>
      <c r="AK2308" s="42"/>
      <c r="AL2308" s="40"/>
      <c r="AM2308" s="41"/>
      <c r="AN2308" s="42"/>
      <c r="AO2308" s="43"/>
      <c r="AP2308" s="43"/>
      <c r="AQ2308" s="43"/>
    </row>
    <row r="2309" spans="5:43" x14ac:dyDescent="0.2">
      <c r="E2309" s="36"/>
      <c r="G2309" s="37"/>
      <c r="H2309" s="38"/>
      <c r="I2309" s="38"/>
      <c r="J2309" s="38"/>
      <c r="M2309" s="39"/>
      <c r="AG2309" s="32"/>
      <c r="AH2309" s="32"/>
      <c r="AI2309" s="40"/>
      <c r="AJ2309" s="41"/>
      <c r="AK2309" s="42"/>
      <c r="AL2309" s="40"/>
      <c r="AM2309" s="41"/>
      <c r="AN2309" s="42"/>
      <c r="AO2309" s="43"/>
      <c r="AP2309" s="43"/>
      <c r="AQ2309" s="43"/>
    </row>
    <row r="2310" spans="5:43" x14ac:dyDescent="0.2">
      <c r="E2310" s="36"/>
      <c r="G2310" s="37"/>
      <c r="H2310" s="38"/>
      <c r="I2310" s="38"/>
      <c r="J2310" s="38"/>
      <c r="M2310" s="39"/>
      <c r="AG2310" s="32"/>
      <c r="AH2310" s="32"/>
      <c r="AI2310" s="40"/>
      <c r="AJ2310" s="41"/>
      <c r="AK2310" s="42"/>
      <c r="AL2310" s="40"/>
      <c r="AM2310" s="41"/>
      <c r="AN2310" s="42"/>
      <c r="AO2310" s="43"/>
      <c r="AP2310" s="43"/>
      <c r="AQ2310" s="43"/>
    </row>
    <row r="2311" spans="5:43" x14ac:dyDescent="0.2">
      <c r="E2311" s="36"/>
      <c r="G2311" s="37"/>
      <c r="H2311" s="38"/>
      <c r="I2311" s="38"/>
      <c r="J2311" s="38"/>
      <c r="M2311" s="39"/>
      <c r="AG2311" s="32"/>
      <c r="AH2311" s="32"/>
      <c r="AI2311" s="40"/>
      <c r="AJ2311" s="41"/>
      <c r="AK2311" s="42"/>
      <c r="AL2311" s="40"/>
      <c r="AM2311" s="41"/>
      <c r="AN2311" s="42"/>
      <c r="AO2311" s="43"/>
      <c r="AP2311" s="43"/>
      <c r="AQ2311" s="43"/>
    </row>
    <row r="2312" spans="5:43" x14ac:dyDescent="0.2">
      <c r="E2312" s="36"/>
      <c r="G2312" s="37"/>
      <c r="H2312" s="38"/>
      <c r="I2312" s="38"/>
      <c r="J2312" s="38"/>
      <c r="M2312" s="39"/>
      <c r="AG2312" s="32"/>
      <c r="AH2312" s="32"/>
      <c r="AI2312" s="40"/>
      <c r="AJ2312" s="41"/>
      <c r="AK2312" s="42"/>
      <c r="AL2312" s="40"/>
      <c r="AM2312" s="41"/>
      <c r="AN2312" s="42"/>
      <c r="AO2312" s="43"/>
      <c r="AP2312" s="43"/>
      <c r="AQ2312" s="43"/>
    </row>
    <row r="2313" spans="5:43" x14ac:dyDescent="0.2">
      <c r="E2313" s="36"/>
      <c r="G2313" s="37"/>
      <c r="H2313" s="38"/>
      <c r="I2313" s="38"/>
      <c r="J2313" s="38"/>
      <c r="M2313" s="39"/>
      <c r="AG2313" s="32"/>
      <c r="AH2313" s="32"/>
      <c r="AI2313" s="40"/>
      <c r="AJ2313" s="41"/>
      <c r="AK2313" s="42"/>
      <c r="AL2313" s="40"/>
      <c r="AM2313" s="41"/>
      <c r="AN2313" s="42"/>
      <c r="AO2313" s="43"/>
      <c r="AP2313" s="43"/>
      <c r="AQ2313" s="43"/>
    </row>
    <row r="2314" spans="5:43" x14ac:dyDescent="0.2">
      <c r="E2314" s="36"/>
      <c r="G2314" s="37"/>
      <c r="H2314" s="38"/>
      <c r="I2314" s="38"/>
      <c r="J2314" s="38"/>
      <c r="M2314" s="39"/>
      <c r="AG2314" s="32"/>
      <c r="AH2314" s="32"/>
      <c r="AI2314" s="40"/>
      <c r="AJ2314" s="41"/>
      <c r="AK2314" s="42"/>
      <c r="AL2314" s="40"/>
      <c r="AM2314" s="41"/>
      <c r="AN2314" s="42"/>
      <c r="AO2314" s="43"/>
      <c r="AP2314" s="43"/>
      <c r="AQ2314" s="43"/>
    </row>
    <row r="2315" spans="5:43" x14ac:dyDescent="0.2">
      <c r="E2315" s="36"/>
      <c r="G2315" s="37"/>
      <c r="H2315" s="38"/>
      <c r="I2315" s="38"/>
      <c r="J2315" s="38"/>
      <c r="M2315" s="39"/>
      <c r="AG2315" s="32"/>
      <c r="AH2315" s="32"/>
      <c r="AI2315" s="40"/>
      <c r="AJ2315" s="41"/>
      <c r="AK2315" s="42"/>
      <c r="AL2315" s="40"/>
      <c r="AM2315" s="41"/>
      <c r="AN2315" s="42"/>
      <c r="AO2315" s="43"/>
      <c r="AP2315" s="43"/>
      <c r="AQ2315" s="43"/>
    </row>
    <row r="2316" spans="5:43" x14ac:dyDescent="0.2">
      <c r="E2316" s="36"/>
      <c r="G2316" s="37"/>
      <c r="H2316" s="38"/>
      <c r="I2316" s="38"/>
      <c r="J2316" s="38"/>
      <c r="M2316" s="39"/>
      <c r="AG2316" s="32"/>
      <c r="AH2316" s="32"/>
      <c r="AI2316" s="40"/>
      <c r="AJ2316" s="41"/>
      <c r="AK2316" s="42"/>
      <c r="AL2316" s="40"/>
      <c r="AM2316" s="41"/>
      <c r="AN2316" s="42"/>
      <c r="AO2316" s="43"/>
      <c r="AP2316" s="43"/>
      <c r="AQ2316" s="43"/>
    </row>
    <row r="2317" spans="5:43" x14ac:dyDescent="0.2">
      <c r="E2317" s="36"/>
      <c r="G2317" s="37"/>
      <c r="H2317" s="38"/>
      <c r="I2317" s="38"/>
      <c r="J2317" s="38"/>
      <c r="M2317" s="39"/>
      <c r="AG2317" s="32"/>
      <c r="AH2317" s="32"/>
      <c r="AI2317" s="40"/>
      <c r="AJ2317" s="41"/>
      <c r="AK2317" s="42"/>
      <c r="AL2317" s="40"/>
      <c r="AM2317" s="41"/>
      <c r="AN2317" s="42"/>
      <c r="AO2317" s="43"/>
      <c r="AP2317" s="43"/>
      <c r="AQ2317" s="43"/>
    </row>
    <row r="2318" spans="5:43" x14ac:dyDescent="0.2">
      <c r="E2318" s="36"/>
      <c r="G2318" s="37"/>
      <c r="H2318" s="38"/>
      <c r="I2318" s="38"/>
      <c r="J2318" s="38"/>
      <c r="M2318" s="39"/>
      <c r="AG2318" s="32"/>
      <c r="AH2318" s="32"/>
      <c r="AI2318" s="40"/>
      <c r="AJ2318" s="41"/>
      <c r="AK2318" s="42"/>
      <c r="AL2318" s="40"/>
      <c r="AM2318" s="41"/>
      <c r="AN2318" s="42"/>
      <c r="AO2318" s="43"/>
      <c r="AP2318" s="43"/>
      <c r="AQ2318" s="43"/>
    </row>
    <row r="2319" spans="5:43" x14ac:dyDescent="0.2">
      <c r="E2319" s="36"/>
      <c r="G2319" s="37"/>
      <c r="H2319" s="38"/>
      <c r="I2319" s="38"/>
      <c r="J2319" s="38"/>
      <c r="M2319" s="39"/>
      <c r="AG2319" s="32"/>
      <c r="AH2319" s="32"/>
      <c r="AI2319" s="40"/>
      <c r="AJ2319" s="41"/>
      <c r="AK2319" s="42"/>
      <c r="AL2319" s="40"/>
      <c r="AM2319" s="41"/>
      <c r="AN2319" s="42"/>
      <c r="AO2319" s="43"/>
      <c r="AP2319" s="43"/>
      <c r="AQ2319" s="43"/>
    </row>
    <row r="2320" spans="5:43" x14ac:dyDescent="0.2">
      <c r="E2320" s="36"/>
      <c r="G2320" s="37"/>
      <c r="H2320" s="38"/>
      <c r="I2320" s="38"/>
      <c r="J2320" s="38"/>
      <c r="M2320" s="39"/>
      <c r="AG2320" s="32"/>
      <c r="AH2320" s="32"/>
      <c r="AI2320" s="40"/>
      <c r="AJ2320" s="41"/>
      <c r="AK2320" s="42"/>
      <c r="AL2320" s="40"/>
      <c r="AM2320" s="41"/>
      <c r="AN2320" s="42"/>
      <c r="AO2320" s="43"/>
      <c r="AP2320" s="43"/>
      <c r="AQ2320" s="43"/>
    </row>
    <row r="2321" spans="5:43" x14ac:dyDescent="0.2">
      <c r="E2321" s="36"/>
      <c r="G2321" s="37"/>
      <c r="H2321" s="38"/>
      <c r="I2321" s="38"/>
      <c r="J2321" s="38"/>
      <c r="M2321" s="39"/>
      <c r="AG2321" s="32"/>
      <c r="AH2321" s="32"/>
      <c r="AI2321" s="40"/>
      <c r="AJ2321" s="41"/>
      <c r="AK2321" s="42"/>
      <c r="AL2321" s="40"/>
      <c r="AM2321" s="41"/>
      <c r="AN2321" s="42"/>
      <c r="AO2321" s="43"/>
      <c r="AP2321" s="43"/>
      <c r="AQ2321" s="43"/>
    </row>
    <row r="2322" spans="5:43" x14ac:dyDescent="0.2">
      <c r="E2322" s="36"/>
      <c r="G2322" s="37"/>
      <c r="H2322" s="38"/>
      <c r="I2322" s="38"/>
      <c r="J2322" s="38"/>
      <c r="M2322" s="39"/>
      <c r="AG2322" s="32"/>
      <c r="AH2322" s="32"/>
      <c r="AI2322" s="40"/>
      <c r="AJ2322" s="41"/>
      <c r="AK2322" s="42"/>
      <c r="AL2322" s="40"/>
      <c r="AM2322" s="41"/>
      <c r="AN2322" s="42"/>
      <c r="AO2322" s="43"/>
      <c r="AP2322" s="43"/>
      <c r="AQ2322" s="43"/>
    </row>
    <row r="2323" spans="5:43" x14ac:dyDescent="0.2">
      <c r="E2323" s="36"/>
      <c r="G2323" s="37"/>
      <c r="H2323" s="38"/>
      <c r="I2323" s="38"/>
      <c r="J2323" s="38"/>
      <c r="M2323" s="39"/>
      <c r="AG2323" s="32"/>
      <c r="AH2323" s="32"/>
      <c r="AI2323" s="40"/>
      <c r="AJ2323" s="41"/>
      <c r="AK2323" s="42"/>
      <c r="AL2323" s="40"/>
      <c r="AM2323" s="41"/>
      <c r="AN2323" s="42"/>
      <c r="AO2323" s="43"/>
      <c r="AP2323" s="43"/>
      <c r="AQ2323" s="43"/>
    </row>
    <row r="2324" spans="5:43" x14ac:dyDescent="0.2">
      <c r="E2324" s="36"/>
      <c r="G2324" s="37"/>
      <c r="H2324" s="38"/>
      <c r="I2324" s="38"/>
      <c r="J2324" s="38"/>
      <c r="M2324" s="39"/>
      <c r="AG2324" s="32"/>
      <c r="AH2324" s="32"/>
      <c r="AI2324" s="40"/>
      <c r="AJ2324" s="41"/>
      <c r="AK2324" s="42"/>
      <c r="AL2324" s="40"/>
      <c r="AM2324" s="41"/>
      <c r="AN2324" s="42"/>
      <c r="AO2324" s="43"/>
      <c r="AP2324" s="43"/>
      <c r="AQ2324" s="43"/>
    </row>
    <row r="2325" spans="5:43" x14ac:dyDescent="0.2">
      <c r="E2325" s="36"/>
      <c r="G2325" s="37"/>
      <c r="H2325" s="38"/>
      <c r="I2325" s="38"/>
      <c r="J2325" s="38"/>
      <c r="M2325" s="39"/>
      <c r="AG2325" s="32"/>
      <c r="AH2325" s="32"/>
      <c r="AI2325" s="40"/>
      <c r="AJ2325" s="41"/>
      <c r="AK2325" s="42"/>
      <c r="AL2325" s="40"/>
      <c r="AM2325" s="41"/>
      <c r="AN2325" s="42"/>
      <c r="AO2325" s="43"/>
      <c r="AP2325" s="43"/>
      <c r="AQ2325" s="43"/>
    </row>
    <row r="2326" spans="5:43" x14ac:dyDescent="0.2">
      <c r="E2326" s="36"/>
      <c r="G2326" s="37"/>
      <c r="H2326" s="38"/>
      <c r="I2326" s="38"/>
      <c r="J2326" s="38"/>
      <c r="M2326" s="39"/>
      <c r="AG2326" s="32"/>
      <c r="AH2326" s="32"/>
      <c r="AI2326" s="40"/>
      <c r="AJ2326" s="41"/>
      <c r="AK2326" s="42"/>
      <c r="AL2326" s="40"/>
      <c r="AM2326" s="41"/>
      <c r="AN2326" s="42"/>
      <c r="AO2326" s="43"/>
      <c r="AP2326" s="43"/>
      <c r="AQ2326" s="43"/>
    </row>
    <row r="2327" spans="5:43" x14ac:dyDescent="0.2">
      <c r="E2327" s="36"/>
      <c r="G2327" s="37"/>
      <c r="H2327" s="38"/>
      <c r="I2327" s="38"/>
      <c r="J2327" s="38"/>
      <c r="M2327" s="39"/>
      <c r="AG2327" s="32"/>
      <c r="AH2327" s="32"/>
      <c r="AI2327" s="40"/>
      <c r="AJ2327" s="41"/>
      <c r="AK2327" s="42"/>
      <c r="AL2327" s="40"/>
      <c r="AM2327" s="41"/>
      <c r="AN2327" s="42"/>
      <c r="AO2327" s="43"/>
      <c r="AP2327" s="43"/>
      <c r="AQ2327" s="43"/>
    </row>
    <row r="2328" spans="5:43" x14ac:dyDescent="0.2">
      <c r="E2328" s="36"/>
      <c r="G2328" s="37"/>
      <c r="H2328" s="38"/>
      <c r="I2328" s="38"/>
      <c r="J2328" s="38"/>
      <c r="M2328" s="39"/>
      <c r="AG2328" s="32"/>
      <c r="AH2328" s="32"/>
      <c r="AI2328" s="40"/>
      <c r="AJ2328" s="41"/>
      <c r="AK2328" s="42"/>
      <c r="AL2328" s="40"/>
      <c r="AM2328" s="41"/>
      <c r="AN2328" s="42"/>
      <c r="AO2328" s="43"/>
      <c r="AP2328" s="43"/>
      <c r="AQ2328" s="43"/>
    </row>
    <row r="2329" spans="5:43" x14ac:dyDescent="0.2">
      <c r="E2329" s="36"/>
      <c r="G2329" s="37"/>
      <c r="H2329" s="38"/>
      <c r="I2329" s="38"/>
      <c r="J2329" s="38"/>
      <c r="M2329" s="39"/>
      <c r="AG2329" s="32"/>
      <c r="AH2329" s="32"/>
      <c r="AI2329" s="40"/>
      <c r="AJ2329" s="41"/>
      <c r="AK2329" s="42"/>
      <c r="AL2329" s="40"/>
      <c r="AM2329" s="41"/>
      <c r="AN2329" s="42"/>
      <c r="AO2329" s="43"/>
      <c r="AP2329" s="43"/>
      <c r="AQ2329" s="43"/>
    </row>
    <row r="2330" spans="5:43" x14ac:dyDescent="0.2">
      <c r="E2330" s="36"/>
      <c r="G2330" s="37"/>
      <c r="H2330" s="38"/>
      <c r="I2330" s="38"/>
      <c r="J2330" s="38"/>
      <c r="M2330" s="39"/>
      <c r="AG2330" s="32"/>
      <c r="AH2330" s="32"/>
      <c r="AI2330" s="40"/>
      <c r="AJ2330" s="41"/>
      <c r="AK2330" s="42"/>
      <c r="AL2330" s="40"/>
      <c r="AM2330" s="41"/>
      <c r="AN2330" s="42"/>
      <c r="AO2330" s="43"/>
      <c r="AP2330" s="43"/>
      <c r="AQ2330" s="43"/>
    </row>
    <row r="2331" spans="5:43" x14ac:dyDescent="0.2">
      <c r="E2331" s="36"/>
      <c r="G2331" s="37"/>
      <c r="H2331" s="38"/>
      <c r="I2331" s="38"/>
      <c r="J2331" s="38"/>
      <c r="M2331" s="39"/>
      <c r="AG2331" s="32"/>
      <c r="AH2331" s="32"/>
      <c r="AI2331" s="40"/>
      <c r="AJ2331" s="41"/>
      <c r="AK2331" s="42"/>
      <c r="AL2331" s="40"/>
      <c r="AM2331" s="41"/>
      <c r="AN2331" s="42"/>
      <c r="AO2331" s="43"/>
      <c r="AP2331" s="43"/>
      <c r="AQ2331" s="43"/>
    </row>
    <row r="2332" spans="5:43" x14ac:dyDescent="0.2">
      <c r="E2332" s="36"/>
      <c r="G2332" s="37"/>
      <c r="H2332" s="38"/>
      <c r="I2332" s="38"/>
      <c r="J2332" s="38"/>
      <c r="M2332" s="39"/>
      <c r="AG2332" s="32"/>
      <c r="AH2332" s="32"/>
      <c r="AI2332" s="40"/>
      <c r="AJ2332" s="41"/>
      <c r="AK2332" s="42"/>
      <c r="AL2332" s="40"/>
      <c r="AM2332" s="41"/>
      <c r="AN2332" s="42"/>
      <c r="AO2332" s="43"/>
      <c r="AP2332" s="43"/>
      <c r="AQ2332" s="43"/>
    </row>
    <row r="2333" spans="5:43" x14ac:dyDescent="0.2">
      <c r="E2333" s="36"/>
      <c r="G2333" s="37"/>
      <c r="H2333" s="38"/>
      <c r="I2333" s="38"/>
      <c r="J2333" s="38"/>
      <c r="M2333" s="39"/>
      <c r="AG2333" s="32"/>
      <c r="AH2333" s="32"/>
      <c r="AI2333" s="40"/>
      <c r="AJ2333" s="41"/>
      <c r="AK2333" s="42"/>
      <c r="AL2333" s="40"/>
      <c r="AM2333" s="41"/>
      <c r="AN2333" s="42"/>
      <c r="AO2333" s="43"/>
      <c r="AP2333" s="43"/>
      <c r="AQ2333" s="43"/>
    </row>
    <row r="2334" spans="5:43" x14ac:dyDescent="0.2">
      <c r="E2334" s="36"/>
      <c r="G2334" s="37"/>
      <c r="H2334" s="38"/>
      <c r="I2334" s="38"/>
      <c r="J2334" s="38"/>
      <c r="M2334" s="39"/>
      <c r="AG2334" s="32"/>
      <c r="AH2334" s="32"/>
      <c r="AI2334" s="40"/>
      <c r="AJ2334" s="41"/>
      <c r="AK2334" s="42"/>
      <c r="AL2334" s="40"/>
      <c r="AM2334" s="41"/>
      <c r="AN2334" s="42"/>
      <c r="AO2334" s="43"/>
      <c r="AP2334" s="43"/>
      <c r="AQ2334" s="43"/>
    </row>
    <row r="2335" spans="5:43" x14ac:dyDescent="0.2">
      <c r="E2335" s="36"/>
      <c r="G2335" s="37"/>
      <c r="H2335" s="38"/>
      <c r="I2335" s="38"/>
      <c r="J2335" s="38"/>
      <c r="M2335" s="39"/>
      <c r="AG2335" s="32"/>
      <c r="AH2335" s="32"/>
      <c r="AI2335" s="40"/>
      <c r="AJ2335" s="41"/>
      <c r="AK2335" s="42"/>
      <c r="AL2335" s="40"/>
      <c r="AM2335" s="41"/>
      <c r="AN2335" s="42"/>
      <c r="AO2335" s="43"/>
      <c r="AP2335" s="43"/>
      <c r="AQ2335" s="43"/>
    </row>
    <row r="2336" spans="5:43" x14ac:dyDescent="0.2">
      <c r="E2336" s="36"/>
      <c r="G2336" s="37"/>
      <c r="H2336" s="38"/>
      <c r="I2336" s="38"/>
      <c r="J2336" s="38"/>
      <c r="M2336" s="39"/>
      <c r="AG2336" s="32"/>
      <c r="AH2336" s="32"/>
      <c r="AI2336" s="40"/>
      <c r="AJ2336" s="41"/>
      <c r="AK2336" s="42"/>
      <c r="AL2336" s="40"/>
      <c r="AM2336" s="41"/>
      <c r="AN2336" s="42"/>
      <c r="AO2336" s="43"/>
      <c r="AP2336" s="43"/>
      <c r="AQ2336" s="43"/>
    </row>
    <row r="2337" spans="5:43" x14ac:dyDescent="0.2">
      <c r="E2337" s="36"/>
      <c r="G2337" s="37"/>
      <c r="H2337" s="38"/>
      <c r="I2337" s="38"/>
      <c r="J2337" s="38"/>
      <c r="M2337" s="39"/>
      <c r="AG2337" s="32"/>
      <c r="AH2337" s="32"/>
      <c r="AI2337" s="40"/>
      <c r="AJ2337" s="41"/>
      <c r="AK2337" s="42"/>
      <c r="AL2337" s="40"/>
      <c r="AM2337" s="41"/>
      <c r="AN2337" s="42"/>
      <c r="AO2337" s="43"/>
      <c r="AP2337" s="43"/>
      <c r="AQ2337" s="43"/>
    </row>
    <row r="2338" spans="5:43" x14ac:dyDescent="0.2">
      <c r="E2338" s="36"/>
      <c r="G2338" s="37"/>
      <c r="H2338" s="38"/>
      <c r="I2338" s="38"/>
      <c r="J2338" s="38"/>
      <c r="M2338" s="39"/>
      <c r="AG2338" s="32"/>
      <c r="AH2338" s="32"/>
      <c r="AI2338" s="40"/>
      <c r="AJ2338" s="41"/>
      <c r="AK2338" s="42"/>
      <c r="AL2338" s="40"/>
      <c r="AM2338" s="41"/>
      <c r="AN2338" s="42"/>
      <c r="AO2338" s="43"/>
      <c r="AP2338" s="43"/>
      <c r="AQ2338" s="43"/>
    </row>
    <row r="2339" spans="5:43" x14ac:dyDescent="0.2">
      <c r="E2339" s="36"/>
      <c r="G2339" s="37"/>
      <c r="H2339" s="38"/>
      <c r="I2339" s="38"/>
      <c r="J2339" s="38"/>
      <c r="M2339" s="39"/>
      <c r="AG2339" s="32"/>
      <c r="AH2339" s="32"/>
      <c r="AI2339" s="40"/>
      <c r="AJ2339" s="41"/>
      <c r="AK2339" s="42"/>
      <c r="AL2339" s="40"/>
      <c r="AM2339" s="41"/>
      <c r="AN2339" s="42"/>
      <c r="AO2339" s="43"/>
      <c r="AP2339" s="43"/>
      <c r="AQ2339" s="43"/>
    </row>
    <row r="2340" spans="5:43" x14ac:dyDescent="0.2">
      <c r="E2340" s="36"/>
      <c r="G2340" s="37"/>
      <c r="H2340" s="38"/>
      <c r="I2340" s="38"/>
      <c r="J2340" s="38"/>
      <c r="M2340" s="39"/>
      <c r="AG2340" s="32"/>
      <c r="AH2340" s="32"/>
      <c r="AI2340" s="40"/>
      <c r="AJ2340" s="41"/>
      <c r="AK2340" s="42"/>
      <c r="AL2340" s="40"/>
      <c r="AM2340" s="41"/>
      <c r="AN2340" s="42"/>
      <c r="AO2340" s="43"/>
      <c r="AP2340" s="43"/>
      <c r="AQ2340" s="43"/>
    </row>
    <row r="2341" spans="5:43" x14ac:dyDescent="0.2">
      <c r="E2341" s="36"/>
      <c r="G2341" s="37"/>
      <c r="H2341" s="38"/>
      <c r="I2341" s="38"/>
      <c r="J2341" s="38"/>
      <c r="M2341" s="39"/>
      <c r="AG2341" s="32"/>
      <c r="AH2341" s="32"/>
      <c r="AI2341" s="40"/>
      <c r="AJ2341" s="41"/>
      <c r="AK2341" s="42"/>
      <c r="AL2341" s="40"/>
      <c r="AM2341" s="41"/>
      <c r="AN2341" s="42"/>
      <c r="AO2341" s="43"/>
      <c r="AP2341" s="43"/>
      <c r="AQ2341" s="43"/>
    </row>
    <row r="2342" spans="5:43" x14ac:dyDescent="0.2">
      <c r="E2342" s="36"/>
      <c r="G2342" s="37"/>
      <c r="H2342" s="38"/>
      <c r="I2342" s="38"/>
      <c r="J2342" s="38"/>
      <c r="M2342" s="39"/>
      <c r="AG2342" s="32"/>
      <c r="AH2342" s="32"/>
      <c r="AI2342" s="40"/>
      <c r="AJ2342" s="41"/>
      <c r="AK2342" s="42"/>
      <c r="AL2342" s="40"/>
      <c r="AM2342" s="41"/>
      <c r="AN2342" s="42"/>
      <c r="AO2342" s="43"/>
      <c r="AP2342" s="43"/>
      <c r="AQ2342" s="43"/>
    </row>
    <row r="2343" spans="5:43" x14ac:dyDescent="0.2">
      <c r="E2343" s="36"/>
      <c r="G2343" s="37"/>
      <c r="H2343" s="38"/>
      <c r="I2343" s="38"/>
      <c r="J2343" s="38"/>
      <c r="M2343" s="39"/>
      <c r="AG2343" s="32"/>
      <c r="AH2343" s="32"/>
      <c r="AI2343" s="40"/>
      <c r="AJ2343" s="41"/>
      <c r="AK2343" s="42"/>
      <c r="AL2343" s="40"/>
      <c r="AM2343" s="41"/>
      <c r="AN2343" s="42"/>
      <c r="AO2343" s="43"/>
      <c r="AP2343" s="43"/>
      <c r="AQ2343" s="43"/>
    </row>
    <row r="2344" spans="5:43" x14ac:dyDescent="0.2">
      <c r="E2344" s="36"/>
      <c r="G2344" s="37"/>
      <c r="H2344" s="38"/>
      <c r="I2344" s="38"/>
      <c r="J2344" s="38"/>
      <c r="M2344" s="39"/>
      <c r="AG2344" s="32"/>
      <c r="AH2344" s="32"/>
      <c r="AI2344" s="40"/>
      <c r="AJ2344" s="41"/>
      <c r="AK2344" s="42"/>
      <c r="AL2344" s="40"/>
      <c r="AM2344" s="41"/>
      <c r="AN2344" s="42"/>
      <c r="AO2344" s="43"/>
      <c r="AP2344" s="43"/>
      <c r="AQ2344" s="43"/>
    </row>
    <row r="2345" spans="5:43" x14ac:dyDescent="0.2">
      <c r="E2345" s="36"/>
      <c r="G2345" s="37"/>
      <c r="H2345" s="38"/>
      <c r="I2345" s="38"/>
      <c r="J2345" s="38"/>
      <c r="M2345" s="39"/>
      <c r="AG2345" s="32"/>
      <c r="AH2345" s="32"/>
      <c r="AI2345" s="40"/>
      <c r="AJ2345" s="41"/>
      <c r="AK2345" s="42"/>
      <c r="AL2345" s="40"/>
      <c r="AM2345" s="41"/>
      <c r="AN2345" s="42"/>
      <c r="AO2345" s="43"/>
      <c r="AP2345" s="43"/>
      <c r="AQ2345" s="43"/>
    </row>
    <row r="2346" spans="5:43" x14ac:dyDescent="0.2">
      <c r="E2346" s="36"/>
      <c r="G2346" s="37"/>
      <c r="H2346" s="38"/>
      <c r="I2346" s="38"/>
      <c r="J2346" s="38"/>
      <c r="M2346" s="39"/>
      <c r="AG2346" s="32"/>
      <c r="AH2346" s="32"/>
      <c r="AI2346" s="40"/>
      <c r="AJ2346" s="41"/>
      <c r="AK2346" s="42"/>
      <c r="AL2346" s="40"/>
      <c r="AM2346" s="41"/>
      <c r="AN2346" s="42"/>
      <c r="AO2346" s="43"/>
      <c r="AP2346" s="43"/>
      <c r="AQ2346" s="43"/>
    </row>
    <row r="2347" spans="5:43" x14ac:dyDescent="0.2">
      <c r="E2347" s="36"/>
      <c r="G2347" s="37"/>
      <c r="H2347" s="38"/>
      <c r="I2347" s="38"/>
      <c r="J2347" s="38"/>
      <c r="M2347" s="39"/>
      <c r="AG2347" s="32"/>
      <c r="AH2347" s="32"/>
      <c r="AI2347" s="40"/>
      <c r="AJ2347" s="41"/>
      <c r="AK2347" s="42"/>
      <c r="AL2347" s="40"/>
      <c r="AM2347" s="41"/>
      <c r="AN2347" s="42"/>
      <c r="AO2347" s="43"/>
      <c r="AP2347" s="43"/>
      <c r="AQ2347" s="43"/>
    </row>
    <row r="2348" spans="5:43" x14ac:dyDescent="0.2">
      <c r="E2348" s="36"/>
      <c r="G2348" s="37"/>
      <c r="H2348" s="38"/>
      <c r="I2348" s="38"/>
      <c r="J2348" s="38"/>
      <c r="M2348" s="39"/>
      <c r="AG2348" s="32"/>
      <c r="AH2348" s="32"/>
      <c r="AI2348" s="40"/>
      <c r="AJ2348" s="41"/>
      <c r="AK2348" s="42"/>
      <c r="AL2348" s="40"/>
      <c r="AM2348" s="41"/>
      <c r="AN2348" s="42"/>
      <c r="AO2348" s="43"/>
      <c r="AP2348" s="43"/>
      <c r="AQ2348" s="43"/>
    </row>
    <row r="2349" spans="5:43" x14ac:dyDescent="0.2">
      <c r="E2349" s="36"/>
      <c r="G2349" s="37"/>
      <c r="H2349" s="38"/>
      <c r="I2349" s="38"/>
      <c r="J2349" s="38"/>
      <c r="M2349" s="39"/>
      <c r="AG2349" s="32"/>
      <c r="AH2349" s="32"/>
      <c r="AI2349" s="40"/>
      <c r="AJ2349" s="41"/>
      <c r="AK2349" s="42"/>
      <c r="AL2349" s="40"/>
      <c r="AM2349" s="41"/>
      <c r="AN2349" s="42"/>
      <c r="AO2349" s="43"/>
      <c r="AP2349" s="43"/>
      <c r="AQ2349" s="43"/>
    </row>
    <row r="2350" spans="5:43" x14ac:dyDescent="0.2">
      <c r="E2350" s="36"/>
      <c r="G2350" s="37"/>
      <c r="H2350" s="38"/>
      <c r="I2350" s="38"/>
      <c r="J2350" s="38"/>
      <c r="M2350" s="39"/>
      <c r="AG2350" s="32"/>
      <c r="AH2350" s="32"/>
      <c r="AI2350" s="40"/>
      <c r="AJ2350" s="41"/>
      <c r="AK2350" s="42"/>
      <c r="AL2350" s="40"/>
      <c r="AM2350" s="41"/>
      <c r="AN2350" s="42"/>
      <c r="AO2350" s="43"/>
      <c r="AP2350" s="43"/>
      <c r="AQ2350" s="43"/>
    </row>
    <row r="2351" spans="5:43" x14ac:dyDescent="0.2">
      <c r="E2351" s="36"/>
      <c r="G2351" s="37"/>
      <c r="H2351" s="38"/>
      <c r="I2351" s="38"/>
      <c r="J2351" s="38"/>
      <c r="M2351" s="39"/>
      <c r="AG2351" s="32"/>
      <c r="AH2351" s="32"/>
      <c r="AI2351" s="40"/>
      <c r="AJ2351" s="41"/>
      <c r="AK2351" s="42"/>
      <c r="AL2351" s="40"/>
      <c r="AM2351" s="41"/>
      <c r="AN2351" s="42"/>
      <c r="AO2351" s="43"/>
      <c r="AP2351" s="43"/>
      <c r="AQ2351" s="43"/>
    </row>
    <row r="2352" spans="5:43" x14ac:dyDescent="0.2">
      <c r="E2352" s="36"/>
      <c r="G2352" s="37"/>
      <c r="H2352" s="38"/>
      <c r="I2352" s="38"/>
      <c r="J2352" s="38"/>
      <c r="M2352" s="39"/>
      <c r="AG2352" s="32"/>
      <c r="AH2352" s="32"/>
      <c r="AI2352" s="40"/>
      <c r="AJ2352" s="41"/>
      <c r="AK2352" s="42"/>
      <c r="AL2352" s="40"/>
      <c r="AM2352" s="41"/>
      <c r="AN2352" s="42"/>
      <c r="AO2352" s="43"/>
      <c r="AP2352" s="43"/>
      <c r="AQ2352" s="43"/>
    </row>
    <row r="2353" spans="5:43" x14ac:dyDescent="0.2">
      <c r="E2353" s="36"/>
      <c r="G2353" s="37"/>
      <c r="H2353" s="38"/>
      <c r="I2353" s="38"/>
      <c r="J2353" s="38"/>
      <c r="M2353" s="39"/>
      <c r="AG2353" s="32"/>
      <c r="AH2353" s="32"/>
      <c r="AI2353" s="40"/>
      <c r="AJ2353" s="41"/>
      <c r="AK2353" s="42"/>
      <c r="AL2353" s="40"/>
      <c r="AM2353" s="41"/>
      <c r="AN2353" s="42"/>
      <c r="AO2353" s="43"/>
      <c r="AP2353" s="43"/>
      <c r="AQ2353" s="43"/>
    </row>
    <row r="2354" spans="5:43" x14ac:dyDescent="0.2">
      <c r="E2354" s="36"/>
      <c r="G2354" s="37"/>
      <c r="H2354" s="38"/>
      <c r="I2354" s="38"/>
      <c r="J2354" s="38"/>
      <c r="M2354" s="39"/>
      <c r="AG2354" s="32"/>
      <c r="AH2354" s="32"/>
      <c r="AI2354" s="40"/>
      <c r="AJ2354" s="41"/>
      <c r="AK2354" s="42"/>
      <c r="AL2354" s="40"/>
      <c r="AM2354" s="41"/>
      <c r="AN2354" s="42"/>
      <c r="AO2354" s="43"/>
      <c r="AP2354" s="43"/>
      <c r="AQ2354" s="43"/>
    </row>
    <row r="2355" spans="5:43" x14ac:dyDescent="0.2">
      <c r="E2355" s="36"/>
      <c r="G2355" s="37"/>
      <c r="H2355" s="38"/>
      <c r="I2355" s="38"/>
      <c r="J2355" s="38"/>
      <c r="M2355" s="39"/>
      <c r="AG2355" s="32"/>
      <c r="AH2355" s="32"/>
      <c r="AI2355" s="40"/>
      <c r="AJ2355" s="41"/>
      <c r="AK2355" s="42"/>
      <c r="AL2355" s="40"/>
      <c r="AM2355" s="41"/>
      <c r="AN2355" s="42"/>
      <c r="AO2355" s="43"/>
      <c r="AP2355" s="43"/>
      <c r="AQ2355" s="43"/>
    </row>
    <row r="2356" spans="5:43" x14ac:dyDescent="0.2">
      <c r="E2356" s="36"/>
      <c r="G2356" s="37"/>
      <c r="H2356" s="38"/>
      <c r="I2356" s="38"/>
      <c r="J2356" s="38"/>
      <c r="M2356" s="39"/>
      <c r="AG2356" s="32"/>
      <c r="AH2356" s="32"/>
      <c r="AI2356" s="40"/>
      <c r="AJ2356" s="41"/>
      <c r="AK2356" s="42"/>
      <c r="AL2356" s="40"/>
      <c r="AM2356" s="41"/>
      <c r="AN2356" s="42"/>
      <c r="AO2356" s="43"/>
      <c r="AP2356" s="43"/>
      <c r="AQ2356" s="43"/>
    </row>
    <row r="2357" spans="5:43" x14ac:dyDescent="0.2">
      <c r="E2357" s="36"/>
      <c r="G2357" s="37"/>
      <c r="H2357" s="38"/>
      <c r="I2357" s="38"/>
      <c r="J2357" s="38"/>
      <c r="M2357" s="39"/>
      <c r="AG2357" s="32"/>
      <c r="AH2357" s="32"/>
      <c r="AI2357" s="40"/>
      <c r="AJ2357" s="41"/>
      <c r="AK2357" s="42"/>
      <c r="AL2357" s="40"/>
      <c r="AM2357" s="41"/>
      <c r="AN2357" s="42"/>
      <c r="AO2357" s="43"/>
      <c r="AP2357" s="43"/>
      <c r="AQ2357" s="43"/>
    </row>
    <row r="2358" spans="5:43" x14ac:dyDescent="0.2">
      <c r="E2358" s="36"/>
      <c r="G2358" s="37"/>
      <c r="H2358" s="38"/>
      <c r="I2358" s="38"/>
      <c r="J2358" s="38"/>
      <c r="M2358" s="39"/>
      <c r="AG2358" s="32"/>
      <c r="AH2358" s="32"/>
      <c r="AI2358" s="40"/>
      <c r="AJ2358" s="41"/>
      <c r="AK2358" s="42"/>
      <c r="AL2358" s="40"/>
      <c r="AM2358" s="41"/>
      <c r="AN2358" s="42"/>
      <c r="AO2358" s="43"/>
      <c r="AP2358" s="43"/>
      <c r="AQ2358" s="43"/>
    </row>
    <row r="2359" spans="5:43" x14ac:dyDescent="0.2">
      <c r="E2359" s="36"/>
      <c r="G2359" s="37"/>
      <c r="H2359" s="38"/>
      <c r="I2359" s="38"/>
      <c r="J2359" s="38"/>
      <c r="M2359" s="39"/>
      <c r="AG2359" s="32"/>
      <c r="AH2359" s="32"/>
      <c r="AI2359" s="40"/>
      <c r="AJ2359" s="41"/>
      <c r="AK2359" s="42"/>
      <c r="AL2359" s="40"/>
      <c r="AM2359" s="41"/>
      <c r="AN2359" s="42"/>
      <c r="AO2359" s="43"/>
      <c r="AP2359" s="43"/>
      <c r="AQ2359" s="43"/>
    </row>
    <row r="2360" spans="5:43" x14ac:dyDescent="0.2">
      <c r="E2360" s="36"/>
      <c r="G2360" s="37"/>
      <c r="H2360" s="38"/>
      <c r="I2360" s="38"/>
      <c r="J2360" s="38"/>
      <c r="M2360" s="39"/>
      <c r="AG2360" s="32"/>
      <c r="AH2360" s="32"/>
      <c r="AI2360" s="40"/>
      <c r="AJ2360" s="41"/>
      <c r="AK2360" s="42"/>
      <c r="AL2360" s="40"/>
      <c r="AM2360" s="41"/>
      <c r="AN2360" s="42"/>
      <c r="AO2360" s="43"/>
      <c r="AP2360" s="43"/>
      <c r="AQ2360" s="43"/>
    </row>
    <row r="2361" spans="5:43" x14ac:dyDescent="0.2">
      <c r="E2361" s="36"/>
      <c r="G2361" s="37"/>
      <c r="H2361" s="38"/>
      <c r="I2361" s="38"/>
      <c r="J2361" s="38"/>
      <c r="M2361" s="39"/>
      <c r="AG2361" s="32"/>
      <c r="AH2361" s="32"/>
      <c r="AI2361" s="40"/>
      <c r="AJ2361" s="41"/>
      <c r="AK2361" s="42"/>
      <c r="AL2361" s="40"/>
      <c r="AM2361" s="41"/>
      <c r="AN2361" s="42"/>
      <c r="AO2361" s="43"/>
      <c r="AP2361" s="43"/>
      <c r="AQ2361" s="43"/>
    </row>
    <row r="2362" spans="5:43" x14ac:dyDescent="0.2">
      <c r="E2362" s="36"/>
      <c r="G2362" s="37"/>
      <c r="H2362" s="38"/>
      <c r="I2362" s="38"/>
      <c r="J2362" s="38"/>
      <c r="M2362" s="39"/>
      <c r="AG2362" s="32"/>
      <c r="AH2362" s="32"/>
      <c r="AI2362" s="40"/>
      <c r="AJ2362" s="41"/>
      <c r="AK2362" s="42"/>
      <c r="AL2362" s="40"/>
      <c r="AM2362" s="41"/>
      <c r="AN2362" s="42"/>
      <c r="AO2362" s="43"/>
      <c r="AP2362" s="43"/>
      <c r="AQ2362" s="43"/>
    </row>
    <row r="2363" spans="5:43" x14ac:dyDescent="0.2">
      <c r="E2363" s="36"/>
      <c r="G2363" s="37"/>
      <c r="H2363" s="38"/>
      <c r="I2363" s="38"/>
      <c r="J2363" s="38"/>
      <c r="M2363" s="39"/>
      <c r="AG2363" s="32"/>
      <c r="AH2363" s="32"/>
      <c r="AI2363" s="40"/>
      <c r="AJ2363" s="41"/>
      <c r="AK2363" s="42"/>
      <c r="AL2363" s="40"/>
      <c r="AM2363" s="41"/>
      <c r="AN2363" s="42"/>
      <c r="AO2363" s="43"/>
      <c r="AP2363" s="43"/>
      <c r="AQ2363" s="43"/>
    </row>
    <row r="2364" spans="5:43" x14ac:dyDescent="0.2">
      <c r="E2364" s="36"/>
      <c r="G2364" s="37"/>
      <c r="H2364" s="38"/>
      <c r="I2364" s="38"/>
      <c r="J2364" s="38"/>
      <c r="M2364" s="39"/>
      <c r="AG2364" s="32"/>
      <c r="AH2364" s="32"/>
      <c r="AI2364" s="40"/>
      <c r="AJ2364" s="41"/>
      <c r="AK2364" s="42"/>
      <c r="AL2364" s="40"/>
      <c r="AM2364" s="41"/>
      <c r="AN2364" s="42"/>
      <c r="AO2364" s="43"/>
      <c r="AP2364" s="43"/>
      <c r="AQ2364" s="43"/>
    </row>
    <row r="2365" spans="5:43" x14ac:dyDescent="0.2">
      <c r="E2365" s="36"/>
      <c r="G2365" s="37"/>
      <c r="H2365" s="38"/>
      <c r="I2365" s="38"/>
      <c r="J2365" s="38"/>
      <c r="M2365" s="39"/>
      <c r="AG2365" s="32"/>
      <c r="AH2365" s="32"/>
      <c r="AI2365" s="40"/>
      <c r="AJ2365" s="41"/>
      <c r="AK2365" s="42"/>
      <c r="AL2365" s="40"/>
      <c r="AM2365" s="41"/>
      <c r="AN2365" s="42"/>
      <c r="AO2365" s="43"/>
      <c r="AP2365" s="43"/>
      <c r="AQ2365" s="43"/>
    </row>
    <row r="2366" spans="5:43" x14ac:dyDescent="0.2">
      <c r="E2366" s="36"/>
      <c r="G2366" s="37"/>
      <c r="H2366" s="38"/>
      <c r="I2366" s="38"/>
      <c r="J2366" s="38"/>
      <c r="M2366" s="39"/>
      <c r="AG2366" s="32"/>
      <c r="AH2366" s="32"/>
      <c r="AI2366" s="40"/>
      <c r="AJ2366" s="41"/>
      <c r="AK2366" s="42"/>
      <c r="AL2366" s="40"/>
      <c r="AM2366" s="41"/>
      <c r="AN2366" s="42"/>
      <c r="AO2366" s="43"/>
      <c r="AP2366" s="43"/>
      <c r="AQ2366" s="43"/>
    </row>
    <row r="2367" spans="5:43" x14ac:dyDescent="0.2">
      <c r="E2367" s="36"/>
      <c r="G2367" s="37"/>
      <c r="H2367" s="38"/>
      <c r="I2367" s="38"/>
      <c r="J2367" s="38"/>
      <c r="M2367" s="39"/>
      <c r="AG2367" s="32"/>
      <c r="AH2367" s="32"/>
      <c r="AI2367" s="40"/>
      <c r="AJ2367" s="41"/>
      <c r="AK2367" s="42"/>
      <c r="AL2367" s="40"/>
      <c r="AM2367" s="41"/>
      <c r="AN2367" s="42"/>
      <c r="AO2367" s="43"/>
      <c r="AP2367" s="43"/>
      <c r="AQ2367" s="43"/>
    </row>
    <row r="2368" spans="5:43" x14ac:dyDescent="0.2">
      <c r="E2368" s="36"/>
      <c r="G2368" s="37"/>
      <c r="H2368" s="38"/>
      <c r="I2368" s="38"/>
      <c r="J2368" s="38"/>
      <c r="M2368" s="39"/>
      <c r="AG2368" s="32"/>
      <c r="AH2368" s="32"/>
      <c r="AI2368" s="40"/>
      <c r="AJ2368" s="41"/>
      <c r="AK2368" s="42"/>
      <c r="AL2368" s="40"/>
      <c r="AM2368" s="41"/>
      <c r="AN2368" s="42"/>
      <c r="AO2368" s="43"/>
      <c r="AP2368" s="43"/>
      <c r="AQ2368" s="43"/>
    </row>
    <row r="2369" spans="5:43" x14ac:dyDescent="0.2">
      <c r="E2369" s="36"/>
      <c r="G2369" s="37"/>
      <c r="H2369" s="38"/>
      <c r="I2369" s="38"/>
      <c r="J2369" s="38"/>
      <c r="M2369" s="39"/>
      <c r="AG2369" s="32"/>
      <c r="AH2369" s="32"/>
      <c r="AI2369" s="40"/>
      <c r="AJ2369" s="41"/>
      <c r="AK2369" s="42"/>
      <c r="AL2369" s="40"/>
      <c r="AM2369" s="41"/>
      <c r="AN2369" s="42"/>
      <c r="AO2369" s="43"/>
      <c r="AP2369" s="43"/>
      <c r="AQ2369" s="43"/>
    </row>
    <row r="2370" spans="5:43" x14ac:dyDescent="0.2">
      <c r="E2370" s="36"/>
      <c r="G2370" s="37"/>
      <c r="H2370" s="38"/>
      <c r="I2370" s="38"/>
      <c r="J2370" s="38"/>
      <c r="M2370" s="39"/>
      <c r="AG2370" s="32"/>
      <c r="AH2370" s="32"/>
      <c r="AI2370" s="40"/>
      <c r="AJ2370" s="41"/>
      <c r="AK2370" s="42"/>
      <c r="AL2370" s="40"/>
      <c r="AM2370" s="41"/>
      <c r="AN2370" s="42"/>
      <c r="AO2370" s="43"/>
      <c r="AP2370" s="43"/>
      <c r="AQ2370" s="43"/>
    </row>
    <row r="2371" spans="5:43" x14ac:dyDescent="0.2">
      <c r="E2371" s="36"/>
      <c r="G2371" s="37"/>
      <c r="H2371" s="38"/>
      <c r="I2371" s="38"/>
      <c r="J2371" s="38"/>
      <c r="M2371" s="39"/>
      <c r="AG2371" s="32"/>
      <c r="AH2371" s="32"/>
      <c r="AI2371" s="40"/>
      <c r="AJ2371" s="41"/>
      <c r="AK2371" s="42"/>
      <c r="AL2371" s="40"/>
      <c r="AM2371" s="41"/>
      <c r="AN2371" s="42"/>
      <c r="AO2371" s="43"/>
      <c r="AP2371" s="43"/>
      <c r="AQ2371" s="43"/>
    </row>
    <row r="2372" spans="5:43" x14ac:dyDescent="0.2">
      <c r="E2372" s="36"/>
      <c r="G2372" s="37"/>
      <c r="H2372" s="38"/>
      <c r="I2372" s="38"/>
      <c r="J2372" s="38"/>
      <c r="M2372" s="39"/>
      <c r="AG2372" s="32"/>
      <c r="AH2372" s="32"/>
      <c r="AI2372" s="40"/>
      <c r="AJ2372" s="41"/>
      <c r="AK2372" s="42"/>
      <c r="AL2372" s="40"/>
      <c r="AM2372" s="41"/>
      <c r="AN2372" s="42"/>
      <c r="AO2372" s="43"/>
      <c r="AP2372" s="43"/>
      <c r="AQ2372" s="43"/>
    </row>
    <row r="2373" spans="5:43" x14ac:dyDescent="0.2">
      <c r="E2373" s="36"/>
      <c r="G2373" s="37"/>
      <c r="H2373" s="38"/>
      <c r="I2373" s="38"/>
      <c r="J2373" s="38"/>
      <c r="M2373" s="39"/>
      <c r="AG2373" s="32"/>
      <c r="AH2373" s="32"/>
      <c r="AI2373" s="40"/>
      <c r="AJ2373" s="41"/>
      <c r="AK2373" s="42"/>
      <c r="AL2373" s="40"/>
      <c r="AM2373" s="41"/>
      <c r="AN2373" s="42"/>
      <c r="AO2373" s="43"/>
      <c r="AP2373" s="43"/>
      <c r="AQ2373" s="43"/>
    </row>
    <row r="2374" spans="5:43" x14ac:dyDescent="0.2">
      <c r="E2374" s="36"/>
      <c r="G2374" s="37"/>
      <c r="H2374" s="38"/>
      <c r="I2374" s="38"/>
      <c r="J2374" s="38"/>
      <c r="M2374" s="39"/>
      <c r="AG2374" s="32"/>
      <c r="AH2374" s="32"/>
      <c r="AI2374" s="40"/>
      <c r="AJ2374" s="41"/>
      <c r="AK2374" s="42"/>
      <c r="AL2374" s="40"/>
      <c r="AM2374" s="41"/>
      <c r="AN2374" s="42"/>
      <c r="AO2374" s="43"/>
      <c r="AP2374" s="43"/>
      <c r="AQ2374" s="43"/>
    </row>
    <row r="2375" spans="5:43" x14ac:dyDescent="0.2">
      <c r="E2375" s="36"/>
      <c r="G2375" s="37"/>
      <c r="H2375" s="38"/>
      <c r="I2375" s="38"/>
      <c r="J2375" s="38"/>
      <c r="M2375" s="39"/>
      <c r="AG2375" s="32"/>
      <c r="AH2375" s="32"/>
      <c r="AI2375" s="40"/>
      <c r="AJ2375" s="41"/>
      <c r="AK2375" s="42"/>
      <c r="AL2375" s="40"/>
      <c r="AM2375" s="41"/>
      <c r="AN2375" s="42"/>
      <c r="AO2375" s="43"/>
      <c r="AP2375" s="43"/>
      <c r="AQ2375" s="43"/>
    </row>
    <row r="2376" spans="5:43" x14ac:dyDescent="0.2">
      <c r="E2376" s="36"/>
      <c r="G2376" s="37"/>
      <c r="H2376" s="38"/>
      <c r="I2376" s="38"/>
      <c r="J2376" s="38"/>
      <c r="M2376" s="39"/>
      <c r="AG2376" s="32"/>
      <c r="AH2376" s="32"/>
      <c r="AI2376" s="40"/>
      <c r="AJ2376" s="41"/>
      <c r="AK2376" s="42"/>
      <c r="AL2376" s="40"/>
      <c r="AM2376" s="41"/>
      <c r="AN2376" s="42"/>
      <c r="AO2376" s="43"/>
      <c r="AP2376" s="43"/>
      <c r="AQ2376" s="43"/>
    </row>
    <row r="2377" spans="5:43" x14ac:dyDescent="0.2">
      <c r="E2377" s="36"/>
      <c r="G2377" s="37"/>
      <c r="H2377" s="38"/>
      <c r="I2377" s="38"/>
      <c r="J2377" s="38"/>
      <c r="M2377" s="39"/>
      <c r="AG2377" s="32"/>
      <c r="AH2377" s="32"/>
      <c r="AI2377" s="40"/>
      <c r="AJ2377" s="41"/>
      <c r="AK2377" s="42"/>
      <c r="AL2377" s="40"/>
      <c r="AM2377" s="41"/>
      <c r="AN2377" s="42"/>
      <c r="AO2377" s="43"/>
      <c r="AP2377" s="43"/>
      <c r="AQ2377" s="43"/>
    </row>
    <row r="2378" spans="5:43" x14ac:dyDescent="0.2">
      <c r="E2378" s="36"/>
      <c r="G2378" s="37"/>
      <c r="H2378" s="38"/>
      <c r="I2378" s="38"/>
      <c r="J2378" s="38"/>
      <c r="M2378" s="39"/>
      <c r="AG2378" s="32"/>
      <c r="AH2378" s="32"/>
      <c r="AI2378" s="40"/>
      <c r="AJ2378" s="41"/>
      <c r="AK2378" s="42"/>
      <c r="AL2378" s="40"/>
      <c r="AM2378" s="41"/>
      <c r="AN2378" s="42"/>
      <c r="AO2378" s="43"/>
      <c r="AP2378" s="43"/>
      <c r="AQ2378" s="43"/>
    </row>
    <row r="2379" spans="5:43" x14ac:dyDescent="0.2">
      <c r="E2379" s="36"/>
      <c r="G2379" s="37"/>
      <c r="H2379" s="38"/>
      <c r="I2379" s="38"/>
      <c r="J2379" s="38"/>
      <c r="M2379" s="39"/>
      <c r="AG2379" s="32"/>
      <c r="AH2379" s="32"/>
      <c r="AI2379" s="40"/>
      <c r="AJ2379" s="41"/>
      <c r="AK2379" s="42"/>
      <c r="AL2379" s="40"/>
      <c r="AM2379" s="41"/>
      <c r="AN2379" s="42"/>
      <c r="AO2379" s="43"/>
      <c r="AP2379" s="43"/>
      <c r="AQ2379" s="43"/>
    </row>
    <row r="2380" spans="5:43" x14ac:dyDescent="0.2">
      <c r="E2380" s="36"/>
      <c r="G2380" s="37"/>
      <c r="H2380" s="38"/>
      <c r="I2380" s="38"/>
      <c r="J2380" s="38"/>
      <c r="M2380" s="39"/>
      <c r="AG2380" s="32"/>
      <c r="AH2380" s="32"/>
      <c r="AI2380" s="40"/>
      <c r="AJ2380" s="41"/>
      <c r="AK2380" s="42"/>
      <c r="AL2380" s="40"/>
      <c r="AM2380" s="41"/>
      <c r="AN2380" s="42"/>
      <c r="AO2380" s="43"/>
      <c r="AP2380" s="43"/>
      <c r="AQ2380" s="43"/>
    </row>
    <row r="2381" spans="5:43" x14ac:dyDescent="0.2">
      <c r="E2381" s="36"/>
      <c r="G2381" s="37"/>
      <c r="H2381" s="38"/>
      <c r="I2381" s="38"/>
      <c r="J2381" s="38"/>
      <c r="M2381" s="39"/>
      <c r="AG2381" s="32"/>
      <c r="AH2381" s="32"/>
      <c r="AI2381" s="40"/>
      <c r="AJ2381" s="41"/>
      <c r="AK2381" s="42"/>
      <c r="AL2381" s="40"/>
      <c r="AM2381" s="41"/>
      <c r="AN2381" s="42"/>
      <c r="AO2381" s="43"/>
      <c r="AP2381" s="43"/>
      <c r="AQ2381" s="43"/>
    </row>
    <row r="2382" spans="5:43" x14ac:dyDescent="0.2">
      <c r="E2382" s="36"/>
      <c r="G2382" s="37"/>
      <c r="H2382" s="38"/>
      <c r="I2382" s="38"/>
      <c r="J2382" s="38"/>
      <c r="M2382" s="39"/>
      <c r="AG2382" s="32"/>
      <c r="AH2382" s="32"/>
      <c r="AI2382" s="40"/>
      <c r="AJ2382" s="41"/>
      <c r="AK2382" s="42"/>
      <c r="AL2382" s="40"/>
      <c r="AM2382" s="41"/>
      <c r="AN2382" s="42"/>
      <c r="AO2382" s="43"/>
      <c r="AP2382" s="43"/>
      <c r="AQ2382" s="43"/>
    </row>
    <row r="2383" spans="5:43" x14ac:dyDescent="0.2">
      <c r="E2383" s="36"/>
      <c r="G2383" s="37"/>
      <c r="H2383" s="38"/>
      <c r="I2383" s="38"/>
      <c r="J2383" s="38"/>
      <c r="M2383" s="39"/>
      <c r="AG2383" s="32"/>
      <c r="AH2383" s="32"/>
      <c r="AI2383" s="40"/>
      <c r="AJ2383" s="41"/>
      <c r="AK2383" s="42"/>
      <c r="AL2383" s="40"/>
      <c r="AM2383" s="41"/>
      <c r="AN2383" s="42"/>
      <c r="AO2383" s="43"/>
      <c r="AP2383" s="43"/>
      <c r="AQ2383" s="43"/>
    </row>
    <row r="2384" spans="5:43" x14ac:dyDescent="0.2">
      <c r="E2384" s="36"/>
      <c r="G2384" s="37"/>
      <c r="H2384" s="38"/>
      <c r="I2384" s="38"/>
      <c r="J2384" s="38"/>
      <c r="M2384" s="39"/>
      <c r="AG2384" s="32"/>
      <c r="AH2384" s="32"/>
      <c r="AI2384" s="40"/>
      <c r="AJ2384" s="41"/>
      <c r="AK2384" s="42"/>
      <c r="AL2384" s="40"/>
      <c r="AM2384" s="41"/>
      <c r="AN2384" s="42"/>
      <c r="AO2384" s="43"/>
      <c r="AP2384" s="43"/>
      <c r="AQ2384" s="43"/>
    </row>
    <row r="2385" spans="5:43" x14ac:dyDescent="0.2">
      <c r="E2385" s="36"/>
      <c r="G2385" s="37"/>
      <c r="H2385" s="38"/>
      <c r="I2385" s="38"/>
      <c r="J2385" s="38"/>
      <c r="M2385" s="39"/>
      <c r="AG2385" s="32"/>
      <c r="AH2385" s="32"/>
      <c r="AI2385" s="40"/>
      <c r="AJ2385" s="41"/>
      <c r="AK2385" s="42"/>
      <c r="AL2385" s="40"/>
      <c r="AM2385" s="41"/>
      <c r="AN2385" s="42"/>
      <c r="AO2385" s="43"/>
      <c r="AP2385" s="43"/>
      <c r="AQ2385" s="43"/>
    </row>
    <row r="2386" spans="5:43" x14ac:dyDescent="0.2">
      <c r="E2386" s="36"/>
      <c r="G2386" s="37"/>
      <c r="H2386" s="38"/>
      <c r="I2386" s="38"/>
      <c r="J2386" s="38"/>
      <c r="M2386" s="39"/>
      <c r="AG2386" s="32"/>
      <c r="AH2386" s="32"/>
      <c r="AI2386" s="40"/>
      <c r="AJ2386" s="41"/>
      <c r="AK2386" s="42"/>
      <c r="AL2386" s="40"/>
      <c r="AM2386" s="41"/>
      <c r="AN2386" s="42"/>
      <c r="AO2386" s="43"/>
      <c r="AP2386" s="43"/>
      <c r="AQ2386" s="43"/>
    </row>
    <row r="2387" spans="5:43" x14ac:dyDescent="0.2">
      <c r="E2387" s="36"/>
      <c r="G2387" s="37"/>
      <c r="H2387" s="38"/>
      <c r="I2387" s="38"/>
      <c r="J2387" s="38"/>
      <c r="M2387" s="39"/>
      <c r="AG2387" s="32"/>
      <c r="AH2387" s="32"/>
      <c r="AI2387" s="40"/>
      <c r="AJ2387" s="41"/>
      <c r="AK2387" s="42"/>
      <c r="AL2387" s="40"/>
      <c r="AM2387" s="41"/>
      <c r="AN2387" s="42"/>
      <c r="AO2387" s="43"/>
      <c r="AP2387" s="43"/>
      <c r="AQ2387" s="43"/>
    </row>
    <row r="2388" spans="5:43" x14ac:dyDescent="0.2">
      <c r="E2388" s="36"/>
      <c r="G2388" s="37"/>
      <c r="H2388" s="38"/>
      <c r="I2388" s="38"/>
      <c r="J2388" s="38"/>
      <c r="M2388" s="39"/>
      <c r="AG2388" s="32"/>
      <c r="AH2388" s="32"/>
      <c r="AI2388" s="40"/>
      <c r="AJ2388" s="41"/>
      <c r="AK2388" s="42"/>
      <c r="AL2388" s="40"/>
      <c r="AM2388" s="41"/>
      <c r="AN2388" s="42"/>
      <c r="AO2388" s="43"/>
      <c r="AP2388" s="43"/>
      <c r="AQ2388" s="43"/>
    </row>
    <row r="2389" spans="5:43" x14ac:dyDescent="0.2">
      <c r="E2389" s="36"/>
      <c r="G2389" s="37"/>
      <c r="H2389" s="38"/>
      <c r="I2389" s="38"/>
      <c r="J2389" s="38"/>
      <c r="M2389" s="39"/>
      <c r="AG2389" s="32"/>
      <c r="AH2389" s="32"/>
      <c r="AI2389" s="40"/>
      <c r="AJ2389" s="41"/>
      <c r="AK2389" s="42"/>
      <c r="AL2389" s="40"/>
      <c r="AM2389" s="41"/>
      <c r="AN2389" s="42"/>
      <c r="AO2389" s="43"/>
      <c r="AP2389" s="43"/>
      <c r="AQ2389" s="43"/>
    </row>
    <row r="2390" spans="5:43" x14ac:dyDescent="0.2">
      <c r="E2390" s="36"/>
      <c r="G2390" s="37"/>
      <c r="H2390" s="38"/>
      <c r="I2390" s="38"/>
      <c r="J2390" s="38"/>
      <c r="M2390" s="39"/>
      <c r="AG2390" s="32"/>
      <c r="AH2390" s="32"/>
      <c r="AI2390" s="40"/>
      <c r="AJ2390" s="41"/>
      <c r="AK2390" s="42"/>
      <c r="AL2390" s="40"/>
      <c r="AM2390" s="41"/>
      <c r="AN2390" s="42"/>
      <c r="AO2390" s="43"/>
      <c r="AP2390" s="43"/>
      <c r="AQ2390" s="43"/>
    </row>
    <row r="2391" spans="5:43" x14ac:dyDescent="0.2">
      <c r="E2391" s="36"/>
      <c r="G2391" s="37"/>
      <c r="H2391" s="38"/>
      <c r="I2391" s="38"/>
      <c r="J2391" s="38"/>
      <c r="M2391" s="39"/>
      <c r="AG2391" s="32"/>
      <c r="AH2391" s="32"/>
      <c r="AI2391" s="40"/>
      <c r="AJ2391" s="41"/>
      <c r="AK2391" s="42"/>
      <c r="AL2391" s="40"/>
      <c r="AM2391" s="41"/>
      <c r="AN2391" s="42"/>
      <c r="AO2391" s="43"/>
      <c r="AP2391" s="43"/>
      <c r="AQ2391" s="43"/>
    </row>
    <row r="2392" spans="5:43" x14ac:dyDescent="0.2">
      <c r="E2392" s="36"/>
      <c r="G2392" s="37"/>
      <c r="H2392" s="38"/>
      <c r="I2392" s="38"/>
      <c r="J2392" s="38"/>
      <c r="M2392" s="39"/>
      <c r="AG2392" s="32"/>
      <c r="AH2392" s="32"/>
      <c r="AI2392" s="40"/>
      <c r="AJ2392" s="41"/>
      <c r="AK2392" s="42"/>
      <c r="AL2392" s="40"/>
      <c r="AM2392" s="41"/>
      <c r="AN2392" s="42"/>
      <c r="AO2392" s="43"/>
      <c r="AP2392" s="43"/>
      <c r="AQ2392" s="43"/>
    </row>
    <row r="2393" spans="5:43" x14ac:dyDescent="0.2">
      <c r="E2393" s="36"/>
      <c r="G2393" s="37"/>
      <c r="H2393" s="38"/>
      <c r="I2393" s="38"/>
      <c r="J2393" s="38"/>
      <c r="M2393" s="39"/>
      <c r="AG2393" s="32"/>
      <c r="AH2393" s="32"/>
      <c r="AI2393" s="40"/>
      <c r="AJ2393" s="41"/>
      <c r="AK2393" s="42"/>
      <c r="AL2393" s="40"/>
      <c r="AM2393" s="41"/>
      <c r="AN2393" s="42"/>
      <c r="AO2393" s="43"/>
      <c r="AP2393" s="43"/>
      <c r="AQ2393" s="43"/>
    </row>
    <row r="2394" spans="5:43" x14ac:dyDescent="0.2">
      <c r="E2394" s="36"/>
      <c r="G2394" s="37"/>
      <c r="H2394" s="38"/>
      <c r="I2394" s="38"/>
      <c r="J2394" s="38"/>
      <c r="M2394" s="39"/>
      <c r="AG2394" s="32"/>
      <c r="AH2394" s="32"/>
      <c r="AI2394" s="40"/>
      <c r="AJ2394" s="41"/>
      <c r="AK2394" s="42"/>
      <c r="AL2394" s="40"/>
      <c r="AM2394" s="41"/>
      <c r="AN2394" s="42"/>
      <c r="AO2394" s="43"/>
      <c r="AP2394" s="43"/>
      <c r="AQ2394" s="43"/>
    </row>
    <row r="2395" spans="5:43" x14ac:dyDescent="0.2">
      <c r="E2395" s="36"/>
      <c r="G2395" s="37"/>
      <c r="H2395" s="38"/>
      <c r="I2395" s="38"/>
      <c r="J2395" s="38"/>
      <c r="M2395" s="39"/>
      <c r="AG2395" s="32"/>
      <c r="AH2395" s="32"/>
      <c r="AI2395" s="40"/>
      <c r="AJ2395" s="41"/>
      <c r="AK2395" s="42"/>
      <c r="AL2395" s="40"/>
      <c r="AM2395" s="41"/>
      <c r="AN2395" s="42"/>
      <c r="AO2395" s="43"/>
      <c r="AP2395" s="43"/>
      <c r="AQ2395" s="43"/>
    </row>
    <row r="2396" spans="5:43" x14ac:dyDescent="0.2">
      <c r="E2396" s="36"/>
      <c r="G2396" s="37"/>
      <c r="H2396" s="38"/>
      <c r="I2396" s="38"/>
      <c r="J2396" s="38"/>
      <c r="M2396" s="39"/>
      <c r="AG2396" s="32"/>
      <c r="AH2396" s="32"/>
      <c r="AI2396" s="40"/>
      <c r="AJ2396" s="41"/>
      <c r="AK2396" s="42"/>
      <c r="AL2396" s="40"/>
      <c r="AM2396" s="41"/>
      <c r="AN2396" s="42"/>
      <c r="AO2396" s="43"/>
      <c r="AP2396" s="43"/>
      <c r="AQ2396" s="43"/>
    </row>
    <row r="2397" spans="5:43" x14ac:dyDescent="0.2">
      <c r="E2397" s="36"/>
      <c r="G2397" s="37"/>
      <c r="H2397" s="38"/>
      <c r="I2397" s="38"/>
      <c r="J2397" s="38"/>
      <c r="M2397" s="39"/>
      <c r="AG2397" s="32"/>
      <c r="AH2397" s="32"/>
      <c r="AI2397" s="40"/>
      <c r="AJ2397" s="41"/>
      <c r="AK2397" s="42"/>
      <c r="AL2397" s="40"/>
      <c r="AM2397" s="41"/>
      <c r="AN2397" s="42"/>
      <c r="AO2397" s="43"/>
      <c r="AP2397" s="43"/>
      <c r="AQ2397" s="43"/>
    </row>
    <row r="2398" spans="5:43" x14ac:dyDescent="0.2">
      <c r="E2398" s="36"/>
      <c r="G2398" s="37"/>
      <c r="H2398" s="38"/>
      <c r="I2398" s="38"/>
      <c r="J2398" s="38"/>
      <c r="M2398" s="39"/>
      <c r="AG2398" s="32"/>
      <c r="AH2398" s="32"/>
      <c r="AI2398" s="40"/>
      <c r="AJ2398" s="41"/>
      <c r="AK2398" s="42"/>
      <c r="AL2398" s="40"/>
      <c r="AM2398" s="41"/>
      <c r="AN2398" s="42"/>
      <c r="AO2398" s="43"/>
      <c r="AP2398" s="43"/>
      <c r="AQ2398" s="43"/>
    </row>
    <row r="2399" spans="5:43" x14ac:dyDescent="0.2">
      <c r="E2399" s="36"/>
      <c r="G2399" s="37"/>
      <c r="H2399" s="38"/>
      <c r="I2399" s="38"/>
      <c r="J2399" s="38"/>
      <c r="M2399" s="39"/>
      <c r="AG2399" s="32"/>
      <c r="AH2399" s="32"/>
      <c r="AI2399" s="40"/>
      <c r="AJ2399" s="41"/>
      <c r="AK2399" s="42"/>
      <c r="AL2399" s="40"/>
      <c r="AM2399" s="41"/>
      <c r="AN2399" s="42"/>
      <c r="AO2399" s="43"/>
      <c r="AP2399" s="43"/>
      <c r="AQ2399" s="43"/>
    </row>
    <row r="2400" spans="5:43" x14ac:dyDescent="0.2">
      <c r="E2400" s="36"/>
      <c r="G2400" s="37"/>
      <c r="H2400" s="38"/>
      <c r="I2400" s="38"/>
      <c r="J2400" s="38"/>
      <c r="M2400" s="39"/>
      <c r="AG2400" s="32"/>
      <c r="AH2400" s="32"/>
      <c r="AI2400" s="40"/>
      <c r="AJ2400" s="41"/>
      <c r="AK2400" s="42"/>
      <c r="AL2400" s="40"/>
      <c r="AM2400" s="41"/>
      <c r="AN2400" s="42"/>
      <c r="AO2400" s="43"/>
      <c r="AP2400" s="43"/>
      <c r="AQ2400" s="43"/>
    </row>
    <row r="2401" spans="5:43" x14ac:dyDescent="0.2">
      <c r="E2401" s="36"/>
      <c r="G2401" s="37"/>
      <c r="H2401" s="38"/>
      <c r="I2401" s="38"/>
      <c r="J2401" s="38"/>
      <c r="M2401" s="39"/>
      <c r="AG2401" s="32"/>
      <c r="AH2401" s="32"/>
      <c r="AI2401" s="40"/>
      <c r="AJ2401" s="41"/>
      <c r="AK2401" s="42"/>
      <c r="AL2401" s="40"/>
      <c r="AM2401" s="41"/>
      <c r="AN2401" s="42"/>
      <c r="AO2401" s="43"/>
      <c r="AP2401" s="43"/>
      <c r="AQ2401" s="43"/>
    </row>
    <row r="2402" spans="5:43" x14ac:dyDescent="0.2">
      <c r="E2402" s="36"/>
      <c r="G2402" s="37"/>
      <c r="H2402" s="38"/>
      <c r="I2402" s="38"/>
      <c r="J2402" s="38"/>
      <c r="M2402" s="39"/>
      <c r="AG2402" s="32"/>
      <c r="AH2402" s="32"/>
      <c r="AI2402" s="40"/>
      <c r="AJ2402" s="41"/>
      <c r="AK2402" s="42"/>
      <c r="AL2402" s="40"/>
      <c r="AM2402" s="41"/>
      <c r="AN2402" s="42"/>
      <c r="AO2402" s="43"/>
      <c r="AP2402" s="43"/>
      <c r="AQ2402" s="43"/>
    </row>
    <row r="2403" spans="5:43" x14ac:dyDescent="0.2">
      <c r="E2403" s="36"/>
      <c r="G2403" s="37"/>
      <c r="H2403" s="38"/>
      <c r="I2403" s="38"/>
      <c r="J2403" s="38"/>
      <c r="M2403" s="39"/>
      <c r="AG2403" s="32"/>
      <c r="AH2403" s="32"/>
      <c r="AI2403" s="40"/>
      <c r="AJ2403" s="41"/>
      <c r="AK2403" s="42"/>
      <c r="AL2403" s="40"/>
      <c r="AM2403" s="41"/>
      <c r="AN2403" s="42"/>
      <c r="AO2403" s="43"/>
      <c r="AP2403" s="43"/>
      <c r="AQ2403" s="43"/>
    </row>
    <row r="2404" spans="5:43" x14ac:dyDescent="0.2">
      <c r="E2404" s="36"/>
      <c r="G2404" s="37"/>
      <c r="H2404" s="38"/>
      <c r="I2404" s="38"/>
      <c r="J2404" s="38"/>
      <c r="M2404" s="39"/>
      <c r="AG2404" s="32"/>
      <c r="AH2404" s="32"/>
      <c r="AI2404" s="40"/>
      <c r="AJ2404" s="41"/>
      <c r="AK2404" s="42"/>
      <c r="AL2404" s="40"/>
      <c r="AM2404" s="41"/>
      <c r="AN2404" s="42"/>
      <c r="AO2404" s="43"/>
      <c r="AP2404" s="43"/>
      <c r="AQ2404" s="43"/>
    </row>
    <row r="2405" spans="5:43" x14ac:dyDescent="0.2">
      <c r="E2405" s="36"/>
      <c r="G2405" s="37"/>
      <c r="H2405" s="38"/>
      <c r="I2405" s="38"/>
      <c r="J2405" s="38"/>
      <c r="M2405" s="39"/>
      <c r="AG2405" s="32"/>
      <c r="AH2405" s="32"/>
      <c r="AI2405" s="40"/>
      <c r="AJ2405" s="41"/>
      <c r="AK2405" s="42"/>
      <c r="AL2405" s="40"/>
      <c r="AM2405" s="41"/>
      <c r="AN2405" s="42"/>
      <c r="AO2405" s="43"/>
      <c r="AP2405" s="43"/>
      <c r="AQ2405" s="43"/>
    </row>
    <row r="2406" spans="5:43" x14ac:dyDescent="0.2">
      <c r="E2406" s="36"/>
      <c r="G2406" s="37"/>
      <c r="H2406" s="38"/>
      <c r="I2406" s="38"/>
      <c r="J2406" s="38"/>
      <c r="M2406" s="39"/>
      <c r="AG2406" s="32"/>
      <c r="AH2406" s="32"/>
      <c r="AI2406" s="40"/>
      <c r="AJ2406" s="41"/>
      <c r="AK2406" s="42"/>
      <c r="AL2406" s="40"/>
      <c r="AM2406" s="41"/>
      <c r="AN2406" s="42"/>
      <c r="AO2406" s="43"/>
      <c r="AP2406" s="43"/>
      <c r="AQ2406" s="43"/>
    </row>
    <row r="2407" spans="5:43" x14ac:dyDescent="0.2">
      <c r="E2407" s="36"/>
      <c r="G2407" s="37"/>
      <c r="H2407" s="38"/>
      <c r="I2407" s="38"/>
      <c r="J2407" s="38"/>
      <c r="M2407" s="39"/>
      <c r="AG2407" s="32"/>
      <c r="AH2407" s="32"/>
      <c r="AI2407" s="40"/>
      <c r="AJ2407" s="41"/>
      <c r="AK2407" s="42"/>
      <c r="AL2407" s="40"/>
      <c r="AM2407" s="41"/>
      <c r="AN2407" s="42"/>
      <c r="AO2407" s="43"/>
      <c r="AP2407" s="43"/>
      <c r="AQ2407" s="43"/>
    </row>
    <row r="2408" spans="5:43" x14ac:dyDescent="0.2">
      <c r="E2408" s="36"/>
      <c r="G2408" s="37"/>
      <c r="H2408" s="38"/>
      <c r="I2408" s="38"/>
      <c r="J2408" s="38"/>
      <c r="M2408" s="39"/>
      <c r="AG2408" s="32"/>
      <c r="AH2408" s="32"/>
      <c r="AI2408" s="40"/>
      <c r="AJ2408" s="41"/>
      <c r="AK2408" s="42"/>
      <c r="AL2408" s="40"/>
      <c r="AM2408" s="41"/>
      <c r="AN2408" s="42"/>
      <c r="AO2408" s="43"/>
      <c r="AP2408" s="43"/>
      <c r="AQ2408" s="43"/>
    </row>
    <row r="2409" spans="5:43" x14ac:dyDescent="0.2">
      <c r="E2409" s="36"/>
      <c r="G2409" s="37"/>
      <c r="H2409" s="38"/>
      <c r="I2409" s="38"/>
      <c r="J2409" s="38"/>
      <c r="M2409" s="39"/>
      <c r="AG2409" s="32"/>
      <c r="AH2409" s="32"/>
      <c r="AI2409" s="40"/>
      <c r="AJ2409" s="41"/>
      <c r="AK2409" s="42"/>
      <c r="AL2409" s="40"/>
      <c r="AM2409" s="41"/>
      <c r="AN2409" s="42"/>
      <c r="AO2409" s="43"/>
      <c r="AP2409" s="43"/>
      <c r="AQ2409" s="43"/>
    </row>
    <row r="2410" spans="5:43" x14ac:dyDescent="0.2">
      <c r="E2410" s="36"/>
      <c r="G2410" s="37"/>
      <c r="H2410" s="38"/>
      <c r="I2410" s="38"/>
      <c r="J2410" s="38"/>
      <c r="M2410" s="39"/>
      <c r="AG2410" s="32"/>
      <c r="AH2410" s="32"/>
      <c r="AI2410" s="40"/>
      <c r="AJ2410" s="41"/>
      <c r="AK2410" s="42"/>
      <c r="AL2410" s="40"/>
      <c r="AM2410" s="41"/>
      <c r="AN2410" s="42"/>
      <c r="AO2410" s="43"/>
      <c r="AP2410" s="43"/>
      <c r="AQ2410" s="43"/>
    </row>
    <row r="2411" spans="5:43" x14ac:dyDescent="0.2">
      <c r="E2411" s="36"/>
      <c r="G2411" s="37"/>
      <c r="H2411" s="38"/>
      <c r="I2411" s="38"/>
      <c r="J2411" s="38"/>
      <c r="M2411" s="39"/>
      <c r="AG2411" s="32"/>
      <c r="AH2411" s="32"/>
      <c r="AI2411" s="40"/>
      <c r="AJ2411" s="41"/>
      <c r="AK2411" s="42"/>
      <c r="AL2411" s="40"/>
      <c r="AM2411" s="41"/>
      <c r="AN2411" s="42"/>
      <c r="AO2411" s="43"/>
      <c r="AP2411" s="43"/>
      <c r="AQ2411" s="43"/>
    </row>
    <row r="2412" spans="5:43" x14ac:dyDescent="0.2">
      <c r="E2412" s="36"/>
      <c r="G2412" s="37"/>
      <c r="H2412" s="38"/>
      <c r="I2412" s="38"/>
      <c r="J2412" s="38"/>
      <c r="M2412" s="39"/>
      <c r="AG2412" s="32"/>
      <c r="AH2412" s="32"/>
      <c r="AI2412" s="40"/>
      <c r="AJ2412" s="41"/>
      <c r="AK2412" s="42"/>
      <c r="AL2412" s="40"/>
      <c r="AM2412" s="41"/>
      <c r="AN2412" s="42"/>
      <c r="AO2412" s="43"/>
      <c r="AP2412" s="43"/>
      <c r="AQ2412" s="43"/>
    </row>
    <row r="2413" spans="5:43" x14ac:dyDescent="0.2">
      <c r="E2413" s="36"/>
      <c r="G2413" s="37"/>
      <c r="H2413" s="38"/>
      <c r="I2413" s="38"/>
      <c r="J2413" s="38"/>
      <c r="M2413" s="39"/>
      <c r="AG2413" s="32"/>
      <c r="AH2413" s="32"/>
      <c r="AI2413" s="40"/>
      <c r="AJ2413" s="41"/>
      <c r="AK2413" s="42"/>
      <c r="AL2413" s="40"/>
      <c r="AM2413" s="41"/>
      <c r="AN2413" s="42"/>
      <c r="AO2413" s="43"/>
      <c r="AP2413" s="43"/>
      <c r="AQ2413" s="43"/>
    </row>
    <row r="2414" spans="5:43" x14ac:dyDescent="0.2">
      <c r="E2414" s="36"/>
      <c r="G2414" s="37"/>
      <c r="H2414" s="38"/>
      <c r="I2414" s="38"/>
      <c r="J2414" s="38"/>
      <c r="M2414" s="39"/>
      <c r="AG2414" s="32"/>
      <c r="AH2414" s="32"/>
      <c r="AI2414" s="40"/>
      <c r="AJ2414" s="41"/>
      <c r="AK2414" s="42"/>
      <c r="AL2414" s="40"/>
      <c r="AM2414" s="41"/>
      <c r="AN2414" s="42"/>
      <c r="AO2414" s="43"/>
      <c r="AP2414" s="43"/>
      <c r="AQ2414" s="43"/>
    </row>
    <row r="2415" spans="5:43" x14ac:dyDescent="0.2">
      <c r="E2415" s="36"/>
      <c r="G2415" s="37"/>
      <c r="H2415" s="38"/>
      <c r="I2415" s="38"/>
      <c r="J2415" s="38"/>
      <c r="M2415" s="39"/>
      <c r="AG2415" s="32"/>
      <c r="AH2415" s="32"/>
      <c r="AI2415" s="40"/>
      <c r="AJ2415" s="41"/>
      <c r="AK2415" s="42"/>
      <c r="AL2415" s="40"/>
      <c r="AM2415" s="41"/>
      <c r="AN2415" s="42"/>
      <c r="AO2415" s="43"/>
      <c r="AP2415" s="43"/>
      <c r="AQ2415" s="43"/>
    </row>
    <row r="2416" spans="5:43" x14ac:dyDescent="0.2">
      <c r="E2416" s="36"/>
      <c r="G2416" s="37"/>
      <c r="H2416" s="38"/>
      <c r="I2416" s="38"/>
      <c r="J2416" s="38"/>
      <c r="M2416" s="39"/>
      <c r="AG2416" s="32"/>
      <c r="AH2416" s="32"/>
      <c r="AI2416" s="40"/>
      <c r="AJ2416" s="41"/>
      <c r="AK2416" s="42"/>
      <c r="AL2416" s="40"/>
      <c r="AM2416" s="41"/>
      <c r="AN2416" s="42"/>
      <c r="AO2416" s="43"/>
      <c r="AP2416" s="43"/>
      <c r="AQ2416" s="43"/>
    </row>
    <row r="2417" spans="5:43" x14ac:dyDescent="0.2">
      <c r="E2417" s="36"/>
      <c r="G2417" s="37"/>
      <c r="H2417" s="38"/>
      <c r="I2417" s="38"/>
      <c r="J2417" s="38"/>
      <c r="M2417" s="39"/>
      <c r="AG2417" s="32"/>
      <c r="AH2417" s="32"/>
      <c r="AI2417" s="40"/>
      <c r="AJ2417" s="41"/>
      <c r="AK2417" s="42"/>
      <c r="AL2417" s="40"/>
      <c r="AM2417" s="41"/>
      <c r="AN2417" s="42"/>
      <c r="AO2417" s="43"/>
      <c r="AP2417" s="43"/>
      <c r="AQ2417" s="43"/>
    </row>
    <row r="2418" spans="5:43" x14ac:dyDescent="0.2">
      <c r="E2418" s="36"/>
      <c r="G2418" s="37"/>
      <c r="H2418" s="38"/>
      <c r="I2418" s="38"/>
      <c r="J2418" s="38"/>
      <c r="M2418" s="39"/>
      <c r="AG2418" s="32"/>
      <c r="AH2418" s="32"/>
      <c r="AI2418" s="40"/>
      <c r="AJ2418" s="41"/>
      <c r="AK2418" s="42"/>
      <c r="AL2418" s="40"/>
      <c r="AM2418" s="41"/>
      <c r="AN2418" s="42"/>
      <c r="AO2418" s="43"/>
      <c r="AP2418" s="43"/>
      <c r="AQ2418" s="43"/>
    </row>
    <row r="2419" spans="5:43" x14ac:dyDescent="0.2">
      <c r="E2419" s="36"/>
      <c r="G2419" s="37"/>
      <c r="H2419" s="38"/>
      <c r="I2419" s="38"/>
      <c r="J2419" s="38"/>
      <c r="M2419" s="39"/>
      <c r="AG2419" s="32"/>
      <c r="AH2419" s="32"/>
      <c r="AI2419" s="40"/>
      <c r="AJ2419" s="41"/>
      <c r="AK2419" s="42"/>
      <c r="AL2419" s="40"/>
      <c r="AM2419" s="41"/>
      <c r="AN2419" s="42"/>
      <c r="AO2419" s="43"/>
      <c r="AP2419" s="43"/>
      <c r="AQ2419" s="43"/>
    </row>
    <row r="2420" spans="5:43" x14ac:dyDescent="0.2">
      <c r="E2420" s="36"/>
      <c r="G2420" s="37"/>
      <c r="H2420" s="38"/>
      <c r="I2420" s="38"/>
      <c r="J2420" s="38"/>
      <c r="M2420" s="39"/>
      <c r="AG2420" s="32"/>
      <c r="AH2420" s="32"/>
      <c r="AI2420" s="40"/>
      <c r="AJ2420" s="41"/>
      <c r="AK2420" s="42"/>
      <c r="AL2420" s="40"/>
      <c r="AM2420" s="41"/>
      <c r="AN2420" s="42"/>
      <c r="AO2420" s="43"/>
      <c r="AP2420" s="43"/>
      <c r="AQ2420" s="43"/>
    </row>
    <row r="2421" spans="5:43" x14ac:dyDescent="0.2">
      <c r="E2421" s="36"/>
      <c r="G2421" s="37"/>
      <c r="H2421" s="38"/>
      <c r="I2421" s="38"/>
      <c r="J2421" s="38"/>
      <c r="M2421" s="39"/>
      <c r="AG2421" s="32"/>
      <c r="AH2421" s="32"/>
      <c r="AI2421" s="40"/>
      <c r="AJ2421" s="41"/>
      <c r="AK2421" s="42"/>
      <c r="AL2421" s="40"/>
      <c r="AM2421" s="41"/>
      <c r="AN2421" s="42"/>
      <c r="AO2421" s="43"/>
      <c r="AP2421" s="43"/>
      <c r="AQ2421" s="43"/>
    </row>
    <row r="2422" spans="5:43" x14ac:dyDescent="0.2">
      <c r="E2422" s="36"/>
      <c r="G2422" s="37"/>
      <c r="H2422" s="38"/>
      <c r="I2422" s="38"/>
      <c r="J2422" s="38"/>
      <c r="M2422" s="39"/>
      <c r="AG2422" s="32"/>
      <c r="AH2422" s="32"/>
      <c r="AI2422" s="40"/>
      <c r="AJ2422" s="41"/>
      <c r="AK2422" s="42"/>
      <c r="AL2422" s="40"/>
      <c r="AM2422" s="41"/>
      <c r="AN2422" s="42"/>
      <c r="AO2422" s="43"/>
      <c r="AP2422" s="43"/>
      <c r="AQ2422" s="43"/>
    </row>
    <row r="2423" spans="5:43" x14ac:dyDescent="0.2">
      <c r="E2423" s="36"/>
      <c r="G2423" s="37"/>
      <c r="H2423" s="38"/>
      <c r="I2423" s="38"/>
      <c r="J2423" s="38"/>
      <c r="M2423" s="39"/>
      <c r="AG2423" s="32"/>
      <c r="AH2423" s="32"/>
      <c r="AI2423" s="40"/>
      <c r="AJ2423" s="41"/>
      <c r="AK2423" s="42"/>
      <c r="AL2423" s="40"/>
      <c r="AM2423" s="41"/>
      <c r="AN2423" s="42"/>
      <c r="AO2423" s="43"/>
      <c r="AP2423" s="43"/>
      <c r="AQ2423" s="43"/>
    </row>
    <row r="2424" spans="5:43" x14ac:dyDescent="0.2">
      <c r="E2424" s="36"/>
      <c r="G2424" s="37"/>
      <c r="H2424" s="38"/>
      <c r="I2424" s="38"/>
      <c r="J2424" s="38"/>
      <c r="M2424" s="39"/>
      <c r="AG2424" s="32"/>
      <c r="AH2424" s="32"/>
      <c r="AI2424" s="40"/>
      <c r="AJ2424" s="41"/>
      <c r="AK2424" s="42"/>
      <c r="AL2424" s="40"/>
      <c r="AM2424" s="41"/>
      <c r="AN2424" s="42"/>
      <c r="AO2424" s="43"/>
      <c r="AP2424" s="43"/>
      <c r="AQ2424" s="43"/>
    </row>
    <row r="2425" spans="5:43" x14ac:dyDescent="0.2">
      <c r="E2425" s="36"/>
      <c r="G2425" s="37"/>
      <c r="H2425" s="38"/>
      <c r="I2425" s="38"/>
      <c r="J2425" s="38"/>
      <c r="M2425" s="39"/>
      <c r="AG2425" s="32"/>
      <c r="AH2425" s="32"/>
      <c r="AI2425" s="40"/>
      <c r="AJ2425" s="41"/>
      <c r="AK2425" s="42"/>
      <c r="AL2425" s="40"/>
      <c r="AM2425" s="41"/>
      <c r="AN2425" s="42"/>
      <c r="AO2425" s="43"/>
      <c r="AP2425" s="43"/>
      <c r="AQ2425" s="43"/>
    </row>
    <row r="2426" spans="5:43" x14ac:dyDescent="0.2">
      <c r="E2426" s="36"/>
      <c r="G2426" s="37"/>
      <c r="H2426" s="38"/>
      <c r="I2426" s="38"/>
      <c r="J2426" s="38"/>
      <c r="M2426" s="39"/>
      <c r="AG2426" s="32"/>
      <c r="AH2426" s="32"/>
      <c r="AI2426" s="40"/>
      <c r="AJ2426" s="41"/>
      <c r="AK2426" s="42"/>
      <c r="AL2426" s="40"/>
      <c r="AM2426" s="41"/>
      <c r="AN2426" s="42"/>
      <c r="AO2426" s="43"/>
      <c r="AP2426" s="43"/>
      <c r="AQ2426" s="43"/>
    </row>
    <row r="2427" spans="5:43" x14ac:dyDescent="0.2">
      <c r="E2427" s="36"/>
      <c r="G2427" s="37"/>
      <c r="H2427" s="38"/>
      <c r="I2427" s="38"/>
      <c r="J2427" s="38"/>
      <c r="M2427" s="39"/>
      <c r="AG2427" s="32"/>
      <c r="AH2427" s="32"/>
      <c r="AI2427" s="40"/>
      <c r="AJ2427" s="41"/>
      <c r="AK2427" s="42"/>
      <c r="AL2427" s="40"/>
      <c r="AM2427" s="41"/>
      <c r="AN2427" s="42"/>
      <c r="AO2427" s="43"/>
      <c r="AP2427" s="43"/>
      <c r="AQ2427" s="43"/>
    </row>
    <row r="2428" spans="5:43" x14ac:dyDescent="0.2">
      <c r="E2428" s="36"/>
      <c r="G2428" s="37"/>
      <c r="H2428" s="38"/>
      <c r="I2428" s="38"/>
      <c r="J2428" s="38"/>
      <c r="M2428" s="39"/>
      <c r="AG2428" s="32"/>
      <c r="AH2428" s="32"/>
      <c r="AI2428" s="40"/>
      <c r="AJ2428" s="41"/>
      <c r="AK2428" s="42"/>
      <c r="AL2428" s="40"/>
      <c r="AM2428" s="41"/>
      <c r="AN2428" s="42"/>
      <c r="AO2428" s="43"/>
      <c r="AP2428" s="43"/>
      <c r="AQ2428" s="43"/>
    </row>
    <row r="2429" spans="5:43" x14ac:dyDescent="0.2">
      <c r="E2429" s="36"/>
      <c r="G2429" s="37"/>
      <c r="H2429" s="38"/>
      <c r="I2429" s="38"/>
      <c r="J2429" s="38"/>
      <c r="M2429" s="39"/>
      <c r="AG2429" s="32"/>
      <c r="AH2429" s="32"/>
      <c r="AI2429" s="40"/>
      <c r="AJ2429" s="41"/>
      <c r="AK2429" s="42"/>
      <c r="AL2429" s="40"/>
      <c r="AM2429" s="41"/>
      <c r="AN2429" s="42"/>
      <c r="AO2429" s="43"/>
      <c r="AP2429" s="43"/>
      <c r="AQ2429" s="43"/>
    </row>
    <row r="2430" spans="5:43" x14ac:dyDescent="0.2">
      <c r="E2430" s="36"/>
      <c r="G2430" s="37"/>
      <c r="H2430" s="38"/>
      <c r="I2430" s="38"/>
      <c r="J2430" s="38"/>
      <c r="M2430" s="39"/>
      <c r="AG2430" s="32"/>
      <c r="AH2430" s="32"/>
      <c r="AI2430" s="40"/>
      <c r="AJ2430" s="41"/>
      <c r="AK2430" s="42"/>
      <c r="AL2430" s="40"/>
      <c r="AM2430" s="41"/>
      <c r="AN2430" s="42"/>
      <c r="AO2430" s="43"/>
      <c r="AP2430" s="43"/>
      <c r="AQ2430" s="43"/>
    </row>
    <row r="2431" spans="5:43" x14ac:dyDescent="0.2">
      <c r="E2431" s="36"/>
      <c r="G2431" s="37"/>
      <c r="H2431" s="38"/>
      <c r="I2431" s="38"/>
      <c r="J2431" s="38"/>
      <c r="M2431" s="39"/>
      <c r="AG2431" s="32"/>
      <c r="AH2431" s="32"/>
      <c r="AI2431" s="40"/>
      <c r="AJ2431" s="41"/>
      <c r="AK2431" s="42"/>
      <c r="AL2431" s="40"/>
      <c r="AM2431" s="41"/>
      <c r="AN2431" s="42"/>
      <c r="AO2431" s="43"/>
      <c r="AP2431" s="43"/>
      <c r="AQ2431" s="43"/>
    </row>
    <row r="2432" spans="5:43" x14ac:dyDescent="0.2">
      <c r="E2432" s="36"/>
      <c r="G2432" s="37"/>
      <c r="H2432" s="38"/>
      <c r="I2432" s="38"/>
      <c r="J2432" s="38"/>
      <c r="M2432" s="39"/>
      <c r="AG2432" s="32"/>
      <c r="AH2432" s="32"/>
      <c r="AI2432" s="40"/>
      <c r="AJ2432" s="41"/>
      <c r="AK2432" s="42"/>
      <c r="AL2432" s="40"/>
      <c r="AM2432" s="41"/>
      <c r="AN2432" s="42"/>
      <c r="AO2432" s="43"/>
      <c r="AP2432" s="43"/>
      <c r="AQ2432" s="43"/>
    </row>
    <row r="2433" spans="5:43" x14ac:dyDescent="0.2">
      <c r="E2433" s="36"/>
      <c r="G2433" s="37"/>
      <c r="H2433" s="38"/>
      <c r="I2433" s="38"/>
      <c r="J2433" s="38"/>
      <c r="M2433" s="39"/>
      <c r="AG2433" s="32"/>
      <c r="AH2433" s="32"/>
      <c r="AI2433" s="40"/>
      <c r="AJ2433" s="41"/>
      <c r="AK2433" s="42"/>
      <c r="AL2433" s="40"/>
      <c r="AM2433" s="41"/>
      <c r="AN2433" s="42"/>
      <c r="AO2433" s="43"/>
      <c r="AP2433" s="43"/>
      <c r="AQ2433" s="43"/>
    </row>
    <row r="2434" spans="5:43" x14ac:dyDescent="0.2">
      <c r="E2434" s="36"/>
      <c r="G2434" s="37"/>
      <c r="H2434" s="38"/>
      <c r="I2434" s="38"/>
      <c r="J2434" s="38"/>
      <c r="M2434" s="39"/>
      <c r="AG2434" s="32"/>
      <c r="AH2434" s="32"/>
      <c r="AI2434" s="40"/>
      <c r="AJ2434" s="41"/>
      <c r="AK2434" s="42"/>
      <c r="AL2434" s="40"/>
      <c r="AM2434" s="41"/>
      <c r="AN2434" s="42"/>
      <c r="AO2434" s="43"/>
      <c r="AP2434" s="43"/>
      <c r="AQ2434" s="43"/>
    </row>
    <row r="2435" spans="5:43" x14ac:dyDescent="0.2">
      <c r="E2435" s="36"/>
      <c r="G2435" s="37"/>
      <c r="H2435" s="38"/>
      <c r="I2435" s="38"/>
      <c r="J2435" s="38"/>
      <c r="M2435" s="39"/>
      <c r="AG2435" s="32"/>
      <c r="AH2435" s="32"/>
      <c r="AI2435" s="40"/>
      <c r="AJ2435" s="41"/>
      <c r="AK2435" s="42"/>
      <c r="AL2435" s="40"/>
      <c r="AM2435" s="41"/>
      <c r="AN2435" s="42"/>
      <c r="AO2435" s="43"/>
      <c r="AP2435" s="43"/>
      <c r="AQ2435" s="43"/>
    </row>
    <row r="2436" spans="5:43" x14ac:dyDescent="0.2">
      <c r="E2436" s="36"/>
      <c r="G2436" s="37"/>
      <c r="H2436" s="38"/>
      <c r="I2436" s="38"/>
      <c r="J2436" s="38"/>
      <c r="M2436" s="39"/>
      <c r="AG2436" s="32"/>
      <c r="AH2436" s="32"/>
      <c r="AI2436" s="40"/>
      <c r="AJ2436" s="41"/>
      <c r="AK2436" s="42"/>
      <c r="AL2436" s="40"/>
      <c r="AM2436" s="41"/>
      <c r="AN2436" s="42"/>
      <c r="AO2436" s="43"/>
      <c r="AP2436" s="43"/>
      <c r="AQ2436" s="43"/>
    </row>
    <row r="2437" spans="5:43" x14ac:dyDescent="0.2">
      <c r="E2437" s="36"/>
      <c r="G2437" s="37"/>
      <c r="H2437" s="38"/>
      <c r="I2437" s="38"/>
      <c r="J2437" s="38"/>
      <c r="M2437" s="39"/>
      <c r="AG2437" s="32"/>
      <c r="AH2437" s="32"/>
      <c r="AI2437" s="40"/>
      <c r="AJ2437" s="41"/>
      <c r="AK2437" s="42"/>
      <c r="AL2437" s="40"/>
      <c r="AM2437" s="41"/>
      <c r="AN2437" s="42"/>
      <c r="AO2437" s="43"/>
      <c r="AP2437" s="43"/>
      <c r="AQ2437" s="43"/>
    </row>
    <row r="2438" spans="5:43" x14ac:dyDescent="0.2">
      <c r="E2438" s="36"/>
      <c r="G2438" s="37"/>
      <c r="H2438" s="38"/>
      <c r="I2438" s="38"/>
      <c r="J2438" s="38"/>
      <c r="M2438" s="39"/>
      <c r="AG2438" s="32"/>
      <c r="AH2438" s="32"/>
      <c r="AI2438" s="40"/>
      <c r="AJ2438" s="41"/>
      <c r="AK2438" s="42"/>
      <c r="AL2438" s="40"/>
      <c r="AM2438" s="41"/>
      <c r="AN2438" s="42"/>
      <c r="AO2438" s="43"/>
      <c r="AP2438" s="43"/>
      <c r="AQ2438" s="43"/>
    </row>
    <row r="2439" spans="5:43" x14ac:dyDescent="0.2">
      <c r="E2439" s="36"/>
      <c r="G2439" s="37"/>
      <c r="H2439" s="38"/>
      <c r="I2439" s="38"/>
      <c r="J2439" s="38"/>
      <c r="M2439" s="39"/>
      <c r="AG2439" s="32"/>
      <c r="AH2439" s="32"/>
      <c r="AI2439" s="40"/>
      <c r="AJ2439" s="41"/>
      <c r="AK2439" s="42"/>
      <c r="AL2439" s="40"/>
      <c r="AM2439" s="41"/>
      <c r="AN2439" s="42"/>
      <c r="AO2439" s="43"/>
      <c r="AP2439" s="43"/>
      <c r="AQ2439" s="43"/>
    </row>
    <row r="2440" spans="5:43" x14ac:dyDescent="0.2">
      <c r="E2440" s="36"/>
      <c r="G2440" s="37"/>
      <c r="H2440" s="38"/>
      <c r="I2440" s="38"/>
      <c r="J2440" s="38"/>
      <c r="M2440" s="39"/>
      <c r="AG2440" s="32"/>
      <c r="AH2440" s="32"/>
      <c r="AI2440" s="40"/>
      <c r="AJ2440" s="41"/>
      <c r="AK2440" s="42"/>
      <c r="AL2440" s="40"/>
      <c r="AM2440" s="41"/>
      <c r="AN2440" s="42"/>
      <c r="AO2440" s="43"/>
      <c r="AP2440" s="43"/>
      <c r="AQ2440" s="43"/>
    </row>
    <row r="2441" spans="5:43" x14ac:dyDescent="0.2">
      <c r="E2441" s="36"/>
      <c r="G2441" s="37"/>
      <c r="H2441" s="38"/>
      <c r="I2441" s="38"/>
      <c r="J2441" s="38"/>
      <c r="M2441" s="39"/>
      <c r="AG2441" s="32"/>
      <c r="AH2441" s="32"/>
      <c r="AI2441" s="40"/>
      <c r="AJ2441" s="41"/>
      <c r="AK2441" s="42"/>
      <c r="AL2441" s="40"/>
      <c r="AM2441" s="41"/>
      <c r="AN2441" s="42"/>
      <c r="AO2441" s="43"/>
      <c r="AP2441" s="43"/>
      <c r="AQ2441" s="43"/>
    </row>
    <row r="2442" spans="5:43" x14ac:dyDescent="0.2">
      <c r="E2442" s="36"/>
      <c r="G2442" s="37"/>
      <c r="H2442" s="38"/>
      <c r="I2442" s="38"/>
      <c r="J2442" s="38"/>
      <c r="M2442" s="39"/>
      <c r="AG2442" s="32"/>
      <c r="AH2442" s="32"/>
      <c r="AI2442" s="40"/>
      <c r="AJ2442" s="41"/>
      <c r="AK2442" s="42"/>
      <c r="AL2442" s="40"/>
      <c r="AM2442" s="41"/>
      <c r="AN2442" s="42"/>
      <c r="AO2442" s="43"/>
      <c r="AP2442" s="43"/>
      <c r="AQ2442" s="43"/>
    </row>
    <row r="2443" spans="5:43" x14ac:dyDescent="0.2">
      <c r="E2443" s="36"/>
      <c r="G2443" s="37"/>
      <c r="H2443" s="38"/>
      <c r="I2443" s="38"/>
      <c r="J2443" s="38"/>
      <c r="M2443" s="39"/>
      <c r="AG2443" s="32"/>
      <c r="AH2443" s="32"/>
      <c r="AI2443" s="40"/>
      <c r="AJ2443" s="41"/>
      <c r="AK2443" s="42"/>
      <c r="AL2443" s="40"/>
      <c r="AM2443" s="41"/>
      <c r="AN2443" s="42"/>
      <c r="AO2443" s="43"/>
      <c r="AP2443" s="43"/>
      <c r="AQ2443" s="43"/>
    </row>
    <row r="2444" spans="5:43" x14ac:dyDescent="0.2">
      <c r="E2444" s="36"/>
      <c r="G2444" s="37"/>
      <c r="H2444" s="38"/>
      <c r="I2444" s="38"/>
      <c r="J2444" s="38"/>
      <c r="M2444" s="39"/>
      <c r="AG2444" s="32"/>
      <c r="AH2444" s="32"/>
      <c r="AI2444" s="40"/>
      <c r="AJ2444" s="41"/>
      <c r="AK2444" s="42"/>
      <c r="AL2444" s="40"/>
      <c r="AM2444" s="41"/>
      <c r="AN2444" s="42"/>
      <c r="AO2444" s="43"/>
      <c r="AP2444" s="43"/>
      <c r="AQ2444" s="43"/>
    </row>
    <row r="2445" spans="5:43" x14ac:dyDescent="0.2">
      <c r="E2445" s="36"/>
      <c r="G2445" s="37"/>
      <c r="H2445" s="38"/>
      <c r="I2445" s="38"/>
      <c r="J2445" s="38"/>
      <c r="M2445" s="39"/>
      <c r="AG2445" s="32"/>
      <c r="AH2445" s="32"/>
      <c r="AI2445" s="40"/>
      <c r="AJ2445" s="41"/>
      <c r="AK2445" s="42"/>
      <c r="AL2445" s="40"/>
      <c r="AM2445" s="41"/>
      <c r="AN2445" s="42"/>
      <c r="AO2445" s="43"/>
      <c r="AP2445" s="43"/>
      <c r="AQ2445" s="43"/>
    </row>
    <row r="2446" spans="5:43" x14ac:dyDescent="0.2">
      <c r="E2446" s="36"/>
      <c r="G2446" s="37"/>
      <c r="H2446" s="38"/>
      <c r="I2446" s="38"/>
      <c r="J2446" s="38"/>
      <c r="M2446" s="39"/>
      <c r="AG2446" s="32"/>
      <c r="AH2446" s="32"/>
      <c r="AI2446" s="40"/>
      <c r="AJ2446" s="41"/>
      <c r="AK2446" s="42"/>
      <c r="AL2446" s="40"/>
      <c r="AM2446" s="41"/>
      <c r="AN2446" s="42"/>
      <c r="AO2446" s="43"/>
      <c r="AP2446" s="43"/>
      <c r="AQ2446" s="43"/>
    </row>
    <row r="2447" spans="5:43" x14ac:dyDescent="0.2">
      <c r="E2447" s="36"/>
      <c r="G2447" s="37"/>
      <c r="H2447" s="38"/>
      <c r="I2447" s="38"/>
      <c r="J2447" s="38"/>
      <c r="M2447" s="39"/>
      <c r="AG2447" s="32"/>
      <c r="AH2447" s="32"/>
      <c r="AI2447" s="40"/>
      <c r="AJ2447" s="41"/>
      <c r="AK2447" s="42"/>
      <c r="AL2447" s="40"/>
      <c r="AM2447" s="41"/>
      <c r="AN2447" s="42"/>
      <c r="AO2447" s="43"/>
      <c r="AP2447" s="43"/>
      <c r="AQ2447" s="43"/>
    </row>
    <row r="2448" spans="5:43" x14ac:dyDescent="0.2">
      <c r="E2448" s="36"/>
      <c r="G2448" s="37"/>
      <c r="H2448" s="38"/>
      <c r="I2448" s="38"/>
      <c r="J2448" s="38"/>
      <c r="M2448" s="39"/>
      <c r="AG2448" s="32"/>
      <c r="AH2448" s="32"/>
      <c r="AI2448" s="40"/>
      <c r="AJ2448" s="41"/>
      <c r="AK2448" s="42"/>
      <c r="AL2448" s="40"/>
      <c r="AM2448" s="41"/>
      <c r="AN2448" s="42"/>
      <c r="AO2448" s="43"/>
      <c r="AP2448" s="43"/>
      <c r="AQ2448" s="43"/>
    </row>
    <row r="2449" spans="5:43" x14ac:dyDescent="0.2">
      <c r="E2449" s="36"/>
      <c r="G2449" s="37"/>
      <c r="H2449" s="38"/>
      <c r="I2449" s="38"/>
      <c r="J2449" s="38"/>
      <c r="M2449" s="39"/>
      <c r="AG2449" s="32"/>
      <c r="AH2449" s="32"/>
      <c r="AI2449" s="40"/>
      <c r="AJ2449" s="41"/>
      <c r="AK2449" s="42"/>
      <c r="AL2449" s="40"/>
      <c r="AM2449" s="41"/>
      <c r="AN2449" s="42"/>
      <c r="AO2449" s="43"/>
      <c r="AP2449" s="43"/>
      <c r="AQ2449" s="43"/>
    </row>
    <row r="2450" spans="5:43" x14ac:dyDescent="0.2">
      <c r="E2450" s="36"/>
      <c r="G2450" s="37"/>
      <c r="H2450" s="38"/>
      <c r="I2450" s="38"/>
      <c r="J2450" s="38"/>
      <c r="M2450" s="39"/>
      <c r="AG2450" s="32"/>
      <c r="AH2450" s="32"/>
      <c r="AI2450" s="40"/>
      <c r="AJ2450" s="41"/>
      <c r="AK2450" s="42"/>
      <c r="AL2450" s="40"/>
      <c r="AM2450" s="41"/>
      <c r="AN2450" s="42"/>
      <c r="AO2450" s="43"/>
      <c r="AP2450" s="43"/>
      <c r="AQ2450" s="43"/>
    </row>
    <row r="2451" spans="5:43" x14ac:dyDescent="0.2">
      <c r="E2451" s="36"/>
      <c r="G2451" s="37"/>
      <c r="H2451" s="38"/>
      <c r="I2451" s="38"/>
      <c r="J2451" s="38"/>
      <c r="M2451" s="39"/>
      <c r="AG2451" s="32"/>
      <c r="AH2451" s="32"/>
      <c r="AI2451" s="40"/>
      <c r="AJ2451" s="41"/>
      <c r="AK2451" s="42"/>
      <c r="AL2451" s="40"/>
      <c r="AM2451" s="41"/>
      <c r="AN2451" s="42"/>
      <c r="AO2451" s="43"/>
      <c r="AP2451" s="43"/>
      <c r="AQ2451" s="43"/>
    </row>
    <row r="2452" spans="5:43" x14ac:dyDescent="0.2">
      <c r="E2452" s="36"/>
      <c r="G2452" s="37"/>
      <c r="H2452" s="38"/>
      <c r="I2452" s="38"/>
      <c r="J2452" s="38"/>
      <c r="M2452" s="39"/>
      <c r="AG2452" s="32"/>
      <c r="AH2452" s="32"/>
      <c r="AI2452" s="40"/>
      <c r="AJ2452" s="41"/>
      <c r="AK2452" s="42"/>
      <c r="AL2452" s="40"/>
      <c r="AM2452" s="41"/>
      <c r="AN2452" s="42"/>
      <c r="AO2452" s="43"/>
      <c r="AP2452" s="43"/>
      <c r="AQ2452" s="43"/>
    </row>
    <row r="2453" spans="5:43" x14ac:dyDescent="0.2">
      <c r="E2453" s="36"/>
      <c r="G2453" s="37"/>
      <c r="H2453" s="38"/>
      <c r="I2453" s="38"/>
      <c r="J2453" s="38"/>
      <c r="M2453" s="39"/>
      <c r="AG2453" s="32"/>
      <c r="AH2453" s="32"/>
      <c r="AI2453" s="40"/>
      <c r="AJ2453" s="41"/>
      <c r="AK2453" s="42"/>
      <c r="AL2453" s="40"/>
      <c r="AM2453" s="41"/>
      <c r="AN2453" s="42"/>
      <c r="AO2453" s="43"/>
      <c r="AP2453" s="43"/>
      <c r="AQ2453" s="43"/>
    </row>
    <row r="2454" spans="5:43" x14ac:dyDescent="0.2">
      <c r="E2454" s="36"/>
      <c r="G2454" s="37"/>
      <c r="H2454" s="38"/>
      <c r="I2454" s="38"/>
      <c r="J2454" s="38"/>
      <c r="M2454" s="39"/>
      <c r="AG2454" s="32"/>
      <c r="AH2454" s="32"/>
      <c r="AI2454" s="40"/>
      <c r="AJ2454" s="41"/>
      <c r="AK2454" s="42"/>
      <c r="AL2454" s="40"/>
      <c r="AM2454" s="41"/>
      <c r="AN2454" s="42"/>
      <c r="AO2454" s="43"/>
      <c r="AP2454" s="43"/>
      <c r="AQ2454" s="43"/>
    </row>
    <row r="2455" spans="5:43" x14ac:dyDescent="0.2">
      <c r="E2455" s="36"/>
      <c r="G2455" s="37"/>
      <c r="H2455" s="38"/>
      <c r="I2455" s="38"/>
      <c r="J2455" s="38"/>
      <c r="M2455" s="39"/>
      <c r="AG2455" s="32"/>
      <c r="AH2455" s="32"/>
      <c r="AI2455" s="40"/>
      <c r="AJ2455" s="41"/>
      <c r="AK2455" s="42"/>
      <c r="AL2455" s="40"/>
      <c r="AM2455" s="41"/>
      <c r="AN2455" s="42"/>
      <c r="AO2455" s="43"/>
      <c r="AP2455" s="43"/>
      <c r="AQ2455" s="43"/>
    </row>
    <row r="2456" spans="5:43" x14ac:dyDescent="0.2">
      <c r="E2456" s="36"/>
      <c r="G2456" s="37"/>
      <c r="H2456" s="38"/>
      <c r="I2456" s="38"/>
      <c r="J2456" s="38"/>
      <c r="M2456" s="39"/>
      <c r="AG2456" s="32"/>
      <c r="AH2456" s="32"/>
      <c r="AI2456" s="40"/>
      <c r="AJ2456" s="41"/>
      <c r="AK2456" s="42"/>
      <c r="AL2456" s="40"/>
      <c r="AM2456" s="41"/>
      <c r="AN2456" s="42"/>
      <c r="AO2456" s="43"/>
      <c r="AP2456" s="43"/>
      <c r="AQ2456" s="43"/>
    </row>
    <row r="2457" spans="5:43" x14ac:dyDescent="0.2">
      <c r="E2457" s="36"/>
      <c r="G2457" s="37"/>
      <c r="H2457" s="38"/>
      <c r="I2457" s="38"/>
      <c r="J2457" s="38"/>
      <c r="M2457" s="39"/>
      <c r="AG2457" s="32"/>
      <c r="AH2457" s="32"/>
      <c r="AI2457" s="40"/>
      <c r="AJ2457" s="41"/>
      <c r="AK2457" s="42"/>
      <c r="AL2457" s="40"/>
      <c r="AM2457" s="41"/>
      <c r="AN2457" s="42"/>
      <c r="AO2457" s="43"/>
      <c r="AP2457" s="43"/>
      <c r="AQ2457" s="43"/>
    </row>
    <row r="2458" spans="5:43" x14ac:dyDescent="0.2">
      <c r="E2458" s="36"/>
      <c r="G2458" s="37"/>
      <c r="H2458" s="38"/>
      <c r="I2458" s="38"/>
      <c r="J2458" s="38"/>
      <c r="M2458" s="39"/>
      <c r="AG2458" s="32"/>
      <c r="AH2458" s="32"/>
      <c r="AI2458" s="40"/>
      <c r="AJ2458" s="41"/>
      <c r="AK2458" s="42"/>
      <c r="AL2458" s="40"/>
      <c r="AM2458" s="41"/>
      <c r="AN2458" s="42"/>
      <c r="AO2458" s="43"/>
      <c r="AP2458" s="43"/>
      <c r="AQ2458" s="43"/>
    </row>
    <row r="2459" spans="5:43" x14ac:dyDescent="0.2">
      <c r="E2459" s="36"/>
      <c r="G2459" s="37"/>
      <c r="H2459" s="38"/>
      <c r="I2459" s="38"/>
      <c r="J2459" s="38"/>
      <c r="M2459" s="39"/>
      <c r="AG2459" s="32"/>
      <c r="AH2459" s="32"/>
      <c r="AI2459" s="40"/>
      <c r="AJ2459" s="41"/>
      <c r="AK2459" s="42"/>
      <c r="AL2459" s="40"/>
      <c r="AM2459" s="41"/>
      <c r="AN2459" s="42"/>
      <c r="AO2459" s="43"/>
      <c r="AP2459" s="43"/>
      <c r="AQ2459" s="43"/>
    </row>
    <row r="2460" spans="5:43" x14ac:dyDescent="0.2">
      <c r="E2460" s="36"/>
      <c r="G2460" s="37"/>
      <c r="H2460" s="38"/>
      <c r="I2460" s="38"/>
      <c r="J2460" s="38"/>
      <c r="M2460" s="39"/>
      <c r="AG2460" s="32"/>
      <c r="AH2460" s="32"/>
      <c r="AI2460" s="40"/>
      <c r="AJ2460" s="41"/>
      <c r="AK2460" s="42"/>
      <c r="AL2460" s="40"/>
      <c r="AM2460" s="41"/>
      <c r="AN2460" s="42"/>
      <c r="AO2460" s="43"/>
      <c r="AP2460" s="43"/>
      <c r="AQ2460" s="43"/>
    </row>
    <row r="2461" spans="5:43" x14ac:dyDescent="0.2">
      <c r="E2461" s="36"/>
      <c r="G2461" s="37"/>
      <c r="H2461" s="38"/>
      <c r="I2461" s="38"/>
      <c r="J2461" s="38"/>
      <c r="M2461" s="39"/>
      <c r="AG2461" s="32"/>
      <c r="AH2461" s="32"/>
      <c r="AI2461" s="40"/>
      <c r="AJ2461" s="41"/>
      <c r="AK2461" s="42"/>
      <c r="AL2461" s="40"/>
      <c r="AM2461" s="41"/>
      <c r="AN2461" s="42"/>
      <c r="AO2461" s="43"/>
      <c r="AP2461" s="43"/>
      <c r="AQ2461" s="43"/>
    </row>
    <row r="2462" spans="5:43" x14ac:dyDescent="0.2">
      <c r="E2462" s="36"/>
      <c r="G2462" s="37"/>
      <c r="H2462" s="38"/>
      <c r="I2462" s="38"/>
      <c r="J2462" s="38"/>
      <c r="M2462" s="39"/>
      <c r="AG2462" s="32"/>
      <c r="AH2462" s="32"/>
      <c r="AI2462" s="40"/>
      <c r="AJ2462" s="41"/>
      <c r="AK2462" s="42"/>
      <c r="AL2462" s="40"/>
      <c r="AM2462" s="41"/>
      <c r="AN2462" s="42"/>
      <c r="AO2462" s="43"/>
      <c r="AP2462" s="43"/>
      <c r="AQ2462" s="43"/>
    </row>
    <row r="2463" spans="5:43" x14ac:dyDescent="0.2">
      <c r="E2463" s="36"/>
      <c r="G2463" s="37"/>
      <c r="H2463" s="38"/>
      <c r="I2463" s="38"/>
      <c r="J2463" s="38"/>
      <c r="M2463" s="39"/>
      <c r="AG2463" s="32"/>
      <c r="AH2463" s="32"/>
      <c r="AI2463" s="40"/>
      <c r="AJ2463" s="41"/>
      <c r="AK2463" s="42"/>
      <c r="AL2463" s="40"/>
      <c r="AM2463" s="41"/>
      <c r="AN2463" s="42"/>
      <c r="AO2463" s="43"/>
      <c r="AP2463" s="43"/>
      <c r="AQ2463" s="43"/>
    </row>
    <row r="2464" spans="5:43" x14ac:dyDescent="0.2">
      <c r="E2464" s="36"/>
      <c r="G2464" s="37"/>
      <c r="H2464" s="38"/>
      <c r="I2464" s="38"/>
      <c r="J2464" s="38"/>
      <c r="M2464" s="39"/>
      <c r="AG2464" s="32"/>
      <c r="AH2464" s="32"/>
      <c r="AI2464" s="40"/>
      <c r="AJ2464" s="41"/>
      <c r="AK2464" s="42"/>
      <c r="AL2464" s="40"/>
      <c r="AM2464" s="41"/>
      <c r="AN2464" s="42"/>
      <c r="AO2464" s="43"/>
      <c r="AP2464" s="43"/>
      <c r="AQ2464" s="43"/>
    </row>
    <row r="2465" spans="5:43" x14ac:dyDescent="0.2">
      <c r="E2465" s="36"/>
      <c r="G2465" s="37"/>
      <c r="H2465" s="38"/>
      <c r="I2465" s="38"/>
      <c r="J2465" s="38"/>
      <c r="M2465" s="39"/>
      <c r="AG2465" s="32"/>
      <c r="AH2465" s="32"/>
      <c r="AI2465" s="40"/>
      <c r="AJ2465" s="41"/>
      <c r="AK2465" s="42"/>
      <c r="AL2465" s="40"/>
      <c r="AM2465" s="41"/>
      <c r="AN2465" s="42"/>
      <c r="AO2465" s="43"/>
      <c r="AP2465" s="43"/>
      <c r="AQ2465" s="43"/>
    </row>
    <row r="2466" spans="5:43" x14ac:dyDescent="0.2">
      <c r="E2466" s="36"/>
      <c r="G2466" s="37"/>
      <c r="H2466" s="38"/>
      <c r="I2466" s="38"/>
      <c r="J2466" s="38"/>
      <c r="M2466" s="39"/>
      <c r="AG2466" s="32"/>
      <c r="AH2466" s="32"/>
      <c r="AI2466" s="40"/>
      <c r="AJ2466" s="41"/>
      <c r="AK2466" s="42"/>
      <c r="AL2466" s="40"/>
      <c r="AM2466" s="41"/>
      <c r="AN2466" s="42"/>
      <c r="AO2466" s="43"/>
      <c r="AP2466" s="43"/>
      <c r="AQ2466" s="43"/>
    </row>
    <row r="2467" spans="5:43" x14ac:dyDescent="0.2">
      <c r="E2467" s="36"/>
      <c r="G2467" s="37"/>
      <c r="H2467" s="38"/>
      <c r="I2467" s="38"/>
      <c r="J2467" s="38"/>
      <c r="M2467" s="39"/>
      <c r="AG2467" s="32"/>
      <c r="AH2467" s="32"/>
      <c r="AI2467" s="40"/>
      <c r="AJ2467" s="41"/>
      <c r="AK2467" s="42"/>
      <c r="AL2467" s="40"/>
      <c r="AM2467" s="41"/>
      <c r="AN2467" s="42"/>
      <c r="AO2467" s="43"/>
      <c r="AP2467" s="43"/>
      <c r="AQ2467" s="43"/>
    </row>
    <row r="2468" spans="5:43" x14ac:dyDescent="0.2">
      <c r="E2468" s="36"/>
      <c r="G2468" s="37"/>
      <c r="H2468" s="38"/>
      <c r="I2468" s="38"/>
      <c r="J2468" s="38"/>
      <c r="M2468" s="39"/>
      <c r="AG2468" s="32"/>
      <c r="AH2468" s="32"/>
      <c r="AI2468" s="40"/>
      <c r="AJ2468" s="41"/>
      <c r="AK2468" s="42"/>
      <c r="AL2468" s="40"/>
      <c r="AM2468" s="41"/>
      <c r="AN2468" s="42"/>
      <c r="AO2468" s="43"/>
      <c r="AP2468" s="43"/>
      <c r="AQ2468" s="43"/>
    </row>
    <row r="2469" spans="5:43" x14ac:dyDescent="0.2">
      <c r="E2469" s="36"/>
      <c r="G2469" s="37"/>
      <c r="H2469" s="38"/>
      <c r="I2469" s="38"/>
      <c r="J2469" s="38"/>
      <c r="M2469" s="39"/>
      <c r="AG2469" s="32"/>
      <c r="AH2469" s="32"/>
      <c r="AI2469" s="40"/>
      <c r="AJ2469" s="41"/>
      <c r="AK2469" s="42"/>
      <c r="AL2469" s="40"/>
      <c r="AM2469" s="41"/>
      <c r="AN2469" s="42"/>
      <c r="AO2469" s="43"/>
      <c r="AP2469" s="43"/>
      <c r="AQ2469" s="43"/>
    </row>
    <row r="2470" spans="5:43" x14ac:dyDescent="0.2">
      <c r="E2470" s="36"/>
      <c r="G2470" s="37"/>
      <c r="H2470" s="38"/>
      <c r="I2470" s="38"/>
      <c r="J2470" s="38"/>
      <c r="M2470" s="39"/>
      <c r="AG2470" s="32"/>
      <c r="AH2470" s="32"/>
      <c r="AI2470" s="40"/>
      <c r="AJ2470" s="41"/>
      <c r="AK2470" s="42"/>
      <c r="AL2470" s="40"/>
      <c r="AM2470" s="41"/>
      <c r="AN2470" s="42"/>
      <c r="AO2470" s="43"/>
      <c r="AP2470" s="43"/>
      <c r="AQ2470" s="43"/>
    </row>
    <row r="2471" spans="5:43" x14ac:dyDescent="0.2">
      <c r="E2471" s="36"/>
      <c r="G2471" s="37"/>
      <c r="H2471" s="38"/>
      <c r="I2471" s="38"/>
      <c r="J2471" s="38"/>
      <c r="M2471" s="39"/>
      <c r="AG2471" s="32"/>
      <c r="AH2471" s="32"/>
      <c r="AI2471" s="40"/>
      <c r="AJ2471" s="41"/>
      <c r="AK2471" s="42"/>
      <c r="AL2471" s="40"/>
      <c r="AM2471" s="41"/>
      <c r="AN2471" s="42"/>
      <c r="AO2471" s="43"/>
      <c r="AP2471" s="43"/>
      <c r="AQ2471" s="43"/>
    </row>
    <row r="2472" spans="5:43" x14ac:dyDescent="0.2">
      <c r="E2472" s="36"/>
      <c r="G2472" s="37"/>
      <c r="H2472" s="38"/>
      <c r="I2472" s="38"/>
      <c r="J2472" s="38"/>
      <c r="M2472" s="39"/>
      <c r="AG2472" s="32"/>
      <c r="AH2472" s="32"/>
      <c r="AI2472" s="40"/>
      <c r="AJ2472" s="41"/>
      <c r="AK2472" s="42"/>
      <c r="AL2472" s="40"/>
      <c r="AM2472" s="41"/>
      <c r="AN2472" s="42"/>
      <c r="AO2472" s="43"/>
      <c r="AP2472" s="43"/>
      <c r="AQ2472" s="43"/>
    </row>
    <row r="2473" spans="5:43" x14ac:dyDescent="0.2">
      <c r="E2473" s="36"/>
      <c r="G2473" s="37"/>
      <c r="H2473" s="38"/>
      <c r="I2473" s="38"/>
      <c r="J2473" s="38"/>
      <c r="M2473" s="39"/>
      <c r="AG2473" s="32"/>
      <c r="AH2473" s="32"/>
      <c r="AI2473" s="40"/>
      <c r="AJ2473" s="41"/>
      <c r="AK2473" s="42"/>
      <c r="AL2473" s="40"/>
      <c r="AM2473" s="41"/>
      <c r="AN2473" s="42"/>
      <c r="AO2473" s="43"/>
      <c r="AP2473" s="43"/>
      <c r="AQ2473" s="43"/>
    </row>
    <row r="2474" spans="5:43" x14ac:dyDescent="0.2">
      <c r="E2474" s="36"/>
      <c r="G2474" s="37"/>
      <c r="H2474" s="38"/>
      <c r="I2474" s="38"/>
      <c r="J2474" s="38"/>
      <c r="M2474" s="39"/>
      <c r="AG2474" s="32"/>
      <c r="AH2474" s="32"/>
      <c r="AI2474" s="40"/>
      <c r="AJ2474" s="41"/>
      <c r="AK2474" s="42"/>
      <c r="AL2474" s="40"/>
      <c r="AM2474" s="41"/>
      <c r="AN2474" s="42"/>
      <c r="AO2474" s="43"/>
      <c r="AP2474" s="43"/>
      <c r="AQ2474" s="43"/>
    </row>
    <row r="2475" spans="5:43" x14ac:dyDescent="0.2">
      <c r="E2475" s="36"/>
      <c r="G2475" s="37"/>
      <c r="H2475" s="38"/>
      <c r="I2475" s="38"/>
      <c r="J2475" s="38"/>
      <c r="M2475" s="39"/>
      <c r="AG2475" s="32"/>
      <c r="AH2475" s="32"/>
      <c r="AI2475" s="40"/>
      <c r="AJ2475" s="41"/>
      <c r="AK2475" s="42"/>
      <c r="AL2475" s="40"/>
      <c r="AM2475" s="41"/>
      <c r="AN2475" s="42"/>
      <c r="AO2475" s="43"/>
      <c r="AP2475" s="43"/>
      <c r="AQ2475" s="43"/>
    </row>
    <row r="2476" spans="5:43" x14ac:dyDescent="0.2">
      <c r="E2476" s="36"/>
      <c r="G2476" s="37"/>
      <c r="H2476" s="38"/>
      <c r="I2476" s="38"/>
      <c r="J2476" s="38"/>
      <c r="M2476" s="39"/>
      <c r="AG2476" s="32"/>
      <c r="AH2476" s="32"/>
      <c r="AI2476" s="40"/>
      <c r="AJ2476" s="41"/>
      <c r="AK2476" s="42"/>
      <c r="AL2476" s="40"/>
      <c r="AM2476" s="41"/>
      <c r="AN2476" s="42"/>
      <c r="AO2476" s="43"/>
      <c r="AP2476" s="43"/>
      <c r="AQ2476" s="43"/>
    </row>
    <row r="2477" spans="5:43" x14ac:dyDescent="0.2">
      <c r="E2477" s="36"/>
      <c r="G2477" s="37"/>
      <c r="H2477" s="38"/>
      <c r="I2477" s="38"/>
      <c r="J2477" s="38"/>
      <c r="M2477" s="39"/>
      <c r="AG2477" s="32"/>
      <c r="AH2477" s="32"/>
      <c r="AI2477" s="40"/>
      <c r="AJ2477" s="41"/>
      <c r="AK2477" s="42"/>
      <c r="AL2477" s="40"/>
      <c r="AM2477" s="41"/>
      <c r="AN2477" s="42"/>
      <c r="AO2477" s="43"/>
      <c r="AP2477" s="43"/>
      <c r="AQ2477" s="43"/>
    </row>
    <row r="2478" spans="5:43" x14ac:dyDescent="0.2">
      <c r="E2478" s="36"/>
      <c r="G2478" s="37"/>
      <c r="H2478" s="38"/>
      <c r="I2478" s="38"/>
      <c r="J2478" s="38"/>
      <c r="M2478" s="39"/>
      <c r="AG2478" s="32"/>
      <c r="AH2478" s="32"/>
      <c r="AI2478" s="40"/>
      <c r="AJ2478" s="41"/>
      <c r="AK2478" s="42"/>
      <c r="AL2478" s="40"/>
      <c r="AM2478" s="41"/>
      <c r="AN2478" s="42"/>
      <c r="AO2478" s="43"/>
      <c r="AP2478" s="43"/>
      <c r="AQ2478" s="43"/>
    </row>
    <row r="2479" spans="5:43" x14ac:dyDescent="0.2">
      <c r="E2479" s="36"/>
      <c r="G2479" s="37"/>
      <c r="H2479" s="38"/>
      <c r="I2479" s="38"/>
      <c r="J2479" s="38"/>
      <c r="M2479" s="39"/>
      <c r="AG2479" s="32"/>
      <c r="AH2479" s="32"/>
      <c r="AI2479" s="40"/>
      <c r="AJ2479" s="41"/>
      <c r="AK2479" s="42"/>
      <c r="AL2479" s="40"/>
      <c r="AM2479" s="41"/>
      <c r="AN2479" s="42"/>
      <c r="AO2479" s="43"/>
      <c r="AP2479" s="43"/>
      <c r="AQ2479" s="43"/>
    </row>
    <row r="2480" spans="5:43" x14ac:dyDescent="0.2">
      <c r="E2480" s="36"/>
      <c r="G2480" s="37"/>
      <c r="H2480" s="38"/>
      <c r="I2480" s="38"/>
      <c r="J2480" s="38"/>
      <c r="M2480" s="39"/>
      <c r="AG2480" s="32"/>
      <c r="AH2480" s="32"/>
      <c r="AI2480" s="40"/>
      <c r="AJ2480" s="41"/>
      <c r="AK2480" s="42"/>
      <c r="AL2480" s="40"/>
      <c r="AM2480" s="41"/>
      <c r="AN2480" s="42"/>
      <c r="AO2480" s="43"/>
      <c r="AP2480" s="43"/>
      <c r="AQ2480" s="43"/>
    </row>
    <row r="2481" spans="5:43" x14ac:dyDescent="0.2">
      <c r="E2481" s="36"/>
      <c r="G2481" s="37"/>
      <c r="H2481" s="38"/>
      <c r="I2481" s="38"/>
      <c r="J2481" s="38"/>
      <c r="M2481" s="39"/>
      <c r="AG2481" s="32"/>
      <c r="AH2481" s="32"/>
      <c r="AI2481" s="40"/>
      <c r="AJ2481" s="41"/>
      <c r="AK2481" s="42"/>
      <c r="AL2481" s="40"/>
      <c r="AM2481" s="41"/>
      <c r="AN2481" s="42"/>
      <c r="AO2481" s="43"/>
      <c r="AP2481" s="43"/>
      <c r="AQ2481" s="43"/>
    </row>
    <row r="2482" spans="5:43" x14ac:dyDescent="0.2">
      <c r="E2482" s="36"/>
      <c r="G2482" s="37"/>
      <c r="H2482" s="38"/>
      <c r="I2482" s="38"/>
      <c r="J2482" s="38"/>
      <c r="M2482" s="39"/>
      <c r="AG2482" s="32"/>
      <c r="AH2482" s="32"/>
      <c r="AI2482" s="40"/>
      <c r="AJ2482" s="41"/>
      <c r="AK2482" s="42"/>
      <c r="AL2482" s="40"/>
      <c r="AM2482" s="41"/>
      <c r="AN2482" s="42"/>
      <c r="AO2482" s="43"/>
      <c r="AP2482" s="43"/>
      <c r="AQ2482" s="43"/>
    </row>
    <row r="2483" spans="5:43" x14ac:dyDescent="0.2">
      <c r="E2483" s="36"/>
      <c r="G2483" s="37"/>
      <c r="H2483" s="38"/>
      <c r="I2483" s="38"/>
      <c r="J2483" s="38"/>
      <c r="M2483" s="39"/>
      <c r="AG2483" s="32"/>
      <c r="AH2483" s="32"/>
      <c r="AI2483" s="40"/>
      <c r="AJ2483" s="41"/>
      <c r="AK2483" s="42"/>
      <c r="AL2483" s="40"/>
      <c r="AM2483" s="41"/>
      <c r="AN2483" s="42"/>
      <c r="AO2483" s="43"/>
      <c r="AP2483" s="43"/>
      <c r="AQ2483" s="43"/>
    </row>
    <row r="2484" spans="5:43" x14ac:dyDescent="0.2">
      <c r="E2484" s="36"/>
      <c r="G2484" s="37"/>
      <c r="H2484" s="38"/>
      <c r="I2484" s="38"/>
      <c r="J2484" s="38"/>
      <c r="M2484" s="39"/>
      <c r="AG2484" s="32"/>
      <c r="AH2484" s="32"/>
      <c r="AI2484" s="40"/>
      <c r="AJ2484" s="41"/>
      <c r="AK2484" s="42"/>
      <c r="AL2484" s="40"/>
      <c r="AM2484" s="41"/>
      <c r="AN2484" s="42"/>
      <c r="AO2484" s="43"/>
      <c r="AP2484" s="43"/>
      <c r="AQ2484" s="43"/>
    </row>
    <row r="2485" spans="5:43" x14ac:dyDescent="0.2">
      <c r="E2485" s="36"/>
      <c r="G2485" s="37"/>
      <c r="H2485" s="38"/>
      <c r="I2485" s="38"/>
      <c r="J2485" s="38"/>
      <c r="M2485" s="39"/>
      <c r="AG2485" s="32"/>
      <c r="AH2485" s="32"/>
      <c r="AI2485" s="40"/>
      <c r="AJ2485" s="41"/>
      <c r="AK2485" s="42"/>
      <c r="AL2485" s="40"/>
      <c r="AM2485" s="41"/>
      <c r="AN2485" s="42"/>
      <c r="AO2485" s="43"/>
      <c r="AP2485" s="43"/>
      <c r="AQ2485" s="43"/>
    </row>
    <row r="2486" spans="5:43" x14ac:dyDescent="0.2">
      <c r="E2486" s="36"/>
      <c r="G2486" s="37"/>
      <c r="H2486" s="38"/>
      <c r="I2486" s="38"/>
      <c r="J2486" s="38"/>
      <c r="M2486" s="39"/>
      <c r="AG2486" s="32"/>
      <c r="AH2486" s="32"/>
      <c r="AI2486" s="40"/>
      <c r="AJ2486" s="41"/>
      <c r="AK2486" s="42"/>
      <c r="AL2486" s="40"/>
      <c r="AM2486" s="41"/>
      <c r="AN2486" s="42"/>
      <c r="AO2486" s="43"/>
      <c r="AP2486" s="43"/>
      <c r="AQ2486" s="43"/>
    </row>
    <row r="2487" spans="5:43" x14ac:dyDescent="0.2">
      <c r="E2487" s="36"/>
      <c r="G2487" s="37"/>
      <c r="H2487" s="38"/>
      <c r="I2487" s="38"/>
      <c r="J2487" s="38"/>
      <c r="M2487" s="39"/>
      <c r="AG2487" s="32"/>
      <c r="AH2487" s="32"/>
      <c r="AI2487" s="40"/>
      <c r="AJ2487" s="41"/>
      <c r="AK2487" s="42"/>
      <c r="AL2487" s="40"/>
      <c r="AM2487" s="41"/>
      <c r="AN2487" s="42"/>
      <c r="AO2487" s="43"/>
      <c r="AP2487" s="43"/>
      <c r="AQ2487" s="43"/>
    </row>
    <row r="2488" spans="5:43" x14ac:dyDescent="0.2">
      <c r="E2488" s="36"/>
      <c r="G2488" s="37"/>
      <c r="H2488" s="38"/>
      <c r="I2488" s="38"/>
      <c r="J2488" s="38"/>
      <c r="M2488" s="39"/>
      <c r="AG2488" s="32"/>
      <c r="AH2488" s="32"/>
      <c r="AI2488" s="40"/>
      <c r="AJ2488" s="41"/>
      <c r="AK2488" s="42"/>
      <c r="AL2488" s="40"/>
      <c r="AM2488" s="41"/>
      <c r="AN2488" s="42"/>
      <c r="AO2488" s="43"/>
      <c r="AP2488" s="43"/>
      <c r="AQ2488" s="43"/>
    </row>
    <row r="2489" spans="5:43" x14ac:dyDescent="0.2">
      <c r="E2489" s="36"/>
      <c r="G2489" s="37"/>
      <c r="H2489" s="38"/>
      <c r="I2489" s="38"/>
      <c r="J2489" s="38"/>
      <c r="M2489" s="39"/>
      <c r="AG2489" s="32"/>
      <c r="AH2489" s="32"/>
      <c r="AI2489" s="40"/>
      <c r="AJ2489" s="41"/>
      <c r="AK2489" s="42"/>
      <c r="AL2489" s="40"/>
      <c r="AM2489" s="41"/>
      <c r="AN2489" s="42"/>
      <c r="AO2489" s="43"/>
      <c r="AP2489" s="43"/>
      <c r="AQ2489" s="43"/>
    </row>
    <row r="2490" spans="5:43" x14ac:dyDescent="0.2">
      <c r="E2490" s="36"/>
      <c r="G2490" s="37"/>
      <c r="H2490" s="38"/>
      <c r="I2490" s="38"/>
      <c r="J2490" s="38"/>
      <c r="M2490" s="39"/>
      <c r="AG2490" s="32"/>
      <c r="AH2490" s="32"/>
      <c r="AI2490" s="40"/>
      <c r="AJ2490" s="41"/>
      <c r="AK2490" s="42"/>
      <c r="AL2490" s="40"/>
      <c r="AM2490" s="41"/>
      <c r="AN2490" s="42"/>
      <c r="AO2490" s="43"/>
      <c r="AP2490" s="43"/>
      <c r="AQ2490" s="43"/>
    </row>
    <row r="2491" spans="5:43" x14ac:dyDescent="0.2">
      <c r="E2491" s="36"/>
      <c r="G2491" s="37"/>
      <c r="H2491" s="38"/>
      <c r="I2491" s="38"/>
      <c r="J2491" s="38"/>
      <c r="M2491" s="39"/>
      <c r="AG2491" s="32"/>
      <c r="AH2491" s="32"/>
      <c r="AI2491" s="40"/>
      <c r="AJ2491" s="41"/>
      <c r="AK2491" s="42"/>
      <c r="AL2491" s="40"/>
      <c r="AM2491" s="41"/>
      <c r="AN2491" s="42"/>
      <c r="AO2491" s="43"/>
      <c r="AP2491" s="43"/>
      <c r="AQ2491" s="43"/>
    </row>
    <row r="2492" spans="5:43" x14ac:dyDescent="0.2">
      <c r="E2492" s="36"/>
      <c r="G2492" s="37"/>
      <c r="H2492" s="38"/>
      <c r="I2492" s="38"/>
      <c r="J2492" s="38"/>
      <c r="M2492" s="39"/>
      <c r="AG2492" s="32"/>
      <c r="AH2492" s="32"/>
      <c r="AI2492" s="40"/>
      <c r="AJ2492" s="41"/>
      <c r="AK2492" s="42"/>
      <c r="AL2492" s="40"/>
      <c r="AM2492" s="41"/>
      <c r="AN2492" s="42"/>
      <c r="AO2492" s="43"/>
      <c r="AP2492" s="43"/>
      <c r="AQ2492" s="43"/>
    </row>
    <row r="2493" spans="5:43" x14ac:dyDescent="0.2">
      <c r="E2493" s="36"/>
      <c r="G2493" s="37"/>
      <c r="H2493" s="38"/>
      <c r="I2493" s="38"/>
      <c r="J2493" s="38"/>
      <c r="M2493" s="39"/>
      <c r="AG2493" s="32"/>
      <c r="AH2493" s="32"/>
      <c r="AI2493" s="40"/>
      <c r="AJ2493" s="41"/>
      <c r="AK2493" s="42"/>
      <c r="AL2493" s="40"/>
      <c r="AM2493" s="41"/>
      <c r="AN2493" s="42"/>
      <c r="AO2493" s="43"/>
      <c r="AP2493" s="43"/>
      <c r="AQ2493" s="43"/>
    </row>
    <row r="2494" spans="5:43" x14ac:dyDescent="0.2">
      <c r="E2494" s="36"/>
      <c r="G2494" s="37"/>
      <c r="H2494" s="38"/>
      <c r="I2494" s="38"/>
      <c r="J2494" s="38"/>
      <c r="M2494" s="39"/>
      <c r="AG2494" s="32"/>
      <c r="AH2494" s="32"/>
      <c r="AI2494" s="40"/>
      <c r="AJ2494" s="41"/>
      <c r="AK2494" s="42"/>
      <c r="AL2494" s="40"/>
      <c r="AM2494" s="41"/>
      <c r="AN2494" s="42"/>
      <c r="AO2494" s="43"/>
      <c r="AP2494" s="43"/>
      <c r="AQ2494" s="43"/>
    </row>
    <row r="2495" spans="5:43" x14ac:dyDescent="0.2">
      <c r="E2495" s="36"/>
      <c r="G2495" s="37"/>
      <c r="H2495" s="38"/>
      <c r="I2495" s="38"/>
      <c r="J2495" s="38"/>
      <c r="M2495" s="39"/>
      <c r="AG2495" s="32"/>
      <c r="AH2495" s="32"/>
      <c r="AI2495" s="40"/>
      <c r="AJ2495" s="41"/>
      <c r="AK2495" s="42"/>
      <c r="AL2495" s="40"/>
      <c r="AM2495" s="41"/>
      <c r="AN2495" s="42"/>
      <c r="AO2495" s="43"/>
      <c r="AP2495" s="43"/>
      <c r="AQ2495" s="43"/>
    </row>
    <row r="2496" spans="5:43" x14ac:dyDescent="0.2">
      <c r="E2496" s="36"/>
      <c r="G2496" s="37"/>
      <c r="H2496" s="38"/>
      <c r="I2496" s="38"/>
      <c r="J2496" s="38"/>
      <c r="M2496" s="39"/>
      <c r="AG2496" s="32"/>
      <c r="AH2496" s="32"/>
      <c r="AI2496" s="40"/>
      <c r="AJ2496" s="41"/>
      <c r="AK2496" s="42"/>
      <c r="AL2496" s="40"/>
      <c r="AM2496" s="41"/>
      <c r="AN2496" s="42"/>
      <c r="AO2496" s="43"/>
      <c r="AP2496" s="43"/>
      <c r="AQ2496" s="43"/>
    </row>
    <row r="2497" spans="5:43" x14ac:dyDescent="0.2">
      <c r="E2497" s="36"/>
      <c r="G2497" s="37"/>
      <c r="H2497" s="38"/>
      <c r="I2497" s="38"/>
      <c r="J2497" s="38"/>
      <c r="M2497" s="39"/>
      <c r="AG2497" s="32"/>
      <c r="AH2497" s="32"/>
      <c r="AI2497" s="40"/>
      <c r="AJ2497" s="41"/>
      <c r="AK2497" s="42"/>
      <c r="AL2497" s="40"/>
      <c r="AM2497" s="41"/>
      <c r="AN2497" s="42"/>
      <c r="AO2497" s="43"/>
      <c r="AP2497" s="43"/>
      <c r="AQ2497" s="43"/>
    </row>
    <row r="2498" spans="5:43" x14ac:dyDescent="0.2">
      <c r="E2498" s="36"/>
      <c r="G2498" s="37"/>
      <c r="H2498" s="38"/>
      <c r="I2498" s="38"/>
      <c r="J2498" s="38"/>
      <c r="M2498" s="39"/>
      <c r="AG2498" s="32"/>
      <c r="AH2498" s="32"/>
      <c r="AI2498" s="40"/>
      <c r="AJ2498" s="41"/>
      <c r="AK2498" s="42"/>
      <c r="AL2498" s="40"/>
      <c r="AM2498" s="41"/>
      <c r="AN2498" s="42"/>
      <c r="AO2498" s="43"/>
      <c r="AP2498" s="43"/>
      <c r="AQ2498" s="43"/>
    </row>
    <row r="2499" spans="5:43" x14ac:dyDescent="0.2">
      <c r="E2499" s="36"/>
      <c r="G2499" s="37"/>
      <c r="H2499" s="38"/>
      <c r="I2499" s="38"/>
      <c r="J2499" s="38"/>
      <c r="M2499" s="39"/>
      <c r="AG2499" s="32"/>
      <c r="AH2499" s="32"/>
      <c r="AI2499" s="40"/>
      <c r="AJ2499" s="41"/>
      <c r="AK2499" s="42"/>
      <c r="AL2499" s="40"/>
      <c r="AM2499" s="41"/>
      <c r="AN2499" s="42"/>
      <c r="AO2499" s="43"/>
      <c r="AP2499" s="43"/>
      <c r="AQ2499" s="43"/>
    </row>
    <row r="2500" spans="5:43" x14ac:dyDescent="0.2">
      <c r="E2500" s="36"/>
      <c r="G2500" s="37"/>
      <c r="H2500" s="38"/>
      <c r="I2500" s="38"/>
      <c r="J2500" s="38"/>
      <c r="M2500" s="39"/>
      <c r="AG2500" s="32"/>
      <c r="AH2500" s="32"/>
      <c r="AI2500" s="40"/>
      <c r="AJ2500" s="41"/>
      <c r="AK2500" s="42"/>
      <c r="AL2500" s="40"/>
      <c r="AM2500" s="41"/>
      <c r="AN2500" s="42"/>
      <c r="AO2500" s="43"/>
      <c r="AP2500" s="43"/>
      <c r="AQ2500" s="43"/>
    </row>
    <row r="2501" spans="5:43" x14ac:dyDescent="0.2">
      <c r="E2501" s="36"/>
      <c r="G2501" s="37"/>
      <c r="H2501" s="38"/>
      <c r="I2501" s="38"/>
      <c r="J2501" s="38"/>
      <c r="M2501" s="39"/>
      <c r="AG2501" s="32"/>
      <c r="AH2501" s="32"/>
      <c r="AI2501" s="40"/>
      <c r="AJ2501" s="41"/>
      <c r="AK2501" s="42"/>
      <c r="AL2501" s="40"/>
      <c r="AM2501" s="41"/>
      <c r="AN2501" s="42"/>
      <c r="AO2501" s="43"/>
      <c r="AP2501" s="43"/>
      <c r="AQ2501" s="43"/>
    </row>
    <row r="2502" spans="5:43" x14ac:dyDescent="0.2">
      <c r="E2502" s="36"/>
      <c r="G2502" s="37"/>
      <c r="H2502" s="38"/>
      <c r="I2502" s="38"/>
      <c r="J2502" s="38"/>
      <c r="M2502" s="39"/>
      <c r="AG2502" s="32"/>
      <c r="AH2502" s="32"/>
      <c r="AI2502" s="40"/>
      <c r="AJ2502" s="41"/>
      <c r="AK2502" s="42"/>
      <c r="AL2502" s="40"/>
      <c r="AM2502" s="41"/>
      <c r="AN2502" s="42"/>
      <c r="AO2502" s="43"/>
      <c r="AP2502" s="43"/>
      <c r="AQ2502" s="43"/>
    </row>
    <row r="2503" spans="5:43" x14ac:dyDescent="0.2">
      <c r="E2503" s="36"/>
      <c r="G2503" s="37"/>
      <c r="H2503" s="38"/>
      <c r="I2503" s="38"/>
      <c r="J2503" s="38"/>
      <c r="M2503" s="39"/>
      <c r="AG2503" s="32"/>
      <c r="AH2503" s="32"/>
      <c r="AI2503" s="40"/>
      <c r="AJ2503" s="41"/>
      <c r="AK2503" s="42"/>
      <c r="AL2503" s="40"/>
      <c r="AM2503" s="41"/>
      <c r="AN2503" s="42"/>
      <c r="AO2503" s="43"/>
      <c r="AP2503" s="43"/>
      <c r="AQ2503" s="43"/>
    </row>
    <row r="2504" spans="5:43" x14ac:dyDescent="0.2">
      <c r="E2504" s="36"/>
      <c r="G2504" s="37"/>
      <c r="H2504" s="38"/>
      <c r="I2504" s="38"/>
      <c r="J2504" s="38"/>
      <c r="M2504" s="39"/>
      <c r="AG2504" s="32"/>
      <c r="AH2504" s="32"/>
      <c r="AI2504" s="40"/>
      <c r="AJ2504" s="41"/>
      <c r="AK2504" s="42"/>
      <c r="AL2504" s="40"/>
      <c r="AM2504" s="41"/>
      <c r="AN2504" s="42"/>
      <c r="AO2504" s="43"/>
      <c r="AP2504" s="43"/>
      <c r="AQ2504" s="43"/>
    </row>
    <row r="2505" spans="5:43" x14ac:dyDescent="0.2">
      <c r="E2505" s="36"/>
      <c r="G2505" s="37"/>
      <c r="H2505" s="38"/>
      <c r="I2505" s="38"/>
      <c r="J2505" s="38"/>
      <c r="M2505" s="39"/>
      <c r="AG2505" s="32"/>
      <c r="AH2505" s="32"/>
      <c r="AI2505" s="40"/>
      <c r="AJ2505" s="41"/>
      <c r="AK2505" s="42"/>
      <c r="AL2505" s="40"/>
      <c r="AM2505" s="41"/>
      <c r="AN2505" s="42"/>
      <c r="AO2505" s="43"/>
      <c r="AP2505" s="43"/>
      <c r="AQ2505" s="43"/>
    </row>
    <row r="2506" spans="5:43" x14ac:dyDescent="0.2">
      <c r="E2506" s="36"/>
      <c r="G2506" s="37"/>
      <c r="H2506" s="38"/>
      <c r="I2506" s="38"/>
      <c r="J2506" s="38"/>
      <c r="M2506" s="39"/>
      <c r="AG2506" s="32"/>
      <c r="AH2506" s="32"/>
      <c r="AI2506" s="40"/>
      <c r="AJ2506" s="41"/>
      <c r="AK2506" s="42"/>
      <c r="AL2506" s="40"/>
      <c r="AM2506" s="41"/>
      <c r="AN2506" s="42"/>
      <c r="AO2506" s="43"/>
      <c r="AP2506" s="43"/>
      <c r="AQ2506" s="43"/>
    </row>
    <row r="2507" spans="5:43" x14ac:dyDescent="0.2">
      <c r="E2507" s="36"/>
      <c r="G2507" s="37"/>
      <c r="H2507" s="38"/>
      <c r="I2507" s="38"/>
      <c r="J2507" s="38"/>
      <c r="M2507" s="39"/>
      <c r="AG2507" s="32"/>
      <c r="AH2507" s="32"/>
      <c r="AI2507" s="40"/>
      <c r="AJ2507" s="41"/>
      <c r="AK2507" s="42"/>
      <c r="AL2507" s="40"/>
      <c r="AM2507" s="41"/>
      <c r="AN2507" s="42"/>
      <c r="AO2507" s="43"/>
      <c r="AP2507" s="43"/>
      <c r="AQ2507" s="43"/>
    </row>
    <row r="2508" spans="5:43" x14ac:dyDescent="0.2">
      <c r="E2508" s="36"/>
      <c r="G2508" s="37"/>
      <c r="H2508" s="38"/>
      <c r="I2508" s="38"/>
      <c r="J2508" s="38"/>
      <c r="M2508" s="39"/>
      <c r="AG2508" s="32"/>
      <c r="AH2508" s="32"/>
      <c r="AI2508" s="40"/>
      <c r="AJ2508" s="41"/>
      <c r="AK2508" s="42"/>
      <c r="AL2508" s="40"/>
      <c r="AM2508" s="41"/>
      <c r="AN2508" s="42"/>
      <c r="AO2508" s="43"/>
      <c r="AP2508" s="43"/>
      <c r="AQ2508" s="43"/>
    </row>
    <row r="2509" spans="5:43" x14ac:dyDescent="0.2">
      <c r="E2509" s="36"/>
      <c r="G2509" s="37"/>
      <c r="H2509" s="38"/>
      <c r="I2509" s="38"/>
      <c r="J2509" s="38"/>
      <c r="M2509" s="39"/>
      <c r="AG2509" s="32"/>
      <c r="AH2509" s="32"/>
      <c r="AI2509" s="40"/>
      <c r="AJ2509" s="41"/>
      <c r="AK2509" s="42"/>
      <c r="AL2509" s="40"/>
      <c r="AM2509" s="41"/>
      <c r="AN2509" s="42"/>
      <c r="AO2509" s="43"/>
      <c r="AP2509" s="43"/>
      <c r="AQ2509" s="43"/>
    </row>
    <row r="2510" spans="5:43" x14ac:dyDescent="0.2">
      <c r="E2510" s="36"/>
      <c r="G2510" s="37"/>
      <c r="H2510" s="38"/>
      <c r="I2510" s="38"/>
      <c r="J2510" s="38"/>
      <c r="M2510" s="39"/>
      <c r="AG2510" s="32"/>
      <c r="AH2510" s="32"/>
      <c r="AI2510" s="40"/>
      <c r="AJ2510" s="41"/>
      <c r="AK2510" s="42"/>
      <c r="AL2510" s="40"/>
      <c r="AM2510" s="41"/>
      <c r="AN2510" s="42"/>
      <c r="AO2510" s="43"/>
      <c r="AP2510" s="43"/>
      <c r="AQ2510" s="43"/>
    </row>
    <row r="2511" spans="5:43" x14ac:dyDescent="0.2">
      <c r="E2511" s="36"/>
      <c r="G2511" s="37"/>
      <c r="H2511" s="38"/>
      <c r="I2511" s="38"/>
      <c r="J2511" s="38"/>
      <c r="M2511" s="39"/>
      <c r="AG2511" s="32"/>
      <c r="AH2511" s="32"/>
      <c r="AI2511" s="40"/>
      <c r="AJ2511" s="41"/>
      <c r="AK2511" s="42"/>
      <c r="AL2511" s="40"/>
      <c r="AM2511" s="41"/>
      <c r="AN2511" s="42"/>
      <c r="AO2511" s="43"/>
      <c r="AP2511" s="43"/>
      <c r="AQ2511" s="43"/>
    </row>
    <row r="2512" spans="5:43" x14ac:dyDescent="0.2">
      <c r="E2512" s="36"/>
      <c r="G2512" s="37"/>
      <c r="H2512" s="38"/>
      <c r="I2512" s="38"/>
      <c r="J2512" s="38"/>
      <c r="M2512" s="39"/>
      <c r="AG2512" s="32"/>
      <c r="AH2512" s="32"/>
      <c r="AI2512" s="40"/>
      <c r="AJ2512" s="41"/>
      <c r="AK2512" s="42"/>
      <c r="AL2512" s="40"/>
      <c r="AM2512" s="41"/>
      <c r="AN2512" s="42"/>
      <c r="AO2512" s="43"/>
      <c r="AP2512" s="43"/>
      <c r="AQ2512" s="43"/>
    </row>
    <row r="2513" spans="5:43" x14ac:dyDescent="0.2">
      <c r="E2513" s="36"/>
      <c r="G2513" s="37"/>
      <c r="H2513" s="38"/>
      <c r="I2513" s="38"/>
      <c r="J2513" s="38"/>
      <c r="M2513" s="39"/>
      <c r="AG2513" s="32"/>
      <c r="AH2513" s="32"/>
      <c r="AI2513" s="40"/>
      <c r="AJ2513" s="41"/>
      <c r="AK2513" s="42"/>
      <c r="AL2513" s="40"/>
      <c r="AM2513" s="41"/>
      <c r="AN2513" s="42"/>
      <c r="AO2513" s="43"/>
      <c r="AP2513" s="43"/>
      <c r="AQ2513" s="43"/>
    </row>
    <row r="2514" spans="5:43" x14ac:dyDescent="0.2">
      <c r="E2514" s="36"/>
      <c r="G2514" s="37"/>
      <c r="H2514" s="38"/>
      <c r="I2514" s="38"/>
      <c r="J2514" s="38"/>
      <c r="M2514" s="39"/>
      <c r="AG2514" s="32"/>
      <c r="AH2514" s="32"/>
      <c r="AI2514" s="40"/>
      <c r="AJ2514" s="41"/>
      <c r="AK2514" s="42"/>
      <c r="AL2514" s="40"/>
      <c r="AM2514" s="41"/>
      <c r="AN2514" s="42"/>
      <c r="AO2514" s="43"/>
      <c r="AP2514" s="43"/>
      <c r="AQ2514" s="43"/>
    </row>
    <row r="2515" spans="5:43" x14ac:dyDescent="0.2">
      <c r="E2515" s="36"/>
      <c r="G2515" s="37"/>
      <c r="H2515" s="38"/>
      <c r="I2515" s="38"/>
      <c r="J2515" s="38"/>
      <c r="M2515" s="39"/>
      <c r="AG2515" s="32"/>
      <c r="AH2515" s="32"/>
      <c r="AI2515" s="40"/>
      <c r="AJ2515" s="41"/>
      <c r="AK2515" s="42"/>
      <c r="AL2515" s="40"/>
      <c r="AM2515" s="41"/>
      <c r="AN2515" s="42"/>
      <c r="AO2515" s="43"/>
      <c r="AP2515" s="43"/>
      <c r="AQ2515" s="43"/>
    </row>
    <row r="2516" spans="5:43" x14ac:dyDescent="0.2">
      <c r="E2516" s="36"/>
      <c r="G2516" s="37"/>
      <c r="H2516" s="38"/>
      <c r="I2516" s="38"/>
      <c r="J2516" s="38"/>
      <c r="M2516" s="39"/>
      <c r="AG2516" s="32"/>
      <c r="AH2516" s="32"/>
      <c r="AI2516" s="40"/>
      <c r="AJ2516" s="41"/>
      <c r="AK2516" s="42"/>
      <c r="AL2516" s="40"/>
      <c r="AM2516" s="41"/>
      <c r="AN2516" s="42"/>
      <c r="AO2516" s="43"/>
      <c r="AP2516" s="43"/>
      <c r="AQ2516" s="43"/>
    </row>
    <row r="2517" spans="5:43" x14ac:dyDescent="0.2">
      <c r="E2517" s="36"/>
      <c r="G2517" s="37"/>
      <c r="H2517" s="38"/>
      <c r="I2517" s="38"/>
      <c r="J2517" s="38"/>
      <c r="M2517" s="39"/>
      <c r="AG2517" s="32"/>
      <c r="AH2517" s="32"/>
      <c r="AI2517" s="40"/>
      <c r="AJ2517" s="41"/>
      <c r="AK2517" s="42"/>
      <c r="AL2517" s="40"/>
      <c r="AM2517" s="41"/>
      <c r="AN2517" s="42"/>
      <c r="AO2517" s="43"/>
      <c r="AP2517" s="43"/>
      <c r="AQ2517" s="43"/>
    </row>
    <row r="2518" spans="5:43" x14ac:dyDescent="0.2">
      <c r="E2518" s="36"/>
      <c r="G2518" s="37"/>
      <c r="H2518" s="38"/>
      <c r="I2518" s="38"/>
      <c r="J2518" s="38"/>
      <c r="M2518" s="39"/>
      <c r="AG2518" s="32"/>
      <c r="AH2518" s="32"/>
      <c r="AI2518" s="40"/>
      <c r="AJ2518" s="41"/>
      <c r="AK2518" s="42"/>
      <c r="AL2518" s="40"/>
      <c r="AM2518" s="41"/>
      <c r="AN2518" s="42"/>
      <c r="AO2518" s="43"/>
      <c r="AP2518" s="43"/>
      <c r="AQ2518" s="43"/>
    </row>
    <row r="2519" spans="5:43" x14ac:dyDescent="0.2">
      <c r="E2519" s="36"/>
      <c r="G2519" s="37"/>
      <c r="H2519" s="38"/>
      <c r="I2519" s="38"/>
      <c r="J2519" s="38"/>
      <c r="M2519" s="39"/>
      <c r="AG2519" s="32"/>
      <c r="AH2519" s="32"/>
      <c r="AI2519" s="40"/>
      <c r="AJ2519" s="41"/>
      <c r="AK2519" s="42"/>
      <c r="AL2519" s="40"/>
      <c r="AM2519" s="41"/>
      <c r="AN2519" s="42"/>
      <c r="AO2519" s="43"/>
      <c r="AP2519" s="43"/>
      <c r="AQ2519" s="43"/>
    </row>
    <row r="2520" spans="5:43" x14ac:dyDescent="0.2">
      <c r="E2520" s="36"/>
      <c r="G2520" s="37"/>
      <c r="H2520" s="38"/>
      <c r="I2520" s="38"/>
      <c r="J2520" s="38"/>
      <c r="M2520" s="39"/>
      <c r="AG2520" s="32"/>
      <c r="AH2520" s="32"/>
      <c r="AI2520" s="40"/>
      <c r="AJ2520" s="41"/>
      <c r="AK2520" s="42"/>
      <c r="AL2520" s="40"/>
      <c r="AM2520" s="41"/>
      <c r="AN2520" s="42"/>
      <c r="AO2520" s="43"/>
      <c r="AP2520" s="43"/>
      <c r="AQ2520" s="43"/>
    </row>
    <row r="2521" spans="5:43" x14ac:dyDescent="0.2">
      <c r="E2521" s="36"/>
      <c r="G2521" s="37"/>
      <c r="H2521" s="38"/>
      <c r="I2521" s="38"/>
      <c r="J2521" s="38"/>
      <c r="M2521" s="39"/>
      <c r="AG2521" s="32"/>
      <c r="AH2521" s="32"/>
      <c r="AI2521" s="40"/>
      <c r="AJ2521" s="41"/>
      <c r="AK2521" s="42"/>
      <c r="AL2521" s="40"/>
      <c r="AM2521" s="41"/>
      <c r="AN2521" s="42"/>
      <c r="AO2521" s="43"/>
      <c r="AP2521" s="43"/>
      <c r="AQ2521" s="43"/>
    </row>
    <row r="2522" spans="5:43" x14ac:dyDescent="0.2">
      <c r="E2522" s="36"/>
      <c r="G2522" s="37"/>
      <c r="H2522" s="38"/>
      <c r="I2522" s="38"/>
      <c r="J2522" s="38"/>
      <c r="M2522" s="39"/>
      <c r="AG2522" s="32"/>
      <c r="AH2522" s="32"/>
      <c r="AI2522" s="40"/>
      <c r="AJ2522" s="41"/>
      <c r="AK2522" s="42"/>
      <c r="AL2522" s="40"/>
      <c r="AM2522" s="41"/>
      <c r="AN2522" s="42"/>
      <c r="AO2522" s="43"/>
      <c r="AP2522" s="43"/>
      <c r="AQ2522" s="43"/>
    </row>
    <row r="2523" spans="5:43" x14ac:dyDescent="0.2">
      <c r="E2523" s="36"/>
      <c r="G2523" s="37"/>
      <c r="H2523" s="38"/>
      <c r="I2523" s="38"/>
      <c r="J2523" s="38"/>
      <c r="M2523" s="39"/>
      <c r="AG2523" s="32"/>
      <c r="AH2523" s="32"/>
      <c r="AI2523" s="40"/>
      <c r="AJ2523" s="41"/>
      <c r="AK2523" s="42"/>
      <c r="AL2523" s="40"/>
      <c r="AM2523" s="41"/>
      <c r="AN2523" s="42"/>
      <c r="AO2523" s="43"/>
      <c r="AP2523" s="43"/>
      <c r="AQ2523" s="43"/>
    </row>
    <row r="2524" spans="5:43" x14ac:dyDescent="0.2">
      <c r="E2524" s="36"/>
      <c r="G2524" s="37"/>
      <c r="H2524" s="38"/>
      <c r="I2524" s="38"/>
      <c r="J2524" s="38"/>
      <c r="M2524" s="39"/>
      <c r="AG2524" s="32"/>
      <c r="AH2524" s="32"/>
      <c r="AI2524" s="40"/>
      <c r="AJ2524" s="41"/>
      <c r="AK2524" s="42"/>
      <c r="AL2524" s="40"/>
      <c r="AM2524" s="41"/>
      <c r="AN2524" s="42"/>
      <c r="AO2524" s="43"/>
      <c r="AP2524" s="43"/>
      <c r="AQ2524" s="43"/>
    </row>
    <row r="2525" spans="5:43" x14ac:dyDescent="0.2">
      <c r="E2525" s="36"/>
      <c r="G2525" s="37"/>
      <c r="H2525" s="38"/>
      <c r="I2525" s="38"/>
      <c r="J2525" s="38"/>
      <c r="M2525" s="39"/>
      <c r="AG2525" s="32"/>
      <c r="AH2525" s="32"/>
      <c r="AI2525" s="40"/>
      <c r="AJ2525" s="41"/>
      <c r="AK2525" s="42"/>
      <c r="AL2525" s="40"/>
      <c r="AM2525" s="41"/>
      <c r="AN2525" s="42"/>
      <c r="AO2525" s="43"/>
      <c r="AP2525" s="43"/>
      <c r="AQ2525" s="43"/>
    </row>
    <row r="2526" spans="5:43" x14ac:dyDescent="0.2">
      <c r="E2526" s="36"/>
      <c r="G2526" s="37"/>
      <c r="H2526" s="38"/>
      <c r="I2526" s="38"/>
      <c r="J2526" s="38"/>
      <c r="M2526" s="39"/>
      <c r="AG2526" s="32"/>
      <c r="AH2526" s="32"/>
      <c r="AI2526" s="40"/>
      <c r="AJ2526" s="41"/>
      <c r="AK2526" s="42"/>
      <c r="AL2526" s="40"/>
      <c r="AM2526" s="41"/>
      <c r="AN2526" s="42"/>
      <c r="AO2526" s="43"/>
      <c r="AP2526" s="43"/>
      <c r="AQ2526" s="43"/>
    </row>
    <row r="2527" spans="5:43" x14ac:dyDescent="0.2">
      <c r="E2527" s="36"/>
      <c r="G2527" s="37"/>
      <c r="H2527" s="38"/>
      <c r="I2527" s="38"/>
      <c r="J2527" s="38"/>
      <c r="M2527" s="39"/>
      <c r="AG2527" s="32"/>
      <c r="AH2527" s="32"/>
      <c r="AI2527" s="40"/>
      <c r="AJ2527" s="41"/>
      <c r="AK2527" s="42"/>
      <c r="AL2527" s="40"/>
      <c r="AM2527" s="41"/>
      <c r="AN2527" s="42"/>
      <c r="AO2527" s="43"/>
      <c r="AP2527" s="43"/>
      <c r="AQ2527" s="43"/>
    </row>
    <row r="2528" spans="5:43" x14ac:dyDescent="0.2">
      <c r="E2528" s="36"/>
      <c r="G2528" s="37"/>
      <c r="H2528" s="38"/>
      <c r="I2528" s="38"/>
      <c r="J2528" s="38"/>
      <c r="M2528" s="39"/>
      <c r="AG2528" s="32"/>
      <c r="AH2528" s="32"/>
      <c r="AI2528" s="40"/>
      <c r="AJ2528" s="41"/>
      <c r="AK2528" s="42"/>
      <c r="AL2528" s="40"/>
      <c r="AM2528" s="41"/>
      <c r="AN2528" s="42"/>
      <c r="AO2528" s="43"/>
      <c r="AP2528" s="43"/>
      <c r="AQ2528" s="43"/>
    </row>
    <row r="2529" spans="5:43" x14ac:dyDescent="0.2">
      <c r="E2529" s="36"/>
      <c r="G2529" s="37"/>
      <c r="H2529" s="38"/>
      <c r="I2529" s="38"/>
      <c r="J2529" s="38"/>
      <c r="M2529" s="39"/>
      <c r="AG2529" s="32"/>
      <c r="AH2529" s="32"/>
      <c r="AI2529" s="40"/>
      <c r="AJ2529" s="41"/>
      <c r="AK2529" s="42"/>
      <c r="AL2529" s="40"/>
      <c r="AM2529" s="41"/>
      <c r="AN2529" s="42"/>
      <c r="AO2529" s="43"/>
      <c r="AP2529" s="43"/>
      <c r="AQ2529" s="43"/>
    </row>
    <row r="2530" spans="5:43" x14ac:dyDescent="0.2">
      <c r="E2530" s="36"/>
      <c r="G2530" s="37"/>
      <c r="H2530" s="38"/>
      <c r="I2530" s="38"/>
      <c r="J2530" s="38"/>
      <c r="M2530" s="39"/>
      <c r="AG2530" s="32"/>
      <c r="AH2530" s="32"/>
      <c r="AI2530" s="40"/>
      <c r="AJ2530" s="41"/>
      <c r="AK2530" s="42"/>
      <c r="AL2530" s="40"/>
      <c r="AM2530" s="41"/>
      <c r="AN2530" s="42"/>
      <c r="AO2530" s="43"/>
      <c r="AP2530" s="43"/>
      <c r="AQ2530" s="43"/>
    </row>
    <row r="2531" spans="5:43" x14ac:dyDescent="0.2">
      <c r="E2531" s="36"/>
      <c r="G2531" s="37"/>
      <c r="H2531" s="38"/>
      <c r="I2531" s="38"/>
      <c r="J2531" s="38"/>
      <c r="M2531" s="39"/>
      <c r="AG2531" s="32"/>
      <c r="AH2531" s="32"/>
      <c r="AI2531" s="40"/>
      <c r="AJ2531" s="41"/>
      <c r="AK2531" s="42"/>
      <c r="AL2531" s="40"/>
      <c r="AM2531" s="41"/>
      <c r="AN2531" s="42"/>
      <c r="AO2531" s="43"/>
      <c r="AP2531" s="43"/>
      <c r="AQ2531" s="43"/>
    </row>
    <row r="2532" spans="5:43" x14ac:dyDescent="0.2">
      <c r="E2532" s="36"/>
      <c r="G2532" s="37"/>
      <c r="H2532" s="38"/>
      <c r="I2532" s="38"/>
      <c r="J2532" s="38"/>
      <c r="M2532" s="39"/>
      <c r="AG2532" s="32"/>
      <c r="AH2532" s="32"/>
      <c r="AI2532" s="40"/>
      <c r="AJ2532" s="41"/>
      <c r="AK2532" s="42"/>
      <c r="AL2532" s="40"/>
      <c r="AM2532" s="41"/>
      <c r="AN2532" s="42"/>
      <c r="AO2532" s="43"/>
      <c r="AP2532" s="43"/>
      <c r="AQ2532" s="43"/>
    </row>
    <row r="2533" spans="5:43" x14ac:dyDescent="0.2">
      <c r="E2533" s="36"/>
      <c r="G2533" s="37"/>
      <c r="H2533" s="38"/>
      <c r="I2533" s="38"/>
      <c r="J2533" s="38"/>
      <c r="M2533" s="39"/>
      <c r="AG2533" s="32"/>
      <c r="AH2533" s="32"/>
      <c r="AI2533" s="40"/>
      <c r="AJ2533" s="41"/>
      <c r="AK2533" s="42"/>
      <c r="AL2533" s="40"/>
      <c r="AM2533" s="41"/>
      <c r="AN2533" s="42"/>
      <c r="AO2533" s="43"/>
      <c r="AP2533" s="43"/>
      <c r="AQ2533" s="43"/>
    </row>
    <row r="2534" spans="5:43" x14ac:dyDescent="0.2">
      <c r="E2534" s="36"/>
      <c r="G2534" s="37"/>
      <c r="H2534" s="38"/>
      <c r="I2534" s="38"/>
      <c r="J2534" s="38"/>
      <c r="M2534" s="39"/>
      <c r="AG2534" s="32"/>
      <c r="AH2534" s="32"/>
      <c r="AI2534" s="40"/>
      <c r="AJ2534" s="41"/>
      <c r="AK2534" s="42"/>
      <c r="AL2534" s="40"/>
      <c r="AM2534" s="41"/>
      <c r="AN2534" s="42"/>
      <c r="AO2534" s="43"/>
      <c r="AP2534" s="43"/>
      <c r="AQ2534" s="43"/>
    </row>
    <row r="2535" spans="5:43" x14ac:dyDescent="0.2">
      <c r="E2535" s="36"/>
      <c r="G2535" s="37"/>
      <c r="H2535" s="38"/>
      <c r="I2535" s="38"/>
      <c r="J2535" s="38"/>
      <c r="M2535" s="39"/>
      <c r="AG2535" s="32"/>
      <c r="AH2535" s="32"/>
      <c r="AI2535" s="40"/>
      <c r="AJ2535" s="41"/>
      <c r="AK2535" s="42"/>
      <c r="AL2535" s="40"/>
      <c r="AM2535" s="41"/>
      <c r="AN2535" s="42"/>
      <c r="AO2535" s="43"/>
      <c r="AP2535" s="43"/>
      <c r="AQ2535" s="43"/>
    </row>
    <row r="2536" spans="5:43" x14ac:dyDescent="0.2">
      <c r="E2536" s="36"/>
      <c r="G2536" s="37"/>
      <c r="H2536" s="38"/>
      <c r="I2536" s="38"/>
      <c r="J2536" s="38"/>
      <c r="M2536" s="39"/>
      <c r="AG2536" s="32"/>
      <c r="AH2536" s="32"/>
      <c r="AI2536" s="40"/>
      <c r="AJ2536" s="41"/>
      <c r="AK2536" s="42"/>
      <c r="AL2536" s="40"/>
      <c r="AM2536" s="41"/>
      <c r="AN2536" s="42"/>
      <c r="AO2536" s="43"/>
      <c r="AP2536" s="43"/>
      <c r="AQ2536" s="43"/>
    </row>
    <row r="2537" spans="5:43" x14ac:dyDescent="0.2">
      <c r="E2537" s="36"/>
      <c r="G2537" s="37"/>
      <c r="H2537" s="38"/>
      <c r="I2537" s="38"/>
      <c r="J2537" s="38"/>
      <c r="M2537" s="39"/>
      <c r="AG2537" s="32"/>
      <c r="AH2537" s="32"/>
      <c r="AI2537" s="40"/>
      <c r="AJ2537" s="41"/>
      <c r="AK2537" s="42"/>
      <c r="AL2537" s="40"/>
      <c r="AM2537" s="41"/>
      <c r="AN2537" s="42"/>
      <c r="AO2537" s="43"/>
      <c r="AP2537" s="43"/>
      <c r="AQ2537" s="43"/>
    </row>
    <row r="2538" spans="5:43" x14ac:dyDescent="0.2">
      <c r="E2538" s="36"/>
      <c r="G2538" s="37"/>
      <c r="H2538" s="38"/>
      <c r="I2538" s="38"/>
      <c r="J2538" s="38"/>
      <c r="M2538" s="39"/>
      <c r="AG2538" s="32"/>
      <c r="AH2538" s="32"/>
      <c r="AI2538" s="40"/>
      <c r="AJ2538" s="41"/>
      <c r="AK2538" s="42"/>
      <c r="AL2538" s="40"/>
      <c r="AM2538" s="41"/>
      <c r="AN2538" s="42"/>
      <c r="AO2538" s="43"/>
      <c r="AP2538" s="43"/>
      <c r="AQ2538" s="43"/>
    </row>
    <row r="2539" spans="5:43" x14ac:dyDescent="0.2">
      <c r="E2539" s="36"/>
      <c r="G2539" s="37"/>
      <c r="H2539" s="38"/>
      <c r="I2539" s="38"/>
      <c r="J2539" s="38"/>
      <c r="M2539" s="39"/>
      <c r="AG2539" s="32"/>
      <c r="AH2539" s="32"/>
      <c r="AI2539" s="40"/>
      <c r="AJ2539" s="41"/>
      <c r="AK2539" s="42"/>
      <c r="AL2539" s="40"/>
      <c r="AM2539" s="41"/>
      <c r="AN2539" s="42"/>
      <c r="AO2539" s="43"/>
      <c r="AP2539" s="43"/>
      <c r="AQ2539" s="43"/>
    </row>
    <row r="2540" spans="5:43" x14ac:dyDescent="0.2">
      <c r="E2540" s="36"/>
      <c r="G2540" s="37"/>
      <c r="H2540" s="38"/>
      <c r="I2540" s="38"/>
      <c r="J2540" s="38"/>
      <c r="M2540" s="39"/>
      <c r="AG2540" s="32"/>
      <c r="AH2540" s="32"/>
      <c r="AI2540" s="40"/>
      <c r="AJ2540" s="41"/>
      <c r="AK2540" s="42"/>
      <c r="AL2540" s="40"/>
      <c r="AM2540" s="41"/>
      <c r="AN2540" s="42"/>
      <c r="AO2540" s="43"/>
      <c r="AP2540" s="43"/>
      <c r="AQ2540" s="43"/>
    </row>
    <row r="2541" spans="5:43" x14ac:dyDescent="0.2">
      <c r="E2541" s="36"/>
      <c r="G2541" s="37"/>
      <c r="H2541" s="38"/>
      <c r="I2541" s="38"/>
      <c r="J2541" s="38"/>
      <c r="M2541" s="39"/>
      <c r="AG2541" s="32"/>
      <c r="AH2541" s="32"/>
      <c r="AI2541" s="40"/>
      <c r="AJ2541" s="41"/>
      <c r="AK2541" s="42"/>
      <c r="AL2541" s="40"/>
      <c r="AM2541" s="41"/>
      <c r="AN2541" s="42"/>
      <c r="AO2541" s="43"/>
      <c r="AP2541" s="43"/>
      <c r="AQ2541" s="43"/>
    </row>
    <row r="2542" spans="5:43" x14ac:dyDescent="0.2">
      <c r="E2542" s="36"/>
      <c r="G2542" s="37"/>
      <c r="H2542" s="38"/>
      <c r="I2542" s="38"/>
      <c r="J2542" s="38"/>
      <c r="M2542" s="39"/>
      <c r="AG2542" s="32"/>
      <c r="AH2542" s="32"/>
      <c r="AI2542" s="40"/>
      <c r="AJ2542" s="41"/>
      <c r="AK2542" s="42"/>
      <c r="AL2542" s="40"/>
      <c r="AM2542" s="41"/>
      <c r="AN2542" s="42"/>
      <c r="AO2542" s="43"/>
      <c r="AP2542" s="43"/>
      <c r="AQ2542" s="43"/>
    </row>
    <row r="2543" spans="5:43" x14ac:dyDescent="0.2">
      <c r="E2543" s="36"/>
      <c r="G2543" s="37"/>
      <c r="H2543" s="38"/>
      <c r="I2543" s="38"/>
      <c r="J2543" s="38"/>
      <c r="M2543" s="39"/>
      <c r="AG2543" s="32"/>
      <c r="AH2543" s="32"/>
      <c r="AI2543" s="40"/>
      <c r="AJ2543" s="41"/>
      <c r="AK2543" s="42"/>
      <c r="AL2543" s="40"/>
      <c r="AM2543" s="41"/>
      <c r="AN2543" s="42"/>
      <c r="AO2543" s="43"/>
      <c r="AP2543" s="43"/>
      <c r="AQ2543" s="43"/>
    </row>
    <row r="2544" spans="5:43" x14ac:dyDescent="0.2">
      <c r="E2544" s="36"/>
      <c r="G2544" s="37"/>
      <c r="H2544" s="38"/>
      <c r="I2544" s="38"/>
      <c r="J2544" s="38"/>
      <c r="M2544" s="39"/>
      <c r="AG2544" s="32"/>
      <c r="AH2544" s="32"/>
      <c r="AI2544" s="40"/>
      <c r="AJ2544" s="41"/>
      <c r="AK2544" s="42"/>
      <c r="AL2544" s="40"/>
      <c r="AM2544" s="41"/>
      <c r="AN2544" s="42"/>
      <c r="AO2544" s="43"/>
      <c r="AP2544" s="43"/>
      <c r="AQ2544" s="43"/>
    </row>
    <row r="2545" spans="5:43" x14ac:dyDescent="0.2">
      <c r="E2545" s="36"/>
      <c r="G2545" s="37"/>
      <c r="H2545" s="38"/>
      <c r="I2545" s="38"/>
      <c r="J2545" s="38"/>
      <c r="M2545" s="39"/>
      <c r="AG2545" s="32"/>
      <c r="AH2545" s="32"/>
      <c r="AI2545" s="40"/>
      <c r="AJ2545" s="41"/>
      <c r="AK2545" s="42"/>
      <c r="AL2545" s="40"/>
      <c r="AM2545" s="41"/>
      <c r="AN2545" s="42"/>
      <c r="AO2545" s="43"/>
      <c r="AP2545" s="43"/>
      <c r="AQ2545" s="43"/>
    </row>
    <row r="2546" spans="5:43" x14ac:dyDescent="0.2">
      <c r="E2546" s="36"/>
      <c r="G2546" s="37"/>
      <c r="H2546" s="38"/>
      <c r="I2546" s="38"/>
      <c r="J2546" s="38"/>
      <c r="M2546" s="39"/>
      <c r="AG2546" s="32"/>
      <c r="AH2546" s="32"/>
      <c r="AI2546" s="40"/>
      <c r="AJ2546" s="41"/>
      <c r="AK2546" s="42"/>
      <c r="AL2546" s="40"/>
      <c r="AM2546" s="41"/>
      <c r="AN2546" s="42"/>
      <c r="AO2546" s="43"/>
      <c r="AP2546" s="43"/>
      <c r="AQ2546" s="43"/>
    </row>
    <row r="2547" spans="5:43" x14ac:dyDescent="0.2">
      <c r="E2547" s="36"/>
      <c r="G2547" s="37"/>
      <c r="H2547" s="38"/>
      <c r="I2547" s="38"/>
      <c r="J2547" s="38"/>
      <c r="M2547" s="39"/>
      <c r="AG2547" s="32"/>
      <c r="AH2547" s="32"/>
      <c r="AI2547" s="40"/>
      <c r="AJ2547" s="41"/>
      <c r="AK2547" s="42"/>
      <c r="AL2547" s="40"/>
      <c r="AM2547" s="41"/>
      <c r="AN2547" s="42"/>
      <c r="AO2547" s="43"/>
      <c r="AP2547" s="43"/>
      <c r="AQ2547" s="43"/>
    </row>
    <row r="2548" spans="5:43" x14ac:dyDescent="0.2">
      <c r="E2548" s="36"/>
      <c r="G2548" s="37"/>
      <c r="H2548" s="38"/>
      <c r="I2548" s="38"/>
      <c r="J2548" s="38"/>
      <c r="M2548" s="39"/>
      <c r="AG2548" s="32"/>
      <c r="AH2548" s="32"/>
      <c r="AI2548" s="40"/>
      <c r="AJ2548" s="41"/>
      <c r="AK2548" s="42"/>
      <c r="AL2548" s="40"/>
      <c r="AM2548" s="41"/>
      <c r="AN2548" s="42"/>
      <c r="AO2548" s="43"/>
      <c r="AP2548" s="43"/>
      <c r="AQ2548" s="43"/>
    </row>
    <row r="2549" spans="5:43" x14ac:dyDescent="0.2">
      <c r="E2549" s="36"/>
      <c r="G2549" s="37"/>
      <c r="H2549" s="38"/>
      <c r="I2549" s="38"/>
      <c r="J2549" s="38"/>
      <c r="M2549" s="39"/>
      <c r="AG2549" s="32"/>
      <c r="AH2549" s="32"/>
      <c r="AI2549" s="40"/>
      <c r="AJ2549" s="41"/>
      <c r="AK2549" s="42"/>
      <c r="AL2549" s="40"/>
      <c r="AM2549" s="41"/>
      <c r="AN2549" s="42"/>
      <c r="AO2549" s="43"/>
      <c r="AP2549" s="43"/>
      <c r="AQ2549" s="43"/>
    </row>
    <row r="2550" spans="5:43" x14ac:dyDescent="0.2">
      <c r="E2550" s="36"/>
      <c r="G2550" s="37"/>
      <c r="H2550" s="38"/>
      <c r="I2550" s="38"/>
      <c r="J2550" s="38"/>
      <c r="M2550" s="39"/>
      <c r="AG2550" s="32"/>
      <c r="AH2550" s="32"/>
      <c r="AI2550" s="40"/>
      <c r="AJ2550" s="41"/>
      <c r="AK2550" s="42"/>
      <c r="AL2550" s="40"/>
      <c r="AM2550" s="41"/>
      <c r="AN2550" s="42"/>
      <c r="AO2550" s="43"/>
      <c r="AP2550" s="43"/>
      <c r="AQ2550" s="43"/>
    </row>
    <row r="2551" spans="5:43" x14ac:dyDescent="0.2">
      <c r="E2551" s="36"/>
      <c r="G2551" s="37"/>
      <c r="H2551" s="38"/>
      <c r="I2551" s="38"/>
      <c r="J2551" s="38"/>
      <c r="M2551" s="39"/>
      <c r="AG2551" s="32"/>
      <c r="AH2551" s="32"/>
      <c r="AI2551" s="40"/>
      <c r="AJ2551" s="41"/>
      <c r="AK2551" s="42"/>
      <c r="AL2551" s="40"/>
      <c r="AM2551" s="41"/>
      <c r="AN2551" s="42"/>
      <c r="AO2551" s="43"/>
      <c r="AP2551" s="43"/>
      <c r="AQ2551" s="43"/>
    </row>
    <row r="2552" spans="5:43" x14ac:dyDescent="0.2">
      <c r="E2552" s="36"/>
      <c r="G2552" s="37"/>
      <c r="H2552" s="38"/>
      <c r="I2552" s="38"/>
      <c r="J2552" s="38"/>
      <c r="M2552" s="39"/>
      <c r="AG2552" s="32"/>
      <c r="AH2552" s="32"/>
      <c r="AI2552" s="40"/>
      <c r="AJ2552" s="41"/>
      <c r="AK2552" s="42"/>
      <c r="AL2552" s="40"/>
      <c r="AM2552" s="41"/>
      <c r="AN2552" s="42"/>
      <c r="AO2552" s="43"/>
      <c r="AP2552" s="43"/>
      <c r="AQ2552" s="43"/>
    </row>
    <row r="2553" spans="5:43" x14ac:dyDescent="0.2">
      <c r="E2553" s="36"/>
      <c r="G2553" s="37"/>
      <c r="H2553" s="38"/>
      <c r="I2553" s="38"/>
      <c r="J2553" s="38"/>
      <c r="M2553" s="39"/>
      <c r="AG2553" s="32"/>
      <c r="AH2553" s="32"/>
      <c r="AI2553" s="40"/>
      <c r="AJ2553" s="41"/>
      <c r="AK2553" s="42"/>
      <c r="AL2553" s="40"/>
      <c r="AM2553" s="41"/>
      <c r="AN2553" s="42"/>
      <c r="AO2553" s="43"/>
      <c r="AP2553" s="43"/>
      <c r="AQ2553" s="43"/>
    </row>
    <row r="2554" spans="5:43" x14ac:dyDescent="0.2">
      <c r="E2554" s="36"/>
      <c r="G2554" s="37"/>
      <c r="H2554" s="38"/>
      <c r="I2554" s="38"/>
      <c r="J2554" s="38"/>
      <c r="M2554" s="39"/>
      <c r="AG2554" s="32"/>
      <c r="AH2554" s="32"/>
      <c r="AI2554" s="40"/>
      <c r="AJ2554" s="41"/>
      <c r="AK2554" s="42"/>
      <c r="AL2554" s="40"/>
      <c r="AM2554" s="41"/>
      <c r="AN2554" s="42"/>
      <c r="AO2554" s="43"/>
      <c r="AP2554" s="43"/>
      <c r="AQ2554" s="43"/>
    </row>
    <row r="2555" spans="5:43" x14ac:dyDescent="0.2">
      <c r="E2555" s="36"/>
      <c r="G2555" s="37"/>
      <c r="H2555" s="38"/>
      <c r="I2555" s="38"/>
      <c r="J2555" s="38"/>
      <c r="M2555" s="39"/>
      <c r="AG2555" s="32"/>
      <c r="AH2555" s="32"/>
      <c r="AI2555" s="40"/>
      <c r="AJ2555" s="41"/>
      <c r="AK2555" s="42"/>
      <c r="AL2555" s="40"/>
      <c r="AM2555" s="41"/>
      <c r="AN2555" s="42"/>
      <c r="AO2555" s="43"/>
      <c r="AP2555" s="43"/>
      <c r="AQ2555" s="43"/>
    </row>
    <row r="2556" spans="5:43" x14ac:dyDescent="0.2">
      <c r="E2556" s="36"/>
      <c r="G2556" s="37"/>
      <c r="H2556" s="38"/>
      <c r="I2556" s="38"/>
      <c r="J2556" s="38"/>
      <c r="M2556" s="39"/>
      <c r="AG2556" s="32"/>
      <c r="AH2556" s="32"/>
      <c r="AI2556" s="40"/>
      <c r="AJ2556" s="41"/>
      <c r="AK2556" s="42"/>
      <c r="AL2556" s="40"/>
      <c r="AM2556" s="41"/>
      <c r="AN2556" s="42"/>
      <c r="AO2556" s="43"/>
      <c r="AP2556" s="43"/>
      <c r="AQ2556" s="43"/>
    </row>
    <row r="2557" spans="5:43" x14ac:dyDescent="0.2">
      <c r="E2557" s="36"/>
      <c r="G2557" s="37"/>
      <c r="H2557" s="38"/>
      <c r="I2557" s="38"/>
      <c r="J2557" s="38"/>
      <c r="M2557" s="39"/>
      <c r="AG2557" s="32"/>
      <c r="AH2557" s="32"/>
      <c r="AI2557" s="40"/>
      <c r="AJ2557" s="41"/>
      <c r="AK2557" s="42"/>
      <c r="AL2557" s="40"/>
      <c r="AM2557" s="41"/>
      <c r="AN2557" s="42"/>
      <c r="AO2557" s="43"/>
      <c r="AP2557" s="43"/>
      <c r="AQ2557" s="43"/>
    </row>
    <row r="2558" spans="5:43" x14ac:dyDescent="0.2">
      <c r="E2558" s="36"/>
      <c r="G2558" s="37"/>
      <c r="H2558" s="38"/>
      <c r="I2558" s="38"/>
      <c r="J2558" s="38"/>
      <c r="M2558" s="39"/>
      <c r="AG2558" s="32"/>
      <c r="AH2558" s="32"/>
      <c r="AI2558" s="40"/>
      <c r="AJ2558" s="41"/>
      <c r="AK2558" s="42"/>
      <c r="AL2558" s="40"/>
      <c r="AM2558" s="41"/>
      <c r="AN2558" s="42"/>
      <c r="AO2558" s="43"/>
      <c r="AP2558" s="43"/>
      <c r="AQ2558" s="43"/>
    </row>
    <row r="2559" spans="5:43" x14ac:dyDescent="0.2">
      <c r="E2559" s="36"/>
      <c r="G2559" s="37"/>
      <c r="H2559" s="38"/>
      <c r="I2559" s="38"/>
      <c r="J2559" s="38"/>
      <c r="M2559" s="39"/>
      <c r="AG2559" s="32"/>
      <c r="AH2559" s="32"/>
      <c r="AI2559" s="40"/>
      <c r="AJ2559" s="41"/>
      <c r="AK2559" s="42"/>
      <c r="AL2559" s="40"/>
      <c r="AM2559" s="41"/>
      <c r="AN2559" s="42"/>
      <c r="AO2559" s="43"/>
      <c r="AP2559" s="43"/>
      <c r="AQ2559" s="43"/>
    </row>
    <row r="2560" spans="5:43" x14ac:dyDescent="0.2">
      <c r="E2560" s="36"/>
      <c r="G2560" s="37"/>
      <c r="H2560" s="38"/>
      <c r="I2560" s="38"/>
      <c r="J2560" s="38"/>
      <c r="M2560" s="39"/>
      <c r="AG2560" s="32"/>
      <c r="AH2560" s="32"/>
      <c r="AI2560" s="40"/>
      <c r="AJ2560" s="41"/>
      <c r="AK2560" s="42"/>
      <c r="AL2560" s="40"/>
      <c r="AM2560" s="41"/>
      <c r="AN2560" s="42"/>
      <c r="AO2560" s="43"/>
      <c r="AP2560" s="43"/>
      <c r="AQ2560" s="43"/>
    </row>
    <row r="2561" spans="5:43" x14ac:dyDescent="0.2">
      <c r="E2561" s="36"/>
      <c r="G2561" s="37"/>
      <c r="H2561" s="38"/>
      <c r="I2561" s="38"/>
      <c r="J2561" s="38"/>
      <c r="M2561" s="39"/>
      <c r="AG2561" s="32"/>
      <c r="AH2561" s="32"/>
      <c r="AI2561" s="40"/>
      <c r="AJ2561" s="41"/>
      <c r="AK2561" s="42"/>
      <c r="AL2561" s="40"/>
      <c r="AM2561" s="41"/>
      <c r="AN2561" s="42"/>
      <c r="AO2561" s="43"/>
      <c r="AP2561" s="43"/>
      <c r="AQ2561" s="43"/>
    </row>
    <row r="2562" spans="5:43" x14ac:dyDescent="0.2">
      <c r="E2562" s="36"/>
      <c r="G2562" s="37"/>
      <c r="H2562" s="38"/>
      <c r="I2562" s="38"/>
      <c r="J2562" s="38"/>
      <c r="M2562" s="39"/>
      <c r="AG2562" s="32"/>
      <c r="AH2562" s="32"/>
      <c r="AI2562" s="40"/>
      <c r="AJ2562" s="41"/>
      <c r="AK2562" s="42"/>
      <c r="AL2562" s="40"/>
      <c r="AM2562" s="41"/>
      <c r="AN2562" s="42"/>
      <c r="AO2562" s="43"/>
      <c r="AP2562" s="43"/>
      <c r="AQ2562" s="43"/>
    </row>
    <row r="2563" spans="5:43" x14ac:dyDescent="0.2">
      <c r="E2563" s="36"/>
      <c r="G2563" s="37"/>
      <c r="H2563" s="38"/>
      <c r="I2563" s="38"/>
      <c r="J2563" s="38"/>
      <c r="M2563" s="39"/>
      <c r="AG2563" s="32"/>
      <c r="AH2563" s="32"/>
      <c r="AI2563" s="40"/>
      <c r="AJ2563" s="41"/>
      <c r="AK2563" s="42"/>
      <c r="AL2563" s="40"/>
      <c r="AM2563" s="41"/>
      <c r="AN2563" s="42"/>
      <c r="AO2563" s="43"/>
      <c r="AP2563" s="43"/>
      <c r="AQ2563" s="43"/>
    </row>
    <row r="2564" spans="5:43" x14ac:dyDescent="0.2">
      <c r="E2564" s="36"/>
      <c r="G2564" s="37"/>
      <c r="H2564" s="38"/>
      <c r="I2564" s="38"/>
      <c r="J2564" s="38"/>
      <c r="M2564" s="39"/>
      <c r="AG2564" s="32"/>
      <c r="AH2564" s="32"/>
      <c r="AI2564" s="40"/>
      <c r="AJ2564" s="41"/>
      <c r="AK2564" s="42"/>
      <c r="AL2564" s="40"/>
      <c r="AM2564" s="41"/>
      <c r="AN2564" s="42"/>
      <c r="AO2564" s="43"/>
      <c r="AP2564" s="43"/>
      <c r="AQ2564" s="43"/>
    </row>
    <row r="2565" spans="5:43" x14ac:dyDescent="0.2">
      <c r="E2565" s="36"/>
      <c r="G2565" s="37"/>
      <c r="H2565" s="38"/>
      <c r="I2565" s="38"/>
      <c r="J2565" s="38"/>
      <c r="M2565" s="39"/>
      <c r="AG2565" s="32"/>
      <c r="AH2565" s="32"/>
      <c r="AI2565" s="40"/>
      <c r="AJ2565" s="41"/>
      <c r="AK2565" s="42"/>
      <c r="AL2565" s="40"/>
      <c r="AM2565" s="41"/>
      <c r="AN2565" s="42"/>
      <c r="AO2565" s="43"/>
      <c r="AP2565" s="43"/>
      <c r="AQ2565" s="43"/>
    </row>
    <row r="2566" spans="5:43" x14ac:dyDescent="0.2">
      <c r="E2566" s="36"/>
      <c r="G2566" s="37"/>
      <c r="H2566" s="38"/>
      <c r="I2566" s="38"/>
      <c r="J2566" s="38"/>
      <c r="M2566" s="39"/>
      <c r="AG2566" s="32"/>
      <c r="AH2566" s="32"/>
      <c r="AI2566" s="40"/>
      <c r="AJ2566" s="41"/>
      <c r="AK2566" s="42"/>
      <c r="AL2566" s="40"/>
      <c r="AM2566" s="41"/>
      <c r="AN2566" s="42"/>
      <c r="AO2566" s="43"/>
      <c r="AP2566" s="43"/>
      <c r="AQ2566" s="43"/>
    </row>
    <row r="2567" spans="5:43" x14ac:dyDescent="0.2">
      <c r="E2567" s="36"/>
      <c r="G2567" s="37"/>
      <c r="H2567" s="38"/>
      <c r="I2567" s="38"/>
      <c r="J2567" s="38"/>
      <c r="M2567" s="39"/>
      <c r="AG2567" s="32"/>
      <c r="AH2567" s="32"/>
      <c r="AI2567" s="40"/>
      <c r="AJ2567" s="41"/>
      <c r="AK2567" s="42"/>
      <c r="AL2567" s="40"/>
      <c r="AM2567" s="41"/>
      <c r="AN2567" s="42"/>
      <c r="AO2567" s="43"/>
      <c r="AP2567" s="43"/>
      <c r="AQ2567" s="43"/>
    </row>
    <row r="2568" spans="5:43" x14ac:dyDescent="0.2">
      <c r="E2568" s="36"/>
      <c r="G2568" s="37"/>
      <c r="H2568" s="38"/>
      <c r="I2568" s="38"/>
      <c r="J2568" s="38"/>
      <c r="M2568" s="39"/>
      <c r="AG2568" s="32"/>
      <c r="AH2568" s="32"/>
      <c r="AI2568" s="40"/>
      <c r="AJ2568" s="41"/>
      <c r="AK2568" s="42"/>
      <c r="AL2568" s="40"/>
      <c r="AM2568" s="41"/>
      <c r="AN2568" s="42"/>
      <c r="AO2568" s="43"/>
      <c r="AP2568" s="43"/>
      <c r="AQ2568" s="43"/>
    </row>
    <row r="2569" spans="5:43" x14ac:dyDescent="0.2">
      <c r="E2569" s="36"/>
      <c r="G2569" s="37"/>
      <c r="H2569" s="38"/>
      <c r="I2569" s="38"/>
      <c r="J2569" s="38"/>
      <c r="M2569" s="39"/>
      <c r="AG2569" s="32"/>
      <c r="AH2569" s="32"/>
      <c r="AI2569" s="40"/>
      <c r="AJ2569" s="41"/>
      <c r="AK2569" s="42"/>
      <c r="AL2569" s="40"/>
      <c r="AM2569" s="41"/>
      <c r="AN2569" s="42"/>
      <c r="AO2569" s="43"/>
      <c r="AP2569" s="43"/>
      <c r="AQ2569" s="43"/>
    </row>
    <row r="2570" spans="5:43" x14ac:dyDescent="0.2">
      <c r="E2570" s="36"/>
      <c r="G2570" s="37"/>
      <c r="H2570" s="38"/>
      <c r="I2570" s="38"/>
      <c r="J2570" s="38"/>
      <c r="M2570" s="39"/>
      <c r="AG2570" s="32"/>
      <c r="AH2570" s="32"/>
      <c r="AI2570" s="40"/>
      <c r="AJ2570" s="41"/>
      <c r="AK2570" s="42"/>
      <c r="AL2570" s="40"/>
      <c r="AM2570" s="41"/>
      <c r="AN2570" s="42"/>
      <c r="AO2570" s="43"/>
      <c r="AP2570" s="43"/>
      <c r="AQ2570" s="43"/>
    </row>
    <row r="2571" spans="5:43" x14ac:dyDescent="0.2">
      <c r="E2571" s="36"/>
      <c r="G2571" s="37"/>
      <c r="H2571" s="38"/>
      <c r="I2571" s="38"/>
      <c r="J2571" s="38"/>
      <c r="M2571" s="39"/>
      <c r="AG2571" s="32"/>
      <c r="AH2571" s="32"/>
      <c r="AI2571" s="40"/>
      <c r="AJ2571" s="41"/>
      <c r="AK2571" s="42"/>
      <c r="AL2571" s="40"/>
      <c r="AM2571" s="41"/>
      <c r="AN2571" s="42"/>
      <c r="AO2571" s="43"/>
      <c r="AP2571" s="43"/>
      <c r="AQ2571" s="43"/>
    </row>
    <row r="2572" spans="5:43" x14ac:dyDescent="0.2">
      <c r="E2572" s="36"/>
      <c r="G2572" s="37"/>
      <c r="H2572" s="38"/>
      <c r="I2572" s="38"/>
      <c r="J2572" s="38"/>
      <c r="M2572" s="39"/>
      <c r="AG2572" s="32"/>
      <c r="AH2572" s="32"/>
      <c r="AI2572" s="40"/>
      <c r="AJ2572" s="41"/>
      <c r="AK2572" s="42"/>
      <c r="AL2572" s="40"/>
      <c r="AM2572" s="41"/>
      <c r="AN2572" s="42"/>
      <c r="AO2572" s="43"/>
      <c r="AP2572" s="43"/>
      <c r="AQ2572" s="43"/>
    </row>
    <row r="2573" spans="5:43" x14ac:dyDescent="0.2">
      <c r="E2573" s="36"/>
      <c r="G2573" s="37"/>
      <c r="H2573" s="38"/>
      <c r="I2573" s="38"/>
      <c r="J2573" s="38"/>
      <c r="M2573" s="39"/>
      <c r="AG2573" s="32"/>
      <c r="AH2573" s="32"/>
      <c r="AI2573" s="40"/>
      <c r="AJ2573" s="41"/>
      <c r="AK2573" s="42"/>
      <c r="AL2573" s="40"/>
      <c r="AM2573" s="41"/>
      <c r="AN2573" s="42"/>
      <c r="AO2573" s="43"/>
      <c r="AP2573" s="43"/>
      <c r="AQ2573" s="43"/>
    </row>
    <row r="2574" spans="5:43" x14ac:dyDescent="0.2">
      <c r="E2574" s="36"/>
      <c r="G2574" s="37"/>
      <c r="H2574" s="38"/>
      <c r="I2574" s="38"/>
      <c r="J2574" s="38"/>
      <c r="M2574" s="39"/>
      <c r="AG2574" s="32"/>
      <c r="AH2574" s="32"/>
      <c r="AI2574" s="40"/>
      <c r="AJ2574" s="41"/>
      <c r="AK2574" s="42"/>
      <c r="AL2574" s="40"/>
      <c r="AM2574" s="41"/>
      <c r="AN2574" s="42"/>
      <c r="AO2574" s="43"/>
      <c r="AP2574" s="43"/>
      <c r="AQ2574" s="43"/>
    </row>
    <row r="2575" spans="5:43" x14ac:dyDescent="0.2">
      <c r="E2575" s="36"/>
      <c r="G2575" s="37"/>
      <c r="H2575" s="38"/>
      <c r="I2575" s="38"/>
      <c r="J2575" s="38"/>
      <c r="M2575" s="39"/>
      <c r="AG2575" s="32"/>
      <c r="AH2575" s="32"/>
      <c r="AI2575" s="40"/>
      <c r="AJ2575" s="41"/>
      <c r="AK2575" s="42"/>
      <c r="AL2575" s="40"/>
      <c r="AM2575" s="41"/>
      <c r="AN2575" s="42"/>
      <c r="AO2575" s="43"/>
      <c r="AP2575" s="43"/>
      <c r="AQ2575" s="43"/>
    </row>
    <row r="2576" spans="5:43" x14ac:dyDescent="0.2">
      <c r="E2576" s="36"/>
      <c r="G2576" s="37"/>
      <c r="H2576" s="38"/>
      <c r="I2576" s="38"/>
      <c r="J2576" s="38"/>
      <c r="M2576" s="39"/>
      <c r="AG2576" s="32"/>
      <c r="AH2576" s="32"/>
      <c r="AI2576" s="40"/>
      <c r="AJ2576" s="41"/>
      <c r="AK2576" s="42"/>
      <c r="AL2576" s="40"/>
      <c r="AM2576" s="41"/>
      <c r="AN2576" s="42"/>
      <c r="AO2576" s="43"/>
      <c r="AP2576" s="43"/>
      <c r="AQ2576" s="43"/>
    </row>
    <row r="2577" spans="5:43" x14ac:dyDescent="0.2">
      <c r="E2577" s="36"/>
      <c r="G2577" s="37"/>
      <c r="H2577" s="38"/>
      <c r="I2577" s="38"/>
      <c r="J2577" s="38"/>
      <c r="M2577" s="39"/>
      <c r="AG2577" s="32"/>
      <c r="AH2577" s="32"/>
      <c r="AI2577" s="40"/>
      <c r="AJ2577" s="41"/>
      <c r="AK2577" s="42"/>
      <c r="AL2577" s="40"/>
      <c r="AM2577" s="41"/>
      <c r="AN2577" s="42"/>
      <c r="AO2577" s="43"/>
      <c r="AP2577" s="43"/>
      <c r="AQ2577" s="43"/>
    </row>
    <row r="2578" spans="5:43" x14ac:dyDescent="0.2">
      <c r="E2578" s="36"/>
      <c r="G2578" s="37"/>
      <c r="H2578" s="38"/>
      <c r="I2578" s="38"/>
      <c r="J2578" s="38"/>
      <c r="M2578" s="39"/>
      <c r="AG2578" s="32"/>
      <c r="AH2578" s="32"/>
      <c r="AI2578" s="40"/>
      <c r="AJ2578" s="41"/>
      <c r="AK2578" s="42"/>
      <c r="AL2578" s="40"/>
      <c r="AM2578" s="41"/>
      <c r="AN2578" s="42"/>
      <c r="AO2578" s="43"/>
      <c r="AP2578" s="43"/>
      <c r="AQ2578" s="43"/>
    </row>
    <row r="2579" spans="5:43" x14ac:dyDescent="0.2">
      <c r="E2579" s="36"/>
      <c r="G2579" s="37"/>
      <c r="H2579" s="38"/>
      <c r="I2579" s="38"/>
      <c r="J2579" s="38"/>
      <c r="M2579" s="39"/>
      <c r="AG2579" s="32"/>
      <c r="AH2579" s="32"/>
      <c r="AI2579" s="40"/>
      <c r="AJ2579" s="41"/>
      <c r="AK2579" s="42"/>
      <c r="AL2579" s="40"/>
      <c r="AM2579" s="41"/>
      <c r="AN2579" s="42"/>
      <c r="AO2579" s="43"/>
      <c r="AP2579" s="43"/>
      <c r="AQ2579" s="43"/>
    </row>
    <row r="2580" spans="5:43" x14ac:dyDescent="0.2">
      <c r="E2580" s="36"/>
      <c r="G2580" s="37"/>
      <c r="H2580" s="38"/>
      <c r="I2580" s="38"/>
      <c r="J2580" s="38"/>
      <c r="M2580" s="39"/>
      <c r="AG2580" s="32"/>
      <c r="AH2580" s="32"/>
      <c r="AI2580" s="40"/>
      <c r="AJ2580" s="41"/>
      <c r="AK2580" s="42"/>
      <c r="AL2580" s="40"/>
      <c r="AM2580" s="41"/>
      <c r="AN2580" s="42"/>
      <c r="AO2580" s="43"/>
      <c r="AP2580" s="43"/>
      <c r="AQ2580" s="43"/>
    </row>
    <row r="2581" spans="5:43" x14ac:dyDescent="0.2">
      <c r="E2581" s="36"/>
      <c r="G2581" s="37"/>
      <c r="H2581" s="38"/>
      <c r="I2581" s="38"/>
      <c r="J2581" s="38"/>
      <c r="M2581" s="39"/>
      <c r="AG2581" s="32"/>
      <c r="AH2581" s="32"/>
      <c r="AI2581" s="40"/>
      <c r="AJ2581" s="41"/>
      <c r="AK2581" s="42"/>
      <c r="AL2581" s="40"/>
      <c r="AM2581" s="41"/>
      <c r="AN2581" s="42"/>
      <c r="AO2581" s="43"/>
      <c r="AP2581" s="43"/>
      <c r="AQ2581" s="43"/>
    </row>
    <row r="2582" spans="5:43" x14ac:dyDescent="0.2">
      <c r="E2582" s="36"/>
      <c r="G2582" s="37"/>
      <c r="H2582" s="38"/>
      <c r="I2582" s="38"/>
      <c r="J2582" s="38"/>
      <c r="M2582" s="39"/>
      <c r="AG2582" s="32"/>
      <c r="AH2582" s="32"/>
      <c r="AI2582" s="40"/>
      <c r="AJ2582" s="41"/>
      <c r="AK2582" s="42"/>
      <c r="AL2582" s="40"/>
      <c r="AM2582" s="41"/>
      <c r="AN2582" s="42"/>
      <c r="AO2582" s="43"/>
      <c r="AP2582" s="43"/>
      <c r="AQ2582" s="43"/>
    </row>
    <row r="2583" spans="5:43" x14ac:dyDescent="0.2">
      <c r="E2583" s="36"/>
      <c r="G2583" s="37"/>
      <c r="H2583" s="38"/>
      <c r="I2583" s="38"/>
      <c r="J2583" s="38"/>
      <c r="M2583" s="39"/>
      <c r="AG2583" s="32"/>
      <c r="AH2583" s="32"/>
      <c r="AI2583" s="40"/>
      <c r="AJ2583" s="41"/>
      <c r="AK2583" s="42"/>
      <c r="AL2583" s="40"/>
      <c r="AM2583" s="41"/>
      <c r="AN2583" s="42"/>
      <c r="AO2583" s="43"/>
      <c r="AP2583" s="43"/>
      <c r="AQ2583" s="43"/>
    </row>
    <row r="2584" spans="5:43" x14ac:dyDescent="0.2">
      <c r="E2584" s="36"/>
      <c r="G2584" s="37"/>
      <c r="H2584" s="38"/>
      <c r="I2584" s="38"/>
      <c r="J2584" s="38"/>
      <c r="M2584" s="39"/>
      <c r="AG2584" s="32"/>
      <c r="AH2584" s="32"/>
      <c r="AI2584" s="40"/>
      <c r="AJ2584" s="41"/>
      <c r="AK2584" s="42"/>
      <c r="AL2584" s="40"/>
      <c r="AM2584" s="41"/>
      <c r="AN2584" s="42"/>
      <c r="AO2584" s="43"/>
      <c r="AP2584" s="43"/>
      <c r="AQ2584" s="43"/>
    </row>
    <row r="2585" spans="5:43" x14ac:dyDescent="0.2">
      <c r="E2585" s="36"/>
      <c r="G2585" s="37"/>
      <c r="H2585" s="38"/>
      <c r="I2585" s="38"/>
      <c r="J2585" s="38"/>
      <c r="M2585" s="39"/>
      <c r="AG2585" s="32"/>
      <c r="AH2585" s="32"/>
      <c r="AI2585" s="40"/>
      <c r="AJ2585" s="41"/>
      <c r="AK2585" s="42"/>
      <c r="AL2585" s="40"/>
      <c r="AM2585" s="41"/>
      <c r="AN2585" s="42"/>
      <c r="AO2585" s="43"/>
      <c r="AP2585" s="43"/>
      <c r="AQ2585" s="43"/>
    </row>
    <row r="2586" spans="5:43" x14ac:dyDescent="0.2">
      <c r="E2586" s="36"/>
      <c r="G2586" s="37"/>
      <c r="H2586" s="38"/>
      <c r="I2586" s="38"/>
      <c r="J2586" s="38"/>
      <c r="M2586" s="39"/>
      <c r="AG2586" s="32"/>
      <c r="AH2586" s="32"/>
      <c r="AI2586" s="40"/>
      <c r="AJ2586" s="41"/>
      <c r="AK2586" s="42"/>
      <c r="AL2586" s="40"/>
      <c r="AM2586" s="41"/>
      <c r="AN2586" s="42"/>
      <c r="AO2586" s="43"/>
      <c r="AP2586" s="43"/>
      <c r="AQ2586" s="43"/>
    </row>
    <row r="2587" spans="5:43" x14ac:dyDescent="0.2">
      <c r="E2587" s="36"/>
      <c r="G2587" s="37"/>
      <c r="H2587" s="38"/>
      <c r="I2587" s="38"/>
      <c r="J2587" s="38"/>
      <c r="M2587" s="39"/>
      <c r="AG2587" s="32"/>
      <c r="AH2587" s="32"/>
      <c r="AI2587" s="40"/>
      <c r="AJ2587" s="41"/>
      <c r="AK2587" s="42"/>
      <c r="AL2587" s="40"/>
      <c r="AM2587" s="41"/>
      <c r="AN2587" s="42"/>
      <c r="AO2587" s="43"/>
      <c r="AP2587" s="43"/>
      <c r="AQ2587" s="43"/>
    </row>
    <row r="2588" spans="5:43" x14ac:dyDescent="0.2">
      <c r="E2588" s="36"/>
      <c r="G2588" s="37"/>
      <c r="H2588" s="38"/>
      <c r="I2588" s="38"/>
      <c r="J2588" s="38"/>
      <c r="M2588" s="39"/>
      <c r="AG2588" s="32"/>
      <c r="AH2588" s="32"/>
      <c r="AI2588" s="40"/>
      <c r="AJ2588" s="41"/>
      <c r="AK2588" s="42"/>
      <c r="AL2588" s="40"/>
      <c r="AM2588" s="41"/>
      <c r="AN2588" s="42"/>
      <c r="AO2588" s="43"/>
      <c r="AP2588" s="43"/>
      <c r="AQ2588" s="43"/>
    </row>
    <row r="2589" spans="5:43" x14ac:dyDescent="0.2">
      <c r="E2589" s="36"/>
      <c r="G2589" s="37"/>
      <c r="H2589" s="38"/>
      <c r="I2589" s="38"/>
      <c r="J2589" s="38"/>
      <c r="M2589" s="39"/>
      <c r="AG2589" s="32"/>
      <c r="AH2589" s="32"/>
      <c r="AI2589" s="40"/>
      <c r="AJ2589" s="41"/>
      <c r="AK2589" s="42"/>
      <c r="AL2589" s="40"/>
      <c r="AM2589" s="41"/>
      <c r="AN2589" s="42"/>
      <c r="AO2589" s="43"/>
      <c r="AP2589" s="43"/>
      <c r="AQ2589" s="43"/>
    </row>
    <row r="2590" spans="5:43" x14ac:dyDescent="0.2">
      <c r="E2590" s="36"/>
      <c r="G2590" s="37"/>
      <c r="H2590" s="38"/>
      <c r="I2590" s="38"/>
      <c r="J2590" s="38"/>
      <c r="M2590" s="39"/>
      <c r="AG2590" s="32"/>
      <c r="AH2590" s="32"/>
      <c r="AI2590" s="40"/>
      <c r="AJ2590" s="41"/>
      <c r="AK2590" s="42"/>
      <c r="AL2590" s="40"/>
      <c r="AM2590" s="41"/>
      <c r="AN2590" s="42"/>
      <c r="AO2590" s="43"/>
      <c r="AP2590" s="43"/>
      <c r="AQ2590" s="43"/>
    </row>
    <row r="2591" spans="5:43" x14ac:dyDescent="0.2">
      <c r="E2591" s="36"/>
      <c r="G2591" s="37"/>
      <c r="H2591" s="38"/>
      <c r="I2591" s="38"/>
      <c r="J2591" s="38"/>
      <c r="M2591" s="39"/>
      <c r="AG2591" s="32"/>
      <c r="AH2591" s="32"/>
      <c r="AI2591" s="40"/>
      <c r="AJ2591" s="41"/>
      <c r="AK2591" s="42"/>
      <c r="AL2591" s="40"/>
      <c r="AM2591" s="41"/>
      <c r="AN2591" s="42"/>
      <c r="AO2591" s="43"/>
      <c r="AP2591" s="43"/>
      <c r="AQ2591" s="43"/>
    </row>
    <row r="2592" spans="5:43" x14ac:dyDescent="0.2">
      <c r="E2592" s="36"/>
      <c r="G2592" s="37"/>
      <c r="H2592" s="38"/>
      <c r="I2592" s="38"/>
      <c r="J2592" s="38"/>
      <c r="M2592" s="39"/>
      <c r="AG2592" s="32"/>
      <c r="AH2592" s="32"/>
      <c r="AI2592" s="40"/>
      <c r="AJ2592" s="41"/>
      <c r="AK2592" s="42"/>
      <c r="AL2592" s="40"/>
      <c r="AM2592" s="41"/>
      <c r="AN2592" s="42"/>
      <c r="AO2592" s="43"/>
      <c r="AP2592" s="43"/>
      <c r="AQ2592" s="43"/>
    </row>
    <row r="2593" spans="5:43" x14ac:dyDescent="0.2">
      <c r="E2593" s="36"/>
      <c r="G2593" s="37"/>
      <c r="H2593" s="38"/>
      <c r="I2593" s="38"/>
      <c r="J2593" s="38"/>
      <c r="M2593" s="39"/>
      <c r="AG2593" s="32"/>
      <c r="AH2593" s="32"/>
      <c r="AI2593" s="40"/>
      <c r="AJ2593" s="41"/>
      <c r="AK2593" s="42"/>
      <c r="AL2593" s="40"/>
      <c r="AM2593" s="41"/>
      <c r="AN2593" s="42"/>
      <c r="AO2593" s="43"/>
      <c r="AP2593" s="43"/>
      <c r="AQ2593" s="43"/>
    </row>
    <row r="2594" spans="5:43" x14ac:dyDescent="0.2">
      <c r="E2594" s="36"/>
      <c r="G2594" s="37"/>
      <c r="H2594" s="38"/>
      <c r="I2594" s="38"/>
      <c r="J2594" s="38"/>
      <c r="M2594" s="39"/>
      <c r="AG2594" s="32"/>
      <c r="AH2594" s="32"/>
      <c r="AI2594" s="40"/>
      <c r="AJ2594" s="41"/>
      <c r="AK2594" s="42"/>
      <c r="AL2594" s="40"/>
      <c r="AM2594" s="41"/>
      <c r="AN2594" s="42"/>
      <c r="AO2594" s="43"/>
      <c r="AP2594" s="43"/>
      <c r="AQ2594" s="43"/>
    </row>
    <row r="2595" spans="5:43" x14ac:dyDescent="0.2">
      <c r="E2595" s="36"/>
      <c r="G2595" s="37"/>
      <c r="H2595" s="38"/>
      <c r="I2595" s="38"/>
      <c r="J2595" s="38"/>
      <c r="M2595" s="39"/>
      <c r="AG2595" s="32"/>
      <c r="AH2595" s="32"/>
      <c r="AI2595" s="40"/>
      <c r="AJ2595" s="41"/>
      <c r="AK2595" s="42"/>
      <c r="AL2595" s="40"/>
      <c r="AM2595" s="41"/>
      <c r="AN2595" s="42"/>
      <c r="AO2595" s="43"/>
      <c r="AP2595" s="43"/>
      <c r="AQ2595" s="43"/>
    </row>
    <row r="2596" spans="5:43" x14ac:dyDescent="0.2">
      <c r="E2596" s="36"/>
      <c r="G2596" s="37"/>
      <c r="H2596" s="38"/>
      <c r="I2596" s="38"/>
      <c r="J2596" s="38"/>
      <c r="M2596" s="39"/>
      <c r="AG2596" s="32"/>
      <c r="AH2596" s="32"/>
      <c r="AI2596" s="40"/>
      <c r="AJ2596" s="41"/>
      <c r="AK2596" s="42"/>
      <c r="AL2596" s="40"/>
      <c r="AM2596" s="41"/>
      <c r="AN2596" s="42"/>
      <c r="AO2596" s="43"/>
      <c r="AP2596" s="43"/>
      <c r="AQ2596" s="43"/>
    </row>
    <row r="2597" spans="5:43" x14ac:dyDescent="0.2">
      <c r="E2597" s="36"/>
      <c r="G2597" s="37"/>
      <c r="H2597" s="38"/>
      <c r="I2597" s="38"/>
      <c r="J2597" s="38"/>
      <c r="M2597" s="39"/>
      <c r="AG2597" s="32"/>
      <c r="AH2597" s="32"/>
      <c r="AI2597" s="40"/>
      <c r="AJ2597" s="41"/>
      <c r="AK2597" s="42"/>
      <c r="AL2597" s="40"/>
      <c r="AM2597" s="41"/>
      <c r="AN2597" s="42"/>
      <c r="AO2597" s="43"/>
      <c r="AP2597" s="43"/>
      <c r="AQ2597" s="43"/>
    </row>
    <row r="2598" spans="5:43" x14ac:dyDescent="0.2">
      <c r="E2598" s="36"/>
      <c r="G2598" s="37"/>
      <c r="H2598" s="38"/>
      <c r="I2598" s="38"/>
      <c r="J2598" s="38"/>
      <c r="M2598" s="39"/>
      <c r="AG2598" s="32"/>
      <c r="AH2598" s="32"/>
      <c r="AI2598" s="40"/>
      <c r="AJ2598" s="41"/>
      <c r="AK2598" s="42"/>
      <c r="AL2598" s="40"/>
      <c r="AM2598" s="41"/>
      <c r="AN2598" s="42"/>
      <c r="AO2598" s="43"/>
      <c r="AP2598" s="43"/>
      <c r="AQ2598" s="43"/>
    </row>
    <row r="2599" spans="5:43" x14ac:dyDescent="0.2">
      <c r="E2599" s="36"/>
      <c r="G2599" s="37"/>
      <c r="H2599" s="38"/>
      <c r="I2599" s="38"/>
      <c r="J2599" s="38"/>
      <c r="M2599" s="39"/>
      <c r="AG2599" s="32"/>
      <c r="AH2599" s="32"/>
      <c r="AI2599" s="40"/>
      <c r="AJ2599" s="41"/>
      <c r="AK2599" s="42"/>
      <c r="AL2599" s="40"/>
      <c r="AM2599" s="41"/>
      <c r="AN2599" s="42"/>
      <c r="AO2599" s="43"/>
      <c r="AP2599" s="43"/>
      <c r="AQ2599" s="43"/>
    </row>
    <row r="2600" spans="5:43" x14ac:dyDescent="0.2">
      <c r="E2600" s="36"/>
      <c r="G2600" s="37"/>
      <c r="H2600" s="38"/>
      <c r="I2600" s="38"/>
      <c r="J2600" s="38"/>
      <c r="M2600" s="39"/>
      <c r="AG2600" s="32"/>
      <c r="AH2600" s="32"/>
      <c r="AI2600" s="40"/>
      <c r="AJ2600" s="41"/>
      <c r="AK2600" s="42"/>
      <c r="AL2600" s="40"/>
      <c r="AM2600" s="41"/>
      <c r="AN2600" s="42"/>
      <c r="AO2600" s="43"/>
      <c r="AP2600" s="43"/>
      <c r="AQ2600" s="43"/>
    </row>
    <row r="2601" spans="5:43" x14ac:dyDescent="0.2">
      <c r="E2601" s="36"/>
      <c r="G2601" s="37"/>
      <c r="H2601" s="38"/>
      <c r="I2601" s="38"/>
      <c r="J2601" s="38"/>
      <c r="M2601" s="39"/>
      <c r="AG2601" s="32"/>
      <c r="AH2601" s="32"/>
      <c r="AI2601" s="40"/>
      <c r="AJ2601" s="41"/>
      <c r="AK2601" s="42"/>
      <c r="AL2601" s="40"/>
      <c r="AM2601" s="41"/>
      <c r="AN2601" s="42"/>
      <c r="AO2601" s="43"/>
      <c r="AP2601" s="43"/>
      <c r="AQ2601" s="43"/>
    </row>
    <row r="2602" spans="5:43" x14ac:dyDescent="0.2">
      <c r="E2602" s="36"/>
      <c r="G2602" s="37"/>
      <c r="H2602" s="38"/>
      <c r="I2602" s="38"/>
      <c r="J2602" s="38"/>
      <c r="M2602" s="39"/>
      <c r="AG2602" s="32"/>
      <c r="AH2602" s="32"/>
      <c r="AI2602" s="40"/>
      <c r="AJ2602" s="41"/>
      <c r="AK2602" s="42"/>
      <c r="AL2602" s="40"/>
      <c r="AM2602" s="41"/>
      <c r="AN2602" s="42"/>
      <c r="AO2602" s="43"/>
      <c r="AP2602" s="43"/>
      <c r="AQ2602" s="43"/>
    </row>
    <row r="2603" spans="5:43" x14ac:dyDescent="0.2">
      <c r="E2603" s="36"/>
      <c r="G2603" s="37"/>
      <c r="H2603" s="38"/>
      <c r="I2603" s="38"/>
      <c r="J2603" s="38"/>
      <c r="M2603" s="39"/>
      <c r="AG2603" s="32"/>
      <c r="AH2603" s="32"/>
      <c r="AI2603" s="40"/>
      <c r="AJ2603" s="41"/>
      <c r="AK2603" s="42"/>
      <c r="AL2603" s="40"/>
      <c r="AM2603" s="41"/>
      <c r="AN2603" s="42"/>
      <c r="AO2603" s="43"/>
      <c r="AP2603" s="43"/>
      <c r="AQ2603" s="43"/>
    </row>
    <row r="2604" spans="5:43" x14ac:dyDescent="0.2">
      <c r="E2604" s="36"/>
      <c r="G2604" s="37"/>
      <c r="H2604" s="38"/>
      <c r="I2604" s="38"/>
      <c r="J2604" s="38"/>
      <c r="M2604" s="39"/>
      <c r="AG2604" s="32"/>
      <c r="AH2604" s="32"/>
      <c r="AI2604" s="40"/>
      <c r="AJ2604" s="41"/>
      <c r="AK2604" s="42"/>
      <c r="AL2604" s="40"/>
      <c r="AM2604" s="41"/>
      <c r="AN2604" s="42"/>
      <c r="AO2604" s="43"/>
      <c r="AP2604" s="43"/>
      <c r="AQ2604" s="43"/>
    </row>
    <row r="2605" spans="5:43" x14ac:dyDescent="0.2">
      <c r="E2605" s="36"/>
      <c r="G2605" s="37"/>
      <c r="H2605" s="38"/>
      <c r="I2605" s="38"/>
      <c r="J2605" s="38"/>
      <c r="M2605" s="39"/>
      <c r="AG2605" s="32"/>
      <c r="AH2605" s="32"/>
      <c r="AI2605" s="40"/>
      <c r="AJ2605" s="41"/>
      <c r="AK2605" s="42"/>
      <c r="AL2605" s="40"/>
      <c r="AM2605" s="41"/>
      <c r="AN2605" s="42"/>
      <c r="AO2605" s="43"/>
      <c r="AP2605" s="43"/>
      <c r="AQ2605" s="43"/>
    </row>
    <row r="2606" spans="5:43" x14ac:dyDescent="0.2">
      <c r="E2606" s="36"/>
      <c r="G2606" s="37"/>
      <c r="H2606" s="38"/>
      <c r="I2606" s="38"/>
      <c r="J2606" s="38"/>
      <c r="M2606" s="39"/>
      <c r="AG2606" s="32"/>
      <c r="AH2606" s="32"/>
      <c r="AI2606" s="40"/>
      <c r="AJ2606" s="41"/>
      <c r="AK2606" s="42"/>
      <c r="AL2606" s="40"/>
      <c r="AM2606" s="41"/>
      <c r="AN2606" s="42"/>
      <c r="AO2606" s="43"/>
      <c r="AP2606" s="43"/>
      <c r="AQ2606" s="43"/>
    </row>
    <row r="2607" spans="5:43" x14ac:dyDescent="0.2">
      <c r="E2607" s="36"/>
      <c r="G2607" s="37"/>
      <c r="H2607" s="38"/>
      <c r="I2607" s="38"/>
      <c r="J2607" s="38"/>
      <c r="M2607" s="39"/>
      <c r="AG2607" s="32"/>
      <c r="AH2607" s="32"/>
      <c r="AI2607" s="40"/>
      <c r="AJ2607" s="41"/>
      <c r="AK2607" s="42"/>
      <c r="AL2607" s="40"/>
      <c r="AM2607" s="41"/>
      <c r="AN2607" s="42"/>
      <c r="AO2607" s="43"/>
      <c r="AP2607" s="43"/>
      <c r="AQ2607" s="43"/>
    </row>
    <row r="2608" spans="5:43" x14ac:dyDescent="0.2">
      <c r="E2608" s="36"/>
      <c r="G2608" s="37"/>
      <c r="H2608" s="38"/>
      <c r="I2608" s="38"/>
      <c r="J2608" s="38"/>
      <c r="M2608" s="39"/>
      <c r="AG2608" s="32"/>
      <c r="AH2608" s="32"/>
      <c r="AI2608" s="40"/>
      <c r="AJ2608" s="41"/>
      <c r="AK2608" s="42"/>
      <c r="AL2608" s="40"/>
      <c r="AM2608" s="41"/>
      <c r="AN2608" s="42"/>
      <c r="AO2608" s="43"/>
      <c r="AP2608" s="43"/>
      <c r="AQ2608" s="43"/>
    </row>
    <row r="2609" spans="5:43" x14ac:dyDescent="0.2">
      <c r="E2609" s="36"/>
      <c r="G2609" s="37"/>
      <c r="H2609" s="38"/>
      <c r="I2609" s="38"/>
      <c r="J2609" s="38"/>
      <c r="M2609" s="39"/>
      <c r="AG2609" s="32"/>
      <c r="AH2609" s="32"/>
      <c r="AI2609" s="40"/>
      <c r="AJ2609" s="41"/>
      <c r="AK2609" s="42"/>
      <c r="AL2609" s="40"/>
      <c r="AM2609" s="41"/>
      <c r="AN2609" s="42"/>
      <c r="AO2609" s="43"/>
      <c r="AP2609" s="43"/>
      <c r="AQ2609" s="43"/>
    </row>
    <row r="2610" spans="5:43" x14ac:dyDescent="0.2">
      <c r="E2610" s="36"/>
      <c r="G2610" s="37"/>
      <c r="H2610" s="38"/>
      <c r="I2610" s="38"/>
      <c r="J2610" s="38"/>
      <c r="M2610" s="39"/>
      <c r="AG2610" s="32"/>
      <c r="AH2610" s="32"/>
      <c r="AI2610" s="40"/>
      <c r="AJ2610" s="41"/>
      <c r="AK2610" s="42"/>
      <c r="AL2610" s="40"/>
      <c r="AM2610" s="41"/>
      <c r="AN2610" s="42"/>
      <c r="AO2610" s="43"/>
      <c r="AP2610" s="43"/>
      <c r="AQ2610" s="43"/>
    </row>
    <row r="2611" spans="5:43" x14ac:dyDescent="0.2">
      <c r="E2611" s="36"/>
      <c r="G2611" s="37"/>
      <c r="H2611" s="38"/>
      <c r="I2611" s="38"/>
      <c r="J2611" s="38"/>
      <c r="M2611" s="39"/>
      <c r="AG2611" s="32"/>
      <c r="AH2611" s="32"/>
      <c r="AI2611" s="40"/>
      <c r="AJ2611" s="41"/>
      <c r="AK2611" s="42"/>
      <c r="AL2611" s="40"/>
      <c r="AM2611" s="41"/>
      <c r="AN2611" s="42"/>
      <c r="AO2611" s="43"/>
      <c r="AP2611" s="43"/>
      <c r="AQ2611" s="43"/>
    </row>
    <row r="2612" spans="5:43" x14ac:dyDescent="0.2">
      <c r="E2612" s="36"/>
      <c r="G2612" s="37"/>
      <c r="H2612" s="38"/>
      <c r="I2612" s="38"/>
      <c r="J2612" s="38"/>
      <c r="M2612" s="39"/>
      <c r="AG2612" s="32"/>
      <c r="AH2612" s="32"/>
      <c r="AI2612" s="40"/>
      <c r="AJ2612" s="41"/>
      <c r="AK2612" s="42"/>
      <c r="AL2612" s="40"/>
      <c r="AM2612" s="41"/>
      <c r="AN2612" s="42"/>
      <c r="AO2612" s="43"/>
      <c r="AP2612" s="43"/>
      <c r="AQ2612" s="43"/>
    </row>
    <row r="2613" spans="5:43" x14ac:dyDescent="0.2">
      <c r="E2613" s="36"/>
      <c r="G2613" s="37"/>
      <c r="H2613" s="38"/>
      <c r="I2613" s="38"/>
      <c r="J2613" s="38"/>
      <c r="M2613" s="39"/>
      <c r="AG2613" s="32"/>
      <c r="AH2613" s="32"/>
      <c r="AI2613" s="40"/>
      <c r="AJ2613" s="41"/>
      <c r="AK2613" s="42"/>
      <c r="AL2613" s="40"/>
      <c r="AM2613" s="41"/>
      <c r="AN2613" s="42"/>
      <c r="AO2613" s="43"/>
      <c r="AP2613" s="43"/>
      <c r="AQ2613" s="43"/>
    </row>
    <row r="2614" spans="5:43" x14ac:dyDescent="0.2">
      <c r="E2614" s="36"/>
      <c r="G2614" s="37"/>
      <c r="H2614" s="38"/>
      <c r="I2614" s="38"/>
      <c r="J2614" s="38"/>
      <c r="M2614" s="39"/>
      <c r="AG2614" s="32"/>
      <c r="AH2614" s="32"/>
      <c r="AI2614" s="40"/>
      <c r="AJ2614" s="41"/>
      <c r="AK2614" s="42"/>
      <c r="AL2614" s="40"/>
      <c r="AM2614" s="41"/>
      <c r="AN2614" s="42"/>
      <c r="AO2614" s="43"/>
      <c r="AP2614" s="43"/>
      <c r="AQ2614" s="43"/>
    </row>
    <row r="2615" spans="5:43" x14ac:dyDescent="0.2">
      <c r="E2615" s="36"/>
      <c r="G2615" s="37"/>
      <c r="H2615" s="38"/>
      <c r="I2615" s="38"/>
      <c r="J2615" s="38"/>
      <c r="M2615" s="39"/>
      <c r="AG2615" s="32"/>
      <c r="AH2615" s="32"/>
      <c r="AI2615" s="40"/>
      <c r="AJ2615" s="41"/>
      <c r="AK2615" s="42"/>
      <c r="AL2615" s="40"/>
      <c r="AM2615" s="41"/>
      <c r="AN2615" s="42"/>
      <c r="AO2615" s="43"/>
      <c r="AP2615" s="43"/>
      <c r="AQ2615" s="43"/>
    </row>
    <row r="2616" spans="5:43" x14ac:dyDescent="0.2">
      <c r="E2616" s="36"/>
      <c r="G2616" s="37"/>
      <c r="H2616" s="38"/>
      <c r="I2616" s="38"/>
      <c r="J2616" s="38"/>
      <c r="M2616" s="39"/>
      <c r="AG2616" s="32"/>
      <c r="AH2616" s="32"/>
      <c r="AI2616" s="40"/>
      <c r="AJ2616" s="41"/>
      <c r="AK2616" s="42"/>
      <c r="AL2616" s="40"/>
      <c r="AM2616" s="41"/>
      <c r="AN2616" s="42"/>
      <c r="AO2616" s="43"/>
      <c r="AP2616" s="43"/>
      <c r="AQ2616" s="43"/>
    </row>
    <row r="2617" spans="5:43" x14ac:dyDescent="0.2">
      <c r="E2617" s="36"/>
      <c r="G2617" s="37"/>
      <c r="H2617" s="38"/>
      <c r="I2617" s="38"/>
      <c r="J2617" s="38"/>
      <c r="M2617" s="39"/>
      <c r="AG2617" s="32"/>
      <c r="AH2617" s="32"/>
      <c r="AI2617" s="40"/>
      <c r="AJ2617" s="41"/>
      <c r="AK2617" s="42"/>
      <c r="AL2617" s="40"/>
      <c r="AM2617" s="41"/>
      <c r="AN2617" s="42"/>
      <c r="AO2617" s="43"/>
      <c r="AP2617" s="43"/>
      <c r="AQ2617" s="43"/>
    </row>
    <row r="2618" spans="5:43" x14ac:dyDescent="0.2">
      <c r="E2618" s="36"/>
      <c r="G2618" s="37"/>
      <c r="H2618" s="38"/>
      <c r="I2618" s="38"/>
      <c r="J2618" s="38"/>
      <c r="M2618" s="39"/>
      <c r="AG2618" s="32"/>
      <c r="AH2618" s="32"/>
      <c r="AI2618" s="40"/>
      <c r="AJ2618" s="41"/>
      <c r="AK2618" s="42"/>
      <c r="AL2618" s="40"/>
      <c r="AM2618" s="41"/>
      <c r="AN2618" s="42"/>
      <c r="AO2618" s="43"/>
      <c r="AP2618" s="43"/>
      <c r="AQ2618" s="43"/>
    </row>
    <row r="2619" spans="5:43" x14ac:dyDescent="0.2">
      <c r="E2619" s="36"/>
      <c r="G2619" s="37"/>
      <c r="H2619" s="38"/>
      <c r="I2619" s="38"/>
      <c r="J2619" s="38"/>
      <c r="M2619" s="39"/>
      <c r="AG2619" s="32"/>
      <c r="AH2619" s="32"/>
      <c r="AI2619" s="40"/>
      <c r="AJ2619" s="41"/>
      <c r="AK2619" s="42"/>
      <c r="AL2619" s="40"/>
      <c r="AM2619" s="41"/>
      <c r="AN2619" s="42"/>
      <c r="AO2619" s="43"/>
      <c r="AP2619" s="43"/>
      <c r="AQ2619" s="43"/>
    </row>
    <row r="2620" spans="5:43" x14ac:dyDescent="0.2">
      <c r="E2620" s="36"/>
      <c r="G2620" s="37"/>
      <c r="H2620" s="38"/>
      <c r="I2620" s="38"/>
      <c r="J2620" s="38"/>
      <c r="M2620" s="39"/>
      <c r="AG2620" s="32"/>
      <c r="AH2620" s="32"/>
      <c r="AI2620" s="40"/>
      <c r="AJ2620" s="41"/>
      <c r="AK2620" s="42"/>
      <c r="AL2620" s="40"/>
      <c r="AM2620" s="41"/>
      <c r="AN2620" s="42"/>
      <c r="AO2620" s="43"/>
      <c r="AP2620" s="43"/>
      <c r="AQ2620" s="43"/>
    </row>
    <row r="2621" spans="5:43" x14ac:dyDescent="0.2">
      <c r="E2621" s="36"/>
      <c r="G2621" s="37"/>
      <c r="H2621" s="38"/>
      <c r="I2621" s="38"/>
      <c r="J2621" s="38"/>
      <c r="M2621" s="39"/>
      <c r="AG2621" s="32"/>
      <c r="AH2621" s="32"/>
      <c r="AI2621" s="40"/>
      <c r="AJ2621" s="41"/>
      <c r="AK2621" s="42"/>
      <c r="AL2621" s="40"/>
      <c r="AM2621" s="41"/>
      <c r="AN2621" s="42"/>
      <c r="AO2621" s="43"/>
      <c r="AP2621" s="43"/>
      <c r="AQ2621" s="43"/>
    </row>
    <row r="2622" spans="5:43" x14ac:dyDescent="0.2">
      <c r="E2622" s="36"/>
      <c r="G2622" s="37"/>
      <c r="H2622" s="38"/>
      <c r="I2622" s="38"/>
      <c r="J2622" s="38"/>
      <c r="M2622" s="39"/>
      <c r="AG2622" s="32"/>
      <c r="AH2622" s="32"/>
      <c r="AI2622" s="40"/>
      <c r="AJ2622" s="41"/>
      <c r="AK2622" s="42"/>
      <c r="AL2622" s="40"/>
      <c r="AM2622" s="41"/>
      <c r="AN2622" s="42"/>
      <c r="AO2622" s="43"/>
      <c r="AP2622" s="43"/>
      <c r="AQ2622" s="43"/>
    </row>
    <row r="2623" spans="5:43" x14ac:dyDescent="0.2">
      <c r="E2623" s="36"/>
      <c r="G2623" s="37"/>
      <c r="H2623" s="38"/>
      <c r="I2623" s="38"/>
      <c r="J2623" s="38"/>
      <c r="M2623" s="39"/>
      <c r="AG2623" s="32"/>
      <c r="AH2623" s="32"/>
      <c r="AI2623" s="40"/>
      <c r="AJ2623" s="41"/>
      <c r="AK2623" s="42"/>
      <c r="AL2623" s="40"/>
      <c r="AM2623" s="41"/>
      <c r="AN2623" s="42"/>
      <c r="AO2623" s="43"/>
      <c r="AP2623" s="43"/>
      <c r="AQ2623" s="43"/>
    </row>
    <row r="2624" spans="5:43" x14ac:dyDescent="0.2">
      <c r="E2624" s="36"/>
      <c r="G2624" s="37"/>
      <c r="H2624" s="38"/>
      <c r="I2624" s="38"/>
      <c r="J2624" s="38"/>
      <c r="M2624" s="39"/>
      <c r="AG2624" s="32"/>
      <c r="AH2624" s="32"/>
      <c r="AI2624" s="40"/>
      <c r="AJ2624" s="41"/>
      <c r="AK2624" s="42"/>
      <c r="AL2624" s="40"/>
      <c r="AM2624" s="41"/>
      <c r="AN2624" s="42"/>
      <c r="AO2624" s="43"/>
      <c r="AP2624" s="43"/>
      <c r="AQ2624" s="43"/>
    </row>
    <row r="2625" spans="5:43" x14ac:dyDescent="0.2">
      <c r="E2625" s="36"/>
      <c r="G2625" s="37"/>
      <c r="H2625" s="38"/>
      <c r="I2625" s="38"/>
      <c r="J2625" s="38"/>
      <c r="M2625" s="39"/>
      <c r="AG2625" s="32"/>
      <c r="AH2625" s="32"/>
      <c r="AI2625" s="40"/>
      <c r="AJ2625" s="41"/>
      <c r="AK2625" s="42"/>
      <c r="AL2625" s="40"/>
      <c r="AM2625" s="41"/>
      <c r="AN2625" s="42"/>
      <c r="AO2625" s="43"/>
      <c r="AP2625" s="43"/>
      <c r="AQ2625" s="43"/>
    </row>
    <row r="2626" spans="5:43" x14ac:dyDescent="0.2">
      <c r="E2626" s="36"/>
      <c r="G2626" s="37"/>
      <c r="H2626" s="38"/>
      <c r="I2626" s="38"/>
      <c r="J2626" s="38"/>
      <c r="M2626" s="39"/>
      <c r="AG2626" s="32"/>
      <c r="AH2626" s="32"/>
      <c r="AI2626" s="40"/>
      <c r="AJ2626" s="41"/>
      <c r="AK2626" s="42"/>
      <c r="AL2626" s="40"/>
      <c r="AM2626" s="41"/>
      <c r="AN2626" s="42"/>
      <c r="AO2626" s="43"/>
      <c r="AP2626" s="43"/>
      <c r="AQ2626" s="43"/>
    </row>
    <row r="2627" spans="5:43" x14ac:dyDescent="0.2">
      <c r="E2627" s="36"/>
      <c r="G2627" s="37"/>
      <c r="H2627" s="38"/>
      <c r="I2627" s="38"/>
      <c r="J2627" s="38"/>
      <c r="M2627" s="39"/>
      <c r="AG2627" s="32"/>
      <c r="AH2627" s="32"/>
      <c r="AI2627" s="40"/>
      <c r="AJ2627" s="41"/>
      <c r="AK2627" s="42"/>
      <c r="AL2627" s="40"/>
      <c r="AM2627" s="41"/>
      <c r="AN2627" s="42"/>
      <c r="AO2627" s="43"/>
      <c r="AP2627" s="43"/>
      <c r="AQ2627" s="43"/>
    </row>
    <row r="2628" spans="5:43" x14ac:dyDescent="0.2">
      <c r="E2628" s="36"/>
      <c r="G2628" s="37"/>
      <c r="H2628" s="38"/>
      <c r="I2628" s="38"/>
      <c r="J2628" s="38"/>
      <c r="M2628" s="39"/>
      <c r="AG2628" s="32"/>
      <c r="AH2628" s="32"/>
      <c r="AI2628" s="40"/>
      <c r="AJ2628" s="41"/>
      <c r="AK2628" s="42"/>
      <c r="AL2628" s="40"/>
      <c r="AM2628" s="41"/>
      <c r="AN2628" s="42"/>
      <c r="AO2628" s="43"/>
      <c r="AP2628" s="43"/>
      <c r="AQ2628" s="43"/>
    </row>
    <row r="2629" spans="5:43" x14ac:dyDescent="0.2">
      <c r="E2629" s="36"/>
      <c r="G2629" s="37"/>
      <c r="H2629" s="38"/>
      <c r="I2629" s="38"/>
      <c r="J2629" s="38"/>
      <c r="M2629" s="39"/>
      <c r="AG2629" s="32"/>
      <c r="AH2629" s="32"/>
      <c r="AI2629" s="40"/>
      <c r="AJ2629" s="41"/>
      <c r="AK2629" s="42"/>
      <c r="AL2629" s="40"/>
      <c r="AM2629" s="41"/>
      <c r="AN2629" s="42"/>
      <c r="AO2629" s="43"/>
      <c r="AP2629" s="43"/>
      <c r="AQ2629" s="43"/>
    </row>
    <row r="2630" spans="5:43" x14ac:dyDescent="0.2">
      <c r="E2630" s="36"/>
      <c r="G2630" s="37"/>
      <c r="H2630" s="38"/>
      <c r="I2630" s="38"/>
      <c r="J2630" s="38"/>
      <c r="M2630" s="39"/>
      <c r="AG2630" s="32"/>
      <c r="AH2630" s="32"/>
      <c r="AI2630" s="40"/>
      <c r="AJ2630" s="41"/>
      <c r="AK2630" s="42"/>
      <c r="AL2630" s="40"/>
      <c r="AM2630" s="41"/>
      <c r="AN2630" s="42"/>
      <c r="AO2630" s="43"/>
      <c r="AP2630" s="43"/>
      <c r="AQ2630" s="43"/>
    </row>
    <row r="2631" spans="5:43" x14ac:dyDescent="0.2">
      <c r="E2631" s="36"/>
      <c r="G2631" s="37"/>
      <c r="H2631" s="38"/>
      <c r="I2631" s="38"/>
      <c r="J2631" s="38"/>
      <c r="M2631" s="39"/>
      <c r="AG2631" s="32"/>
      <c r="AH2631" s="32"/>
      <c r="AI2631" s="40"/>
      <c r="AJ2631" s="41"/>
      <c r="AK2631" s="42"/>
      <c r="AL2631" s="40"/>
      <c r="AM2631" s="41"/>
      <c r="AN2631" s="42"/>
      <c r="AO2631" s="43"/>
      <c r="AP2631" s="43"/>
      <c r="AQ2631" s="43"/>
    </row>
    <row r="2632" spans="5:43" x14ac:dyDescent="0.2">
      <c r="E2632" s="36"/>
      <c r="G2632" s="37"/>
      <c r="H2632" s="38"/>
      <c r="I2632" s="38"/>
      <c r="J2632" s="38"/>
      <c r="M2632" s="39"/>
      <c r="AG2632" s="32"/>
      <c r="AH2632" s="32"/>
      <c r="AI2632" s="40"/>
      <c r="AJ2632" s="41"/>
      <c r="AK2632" s="42"/>
      <c r="AL2632" s="40"/>
      <c r="AM2632" s="41"/>
      <c r="AN2632" s="42"/>
      <c r="AO2632" s="43"/>
      <c r="AP2632" s="43"/>
      <c r="AQ2632" s="43"/>
    </row>
    <row r="2633" spans="5:43" x14ac:dyDescent="0.2">
      <c r="E2633" s="36"/>
      <c r="G2633" s="37"/>
      <c r="H2633" s="38"/>
      <c r="I2633" s="38"/>
      <c r="J2633" s="38"/>
      <c r="M2633" s="39"/>
      <c r="AG2633" s="32"/>
      <c r="AH2633" s="32"/>
      <c r="AI2633" s="40"/>
      <c r="AJ2633" s="41"/>
      <c r="AK2633" s="42"/>
      <c r="AL2633" s="40"/>
      <c r="AM2633" s="41"/>
      <c r="AN2633" s="42"/>
      <c r="AO2633" s="43"/>
      <c r="AP2633" s="43"/>
      <c r="AQ2633" s="43"/>
    </row>
    <row r="2634" spans="5:43" x14ac:dyDescent="0.2">
      <c r="E2634" s="36"/>
      <c r="G2634" s="37"/>
      <c r="H2634" s="38"/>
      <c r="I2634" s="38"/>
      <c r="J2634" s="38"/>
      <c r="M2634" s="39"/>
      <c r="AG2634" s="32"/>
      <c r="AH2634" s="32"/>
      <c r="AI2634" s="40"/>
      <c r="AJ2634" s="41"/>
      <c r="AK2634" s="42"/>
      <c r="AL2634" s="40"/>
      <c r="AM2634" s="41"/>
      <c r="AN2634" s="42"/>
      <c r="AO2634" s="43"/>
      <c r="AP2634" s="43"/>
      <c r="AQ2634" s="43"/>
    </row>
    <row r="2635" spans="5:43" x14ac:dyDescent="0.2">
      <c r="E2635" s="36"/>
      <c r="G2635" s="37"/>
      <c r="H2635" s="38"/>
      <c r="I2635" s="38"/>
      <c r="J2635" s="38"/>
      <c r="M2635" s="39"/>
      <c r="AG2635" s="32"/>
      <c r="AH2635" s="32"/>
      <c r="AI2635" s="40"/>
      <c r="AJ2635" s="41"/>
      <c r="AK2635" s="42"/>
      <c r="AL2635" s="40"/>
      <c r="AM2635" s="41"/>
      <c r="AN2635" s="42"/>
      <c r="AO2635" s="43"/>
      <c r="AP2635" s="43"/>
      <c r="AQ2635" s="43"/>
    </row>
    <row r="2636" spans="5:43" x14ac:dyDescent="0.2">
      <c r="E2636" s="36"/>
      <c r="G2636" s="37"/>
      <c r="H2636" s="38"/>
      <c r="I2636" s="38"/>
      <c r="J2636" s="38"/>
      <c r="M2636" s="39"/>
      <c r="AG2636" s="32"/>
      <c r="AH2636" s="32"/>
      <c r="AI2636" s="40"/>
      <c r="AJ2636" s="41"/>
      <c r="AK2636" s="42"/>
      <c r="AL2636" s="40"/>
      <c r="AM2636" s="41"/>
      <c r="AN2636" s="42"/>
      <c r="AO2636" s="43"/>
      <c r="AP2636" s="43"/>
      <c r="AQ2636" s="43"/>
    </row>
    <row r="2637" spans="5:43" x14ac:dyDescent="0.2">
      <c r="E2637" s="36"/>
      <c r="G2637" s="37"/>
      <c r="H2637" s="38"/>
      <c r="I2637" s="38"/>
      <c r="J2637" s="38"/>
      <c r="M2637" s="39"/>
      <c r="AG2637" s="32"/>
      <c r="AH2637" s="32"/>
      <c r="AI2637" s="40"/>
      <c r="AJ2637" s="41"/>
      <c r="AK2637" s="42"/>
      <c r="AL2637" s="40"/>
      <c r="AM2637" s="41"/>
      <c r="AN2637" s="42"/>
      <c r="AO2637" s="43"/>
      <c r="AP2637" s="43"/>
      <c r="AQ2637" s="43"/>
    </row>
    <row r="2638" spans="5:43" x14ac:dyDescent="0.2">
      <c r="E2638" s="36"/>
      <c r="G2638" s="37"/>
      <c r="H2638" s="38"/>
      <c r="I2638" s="38"/>
      <c r="J2638" s="38"/>
      <c r="M2638" s="39"/>
      <c r="AG2638" s="32"/>
      <c r="AH2638" s="32"/>
      <c r="AI2638" s="40"/>
      <c r="AJ2638" s="41"/>
      <c r="AK2638" s="42"/>
      <c r="AL2638" s="40"/>
      <c r="AM2638" s="41"/>
      <c r="AN2638" s="42"/>
      <c r="AO2638" s="43"/>
      <c r="AP2638" s="43"/>
      <c r="AQ2638" s="43"/>
    </row>
    <row r="2639" spans="5:43" x14ac:dyDescent="0.2">
      <c r="E2639" s="36"/>
      <c r="G2639" s="37"/>
      <c r="H2639" s="38"/>
      <c r="I2639" s="38"/>
      <c r="J2639" s="38"/>
      <c r="M2639" s="39"/>
      <c r="AG2639" s="32"/>
      <c r="AH2639" s="32"/>
      <c r="AI2639" s="40"/>
      <c r="AJ2639" s="41"/>
      <c r="AK2639" s="42"/>
      <c r="AL2639" s="40"/>
      <c r="AM2639" s="41"/>
      <c r="AN2639" s="42"/>
      <c r="AO2639" s="43"/>
      <c r="AP2639" s="43"/>
      <c r="AQ2639" s="43"/>
    </row>
    <row r="2640" spans="5:43" x14ac:dyDescent="0.2">
      <c r="E2640" s="36"/>
      <c r="G2640" s="37"/>
      <c r="H2640" s="38"/>
      <c r="I2640" s="38"/>
      <c r="J2640" s="38"/>
      <c r="M2640" s="39"/>
      <c r="AG2640" s="32"/>
      <c r="AH2640" s="32"/>
      <c r="AI2640" s="40"/>
      <c r="AJ2640" s="41"/>
      <c r="AK2640" s="42"/>
      <c r="AL2640" s="40"/>
      <c r="AM2640" s="41"/>
      <c r="AN2640" s="42"/>
      <c r="AO2640" s="43"/>
      <c r="AP2640" s="43"/>
      <c r="AQ2640" s="43"/>
    </row>
    <row r="2641" spans="5:43" x14ac:dyDescent="0.2">
      <c r="E2641" s="36"/>
      <c r="G2641" s="37"/>
      <c r="H2641" s="38"/>
      <c r="I2641" s="38"/>
      <c r="J2641" s="38"/>
      <c r="M2641" s="39"/>
      <c r="AG2641" s="32"/>
      <c r="AH2641" s="32"/>
      <c r="AI2641" s="40"/>
      <c r="AJ2641" s="41"/>
      <c r="AK2641" s="42"/>
      <c r="AL2641" s="40"/>
      <c r="AM2641" s="41"/>
      <c r="AN2641" s="42"/>
      <c r="AO2641" s="43"/>
      <c r="AP2641" s="43"/>
      <c r="AQ2641" s="43"/>
    </row>
    <row r="2642" spans="5:43" x14ac:dyDescent="0.2">
      <c r="E2642" s="36"/>
      <c r="G2642" s="37"/>
      <c r="H2642" s="38"/>
      <c r="I2642" s="38"/>
      <c r="J2642" s="38"/>
      <c r="M2642" s="39"/>
      <c r="AG2642" s="32"/>
      <c r="AH2642" s="32"/>
      <c r="AI2642" s="40"/>
      <c r="AJ2642" s="41"/>
      <c r="AK2642" s="42"/>
      <c r="AL2642" s="40"/>
      <c r="AM2642" s="41"/>
      <c r="AN2642" s="42"/>
      <c r="AO2642" s="43"/>
      <c r="AP2642" s="43"/>
      <c r="AQ2642" s="43"/>
    </row>
    <row r="2643" spans="5:43" x14ac:dyDescent="0.2">
      <c r="E2643" s="36"/>
      <c r="G2643" s="37"/>
      <c r="H2643" s="38"/>
      <c r="I2643" s="38"/>
      <c r="J2643" s="38"/>
      <c r="M2643" s="39"/>
      <c r="AG2643" s="32"/>
      <c r="AH2643" s="32"/>
      <c r="AI2643" s="40"/>
      <c r="AJ2643" s="41"/>
      <c r="AK2643" s="42"/>
      <c r="AL2643" s="40"/>
      <c r="AM2643" s="41"/>
      <c r="AN2643" s="42"/>
      <c r="AO2643" s="43"/>
      <c r="AP2643" s="43"/>
      <c r="AQ2643" s="43"/>
    </row>
    <row r="2644" spans="5:43" x14ac:dyDescent="0.2">
      <c r="E2644" s="36"/>
      <c r="G2644" s="37"/>
      <c r="H2644" s="38"/>
      <c r="I2644" s="38"/>
      <c r="J2644" s="38"/>
      <c r="M2644" s="39"/>
      <c r="AG2644" s="32"/>
      <c r="AH2644" s="32"/>
      <c r="AI2644" s="40"/>
      <c r="AJ2644" s="41"/>
      <c r="AK2644" s="42"/>
      <c r="AL2644" s="40"/>
      <c r="AM2644" s="41"/>
      <c r="AN2644" s="42"/>
      <c r="AO2644" s="43"/>
      <c r="AP2644" s="43"/>
      <c r="AQ2644" s="43"/>
    </row>
    <row r="2645" spans="5:43" x14ac:dyDescent="0.2">
      <c r="E2645" s="36"/>
      <c r="G2645" s="37"/>
      <c r="H2645" s="38"/>
      <c r="I2645" s="38"/>
      <c r="J2645" s="38"/>
      <c r="M2645" s="39"/>
      <c r="AG2645" s="32"/>
      <c r="AH2645" s="32"/>
      <c r="AI2645" s="40"/>
      <c r="AJ2645" s="41"/>
      <c r="AK2645" s="42"/>
      <c r="AL2645" s="40"/>
      <c r="AM2645" s="41"/>
      <c r="AN2645" s="42"/>
      <c r="AO2645" s="43"/>
      <c r="AP2645" s="43"/>
      <c r="AQ2645" s="43"/>
    </row>
    <row r="2646" spans="5:43" x14ac:dyDescent="0.2">
      <c r="E2646" s="36"/>
      <c r="G2646" s="37"/>
      <c r="H2646" s="38"/>
      <c r="I2646" s="38"/>
      <c r="J2646" s="38"/>
      <c r="M2646" s="39"/>
      <c r="AG2646" s="32"/>
      <c r="AH2646" s="32"/>
      <c r="AI2646" s="40"/>
      <c r="AJ2646" s="41"/>
      <c r="AK2646" s="42"/>
      <c r="AL2646" s="40"/>
      <c r="AM2646" s="41"/>
      <c r="AN2646" s="42"/>
      <c r="AO2646" s="43"/>
      <c r="AP2646" s="43"/>
      <c r="AQ2646" s="43"/>
    </row>
    <row r="2647" spans="5:43" x14ac:dyDescent="0.2">
      <c r="E2647" s="36"/>
      <c r="G2647" s="37"/>
      <c r="H2647" s="38"/>
      <c r="I2647" s="38"/>
      <c r="J2647" s="38"/>
      <c r="M2647" s="39"/>
      <c r="AG2647" s="32"/>
      <c r="AH2647" s="32"/>
      <c r="AI2647" s="40"/>
      <c r="AJ2647" s="41"/>
      <c r="AK2647" s="42"/>
      <c r="AL2647" s="40"/>
      <c r="AM2647" s="41"/>
      <c r="AN2647" s="42"/>
      <c r="AO2647" s="43"/>
      <c r="AP2647" s="43"/>
      <c r="AQ2647" s="43"/>
    </row>
    <row r="2648" spans="5:43" x14ac:dyDescent="0.2">
      <c r="E2648" s="36"/>
      <c r="G2648" s="37"/>
      <c r="H2648" s="38"/>
      <c r="I2648" s="38"/>
      <c r="J2648" s="38"/>
      <c r="M2648" s="39"/>
      <c r="AG2648" s="32"/>
      <c r="AH2648" s="32"/>
      <c r="AI2648" s="40"/>
      <c r="AJ2648" s="41"/>
      <c r="AK2648" s="42"/>
      <c r="AL2648" s="40"/>
      <c r="AM2648" s="41"/>
      <c r="AN2648" s="42"/>
      <c r="AO2648" s="43"/>
      <c r="AP2648" s="43"/>
      <c r="AQ2648" s="43"/>
    </row>
    <row r="2649" spans="5:43" x14ac:dyDescent="0.2">
      <c r="E2649" s="36"/>
      <c r="G2649" s="37"/>
      <c r="H2649" s="38"/>
      <c r="I2649" s="38"/>
      <c r="J2649" s="38"/>
      <c r="M2649" s="39"/>
      <c r="AG2649" s="32"/>
      <c r="AH2649" s="32"/>
      <c r="AI2649" s="40"/>
      <c r="AJ2649" s="41"/>
      <c r="AK2649" s="42"/>
      <c r="AL2649" s="40"/>
      <c r="AM2649" s="41"/>
      <c r="AN2649" s="42"/>
      <c r="AO2649" s="43"/>
      <c r="AP2649" s="43"/>
      <c r="AQ2649" s="43"/>
    </row>
    <row r="2650" spans="5:43" x14ac:dyDescent="0.2">
      <c r="E2650" s="36"/>
      <c r="G2650" s="37"/>
      <c r="H2650" s="38"/>
      <c r="I2650" s="38"/>
      <c r="J2650" s="38"/>
      <c r="M2650" s="39"/>
      <c r="AG2650" s="32"/>
      <c r="AH2650" s="32"/>
      <c r="AI2650" s="40"/>
      <c r="AJ2650" s="41"/>
      <c r="AK2650" s="42"/>
      <c r="AL2650" s="40"/>
      <c r="AM2650" s="41"/>
      <c r="AN2650" s="42"/>
      <c r="AO2650" s="43"/>
      <c r="AP2650" s="43"/>
      <c r="AQ2650" s="43"/>
    </row>
    <row r="2651" spans="5:43" x14ac:dyDescent="0.2">
      <c r="E2651" s="36"/>
      <c r="G2651" s="37"/>
      <c r="H2651" s="38"/>
      <c r="I2651" s="38"/>
      <c r="J2651" s="38"/>
      <c r="M2651" s="39"/>
      <c r="AG2651" s="32"/>
      <c r="AH2651" s="32"/>
      <c r="AI2651" s="40"/>
      <c r="AJ2651" s="41"/>
      <c r="AK2651" s="42"/>
      <c r="AL2651" s="40"/>
      <c r="AM2651" s="41"/>
      <c r="AN2651" s="42"/>
      <c r="AO2651" s="43"/>
      <c r="AP2651" s="43"/>
      <c r="AQ2651" s="43"/>
    </row>
    <row r="2652" spans="5:43" x14ac:dyDescent="0.2">
      <c r="E2652" s="36"/>
      <c r="G2652" s="37"/>
      <c r="H2652" s="38"/>
      <c r="I2652" s="38"/>
      <c r="J2652" s="38"/>
      <c r="M2652" s="39"/>
      <c r="AG2652" s="32"/>
      <c r="AH2652" s="32"/>
      <c r="AI2652" s="40"/>
      <c r="AJ2652" s="41"/>
      <c r="AK2652" s="42"/>
      <c r="AL2652" s="40"/>
      <c r="AM2652" s="41"/>
      <c r="AN2652" s="42"/>
      <c r="AO2652" s="43"/>
      <c r="AP2652" s="43"/>
      <c r="AQ2652" s="43"/>
    </row>
    <row r="2653" spans="5:43" x14ac:dyDescent="0.2">
      <c r="E2653" s="36"/>
      <c r="G2653" s="37"/>
      <c r="H2653" s="38"/>
      <c r="I2653" s="38"/>
      <c r="J2653" s="38"/>
      <c r="M2653" s="39"/>
      <c r="AG2653" s="32"/>
      <c r="AH2653" s="32"/>
      <c r="AI2653" s="40"/>
      <c r="AJ2653" s="41"/>
      <c r="AK2653" s="42"/>
      <c r="AL2653" s="40"/>
      <c r="AM2653" s="41"/>
      <c r="AN2653" s="42"/>
      <c r="AO2653" s="43"/>
      <c r="AP2653" s="43"/>
      <c r="AQ2653" s="43"/>
    </row>
    <row r="2654" spans="5:43" x14ac:dyDescent="0.2">
      <c r="E2654" s="36"/>
      <c r="G2654" s="37"/>
      <c r="H2654" s="38"/>
      <c r="I2654" s="38"/>
      <c r="J2654" s="38"/>
      <c r="M2654" s="39"/>
      <c r="AG2654" s="32"/>
      <c r="AH2654" s="32"/>
      <c r="AI2654" s="40"/>
      <c r="AJ2654" s="41"/>
      <c r="AK2654" s="42"/>
      <c r="AL2654" s="40"/>
      <c r="AM2654" s="41"/>
      <c r="AN2654" s="42"/>
      <c r="AO2654" s="43"/>
      <c r="AP2654" s="43"/>
      <c r="AQ2654" s="43"/>
    </row>
    <row r="2655" spans="5:43" x14ac:dyDescent="0.2">
      <c r="E2655" s="36"/>
      <c r="G2655" s="37"/>
      <c r="H2655" s="38"/>
      <c r="I2655" s="38"/>
      <c r="J2655" s="38"/>
      <c r="M2655" s="39"/>
      <c r="AG2655" s="32"/>
      <c r="AH2655" s="32"/>
      <c r="AI2655" s="40"/>
      <c r="AJ2655" s="41"/>
      <c r="AK2655" s="42"/>
      <c r="AL2655" s="40"/>
      <c r="AM2655" s="41"/>
      <c r="AN2655" s="42"/>
      <c r="AO2655" s="43"/>
      <c r="AP2655" s="43"/>
      <c r="AQ2655" s="43"/>
    </row>
    <row r="2656" spans="5:43" x14ac:dyDescent="0.2">
      <c r="E2656" s="36"/>
      <c r="G2656" s="37"/>
      <c r="H2656" s="38"/>
      <c r="I2656" s="38"/>
      <c r="J2656" s="38"/>
      <c r="M2656" s="39"/>
      <c r="AG2656" s="32"/>
      <c r="AH2656" s="32"/>
      <c r="AI2656" s="40"/>
      <c r="AJ2656" s="41"/>
      <c r="AK2656" s="42"/>
      <c r="AL2656" s="40"/>
      <c r="AM2656" s="41"/>
      <c r="AN2656" s="42"/>
      <c r="AO2656" s="43"/>
      <c r="AP2656" s="43"/>
      <c r="AQ2656" s="43"/>
    </row>
    <row r="2657" spans="5:43" x14ac:dyDescent="0.2">
      <c r="E2657" s="36"/>
      <c r="G2657" s="37"/>
      <c r="H2657" s="38"/>
      <c r="I2657" s="38"/>
      <c r="J2657" s="38"/>
      <c r="M2657" s="39"/>
      <c r="AG2657" s="32"/>
      <c r="AH2657" s="32"/>
      <c r="AI2657" s="40"/>
      <c r="AJ2657" s="41"/>
      <c r="AK2657" s="42"/>
      <c r="AL2657" s="40"/>
      <c r="AM2657" s="41"/>
      <c r="AN2657" s="42"/>
      <c r="AO2657" s="43"/>
      <c r="AP2657" s="43"/>
      <c r="AQ2657" s="43"/>
    </row>
    <row r="2658" spans="5:43" x14ac:dyDescent="0.2">
      <c r="E2658" s="36"/>
      <c r="G2658" s="37"/>
      <c r="H2658" s="38"/>
      <c r="I2658" s="38"/>
      <c r="J2658" s="38"/>
      <c r="M2658" s="39"/>
      <c r="AG2658" s="32"/>
      <c r="AH2658" s="32"/>
      <c r="AI2658" s="40"/>
      <c r="AJ2658" s="41"/>
      <c r="AK2658" s="42"/>
      <c r="AL2658" s="40"/>
      <c r="AM2658" s="41"/>
      <c r="AN2658" s="42"/>
      <c r="AO2658" s="43"/>
      <c r="AP2658" s="43"/>
      <c r="AQ2658" s="43"/>
    </row>
    <row r="2659" spans="5:43" x14ac:dyDescent="0.2">
      <c r="E2659" s="36"/>
      <c r="G2659" s="37"/>
      <c r="H2659" s="38"/>
      <c r="I2659" s="38"/>
      <c r="J2659" s="38"/>
      <c r="M2659" s="39"/>
      <c r="AG2659" s="32"/>
      <c r="AH2659" s="32"/>
      <c r="AI2659" s="40"/>
      <c r="AJ2659" s="41"/>
      <c r="AK2659" s="42"/>
      <c r="AL2659" s="40"/>
      <c r="AM2659" s="41"/>
      <c r="AN2659" s="42"/>
      <c r="AO2659" s="43"/>
      <c r="AP2659" s="43"/>
      <c r="AQ2659" s="43"/>
    </row>
    <row r="2660" spans="5:43" x14ac:dyDescent="0.2">
      <c r="E2660" s="36"/>
      <c r="G2660" s="37"/>
      <c r="H2660" s="38"/>
      <c r="I2660" s="38"/>
      <c r="J2660" s="38"/>
      <c r="M2660" s="39"/>
      <c r="AG2660" s="32"/>
      <c r="AH2660" s="32"/>
      <c r="AI2660" s="40"/>
      <c r="AJ2660" s="41"/>
      <c r="AK2660" s="42"/>
      <c r="AL2660" s="40"/>
      <c r="AM2660" s="41"/>
      <c r="AN2660" s="42"/>
      <c r="AO2660" s="43"/>
      <c r="AP2660" s="43"/>
      <c r="AQ2660" s="43"/>
    </row>
    <row r="2661" spans="5:43" x14ac:dyDescent="0.2">
      <c r="E2661" s="36"/>
      <c r="G2661" s="37"/>
      <c r="H2661" s="38"/>
      <c r="I2661" s="38"/>
      <c r="J2661" s="38"/>
      <c r="M2661" s="39"/>
      <c r="AG2661" s="32"/>
      <c r="AH2661" s="32"/>
      <c r="AI2661" s="40"/>
      <c r="AJ2661" s="41"/>
      <c r="AK2661" s="42"/>
      <c r="AL2661" s="40"/>
      <c r="AM2661" s="41"/>
      <c r="AN2661" s="42"/>
      <c r="AO2661" s="43"/>
      <c r="AP2661" s="43"/>
      <c r="AQ2661" s="43"/>
    </row>
    <row r="2662" spans="5:43" x14ac:dyDescent="0.2">
      <c r="E2662" s="36"/>
      <c r="G2662" s="37"/>
      <c r="H2662" s="38"/>
      <c r="I2662" s="38"/>
      <c r="J2662" s="38"/>
      <c r="M2662" s="39"/>
      <c r="AG2662" s="32"/>
      <c r="AH2662" s="32"/>
      <c r="AI2662" s="40"/>
      <c r="AJ2662" s="41"/>
      <c r="AK2662" s="42"/>
      <c r="AL2662" s="40"/>
      <c r="AM2662" s="41"/>
      <c r="AN2662" s="42"/>
      <c r="AO2662" s="43"/>
      <c r="AP2662" s="43"/>
      <c r="AQ2662" s="43"/>
    </row>
    <row r="2663" spans="5:43" x14ac:dyDescent="0.2">
      <c r="E2663" s="36"/>
      <c r="G2663" s="37"/>
      <c r="H2663" s="38"/>
      <c r="I2663" s="38"/>
      <c r="J2663" s="38"/>
      <c r="M2663" s="39"/>
      <c r="AG2663" s="32"/>
      <c r="AH2663" s="32"/>
      <c r="AI2663" s="40"/>
      <c r="AJ2663" s="41"/>
      <c r="AK2663" s="42"/>
      <c r="AL2663" s="40"/>
      <c r="AM2663" s="41"/>
      <c r="AN2663" s="42"/>
      <c r="AO2663" s="43"/>
      <c r="AP2663" s="43"/>
      <c r="AQ2663" s="43"/>
    </row>
    <row r="2664" spans="5:43" x14ac:dyDescent="0.2">
      <c r="E2664" s="36"/>
      <c r="G2664" s="37"/>
      <c r="H2664" s="38"/>
      <c r="I2664" s="38"/>
      <c r="J2664" s="38"/>
      <c r="M2664" s="39"/>
      <c r="AG2664" s="32"/>
      <c r="AH2664" s="32"/>
      <c r="AI2664" s="40"/>
      <c r="AJ2664" s="41"/>
      <c r="AK2664" s="42"/>
      <c r="AL2664" s="40"/>
      <c r="AM2664" s="41"/>
      <c r="AN2664" s="42"/>
      <c r="AO2664" s="43"/>
      <c r="AP2664" s="43"/>
      <c r="AQ2664" s="43"/>
    </row>
    <row r="2665" spans="5:43" x14ac:dyDescent="0.2">
      <c r="E2665" s="36"/>
      <c r="G2665" s="37"/>
      <c r="H2665" s="38"/>
      <c r="I2665" s="38"/>
      <c r="J2665" s="38"/>
      <c r="M2665" s="39"/>
      <c r="AG2665" s="32"/>
      <c r="AH2665" s="32"/>
      <c r="AI2665" s="40"/>
      <c r="AJ2665" s="41"/>
      <c r="AK2665" s="42"/>
      <c r="AL2665" s="40"/>
      <c r="AM2665" s="41"/>
      <c r="AN2665" s="42"/>
      <c r="AO2665" s="43"/>
      <c r="AP2665" s="43"/>
      <c r="AQ2665" s="43"/>
    </row>
    <row r="2666" spans="5:43" x14ac:dyDescent="0.2">
      <c r="E2666" s="36"/>
      <c r="G2666" s="37"/>
      <c r="H2666" s="38"/>
      <c r="I2666" s="38"/>
      <c r="J2666" s="38"/>
      <c r="M2666" s="39"/>
      <c r="AG2666" s="32"/>
      <c r="AH2666" s="32"/>
      <c r="AI2666" s="40"/>
      <c r="AJ2666" s="41"/>
      <c r="AK2666" s="42"/>
      <c r="AL2666" s="40"/>
      <c r="AM2666" s="41"/>
      <c r="AN2666" s="42"/>
      <c r="AO2666" s="43"/>
      <c r="AP2666" s="43"/>
      <c r="AQ2666" s="43"/>
    </row>
    <row r="2667" spans="5:43" x14ac:dyDescent="0.2">
      <c r="E2667" s="36"/>
      <c r="G2667" s="37"/>
      <c r="H2667" s="38"/>
      <c r="I2667" s="38"/>
      <c r="J2667" s="38"/>
      <c r="M2667" s="39"/>
      <c r="AG2667" s="32"/>
      <c r="AH2667" s="32"/>
      <c r="AI2667" s="40"/>
      <c r="AJ2667" s="41"/>
      <c r="AK2667" s="42"/>
      <c r="AL2667" s="40"/>
      <c r="AM2667" s="41"/>
      <c r="AN2667" s="42"/>
      <c r="AO2667" s="43"/>
      <c r="AP2667" s="43"/>
      <c r="AQ2667" s="43"/>
    </row>
    <row r="2668" spans="5:43" x14ac:dyDescent="0.2">
      <c r="E2668" s="36"/>
      <c r="G2668" s="37"/>
      <c r="H2668" s="38"/>
      <c r="I2668" s="38"/>
      <c r="J2668" s="38"/>
      <c r="M2668" s="39"/>
      <c r="AG2668" s="32"/>
      <c r="AH2668" s="32"/>
      <c r="AI2668" s="40"/>
      <c r="AJ2668" s="41"/>
      <c r="AK2668" s="42"/>
      <c r="AL2668" s="40"/>
      <c r="AM2668" s="41"/>
      <c r="AN2668" s="42"/>
      <c r="AO2668" s="43"/>
      <c r="AP2668" s="43"/>
      <c r="AQ2668" s="43"/>
    </row>
    <row r="2669" spans="5:43" x14ac:dyDescent="0.2">
      <c r="E2669" s="36"/>
      <c r="G2669" s="37"/>
      <c r="H2669" s="38"/>
      <c r="I2669" s="38"/>
      <c r="J2669" s="38"/>
      <c r="M2669" s="39"/>
      <c r="AG2669" s="32"/>
      <c r="AH2669" s="32"/>
      <c r="AI2669" s="40"/>
      <c r="AJ2669" s="41"/>
      <c r="AK2669" s="42"/>
      <c r="AL2669" s="40"/>
      <c r="AM2669" s="41"/>
      <c r="AN2669" s="42"/>
      <c r="AO2669" s="43"/>
      <c r="AP2669" s="43"/>
      <c r="AQ2669" s="43"/>
    </row>
    <row r="2670" spans="5:43" x14ac:dyDescent="0.2">
      <c r="E2670" s="36"/>
      <c r="G2670" s="37"/>
      <c r="H2670" s="38"/>
      <c r="I2670" s="38"/>
      <c r="J2670" s="38"/>
      <c r="M2670" s="39"/>
      <c r="AG2670" s="32"/>
      <c r="AH2670" s="32"/>
      <c r="AI2670" s="40"/>
      <c r="AJ2670" s="41"/>
      <c r="AK2670" s="42"/>
      <c r="AL2670" s="40"/>
      <c r="AM2670" s="41"/>
      <c r="AN2670" s="42"/>
      <c r="AO2670" s="43"/>
      <c r="AP2670" s="43"/>
      <c r="AQ2670" s="43"/>
    </row>
    <row r="2671" spans="5:43" x14ac:dyDescent="0.2">
      <c r="E2671" s="36"/>
      <c r="G2671" s="37"/>
      <c r="H2671" s="38"/>
      <c r="I2671" s="38"/>
      <c r="J2671" s="38"/>
      <c r="M2671" s="39"/>
      <c r="AG2671" s="32"/>
      <c r="AH2671" s="32"/>
      <c r="AI2671" s="40"/>
      <c r="AJ2671" s="41"/>
      <c r="AK2671" s="42"/>
      <c r="AL2671" s="40"/>
      <c r="AM2671" s="41"/>
      <c r="AN2671" s="42"/>
      <c r="AO2671" s="43"/>
      <c r="AP2671" s="43"/>
      <c r="AQ2671" s="43"/>
    </row>
    <row r="2672" spans="5:43" x14ac:dyDescent="0.2">
      <c r="E2672" s="36"/>
      <c r="G2672" s="37"/>
      <c r="H2672" s="38"/>
      <c r="I2672" s="38"/>
      <c r="J2672" s="38"/>
      <c r="M2672" s="39"/>
      <c r="AG2672" s="32"/>
      <c r="AH2672" s="32"/>
      <c r="AI2672" s="40"/>
      <c r="AJ2672" s="41"/>
      <c r="AK2672" s="42"/>
      <c r="AL2672" s="40"/>
      <c r="AM2672" s="41"/>
      <c r="AN2672" s="42"/>
      <c r="AO2672" s="43"/>
      <c r="AP2672" s="43"/>
      <c r="AQ2672" s="43"/>
    </row>
    <row r="2673" spans="5:43" x14ac:dyDescent="0.2">
      <c r="E2673" s="36"/>
      <c r="G2673" s="37"/>
      <c r="H2673" s="38"/>
      <c r="I2673" s="38"/>
      <c r="J2673" s="38"/>
      <c r="M2673" s="39"/>
      <c r="AG2673" s="32"/>
      <c r="AH2673" s="32"/>
      <c r="AI2673" s="40"/>
      <c r="AJ2673" s="41"/>
      <c r="AK2673" s="42"/>
      <c r="AL2673" s="40"/>
      <c r="AM2673" s="41"/>
      <c r="AN2673" s="42"/>
      <c r="AO2673" s="43"/>
      <c r="AP2673" s="43"/>
      <c r="AQ2673" s="43"/>
    </row>
    <row r="2674" spans="5:43" x14ac:dyDescent="0.2">
      <c r="E2674" s="36"/>
      <c r="G2674" s="37"/>
      <c r="H2674" s="38"/>
      <c r="I2674" s="38"/>
      <c r="J2674" s="38"/>
      <c r="M2674" s="39"/>
      <c r="AG2674" s="32"/>
      <c r="AH2674" s="32"/>
      <c r="AI2674" s="40"/>
      <c r="AJ2674" s="41"/>
      <c r="AK2674" s="42"/>
      <c r="AL2674" s="40"/>
      <c r="AM2674" s="41"/>
      <c r="AN2674" s="42"/>
      <c r="AO2674" s="43"/>
      <c r="AP2674" s="43"/>
      <c r="AQ2674" s="43"/>
    </row>
    <row r="2675" spans="5:43" x14ac:dyDescent="0.2">
      <c r="E2675" s="36"/>
      <c r="G2675" s="37"/>
      <c r="H2675" s="38"/>
      <c r="I2675" s="38"/>
      <c r="J2675" s="38"/>
      <c r="M2675" s="39"/>
      <c r="AG2675" s="32"/>
      <c r="AH2675" s="32"/>
      <c r="AI2675" s="40"/>
      <c r="AJ2675" s="41"/>
      <c r="AK2675" s="42"/>
      <c r="AL2675" s="40"/>
      <c r="AM2675" s="41"/>
      <c r="AN2675" s="42"/>
      <c r="AO2675" s="43"/>
      <c r="AP2675" s="43"/>
      <c r="AQ2675" s="43"/>
    </row>
    <row r="2676" spans="5:43" x14ac:dyDescent="0.2">
      <c r="E2676" s="36"/>
      <c r="G2676" s="37"/>
      <c r="H2676" s="38"/>
      <c r="I2676" s="38"/>
      <c r="J2676" s="38"/>
      <c r="M2676" s="39"/>
      <c r="AG2676" s="32"/>
      <c r="AH2676" s="32"/>
      <c r="AI2676" s="40"/>
      <c r="AJ2676" s="41"/>
      <c r="AK2676" s="42"/>
      <c r="AL2676" s="40"/>
      <c r="AM2676" s="41"/>
      <c r="AN2676" s="42"/>
      <c r="AO2676" s="43"/>
      <c r="AP2676" s="43"/>
      <c r="AQ2676" s="43"/>
    </row>
    <row r="2677" spans="5:43" x14ac:dyDescent="0.2">
      <c r="E2677" s="36"/>
      <c r="G2677" s="37"/>
      <c r="H2677" s="38"/>
      <c r="I2677" s="38"/>
      <c r="J2677" s="38"/>
      <c r="M2677" s="39"/>
      <c r="AG2677" s="32"/>
      <c r="AH2677" s="32"/>
      <c r="AI2677" s="40"/>
      <c r="AJ2677" s="41"/>
      <c r="AK2677" s="42"/>
      <c r="AL2677" s="40"/>
      <c r="AM2677" s="41"/>
      <c r="AN2677" s="42"/>
      <c r="AO2677" s="43"/>
      <c r="AP2677" s="43"/>
      <c r="AQ2677" s="43"/>
    </row>
    <row r="2678" spans="5:43" x14ac:dyDescent="0.2">
      <c r="E2678" s="36"/>
      <c r="G2678" s="37"/>
      <c r="H2678" s="38"/>
      <c r="I2678" s="38"/>
      <c r="J2678" s="38"/>
      <c r="M2678" s="39"/>
      <c r="AG2678" s="32"/>
      <c r="AH2678" s="32"/>
      <c r="AI2678" s="40"/>
      <c r="AJ2678" s="41"/>
      <c r="AK2678" s="42"/>
      <c r="AL2678" s="40"/>
      <c r="AM2678" s="41"/>
      <c r="AN2678" s="42"/>
      <c r="AO2678" s="43"/>
      <c r="AP2678" s="43"/>
      <c r="AQ2678" s="43"/>
    </row>
    <row r="2679" spans="5:43" x14ac:dyDescent="0.2">
      <c r="E2679" s="36"/>
      <c r="G2679" s="37"/>
      <c r="H2679" s="38"/>
      <c r="I2679" s="38"/>
      <c r="J2679" s="38"/>
      <c r="M2679" s="39"/>
      <c r="AG2679" s="32"/>
      <c r="AH2679" s="32"/>
      <c r="AI2679" s="40"/>
      <c r="AJ2679" s="41"/>
      <c r="AK2679" s="42"/>
      <c r="AL2679" s="40"/>
      <c r="AM2679" s="41"/>
      <c r="AN2679" s="42"/>
      <c r="AO2679" s="43"/>
      <c r="AP2679" s="43"/>
      <c r="AQ2679" s="43"/>
    </row>
    <row r="2680" spans="5:43" x14ac:dyDescent="0.2">
      <c r="E2680" s="36"/>
      <c r="G2680" s="37"/>
      <c r="H2680" s="38"/>
      <c r="I2680" s="38"/>
      <c r="J2680" s="38"/>
      <c r="M2680" s="39"/>
      <c r="AG2680" s="32"/>
      <c r="AH2680" s="32"/>
      <c r="AI2680" s="40"/>
      <c r="AJ2680" s="41"/>
      <c r="AK2680" s="42"/>
      <c r="AL2680" s="40"/>
      <c r="AM2680" s="41"/>
      <c r="AN2680" s="42"/>
      <c r="AO2680" s="43"/>
      <c r="AP2680" s="43"/>
      <c r="AQ2680" s="43"/>
    </row>
    <row r="2681" spans="5:43" x14ac:dyDescent="0.2">
      <c r="E2681" s="36"/>
      <c r="G2681" s="37"/>
      <c r="H2681" s="38"/>
      <c r="I2681" s="38"/>
      <c r="J2681" s="38"/>
      <c r="M2681" s="39"/>
      <c r="AG2681" s="32"/>
      <c r="AH2681" s="32"/>
      <c r="AI2681" s="40"/>
      <c r="AJ2681" s="41"/>
      <c r="AK2681" s="42"/>
      <c r="AL2681" s="40"/>
      <c r="AM2681" s="41"/>
      <c r="AN2681" s="42"/>
      <c r="AO2681" s="43"/>
      <c r="AP2681" s="43"/>
      <c r="AQ2681" s="43"/>
    </row>
    <row r="2682" spans="5:43" x14ac:dyDescent="0.2">
      <c r="E2682" s="36"/>
      <c r="G2682" s="37"/>
      <c r="H2682" s="38"/>
      <c r="I2682" s="38"/>
      <c r="J2682" s="38"/>
      <c r="M2682" s="39"/>
      <c r="AG2682" s="32"/>
      <c r="AH2682" s="32"/>
      <c r="AI2682" s="40"/>
      <c r="AJ2682" s="41"/>
      <c r="AK2682" s="42"/>
      <c r="AL2682" s="40"/>
      <c r="AM2682" s="41"/>
      <c r="AN2682" s="42"/>
      <c r="AO2682" s="43"/>
      <c r="AP2682" s="43"/>
      <c r="AQ2682" s="43"/>
    </row>
    <row r="2683" spans="5:43" x14ac:dyDescent="0.2">
      <c r="E2683" s="36"/>
      <c r="G2683" s="37"/>
      <c r="H2683" s="38"/>
      <c r="I2683" s="38"/>
      <c r="J2683" s="38"/>
      <c r="M2683" s="39"/>
      <c r="AG2683" s="32"/>
      <c r="AH2683" s="32"/>
      <c r="AI2683" s="40"/>
      <c r="AJ2683" s="41"/>
      <c r="AK2683" s="42"/>
      <c r="AL2683" s="40"/>
      <c r="AM2683" s="41"/>
      <c r="AN2683" s="42"/>
      <c r="AO2683" s="43"/>
      <c r="AP2683" s="43"/>
      <c r="AQ2683" s="43"/>
    </row>
    <row r="2684" spans="5:43" x14ac:dyDescent="0.2">
      <c r="E2684" s="36"/>
      <c r="G2684" s="37"/>
      <c r="H2684" s="38"/>
      <c r="I2684" s="38"/>
      <c r="J2684" s="38"/>
      <c r="M2684" s="39"/>
      <c r="AG2684" s="32"/>
      <c r="AH2684" s="32"/>
      <c r="AI2684" s="40"/>
      <c r="AJ2684" s="41"/>
      <c r="AK2684" s="42"/>
      <c r="AL2684" s="40"/>
      <c r="AM2684" s="41"/>
      <c r="AN2684" s="42"/>
      <c r="AO2684" s="43"/>
      <c r="AP2684" s="43"/>
      <c r="AQ2684" s="43"/>
    </row>
    <row r="2685" spans="5:43" x14ac:dyDescent="0.2">
      <c r="E2685" s="36"/>
      <c r="G2685" s="37"/>
      <c r="H2685" s="38"/>
      <c r="I2685" s="38"/>
      <c r="J2685" s="38"/>
      <c r="M2685" s="39"/>
      <c r="AG2685" s="32"/>
      <c r="AH2685" s="32"/>
      <c r="AI2685" s="40"/>
      <c r="AJ2685" s="41"/>
      <c r="AK2685" s="42"/>
      <c r="AL2685" s="40"/>
      <c r="AM2685" s="41"/>
      <c r="AN2685" s="42"/>
      <c r="AO2685" s="43"/>
      <c r="AP2685" s="43"/>
      <c r="AQ2685" s="43"/>
    </row>
    <row r="2686" spans="5:43" x14ac:dyDescent="0.2">
      <c r="E2686" s="36"/>
      <c r="G2686" s="37"/>
      <c r="H2686" s="38"/>
      <c r="I2686" s="38"/>
      <c r="J2686" s="38"/>
      <c r="M2686" s="39"/>
      <c r="AG2686" s="32"/>
      <c r="AH2686" s="32"/>
      <c r="AI2686" s="40"/>
      <c r="AJ2686" s="41"/>
      <c r="AK2686" s="42"/>
      <c r="AL2686" s="40"/>
      <c r="AM2686" s="41"/>
      <c r="AN2686" s="42"/>
      <c r="AO2686" s="43"/>
      <c r="AP2686" s="43"/>
      <c r="AQ2686" s="43"/>
    </row>
    <row r="2687" spans="5:43" x14ac:dyDescent="0.2">
      <c r="E2687" s="36"/>
      <c r="G2687" s="37"/>
      <c r="H2687" s="38"/>
      <c r="I2687" s="38"/>
      <c r="J2687" s="38"/>
      <c r="M2687" s="39"/>
      <c r="AG2687" s="32"/>
      <c r="AH2687" s="32"/>
      <c r="AI2687" s="40"/>
      <c r="AJ2687" s="41"/>
      <c r="AK2687" s="42"/>
      <c r="AL2687" s="40"/>
      <c r="AM2687" s="41"/>
      <c r="AN2687" s="42"/>
      <c r="AO2687" s="43"/>
      <c r="AP2687" s="43"/>
      <c r="AQ2687" s="43"/>
    </row>
    <row r="2688" spans="5:43" x14ac:dyDescent="0.2">
      <c r="E2688" s="36"/>
      <c r="G2688" s="37"/>
      <c r="H2688" s="38"/>
      <c r="I2688" s="38"/>
      <c r="J2688" s="38"/>
      <c r="M2688" s="39"/>
      <c r="AG2688" s="32"/>
      <c r="AH2688" s="32"/>
      <c r="AI2688" s="40"/>
      <c r="AJ2688" s="41"/>
      <c r="AK2688" s="42"/>
      <c r="AL2688" s="40"/>
      <c r="AM2688" s="41"/>
      <c r="AN2688" s="42"/>
      <c r="AO2688" s="43"/>
      <c r="AP2688" s="43"/>
      <c r="AQ2688" s="43"/>
    </row>
    <row r="2689" spans="5:43" x14ac:dyDescent="0.2">
      <c r="E2689" s="36"/>
      <c r="G2689" s="37"/>
      <c r="H2689" s="38"/>
      <c r="I2689" s="38"/>
      <c r="J2689" s="38"/>
      <c r="M2689" s="39"/>
      <c r="AG2689" s="32"/>
      <c r="AH2689" s="32"/>
      <c r="AI2689" s="40"/>
      <c r="AJ2689" s="41"/>
      <c r="AK2689" s="42"/>
      <c r="AL2689" s="40"/>
      <c r="AM2689" s="41"/>
      <c r="AN2689" s="42"/>
      <c r="AO2689" s="43"/>
      <c r="AP2689" s="43"/>
      <c r="AQ2689" s="43"/>
    </row>
    <row r="2690" spans="5:43" x14ac:dyDescent="0.2">
      <c r="E2690" s="36"/>
      <c r="G2690" s="37"/>
      <c r="H2690" s="38"/>
      <c r="I2690" s="38"/>
      <c r="J2690" s="38"/>
      <c r="M2690" s="39"/>
      <c r="AG2690" s="32"/>
      <c r="AH2690" s="32"/>
      <c r="AI2690" s="40"/>
      <c r="AJ2690" s="41"/>
      <c r="AK2690" s="42"/>
      <c r="AL2690" s="40"/>
      <c r="AM2690" s="41"/>
      <c r="AN2690" s="42"/>
      <c r="AO2690" s="43"/>
      <c r="AP2690" s="43"/>
      <c r="AQ2690" s="43"/>
    </row>
    <row r="2691" spans="5:43" x14ac:dyDescent="0.2">
      <c r="E2691" s="36"/>
      <c r="G2691" s="37"/>
      <c r="H2691" s="38"/>
      <c r="I2691" s="38"/>
      <c r="J2691" s="38"/>
      <c r="M2691" s="39"/>
      <c r="AG2691" s="32"/>
      <c r="AH2691" s="32"/>
      <c r="AI2691" s="40"/>
      <c r="AJ2691" s="41"/>
      <c r="AK2691" s="42"/>
      <c r="AL2691" s="40"/>
      <c r="AM2691" s="41"/>
      <c r="AN2691" s="42"/>
      <c r="AO2691" s="43"/>
      <c r="AP2691" s="43"/>
      <c r="AQ2691" s="43"/>
    </row>
    <row r="2692" spans="5:43" x14ac:dyDescent="0.2">
      <c r="E2692" s="36"/>
      <c r="G2692" s="37"/>
      <c r="H2692" s="38"/>
      <c r="I2692" s="38"/>
      <c r="J2692" s="38"/>
      <c r="M2692" s="39"/>
      <c r="AG2692" s="32"/>
      <c r="AH2692" s="32"/>
      <c r="AI2692" s="40"/>
      <c r="AJ2692" s="41"/>
      <c r="AK2692" s="42"/>
      <c r="AL2692" s="40"/>
      <c r="AM2692" s="41"/>
      <c r="AN2692" s="42"/>
      <c r="AO2692" s="43"/>
      <c r="AP2692" s="43"/>
      <c r="AQ2692" s="43"/>
    </row>
    <row r="2693" spans="5:43" x14ac:dyDescent="0.2">
      <c r="E2693" s="36"/>
      <c r="G2693" s="37"/>
      <c r="H2693" s="38"/>
      <c r="I2693" s="38"/>
      <c r="J2693" s="38"/>
      <c r="M2693" s="39"/>
      <c r="AG2693" s="32"/>
      <c r="AH2693" s="32"/>
      <c r="AI2693" s="40"/>
      <c r="AJ2693" s="41"/>
      <c r="AK2693" s="42"/>
      <c r="AL2693" s="40"/>
      <c r="AM2693" s="41"/>
      <c r="AN2693" s="42"/>
      <c r="AO2693" s="43"/>
      <c r="AP2693" s="43"/>
      <c r="AQ2693" s="43"/>
    </row>
    <row r="2694" spans="5:43" x14ac:dyDescent="0.2">
      <c r="E2694" s="36"/>
      <c r="G2694" s="37"/>
      <c r="H2694" s="38"/>
      <c r="I2694" s="38"/>
      <c r="J2694" s="38"/>
      <c r="M2694" s="39"/>
      <c r="AG2694" s="32"/>
      <c r="AH2694" s="32"/>
      <c r="AI2694" s="40"/>
      <c r="AJ2694" s="41"/>
      <c r="AK2694" s="42"/>
      <c r="AL2694" s="40"/>
      <c r="AM2694" s="41"/>
      <c r="AN2694" s="42"/>
      <c r="AO2694" s="43"/>
      <c r="AP2694" s="43"/>
      <c r="AQ2694" s="43"/>
    </row>
    <row r="2695" spans="5:43" x14ac:dyDescent="0.2">
      <c r="E2695" s="36"/>
      <c r="G2695" s="37"/>
      <c r="H2695" s="38"/>
      <c r="I2695" s="38"/>
      <c r="J2695" s="38"/>
      <c r="M2695" s="39"/>
      <c r="AG2695" s="32"/>
      <c r="AH2695" s="32"/>
      <c r="AI2695" s="40"/>
      <c r="AJ2695" s="41"/>
      <c r="AK2695" s="42"/>
      <c r="AL2695" s="40"/>
      <c r="AM2695" s="41"/>
      <c r="AN2695" s="42"/>
      <c r="AO2695" s="43"/>
      <c r="AP2695" s="43"/>
      <c r="AQ2695" s="43"/>
    </row>
    <row r="2696" spans="5:43" x14ac:dyDescent="0.2">
      <c r="E2696" s="36"/>
      <c r="G2696" s="37"/>
      <c r="H2696" s="38"/>
      <c r="I2696" s="38"/>
      <c r="J2696" s="38"/>
      <c r="M2696" s="39"/>
      <c r="AG2696" s="32"/>
      <c r="AH2696" s="32"/>
      <c r="AI2696" s="40"/>
      <c r="AJ2696" s="41"/>
      <c r="AK2696" s="42"/>
      <c r="AL2696" s="40"/>
      <c r="AM2696" s="41"/>
      <c r="AN2696" s="42"/>
      <c r="AO2696" s="43"/>
      <c r="AP2696" s="43"/>
      <c r="AQ2696" s="43"/>
    </row>
    <row r="2697" spans="5:43" x14ac:dyDescent="0.2">
      <c r="E2697" s="36"/>
      <c r="G2697" s="37"/>
      <c r="H2697" s="38"/>
      <c r="I2697" s="38"/>
      <c r="J2697" s="38"/>
      <c r="M2697" s="39"/>
      <c r="AG2697" s="32"/>
      <c r="AH2697" s="32"/>
      <c r="AI2697" s="40"/>
      <c r="AJ2697" s="41"/>
      <c r="AK2697" s="42"/>
      <c r="AL2697" s="40"/>
      <c r="AM2697" s="41"/>
      <c r="AN2697" s="42"/>
      <c r="AO2697" s="43"/>
      <c r="AP2697" s="43"/>
      <c r="AQ2697" s="43"/>
    </row>
    <row r="2698" spans="5:43" x14ac:dyDescent="0.2">
      <c r="E2698" s="36"/>
      <c r="G2698" s="37"/>
      <c r="H2698" s="38"/>
      <c r="I2698" s="38"/>
      <c r="J2698" s="38"/>
      <c r="M2698" s="39"/>
      <c r="AG2698" s="32"/>
      <c r="AH2698" s="32"/>
      <c r="AI2698" s="40"/>
      <c r="AJ2698" s="41"/>
      <c r="AK2698" s="42"/>
      <c r="AL2698" s="40"/>
      <c r="AM2698" s="41"/>
      <c r="AN2698" s="42"/>
      <c r="AO2698" s="43"/>
      <c r="AP2698" s="43"/>
      <c r="AQ2698" s="43"/>
    </row>
    <row r="2699" spans="5:43" x14ac:dyDescent="0.2">
      <c r="E2699" s="36"/>
      <c r="G2699" s="37"/>
      <c r="H2699" s="38"/>
      <c r="I2699" s="38"/>
      <c r="J2699" s="38"/>
      <c r="M2699" s="39"/>
      <c r="AG2699" s="32"/>
      <c r="AH2699" s="32"/>
      <c r="AI2699" s="40"/>
      <c r="AJ2699" s="41"/>
      <c r="AK2699" s="42"/>
      <c r="AL2699" s="40"/>
      <c r="AM2699" s="41"/>
      <c r="AN2699" s="42"/>
      <c r="AO2699" s="43"/>
      <c r="AP2699" s="43"/>
      <c r="AQ2699" s="43"/>
    </row>
    <row r="2700" spans="5:43" x14ac:dyDescent="0.2">
      <c r="E2700" s="36"/>
      <c r="G2700" s="37"/>
      <c r="H2700" s="38"/>
      <c r="I2700" s="38"/>
      <c r="J2700" s="38"/>
      <c r="M2700" s="39"/>
      <c r="AG2700" s="32"/>
      <c r="AH2700" s="32"/>
      <c r="AI2700" s="40"/>
      <c r="AJ2700" s="41"/>
      <c r="AK2700" s="42"/>
      <c r="AL2700" s="40"/>
      <c r="AM2700" s="41"/>
      <c r="AN2700" s="42"/>
      <c r="AO2700" s="43"/>
      <c r="AP2700" s="43"/>
      <c r="AQ2700" s="43"/>
    </row>
    <row r="2701" spans="5:43" x14ac:dyDescent="0.2">
      <c r="E2701" s="36"/>
      <c r="G2701" s="37"/>
      <c r="H2701" s="38"/>
      <c r="I2701" s="38"/>
      <c r="J2701" s="38"/>
      <c r="M2701" s="39"/>
      <c r="AG2701" s="32"/>
      <c r="AH2701" s="32"/>
      <c r="AI2701" s="40"/>
      <c r="AJ2701" s="41"/>
      <c r="AK2701" s="42"/>
      <c r="AL2701" s="40"/>
      <c r="AM2701" s="41"/>
      <c r="AN2701" s="42"/>
      <c r="AO2701" s="43"/>
      <c r="AP2701" s="43"/>
      <c r="AQ2701" s="43"/>
    </row>
    <row r="2702" spans="5:43" x14ac:dyDescent="0.2">
      <c r="E2702" s="36"/>
      <c r="G2702" s="37"/>
      <c r="H2702" s="38"/>
      <c r="I2702" s="38"/>
      <c r="J2702" s="38"/>
      <c r="M2702" s="39"/>
      <c r="AG2702" s="32"/>
      <c r="AH2702" s="32"/>
      <c r="AI2702" s="40"/>
      <c r="AJ2702" s="41"/>
      <c r="AK2702" s="42"/>
      <c r="AL2702" s="40"/>
      <c r="AM2702" s="41"/>
      <c r="AN2702" s="42"/>
      <c r="AO2702" s="43"/>
      <c r="AP2702" s="43"/>
      <c r="AQ2702" s="43"/>
    </row>
    <row r="2703" spans="5:43" x14ac:dyDescent="0.2">
      <c r="E2703" s="36"/>
      <c r="G2703" s="37"/>
      <c r="H2703" s="38"/>
      <c r="I2703" s="38"/>
      <c r="J2703" s="38"/>
      <c r="M2703" s="39"/>
      <c r="AG2703" s="32"/>
      <c r="AH2703" s="32"/>
      <c r="AI2703" s="40"/>
      <c r="AJ2703" s="41"/>
      <c r="AK2703" s="42"/>
      <c r="AL2703" s="40"/>
      <c r="AM2703" s="41"/>
      <c r="AN2703" s="42"/>
      <c r="AO2703" s="43"/>
      <c r="AP2703" s="43"/>
      <c r="AQ2703" s="43"/>
    </row>
    <row r="2704" spans="5:43" x14ac:dyDescent="0.2">
      <c r="E2704" s="36"/>
      <c r="G2704" s="37"/>
      <c r="H2704" s="38"/>
      <c r="I2704" s="38"/>
      <c r="J2704" s="38"/>
      <c r="M2704" s="39"/>
      <c r="AG2704" s="32"/>
      <c r="AH2704" s="32"/>
      <c r="AI2704" s="40"/>
      <c r="AJ2704" s="41"/>
      <c r="AK2704" s="42"/>
      <c r="AL2704" s="40"/>
      <c r="AM2704" s="41"/>
      <c r="AN2704" s="42"/>
      <c r="AO2704" s="43"/>
      <c r="AP2704" s="43"/>
      <c r="AQ2704" s="43"/>
    </row>
    <row r="2705" spans="5:43" x14ac:dyDescent="0.2">
      <c r="E2705" s="36"/>
      <c r="G2705" s="37"/>
      <c r="H2705" s="38"/>
      <c r="I2705" s="38"/>
      <c r="J2705" s="38"/>
      <c r="M2705" s="39"/>
      <c r="AG2705" s="32"/>
      <c r="AH2705" s="32"/>
      <c r="AI2705" s="40"/>
      <c r="AJ2705" s="41"/>
      <c r="AK2705" s="42"/>
      <c r="AL2705" s="40"/>
      <c r="AM2705" s="41"/>
      <c r="AN2705" s="42"/>
      <c r="AO2705" s="43"/>
      <c r="AP2705" s="43"/>
      <c r="AQ2705" s="43"/>
    </row>
    <row r="2706" spans="5:43" x14ac:dyDescent="0.2">
      <c r="E2706" s="36"/>
      <c r="G2706" s="37"/>
      <c r="H2706" s="38"/>
      <c r="I2706" s="38"/>
      <c r="J2706" s="38"/>
      <c r="M2706" s="39"/>
      <c r="AG2706" s="32"/>
      <c r="AH2706" s="32"/>
      <c r="AI2706" s="40"/>
      <c r="AJ2706" s="41"/>
      <c r="AK2706" s="42"/>
      <c r="AL2706" s="40"/>
      <c r="AM2706" s="41"/>
      <c r="AN2706" s="42"/>
      <c r="AO2706" s="43"/>
      <c r="AP2706" s="43"/>
      <c r="AQ2706" s="43"/>
    </row>
    <row r="2707" spans="5:43" x14ac:dyDescent="0.2">
      <c r="E2707" s="36"/>
      <c r="G2707" s="37"/>
      <c r="H2707" s="38"/>
      <c r="I2707" s="38"/>
      <c r="J2707" s="38"/>
      <c r="M2707" s="39"/>
      <c r="AG2707" s="32"/>
      <c r="AH2707" s="32"/>
      <c r="AI2707" s="40"/>
      <c r="AJ2707" s="41"/>
      <c r="AK2707" s="42"/>
      <c r="AL2707" s="40"/>
      <c r="AM2707" s="41"/>
      <c r="AN2707" s="42"/>
      <c r="AO2707" s="43"/>
      <c r="AP2707" s="43"/>
      <c r="AQ2707" s="43"/>
    </row>
    <row r="2708" spans="5:43" x14ac:dyDescent="0.2">
      <c r="E2708" s="36"/>
      <c r="G2708" s="37"/>
      <c r="H2708" s="38"/>
      <c r="I2708" s="38"/>
      <c r="J2708" s="38"/>
      <c r="M2708" s="39"/>
      <c r="AG2708" s="32"/>
      <c r="AH2708" s="32"/>
      <c r="AI2708" s="40"/>
      <c r="AJ2708" s="41"/>
      <c r="AK2708" s="42"/>
      <c r="AL2708" s="40"/>
      <c r="AM2708" s="41"/>
      <c r="AN2708" s="42"/>
      <c r="AO2708" s="43"/>
      <c r="AP2708" s="43"/>
      <c r="AQ2708" s="43"/>
    </row>
    <row r="2709" spans="5:43" x14ac:dyDescent="0.2">
      <c r="E2709" s="36"/>
      <c r="G2709" s="37"/>
      <c r="H2709" s="38"/>
      <c r="I2709" s="38"/>
      <c r="J2709" s="38"/>
      <c r="M2709" s="39"/>
      <c r="AG2709" s="32"/>
      <c r="AH2709" s="32"/>
      <c r="AI2709" s="40"/>
      <c r="AJ2709" s="41"/>
      <c r="AK2709" s="42"/>
      <c r="AL2709" s="40"/>
      <c r="AM2709" s="41"/>
      <c r="AN2709" s="42"/>
      <c r="AO2709" s="43"/>
      <c r="AP2709" s="43"/>
      <c r="AQ2709" s="43"/>
    </row>
    <row r="2710" spans="5:43" x14ac:dyDescent="0.2">
      <c r="E2710" s="36"/>
      <c r="G2710" s="37"/>
      <c r="H2710" s="38"/>
      <c r="I2710" s="38"/>
      <c r="J2710" s="38"/>
      <c r="M2710" s="39"/>
      <c r="AG2710" s="32"/>
      <c r="AH2710" s="32"/>
      <c r="AI2710" s="40"/>
      <c r="AJ2710" s="41"/>
      <c r="AK2710" s="42"/>
      <c r="AL2710" s="40"/>
      <c r="AM2710" s="41"/>
      <c r="AN2710" s="42"/>
      <c r="AO2710" s="43"/>
      <c r="AP2710" s="43"/>
      <c r="AQ2710" s="43"/>
    </row>
    <row r="2711" spans="5:43" x14ac:dyDescent="0.2">
      <c r="E2711" s="36"/>
      <c r="G2711" s="37"/>
      <c r="H2711" s="38"/>
      <c r="I2711" s="38"/>
      <c r="J2711" s="38"/>
      <c r="M2711" s="39"/>
      <c r="AG2711" s="32"/>
      <c r="AH2711" s="32"/>
      <c r="AI2711" s="40"/>
      <c r="AJ2711" s="41"/>
      <c r="AK2711" s="42"/>
      <c r="AL2711" s="40"/>
      <c r="AM2711" s="41"/>
      <c r="AN2711" s="42"/>
      <c r="AO2711" s="43"/>
      <c r="AP2711" s="43"/>
      <c r="AQ2711" s="43"/>
    </row>
    <row r="2712" spans="5:43" x14ac:dyDescent="0.2">
      <c r="E2712" s="36"/>
      <c r="G2712" s="37"/>
      <c r="H2712" s="38"/>
      <c r="I2712" s="38"/>
      <c r="J2712" s="38"/>
      <c r="M2712" s="39"/>
      <c r="AG2712" s="32"/>
      <c r="AH2712" s="32"/>
      <c r="AI2712" s="40"/>
      <c r="AJ2712" s="41"/>
      <c r="AK2712" s="42"/>
      <c r="AL2712" s="40"/>
      <c r="AM2712" s="41"/>
      <c r="AN2712" s="42"/>
      <c r="AO2712" s="43"/>
      <c r="AP2712" s="43"/>
      <c r="AQ2712" s="43"/>
    </row>
    <row r="2713" spans="5:43" x14ac:dyDescent="0.2">
      <c r="E2713" s="36"/>
      <c r="G2713" s="37"/>
      <c r="H2713" s="38"/>
      <c r="I2713" s="38"/>
      <c r="J2713" s="38"/>
      <c r="M2713" s="39"/>
      <c r="AG2713" s="32"/>
      <c r="AH2713" s="32"/>
      <c r="AI2713" s="40"/>
      <c r="AJ2713" s="41"/>
      <c r="AK2713" s="42"/>
      <c r="AL2713" s="40"/>
      <c r="AM2713" s="41"/>
      <c r="AN2713" s="42"/>
      <c r="AO2713" s="43"/>
      <c r="AP2713" s="43"/>
      <c r="AQ2713" s="43"/>
    </row>
    <row r="2714" spans="5:43" x14ac:dyDescent="0.2">
      <c r="E2714" s="36"/>
      <c r="G2714" s="37"/>
      <c r="H2714" s="38"/>
      <c r="I2714" s="38"/>
      <c r="J2714" s="38"/>
      <c r="M2714" s="39"/>
      <c r="AG2714" s="32"/>
      <c r="AH2714" s="32"/>
      <c r="AI2714" s="40"/>
      <c r="AJ2714" s="41"/>
      <c r="AK2714" s="42"/>
      <c r="AL2714" s="40"/>
      <c r="AM2714" s="41"/>
      <c r="AN2714" s="42"/>
      <c r="AO2714" s="43"/>
      <c r="AP2714" s="43"/>
      <c r="AQ2714" s="43"/>
    </row>
    <row r="2715" spans="5:43" x14ac:dyDescent="0.2">
      <c r="E2715" s="36"/>
      <c r="G2715" s="37"/>
      <c r="H2715" s="38"/>
      <c r="I2715" s="38"/>
      <c r="J2715" s="38"/>
      <c r="M2715" s="39"/>
      <c r="AG2715" s="32"/>
      <c r="AH2715" s="32"/>
      <c r="AI2715" s="40"/>
      <c r="AJ2715" s="41"/>
      <c r="AK2715" s="42"/>
      <c r="AL2715" s="40"/>
      <c r="AM2715" s="41"/>
      <c r="AN2715" s="42"/>
      <c r="AO2715" s="43"/>
      <c r="AP2715" s="43"/>
      <c r="AQ2715" s="43"/>
    </row>
    <row r="2716" spans="5:43" x14ac:dyDescent="0.2">
      <c r="E2716" s="36"/>
      <c r="G2716" s="37"/>
      <c r="H2716" s="38"/>
      <c r="I2716" s="38"/>
      <c r="J2716" s="38"/>
      <c r="M2716" s="39"/>
      <c r="AG2716" s="32"/>
      <c r="AH2716" s="32"/>
      <c r="AI2716" s="40"/>
      <c r="AJ2716" s="41"/>
      <c r="AK2716" s="42"/>
      <c r="AL2716" s="40"/>
      <c r="AM2716" s="41"/>
      <c r="AN2716" s="42"/>
      <c r="AO2716" s="43"/>
      <c r="AP2716" s="43"/>
      <c r="AQ2716" s="43"/>
    </row>
    <row r="2717" spans="5:43" x14ac:dyDescent="0.2">
      <c r="E2717" s="36"/>
      <c r="G2717" s="37"/>
      <c r="H2717" s="38"/>
      <c r="I2717" s="38"/>
      <c r="J2717" s="38"/>
      <c r="M2717" s="39"/>
      <c r="AG2717" s="32"/>
      <c r="AH2717" s="32"/>
      <c r="AI2717" s="40"/>
      <c r="AJ2717" s="41"/>
      <c r="AK2717" s="42"/>
      <c r="AL2717" s="40"/>
      <c r="AM2717" s="41"/>
      <c r="AN2717" s="42"/>
      <c r="AO2717" s="43"/>
      <c r="AP2717" s="43"/>
      <c r="AQ2717" s="43"/>
    </row>
    <row r="2718" spans="5:43" x14ac:dyDescent="0.2">
      <c r="E2718" s="36"/>
      <c r="G2718" s="37"/>
      <c r="H2718" s="38"/>
      <c r="I2718" s="38"/>
      <c r="J2718" s="38"/>
      <c r="M2718" s="39"/>
      <c r="AG2718" s="32"/>
      <c r="AH2718" s="32"/>
      <c r="AI2718" s="40"/>
      <c r="AJ2718" s="41"/>
      <c r="AK2718" s="42"/>
      <c r="AL2718" s="40"/>
      <c r="AM2718" s="41"/>
      <c r="AN2718" s="42"/>
      <c r="AO2718" s="43"/>
      <c r="AP2718" s="43"/>
      <c r="AQ2718" s="43"/>
    </row>
    <row r="2719" spans="5:43" x14ac:dyDescent="0.2">
      <c r="E2719" s="36"/>
      <c r="G2719" s="37"/>
      <c r="H2719" s="38"/>
      <c r="I2719" s="38"/>
      <c r="J2719" s="38"/>
      <c r="M2719" s="39"/>
      <c r="AG2719" s="32"/>
      <c r="AH2719" s="32"/>
      <c r="AI2719" s="40"/>
      <c r="AJ2719" s="41"/>
      <c r="AK2719" s="42"/>
      <c r="AL2719" s="40"/>
      <c r="AM2719" s="41"/>
      <c r="AN2719" s="42"/>
      <c r="AO2719" s="43"/>
      <c r="AP2719" s="43"/>
      <c r="AQ2719" s="43"/>
    </row>
    <row r="2720" spans="5:43" x14ac:dyDescent="0.2">
      <c r="E2720" s="36"/>
      <c r="G2720" s="37"/>
      <c r="H2720" s="38"/>
      <c r="I2720" s="38"/>
      <c r="J2720" s="38"/>
      <c r="M2720" s="39"/>
      <c r="AG2720" s="32"/>
      <c r="AH2720" s="32"/>
      <c r="AI2720" s="40"/>
      <c r="AJ2720" s="41"/>
      <c r="AK2720" s="42"/>
      <c r="AL2720" s="40"/>
      <c r="AM2720" s="41"/>
      <c r="AN2720" s="42"/>
      <c r="AO2720" s="43"/>
      <c r="AP2720" s="43"/>
      <c r="AQ2720" s="43"/>
    </row>
    <row r="2721" spans="5:43" x14ac:dyDescent="0.2">
      <c r="E2721" s="36"/>
      <c r="G2721" s="37"/>
      <c r="H2721" s="38"/>
      <c r="I2721" s="38"/>
      <c r="J2721" s="38"/>
      <c r="M2721" s="39"/>
      <c r="AG2721" s="32"/>
      <c r="AH2721" s="32"/>
      <c r="AI2721" s="40"/>
      <c r="AJ2721" s="41"/>
      <c r="AK2721" s="42"/>
      <c r="AL2721" s="40"/>
      <c r="AM2721" s="41"/>
      <c r="AN2721" s="42"/>
      <c r="AO2721" s="43"/>
      <c r="AP2721" s="43"/>
      <c r="AQ2721" s="43"/>
    </row>
    <row r="2722" spans="5:43" x14ac:dyDescent="0.2">
      <c r="E2722" s="36"/>
      <c r="G2722" s="37"/>
      <c r="H2722" s="38"/>
      <c r="I2722" s="38"/>
      <c r="J2722" s="38"/>
      <c r="M2722" s="39"/>
      <c r="AG2722" s="32"/>
      <c r="AH2722" s="32"/>
      <c r="AI2722" s="40"/>
      <c r="AJ2722" s="41"/>
      <c r="AK2722" s="42"/>
      <c r="AL2722" s="40"/>
      <c r="AM2722" s="41"/>
      <c r="AN2722" s="42"/>
      <c r="AO2722" s="43"/>
      <c r="AP2722" s="43"/>
      <c r="AQ2722" s="43"/>
    </row>
    <row r="2723" spans="5:43" x14ac:dyDescent="0.2">
      <c r="E2723" s="36"/>
      <c r="G2723" s="37"/>
      <c r="H2723" s="38"/>
      <c r="I2723" s="38"/>
      <c r="J2723" s="38"/>
      <c r="M2723" s="39"/>
      <c r="AG2723" s="32"/>
      <c r="AH2723" s="32"/>
      <c r="AI2723" s="40"/>
      <c r="AJ2723" s="41"/>
      <c r="AK2723" s="42"/>
      <c r="AL2723" s="40"/>
      <c r="AM2723" s="41"/>
      <c r="AN2723" s="42"/>
      <c r="AO2723" s="43"/>
      <c r="AP2723" s="43"/>
      <c r="AQ2723" s="43"/>
    </row>
    <row r="2724" spans="5:43" x14ac:dyDescent="0.2">
      <c r="E2724" s="36"/>
      <c r="G2724" s="37"/>
      <c r="H2724" s="38"/>
      <c r="I2724" s="38"/>
      <c r="J2724" s="38"/>
      <c r="M2724" s="39"/>
      <c r="AG2724" s="32"/>
      <c r="AH2724" s="32"/>
      <c r="AI2724" s="40"/>
      <c r="AJ2724" s="41"/>
      <c r="AK2724" s="42"/>
      <c r="AL2724" s="40"/>
      <c r="AM2724" s="41"/>
      <c r="AN2724" s="42"/>
      <c r="AO2724" s="43"/>
      <c r="AP2724" s="43"/>
      <c r="AQ2724" s="43"/>
    </row>
    <row r="2725" spans="5:43" x14ac:dyDescent="0.2">
      <c r="E2725" s="36"/>
      <c r="G2725" s="37"/>
      <c r="H2725" s="38"/>
      <c r="I2725" s="38"/>
      <c r="J2725" s="38"/>
      <c r="M2725" s="39"/>
      <c r="AG2725" s="32"/>
      <c r="AH2725" s="32"/>
      <c r="AI2725" s="40"/>
      <c r="AJ2725" s="41"/>
      <c r="AK2725" s="42"/>
      <c r="AL2725" s="40"/>
      <c r="AM2725" s="41"/>
      <c r="AN2725" s="42"/>
      <c r="AO2725" s="43"/>
      <c r="AP2725" s="43"/>
      <c r="AQ2725" s="43"/>
    </row>
    <row r="2726" spans="5:43" x14ac:dyDescent="0.2">
      <c r="E2726" s="36"/>
      <c r="G2726" s="37"/>
      <c r="H2726" s="38"/>
      <c r="I2726" s="38"/>
      <c r="J2726" s="38"/>
      <c r="M2726" s="39"/>
      <c r="AG2726" s="32"/>
      <c r="AH2726" s="32"/>
      <c r="AI2726" s="40"/>
      <c r="AJ2726" s="41"/>
      <c r="AK2726" s="42"/>
      <c r="AL2726" s="40"/>
      <c r="AM2726" s="41"/>
      <c r="AN2726" s="42"/>
      <c r="AO2726" s="43"/>
      <c r="AP2726" s="43"/>
      <c r="AQ2726" s="43"/>
    </row>
    <row r="2727" spans="5:43" x14ac:dyDescent="0.2">
      <c r="E2727" s="36"/>
      <c r="G2727" s="37"/>
      <c r="H2727" s="38"/>
      <c r="I2727" s="38"/>
      <c r="J2727" s="38"/>
      <c r="M2727" s="39"/>
      <c r="AG2727" s="32"/>
      <c r="AH2727" s="32"/>
      <c r="AI2727" s="40"/>
      <c r="AJ2727" s="41"/>
      <c r="AK2727" s="42"/>
      <c r="AL2727" s="40"/>
      <c r="AM2727" s="41"/>
      <c r="AN2727" s="42"/>
      <c r="AO2727" s="43"/>
      <c r="AP2727" s="43"/>
      <c r="AQ2727" s="43"/>
    </row>
    <row r="2728" spans="5:43" x14ac:dyDescent="0.2">
      <c r="E2728" s="36"/>
      <c r="G2728" s="37"/>
      <c r="H2728" s="38"/>
      <c r="I2728" s="38"/>
      <c r="J2728" s="38"/>
      <c r="M2728" s="39"/>
      <c r="AG2728" s="32"/>
      <c r="AH2728" s="32"/>
      <c r="AI2728" s="40"/>
      <c r="AJ2728" s="41"/>
      <c r="AK2728" s="42"/>
      <c r="AL2728" s="40"/>
      <c r="AM2728" s="41"/>
      <c r="AN2728" s="42"/>
      <c r="AO2728" s="43"/>
      <c r="AP2728" s="43"/>
      <c r="AQ2728" s="43"/>
    </row>
    <row r="2729" spans="5:43" x14ac:dyDescent="0.2">
      <c r="E2729" s="36"/>
      <c r="G2729" s="37"/>
      <c r="H2729" s="38"/>
      <c r="I2729" s="38"/>
      <c r="J2729" s="38"/>
      <c r="M2729" s="39"/>
      <c r="AG2729" s="32"/>
      <c r="AH2729" s="32"/>
      <c r="AI2729" s="40"/>
      <c r="AJ2729" s="41"/>
      <c r="AK2729" s="42"/>
      <c r="AL2729" s="40"/>
      <c r="AM2729" s="41"/>
      <c r="AN2729" s="42"/>
      <c r="AO2729" s="43"/>
      <c r="AP2729" s="43"/>
      <c r="AQ2729" s="43"/>
    </row>
    <row r="2730" spans="5:43" x14ac:dyDescent="0.2">
      <c r="E2730" s="36"/>
      <c r="G2730" s="37"/>
      <c r="H2730" s="38"/>
      <c r="I2730" s="38"/>
      <c r="J2730" s="38"/>
      <c r="M2730" s="39"/>
      <c r="AG2730" s="32"/>
      <c r="AH2730" s="32"/>
      <c r="AI2730" s="40"/>
      <c r="AJ2730" s="41"/>
      <c r="AK2730" s="42"/>
      <c r="AL2730" s="40"/>
      <c r="AM2730" s="41"/>
      <c r="AN2730" s="42"/>
      <c r="AO2730" s="43"/>
      <c r="AP2730" s="43"/>
      <c r="AQ2730" s="43"/>
    </row>
    <row r="2731" spans="5:43" x14ac:dyDescent="0.2">
      <c r="E2731" s="36"/>
      <c r="G2731" s="37"/>
      <c r="H2731" s="38"/>
      <c r="I2731" s="38"/>
      <c r="J2731" s="38"/>
      <c r="M2731" s="39"/>
      <c r="AG2731" s="32"/>
      <c r="AH2731" s="32"/>
      <c r="AI2731" s="40"/>
      <c r="AJ2731" s="41"/>
      <c r="AK2731" s="42"/>
      <c r="AL2731" s="40"/>
      <c r="AM2731" s="41"/>
      <c r="AN2731" s="42"/>
      <c r="AO2731" s="43"/>
      <c r="AP2731" s="43"/>
      <c r="AQ2731" s="43"/>
    </row>
    <row r="2732" spans="5:43" x14ac:dyDescent="0.2">
      <c r="E2732" s="36"/>
      <c r="G2732" s="37"/>
      <c r="H2732" s="38"/>
      <c r="I2732" s="38"/>
      <c r="J2732" s="38"/>
      <c r="M2732" s="39"/>
      <c r="AG2732" s="32"/>
      <c r="AH2732" s="32"/>
      <c r="AI2732" s="40"/>
      <c r="AJ2732" s="41"/>
      <c r="AK2732" s="42"/>
      <c r="AL2732" s="40"/>
      <c r="AM2732" s="41"/>
      <c r="AN2732" s="42"/>
      <c r="AO2732" s="43"/>
      <c r="AP2732" s="43"/>
      <c r="AQ2732" s="43"/>
    </row>
    <row r="2733" spans="5:43" x14ac:dyDescent="0.2">
      <c r="E2733" s="36"/>
      <c r="G2733" s="37"/>
      <c r="H2733" s="38"/>
      <c r="I2733" s="38"/>
      <c r="J2733" s="38"/>
      <c r="M2733" s="39"/>
      <c r="AG2733" s="32"/>
      <c r="AH2733" s="32"/>
      <c r="AI2733" s="40"/>
      <c r="AJ2733" s="41"/>
      <c r="AK2733" s="42"/>
      <c r="AL2733" s="40"/>
      <c r="AM2733" s="41"/>
      <c r="AN2733" s="42"/>
      <c r="AO2733" s="43"/>
      <c r="AP2733" s="43"/>
      <c r="AQ2733" s="43"/>
    </row>
    <row r="2734" spans="5:43" x14ac:dyDescent="0.2">
      <c r="E2734" s="36"/>
      <c r="G2734" s="37"/>
      <c r="H2734" s="38"/>
      <c r="I2734" s="38"/>
      <c r="J2734" s="38"/>
      <c r="M2734" s="39"/>
      <c r="AG2734" s="32"/>
      <c r="AH2734" s="32"/>
      <c r="AI2734" s="40"/>
      <c r="AJ2734" s="41"/>
      <c r="AK2734" s="42"/>
      <c r="AL2734" s="40"/>
      <c r="AM2734" s="41"/>
      <c r="AN2734" s="42"/>
      <c r="AO2734" s="43"/>
      <c r="AP2734" s="43"/>
      <c r="AQ2734" s="43"/>
    </row>
    <row r="2735" spans="5:43" x14ac:dyDescent="0.2">
      <c r="E2735" s="36"/>
      <c r="G2735" s="37"/>
      <c r="H2735" s="38"/>
      <c r="I2735" s="38"/>
      <c r="J2735" s="38"/>
      <c r="M2735" s="39"/>
      <c r="AG2735" s="32"/>
      <c r="AH2735" s="32"/>
      <c r="AI2735" s="40"/>
      <c r="AJ2735" s="41"/>
      <c r="AK2735" s="42"/>
      <c r="AL2735" s="40"/>
      <c r="AM2735" s="41"/>
      <c r="AN2735" s="42"/>
      <c r="AO2735" s="43"/>
      <c r="AP2735" s="43"/>
      <c r="AQ2735" s="43"/>
    </row>
    <row r="2736" spans="5:43" x14ac:dyDescent="0.2">
      <c r="E2736" s="36"/>
      <c r="G2736" s="37"/>
      <c r="H2736" s="38"/>
      <c r="I2736" s="38"/>
      <c r="J2736" s="38"/>
      <c r="M2736" s="39"/>
      <c r="AG2736" s="32"/>
      <c r="AH2736" s="32"/>
      <c r="AI2736" s="40"/>
      <c r="AJ2736" s="41"/>
      <c r="AK2736" s="42"/>
      <c r="AL2736" s="40"/>
      <c r="AM2736" s="41"/>
      <c r="AN2736" s="42"/>
      <c r="AO2736" s="43"/>
      <c r="AP2736" s="43"/>
      <c r="AQ2736" s="43"/>
    </row>
    <row r="2737" spans="5:43" x14ac:dyDescent="0.2">
      <c r="E2737" s="36"/>
      <c r="G2737" s="37"/>
      <c r="H2737" s="38"/>
      <c r="I2737" s="38"/>
      <c r="J2737" s="38"/>
      <c r="M2737" s="39"/>
      <c r="AG2737" s="32"/>
      <c r="AH2737" s="32"/>
      <c r="AI2737" s="40"/>
      <c r="AJ2737" s="41"/>
      <c r="AK2737" s="42"/>
      <c r="AL2737" s="40"/>
      <c r="AM2737" s="41"/>
      <c r="AN2737" s="42"/>
      <c r="AO2737" s="43"/>
      <c r="AP2737" s="43"/>
      <c r="AQ2737" s="43"/>
    </row>
    <row r="2738" spans="5:43" x14ac:dyDescent="0.2">
      <c r="E2738" s="36"/>
      <c r="G2738" s="37"/>
      <c r="H2738" s="38"/>
      <c r="I2738" s="38"/>
      <c r="J2738" s="38"/>
      <c r="M2738" s="39"/>
      <c r="AG2738" s="32"/>
      <c r="AH2738" s="32"/>
      <c r="AI2738" s="40"/>
      <c r="AJ2738" s="41"/>
      <c r="AK2738" s="42"/>
      <c r="AL2738" s="40"/>
      <c r="AM2738" s="41"/>
      <c r="AN2738" s="42"/>
      <c r="AO2738" s="43"/>
      <c r="AP2738" s="43"/>
      <c r="AQ2738" s="43"/>
    </row>
    <row r="2739" spans="5:43" x14ac:dyDescent="0.2">
      <c r="E2739" s="36"/>
      <c r="G2739" s="37"/>
      <c r="H2739" s="38"/>
      <c r="I2739" s="38"/>
      <c r="J2739" s="38"/>
      <c r="M2739" s="39"/>
      <c r="AG2739" s="32"/>
      <c r="AH2739" s="32"/>
      <c r="AI2739" s="40"/>
      <c r="AJ2739" s="41"/>
      <c r="AK2739" s="42"/>
      <c r="AL2739" s="40"/>
      <c r="AM2739" s="41"/>
      <c r="AN2739" s="42"/>
      <c r="AO2739" s="43"/>
      <c r="AP2739" s="43"/>
      <c r="AQ2739" s="43"/>
    </row>
    <row r="2740" spans="5:43" x14ac:dyDescent="0.2">
      <c r="E2740" s="36"/>
      <c r="G2740" s="37"/>
      <c r="H2740" s="38"/>
      <c r="I2740" s="38"/>
      <c r="J2740" s="38"/>
      <c r="M2740" s="39"/>
      <c r="AG2740" s="32"/>
      <c r="AH2740" s="32"/>
      <c r="AI2740" s="40"/>
      <c r="AJ2740" s="41"/>
      <c r="AK2740" s="42"/>
      <c r="AL2740" s="40"/>
      <c r="AM2740" s="41"/>
      <c r="AN2740" s="42"/>
      <c r="AO2740" s="43"/>
      <c r="AP2740" s="43"/>
      <c r="AQ2740" s="43"/>
    </row>
    <row r="2741" spans="5:43" x14ac:dyDescent="0.2">
      <c r="E2741" s="36"/>
      <c r="G2741" s="37"/>
      <c r="H2741" s="38"/>
      <c r="I2741" s="38"/>
      <c r="J2741" s="38"/>
      <c r="M2741" s="39"/>
      <c r="AG2741" s="32"/>
      <c r="AH2741" s="32"/>
      <c r="AI2741" s="40"/>
      <c r="AJ2741" s="41"/>
      <c r="AK2741" s="42"/>
      <c r="AL2741" s="40"/>
      <c r="AM2741" s="41"/>
      <c r="AN2741" s="42"/>
      <c r="AO2741" s="43"/>
      <c r="AP2741" s="43"/>
      <c r="AQ2741" s="43"/>
    </row>
    <row r="2742" spans="5:43" x14ac:dyDescent="0.2">
      <c r="E2742" s="36"/>
      <c r="G2742" s="37"/>
      <c r="H2742" s="38"/>
      <c r="I2742" s="38"/>
      <c r="J2742" s="38"/>
      <c r="M2742" s="39"/>
      <c r="AG2742" s="32"/>
      <c r="AH2742" s="32"/>
      <c r="AI2742" s="40"/>
      <c r="AJ2742" s="41"/>
      <c r="AK2742" s="42"/>
      <c r="AL2742" s="40"/>
      <c r="AM2742" s="41"/>
      <c r="AN2742" s="42"/>
      <c r="AO2742" s="43"/>
      <c r="AP2742" s="43"/>
      <c r="AQ2742" s="43"/>
    </row>
    <row r="2743" spans="5:43" x14ac:dyDescent="0.2">
      <c r="E2743" s="36"/>
      <c r="G2743" s="37"/>
      <c r="H2743" s="38"/>
      <c r="I2743" s="38"/>
      <c r="J2743" s="38"/>
      <c r="M2743" s="39"/>
      <c r="AG2743" s="32"/>
      <c r="AH2743" s="32"/>
      <c r="AI2743" s="40"/>
      <c r="AJ2743" s="41"/>
      <c r="AK2743" s="42"/>
      <c r="AL2743" s="40"/>
      <c r="AM2743" s="41"/>
      <c r="AN2743" s="42"/>
      <c r="AO2743" s="43"/>
      <c r="AP2743" s="43"/>
      <c r="AQ2743" s="43"/>
    </row>
    <row r="2744" spans="5:43" x14ac:dyDescent="0.2">
      <c r="E2744" s="36"/>
      <c r="G2744" s="37"/>
      <c r="H2744" s="38"/>
      <c r="I2744" s="38"/>
      <c r="J2744" s="38"/>
      <c r="M2744" s="39"/>
      <c r="AG2744" s="32"/>
      <c r="AH2744" s="32"/>
      <c r="AI2744" s="40"/>
      <c r="AJ2744" s="41"/>
      <c r="AK2744" s="42"/>
      <c r="AL2744" s="40"/>
      <c r="AM2744" s="41"/>
      <c r="AN2744" s="42"/>
      <c r="AO2744" s="43"/>
      <c r="AP2744" s="43"/>
      <c r="AQ2744" s="43"/>
    </row>
    <row r="2745" spans="5:43" x14ac:dyDescent="0.2">
      <c r="E2745" s="36"/>
      <c r="G2745" s="37"/>
      <c r="H2745" s="38"/>
      <c r="I2745" s="38"/>
      <c r="J2745" s="38"/>
      <c r="M2745" s="39"/>
      <c r="AG2745" s="32"/>
      <c r="AH2745" s="32"/>
      <c r="AI2745" s="40"/>
      <c r="AJ2745" s="41"/>
      <c r="AK2745" s="42"/>
      <c r="AL2745" s="40"/>
      <c r="AM2745" s="41"/>
      <c r="AN2745" s="42"/>
      <c r="AO2745" s="43"/>
      <c r="AP2745" s="43"/>
      <c r="AQ2745" s="43"/>
    </row>
    <row r="2746" spans="5:43" x14ac:dyDescent="0.2">
      <c r="E2746" s="36"/>
      <c r="G2746" s="37"/>
      <c r="H2746" s="38"/>
      <c r="I2746" s="38"/>
      <c r="J2746" s="38"/>
      <c r="M2746" s="39"/>
      <c r="AG2746" s="32"/>
      <c r="AH2746" s="32"/>
      <c r="AI2746" s="40"/>
      <c r="AJ2746" s="41"/>
      <c r="AK2746" s="42"/>
      <c r="AL2746" s="40"/>
      <c r="AM2746" s="41"/>
      <c r="AN2746" s="42"/>
      <c r="AO2746" s="43"/>
      <c r="AP2746" s="43"/>
      <c r="AQ2746" s="43"/>
    </row>
    <row r="2747" spans="5:43" x14ac:dyDescent="0.2">
      <c r="E2747" s="36"/>
      <c r="G2747" s="37"/>
      <c r="H2747" s="38"/>
      <c r="I2747" s="38"/>
      <c r="J2747" s="38"/>
      <c r="M2747" s="39"/>
      <c r="AG2747" s="32"/>
      <c r="AH2747" s="32"/>
      <c r="AI2747" s="40"/>
      <c r="AJ2747" s="41"/>
      <c r="AK2747" s="42"/>
      <c r="AL2747" s="40"/>
      <c r="AM2747" s="41"/>
      <c r="AN2747" s="42"/>
      <c r="AO2747" s="43"/>
      <c r="AP2747" s="43"/>
      <c r="AQ2747" s="43"/>
    </row>
    <row r="2748" spans="5:43" x14ac:dyDescent="0.2">
      <c r="E2748" s="36"/>
      <c r="G2748" s="37"/>
      <c r="H2748" s="38"/>
      <c r="I2748" s="38"/>
      <c r="J2748" s="38"/>
      <c r="M2748" s="39"/>
      <c r="AG2748" s="32"/>
      <c r="AH2748" s="32"/>
      <c r="AI2748" s="40"/>
      <c r="AJ2748" s="41"/>
      <c r="AK2748" s="42"/>
      <c r="AL2748" s="40"/>
      <c r="AM2748" s="41"/>
      <c r="AN2748" s="42"/>
      <c r="AO2748" s="43"/>
      <c r="AP2748" s="43"/>
      <c r="AQ2748" s="43"/>
    </row>
    <row r="2749" spans="5:43" x14ac:dyDescent="0.2">
      <c r="E2749" s="36"/>
      <c r="G2749" s="37"/>
      <c r="H2749" s="38"/>
      <c r="I2749" s="38"/>
      <c r="J2749" s="38"/>
      <c r="M2749" s="39"/>
      <c r="AG2749" s="32"/>
      <c r="AH2749" s="32"/>
      <c r="AI2749" s="40"/>
      <c r="AJ2749" s="41"/>
      <c r="AK2749" s="42"/>
      <c r="AL2749" s="40"/>
      <c r="AM2749" s="41"/>
      <c r="AN2749" s="42"/>
      <c r="AO2749" s="43"/>
      <c r="AP2749" s="43"/>
      <c r="AQ2749" s="43"/>
    </row>
    <row r="2750" spans="5:43" x14ac:dyDescent="0.2">
      <c r="E2750" s="36"/>
      <c r="G2750" s="37"/>
      <c r="H2750" s="38"/>
      <c r="I2750" s="38"/>
      <c r="J2750" s="38"/>
      <c r="M2750" s="39"/>
      <c r="AG2750" s="32"/>
      <c r="AH2750" s="32"/>
      <c r="AI2750" s="40"/>
      <c r="AJ2750" s="41"/>
      <c r="AK2750" s="42"/>
      <c r="AL2750" s="40"/>
      <c r="AM2750" s="41"/>
      <c r="AN2750" s="42"/>
      <c r="AO2750" s="43"/>
      <c r="AP2750" s="43"/>
      <c r="AQ2750" s="43"/>
    </row>
    <row r="2751" spans="5:43" x14ac:dyDescent="0.2">
      <c r="E2751" s="36"/>
      <c r="G2751" s="37"/>
      <c r="H2751" s="38"/>
      <c r="I2751" s="38"/>
      <c r="J2751" s="38"/>
      <c r="M2751" s="39"/>
      <c r="AG2751" s="32"/>
      <c r="AH2751" s="32"/>
      <c r="AI2751" s="40"/>
      <c r="AJ2751" s="41"/>
      <c r="AK2751" s="42"/>
      <c r="AL2751" s="40"/>
      <c r="AM2751" s="41"/>
      <c r="AN2751" s="42"/>
      <c r="AO2751" s="43"/>
      <c r="AP2751" s="43"/>
      <c r="AQ2751" s="43"/>
    </row>
    <row r="2752" spans="5:43" x14ac:dyDescent="0.2">
      <c r="E2752" s="36"/>
      <c r="G2752" s="37"/>
      <c r="H2752" s="38"/>
      <c r="I2752" s="38"/>
      <c r="J2752" s="38"/>
      <c r="M2752" s="39"/>
      <c r="AG2752" s="32"/>
      <c r="AH2752" s="32"/>
      <c r="AI2752" s="40"/>
      <c r="AJ2752" s="41"/>
      <c r="AK2752" s="42"/>
      <c r="AL2752" s="40"/>
      <c r="AM2752" s="41"/>
      <c r="AN2752" s="42"/>
      <c r="AO2752" s="43"/>
      <c r="AP2752" s="43"/>
      <c r="AQ2752" s="43"/>
    </row>
    <row r="2753" spans="5:43" x14ac:dyDescent="0.2">
      <c r="E2753" s="36"/>
      <c r="G2753" s="37"/>
      <c r="H2753" s="38"/>
      <c r="I2753" s="38"/>
      <c r="J2753" s="38"/>
      <c r="M2753" s="39"/>
      <c r="AG2753" s="32"/>
      <c r="AH2753" s="32"/>
      <c r="AI2753" s="40"/>
      <c r="AJ2753" s="41"/>
      <c r="AK2753" s="42"/>
      <c r="AL2753" s="40"/>
      <c r="AM2753" s="41"/>
      <c r="AN2753" s="42"/>
      <c r="AO2753" s="43"/>
      <c r="AP2753" s="43"/>
      <c r="AQ2753" s="43"/>
    </row>
    <row r="2754" spans="5:43" x14ac:dyDescent="0.2">
      <c r="E2754" s="36"/>
      <c r="G2754" s="37"/>
      <c r="H2754" s="38"/>
      <c r="I2754" s="38"/>
      <c r="J2754" s="38"/>
      <c r="M2754" s="39"/>
      <c r="AG2754" s="32"/>
      <c r="AH2754" s="32"/>
      <c r="AI2754" s="40"/>
      <c r="AJ2754" s="41"/>
      <c r="AK2754" s="42"/>
      <c r="AL2754" s="40"/>
      <c r="AM2754" s="41"/>
      <c r="AN2754" s="42"/>
      <c r="AO2754" s="43"/>
      <c r="AP2754" s="43"/>
      <c r="AQ2754" s="43"/>
    </row>
    <row r="2755" spans="5:43" x14ac:dyDescent="0.2">
      <c r="E2755" s="36"/>
      <c r="G2755" s="37"/>
      <c r="H2755" s="38"/>
      <c r="I2755" s="38"/>
      <c r="J2755" s="38"/>
      <c r="M2755" s="39"/>
      <c r="AG2755" s="32"/>
      <c r="AH2755" s="32"/>
      <c r="AI2755" s="40"/>
      <c r="AJ2755" s="41"/>
      <c r="AK2755" s="42"/>
      <c r="AL2755" s="40"/>
      <c r="AM2755" s="41"/>
      <c r="AN2755" s="42"/>
      <c r="AO2755" s="43"/>
      <c r="AP2755" s="43"/>
      <c r="AQ2755" s="43"/>
    </row>
    <row r="2756" spans="5:43" x14ac:dyDescent="0.2">
      <c r="E2756" s="36"/>
      <c r="G2756" s="37"/>
      <c r="H2756" s="38"/>
      <c r="I2756" s="38"/>
      <c r="J2756" s="38"/>
      <c r="M2756" s="39"/>
      <c r="AG2756" s="32"/>
      <c r="AH2756" s="32"/>
      <c r="AI2756" s="40"/>
      <c r="AJ2756" s="41"/>
      <c r="AK2756" s="42"/>
      <c r="AL2756" s="40"/>
      <c r="AM2756" s="41"/>
      <c r="AN2756" s="42"/>
      <c r="AO2756" s="43"/>
      <c r="AP2756" s="43"/>
      <c r="AQ2756" s="43"/>
    </row>
    <row r="2757" spans="5:43" x14ac:dyDescent="0.2">
      <c r="E2757" s="36"/>
      <c r="G2757" s="37"/>
      <c r="H2757" s="38"/>
      <c r="I2757" s="38"/>
      <c r="J2757" s="38"/>
      <c r="M2757" s="39"/>
      <c r="AG2757" s="32"/>
      <c r="AH2757" s="32"/>
      <c r="AI2757" s="40"/>
      <c r="AJ2757" s="41"/>
      <c r="AK2757" s="42"/>
      <c r="AL2757" s="40"/>
      <c r="AM2757" s="41"/>
      <c r="AN2757" s="42"/>
      <c r="AO2757" s="43"/>
      <c r="AP2757" s="43"/>
      <c r="AQ2757" s="43"/>
    </row>
    <row r="2758" spans="5:43" x14ac:dyDescent="0.2">
      <c r="E2758" s="36"/>
      <c r="G2758" s="37"/>
      <c r="H2758" s="38"/>
      <c r="I2758" s="38"/>
      <c r="J2758" s="38"/>
      <c r="M2758" s="39"/>
      <c r="AG2758" s="32"/>
      <c r="AH2758" s="32"/>
      <c r="AI2758" s="40"/>
      <c r="AJ2758" s="41"/>
      <c r="AK2758" s="42"/>
      <c r="AL2758" s="40"/>
      <c r="AM2758" s="41"/>
      <c r="AN2758" s="42"/>
      <c r="AO2758" s="43"/>
      <c r="AP2758" s="43"/>
      <c r="AQ2758" s="43"/>
    </row>
    <row r="2759" spans="5:43" x14ac:dyDescent="0.2">
      <c r="E2759" s="36"/>
      <c r="G2759" s="37"/>
      <c r="H2759" s="38"/>
      <c r="I2759" s="38"/>
      <c r="J2759" s="38"/>
      <c r="M2759" s="39"/>
      <c r="AG2759" s="32"/>
      <c r="AH2759" s="32"/>
      <c r="AI2759" s="40"/>
      <c r="AJ2759" s="41"/>
      <c r="AK2759" s="42"/>
      <c r="AL2759" s="40"/>
      <c r="AM2759" s="41"/>
      <c r="AN2759" s="42"/>
      <c r="AO2759" s="43"/>
      <c r="AP2759" s="43"/>
      <c r="AQ2759" s="43"/>
    </row>
    <row r="2760" spans="5:43" x14ac:dyDescent="0.2">
      <c r="E2760" s="36"/>
      <c r="G2760" s="37"/>
      <c r="H2760" s="38"/>
      <c r="I2760" s="38"/>
      <c r="J2760" s="38"/>
      <c r="M2760" s="39"/>
      <c r="AG2760" s="32"/>
      <c r="AH2760" s="32"/>
      <c r="AI2760" s="40"/>
      <c r="AJ2760" s="41"/>
      <c r="AK2760" s="42"/>
      <c r="AL2760" s="40"/>
      <c r="AM2760" s="41"/>
      <c r="AN2760" s="42"/>
      <c r="AO2760" s="43"/>
      <c r="AP2760" s="43"/>
      <c r="AQ2760" s="43"/>
    </row>
    <row r="2761" spans="5:43" x14ac:dyDescent="0.2">
      <c r="E2761" s="36"/>
      <c r="G2761" s="37"/>
      <c r="H2761" s="38"/>
      <c r="I2761" s="38"/>
      <c r="J2761" s="38"/>
      <c r="M2761" s="39"/>
      <c r="AG2761" s="32"/>
      <c r="AH2761" s="32"/>
      <c r="AI2761" s="40"/>
      <c r="AJ2761" s="41"/>
      <c r="AK2761" s="42"/>
      <c r="AL2761" s="40"/>
      <c r="AM2761" s="41"/>
      <c r="AN2761" s="42"/>
      <c r="AO2761" s="43"/>
      <c r="AP2761" s="43"/>
      <c r="AQ2761" s="43"/>
    </row>
    <row r="2762" spans="5:43" x14ac:dyDescent="0.2">
      <c r="E2762" s="36"/>
      <c r="G2762" s="37"/>
      <c r="H2762" s="38"/>
      <c r="I2762" s="38"/>
      <c r="J2762" s="38"/>
      <c r="M2762" s="39"/>
      <c r="AG2762" s="32"/>
      <c r="AH2762" s="32"/>
      <c r="AI2762" s="40"/>
      <c r="AJ2762" s="41"/>
      <c r="AK2762" s="42"/>
      <c r="AL2762" s="40"/>
      <c r="AM2762" s="41"/>
      <c r="AN2762" s="42"/>
      <c r="AO2762" s="43"/>
      <c r="AP2762" s="43"/>
      <c r="AQ2762" s="43"/>
    </row>
    <row r="2763" spans="5:43" x14ac:dyDescent="0.2">
      <c r="E2763" s="36"/>
      <c r="G2763" s="37"/>
      <c r="H2763" s="38"/>
      <c r="I2763" s="38"/>
      <c r="J2763" s="38"/>
      <c r="M2763" s="39"/>
      <c r="AG2763" s="32"/>
      <c r="AH2763" s="32"/>
      <c r="AI2763" s="40"/>
      <c r="AJ2763" s="41"/>
      <c r="AK2763" s="42"/>
      <c r="AL2763" s="40"/>
      <c r="AM2763" s="41"/>
      <c r="AN2763" s="42"/>
      <c r="AO2763" s="43"/>
      <c r="AP2763" s="43"/>
      <c r="AQ2763" s="43"/>
    </row>
    <row r="2764" spans="5:43" x14ac:dyDescent="0.2">
      <c r="E2764" s="36"/>
      <c r="G2764" s="37"/>
      <c r="H2764" s="38"/>
      <c r="I2764" s="38"/>
      <c r="J2764" s="38"/>
      <c r="M2764" s="39"/>
      <c r="AG2764" s="32"/>
      <c r="AH2764" s="32"/>
      <c r="AI2764" s="40"/>
      <c r="AJ2764" s="41"/>
      <c r="AK2764" s="42"/>
      <c r="AL2764" s="40"/>
      <c r="AM2764" s="41"/>
      <c r="AN2764" s="42"/>
      <c r="AO2764" s="43"/>
      <c r="AP2764" s="43"/>
      <c r="AQ2764" s="43"/>
    </row>
    <row r="2765" spans="5:43" x14ac:dyDescent="0.2">
      <c r="E2765" s="36"/>
      <c r="G2765" s="37"/>
      <c r="H2765" s="38"/>
      <c r="I2765" s="38"/>
      <c r="J2765" s="38"/>
      <c r="M2765" s="39"/>
      <c r="AG2765" s="32"/>
      <c r="AH2765" s="32"/>
      <c r="AI2765" s="40"/>
      <c r="AJ2765" s="41"/>
      <c r="AK2765" s="42"/>
      <c r="AL2765" s="40"/>
      <c r="AM2765" s="41"/>
      <c r="AN2765" s="42"/>
      <c r="AO2765" s="43"/>
      <c r="AP2765" s="43"/>
      <c r="AQ2765" s="43"/>
    </row>
    <row r="2766" spans="5:43" x14ac:dyDescent="0.2">
      <c r="E2766" s="36"/>
      <c r="G2766" s="37"/>
      <c r="H2766" s="38"/>
      <c r="I2766" s="38"/>
      <c r="J2766" s="38"/>
      <c r="M2766" s="39"/>
      <c r="AG2766" s="32"/>
      <c r="AH2766" s="32"/>
      <c r="AI2766" s="40"/>
      <c r="AJ2766" s="41"/>
      <c r="AK2766" s="42"/>
      <c r="AL2766" s="40"/>
      <c r="AM2766" s="41"/>
      <c r="AN2766" s="42"/>
      <c r="AO2766" s="43"/>
      <c r="AP2766" s="43"/>
      <c r="AQ2766" s="43"/>
    </row>
    <row r="2767" spans="5:43" x14ac:dyDescent="0.2">
      <c r="E2767" s="36"/>
      <c r="G2767" s="37"/>
      <c r="H2767" s="38"/>
      <c r="I2767" s="38"/>
      <c r="J2767" s="38"/>
      <c r="M2767" s="39"/>
      <c r="AG2767" s="32"/>
      <c r="AH2767" s="32"/>
      <c r="AI2767" s="40"/>
      <c r="AJ2767" s="41"/>
      <c r="AK2767" s="42"/>
      <c r="AL2767" s="40"/>
      <c r="AM2767" s="41"/>
      <c r="AN2767" s="42"/>
      <c r="AO2767" s="43"/>
      <c r="AP2767" s="43"/>
      <c r="AQ2767" s="43"/>
    </row>
    <row r="2768" spans="5:43" x14ac:dyDescent="0.2">
      <c r="E2768" s="36"/>
      <c r="G2768" s="37"/>
      <c r="H2768" s="38"/>
      <c r="I2768" s="38"/>
      <c r="J2768" s="38"/>
      <c r="M2768" s="39"/>
      <c r="AG2768" s="32"/>
      <c r="AH2768" s="32"/>
      <c r="AI2768" s="40"/>
      <c r="AJ2768" s="41"/>
      <c r="AK2768" s="42"/>
      <c r="AL2768" s="40"/>
      <c r="AM2768" s="41"/>
      <c r="AN2768" s="42"/>
      <c r="AO2768" s="43"/>
      <c r="AP2768" s="43"/>
      <c r="AQ2768" s="43"/>
    </row>
    <row r="2769" spans="5:43" x14ac:dyDescent="0.2">
      <c r="E2769" s="36"/>
      <c r="G2769" s="37"/>
      <c r="H2769" s="38"/>
      <c r="I2769" s="38"/>
      <c r="J2769" s="38"/>
      <c r="M2769" s="39"/>
      <c r="AG2769" s="32"/>
      <c r="AH2769" s="32"/>
      <c r="AI2769" s="40"/>
      <c r="AJ2769" s="41"/>
      <c r="AK2769" s="42"/>
      <c r="AL2769" s="40"/>
      <c r="AM2769" s="41"/>
      <c r="AN2769" s="42"/>
      <c r="AO2769" s="43"/>
      <c r="AP2769" s="43"/>
      <c r="AQ2769" s="43"/>
    </row>
    <row r="2770" spans="5:43" x14ac:dyDescent="0.2">
      <c r="E2770" s="36"/>
      <c r="G2770" s="37"/>
      <c r="H2770" s="38"/>
      <c r="I2770" s="38"/>
      <c r="J2770" s="38"/>
      <c r="M2770" s="39"/>
      <c r="AG2770" s="32"/>
      <c r="AH2770" s="32"/>
      <c r="AI2770" s="40"/>
      <c r="AJ2770" s="41"/>
      <c r="AK2770" s="42"/>
      <c r="AL2770" s="40"/>
      <c r="AM2770" s="41"/>
      <c r="AN2770" s="42"/>
      <c r="AO2770" s="43"/>
      <c r="AP2770" s="43"/>
      <c r="AQ2770" s="43"/>
    </row>
    <row r="2771" spans="5:43" x14ac:dyDescent="0.2">
      <c r="E2771" s="36"/>
      <c r="G2771" s="37"/>
      <c r="H2771" s="38"/>
      <c r="I2771" s="38"/>
      <c r="J2771" s="38"/>
      <c r="M2771" s="39"/>
      <c r="AG2771" s="32"/>
      <c r="AH2771" s="32"/>
      <c r="AI2771" s="40"/>
      <c r="AJ2771" s="41"/>
      <c r="AK2771" s="42"/>
      <c r="AL2771" s="40"/>
      <c r="AM2771" s="41"/>
      <c r="AN2771" s="42"/>
      <c r="AO2771" s="43"/>
      <c r="AP2771" s="43"/>
      <c r="AQ2771" s="43"/>
    </row>
    <row r="2772" spans="5:43" x14ac:dyDescent="0.2">
      <c r="E2772" s="36"/>
      <c r="G2772" s="37"/>
      <c r="H2772" s="38"/>
      <c r="I2772" s="38"/>
      <c r="J2772" s="38"/>
      <c r="M2772" s="39"/>
      <c r="AG2772" s="32"/>
      <c r="AH2772" s="32"/>
      <c r="AI2772" s="40"/>
      <c r="AJ2772" s="41"/>
      <c r="AK2772" s="42"/>
      <c r="AL2772" s="40"/>
      <c r="AM2772" s="41"/>
      <c r="AN2772" s="42"/>
      <c r="AO2772" s="43"/>
      <c r="AP2772" s="43"/>
      <c r="AQ2772" s="43"/>
    </row>
    <row r="2773" spans="5:43" x14ac:dyDescent="0.2">
      <c r="E2773" s="36"/>
      <c r="G2773" s="37"/>
      <c r="H2773" s="38"/>
      <c r="I2773" s="38"/>
      <c r="J2773" s="38"/>
      <c r="M2773" s="39"/>
      <c r="AG2773" s="32"/>
      <c r="AH2773" s="32"/>
      <c r="AI2773" s="40"/>
      <c r="AJ2773" s="41"/>
      <c r="AK2773" s="42"/>
      <c r="AL2773" s="40"/>
      <c r="AM2773" s="41"/>
      <c r="AN2773" s="42"/>
      <c r="AO2773" s="43"/>
      <c r="AP2773" s="43"/>
      <c r="AQ2773" s="43"/>
    </row>
    <row r="2774" spans="5:43" x14ac:dyDescent="0.2">
      <c r="E2774" s="36"/>
      <c r="G2774" s="37"/>
      <c r="H2774" s="38"/>
      <c r="I2774" s="38"/>
      <c r="J2774" s="38"/>
      <c r="M2774" s="39"/>
      <c r="AG2774" s="32"/>
      <c r="AH2774" s="32"/>
      <c r="AI2774" s="40"/>
      <c r="AJ2774" s="41"/>
      <c r="AK2774" s="42"/>
      <c r="AL2774" s="40"/>
      <c r="AM2774" s="41"/>
      <c r="AN2774" s="42"/>
      <c r="AO2774" s="43"/>
      <c r="AP2774" s="43"/>
      <c r="AQ2774" s="43"/>
    </row>
    <row r="2775" spans="5:43" x14ac:dyDescent="0.2">
      <c r="E2775" s="36"/>
      <c r="G2775" s="37"/>
      <c r="H2775" s="38"/>
      <c r="I2775" s="38"/>
      <c r="J2775" s="38"/>
      <c r="M2775" s="39"/>
      <c r="AG2775" s="32"/>
      <c r="AH2775" s="32"/>
      <c r="AI2775" s="40"/>
      <c r="AJ2775" s="41"/>
      <c r="AK2775" s="42"/>
      <c r="AL2775" s="40"/>
      <c r="AM2775" s="41"/>
      <c r="AN2775" s="42"/>
      <c r="AO2775" s="43"/>
      <c r="AP2775" s="43"/>
      <c r="AQ2775" s="43"/>
    </row>
    <row r="2776" spans="5:43" x14ac:dyDescent="0.2">
      <c r="E2776" s="36"/>
      <c r="G2776" s="37"/>
      <c r="H2776" s="38"/>
      <c r="I2776" s="38"/>
      <c r="J2776" s="38"/>
      <c r="M2776" s="39"/>
      <c r="AG2776" s="32"/>
      <c r="AH2776" s="32"/>
      <c r="AI2776" s="40"/>
      <c r="AJ2776" s="41"/>
      <c r="AK2776" s="42"/>
      <c r="AL2776" s="40"/>
      <c r="AM2776" s="41"/>
      <c r="AN2776" s="42"/>
      <c r="AO2776" s="43"/>
      <c r="AP2776" s="43"/>
      <c r="AQ2776" s="43"/>
    </row>
    <row r="2777" spans="5:43" x14ac:dyDescent="0.2">
      <c r="E2777" s="36"/>
      <c r="G2777" s="37"/>
      <c r="H2777" s="38"/>
      <c r="I2777" s="38"/>
      <c r="J2777" s="38"/>
      <c r="M2777" s="39"/>
      <c r="AG2777" s="32"/>
      <c r="AH2777" s="32"/>
      <c r="AI2777" s="40"/>
      <c r="AJ2777" s="41"/>
      <c r="AK2777" s="42"/>
      <c r="AL2777" s="40"/>
      <c r="AM2777" s="41"/>
      <c r="AN2777" s="42"/>
      <c r="AO2777" s="43"/>
      <c r="AP2777" s="43"/>
      <c r="AQ2777" s="43"/>
    </row>
    <row r="2778" spans="5:43" x14ac:dyDescent="0.2">
      <c r="E2778" s="36"/>
      <c r="G2778" s="37"/>
      <c r="H2778" s="38"/>
      <c r="I2778" s="38"/>
      <c r="J2778" s="38"/>
      <c r="M2778" s="39"/>
      <c r="AG2778" s="32"/>
      <c r="AH2778" s="32"/>
      <c r="AI2778" s="40"/>
      <c r="AJ2778" s="41"/>
      <c r="AK2778" s="42"/>
      <c r="AL2778" s="40"/>
      <c r="AM2778" s="41"/>
      <c r="AN2778" s="42"/>
      <c r="AO2778" s="43"/>
      <c r="AP2778" s="43"/>
      <c r="AQ2778" s="43"/>
    </row>
    <row r="2779" spans="5:43" x14ac:dyDescent="0.2">
      <c r="E2779" s="36"/>
      <c r="G2779" s="37"/>
      <c r="H2779" s="38"/>
      <c r="I2779" s="38"/>
      <c r="J2779" s="38"/>
      <c r="M2779" s="39"/>
      <c r="AG2779" s="32"/>
      <c r="AH2779" s="32"/>
      <c r="AI2779" s="40"/>
      <c r="AJ2779" s="41"/>
      <c r="AK2779" s="42"/>
      <c r="AL2779" s="40"/>
      <c r="AM2779" s="41"/>
      <c r="AN2779" s="42"/>
      <c r="AO2779" s="43"/>
      <c r="AP2779" s="43"/>
      <c r="AQ2779" s="43"/>
    </row>
    <row r="2780" spans="5:43" x14ac:dyDescent="0.2">
      <c r="E2780" s="36"/>
      <c r="G2780" s="37"/>
      <c r="H2780" s="38"/>
      <c r="I2780" s="38"/>
      <c r="J2780" s="38"/>
      <c r="M2780" s="39"/>
      <c r="AG2780" s="32"/>
      <c r="AH2780" s="32"/>
      <c r="AI2780" s="40"/>
      <c r="AJ2780" s="41"/>
      <c r="AK2780" s="42"/>
      <c r="AL2780" s="40"/>
      <c r="AM2780" s="41"/>
      <c r="AN2780" s="42"/>
      <c r="AO2780" s="43"/>
      <c r="AP2780" s="43"/>
      <c r="AQ2780" s="43"/>
    </row>
    <row r="2781" spans="5:43" x14ac:dyDescent="0.2">
      <c r="E2781" s="36"/>
      <c r="G2781" s="37"/>
      <c r="H2781" s="38"/>
      <c r="I2781" s="38"/>
      <c r="J2781" s="38"/>
      <c r="M2781" s="39"/>
      <c r="AG2781" s="32"/>
      <c r="AH2781" s="32"/>
      <c r="AI2781" s="40"/>
      <c r="AJ2781" s="41"/>
      <c r="AK2781" s="42"/>
      <c r="AL2781" s="40"/>
      <c r="AM2781" s="41"/>
      <c r="AN2781" s="42"/>
      <c r="AO2781" s="43"/>
      <c r="AP2781" s="43"/>
      <c r="AQ2781" s="43"/>
    </row>
    <row r="2782" spans="5:43" x14ac:dyDescent="0.2">
      <c r="E2782" s="36"/>
      <c r="G2782" s="37"/>
      <c r="H2782" s="38"/>
      <c r="I2782" s="38"/>
      <c r="J2782" s="38"/>
      <c r="M2782" s="39"/>
      <c r="AG2782" s="32"/>
      <c r="AH2782" s="32"/>
      <c r="AI2782" s="40"/>
      <c r="AJ2782" s="41"/>
      <c r="AK2782" s="42"/>
      <c r="AL2782" s="40"/>
      <c r="AM2782" s="41"/>
      <c r="AN2782" s="42"/>
      <c r="AO2782" s="43"/>
      <c r="AP2782" s="43"/>
      <c r="AQ2782" s="43"/>
    </row>
    <row r="2783" spans="5:43" x14ac:dyDescent="0.2">
      <c r="E2783" s="36"/>
      <c r="G2783" s="37"/>
      <c r="H2783" s="38"/>
      <c r="I2783" s="38"/>
      <c r="J2783" s="38"/>
      <c r="M2783" s="39"/>
      <c r="AG2783" s="32"/>
      <c r="AH2783" s="32"/>
      <c r="AI2783" s="40"/>
      <c r="AJ2783" s="41"/>
      <c r="AK2783" s="42"/>
      <c r="AL2783" s="40"/>
      <c r="AM2783" s="41"/>
      <c r="AN2783" s="42"/>
      <c r="AO2783" s="43"/>
      <c r="AP2783" s="43"/>
      <c r="AQ2783" s="43"/>
    </row>
    <row r="2784" spans="5:43" x14ac:dyDescent="0.2">
      <c r="E2784" s="36"/>
      <c r="G2784" s="37"/>
      <c r="H2784" s="38"/>
      <c r="I2784" s="38"/>
      <c r="J2784" s="38"/>
      <c r="M2784" s="39"/>
      <c r="AG2784" s="32"/>
      <c r="AH2784" s="32"/>
      <c r="AI2784" s="40"/>
      <c r="AJ2784" s="41"/>
      <c r="AK2784" s="42"/>
      <c r="AL2784" s="40"/>
      <c r="AM2784" s="41"/>
      <c r="AN2784" s="42"/>
      <c r="AO2784" s="43"/>
      <c r="AP2784" s="43"/>
      <c r="AQ2784" s="43"/>
    </row>
    <row r="2785" spans="5:43" x14ac:dyDescent="0.2">
      <c r="E2785" s="36"/>
      <c r="G2785" s="37"/>
      <c r="H2785" s="38"/>
      <c r="I2785" s="38"/>
      <c r="J2785" s="38"/>
      <c r="M2785" s="39"/>
      <c r="AG2785" s="32"/>
      <c r="AH2785" s="32"/>
      <c r="AI2785" s="40"/>
      <c r="AJ2785" s="41"/>
      <c r="AK2785" s="42"/>
      <c r="AL2785" s="40"/>
      <c r="AM2785" s="41"/>
      <c r="AN2785" s="42"/>
      <c r="AO2785" s="43"/>
      <c r="AP2785" s="43"/>
      <c r="AQ2785" s="43"/>
    </row>
    <row r="2786" spans="5:43" x14ac:dyDescent="0.2">
      <c r="E2786" s="36"/>
      <c r="G2786" s="37"/>
      <c r="H2786" s="38"/>
      <c r="I2786" s="38"/>
      <c r="J2786" s="38"/>
      <c r="M2786" s="39"/>
      <c r="AG2786" s="32"/>
      <c r="AH2786" s="32"/>
      <c r="AI2786" s="40"/>
      <c r="AJ2786" s="41"/>
      <c r="AK2786" s="42"/>
      <c r="AL2786" s="40"/>
      <c r="AM2786" s="41"/>
      <c r="AN2786" s="42"/>
      <c r="AO2786" s="43"/>
      <c r="AP2786" s="43"/>
      <c r="AQ2786" s="43"/>
    </row>
    <row r="2787" spans="5:43" x14ac:dyDescent="0.2">
      <c r="E2787" s="36"/>
      <c r="G2787" s="37"/>
      <c r="H2787" s="38"/>
      <c r="I2787" s="38"/>
      <c r="J2787" s="38"/>
      <c r="M2787" s="39"/>
      <c r="AG2787" s="32"/>
      <c r="AH2787" s="32"/>
      <c r="AI2787" s="40"/>
      <c r="AJ2787" s="41"/>
      <c r="AK2787" s="42"/>
      <c r="AL2787" s="40"/>
      <c r="AM2787" s="41"/>
      <c r="AN2787" s="42"/>
      <c r="AO2787" s="43"/>
      <c r="AP2787" s="43"/>
      <c r="AQ2787" s="43"/>
    </row>
    <row r="2788" spans="5:43" x14ac:dyDescent="0.2">
      <c r="E2788" s="36"/>
      <c r="G2788" s="37"/>
      <c r="H2788" s="38"/>
      <c r="I2788" s="38"/>
      <c r="J2788" s="38"/>
      <c r="M2788" s="39"/>
      <c r="AG2788" s="32"/>
      <c r="AH2788" s="32"/>
      <c r="AI2788" s="40"/>
      <c r="AJ2788" s="41"/>
      <c r="AK2788" s="42"/>
      <c r="AL2788" s="40"/>
      <c r="AM2788" s="41"/>
      <c r="AN2788" s="42"/>
      <c r="AO2788" s="43"/>
      <c r="AP2788" s="43"/>
      <c r="AQ2788" s="43"/>
    </row>
    <row r="2789" spans="5:43" x14ac:dyDescent="0.2">
      <c r="E2789" s="36"/>
      <c r="G2789" s="37"/>
      <c r="H2789" s="38"/>
      <c r="I2789" s="38"/>
      <c r="J2789" s="38"/>
      <c r="M2789" s="39"/>
      <c r="AG2789" s="32"/>
      <c r="AH2789" s="32"/>
      <c r="AI2789" s="40"/>
      <c r="AJ2789" s="41"/>
      <c r="AK2789" s="42"/>
      <c r="AL2789" s="40"/>
      <c r="AM2789" s="41"/>
      <c r="AN2789" s="42"/>
      <c r="AO2789" s="43"/>
      <c r="AP2789" s="43"/>
      <c r="AQ2789" s="43"/>
    </row>
    <row r="2790" spans="5:43" x14ac:dyDescent="0.2">
      <c r="E2790" s="36"/>
      <c r="G2790" s="37"/>
      <c r="H2790" s="38"/>
      <c r="I2790" s="38"/>
      <c r="J2790" s="38"/>
      <c r="M2790" s="39"/>
      <c r="AG2790" s="32"/>
      <c r="AH2790" s="32"/>
      <c r="AI2790" s="40"/>
      <c r="AJ2790" s="41"/>
      <c r="AK2790" s="42"/>
      <c r="AL2790" s="40"/>
      <c r="AM2790" s="41"/>
      <c r="AN2790" s="42"/>
      <c r="AO2790" s="43"/>
      <c r="AP2790" s="43"/>
      <c r="AQ2790" s="43"/>
    </row>
    <row r="2791" spans="5:43" x14ac:dyDescent="0.2">
      <c r="E2791" s="36"/>
      <c r="G2791" s="37"/>
      <c r="H2791" s="38"/>
      <c r="I2791" s="38"/>
      <c r="J2791" s="38"/>
      <c r="M2791" s="39"/>
      <c r="AG2791" s="32"/>
      <c r="AH2791" s="32"/>
      <c r="AI2791" s="40"/>
      <c r="AJ2791" s="41"/>
      <c r="AK2791" s="42"/>
      <c r="AL2791" s="40"/>
      <c r="AM2791" s="41"/>
      <c r="AN2791" s="42"/>
      <c r="AO2791" s="43"/>
      <c r="AP2791" s="43"/>
      <c r="AQ2791" s="43"/>
    </row>
    <row r="2792" spans="5:43" x14ac:dyDescent="0.2">
      <c r="E2792" s="36"/>
      <c r="G2792" s="37"/>
      <c r="H2792" s="38"/>
      <c r="I2792" s="38"/>
      <c r="J2792" s="38"/>
      <c r="M2792" s="39"/>
      <c r="AG2792" s="32"/>
      <c r="AH2792" s="32"/>
      <c r="AI2792" s="40"/>
      <c r="AJ2792" s="41"/>
      <c r="AK2792" s="42"/>
      <c r="AL2792" s="40"/>
      <c r="AM2792" s="41"/>
      <c r="AN2792" s="42"/>
      <c r="AO2792" s="43"/>
      <c r="AP2792" s="43"/>
      <c r="AQ2792" s="43"/>
    </row>
    <row r="2793" spans="5:43" x14ac:dyDescent="0.2">
      <c r="E2793" s="36"/>
      <c r="G2793" s="37"/>
      <c r="H2793" s="38"/>
      <c r="I2793" s="38"/>
      <c r="J2793" s="38"/>
      <c r="M2793" s="39"/>
      <c r="AG2793" s="32"/>
      <c r="AH2793" s="32"/>
      <c r="AI2793" s="40"/>
      <c r="AJ2793" s="41"/>
      <c r="AK2793" s="42"/>
      <c r="AL2793" s="40"/>
      <c r="AM2793" s="41"/>
      <c r="AN2793" s="42"/>
      <c r="AO2793" s="43"/>
      <c r="AP2793" s="43"/>
      <c r="AQ2793" s="43"/>
    </row>
    <row r="2794" spans="5:43" x14ac:dyDescent="0.2">
      <c r="E2794" s="36"/>
      <c r="G2794" s="37"/>
      <c r="H2794" s="38"/>
      <c r="I2794" s="38"/>
      <c r="J2794" s="38"/>
      <c r="M2794" s="39"/>
      <c r="AG2794" s="32"/>
      <c r="AH2794" s="32"/>
      <c r="AI2794" s="40"/>
      <c r="AJ2794" s="41"/>
      <c r="AK2794" s="42"/>
      <c r="AL2794" s="40"/>
      <c r="AM2794" s="41"/>
      <c r="AN2794" s="42"/>
      <c r="AO2794" s="43"/>
      <c r="AP2794" s="43"/>
      <c r="AQ2794" s="43"/>
    </row>
    <row r="2795" spans="5:43" x14ac:dyDescent="0.2">
      <c r="E2795" s="36"/>
      <c r="G2795" s="37"/>
      <c r="H2795" s="38"/>
      <c r="I2795" s="38"/>
      <c r="J2795" s="38"/>
      <c r="M2795" s="39"/>
      <c r="AG2795" s="32"/>
      <c r="AH2795" s="32"/>
      <c r="AI2795" s="40"/>
      <c r="AJ2795" s="41"/>
      <c r="AK2795" s="42"/>
      <c r="AL2795" s="40"/>
      <c r="AM2795" s="41"/>
      <c r="AN2795" s="42"/>
      <c r="AO2795" s="43"/>
      <c r="AP2795" s="43"/>
      <c r="AQ2795" s="43"/>
    </row>
    <row r="2796" spans="5:43" x14ac:dyDescent="0.2">
      <c r="E2796" s="36"/>
      <c r="G2796" s="37"/>
      <c r="H2796" s="38"/>
      <c r="I2796" s="38"/>
      <c r="J2796" s="38"/>
      <c r="M2796" s="39"/>
      <c r="AG2796" s="32"/>
      <c r="AH2796" s="32"/>
      <c r="AI2796" s="40"/>
      <c r="AJ2796" s="41"/>
      <c r="AK2796" s="42"/>
      <c r="AL2796" s="40"/>
      <c r="AM2796" s="41"/>
      <c r="AN2796" s="42"/>
      <c r="AO2796" s="43"/>
      <c r="AP2796" s="43"/>
      <c r="AQ2796" s="43"/>
    </row>
    <row r="2797" spans="5:43" x14ac:dyDescent="0.2">
      <c r="E2797" s="36"/>
      <c r="G2797" s="37"/>
      <c r="H2797" s="38"/>
      <c r="I2797" s="38"/>
      <c r="J2797" s="38"/>
      <c r="M2797" s="39"/>
      <c r="AG2797" s="32"/>
      <c r="AH2797" s="32"/>
      <c r="AI2797" s="40"/>
      <c r="AJ2797" s="41"/>
      <c r="AK2797" s="42"/>
      <c r="AL2797" s="40"/>
      <c r="AM2797" s="41"/>
      <c r="AN2797" s="42"/>
      <c r="AO2797" s="43"/>
      <c r="AP2797" s="43"/>
      <c r="AQ2797" s="43"/>
    </row>
    <row r="2798" spans="5:43" x14ac:dyDescent="0.2">
      <c r="E2798" s="36"/>
      <c r="G2798" s="37"/>
      <c r="H2798" s="38"/>
      <c r="I2798" s="38"/>
      <c r="J2798" s="38"/>
      <c r="M2798" s="39"/>
      <c r="AG2798" s="32"/>
      <c r="AH2798" s="32"/>
      <c r="AI2798" s="40"/>
      <c r="AJ2798" s="41"/>
      <c r="AK2798" s="42"/>
      <c r="AL2798" s="40"/>
      <c r="AM2798" s="41"/>
      <c r="AN2798" s="42"/>
      <c r="AO2798" s="43"/>
      <c r="AP2798" s="43"/>
      <c r="AQ2798" s="43"/>
    </row>
    <row r="2799" spans="5:43" x14ac:dyDescent="0.2">
      <c r="E2799" s="36"/>
      <c r="G2799" s="37"/>
      <c r="H2799" s="38"/>
      <c r="I2799" s="38"/>
      <c r="J2799" s="38"/>
      <c r="M2799" s="39"/>
      <c r="AG2799" s="32"/>
      <c r="AH2799" s="32"/>
      <c r="AI2799" s="40"/>
      <c r="AJ2799" s="41"/>
      <c r="AK2799" s="42"/>
      <c r="AL2799" s="40"/>
      <c r="AM2799" s="41"/>
      <c r="AN2799" s="42"/>
      <c r="AO2799" s="43"/>
      <c r="AP2799" s="43"/>
      <c r="AQ2799" s="43"/>
    </row>
    <row r="2800" spans="5:43" x14ac:dyDescent="0.2">
      <c r="E2800" s="36"/>
      <c r="G2800" s="37"/>
      <c r="H2800" s="38"/>
      <c r="I2800" s="38"/>
      <c r="J2800" s="38"/>
      <c r="M2800" s="39"/>
      <c r="AG2800" s="32"/>
      <c r="AH2800" s="32"/>
      <c r="AI2800" s="40"/>
      <c r="AJ2800" s="41"/>
      <c r="AK2800" s="42"/>
      <c r="AL2800" s="40"/>
      <c r="AM2800" s="41"/>
      <c r="AN2800" s="42"/>
      <c r="AO2800" s="43"/>
      <c r="AP2800" s="43"/>
      <c r="AQ2800" s="43"/>
    </row>
    <row r="2801" spans="5:43" x14ac:dyDescent="0.2">
      <c r="E2801" s="36"/>
      <c r="G2801" s="37"/>
      <c r="H2801" s="38"/>
      <c r="I2801" s="38"/>
      <c r="J2801" s="38"/>
      <c r="M2801" s="39"/>
      <c r="AG2801" s="32"/>
      <c r="AH2801" s="32"/>
      <c r="AI2801" s="40"/>
      <c r="AJ2801" s="41"/>
      <c r="AK2801" s="42"/>
      <c r="AL2801" s="40"/>
      <c r="AM2801" s="41"/>
      <c r="AN2801" s="42"/>
      <c r="AO2801" s="43"/>
      <c r="AP2801" s="43"/>
      <c r="AQ2801" s="43"/>
    </row>
    <row r="2802" spans="5:43" x14ac:dyDescent="0.2">
      <c r="E2802" s="36"/>
      <c r="G2802" s="37"/>
      <c r="H2802" s="38"/>
      <c r="I2802" s="38"/>
      <c r="J2802" s="38"/>
      <c r="M2802" s="39"/>
      <c r="AG2802" s="32"/>
      <c r="AH2802" s="32"/>
      <c r="AI2802" s="40"/>
      <c r="AJ2802" s="41"/>
      <c r="AK2802" s="42"/>
      <c r="AL2802" s="40"/>
      <c r="AM2802" s="41"/>
      <c r="AN2802" s="42"/>
      <c r="AO2802" s="43"/>
      <c r="AP2802" s="43"/>
      <c r="AQ2802" s="43"/>
    </row>
    <row r="2803" spans="5:43" x14ac:dyDescent="0.2">
      <c r="E2803" s="36"/>
      <c r="G2803" s="37"/>
      <c r="H2803" s="38"/>
      <c r="I2803" s="38"/>
      <c r="J2803" s="38"/>
      <c r="M2803" s="39"/>
      <c r="AG2803" s="32"/>
      <c r="AH2803" s="32"/>
      <c r="AI2803" s="40"/>
      <c r="AJ2803" s="41"/>
      <c r="AK2803" s="42"/>
      <c r="AL2803" s="40"/>
      <c r="AM2803" s="41"/>
      <c r="AN2803" s="42"/>
      <c r="AO2803" s="43"/>
      <c r="AP2803" s="43"/>
      <c r="AQ2803" s="43"/>
    </row>
    <row r="2804" spans="5:43" x14ac:dyDescent="0.2">
      <c r="E2804" s="36"/>
      <c r="G2804" s="37"/>
      <c r="H2804" s="38"/>
      <c r="I2804" s="38"/>
      <c r="J2804" s="38"/>
      <c r="M2804" s="39"/>
      <c r="AG2804" s="32"/>
      <c r="AH2804" s="32"/>
      <c r="AI2804" s="40"/>
      <c r="AJ2804" s="41"/>
      <c r="AK2804" s="42"/>
      <c r="AL2804" s="40"/>
      <c r="AM2804" s="41"/>
      <c r="AN2804" s="42"/>
      <c r="AO2804" s="43"/>
      <c r="AP2804" s="43"/>
      <c r="AQ2804" s="43"/>
    </row>
    <row r="2805" spans="5:43" x14ac:dyDescent="0.2">
      <c r="E2805" s="36"/>
      <c r="G2805" s="37"/>
      <c r="H2805" s="38"/>
      <c r="I2805" s="38"/>
      <c r="J2805" s="38"/>
      <c r="M2805" s="39"/>
      <c r="AG2805" s="32"/>
      <c r="AH2805" s="32"/>
      <c r="AI2805" s="40"/>
      <c r="AJ2805" s="41"/>
      <c r="AK2805" s="42"/>
      <c r="AL2805" s="40"/>
      <c r="AM2805" s="41"/>
      <c r="AN2805" s="42"/>
      <c r="AO2805" s="43"/>
      <c r="AP2805" s="43"/>
      <c r="AQ2805" s="43"/>
    </row>
    <row r="2806" spans="5:43" x14ac:dyDescent="0.2">
      <c r="E2806" s="36"/>
      <c r="G2806" s="37"/>
      <c r="H2806" s="38"/>
      <c r="I2806" s="38"/>
      <c r="J2806" s="38"/>
      <c r="M2806" s="39"/>
      <c r="AG2806" s="32"/>
      <c r="AH2806" s="32"/>
      <c r="AI2806" s="40"/>
      <c r="AJ2806" s="41"/>
      <c r="AK2806" s="42"/>
      <c r="AL2806" s="40"/>
      <c r="AM2806" s="41"/>
      <c r="AN2806" s="42"/>
      <c r="AO2806" s="43"/>
      <c r="AP2806" s="43"/>
      <c r="AQ2806" s="43"/>
    </row>
    <row r="2807" spans="5:43" x14ac:dyDescent="0.2">
      <c r="E2807" s="36"/>
      <c r="G2807" s="37"/>
      <c r="H2807" s="38"/>
      <c r="I2807" s="38"/>
      <c r="J2807" s="38"/>
      <c r="M2807" s="39"/>
      <c r="AG2807" s="32"/>
      <c r="AH2807" s="32"/>
      <c r="AI2807" s="40"/>
      <c r="AJ2807" s="41"/>
      <c r="AK2807" s="42"/>
      <c r="AL2807" s="40"/>
      <c r="AM2807" s="41"/>
      <c r="AN2807" s="42"/>
      <c r="AO2807" s="43"/>
      <c r="AP2807" s="43"/>
      <c r="AQ2807" s="43"/>
    </row>
    <row r="2808" spans="5:43" x14ac:dyDescent="0.2">
      <c r="E2808" s="36"/>
      <c r="G2808" s="37"/>
      <c r="H2808" s="38"/>
      <c r="I2808" s="38"/>
      <c r="J2808" s="38"/>
      <c r="M2808" s="39"/>
      <c r="AG2808" s="32"/>
      <c r="AH2808" s="32"/>
      <c r="AI2808" s="40"/>
      <c r="AJ2808" s="41"/>
      <c r="AK2808" s="42"/>
      <c r="AL2808" s="40"/>
      <c r="AM2808" s="41"/>
      <c r="AN2808" s="42"/>
      <c r="AO2808" s="43"/>
      <c r="AP2808" s="43"/>
      <c r="AQ2808" s="43"/>
    </row>
    <row r="2809" spans="5:43" x14ac:dyDescent="0.2">
      <c r="E2809" s="36"/>
      <c r="G2809" s="37"/>
      <c r="H2809" s="38"/>
      <c r="I2809" s="38"/>
      <c r="J2809" s="38"/>
      <c r="M2809" s="39"/>
      <c r="AG2809" s="32"/>
      <c r="AH2809" s="32"/>
      <c r="AI2809" s="40"/>
      <c r="AJ2809" s="41"/>
      <c r="AK2809" s="42"/>
      <c r="AL2809" s="40"/>
      <c r="AM2809" s="41"/>
      <c r="AN2809" s="42"/>
      <c r="AO2809" s="43"/>
      <c r="AP2809" s="43"/>
      <c r="AQ2809" s="43"/>
    </row>
    <row r="2810" spans="5:43" x14ac:dyDescent="0.2">
      <c r="E2810" s="36"/>
      <c r="G2810" s="37"/>
      <c r="H2810" s="38"/>
      <c r="I2810" s="38"/>
      <c r="J2810" s="38"/>
      <c r="M2810" s="39"/>
      <c r="AG2810" s="32"/>
      <c r="AH2810" s="32"/>
      <c r="AI2810" s="40"/>
      <c r="AJ2810" s="41"/>
      <c r="AK2810" s="42"/>
      <c r="AL2810" s="40"/>
      <c r="AM2810" s="41"/>
      <c r="AN2810" s="42"/>
      <c r="AO2810" s="43"/>
      <c r="AP2810" s="43"/>
      <c r="AQ2810" s="43"/>
    </row>
    <row r="2811" spans="5:43" x14ac:dyDescent="0.2">
      <c r="E2811" s="36"/>
      <c r="G2811" s="37"/>
      <c r="H2811" s="38"/>
      <c r="I2811" s="38"/>
      <c r="J2811" s="38"/>
      <c r="M2811" s="39"/>
      <c r="AG2811" s="32"/>
      <c r="AH2811" s="32"/>
      <c r="AI2811" s="40"/>
      <c r="AJ2811" s="41"/>
      <c r="AK2811" s="42"/>
      <c r="AL2811" s="40"/>
      <c r="AM2811" s="41"/>
      <c r="AN2811" s="42"/>
      <c r="AO2811" s="43"/>
      <c r="AP2811" s="43"/>
      <c r="AQ2811" s="43"/>
    </row>
    <row r="2812" spans="5:43" x14ac:dyDescent="0.2">
      <c r="E2812" s="36"/>
      <c r="G2812" s="37"/>
      <c r="H2812" s="38"/>
      <c r="I2812" s="38"/>
      <c r="J2812" s="38"/>
      <c r="M2812" s="39"/>
      <c r="AG2812" s="32"/>
      <c r="AH2812" s="32"/>
      <c r="AI2812" s="40"/>
      <c r="AJ2812" s="41"/>
      <c r="AK2812" s="42"/>
      <c r="AL2812" s="40"/>
      <c r="AM2812" s="41"/>
      <c r="AN2812" s="42"/>
      <c r="AO2812" s="43"/>
      <c r="AP2812" s="43"/>
      <c r="AQ2812" s="43"/>
    </row>
    <row r="2813" spans="5:43" x14ac:dyDescent="0.2">
      <c r="E2813" s="36"/>
      <c r="G2813" s="37"/>
      <c r="H2813" s="38"/>
      <c r="I2813" s="38"/>
      <c r="J2813" s="38"/>
      <c r="M2813" s="39"/>
      <c r="AG2813" s="32"/>
      <c r="AH2813" s="32"/>
      <c r="AI2813" s="40"/>
      <c r="AJ2813" s="41"/>
      <c r="AK2813" s="42"/>
      <c r="AL2813" s="40"/>
      <c r="AM2813" s="41"/>
      <c r="AN2813" s="42"/>
      <c r="AO2813" s="43"/>
      <c r="AP2813" s="43"/>
      <c r="AQ2813" s="43"/>
    </row>
    <row r="2814" spans="5:43" x14ac:dyDescent="0.2">
      <c r="E2814" s="36"/>
      <c r="G2814" s="37"/>
      <c r="H2814" s="38"/>
      <c r="I2814" s="38"/>
      <c r="J2814" s="38"/>
      <c r="M2814" s="39"/>
      <c r="AG2814" s="32"/>
      <c r="AH2814" s="32"/>
      <c r="AI2814" s="40"/>
      <c r="AJ2814" s="41"/>
      <c r="AK2814" s="42"/>
      <c r="AL2814" s="40"/>
      <c r="AM2814" s="41"/>
      <c r="AN2814" s="42"/>
      <c r="AO2814" s="43"/>
      <c r="AP2814" s="43"/>
      <c r="AQ2814" s="43"/>
    </row>
    <row r="2815" spans="5:43" x14ac:dyDescent="0.2">
      <c r="E2815" s="36"/>
      <c r="G2815" s="37"/>
      <c r="H2815" s="38"/>
      <c r="I2815" s="38"/>
      <c r="J2815" s="38"/>
      <c r="M2815" s="39"/>
      <c r="AG2815" s="32"/>
      <c r="AH2815" s="32"/>
      <c r="AI2815" s="40"/>
      <c r="AJ2815" s="41"/>
      <c r="AK2815" s="42"/>
      <c r="AL2815" s="40"/>
      <c r="AM2815" s="41"/>
      <c r="AN2815" s="42"/>
      <c r="AO2815" s="43"/>
      <c r="AP2815" s="43"/>
      <c r="AQ2815" s="43"/>
    </row>
    <row r="2816" spans="5:43" x14ac:dyDescent="0.2">
      <c r="E2816" s="36"/>
      <c r="G2816" s="37"/>
      <c r="H2816" s="38"/>
      <c r="I2816" s="38"/>
      <c r="J2816" s="38"/>
      <c r="M2816" s="39"/>
      <c r="AG2816" s="32"/>
      <c r="AH2816" s="32"/>
      <c r="AI2816" s="40"/>
      <c r="AJ2816" s="41"/>
      <c r="AK2816" s="42"/>
      <c r="AL2816" s="40"/>
      <c r="AM2816" s="41"/>
      <c r="AN2816" s="42"/>
      <c r="AO2816" s="43"/>
      <c r="AP2816" s="43"/>
      <c r="AQ2816" s="43"/>
    </row>
    <row r="2817" spans="5:43" x14ac:dyDescent="0.2">
      <c r="E2817" s="36"/>
      <c r="G2817" s="37"/>
      <c r="H2817" s="38"/>
      <c r="I2817" s="38"/>
      <c r="J2817" s="38"/>
      <c r="M2817" s="39"/>
      <c r="AG2817" s="32"/>
      <c r="AH2817" s="32"/>
      <c r="AI2817" s="40"/>
      <c r="AJ2817" s="41"/>
      <c r="AK2817" s="42"/>
      <c r="AL2817" s="40"/>
      <c r="AM2817" s="41"/>
      <c r="AN2817" s="42"/>
      <c r="AO2817" s="43"/>
      <c r="AP2817" s="43"/>
      <c r="AQ2817" s="43"/>
    </row>
    <row r="2818" spans="5:43" x14ac:dyDescent="0.2">
      <c r="E2818" s="36"/>
      <c r="G2818" s="37"/>
      <c r="H2818" s="38"/>
      <c r="I2818" s="38"/>
      <c r="J2818" s="38"/>
      <c r="M2818" s="39"/>
      <c r="AG2818" s="32"/>
      <c r="AH2818" s="32"/>
      <c r="AI2818" s="40"/>
      <c r="AJ2818" s="41"/>
      <c r="AK2818" s="42"/>
      <c r="AL2818" s="40"/>
      <c r="AM2818" s="41"/>
      <c r="AN2818" s="42"/>
      <c r="AO2818" s="43"/>
      <c r="AP2818" s="43"/>
      <c r="AQ2818" s="43"/>
    </row>
    <row r="2819" spans="5:43" x14ac:dyDescent="0.2">
      <c r="E2819" s="36"/>
      <c r="G2819" s="37"/>
      <c r="H2819" s="38"/>
      <c r="I2819" s="38"/>
      <c r="J2819" s="38"/>
      <c r="M2819" s="39"/>
      <c r="AG2819" s="32"/>
      <c r="AH2819" s="32"/>
      <c r="AI2819" s="40"/>
      <c r="AJ2819" s="41"/>
      <c r="AK2819" s="42"/>
      <c r="AL2819" s="40"/>
      <c r="AM2819" s="41"/>
      <c r="AN2819" s="42"/>
      <c r="AO2819" s="43"/>
      <c r="AP2819" s="43"/>
      <c r="AQ2819" s="43"/>
    </row>
    <row r="2820" spans="5:43" x14ac:dyDescent="0.2">
      <c r="E2820" s="36"/>
      <c r="G2820" s="37"/>
      <c r="H2820" s="38"/>
      <c r="I2820" s="38"/>
      <c r="J2820" s="38"/>
      <c r="M2820" s="39"/>
      <c r="AG2820" s="32"/>
      <c r="AH2820" s="32"/>
      <c r="AI2820" s="40"/>
      <c r="AJ2820" s="41"/>
      <c r="AK2820" s="42"/>
      <c r="AL2820" s="40"/>
      <c r="AM2820" s="41"/>
      <c r="AN2820" s="42"/>
      <c r="AO2820" s="43"/>
      <c r="AP2820" s="43"/>
      <c r="AQ2820" s="43"/>
    </row>
    <row r="2821" spans="5:43" x14ac:dyDescent="0.2">
      <c r="E2821" s="36"/>
      <c r="G2821" s="37"/>
      <c r="H2821" s="38"/>
      <c r="I2821" s="38"/>
      <c r="J2821" s="38"/>
      <c r="M2821" s="39"/>
      <c r="AG2821" s="32"/>
      <c r="AH2821" s="32"/>
      <c r="AI2821" s="40"/>
      <c r="AJ2821" s="41"/>
      <c r="AK2821" s="42"/>
      <c r="AL2821" s="40"/>
      <c r="AM2821" s="41"/>
      <c r="AN2821" s="42"/>
      <c r="AO2821" s="43"/>
      <c r="AP2821" s="43"/>
      <c r="AQ2821" s="43"/>
    </row>
    <row r="2822" spans="5:43" x14ac:dyDescent="0.2">
      <c r="E2822" s="36"/>
      <c r="G2822" s="37"/>
      <c r="H2822" s="38"/>
      <c r="I2822" s="38"/>
      <c r="J2822" s="38"/>
      <c r="M2822" s="39"/>
      <c r="AG2822" s="32"/>
      <c r="AH2822" s="32"/>
      <c r="AI2822" s="40"/>
      <c r="AJ2822" s="41"/>
      <c r="AK2822" s="42"/>
      <c r="AL2822" s="40"/>
      <c r="AM2822" s="41"/>
      <c r="AN2822" s="42"/>
      <c r="AO2822" s="43"/>
      <c r="AP2822" s="43"/>
      <c r="AQ2822" s="43"/>
    </row>
    <row r="2823" spans="5:43" x14ac:dyDescent="0.2">
      <c r="E2823" s="36"/>
      <c r="G2823" s="37"/>
      <c r="H2823" s="38"/>
      <c r="I2823" s="38"/>
      <c r="J2823" s="38"/>
      <c r="M2823" s="39"/>
      <c r="AG2823" s="32"/>
      <c r="AH2823" s="32"/>
      <c r="AI2823" s="40"/>
      <c r="AJ2823" s="41"/>
      <c r="AK2823" s="42"/>
      <c r="AL2823" s="40"/>
      <c r="AM2823" s="41"/>
      <c r="AN2823" s="42"/>
      <c r="AO2823" s="43"/>
      <c r="AP2823" s="43"/>
      <c r="AQ2823" s="43"/>
    </row>
    <row r="2824" spans="5:43" x14ac:dyDescent="0.2">
      <c r="E2824" s="36"/>
      <c r="G2824" s="37"/>
      <c r="H2824" s="38"/>
      <c r="I2824" s="38"/>
      <c r="J2824" s="38"/>
      <c r="M2824" s="39"/>
      <c r="AG2824" s="32"/>
      <c r="AH2824" s="32"/>
      <c r="AI2824" s="40"/>
      <c r="AJ2824" s="41"/>
      <c r="AK2824" s="42"/>
      <c r="AL2824" s="40"/>
      <c r="AM2824" s="41"/>
      <c r="AN2824" s="42"/>
      <c r="AO2824" s="43"/>
      <c r="AP2824" s="43"/>
      <c r="AQ2824" s="43"/>
    </row>
    <row r="2825" spans="5:43" x14ac:dyDescent="0.2">
      <c r="E2825" s="36"/>
      <c r="G2825" s="37"/>
      <c r="H2825" s="38"/>
      <c r="I2825" s="38"/>
      <c r="J2825" s="38"/>
      <c r="M2825" s="39"/>
      <c r="AG2825" s="32"/>
      <c r="AH2825" s="32"/>
      <c r="AI2825" s="40"/>
      <c r="AJ2825" s="41"/>
      <c r="AK2825" s="42"/>
      <c r="AL2825" s="40"/>
      <c r="AM2825" s="41"/>
      <c r="AN2825" s="42"/>
      <c r="AO2825" s="43"/>
      <c r="AP2825" s="43"/>
      <c r="AQ2825" s="43"/>
    </row>
    <row r="2826" spans="5:43" x14ac:dyDescent="0.2">
      <c r="E2826" s="36"/>
      <c r="G2826" s="37"/>
      <c r="H2826" s="38"/>
      <c r="I2826" s="38"/>
      <c r="J2826" s="38"/>
      <c r="M2826" s="39"/>
      <c r="AG2826" s="32"/>
      <c r="AH2826" s="32"/>
      <c r="AI2826" s="40"/>
      <c r="AJ2826" s="41"/>
      <c r="AK2826" s="42"/>
      <c r="AL2826" s="40"/>
      <c r="AM2826" s="41"/>
      <c r="AN2826" s="42"/>
      <c r="AO2826" s="43"/>
      <c r="AP2826" s="43"/>
      <c r="AQ2826" s="43"/>
    </row>
    <row r="2827" spans="5:43" x14ac:dyDescent="0.2">
      <c r="E2827" s="36"/>
      <c r="G2827" s="37"/>
      <c r="H2827" s="38"/>
      <c r="I2827" s="38"/>
      <c r="J2827" s="38"/>
      <c r="M2827" s="39"/>
      <c r="AG2827" s="32"/>
      <c r="AH2827" s="32"/>
      <c r="AI2827" s="40"/>
      <c r="AJ2827" s="41"/>
      <c r="AK2827" s="42"/>
      <c r="AL2827" s="40"/>
      <c r="AM2827" s="41"/>
      <c r="AN2827" s="42"/>
      <c r="AO2827" s="43"/>
      <c r="AP2827" s="43"/>
      <c r="AQ2827" s="43"/>
    </row>
    <row r="2828" spans="5:43" x14ac:dyDescent="0.2">
      <c r="E2828" s="36"/>
      <c r="G2828" s="37"/>
      <c r="H2828" s="38"/>
      <c r="I2828" s="38"/>
      <c r="J2828" s="38"/>
      <c r="M2828" s="39"/>
      <c r="AG2828" s="32"/>
      <c r="AH2828" s="32"/>
      <c r="AI2828" s="40"/>
      <c r="AJ2828" s="41"/>
      <c r="AK2828" s="42"/>
      <c r="AL2828" s="40"/>
      <c r="AM2828" s="41"/>
      <c r="AN2828" s="42"/>
      <c r="AO2828" s="43"/>
      <c r="AP2828" s="43"/>
      <c r="AQ2828" s="43"/>
    </row>
    <row r="2829" spans="5:43" x14ac:dyDescent="0.2">
      <c r="E2829" s="36"/>
      <c r="G2829" s="37"/>
      <c r="H2829" s="38"/>
      <c r="I2829" s="38"/>
      <c r="J2829" s="38"/>
      <c r="M2829" s="39"/>
      <c r="AG2829" s="32"/>
      <c r="AH2829" s="32"/>
      <c r="AI2829" s="40"/>
      <c r="AJ2829" s="41"/>
      <c r="AK2829" s="42"/>
      <c r="AL2829" s="40"/>
      <c r="AM2829" s="41"/>
      <c r="AN2829" s="42"/>
      <c r="AO2829" s="43"/>
      <c r="AP2829" s="43"/>
      <c r="AQ2829" s="43"/>
    </row>
    <row r="2830" spans="5:43" x14ac:dyDescent="0.2">
      <c r="E2830" s="36"/>
      <c r="G2830" s="37"/>
      <c r="H2830" s="38"/>
      <c r="I2830" s="38"/>
      <c r="J2830" s="38"/>
      <c r="M2830" s="39"/>
      <c r="AG2830" s="32"/>
      <c r="AH2830" s="32"/>
      <c r="AI2830" s="40"/>
      <c r="AJ2830" s="41"/>
      <c r="AK2830" s="42"/>
      <c r="AL2830" s="40"/>
      <c r="AM2830" s="41"/>
      <c r="AN2830" s="42"/>
      <c r="AO2830" s="43"/>
      <c r="AP2830" s="43"/>
      <c r="AQ2830" s="43"/>
    </row>
    <row r="2831" spans="5:43" x14ac:dyDescent="0.2">
      <c r="E2831" s="36"/>
      <c r="G2831" s="37"/>
      <c r="H2831" s="38"/>
      <c r="I2831" s="38"/>
      <c r="J2831" s="38"/>
      <c r="M2831" s="39"/>
      <c r="AG2831" s="32"/>
      <c r="AH2831" s="32"/>
      <c r="AI2831" s="40"/>
      <c r="AJ2831" s="41"/>
      <c r="AK2831" s="42"/>
      <c r="AL2831" s="40"/>
      <c r="AM2831" s="41"/>
      <c r="AN2831" s="42"/>
      <c r="AO2831" s="43"/>
      <c r="AP2831" s="43"/>
      <c r="AQ2831" s="43"/>
    </row>
    <row r="2832" spans="5:43" x14ac:dyDescent="0.2">
      <c r="E2832" s="36"/>
      <c r="G2832" s="37"/>
      <c r="H2832" s="38"/>
      <c r="I2832" s="38"/>
      <c r="J2832" s="38"/>
      <c r="M2832" s="39"/>
      <c r="AG2832" s="32"/>
      <c r="AH2832" s="32"/>
      <c r="AI2832" s="40"/>
      <c r="AJ2832" s="41"/>
      <c r="AK2832" s="42"/>
      <c r="AL2832" s="40"/>
      <c r="AM2832" s="41"/>
      <c r="AN2832" s="42"/>
      <c r="AO2832" s="43"/>
      <c r="AP2832" s="43"/>
      <c r="AQ2832" s="43"/>
    </row>
    <row r="2833" spans="5:43" x14ac:dyDescent="0.2">
      <c r="E2833" s="36"/>
      <c r="G2833" s="37"/>
      <c r="H2833" s="38"/>
      <c r="I2833" s="38"/>
      <c r="J2833" s="38"/>
      <c r="M2833" s="39"/>
      <c r="AG2833" s="32"/>
      <c r="AH2833" s="32"/>
      <c r="AI2833" s="40"/>
      <c r="AJ2833" s="41"/>
      <c r="AK2833" s="42"/>
      <c r="AL2833" s="40"/>
      <c r="AM2833" s="41"/>
      <c r="AN2833" s="42"/>
      <c r="AO2833" s="43"/>
      <c r="AP2833" s="43"/>
      <c r="AQ2833" s="43"/>
    </row>
    <row r="2834" spans="5:43" x14ac:dyDescent="0.2">
      <c r="E2834" s="36"/>
      <c r="G2834" s="37"/>
      <c r="H2834" s="38"/>
      <c r="I2834" s="38"/>
      <c r="J2834" s="38"/>
      <c r="M2834" s="39"/>
      <c r="AG2834" s="32"/>
      <c r="AH2834" s="32"/>
      <c r="AI2834" s="40"/>
      <c r="AJ2834" s="41"/>
      <c r="AK2834" s="42"/>
      <c r="AL2834" s="40"/>
      <c r="AM2834" s="41"/>
      <c r="AN2834" s="42"/>
      <c r="AO2834" s="43"/>
      <c r="AP2834" s="43"/>
      <c r="AQ2834" s="43"/>
    </row>
    <row r="2835" spans="5:43" x14ac:dyDescent="0.2">
      <c r="E2835" s="36"/>
      <c r="G2835" s="37"/>
      <c r="H2835" s="38"/>
      <c r="I2835" s="38"/>
      <c r="J2835" s="38"/>
      <c r="M2835" s="39"/>
      <c r="AG2835" s="32"/>
      <c r="AH2835" s="32"/>
      <c r="AI2835" s="40"/>
      <c r="AJ2835" s="41"/>
      <c r="AK2835" s="42"/>
      <c r="AL2835" s="40"/>
      <c r="AM2835" s="41"/>
      <c r="AN2835" s="42"/>
      <c r="AO2835" s="43"/>
      <c r="AP2835" s="43"/>
      <c r="AQ2835" s="43"/>
    </row>
    <row r="2836" spans="5:43" x14ac:dyDescent="0.2">
      <c r="E2836" s="36"/>
      <c r="G2836" s="37"/>
      <c r="H2836" s="38"/>
      <c r="I2836" s="38"/>
      <c r="J2836" s="38"/>
      <c r="M2836" s="39"/>
      <c r="AG2836" s="32"/>
      <c r="AH2836" s="32"/>
      <c r="AI2836" s="40"/>
      <c r="AJ2836" s="41"/>
      <c r="AK2836" s="42"/>
      <c r="AL2836" s="40"/>
      <c r="AM2836" s="41"/>
      <c r="AN2836" s="42"/>
      <c r="AO2836" s="43"/>
      <c r="AP2836" s="43"/>
      <c r="AQ2836" s="43"/>
    </row>
    <row r="2837" spans="5:43" x14ac:dyDescent="0.2">
      <c r="E2837" s="36"/>
      <c r="G2837" s="37"/>
      <c r="H2837" s="38"/>
      <c r="I2837" s="38"/>
      <c r="J2837" s="38"/>
      <c r="M2837" s="39"/>
      <c r="AG2837" s="32"/>
      <c r="AH2837" s="32"/>
      <c r="AI2837" s="40"/>
      <c r="AJ2837" s="41"/>
      <c r="AK2837" s="42"/>
      <c r="AL2837" s="40"/>
      <c r="AM2837" s="41"/>
      <c r="AN2837" s="42"/>
      <c r="AO2837" s="43"/>
      <c r="AP2837" s="43"/>
      <c r="AQ2837" s="43"/>
    </row>
    <row r="2838" spans="5:43" x14ac:dyDescent="0.2">
      <c r="E2838" s="36"/>
      <c r="G2838" s="37"/>
      <c r="H2838" s="38"/>
      <c r="I2838" s="38"/>
      <c r="J2838" s="38"/>
      <c r="M2838" s="39"/>
      <c r="AG2838" s="32"/>
      <c r="AH2838" s="32"/>
      <c r="AI2838" s="40"/>
      <c r="AJ2838" s="41"/>
      <c r="AK2838" s="42"/>
      <c r="AL2838" s="40"/>
      <c r="AM2838" s="41"/>
      <c r="AN2838" s="42"/>
      <c r="AO2838" s="43"/>
      <c r="AP2838" s="43"/>
      <c r="AQ2838" s="43"/>
    </row>
    <row r="2839" spans="5:43" x14ac:dyDescent="0.2">
      <c r="E2839" s="36"/>
      <c r="G2839" s="37"/>
      <c r="H2839" s="38"/>
      <c r="I2839" s="38"/>
      <c r="J2839" s="38"/>
      <c r="M2839" s="39"/>
      <c r="AG2839" s="32"/>
      <c r="AH2839" s="32"/>
      <c r="AI2839" s="40"/>
      <c r="AJ2839" s="41"/>
      <c r="AK2839" s="42"/>
      <c r="AL2839" s="40"/>
      <c r="AM2839" s="41"/>
      <c r="AN2839" s="42"/>
      <c r="AO2839" s="43"/>
      <c r="AP2839" s="43"/>
      <c r="AQ2839" s="43"/>
    </row>
    <row r="2840" spans="5:43" x14ac:dyDescent="0.2">
      <c r="E2840" s="36"/>
      <c r="G2840" s="37"/>
      <c r="H2840" s="38"/>
      <c r="I2840" s="38"/>
      <c r="J2840" s="38"/>
      <c r="M2840" s="39"/>
      <c r="AG2840" s="32"/>
      <c r="AH2840" s="32"/>
      <c r="AI2840" s="40"/>
      <c r="AJ2840" s="41"/>
      <c r="AK2840" s="42"/>
      <c r="AL2840" s="40"/>
      <c r="AM2840" s="41"/>
      <c r="AN2840" s="42"/>
      <c r="AO2840" s="43"/>
      <c r="AP2840" s="43"/>
      <c r="AQ2840" s="43"/>
    </row>
    <row r="2841" spans="5:43" x14ac:dyDescent="0.2">
      <c r="E2841" s="36"/>
      <c r="G2841" s="37"/>
      <c r="H2841" s="38"/>
      <c r="I2841" s="38"/>
      <c r="J2841" s="38"/>
      <c r="M2841" s="39"/>
      <c r="AG2841" s="32"/>
      <c r="AH2841" s="32"/>
      <c r="AI2841" s="40"/>
      <c r="AJ2841" s="41"/>
      <c r="AK2841" s="42"/>
      <c r="AL2841" s="40"/>
      <c r="AM2841" s="41"/>
      <c r="AN2841" s="42"/>
      <c r="AO2841" s="43"/>
      <c r="AP2841" s="43"/>
      <c r="AQ2841" s="43"/>
    </row>
    <row r="2842" spans="5:43" x14ac:dyDescent="0.2">
      <c r="E2842" s="36"/>
      <c r="G2842" s="37"/>
      <c r="H2842" s="38"/>
      <c r="I2842" s="38"/>
      <c r="J2842" s="38"/>
      <c r="M2842" s="39"/>
      <c r="AG2842" s="32"/>
      <c r="AH2842" s="32"/>
      <c r="AI2842" s="40"/>
      <c r="AJ2842" s="41"/>
      <c r="AK2842" s="42"/>
      <c r="AL2842" s="40"/>
      <c r="AM2842" s="41"/>
      <c r="AN2842" s="42"/>
      <c r="AO2842" s="43"/>
      <c r="AP2842" s="43"/>
      <c r="AQ2842" s="43"/>
    </row>
    <row r="2843" spans="5:43" x14ac:dyDescent="0.2">
      <c r="E2843" s="36"/>
      <c r="G2843" s="37"/>
      <c r="H2843" s="38"/>
      <c r="I2843" s="38"/>
      <c r="J2843" s="38"/>
      <c r="M2843" s="39"/>
      <c r="AG2843" s="32"/>
      <c r="AH2843" s="32"/>
      <c r="AI2843" s="40"/>
      <c r="AJ2843" s="41"/>
      <c r="AK2843" s="42"/>
      <c r="AL2843" s="40"/>
      <c r="AM2843" s="41"/>
      <c r="AN2843" s="42"/>
      <c r="AO2843" s="43"/>
      <c r="AP2843" s="43"/>
      <c r="AQ2843" s="43"/>
    </row>
    <row r="2844" spans="5:43" x14ac:dyDescent="0.2">
      <c r="E2844" s="36"/>
      <c r="G2844" s="37"/>
      <c r="H2844" s="38"/>
      <c r="I2844" s="38"/>
      <c r="J2844" s="38"/>
      <c r="M2844" s="39"/>
      <c r="AG2844" s="32"/>
      <c r="AH2844" s="32"/>
      <c r="AI2844" s="40"/>
      <c r="AJ2844" s="41"/>
      <c r="AK2844" s="42"/>
      <c r="AL2844" s="40"/>
      <c r="AM2844" s="41"/>
      <c r="AN2844" s="42"/>
      <c r="AO2844" s="43"/>
      <c r="AP2844" s="43"/>
      <c r="AQ2844" s="43"/>
    </row>
    <row r="2845" spans="5:43" x14ac:dyDescent="0.2">
      <c r="E2845" s="36"/>
      <c r="G2845" s="37"/>
      <c r="H2845" s="38"/>
      <c r="I2845" s="38"/>
      <c r="J2845" s="38"/>
      <c r="M2845" s="39"/>
      <c r="AG2845" s="32"/>
      <c r="AH2845" s="32"/>
      <c r="AI2845" s="40"/>
      <c r="AJ2845" s="41"/>
      <c r="AK2845" s="42"/>
      <c r="AL2845" s="40"/>
      <c r="AM2845" s="41"/>
      <c r="AN2845" s="42"/>
      <c r="AO2845" s="43"/>
      <c r="AP2845" s="43"/>
      <c r="AQ2845" s="43"/>
    </row>
    <row r="2846" spans="5:43" x14ac:dyDescent="0.2">
      <c r="E2846" s="36"/>
      <c r="G2846" s="37"/>
      <c r="H2846" s="38"/>
      <c r="I2846" s="38"/>
      <c r="J2846" s="38"/>
      <c r="M2846" s="39"/>
      <c r="AG2846" s="32"/>
      <c r="AH2846" s="32"/>
      <c r="AI2846" s="40"/>
      <c r="AJ2846" s="41"/>
      <c r="AK2846" s="42"/>
      <c r="AL2846" s="40"/>
      <c r="AM2846" s="41"/>
      <c r="AN2846" s="42"/>
      <c r="AO2846" s="43"/>
      <c r="AP2846" s="43"/>
      <c r="AQ2846" s="43"/>
    </row>
    <row r="2847" spans="5:43" x14ac:dyDescent="0.2">
      <c r="E2847" s="36"/>
      <c r="G2847" s="37"/>
      <c r="H2847" s="38"/>
      <c r="I2847" s="38"/>
      <c r="J2847" s="38"/>
      <c r="M2847" s="39"/>
      <c r="AG2847" s="32"/>
      <c r="AH2847" s="32"/>
      <c r="AI2847" s="40"/>
      <c r="AJ2847" s="41"/>
      <c r="AK2847" s="42"/>
      <c r="AL2847" s="40"/>
      <c r="AM2847" s="41"/>
      <c r="AN2847" s="42"/>
      <c r="AO2847" s="43"/>
      <c r="AP2847" s="43"/>
      <c r="AQ2847" s="43"/>
    </row>
    <row r="2848" spans="5:43" x14ac:dyDescent="0.2">
      <c r="E2848" s="36"/>
      <c r="G2848" s="37"/>
      <c r="H2848" s="38"/>
      <c r="I2848" s="38"/>
      <c r="J2848" s="38"/>
      <c r="M2848" s="39"/>
      <c r="AG2848" s="32"/>
      <c r="AH2848" s="32"/>
      <c r="AI2848" s="40"/>
      <c r="AJ2848" s="41"/>
      <c r="AK2848" s="42"/>
      <c r="AL2848" s="40"/>
      <c r="AM2848" s="41"/>
      <c r="AN2848" s="42"/>
      <c r="AO2848" s="43"/>
      <c r="AP2848" s="43"/>
      <c r="AQ2848" s="43"/>
    </row>
    <row r="2849" spans="5:43" x14ac:dyDescent="0.2">
      <c r="E2849" s="36"/>
      <c r="G2849" s="37"/>
      <c r="H2849" s="38"/>
      <c r="I2849" s="38"/>
      <c r="J2849" s="38"/>
      <c r="M2849" s="39"/>
      <c r="AG2849" s="32"/>
      <c r="AH2849" s="32"/>
      <c r="AI2849" s="40"/>
      <c r="AJ2849" s="41"/>
      <c r="AK2849" s="42"/>
      <c r="AL2849" s="40"/>
      <c r="AM2849" s="41"/>
      <c r="AN2849" s="42"/>
      <c r="AO2849" s="43"/>
      <c r="AP2849" s="43"/>
      <c r="AQ2849" s="43"/>
    </row>
    <row r="2850" spans="5:43" x14ac:dyDescent="0.2">
      <c r="E2850" s="36"/>
      <c r="G2850" s="37"/>
      <c r="H2850" s="38"/>
      <c r="I2850" s="38"/>
      <c r="J2850" s="38"/>
      <c r="M2850" s="39"/>
      <c r="AG2850" s="32"/>
      <c r="AH2850" s="32"/>
      <c r="AI2850" s="40"/>
      <c r="AJ2850" s="41"/>
      <c r="AK2850" s="42"/>
      <c r="AL2850" s="40"/>
      <c r="AM2850" s="41"/>
      <c r="AN2850" s="42"/>
      <c r="AO2850" s="43"/>
      <c r="AP2850" s="43"/>
      <c r="AQ2850" s="43"/>
    </row>
    <row r="2851" spans="5:43" x14ac:dyDescent="0.2">
      <c r="E2851" s="36"/>
      <c r="G2851" s="37"/>
      <c r="H2851" s="38"/>
      <c r="I2851" s="38"/>
      <c r="J2851" s="38"/>
      <c r="M2851" s="39"/>
      <c r="AG2851" s="32"/>
      <c r="AH2851" s="32"/>
      <c r="AI2851" s="40"/>
      <c r="AJ2851" s="41"/>
      <c r="AK2851" s="42"/>
      <c r="AL2851" s="40"/>
      <c r="AM2851" s="41"/>
      <c r="AN2851" s="42"/>
      <c r="AO2851" s="43"/>
      <c r="AP2851" s="43"/>
      <c r="AQ2851" s="43"/>
    </row>
    <row r="2852" spans="5:43" x14ac:dyDescent="0.2">
      <c r="E2852" s="36"/>
      <c r="G2852" s="37"/>
      <c r="H2852" s="38"/>
      <c r="I2852" s="38"/>
      <c r="J2852" s="38"/>
      <c r="M2852" s="39"/>
      <c r="AG2852" s="32"/>
      <c r="AH2852" s="32"/>
      <c r="AI2852" s="40"/>
      <c r="AJ2852" s="41"/>
      <c r="AK2852" s="42"/>
      <c r="AL2852" s="40"/>
      <c r="AM2852" s="41"/>
      <c r="AN2852" s="42"/>
      <c r="AO2852" s="43"/>
      <c r="AP2852" s="43"/>
      <c r="AQ2852" s="43"/>
    </row>
    <row r="2853" spans="5:43" x14ac:dyDescent="0.2">
      <c r="E2853" s="36"/>
      <c r="G2853" s="37"/>
      <c r="H2853" s="38"/>
      <c r="I2853" s="38"/>
      <c r="J2853" s="38"/>
      <c r="M2853" s="39"/>
      <c r="AG2853" s="32"/>
      <c r="AH2853" s="32"/>
      <c r="AI2853" s="40"/>
      <c r="AJ2853" s="41"/>
      <c r="AK2853" s="42"/>
      <c r="AL2853" s="40"/>
      <c r="AM2853" s="41"/>
      <c r="AN2853" s="42"/>
      <c r="AO2853" s="43"/>
      <c r="AP2853" s="43"/>
      <c r="AQ2853" s="43"/>
    </row>
    <row r="2854" spans="5:43" x14ac:dyDescent="0.2">
      <c r="E2854" s="36"/>
      <c r="G2854" s="37"/>
      <c r="H2854" s="38"/>
      <c r="I2854" s="38"/>
      <c r="J2854" s="38"/>
      <c r="M2854" s="39"/>
      <c r="AG2854" s="32"/>
      <c r="AH2854" s="32"/>
      <c r="AI2854" s="40"/>
      <c r="AJ2854" s="41"/>
      <c r="AK2854" s="42"/>
      <c r="AL2854" s="40"/>
      <c r="AM2854" s="41"/>
      <c r="AN2854" s="42"/>
      <c r="AO2854" s="43"/>
      <c r="AP2854" s="43"/>
      <c r="AQ2854" s="43"/>
    </row>
    <row r="2855" spans="5:43" x14ac:dyDescent="0.2">
      <c r="E2855" s="36"/>
      <c r="G2855" s="37"/>
      <c r="H2855" s="38"/>
      <c r="I2855" s="38"/>
      <c r="J2855" s="38"/>
      <c r="M2855" s="39"/>
      <c r="AG2855" s="32"/>
      <c r="AH2855" s="32"/>
      <c r="AI2855" s="40"/>
      <c r="AJ2855" s="41"/>
      <c r="AK2855" s="42"/>
      <c r="AL2855" s="40"/>
      <c r="AM2855" s="41"/>
      <c r="AN2855" s="42"/>
      <c r="AO2855" s="43"/>
      <c r="AP2855" s="43"/>
      <c r="AQ2855" s="43"/>
    </row>
    <row r="2856" spans="5:43" x14ac:dyDescent="0.2">
      <c r="E2856" s="36"/>
      <c r="G2856" s="37"/>
      <c r="H2856" s="38"/>
      <c r="I2856" s="38"/>
      <c r="J2856" s="38"/>
      <c r="M2856" s="39"/>
      <c r="AG2856" s="32"/>
      <c r="AH2856" s="32"/>
      <c r="AI2856" s="40"/>
      <c r="AJ2856" s="41"/>
      <c r="AK2856" s="42"/>
      <c r="AL2856" s="40"/>
      <c r="AM2856" s="41"/>
      <c r="AN2856" s="42"/>
      <c r="AO2856" s="43"/>
      <c r="AP2856" s="43"/>
      <c r="AQ2856" s="43"/>
    </row>
    <row r="2857" spans="5:43" x14ac:dyDescent="0.2">
      <c r="E2857" s="36"/>
      <c r="G2857" s="37"/>
      <c r="H2857" s="38"/>
      <c r="I2857" s="38"/>
      <c r="J2857" s="38"/>
      <c r="M2857" s="39"/>
      <c r="AG2857" s="32"/>
      <c r="AH2857" s="32"/>
      <c r="AI2857" s="40"/>
      <c r="AJ2857" s="41"/>
      <c r="AK2857" s="42"/>
      <c r="AL2857" s="40"/>
      <c r="AM2857" s="41"/>
      <c r="AN2857" s="42"/>
      <c r="AO2857" s="43"/>
      <c r="AP2857" s="43"/>
      <c r="AQ2857" s="43"/>
    </row>
    <row r="2858" spans="5:43" x14ac:dyDescent="0.2">
      <c r="E2858" s="36"/>
      <c r="G2858" s="37"/>
      <c r="H2858" s="38"/>
      <c r="I2858" s="38"/>
      <c r="J2858" s="38"/>
      <c r="M2858" s="39"/>
      <c r="AG2858" s="32"/>
      <c r="AH2858" s="32"/>
      <c r="AI2858" s="40"/>
      <c r="AJ2858" s="41"/>
      <c r="AK2858" s="42"/>
      <c r="AL2858" s="40"/>
      <c r="AM2858" s="41"/>
      <c r="AN2858" s="42"/>
      <c r="AO2858" s="43"/>
      <c r="AP2858" s="43"/>
      <c r="AQ2858" s="43"/>
    </row>
    <row r="2859" spans="5:43" x14ac:dyDescent="0.2">
      <c r="E2859" s="36"/>
      <c r="G2859" s="37"/>
      <c r="H2859" s="38"/>
      <c r="I2859" s="38"/>
      <c r="J2859" s="38"/>
      <c r="M2859" s="39"/>
      <c r="AG2859" s="32"/>
      <c r="AH2859" s="32"/>
      <c r="AI2859" s="40"/>
      <c r="AJ2859" s="41"/>
      <c r="AK2859" s="42"/>
      <c r="AL2859" s="40"/>
      <c r="AM2859" s="41"/>
      <c r="AN2859" s="42"/>
      <c r="AO2859" s="43"/>
      <c r="AP2859" s="43"/>
      <c r="AQ2859" s="43"/>
    </row>
    <row r="2860" spans="5:43" x14ac:dyDescent="0.2">
      <c r="E2860" s="36"/>
      <c r="G2860" s="37"/>
      <c r="H2860" s="38"/>
      <c r="I2860" s="38"/>
      <c r="J2860" s="38"/>
      <c r="M2860" s="39"/>
      <c r="AG2860" s="32"/>
      <c r="AH2860" s="32"/>
      <c r="AI2860" s="40"/>
      <c r="AJ2860" s="41"/>
      <c r="AK2860" s="42"/>
      <c r="AL2860" s="40"/>
      <c r="AM2860" s="41"/>
      <c r="AN2860" s="42"/>
      <c r="AO2860" s="43"/>
      <c r="AP2860" s="43"/>
      <c r="AQ2860" s="43"/>
    </row>
    <row r="2861" spans="5:43" x14ac:dyDescent="0.2">
      <c r="E2861" s="36"/>
      <c r="G2861" s="37"/>
      <c r="H2861" s="38"/>
      <c r="I2861" s="38"/>
      <c r="J2861" s="38"/>
      <c r="M2861" s="39"/>
      <c r="AG2861" s="32"/>
      <c r="AH2861" s="32"/>
      <c r="AI2861" s="40"/>
      <c r="AJ2861" s="41"/>
      <c r="AK2861" s="42"/>
      <c r="AL2861" s="40"/>
      <c r="AM2861" s="41"/>
      <c r="AN2861" s="42"/>
      <c r="AO2861" s="43"/>
      <c r="AP2861" s="43"/>
      <c r="AQ2861" s="43"/>
    </row>
    <row r="2862" spans="5:43" x14ac:dyDescent="0.2">
      <c r="E2862" s="36"/>
      <c r="G2862" s="37"/>
      <c r="H2862" s="38"/>
      <c r="I2862" s="38"/>
      <c r="J2862" s="38"/>
      <c r="M2862" s="39"/>
      <c r="AG2862" s="32"/>
      <c r="AH2862" s="32"/>
      <c r="AI2862" s="40"/>
      <c r="AJ2862" s="41"/>
      <c r="AK2862" s="42"/>
      <c r="AL2862" s="40"/>
      <c r="AM2862" s="41"/>
      <c r="AN2862" s="42"/>
      <c r="AO2862" s="43"/>
      <c r="AP2862" s="43"/>
      <c r="AQ2862" s="43"/>
    </row>
    <row r="2863" spans="5:43" x14ac:dyDescent="0.2">
      <c r="E2863" s="36"/>
      <c r="G2863" s="37"/>
      <c r="H2863" s="38"/>
      <c r="I2863" s="38"/>
      <c r="J2863" s="38"/>
      <c r="M2863" s="39"/>
      <c r="AG2863" s="32"/>
      <c r="AH2863" s="32"/>
      <c r="AI2863" s="40"/>
      <c r="AJ2863" s="41"/>
      <c r="AK2863" s="42"/>
      <c r="AL2863" s="40"/>
      <c r="AM2863" s="41"/>
      <c r="AN2863" s="42"/>
      <c r="AO2863" s="43"/>
      <c r="AP2863" s="43"/>
      <c r="AQ2863" s="43"/>
    </row>
    <row r="2864" spans="5:43" x14ac:dyDescent="0.2">
      <c r="E2864" s="36"/>
      <c r="G2864" s="37"/>
      <c r="H2864" s="38"/>
      <c r="I2864" s="38"/>
      <c r="J2864" s="38"/>
      <c r="M2864" s="39"/>
      <c r="AG2864" s="32"/>
      <c r="AH2864" s="32"/>
      <c r="AI2864" s="40"/>
      <c r="AJ2864" s="41"/>
      <c r="AK2864" s="42"/>
      <c r="AL2864" s="40"/>
      <c r="AM2864" s="41"/>
      <c r="AN2864" s="42"/>
      <c r="AO2864" s="43"/>
      <c r="AP2864" s="43"/>
      <c r="AQ2864" s="43"/>
    </row>
    <row r="2865" spans="5:43" x14ac:dyDescent="0.2">
      <c r="E2865" s="36"/>
      <c r="G2865" s="37"/>
      <c r="H2865" s="38"/>
      <c r="I2865" s="38"/>
      <c r="J2865" s="38"/>
      <c r="M2865" s="39"/>
      <c r="AG2865" s="32"/>
      <c r="AH2865" s="32"/>
      <c r="AI2865" s="40"/>
      <c r="AJ2865" s="41"/>
      <c r="AK2865" s="42"/>
      <c r="AL2865" s="40"/>
      <c r="AM2865" s="41"/>
      <c r="AN2865" s="42"/>
      <c r="AO2865" s="43"/>
      <c r="AP2865" s="43"/>
      <c r="AQ2865" s="43"/>
    </row>
    <row r="2866" spans="5:43" x14ac:dyDescent="0.2">
      <c r="E2866" s="36"/>
      <c r="G2866" s="37"/>
      <c r="H2866" s="38"/>
      <c r="I2866" s="38"/>
      <c r="J2866" s="38"/>
      <c r="M2866" s="39"/>
      <c r="AG2866" s="32"/>
      <c r="AH2866" s="32"/>
      <c r="AI2866" s="40"/>
      <c r="AJ2866" s="41"/>
      <c r="AK2866" s="42"/>
      <c r="AL2866" s="40"/>
      <c r="AM2866" s="41"/>
      <c r="AN2866" s="42"/>
      <c r="AO2866" s="43"/>
      <c r="AP2866" s="43"/>
      <c r="AQ2866" s="43"/>
    </row>
    <row r="2867" spans="5:43" x14ac:dyDescent="0.2">
      <c r="E2867" s="36"/>
      <c r="G2867" s="37"/>
      <c r="H2867" s="38"/>
      <c r="I2867" s="38"/>
      <c r="J2867" s="38"/>
      <c r="M2867" s="39"/>
      <c r="AG2867" s="32"/>
      <c r="AH2867" s="32"/>
      <c r="AI2867" s="40"/>
      <c r="AJ2867" s="41"/>
      <c r="AK2867" s="42"/>
      <c r="AL2867" s="40"/>
      <c r="AM2867" s="41"/>
      <c r="AN2867" s="42"/>
      <c r="AO2867" s="43"/>
      <c r="AP2867" s="43"/>
      <c r="AQ2867" s="43"/>
    </row>
    <row r="2868" spans="5:43" x14ac:dyDescent="0.2">
      <c r="E2868" s="36"/>
      <c r="G2868" s="37"/>
      <c r="H2868" s="38"/>
      <c r="I2868" s="38"/>
      <c r="J2868" s="38"/>
      <c r="M2868" s="39"/>
      <c r="AG2868" s="32"/>
      <c r="AH2868" s="32"/>
      <c r="AI2868" s="40"/>
      <c r="AJ2868" s="41"/>
      <c r="AK2868" s="42"/>
      <c r="AL2868" s="40"/>
      <c r="AM2868" s="41"/>
      <c r="AN2868" s="42"/>
      <c r="AO2868" s="43"/>
      <c r="AP2868" s="43"/>
      <c r="AQ2868" s="43"/>
    </row>
    <row r="2869" spans="5:43" x14ac:dyDescent="0.2">
      <c r="E2869" s="36"/>
      <c r="G2869" s="37"/>
      <c r="H2869" s="38"/>
      <c r="I2869" s="38"/>
      <c r="J2869" s="38"/>
      <c r="M2869" s="39"/>
      <c r="AG2869" s="32"/>
      <c r="AH2869" s="32"/>
      <c r="AI2869" s="40"/>
      <c r="AJ2869" s="41"/>
      <c r="AK2869" s="42"/>
      <c r="AL2869" s="40"/>
      <c r="AM2869" s="41"/>
      <c r="AN2869" s="42"/>
      <c r="AO2869" s="43"/>
      <c r="AP2869" s="43"/>
      <c r="AQ2869" s="43"/>
    </row>
    <row r="2870" spans="5:43" x14ac:dyDescent="0.2">
      <c r="E2870" s="36"/>
      <c r="G2870" s="37"/>
      <c r="H2870" s="38"/>
      <c r="I2870" s="38"/>
      <c r="J2870" s="38"/>
      <c r="M2870" s="39"/>
      <c r="AG2870" s="32"/>
      <c r="AH2870" s="32"/>
      <c r="AI2870" s="40"/>
      <c r="AJ2870" s="41"/>
      <c r="AK2870" s="42"/>
      <c r="AL2870" s="40"/>
      <c r="AM2870" s="41"/>
      <c r="AN2870" s="42"/>
      <c r="AO2870" s="43"/>
      <c r="AP2870" s="43"/>
      <c r="AQ2870" s="43"/>
    </row>
    <row r="2871" spans="5:43" x14ac:dyDescent="0.2">
      <c r="E2871" s="36"/>
      <c r="G2871" s="37"/>
      <c r="H2871" s="38"/>
      <c r="I2871" s="38"/>
      <c r="J2871" s="38"/>
      <c r="M2871" s="39"/>
      <c r="AG2871" s="32"/>
      <c r="AH2871" s="32"/>
      <c r="AI2871" s="40"/>
      <c r="AJ2871" s="41"/>
      <c r="AK2871" s="42"/>
      <c r="AL2871" s="40"/>
      <c r="AM2871" s="41"/>
      <c r="AN2871" s="42"/>
      <c r="AO2871" s="43"/>
      <c r="AP2871" s="43"/>
      <c r="AQ2871" s="43"/>
    </row>
    <row r="2872" spans="5:43" x14ac:dyDescent="0.2">
      <c r="E2872" s="36"/>
      <c r="G2872" s="37"/>
      <c r="H2872" s="38"/>
      <c r="I2872" s="38"/>
      <c r="J2872" s="38"/>
      <c r="M2872" s="39"/>
      <c r="AG2872" s="32"/>
      <c r="AH2872" s="32"/>
      <c r="AI2872" s="40"/>
      <c r="AJ2872" s="41"/>
      <c r="AK2872" s="42"/>
      <c r="AL2872" s="40"/>
      <c r="AM2872" s="41"/>
      <c r="AN2872" s="42"/>
      <c r="AO2872" s="43"/>
      <c r="AP2872" s="43"/>
      <c r="AQ2872" s="43"/>
    </row>
    <row r="2873" spans="5:43" x14ac:dyDescent="0.2">
      <c r="E2873" s="36"/>
      <c r="G2873" s="37"/>
      <c r="H2873" s="38"/>
      <c r="I2873" s="38"/>
      <c r="J2873" s="38"/>
      <c r="M2873" s="39"/>
      <c r="AG2873" s="32"/>
      <c r="AH2873" s="32"/>
      <c r="AI2873" s="40"/>
      <c r="AJ2873" s="41"/>
      <c r="AK2873" s="42"/>
      <c r="AL2873" s="40"/>
      <c r="AM2873" s="41"/>
      <c r="AN2873" s="42"/>
      <c r="AO2873" s="43"/>
      <c r="AP2873" s="43"/>
      <c r="AQ2873" s="43"/>
    </row>
    <row r="2874" spans="5:43" x14ac:dyDescent="0.2">
      <c r="E2874" s="36"/>
      <c r="G2874" s="37"/>
      <c r="H2874" s="38"/>
      <c r="I2874" s="38"/>
      <c r="J2874" s="38"/>
      <c r="M2874" s="39"/>
      <c r="AG2874" s="32"/>
      <c r="AH2874" s="32"/>
      <c r="AI2874" s="40"/>
      <c r="AJ2874" s="41"/>
      <c r="AK2874" s="42"/>
      <c r="AL2874" s="40"/>
      <c r="AM2874" s="41"/>
      <c r="AN2874" s="42"/>
      <c r="AO2874" s="43"/>
      <c r="AP2874" s="43"/>
      <c r="AQ2874" s="43"/>
    </row>
    <row r="2875" spans="5:43" x14ac:dyDescent="0.2">
      <c r="E2875" s="36"/>
      <c r="G2875" s="37"/>
      <c r="H2875" s="38"/>
      <c r="I2875" s="38"/>
      <c r="J2875" s="38"/>
      <c r="M2875" s="39"/>
      <c r="AG2875" s="32"/>
      <c r="AH2875" s="32"/>
      <c r="AI2875" s="40"/>
      <c r="AJ2875" s="41"/>
      <c r="AK2875" s="42"/>
      <c r="AL2875" s="40"/>
      <c r="AM2875" s="41"/>
      <c r="AN2875" s="42"/>
      <c r="AO2875" s="43"/>
      <c r="AP2875" s="43"/>
      <c r="AQ2875" s="43"/>
    </row>
    <row r="2876" spans="5:43" x14ac:dyDescent="0.2">
      <c r="E2876" s="36"/>
      <c r="G2876" s="37"/>
      <c r="H2876" s="38"/>
      <c r="I2876" s="38"/>
      <c r="J2876" s="38"/>
      <c r="M2876" s="39"/>
      <c r="AG2876" s="32"/>
      <c r="AH2876" s="32"/>
      <c r="AI2876" s="40"/>
      <c r="AJ2876" s="41"/>
      <c r="AK2876" s="42"/>
      <c r="AL2876" s="40"/>
      <c r="AM2876" s="41"/>
      <c r="AN2876" s="42"/>
      <c r="AO2876" s="43"/>
      <c r="AP2876" s="43"/>
      <c r="AQ2876" s="43"/>
    </row>
    <row r="2877" spans="5:43" x14ac:dyDescent="0.2">
      <c r="E2877" s="36"/>
      <c r="G2877" s="37"/>
      <c r="H2877" s="38"/>
      <c r="I2877" s="38"/>
      <c r="J2877" s="38"/>
      <c r="M2877" s="39"/>
      <c r="AG2877" s="32"/>
      <c r="AH2877" s="32"/>
      <c r="AI2877" s="40"/>
      <c r="AJ2877" s="41"/>
      <c r="AK2877" s="42"/>
      <c r="AL2877" s="40"/>
      <c r="AM2877" s="41"/>
      <c r="AN2877" s="42"/>
      <c r="AO2877" s="43"/>
      <c r="AP2877" s="43"/>
      <c r="AQ2877" s="43"/>
    </row>
    <row r="2878" spans="5:43" x14ac:dyDescent="0.2">
      <c r="E2878" s="36"/>
      <c r="G2878" s="37"/>
      <c r="H2878" s="38"/>
      <c r="I2878" s="38"/>
      <c r="J2878" s="38"/>
      <c r="M2878" s="39"/>
      <c r="AG2878" s="32"/>
      <c r="AH2878" s="32"/>
      <c r="AI2878" s="40"/>
      <c r="AJ2878" s="41"/>
      <c r="AK2878" s="42"/>
      <c r="AL2878" s="40"/>
      <c r="AM2878" s="41"/>
      <c r="AN2878" s="42"/>
      <c r="AO2878" s="43"/>
      <c r="AP2878" s="43"/>
      <c r="AQ2878" s="43"/>
    </row>
    <row r="2879" spans="5:43" x14ac:dyDescent="0.2">
      <c r="E2879" s="36"/>
      <c r="G2879" s="37"/>
      <c r="H2879" s="38"/>
      <c r="I2879" s="38"/>
      <c r="J2879" s="38"/>
      <c r="M2879" s="39"/>
      <c r="AG2879" s="32"/>
      <c r="AH2879" s="32"/>
      <c r="AI2879" s="40"/>
      <c r="AJ2879" s="41"/>
      <c r="AK2879" s="42"/>
      <c r="AL2879" s="40"/>
      <c r="AM2879" s="41"/>
      <c r="AN2879" s="42"/>
      <c r="AO2879" s="43"/>
      <c r="AP2879" s="43"/>
      <c r="AQ2879" s="43"/>
    </row>
    <row r="2880" spans="5:43" x14ac:dyDescent="0.2">
      <c r="E2880" s="36"/>
      <c r="G2880" s="37"/>
      <c r="H2880" s="38"/>
      <c r="I2880" s="38"/>
      <c r="J2880" s="38"/>
      <c r="M2880" s="39"/>
      <c r="AG2880" s="32"/>
      <c r="AH2880" s="32"/>
      <c r="AI2880" s="40"/>
      <c r="AJ2880" s="41"/>
      <c r="AK2880" s="42"/>
      <c r="AL2880" s="40"/>
      <c r="AM2880" s="41"/>
      <c r="AN2880" s="42"/>
      <c r="AO2880" s="43"/>
      <c r="AP2880" s="43"/>
      <c r="AQ2880" s="43"/>
    </row>
    <row r="2881" spans="5:43" x14ac:dyDescent="0.2">
      <c r="E2881" s="36"/>
      <c r="G2881" s="37"/>
      <c r="H2881" s="38"/>
      <c r="I2881" s="38"/>
      <c r="J2881" s="38"/>
      <c r="M2881" s="39"/>
      <c r="AG2881" s="32"/>
      <c r="AH2881" s="32"/>
      <c r="AI2881" s="40"/>
      <c r="AJ2881" s="41"/>
      <c r="AK2881" s="42"/>
      <c r="AL2881" s="40"/>
      <c r="AM2881" s="41"/>
      <c r="AN2881" s="42"/>
      <c r="AO2881" s="43"/>
      <c r="AP2881" s="43"/>
      <c r="AQ2881" s="43"/>
    </row>
    <row r="2882" spans="5:43" x14ac:dyDescent="0.2">
      <c r="E2882" s="36"/>
      <c r="G2882" s="37"/>
      <c r="H2882" s="38"/>
      <c r="I2882" s="38"/>
      <c r="J2882" s="38"/>
      <c r="M2882" s="39"/>
      <c r="AG2882" s="32"/>
      <c r="AH2882" s="32"/>
      <c r="AI2882" s="40"/>
      <c r="AJ2882" s="41"/>
      <c r="AK2882" s="42"/>
      <c r="AL2882" s="40"/>
      <c r="AM2882" s="41"/>
      <c r="AN2882" s="42"/>
      <c r="AO2882" s="43"/>
      <c r="AP2882" s="43"/>
      <c r="AQ2882" s="43"/>
    </row>
    <row r="2883" spans="5:43" x14ac:dyDescent="0.2">
      <c r="E2883" s="36"/>
      <c r="G2883" s="37"/>
      <c r="H2883" s="38"/>
      <c r="I2883" s="38"/>
      <c r="J2883" s="38"/>
      <c r="M2883" s="39"/>
      <c r="AG2883" s="32"/>
      <c r="AH2883" s="32"/>
      <c r="AI2883" s="40"/>
      <c r="AJ2883" s="41"/>
      <c r="AK2883" s="42"/>
      <c r="AL2883" s="40"/>
      <c r="AM2883" s="41"/>
      <c r="AN2883" s="42"/>
      <c r="AO2883" s="43"/>
      <c r="AP2883" s="43"/>
      <c r="AQ2883" s="43"/>
    </row>
    <row r="2884" spans="5:43" x14ac:dyDescent="0.2">
      <c r="E2884" s="36"/>
      <c r="G2884" s="37"/>
      <c r="H2884" s="38"/>
      <c r="I2884" s="38"/>
      <c r="J2884" s="38"/>
      <c r="M2884" s="39"/>
      <c r="AG2884" s="32"/>
      <c r="AH2884" s="32"/>
      <c r="AI2884" s="40"/>
      <c r="AJ2884" s="41"/>
      <c r="AK2884" s="42"/>
      <c r="AL2884" s="40"/>
      <c r="AM2884" s="41"/>
      <c r="AN2884" s="42"/>
      <c r="AO2884" s="43"/>
      <c r="AP2884" s="43"/>
      <c r="AQ2884" s="43"/>
    </row>
    <row r="2885" spans="5:43" x14ac:dyDescent="0.2">
      <c r="E2885" s="36"/>
      <c r="G2885" s="37"/>
      <c r="H2885" s="38"/>
      <c r="I2885" s="38"/>
      <c r="J2885" s="38"/>
      <c r="M2885" s="39"/>
      <c r="AG2885" s="32"/>
      <c r="AH2885" s="32"/>
      <c r="AI2885" s="40"/>
      <c r="AJ2885" s="41"/>
      <c r="AK2885" s="42"/>
      <c r="AL2885" s="40"/>
      <c r="AM2885" s="41"/>
      <c r="AN2885" s="42"/>
      <c r="AO2885" s="43"/>
      <c r="AP2885" s="43"/>
      <c r="AQ2885" s="43"/>
    </row>
    <row r="2886" spans="5:43" x14ac:dyDescent="0.2">
      <c r="E2886" s="36"/>
      <c r="G2886" s="37"/>
      <c r="H2886" s="38"/>
      <c r="I2886" s="38"/>
      <c r="J2886" s="38"/>
      <c r="M2886" s="39"/>
      <c r="AG2886" s="32"/>
      <c r="AH2886" s="32"/>
      <c r="AI2886" s="40"/>
      <c r="AJ2886" s="41"/>
      <c r="AK2886" s="42"/>
      <c r="AL2886" s="40"/>
      <c r="AM2886" s="41"/>
      <c r="AN2886" s="42"/>
      <c r="AO2886" s="43"/>
      <c r="AP2886" s="43"/>
      <c r="AQ2886" s="43"/>
    </row>
    <row r="2887" spans="5:43" x14ac:dyDescent="0.2">
      <c r="E2887" s="36"/>
      <c r="G2887" s="37"/>
      <c r="H2887" s="38"/>
      <c r="I2887" s="38"/>
      <c r="J2887" s="38"/>
      <c r="M2887" s="39"/>
      <c r="AG2887" s="32"/>
      <c r="AH2887" s="32"/>
      <c r="AI2887" s="40"/>
      <c r="AJ2887" s="41"/>
      <c r="AK2887" s="42"/>
      <c r="AL2887" s="40"/>
      <c r="AM2887" s="41"/>
      <c r="AN2887" s="42"/>
      <c r="AO2887" s="43"/>
      <c r="AP2887" s="43"/>
      <c r="AQ2887" s="43"/>
    </row>
    <row r="2888" spans="5:43" x14ac:dyDescent="0.2">
      <c r="E2888" s="36"/>
      <c r="G2888" s="37"/>
      <c r="H2888" s="38"/>
      <c r="I2888" s="38"/>
      <c r="J2888" s="38"/>
      <c r="M2888" s="39"/>
      <c r="AG2888" s="32"/>
      <c r="AH2888" s="32"/>
      <c r="AI2888" s="40"/>
      <c r="AJ2888" s="41"/>
      <c r="AK2888" s="42"/>
      <c r="AL2888" s="40"/>
      <c r="AM2888" s="41"/>
      <c r="AN2888" s="42"/>
      <c r="AO2888" s="43"/>
      <c r="AP2888" s="43"/>
      <c r="AQ2888" s="43"/>
    </row>
    <row r="2889" spans="5:43" x14ac:dyDescent="0.2">
      <c r="E2889" s="36"/>
      <c r="G2889" s="37"/>
      <c r="H2889" s="38"/>
      <c r="I2889" s="38"/>
      <c r="J2889" s="38"/>
      <c r="M2889" s="39"/>
      <c r="AG2889" s="32"/>
      <c r="AH2889" s="32"/>
      <c r="AI2889" s="40"/>
      <c r="AJ2889" s="41"/>
      <c r="AK2889" s="42"/>
      <c r="AL2889" s="40"/>
      <c r="AM2889" s="41"/>
      <c r="AN2889" s="42"/>
      <c r="AO2889" s="43"/>
      <c r="AP2889" s="43"/>
      <c r="AQ2889" s="43"/>
    </row>
    <row r="2890" spans="5:43" x14ac:dyDescent="0.2">
      <c r="E2890" s="36"/>
      <c r="G2890" s="37"/>
      <c r="H2890" s="38"/>
      <c r="I2890" s="38"/>
      <c r="J2890" s="38"/>
      <c r="M2890" s="39"/>
      <c r="AG2890" s="32"/>
      <c r="AH2890" s="32"/>
      <c r="AI2890" s="40"/>
      <c r="AJ2890" s="41"/>
      <c r="AK2890" s="42"/>
      <c r="AL2890" s="40"/>
      <c r="AM2890" s="41"/>
      <c r="AN2890" s="42"/>
      <c r="AO2890" s="43"/>
      <c r="AP2890" s="43"/>
      <c r="AQ2890" s="43"/>
    </row>
    <row r="2891" spans="5:43" x14ac:dyDescent="0.2">
      <c r="E2891" s="36"/>
      <c r="G2891" s="37"/>
      <c r="H2891" s="38"/>
      <c r="I2891" s="38"/>
      <c r="J2891" s="38"/>
      <c r="M2891" s="39"/>
      <c r="AG2891" s="32"/>
      <c r="AH2891" s="32"/>
      <c r="AI2891" s="40"/>
      <c r="AJ2891" s="41"/>
      <c r="AK2891" s="42"/>
      <c r="AL2891" s="40"/>
      <c r="AM2891" s="41"/>
      <c r="AN2891" s="42"/>
      <c r="AO2891" s="43"/>
      <c r="AP2891" s="43"/>
      <c r="AQ2891" s="43"/>
    </row>
    <row r="2892" spans="5:43" x14ac:dyDescent="0.2">
      <c r="E2892" s="36"/>
      <c r="G2892" s="37"/>
      <c r="H2892" s="38"/>
      <c r="I2892" s="38"/>
      <c r="J2892" s="38"/>
      <c r="M2892" s="39"/>
      <c r="AG2892" s="32"/>
      <c r="AH2892" s="32"/>
      <c r="AI2892" s="40"/>
      <c r="AJ2892" s="41"/>
      <c r="AK2892" s="42"/>
      <c r="AL2892" s="40"/>
      <c r="AM2892" s="41"/>
      <c r="AN2892" s="42"/>
      <c r="AO2892" s="43"/>
      <c r="AP2892" s="43"/>
      <c r="AQ2892" s="43"/>
    </row>
    <row r="2893" spans="5:43" x14ac:dyDescent="0.2">
      <c r="E2893" s="36"/>
      <c r="G2893" s="37"/>
      <c r="H2893" s="38"/>
      <c r="I2893" s="38"/>
      <c r="J2893" s="38"/>
      <c r="M2893" s="39"/>
      <c r="AG2893" s="32"/>
      <c r="AH2893" s="32"/>
      <c r="AI2893" s="40"/>
      <c r="AJ2893" s="41"/>
      <c r="AK2893" s="42"/>
      <c r="AL2893" s="40"/>
      <c r="AM2893" s="41"/>
      <c r="AN2893" s="42"/>
      <c r="AO2893" s="43"/>
      <c r="AP2893" s="43"/>
      <c r="AQ2893" s="43"/>
    </row>
    <row r="2894" spans="5:43" x14ac:dyDescent="0.2">
      <c r="E2894" s="36"/>
      <c r="G2894" s="37"/>
      <c r="H2894" s="38"/>
      <c r="I2894" s="38"/>
      <c r="J2894" s="38"/>
      <c r="M2894" s="39"/>
      <c r="AG2894" s="32"/>
      <c r="AH2894" s="32"/>
      <c r="AI2894" s="40"/>
      <c r="AJ2894" s="41"/>
      <c r="AK2894" s="42"/>
      <c r="AL2894" s="40"/>
      <c r="AM2894" s="41"/>
      <c r="AN2894" s="42"/>
      <c r="AO2894" s="43"/>
      <c r="AP2894" s="43"/>
      <c r="AQ2894" s="43"/>
    </row>
    <row r="2895" spans="5:43" x14ac:dyDescent="0.2">
      <c r="E2895" s="36"/>
      <c r="G2895" s="37"/>
      <c r="H2895" s="38"/>
      <c r="I2895" s="38"/>
      <c r="J2895" s="38"/>
      <c r="M2895" s="39"/>
      <c r="AG2895" s="32"/>
      <c r="AH2895" s="32"/>
      <c r="AI2895" s="40"/>
      <c r="AJ2895" s="41"/>
      <c r="AK2895" s="42"/>
      <c r="AL2895" s="40"/>
      <c r="AM2895" s="41"/>
      <c r="AN2895" s="42"/>
      <c r="AO2895" s="43"/>
      <c r="AP2895" s="43"/>
      <c r="AQ2895" s="43"/>
    </row>
    <row r="2896" spans="5:43" x14ac:dyDescent="0.2">
      <c r="E2896" s="36"/>
      <c r="G2896" s="37"/>
      <c r="H2896" s="38"/>
      <c r="I2896" s="38"/>
      <c r="J2896" s="38"/>
      <c r="M2896" s="39"/>
      <c r="AG2896" s="32"/>
      <c r="AH2896" s="32"/>
      <c r="AI2896" s="40"/>
      <c r="AJ2896" s="41"/>
      <c r="AK2896" s="42"/>
      <c r="AL2896" s="40"/>
      <c r="AM2896" s="41"/>
      <c r="AN2896" s="42"/>
      <c r="AO2896" s="43"/>
      <c r="AP2896" s="43"/>
      <c r="AQ2896" s="43"/>
    </row>
    <row r="2897" spans="5:43" x14ac:dyDescent="0.2">
      <c r="E2897" s="36"/>
      <c r="G2897" s="37"/>
      <c r="H2897" s="38"/>
      <c r="I2897" s="38"/>
      <c r="J2897" s="38"/>
      <c r="M2897" s="39"/>
      <c r="AG2897" s="32"/>
      <c r="AH2897" s="32"/>
      <c r="AI2897" s="40"/>
      <c r="AJ2897" s="41"/>
      <c r="AK2897" s="42"/>
      <c r="AL2897" s="40"/>
      <c r="AM2897" s="41"/>
      <c r="AN2897" s="42"/>
      <c r="AO2897" s="43"/>
      <c r="AP2897" s="43"/>
      <c r="AQ2897" s="43"/>
    </row>
    <row r="2898" spans="5:43" x14ac:dyDescent="0.2">
      <c r="E2898" s="36"/>
      <c r="G2898" s="37"/>
      <c r="H2898" s="38"/>
      <c r="I2898" s="38"/>
      <c r="J2898" s="38"/>
      <c r="M2898" s="39"/>
      <c r="AG2898" s="32"/>
      <c r="AH2898" s="32"/>
      <c r="AI2898" s="40"/>
      <c r="AJ2898" s="41"/>
      <c r="AK2898" s="42"/>
      <c r="AL2898" s="40"/>
      <c r="AM2898" s="41"/>
      <c r="AN2898" s="42"/>
      <c r="AO2898" s="43"/>
      <c r="AP2898" s="43"/>
      <c r="AQ2898" s="43"/>
    </row>
    <row r="2899" spans="5:43" x14ac:dyDescent="0.2">
      <c r="E2899" s="36"/>
      <c r="G2899" s="37"/>
      <c r="H2899" s="38"/>
      <c r="I2899" s="38"/>
      <c r="J2899" s="38"/>
      <c r="M2899" s="39"/>
      <c r="AG2899" s="32"/>
      <c r="AH2899" s="32"/>
      <c r="AI2899" s="40"/>
      <c r="AJ2899" s="41"/>
      <c r="AK2899" s="42"/>
      <c r="AL2899" s="40"/>
      <c r="AM2899" s="41"/>
      <c r="AN2899" s="42"/>
      <c r="AO2899" s="43"/>
      <c r="AP2899" s="43"/>
      <c r="AQ2899" s="43"/>
    </row>
    <row r="2900" spans="5:43" x14ac:dyDescent="0.2">
      <c r="E2900" s="36"/>
      <c r="G2900" s="37"/>
      <c r="H2900" s="38"/>
      <c r="I2900" s="38"/>
      <c r="J2900" s="38"/>
      <c r="M2900" s="39"/>
      <c r="AG2900" s="32"/>
      <c r="AH2900" s="32"/>
      <c r="AI2900" s="40"/>
      <c r="AJ2900" s="41"/>
      <c r="AK2900" s="42"/>
      <c r="AL2900" s="40"/>
      <c r="AM2900" s="41"/>
      <c r="AN2900" s="42"/>
      <c r="AO2900" s="43"/>
      <c r="AP2900" s="43"/>
      <c r="AQ2900" s="43"/>
    </row>
    <row r="2901" spans="5:43" x14ac:dyDescent="0.2">
      <c r="E2901" s="36"/>
      <c r="G2901" s="37"/>
      <c r="H2901" s="38"/>
      <c r="I2901" s="38"/>
      <c r="J2901" s="38"/>
      <c r="M2901" s="39"/>
      <c r="AG2901" s="32"/>
      <c r="AH2901" s="32"/>
      <c r="AI2901" s="40"/>
      <c r="AJ2901" s="41"/>
      <c r="AK2901" s="42"/>
      <c r="AL2901" s="40"/>
      <c r="AM2901" s="41"/>
      <c r="AN2901" s="42"/>
      <c r="AO2901" s="43"/>
      <c r="AP2901" s="43"/>
      <c r="AQ2901" s="43"/>
    </row>
    <row r="2902" spans="5:43" x14ac:dyDescent="0.2">
      <c r="E2902" s="36"/>
      <c r="G2902" s="37"/>
      <c r="H2902" s="38"/>
      <c r="I2902" s="38"/>
      <c r="J2902" s="38"/>
      <c r="M2902" s="39"/>
      <c r="AG2902" s="32"/>
      <c r="AH2902" s="32"/>
      <c r="AI2902" s="40"/>
      <c r="AJ2902" s="41"/>
      <c r="AK2902" s="42"/>
      <c r="AL2902" s="40"/>
      <c r="AM2902" s="41"/>
      <c r="AN2902" s="42"/>
      <c r="AO2902" s="43"/>
      <c r="AP2902" s="43"/>
      <c r="AQ2902" s="43"/>
    </row>
    <row r="2903" spans="5:43" x14ac:dyDescent="0.2">
      <c r="E2903" s="36"/>
      <c r="G2903" s="37"/>
      <c r="H2903" s="38"/>
      <c r="I2903" s="38"/>
      <c r="J2903" s="38"/>
      <c r="M2903" s="39"/>
      <c r="AG2903" s="32"/>
      <c r="AH2903" s="32"/>
      <c r="AI2903" s="40"/>
      <c r="AJ2903" s="41"/>
      <c r="AK2903" s="42"/>
      <c r="AL2903" s="40"/>
      <c r="AM2903" s="41"/>
      <c r="AN2903" s="42"/>
      <c r="AO2903" s="43"/>
      <c r="AP2903" s="43"/>
      <c r="AQ2903" s="43"/>
    </row>
    <row r="2904" spans="5:43" x14ac:dyDescent="0.2">
      <c r="E2904" s="36"/>
      <c r="G2904" s="37"/>
      <c r="H2904" s="38"/>
      <c r="I2904" s="38"/>
      <c r="J2904" s="38"/>
      <c r="M2904" s="39"/>
      <c r="AG2904" s="32"/>
      <c r="AH2904" s="32"/>
      <c r="AI2904" s="40"/>
      <c r="AJ2904" s="41"/>
      <c r="AK2904" s="42"/>
      <c r="AL2904" s="40"/>
      <c r="AM2904" s="41"/>
      <c r="AN2904" s="42"/>
      <c r="AO2904" s="43"/>
      <c r="AP2904" s="43"/>
      <c r="AQ2904" s="43"/>
    </row>
    <row r="2905" spans="5:43" x14ac:dyDescent="0.2">
      <c r="E2905" s="36"/>
      <c r="G2905" s="37"/>
      <c r="H2905" s="38"/>
      <c r="I2905" s="38"/>
      <c r="J2905" s="38"/>
      <c r="M2905" s="39"/>
      <c r="AG2905" s="32"/>
      <c r="AH2905" s="32"/>
      <c r="AI2905" s="40"/>
      <c r="AJ2905" s="41"/>
      <c r="AK2905" s="42"/>
      <c r="AL2905" s="40"/>
      <c r="AM2905" s="41"/>
      <c r="AN2905" s="42"/>
      <c r="AO2905" s="43"/>
      <c r="AP2905" s="43"/>
      <c r="AQ2905" s="43"/>
    </row>
    <row r="2906" spans="5:43" x14ac:dyDescent="0.2">
      <c r="E2906" s="36"/>
      <c r="G2906" s="37"/>
      <c r="H2906" s="38"/>
      <c r="I2906" s="38"/>
      <c r="J2906" s="38"/>
      <c r="M2906" s="39"/>
      <c r="AG2906" s="32"/>
      <c r="AH2906" s="32"/>
      <c r="AI2906" s="40"/>
      <c r="AJ2906" s="41"/>
      <c r="AK2906" s="42"/>
      <c r="AL2906" s="40"/>
      <c r="AM2906" s="41"/>
      <c r="AN2906" s="42"/>
      <c r="AO2906" s="43"/>
      <c r="AP2906" s="43"/>
      <c r="AQ2906" s="43"/>
    </row>
    <row r="2907" spans="5:43" x14ac:dyDescent="0.2">
      <c r="E2907" s="36"/>
      <c r="G2907" s="37"/>
      <c r="H2907" s="38"/>
      <c r="I2907" s="38"/>
      <c r="J2907" s="38"/>
      <c r="M2907" s="39"/>
      <c r="AG2907" s="32"/>
      <c r="AH2907" s="32"/>
      <c r="AI2907" s="40"/>
      <c r="AJ2907" s="41"/>
      <c r="AK2907" s="42"/>
      <c r="AL2907" s="40"/>
      <c r="AM2907" s="41"/>
      <c r="AN2907" s="42"/>
      <c r="AO2907" s="43"/>
      <c r="AP2907" s="43"/>
      <c r="AQ2907" s="43"/>
    </row>
    <row r="2908" spans="5:43" x14ac:dyDescent="0.2">
      <c r="E2908" s="36"/>
      <c r="G2908" s="37"/>
      <c r="H2908" s="38"/>
      <c r="I2908" s="38"/>
      <c r="J2908" s="38"/>
      <c r="M2908" s="39"/>
      <c r="AG2908" s="32"/>
      <c r="AH2908" s="32"/>
      <c r="AI2908" s="40"/>
      <c r="AJ2908" s="41"/>
      <c r="AK2908" s="42"/>
      <c r="AL2908" s="40"/>
      <c r="AM2908" s="41"/>
      <c r="AN2908" s="42"/>
      <c r="AO2908" s="43"/>
      <c r="AP2908" s="43"/>
      <c r="AQ2908" s="43"/>
    </row>
    <row r="2909" spans="5:43" x14ac:dyDescent="0.2">
      <c r="E2909" s="36"/>
      <c r="G2909" s="37"/>
      <c r="H2909" s="38"/>
      <c r="I2909" s="38"/>
      <c r="J2909" s="38"/>
      <c r="M2909" s="39"/>
      <c r="AG2909" s="32"/>
      <c r="AH2909" s="32"/>
      <c r="AI2909" s="40"/>
      <c r="AJ2909" s="41"/>
      <c r="AK2909" s="42"/>
      <c r="AL2909" s="40"/>
      <c r="AM2909" s="41"/>
      <c r="AN2909" s="42"/>
      <c r="AO2909" s="43"/>
      <c r="AP2909" s="43"/>
      <c r="AQ2909" s="43"/>
    </row>
    <row r="2910" spans="5:43" x14ac:dyDescent="0.2">
      <c r="E2910" s="36"/>
      <c r="G2910" s="37"/>
      <c r="H2910" s="38"/>
      <c r="I2910" s="38"/>
      <c r="J2910" s="38"/>
      <c r="M2910" s="39"/>
      <c r="AG2910" s="32"/>
      <c r="AH2910" s="32"/>
      <c r="AI2910" s="40"/>
      <c r="AJ2910" s="41"/>
      <c r="AK2910" s="42"/>
      <c r="AL2910" s="40"/>
      <c r="AM2910" s="41"/>
      <c r="AN2910" s="42"/>
      <c r="AO2910" s="43"/>
      <c r="AP2910" s="43"/>
      <c r="AQ2910" s="43"/>
    </row>
    <row r="2911" spans="5:43" x14ac:dyDescent="0.2">
      <c r="E2911" s="36"/>
      <c r="G2911" s="37"/>
      <c r="H2911" s="38"/>
      <c r="I2911" s="38"/>
      <c r="J2911" s="38"/>
      <c r="M2911" s="39"/>
      <c r="AG2911" s="32"/>
      <c r="AH2911" s="32"/>
      <c r="AI2911" s="40"/>
      <c r="AJ2911" s="41"/>
      <c r="AK2911" s="42"/>
      <c r="AL2911" s="40"/>
      <c r="AM2911" s="41"/>
      <c r="AN2911" s="42"/>
      <c r="AO2911" s="43"/>
      <c r="AP2911" s="43"/>
      <c r="AQ2911" s="43"/>
    </row>
    <row r="2912" spans="5:43" x14ac:dyDescent="0.2">
      <c r="E2912" s="36"/>
      <c r="G2912" s="37"/>
      <c r="H2912" s="38"/>
      <c r="I2912" s="38"/>
      <c r="J2912" s="38"/>
      <c r="M2912" s="39"/>
      <c r="AG2912" s="32"/>
      <c r="AH2912" s="32"/>
      <c r="AI2912" s="40"/>
      <c r="AJ2912" s="41"/>
      <c r="AK2912" s="42"/>
      <c r="AL2912" s="40"/>
      <c r="AM2912" s="41"/>
      <c r="AN2912" s="42"/>
      <c r="AO2912" s="43"/>
      <c r="AP2912" s="43"/>
      <c r="AQ2912" s="43"/>
    </row>
    <row r="2913" spans="5:43" x14ac:dyDescent="0.2">
      <c r="E2913" s="36"/>
      <c r="G2913" s="37"/>
      <c r="H2913" s="38"/>
      <c r="I2913" s="38"/>
      <c r="J2913" s="38"/>
      <c r="M2913" s="39"/>
      <c r="AG2913" s="32"/>
      <c r="AH2913" s="32"/>
      <c r="AI2913" s="40"/>
      <c r="AJ2913" s="41"/>
      <c r="AK2913" s="42"/>
      <c r="AL2913" s="40"/>
      <c r="AM2913" s="41"/>
      <c r="AN2913" s="42"/>
      <c r="AO2913" s="43"/>
      <c r="AP2913" s="43"/>
      <c r="AQ2913" s="43"/>
    </row>
    <row r="2914" spans="5:43" x14ac:dyDescent="0.2">
      <c r="E2914" s="36"/>
      <c r="G2914" s="37"/>
      <c r="H2914" s="38"/>
      <c r="I2914" s="38"/>
      <c r="J2914" s="38"/>
      <c r="M2914" s="39"/>
      <c r="AG2914" s="32"/>
      <c r="AH2914" s="32"/>
      <c r="AI2914" s="40"/>
      <c r="AJ2914" s="41"/>
      <c r="AK2914" s="42"/>
      <c r="AL2914" s="40"/>
      <c r="AM2914" s="41"/>
      <c r="AN2914" s="42"/>
      <c r="AO2914" s="43"/>
      <c r="AP2914" s="43"/>
      <c r="AQ2914" s="43"/>
    </row>
    <row r="2915" spans="5:43" x14ac:dyDescent="0.2">
      <c r="E2915" s="36"/>
      <c r="G2915" s="37"/>
      <c r="H2915" s="38"/>
      <c r="I2915" s="38"/>
      <c r="J2915" s="38"/>
      <c r="M2915" s="39"/>
      <c r="AG2915" s="32"/>
      <c r="AH2915" s="32"/>
      <c r="AI2915" s="40"/>
      <c r="AJ2915" s="41"/>
      <c r="AK2915" s="42"/>
      <c r="AL2915" s="40"/>
      <c r="AM2915" s="41"/>
      <c r="AN2915" s="42"/>
      <c r="AO2915" s="43"/>
      <c r="AP2915" s="43"/>
      <c r="AQ2915" s="43"/>
    </row>
    <row r="2916" spans="5:43" x14ac:dyDescent="0.2">
      <c r="E2916" s="36"/>
      <c r="G2916" s="37"/>
      <c r="H2916" s="38"/>
      <c r="I2916" s="38"/>
      <c r="J2916" s="38"/>
      <c r="M2916" s="39"/>
      <c r="AG2916" s="32"/>
      <c r="AH2916" s="32"/>
      <c r="AI2916" s="40"/>
      <c r="AJ2916" s="41"/>
      <c r="AK2916" s="42"/>
      <c r="AL2916" s="40"/>
      <c r="AM2916" s="41"/>
      <c r="AN2916" s="42"/>
      <c r="AO2916" s="43"/>
      <c r="AP2916" s="43"/>
      <c r="AQ2916" s="43"/>
    </row>
    <row r="2917" spans="5:43" x14ac:dyDescent="0.2">
      <c r="E2917" s="36"/>
      <c r="G2917" s="37"/>
      <c r="H2917" s="38"/>
      <c r="I2917" s="38"/>
      <c r="J2917" s="38"/>
      <c r="M2917" s="39"/>
      <c r="AG2917" s="32"/>
      <c r="AH2917" s="32"/>
      <c r="AI2917" s="40"/>
      <c r="AJ2917" s="41"/>
      <c r="AK2917" s="42"/>
      <c r="AL2917" s="40"/>
      <c r="AM2917" s="41"/>
      <c r="AN2917" s="42"/>
      <c r="AO2917" s="43"/>
      <c r="AP2917" s="43"/>
      <c r="AQ2917" s="43"/>
    </row>
    <row r="2918" spans="5:43" x14ac:dyDescent="0.2">
      <c r="E2918" s="36"/>
      <c r="G2918" s="37"/>
      <c r="H2918" s="38"/>
      <c r="I2918" s="38"/>
      <c r="J2918" s="38"/>
      <c r="M2918" s="39"/>
      <c r="AG2918" s="32"/>
      <c r="AH2918" s="32"/>
      <c r="AI2918" s="40"/>
      <c r="AJ2918" s="41"/>
      <c r="AK2918" s="42"/>
      <c r="AL2918" s="40"/>
      <c r="AM2918" s="41"/>
      <c r="AN2918" s="42"/>
      <c r="AO2918" s="43"/>
      <c r="AP2918" s="43"/>
      <c r="AQ2918" s="43"/>
    </row>
    <row r="2919" spans="5:43" x14ac:dyDescent="0.2">
      <c r="E2919" s="36"/>
      <c r="G2919" s="37"/>
      <c r="H2919" s="38"/>
      <c r="I2919" s="38"/>
      <c r="J2919" s="38"/>
      <c r="M2919" s="39"/>
      <c r="AG2919" s="32"/>
      <c r="AH2919" s="32"/>
      <c r="AI2919" s="40"/>
      <c r="AJ2919" s="41"/>
      <c r="AK2919" s="42"/>
      <c r="AL2919" s="40"/>
      <c r="AM2919" s="41"/>
      <c r="AN2919" s="42"/>
      <c r="AO2919" s="43"/>
      <c r="AP2919" s="43"/>
      <c r="AQ2919" s="43"/>
    </row>
    <row r="2920" spans="5:43" x14ac:dyDescent="0.2">
      <c r="E2920" s="36"/>
      <c r="G2920" s="37"/>
      <c r="H2920" s="38"/>
      <c r="I2920" s="38"/>
      <c r="J2920" s="38"/>
      <c r="M2920" s="39"/>
      <c r="AG2920" s="32"/>
      <c r="AH2920" s="32"/>
      <c r="AI2920" s="40"/>
      <c r="AJ2920" s="41"/>
      <c r="AK2920" s="42"/>
      <c r="AL2920" s="40"/>
      <c r="AM2920" s="41"/>
      <c r="AN2920" s="42"/>
      <c r="AO2920" s="43"/>
      <c r="AP2920" s="43"/>
      <c r="AQ2920" s="43"/>
    </row>
    <row r="2921" spans="5:43" x14ac:dyDescent="0.2">
      <c r="E2921" s="36"/>
      <c r="G2921" s="37"/>
      <c r="H2921" s="38"/>
      <c r="I2921" s="38"/>
      <c r="J2921" s="38"/>
      <c r="M2921" s="39"/>
      <c r="AG2921" s="32"/>
      <c r="AH2921" s="32"/>
      <c r="AI2921" s="40"/>
      <c r="AJ2921" s="41"/>
      <c r="AK2921" s="42"/>
      <c r="AL2921" s="40"/>
      <c r="AM2921" s="41"/>
      <c r="AN2921" s="42"/>
      <c r="AO2921" s="43"/>
      <c r="AP2921" s="43"/>
      <c r="AQ2921" s="43"/>
    </row>
    <row r="2922" spans="5:43" x14ac:dyDescent="0.2">
      <c r="E2922" s="36"/>
      <c r="G2922" s="37"/>
      <c r="H2922" s="38"/>
      <c r="I2922" s="38"/>
      <c r="J2922" s="38"/>
      <c r="M2922" s="39"/>
      <c r="AG2922" s="32"/>
      <c r="AH2922" s="32"/>
      <c r="AI2922" s="40"/>
      <c r="AJ2922" s="41"/>
      <c r="AK2922" s="42"/>
      <c r="AL2922" s="40"/>
      <c r="AM2922" s="41"/>
      <c r="AN2922" s="42"/>
      <c r="AO2922" s="43"/>
      <c r="AP2922" s="43"/>
      <c r="AQ2922" s="43"/>
    </row>
    <row r="2923" spans="5:43" x14ac:dyDescent="0.2">
      <c r="E2923" s="36"/>
      <c r="G2923" s="37"/>
      <c r="H2923" s="38"/>
      <c r="I2923" s="38"/>
      <c r="J2923" s="38"/>
      <c r="M2923" s="39"/>
      <c r="AG2923" s="32"/>
      <c r="AH2923" s="32"/>
      <c r="AI2923" s="40"/>
      <c r="AJ2923" s="41"/>
      <c r="AK2923" s="42"/>
      <c r="AL2923" s="40"/>
      <c r="AM2923" s="41"/>
      <c r="AN2923" s="42"/>
      <c r="AO2923" s="43"/>
      <c r="AP2923" s="43"/>
      <c r="AQ2923" s="43"/>
    </row>
    <row r="2924" spans="5:43" x14ac:dyDescent="0.2">
      <c r="E2924" s="36"/>
      <c r="G2924" s="37"/>
      <c r="H2924" s="38"/>
      <c r="I2924" s="38"/>
      <c r="J2924" s="38"/>
      <c r="M2924" s="39"/>
      <c r="AG2924" s="32"/>
      <c r="AH2924" s="32"/>
      <c r="AI2924" s="40"/>
      <c r="AJ2924" s="41"/>
      <c r="AK2924" s="42"/>
      <c r="AL2924" s="40"/>
      <c r="AM2924" s="41"/>
      <c r="AN2924" s="42"/>
      <c r="AO2924" s="43"/>
      <c r="AP2924" s="43"/>
      <c r="AQ2924" s="43"/>
    </row>
    <row r="2925" spans="5:43" x14ac:dyDescent="0.2">
      <c r="E2925" s="36"/>
      <c r="G2925" s="37"/>
      <c r="H2925" s="38"/>
      <c r="I2925" s="38"/>
      <c r="J2925" s="38"/>
      <c r="M2925" s="39"/>
      <c r="AG2925" s="32"/>
      <c r="AH2925" s="32"/>
      <c r="AI2925" s="40"/>
      <c r="AJ2925" s="41"/>
      <c r="AK2925" s="42"/>
      <c r="AL2925" s="40"/>
      <c r="AM2925" s="41"/>
      <c r="AN2925" s="42"/>
      <c r="AO2925" s="43"/>
      <c r="AP2925" s="43"/>
      <c r="AQ2925" s="43"/>
    </row>
    <row r="2926" spans="5:43" x14ac:dyDescent="0.2">
      <c r="E2926" s="36"/>
      <c r="G2926" s="37"/>
      <c r="H2926" s="38"/>
      <c r="I2926" s="38"/>
      <c r="J2926" s="38"/>
      <c r="M2926" s="39"/>
      <c r="AG2926" s="32"/>
      <c r="AH2926" s="32"/>
      <c r="AI2926" s="40"/>
      <c r="AJ2926" s="41"/>
      <c r="AK2926" s="42"/>
      <c r="AL2926" s="40"/>
      <c r="AM2926" s="41"/>
      <c r="AN2926" s="42"/>
      <c r="AO2926" s="43"/>
      <c r="AP2926" s="43"/>
      <c r="AQ2926" s="43"/>
    </row>
    <row r="2927" spans="5:43" x14ac:dyDescent="0.2">
      <c r="E2927" s="36"/>
      <c r="G2927" s="37"/>
      <c r="H2927" s="38"/>
      <c r="I2927" s="38"/>
      <c r="J2927" s="38"/>
      <c r="M2927" s="39"/>
      <c r="AG2927" s="32"/>
      <c r="AH2927" s="32"/>
      <c r="AI2927" s="40"/>
      <c r="AJ2927" s="41"/>
      <c r="AK2927" s="42"/>
      <c r="AL2927" s="40"/>
      <c r="AM2927" s="41"/>
      <c r="AN2927" s="42"/>
      <c r="AO2927" s="43"/>
      <c r="AP2927" s="43"/>
      <c r="AQ2927" s="43"/>
    </row>
    <row r="2928" spans="5:43" x14ac:dyDescent="0.2">
      <c r="E2928" s="36"/>
      <c r="G2928" s="37"/>
      <c r="H2928" s="38"/>
      <c r="I2928" s="38"/>
      <c r="J2928" s="38"/>
      <c r="M2928" s="39"/>
      <c r="AG2928" s="32"/>
      <c r="AH2928" s="32"/>
      <c r="AI2928" s="40"/>
      <c r="AJ2928" s="41"/>
      <c r="AK2928" s="42"/>
      <c r="AL2928" s="40"/>
      <c r="AM2928" s="41"/>
      <c r="AN2928" s="42"/>
      <c r="AO2928" s="43"/>
      <c r="AP2928" s="43"/>
      <c r="AQ2928" s="43"/>
    </row>
    <row r="2929" spans="5:43" x14ac:dyDescent="0.2">
      <c r="E2929" s="36"/>
      <c r="G2929" s="37"/>
      <c r="H2929" s="38"/>
      <c r="I2929" s="38"/>
      <c r="J2929" s="38"/>
      <c r="M2929" s="39"/>
      <c r="AG2929" s="32"/>
      <c r="AH2929" s="32"/>
      <c r="AI2929" s="40"/>
      <c r="AJ2929" s="41"/>
      <c r="AK2929" s="42"/>
      <c r="AL2929" s="40"/>
      <c r="AM2929" s="41"/>
      <c r="AN2929" s="42"/>
      <c r="AO2929" s="43"/>
      <c r="AP2929" s="43"/>
      <c r="AQ2929" s="43"/>
    </row>
    <row r="2930" spans="5:43" x14ac:dyDescent="0.2">
      <c r="E2930" s="36"/>
      <c r="G2930" s="37"/>
      <c r="H2930" s="38"/>
      <c r="I2930" s="38"/>
      <c r="J2930" s="38"/>
      <c r="M2930" s="39"/>
      <c r="AG2930" s="32"/>
      <c r="AH2930" s="32"/>
      <c r="AI2930" s="40"/>
      <c r="AJ2930" s="41"/>
      <c r="AK2930" s="42"/>
      <c r="AL2930" s="40"/>
      <c r="AM2930" s="41"/>
      <c r="AN2930" s="42"/>
      <c r="AO2930" s="43"/>
      <c r="AP2930" s="43"/>
      <c r="AQ2930" s="43"/>
    </row>
    <row r="2931" spans="5:43" x14ac:dyDescent="0.2">
      <c r="E2931" s="36"/>
      <c r="G2931" s="37"/>
      <c r="H2931" s="38"/>
      <c r="I2931" s="38"/>
      <c r="J2931" s="38"/>
      <c r="M2931" s="39"/>
      <c r="AG2931" s="32"/>
      <c r="AH2931" s="32"/>
      <c r="AI2931" s="40"/>
      <c r="AJ2931" s="41"/>
      <c r="AK2931" s="42"/>
      <c r="AL2931" s="40"/>
      <c r="AM2931" s="41"/>
      <c r="AN2931" s="42"/>
      <c r="AO2931" s="43"/>
      <c r="AP2931" s="43"/>
      <c r="AQ2931" s="43"/>
    </row>
    <row r="2932" spans="5:43" x14ac:dyDescent="0.2">
      <c r="E2932" s="36"/>
      <c r="G2932" s="37"/>
      <c r="H2932" s="38"/>
      <c r="I2932" s="38"/>
      <c r="J2932" s="38"/>
      <c r="M2932" s="39"/>
      <c r="AG2932" s="32"/>
      <c r="AH2932" s="32"/>
      <c r="AI2932" s="40"/>
      <c r="AJ2932" s="41"/>
      <c r="AK2932" s="42"/>
      <c r="AL2932" s="40"/>
      <c r="AM2932" s="41"/>
      <c r="AN2932" s="42"/>
      <c r="AO2932" s="43"/>
      <c r="AP2932" s="43"/>
      <c r="AQ2932" s="43"/>
    </row>
    <row r="2933" spans="5:43" x14ac:dyDescent="0.2">
      <c r="E2933" s="36"/>
      <c r="G2933" s="37"/>
      <c r="H2933" s="38"/>
      <c r="I2933" s="38"/>
      <c r="J2933" s="38"/>
      <c r="M2933" s="39"/>
      <c r="AG2933" s="32"/>
      <c r="AH2933" s="32"/>
      <c r="AI2933" s="40"/>
      <c r="AJ2933" s="41"/>
      <c r="AK2933" s="42"/>
      <c r="AL2933" s="40"/>
      <c r="AM2933" s="41"/>
      <c r="AN2933" s="42"/>
      <c r="AO2933" s="43"/>
      <c r="AP2933" s="43"/>
      <c r="AQ2933" s="43"/>
    </row>
    <row r="2934" spans="5:43" x14ac:dyDescent="0.2">
      <c r="E2934" s="36"/>
      <c r="G2934" s="37"/>
      <c r="H2934" s="38"/>
      <c r="I2934" s="38"/>
      <c r="J2934" s="38"/>
      <c r="M2934" s="39"/>
      <c r="AG2934" s="32"/>
      <c r="AH2934" s="32"/>
      <c r="AI2934" s="40"/>
      <c r="AJ2934" s="41"/>
      <c r="AK2934" s="42"/>
      <c r="AL2934" s="40"/>
      <c r="AM2934" s="41"/>
      <c r="AN2934" s="42"/>
      <c r="AO2934" s="43"/>
      <c r="AP2934" s="43"/>
      <c r="AQ2934" s="43"/>
    </row>
    <row r="2935" spans="5:43" x14ac:dyDescent="0.2">
      <c r="E2935" s="36"/>
      <c r="G2935" s="37"/>
      <c r="H2935" s="38"/>
      <c r="I2935" s="38"/>
      <c r="J2935" s="38"/>
      <c r="M2935" s="39"/>
      <c r="AG2935" s="32"/>
      <c r="AH2935" s="32"/>
      <c r="AI2935" s="40"/>
      <c r="AJ2935" s="41"/>
      <c r="AK2935" s="42"/>
      <c r="AL2935" s="40"/>
      <c r="AM2935" s="41"/>
      <c r="AN2935" s="42"/>
      <c r="AO2935" s="43"/>
      <c r="AP2935" s="43"/>
      <c r="AQ2935" s="43"/>
    </row>
    <row r="2936" spans="5:43" x14ac:dyDescent="0.2">
      <c r="E2936" s="36"/>
      <c r="G2936" s="37"/>
      <c r="H2936" s="38"/>
      <c r="I2936" s="38"/>
      <c r="J2936" s="38"/>
      <c r="M2936" s="39"/>
      <c r="AG2936" s="32"/>
      <c r="AH2936" s="32"/>
      <c r="AI2936" s="40"/>
      <c r="AJ2936" s="41"/>
      <c r="AK2936" s="42"/>
      <c r="AL2936" s="40"/>
      <c r="AM2936" s="41"/>
      <c r="AN2936" s="42"/>
      <c r="AO2936" s="43"/>
      <c r="AP2936" s="43"/>
      <c r="AQ2936" s="43"/>
    </row>
    <row r="2937" spans="5:43" x14ac:dyDescent="0.2">
      <c r="E2937" s="36"/>
      <c r="G2937" s="37"/>
      <c r="H2937" s="38"/>
      <c r="I2937" s="38"/>
      <c r="J2937" s="38"/>
      <c r="M2937" s="39"/>
      <c r="AG2937" s="32"/>
      <c r="AH2937" s="32"/>
      <c r="AI2937" s="40"/>
      <c r="AJ2937" s="41"/>
      <c r="AK2937" s="42"/>
      <c r="AL2937" s="40"/>
      <c r="AM2937" s="41"/>
      <c r="AN2937" s="42"/>
      <c r="AO2937" s="43"/>
      <c r="AP2937" s="43"/>
      <c r="AQ2937" s="43"/>
    </row>
    <row r="2938" spans="5:43" x14ac:dyDescent="0.2">
      <c r="E2938" s="36"/>
      <c r="G2938" s="37"/>
      <c r="H2938" s="38"/>
      <c r="I2938" s="38"/>
      <c r="J2938" s="38"/>
      <c r="M2938" s="39"/>
      <c r="AG2938" s="32"/>
      <c r="AH2938" s="32"/>
      <c r="AI2938" s="40"/>
      <c r="AJ2938" s="41"/>
      <c r="AK2938" s="42"/>
      <c r="AL2938" s="40"/>
      <c r="AM2938" s="41"/>
      <c r="AN2938" s="42"/>
      <c r="AO2938" s="43"/>
      <c r="AP2938" s="43"/>
      <c r="AQ2938" s="43"/>
    </row>
    <row r="2939" spans="5:43" x14ac:dyDescent="0.2">
      <c r="E2939" s="36"/>
      <c r="G2939" s="37"/>
      <c r="H2939" s="38"/>
      <c r="I2939" s="38"/>
      <c r="J2939" s="38"/>
      <c r="M2939" s="39"/>
      <c r="AG2939" s="32"/>
      <c r="AH2939" s="32"/>
      <c r="AI2939" s="40"/>
      <c r="AJ2939" s="41"/>
      <c r="AK2939" s="42"/>
      <c r="AL2939" s="40"/>
      <c r="AM2939" s="41"/>
      <c r="AN2939" s="42"/>
      <c r="AO2939" s="43"/>
      <c r="AP2939" s="43"/>
      <c r="AQ2939" s="43"/>
    </row>
    <row r="2940" spans="5:43" x14ac:dyDescent="0.2">
      <c r="E2940" s="36"/>
      <c r="G2940" s="37"/>
      <c r="H2940" s="38"/>
      <c r="I2940" s="38"/>
      <c r="J2940" s="38"/>
      <c r="M2940" s="39"/>
      <c r="AG2940" s="32"/>
      <c r="AH2940" s="32"/>
      <c r="AI2940" s="40"/>
      <c r="AJ2940" s="41"/>
      <c r="AK2940" s="42"/>
      <c r="AL2940" s="40"/>
      <c r="AM2940" s="41"/>
      <c r="AN2940" s="42"/>
      <c r="AO2940" s="43"/>
      <c r="AP2940" s="43"/>
      <c r="AQ2940" s="43"/>
    </row>
    <row r="2941" spans="5:43" x14ac:dyDescent="0.2">
      <c r="E2941" s="36"/>
      <c r="G2941" s="37"/>
      <c r="H2941" s="38"/>
      <c r="I2941" s="38"/>
      <c r="J2941" s="38"/>
      <c r="M2941" s="39"/>
      <c r="AG2941" s="32"/>
      <c r="AH2941" s="32"/>
      <c r="AI2941" s="40"/>
      <c r="AJ2941" s="41"/>
      <c r="AK2941" s="42"/>
      <c r="AL2941" s="40"/>
      <c r="AM2941" s="41"/>
      <c r="AN2941" s="42"/>
      <c r="AO2941" s="43"/>
      <c r="AP2941" s="43"/>
      <c r="AQ2941" s="43"/>
    </row>
    <row r="2942" spans="5:43" x14ac:dyDescent="0.2">
      <c r="E2942" s="36"/>
      <c r="G2942" s="37"/>
      <c r="H2942" s="38"/>
      <c r="I2942" s="38"/>
      <c r="J2942" s="38"/>
      <c r="M2942" s="39"/>
      <c r="AG2942" s="32"/>
      <c r="AH2942" s="32"/>
      <c r="AI2942" s="40"/>
      <c r="AJ2942" s="41"/>
      <c r="AK2942" s="42"/>
      <c r="AL2942" s="40"/>
      <c r="AM2942" s="41"/>
      <c r="AN2942" s="42"/>
      <c r="AO2942" s="43"/>
      <c r="AP2942" s="43"/>
      <c r="AQ2942" s="43"/>
    </row>
    <row r="2943" spans="5:43" x14ac:dyDescent="0.2">
      <c r="E2943" s="36"/>
      <c r="G2943" s="37"/>
      <c r="H2943" s="38"/>
      <c r="I2943" s="38"/>
      <c r="J2943" s="38"/>
      <c r="M2943" s="39"/>
      <c r="AG2943" s="32"/>
      <c r="AH2943" s="32"/>
      <c r="AI2943" s="40"/>
      <c r="AJ2943" s="41"/>
      <c r="AK2943" s="42"/>
      <c r="AL2943" s="40"/>
      <c r="AM2943" s="41"/>
      <c r="AN2943" s="42"/>
      <c r="AO2943" s="43"/>
      <c r="AP2943" s="43"/>
      <c r="AQ2943" s="43"/>
    </row>
    <row r="2944" spans="5:43" x14ac:dyDescent="0.2">
      <c r="E2944" s="36"/>
      <c r="G2944" s="37"/>
      <c r="H2944" s="38"/>
      <c r="I2944" s="38"/>
      <c r="J2944" s="38"/>
      <c r="M2944" s="39"/>
      <c r="AG2944" s="32"/>
      <c r="AH2944" s="32"/>
      <c r="AI2944" s="40"/>
      <c r="AJ2944" s="41"/>
      <c r="AK2944" s="42"/>
      <c r="AL2944" s="40"/>
      <c r="AM2944" s="41"/>
      <c r="AN2944" s="42"/>
      <c r="AO2944" s="43"/>
      <c r="AP2944" s="43"/>
      <c r="AQ2944" s="43"/>
    </row>
    <row r="2945" spans="5:43" x14ac:dyDescent="0.2">
      <c r="E2945" s="36"/>
      <c r="G2945" s="37"/>
      <c r="H2945" s="38"/>
      <c r="I2945" s="38"/>
      <c r="J2945" s="38"/>
      <c r="M2945" s="39"/>
      <c r="AG2945" s="32"/>
      <c r="AH2945" s="32"/>
      <c r="AI2945" s="40"/>
      <c r="AJ2945" s="41"/>
      <c r="AK2945" s="42"/>
      <c r="AL2945" s="40"/>
      <c r="AM2945" s="41"/>
      <c r="AN2945" s="42"/>
      <c r="AO2945" s="43"/>
      <c r="AP2945" s="43"/>
      <c r="AQ2945" s="43"/>
    </row>
    <row r="2946" spans="5:43" x14ac:dyDescent="0.2">
      <c r="E2946" s="36"/>
      <c r="G2946" s="37"/>
      <c r="H2946" s="38"/>
      <c r="I2946" s="38"/>
      <c r="J2946" s="38"/>
      <c r="M2946" s="39"/>
      <c r="AG2946" s="32"/>
      <c r="AH2946" s="32"/>
      <c r="AI2946" s="40"/>
      <c r="AJ2946" s="41"/>
      <c r="AK2946" s="42"/>
      <c r="AL2946" s="40"/>
      <c r="AM2946" s="41"/>
      <c r="AN2946" s="42"/>
      <c r="AO2946" s="43"/>
      <c r="AP2946" s="43"/>
      <c r="AQ2946" s="43"/>
    </row>
    <row r="2947" spans="5:43" x14ac:dyDescent="0.2">
      <c r="E2947" s="36"/>
      <c r="G2947" s="37"/>
      <c r="H2947" s="38"/>
      <c r="I2947" s="38"/>
      <c r="J2947" s="38"/>
      <c r="M2947" s="39"/>
      <c r="AG2947" s="32"/>
      <c r="AH2947" s="32"/>
      <c r="AI2947" s="40"/>
      <c r="AJ2947" s="41"/>
      <c r="AK2947" s="42"/>
      <c r="AL2947" s="40"/>
      <c r="AM2947" s="41"/>
      <c r="AN2947" s="42"/>
      <c r="AO2947" s="43"/>
      <c r="AP2947" s="43"/>
      <c r="AQ2947" s="43"/>
    </row>
    <row r="2948" spans="5:43" x14ac:dyDescent="0.2">
      <c r="E2948" s="36"/>
      <c r="G2948" s="37"/>
      <c r="H2948" s="38"/>
      <c r="I2948" s="38"/>
      <c r="J2948" s="38"/>
      <c r="M2948" s="39"/>
      <c r="AG2948" s="32"/>
      <c r="AH2948" s="32"/>
      <c r="AI2948" s="40"/>
      <c r="AJ2948" s="41"/>
      <c r="AK2948" s="42"/>
      <c r="AL2948" s="40"/>
      <c r="AM2948" s="41"/>
      <c r="AN2948" s="42"/>
      <c r="AO2948" s="43"/>
      <c r="AP2948" s="43"/>
      <c r="AQ2948" s="43"/>
    </row>
    <row r="2949" spans="5:43" x14ac:dyDescent="0.2">
      <c r="E2949" s="36"/>
      <c r="G2949" s="37"/>
      <c r="H2949" s="38"/>
      <c r="I2949" s="38"/>
      <c r="J2949" s="38"/>
      <c r="M2949" s="39"/>
      <c r="AG2949" s="32"/>
      <c r="AH2949" s="32"/>
      <c r="AI2949" s="40"/>
      <c r="AJ2949" s="41"/>
      <c r="AK2949" s="42"/>
      <c r="AL2949" s="40"/>
      <c r="AM2949" s="41"/>
      <c r="AN2949" s="42"/>
      <c r="AO2949" s="43"/>
      <c r="AP2949" s="43"/>
      <c r="AQ2949" s="43"/>
    </row>
    <row r="2950" spans="5:43" x14ac:dyDescent="0.2">
      <c r="E2950" s="36"/>
      <c r="G2950" s="37"/>
      <c r="H2950" s="38"/>
      <c r="I2950" s="38"/>
      <c r="J2950" s="38"/>
      <c r="M2950" s="39"/>
      <c r="AG2950" s="32"/>
      <c r="AH2950" s="32"/>
      <c r="AI2950" s="40"/>
      <c r="AJ2950" s="41"/>
      <c r="AK2950" s="42"/>
      <c r="AL2950" s="40"/>
      <c r="AM2950" s="41"/>
      <c r="AN2950" s="42"/>
      <c r="AO2950" s="43"/>
      <c r="AP2950" s="43"/>
      <c r="AQ2950" s="43"/>
    </row>
    <row r="2951" spans="5:43" x14ac:dyDescent="0.2">
      <c r="E2951" s="36"/>
      <c r="G2951" s="37"/>
      <c r="H2951" s="38"/>
      <c r="I2951" s="38"/>
      <c r="J2951" s="38"/>
      <c r="M2951" s="39"/>
      <c r="AG2951" s="32"/>
      <c r="AH2951" s="32"/>
      <c r="AI2951" s="40"/>
      <c r="AJ2951" s="41"/>
      <c r="AK2951" s="42"/>
      <c r="AL2951" s="40"/>
      <c r="AM2951" s="41"/>
      <c r="AN2951" s="42"/>
      <c r="AO2951" s="43"/>
      <c r="AP2951" s="43"/>
      <c r="AQ2951" s="43"/>
    </row>
    <row r="2952" spans="5:43" x14ac:dyDescent="0.2">
      <c r="E2952" s="36"/>
      <c r="G2952" s="37"/>
      <c r="H2952" s="38"/>
      <c r="I2952" s="38"/>
      <c r="J2952" s="38"/>
      <c r="M2952" s="39"/>
      <c r="AG2952" s="32"/>
      <c r="AH2952" s="32"/>
      <c r="AI2952" s="40"/>
      <c r="AJ2952" s="41"/>
      <c r="AK2952" s="42"/>
      <c r="AL2952" s="40"/>
      <c r="AM2952" s="41"/>
      <c r="AN2952" s="42"/>
      <c r="AO2952" s="43"/>
      <c r="AP2952" s="43"/>
      <c r="AQ2952" s="43"/>
    </row>
    <row r="2953" spans="5:43" x14ac:dyDescent="0.2">
      <c r="E2953" s="36"/>
      <c r="G2953" s="37"/>
      <c r="H2953" s="38"/>
      <c r="I2953" s="38"/>
      <c r="J2953" s="38"/>
      <c r="M2953" s="39"/>
      <c r="AG2953" s="32"/>
      <c r="AH2953" s="32"/>
      <c r="AI2953" s="40"/>
      <c r="AJ2953" s="41"/>
      <c r="AK2953" s="42"/>
      <c r="AL2953" s="40"/>
      <c r="AM2953" s="41"/>
      <c r="AN2953" s="42"/>
      <c r="AO2953" s="43"/>
      <c r="AP2953" s="43"/>
      <c r="AQ2953" s="43"/>
    </row>
    <row r="2954" spans="5:43" x14ac:dyDescent="0.2">
      <c r="E2954" s="36"/>
      <c r="G2954" s="37"/>
      <c r="H2954" s="38"/>
      <c r="I2954" s="38"/>
      <c r="J2954" s="38"/>
      <c r="M2954" s="39"/>
      <c r="AG2954" s="32"/>
      <c r="AH2954" s="32"/>
      <c r="AI2954" s="40"/>
      <c r="AJ2954" s="41"/>
      <c r="AK2954" s="42"/>
      <c r="AL2954" s="40"/>
      <c r="AM2954" s="41"/>
      <c r="AN2954" s="42"/>
      <c r="AO2954" s="43"/>
      <c r="AP2954" s="43"/>
      <c r="AQ2954" s="43"/>
    </row>
    <row r="2955" spans="5:43" x14ac:dyDescent="0.2">
      <c r="E2955" s="36"/>
      <c r="G2955" s="37"/>
      <c r="H2955" s="38"/>
      <c r="I2955" s="38"/>
      <c r="J2955" s="38"/>
      <c r="M2955" s="39"/>
      <c r="AG2955" s="32"/>
      <c r="AH2955" s="32"/>
      <c r="AI2955" s="40"/>
      <c r="AJ2955" s="41"/>
      <c r="AK2955" s="42"/>
      <c r="AL2955" s="40"/>
      <c r="AM2955" s="41"/>
      <c r="AN2955" s="42"/>
      <c r="AO2955" s="43"/>
      <c r="AP2955" s="43"/>
      <c r="AQ2955" s="43"/>
    </row>
    <row r="2956" spans="5:43" x14ac:dyDescent="0.2">
      <c r="E2956" s="36"/>
      <c r="G2956" s="37"/>
      <c r="H2956" s="38"/>
      <c r="I2956" s="38"/>
      <c r="J2956" s="38"/>
      <c r="M2956" s="39"/>
      <c r="AG2956" s="32"/>
      <c r="AH2956" s="32"/>
      <c r="AI2956" s="40"/>
      <c r="AJ2956" s="41"/>
      <c r="AK2956" s="42"/>
      <c r="AL2956" s="40"/>
      <c r="AM2956" s="41"/>
      <c r="AN2956" s="42"/>
      <c r="AO2956" s="43"/>
      <c r="AP2956" s="43"/>
      <c r="AQ2956" s="43"/>
    </row>
    <row r="2957" spans="5:43" x14ac:dyDescent="0.2">
      <c r="E2957" s="36"/>
      <c r="G2957" s="37"/>
      <c r="H2957" s="38"/>
      <c r="I2957" s="38"/>
      <c r="J2957" s="38"/>
      <c r="M2957" s="39"/>
      <c r="AG2957" s="32"/>
      <c r="AH2957" s="32"/>
      <c r="AI2957" s="40"/>
      <c r="AJ2957" s="41"/>
      <c r="AK2957" s="42"/>
      <c r="AL2957" s="40"/>
      <c r="AM2957" s="41"/>
      <c r="AN2957" s="42"/>
      <c r="AO2957" s="43"/>
      <c r="AP2957" s="43"/>
      <c r="AQ2957" s="43"/>
    </row>
    <row r="2958" spans="5:43" x14ac:dyDescent="0.2">
      <c r="E2958" s="36"/>
      <c r="G2958" s="37"/>
      <c r="H2958" s="38"/>
      <c r="I2958" s="38"/>
      <c r="J2958" s="38"/>
      <c r="M2958" s="39"/>
      <c r="AG2958" s="32"/>
      <c r="AH2958" s="32"/>
      <c r="AI2958" s="40"/>
      <c r="AJ2958" s="41"/>
      <c r="AK2958" s="42"/>
      <c r="AL2958" s="40"/>
      <c r="AM2958" s="41"/>
      <c r="AN2958" s="42"/>
      <c r="AO2958" s="43"/>
      <c r="AP2958" s="43"/>
      <c r="AQ2958" s="43"/>
    </row>
    <row r="2959" spans="5:43" x14ac:dyDescent="0.2">
      <c r="E2959" s="36"/>
      <c r="G2959" s="37"/>
      <c r="H2959" s="38"/>
      <c r="I2959" s="38"/>
      <c r="J2959" s="38"/>
      <c r="M2959" s="39"/>
      <c r="AG2959" s="32"/>
      <c r="AH2959" s="32"/>
      <c r="AI2959" s="40"/>
      <c r="AJ2959" s="41"/>
      <c r="AK2959" s="42"/>
      <c r="AL2959" s="40"/>
      <c r="AM2959" s="41"/>
      <c r="AN2959" s="42"/>
      <c r="AO2959" s="43"/>
      <c r="AP2959" s="43"/>
      <c r="AQ2959" s="43"/>
    </row>
    <row r="2960" spans="5:43" x14ac:dyDescent="0.2">
      <c r="E2960" s="36"/>
      <c r="G2960" s="37"/>
      <c r="H2960" s="38"/>
      <c r="I2960" s="38"/>
      <c r="J2960" s="38"/>
      <c r="M2960" s="39"/>
      <c r="AG2960" s="32"/>
      <c r="AH2960" s="32"/>
      <c r="AI2960" s="40"/>
      <c r="AJ2960" s="41"/>
      <c r="AK2960" s="42"/>
      <c r="AL2960" s="40"/>
      <c r="AM2960" s="41"/>
      <c r="AN2960" s="42"/>
      <c r="AO2960" s="43"/>
      <c r="AP2960" s="43"/>
      <c r="AQ2960" s="43"/>
    </row>
    <row r="2961" spans="5:43" x14ac:dyDescent="0.2">
      <c r="E2961" s="36"/>
      <c r="G2961" s="37"/>
      <c r="H2961" s="38"/>
      <c r="I2961" s="38"/>
      <c r="J2961" s="38"/>
      <c r="M2961" s="39"/>
      <c r="AG2961" s="32"/>
      <c r="AH2961" s="32"/>
      <c r="AI2961" s="40"/>
      <c r="AJ2961" s="41"/>
      <c r="AK2961" s="42"/>
      <c r="AL2961" s="40"/>
      <c r="AM2961" s="41"/>
      <c r="AN2961" s="42"/>
      <c r="AO2961" s="43"/>
      <c r="AP2961" s="43"/>
      <c r="AQ2961" s="43"/>
    </row>
    <row r="2962" spans="5:43" x14ac:dyDescent="0.2">
      <c r="E2962" s="36"/>
      <c r="G2962" s="37"/>
      <c r="H2962" s="38"/>
      <c r="I2962" s="38"/>
      <c r="J2962" s="38"/>
      <c r="M2962" s="39"/>
      <c r="AG2962" s="32"/>
      <c r="AH2962" s="32"/>
      <c r="AI2962" s="40"/>
      <c r="AJ2962" s="41"/>
      <c r="AK2962" s="42"/>
      <c r="AL2962" s="40"/>
      <c r="AM2962" s="41"/>
      <c r="AN2962" s="42"/>
      <c r="AO2962" s="43"/>
      <c r="AP2962" s="43"/>
      <c r="AQ2962" s="43"/>
    </row>
    <row r="2963" spans="5:43" x14ac:dyDescent="0.2">
      <c r="E2963" s="36"/>
      <c r="G2963" s="37"/>
      <c r="H2963" s="38"/>
      <c r="I2963" s="38"/>
      <c r="J2963" s="38"/>
      <c r="M2963" s="39"/>
      <c r="AG2963" s="32"/>
      <c r="AH2963" s="32"/>
      <c r="AI2963" s="40"/>
      <c r="AJ2963" s="41"/>
      <c r="AK2963" s="42"/>
      <c r="AL2963" s="40"/>
      <c r="AM2963" s="41"/>
      <c r="AN2963" s="42"/>
      <c r="AO2963" s="43"/>
      <c r="AP2963" s="43"/>
      <c r="AQ2963" s="43"/>
    </row>
    <row r="2964" spans="5:43" x14ac:dyDescent="0.2">
      <c r="E2964" s="36"/>
      <c r="G2964" s="37"/>
      <c r="H2964" s="38"/>
      <c r="I2964" s="38"/>
      <c r="J2964" s="38"/>
      <c r="M2964" s="39"/>
      <c r="AG2964" s="32"/>
      <c r="AH2964" s="32"/>
      <c r="AI2964" s="40"/>
      <c r="AJ2964" s="41"/>
      <c r="AK2964" s="42"/>
      <c r="AL2964" s="40"/>
      <c r="AM2964" s="41"/>
      <c r="AN2964" s="42"/>
      <c r="AO2964" s="43"/>
      <c r="AP2964" s="43"/>
      <c r="AQ2964" s="43"/>
    </row>
    <row r="2965" spans="5:43" x14ac:dyDescent="0.2">
      <c r="E2965" s="36"/>
      <c r="G2965" s="37"/>
      <c r="H2965" s="38"/>
      <c r="I2965" s="38"/>
      <c r="J2965" s="38"/>
      <c r="M2965" s="39"/>
      <c r="AG2965" s="32"/>
      <c r="AH2965" s="32"/>
      <c r="AI2965" s="40"/>
      <c r="AJ2965" s="41"/>
      <c r="AK2965" s="42"/>
      <c r="AL2965" s="40"/>
      <c r="AM2965" s="41"/>
      <c r="AN2965" s="42"/>
      <c r="AO2965" s="43"/>
      <c r="AP2965" s="43"/>
      <c r="AQ2965" s="43"/>
    </row>
    <row r="2966" spans="5:43" x14ac:dyDescent="0.2">
      <c r="E2966" s="36"/>
      <c r="G2966" s="37"/>
      <c r="H2966" s="38"/>
      <c r="I2966" s="38"/>
      <c r="J2966" s="38"/>
      <c r="M2966" s="39"/>
      <c r="AG2966" s="32"/>
      <c r="AH2966" s="32"/>
      <c r="AI2966" s="40"/>
      <c r="AJ2966" s="41"/>
      <c r="AK2966" s="42"/>
      <c r="AL2966" s="40"/>
      <c r="AM2966" s="41"/>
      <c r="AN2966" s="42"/>
      <c r="AO2966" s="43"/>
      <c r="AP2966" s="43"/>
      <c r="AQ2966" s="43"/>
    </row>
    <row r="2967" spans="5:43" x14ac:dyDescent="0.2">
      <c r="E2967" s="36"/>
      <c r="G2967" s="37"/>
      <c r="H2967" s="38"/>
      <c r="I2967" s="38"/>
      <c r="J2967" s="38"/>
      <c r="M2967" s="39"/>
      <c r="AG2967" s="32"/>
      <c r="AH2967" s="32"/>
      <c r="AI2967" s="40"/>
      <c r="AJ2967" s="41"/>
      <c r="AK2967" s="42"/>
      <c r="AL2967" s="40"/>
      <c r="AM2967" s="41"/>
      <c r="AN2967" s="42"/>
      <c r="AO2967" s="43"/>
      <c r="AP2967" s="43"/>
      <c r="AQ2967" s="43"/>
    </row>
    <row r="2968" spans="5:43" x14ac:dyDescent="0.2">
      <c r="E2968" s="36"/>
      <c r="G2968" s="37"/>
      <c r="H2968" s="38"/>
      <c r="I2968" s="38"/>
      <c r="J2968" s="38"/>
      <c r="M2968" s="39"/>
      <c r="AG2968" s="32"/>
      <c r="AH2968" s="32"/>
      <c r="AI2968" s="40"/>
      <c r="AJ2968" s="41"/>
      <c r="AK2968" s="42"/>
      <c r="AL2968" s="40"/>
      <c r="AM2968" s="41"/>
      <c r="AN2968" s="42"/>
      <c r="AO2968" s="43"/>
      <c r="AP2968" s="43"/>
      <c r="AQ2968" s="43"/>
    </row>
    <row r="2969" spans="5:43" x14ac:dyDescent="0.2">
      <c r="E2969" s="36"/>
      <c r="G2969" s="37"/>
      <c r="H2969" s="38"/>
      <c r="I2969" s="38"/>
      <c r="J2969" s="38"/>
      <c r="M2969" s="39"/>
      <c r="AG2969" s="32"/>
      <c r="AH2969" s="32"/>
      <c r="AI2969" s="40"/>
      <c r="AJ2969" s="41"/>
      <c r="AK2969" s="42"/>
      <c r="AL2969" s="40"/>
      <c r="AM2969" s="41"/>
      <c r="AN2969" s="42"/>
      <c r="AO2969" s="43"/>
      <c r="AP2969" s="43"/>
      <c r="AQ2969" s="43"/>
    </row>
    <row r="2970" spans="5:43" x14ac:dyDescent="0.2">
      <c r="E2970" s="36"/>
      <c r="G2970" s="37"/>
      <c r="H2970" s="38"/>
      <c r="I2970" s="38"/>
      <c r="J2970" s="38"/>
      <c r="M2970" s="39"/>
      <c r="AG2970" s="32"/>
      <c r="AH2970" s="32"/>
      <c r="AI2970" s="40"/>
      <c r="AJ2970" s="41"/>
      <c r="AK2970" s="42"/>
      <c r="AL2970" s="40"/>
      <c r="AM2970" s="41"/>
      <c r="AN2970" s="42"/>
      <c r="AO2970" s="43"/>
      <c r="AP2970" s="43"/>
      <c r="AQ2970" s="43"/>
    </row>
    <row r="2971" spans="5:43" x14ac:dyDescent="0.2">
      <c r="E2971" s="36"/>
      <c r="G2971" s="37"/>
      <c r="H2971" s="38"/>
      <c r="I2971" s="38"/>
      <c r="J2971" s="38"/>
      <c r="M2971" s="39"/>
      <c r="AG2971" s="32"/>
      <c r="AH2971" s="32"/>
      <c r="AI2971" s="40"/>
      <c r="AJ2971" s="41"/>
      <c r="AK2971" s="42"/>
      <c r="AL2971" s="40"/>
      <c r="AM2971" s="41"/>
      <c r="AN2971" s="42"/>
      <c r="AO2971" s="43"/>
      <c r="AP2971" s="43"/>
      <c r="AQ2971" s="43"/>
    </row>
    <row r="2972" spans="5:43" x14ac:dyDescent="0.2">
      <c r="E2972" s="36"/>
      <c r="G2972" s="37"/>
      <c r="H2972" s="38"/>
      <c r="I2972" s="38"/>
      <c r="J2972" s="38"/>
      <c r="M2972" s="39"/>
      <c r="AG2972" s="32"/>
      <c r="AH2972" s="32"/>
      <c r="AI2972" s="40"/>
      <c r="AJ2972" s="41"/>
      <c r="AK2972" s="42"/>
      <c r="AL2972" s="40"/>
      <c r="AM2972" s="41"/>
      <c r="AN2972" s="42"/>
      <c r="AO2972" s="43"/>
      <c r="AP2972" s="43"/>
      <c r="AQ2972" s="43"/>
    </row>
    <row r="2973" spans="5:43" x14ac:dyDescent="0.2">
      <c r="E2973" s="36"/>
      <c r="G2973" s="37"/>
      <c r="H2973" s="38"/>
      <c r="I2973" s="38"/>
      <c r="J2973" s="38"/>
      <c r="M2973" s="39"/>
      <c r="AG2973" s="32"/>
      <c r="AH2973" s="32"/>
      <c r="AI2973" s="40"/>
      <c r="AJ2973" s="41"/>
      <c r="AK2973" s="42"/>
      <c r="AL2973" s="40"/>
      <c r="AM2973" s="41"/>
      <c r="AN2973" s="42"/>
      <c r="AO2973" s="43"/>
      <c r="AP2973" s="43"/>
      <c r="AQ2973" s="43"/>
    </row>
    <row r="2974" spans="5:43" x14ac:dyDescent="0.2">
      <c r="E2974" s="36"/>
      <c r="G2974" s="37"/>
      <c r="H2974" s="38"/>
      <c r="I2974" s="38"/>
      <c r="J2974" s="38"/>
      <c r="M2974" s="39"/>
      <c r="AG2974" s="32"/>
      <c r="AH2974" s="32"/>
      <c r="AI2974" s="40"/>
      <c r="AJ2974" s="41"/>
      <c r="AK2974" s="42"/>
      <c r="AL2974" s="40"/>
      <c r="AM2974" s="41"/>
      <c r="AN2974" s="42"/>
      <c r="AO2974" s="43"/>
      <c r="AP2974" s="43"/>
      <c r="AQ2974" s="43"/>
    </row>
    <row r="2975" spans="5:43" x14ac:dyDescent="0.2">
      <c r="E2975" s="36"/>
      <c r="G2975" s="37"/>
      <c r="H2975" s="38"/>
      <c r="I2975" s="38"/>
      <c r="J2975" s="38"/>
      <c r="M2975" s="39"/>
      <c r="AG2975" s="32"/>
      <c r="AH2975" s="32"/>
      <c r="AI2975" s="40"/>
      <c r="AJ2975" s="41"/>
      <c r="AK2975" s="42"/>
      <c r="AL2975" s="40"/>
      <c r="AM2975" s="41"/>
      <c r="AN2975" s="42"/>
      <c r="AO2975" s="43"/>
      <c r="AP2975" s="43"/>
      <c r="AQ2975" s="43"/>
    </row>
    <row r="2976" spans="5:43" x14ac:dyDescent="0.2">
      <c r="E2976" s="36"/>
      <c r="G2976" s="37"/>
      <c r="H2976" s="38"/>
      <c r="I2976" s="38"/>
      <c r="J2976" s="38"/>
      <c r="M2976" s="39"/>
      <c r="AG2976" s="32"/>
      <c r="AH2976" s="32"/>
      <c r="AI2976" s="40"/>
      <c r="AJ2976" s="41"/>
      <c r="AK2976" s="42"/>
      <c r="AL2976" s="40"/>
      <c r="AM2976" s="41"/>
      <c r="AN2976" s="42"/>
      <c r="AO2976" s="43"/>
      <c r="AP2976" s="43"/>
      <c r="AQ2976" s="43"/>
    </row>
    <row r="2977" spans="5:43" x14ac:dyDescent="0.2">
      <c r="E2977" s="36"/>
      <c r="G2977" s="37"/>
      <c r="H2977" s="38"/>
      <c r="I2977" s="38"/>
      <c r="J2977" s="38"/>
      <c r="M2977" s="39"/>
      <c r="AG2977" s="32"/>
      <c r="AH2977" s="32"/>
      <c r="AI2977" s="40"/>
      <c r="AJ2977" s="41"/>
      <c r="AK2977" s="42"/>
      <c r="AL2977" s="40"/>
      <c r="AM2977" s="41"/>
      <c r="AN2977" s="42"/>
      <c r="AO2977" s="43"/>
      <c r="AP2977" s="43"/>
      <c r="AQ2977" s="43"/>
    </row>
    <row r="2978" spans="5:43" x14ac:dyDescent="0.2">
      <c r="E2978" s="36"/>
      <c r="G2978" s="37"/>
      <c r="H2978" s="38"/>
      <c r="I2978" s="38"/>
      <c r="J2978" s="38"/>
      <c r="M2978" s="39"/>
      <c r="AG2978" s="32"/>
      <c r="AH2978" s="32"/>
      <c r="AI2978" s="40"/>
      <c r="AJ2978" s="41"/>
      <c r="AK2978" s="42"/>
      <c r="AL2978" s="40"/>
      <c r="AM2978" s="41"/>
      <c r="AN2978" s="42"/>
      <c r="AO2978" s="43"/>
      <c r="AP2978" s="43"/>
      <c r="AQ2978" s="43"/>
    </row>
    <row r="2979" spans="5:43" x14ac:dyDescent="0.2">
      <c r="E2979" s="36"/>
      <c r="G2979" s="37"/>
      <c r="H2979" s="38"/>
      <c r="I2979" s="38"/>
      <c r="J2979" s="38"/>
      <c r="M2979" s="39"/>
      <c r="AG2979" s="32"/>
      <c r="AH2979" s="32"/>
      <c r="AI2979" s="40"/>
      <c r="AJ2979" s="41"/>
      <c r="AK2979" s="42"/>
      <c r="AL2979" s="40"/>
      <c r="AM2979" s="41"/>
      <c r="AN2979" s="42"/>
      <c r="AO2979" s="43"/>
      <c r="AP2979" s="43"/>
      <c r="AQ2979" s="43"/>
    </row>
    <row r="2980" spans="5:43" x14ac:dyDescent="0.2">
      <c r="E2980" s="36"/>
      <c r="G2980" s="37"/>
      <c r="H2980" s="38"/>
      <c r="I2980" s="38"/>
      <c r="J2980" s="38"/>
      <c r="M2980" s="39"/>
      <c r="AG2980" s="32"/>
      <c r="AH2980" s="32"/>
      <c r="AI2980" s="40"/>
      <c r="AJ2980" s="41"/>
      <c r="AK2980" s="42"/>
      <c r="AL2980" s="40"/>
      <c r="AM2980" s="41"/>
      <c r="AN2980" s="42"/>
      <c r="AO2980" s="43"/>
      <c r="AP2980" s="43"/>
      <c r="AQ2980" s="43"/>
    </row>
    <row r="2981" spans="5:43" x14ac:dyDescent="0.2">
      <c r="E2981" s="36"/>
      <c r="G2981" s="37"/>
      <c r="H2981" s="38"/>
      <c r="I2981" s="38"/>
      <c r="J2981" s="38"/>
      <c r="M2981" s="39"/>
      <c r="AG2981" s="32"/>
      <c r="AH2981" s="32"/>
      <c r="AI2981" s="40"/>
      <c r="AJ2981" s="41"/>
      <c r="AK2981" s="42"/>
      <c r="AL2981" s="40"/>
      <c r="AM2981" s="41"/>
      <c r="AN2981" s="42"/>
      <c r="AO2981" s="43"/>
      <c r="AP2981" s="43"/>
      <c r="AQ2981" s="43"/>
    </row>
    <row r="2982" spans="5:43" x14ac:dyDescent="0.2">
      <c r="E2982" s="36"/>
      <c r="G2982" s="37"/>
      <c r="H2982" s="38"/>
      <c r="I2982" s="38"/>
      <c r="J2982" s="38"/>
      <c r="M2982" s="39"/>
      <c r="AG2982" s="32"/>
      <c r="AH2982" s="32"/>
      <c r="AI2982" s="40"/>
      <c r="AJ2982" s="41"/>
      <c r="AK2982" s="42"/>
      <c r="AL2982" s="40"/>
      <c r="AM2982" s="41"/>
      <c r="AN2982" s="42"/>
      <c r="AO2982" s="43"/>
      <c r="AP2982" s="43"/>
      <c r="AQ2982" s="43"/>
    </row>
    <row r="2983" spans="5:43" x14ac:dyDescent="0.2">
      <c r="E2983" s="36"/>
      <c r="G2983" s="37"/>
      <c r="H2983" s="38"/>
      <c r="I2983" s="38"/>
      <c r="J2983" s="38"/>
      <c r="M2983" s="39"/>
      <c r="AG2983" s="32"/>
      <c r="AH2983" s="32"/>
      <c r="AI2983" s="40"/>
      <c r="AJ2983" s="41"/>
      <c r="AK2983" s="42"/>
      <c r="AL2983" s="40"/>
      <c r="AM2983" s="41"/>
      <c r="AN2983" s="42"/>
      <c r="AO2983" s="43"/>
      <c r="AP2983" s="43"/>
      <c r="AQ2983" s="43"/>
    </row>
    <row r="2984" spans="5:43" x14ac:dyDescent="0.2">
      <c r="E2984" s="36"/>
      <c r="G2984" s="37"/>
      <c r="H2984" s="38"/>
      <c r="I2984" s="38"/>
      <c r="J2984" s="38"/>
      <c r="M2984" s="39"/>
      <c r="AG2984" s="32"/>
      <c r="AH2984" s="32"/>
      <c r="AI2984" s="40"/>
      <c r="AJ2984" s="41"/>
      <c r="AK2984" s="42"/>
      <c r="AL2984" s="40"/>
      <c r="AM2984" s="41"/>
      <c r="AN2984" s="42"/>
      <c r="AO2984" s="43"/>
      <c r="AP2984" s="43"/>
      <c r="AQ2984" s="43"/>
    </row>
    <row r="2985" spans="5:43" x14ac:dyDescent="0.2">
      <c r="E2985" s="36"/>
      <c r="G2985" s="37"/>
      <c r="H2985" s="38"/>
      <c r="I2985" s="38"/>
      <c r="J2985" s="38"/>
      <c r="M2985" s="39"/>
      <c r="AG2985" s="32"/>
      <c r="AH2985" s="32"/>
      <c r="AI2985" s="40"/>
      <c r="AJ2985" s="41"/>
      <c r="AK2985" s="42"/>
      <c r="AL2985" s="40"/>
      <c r="AM2985" s="41"/>
      <c r="AN2985" s="42"/>
      <c r="AO2985" s="43"/>
      <c r="AP2985" s="43"/>
      <c r="AQ2985" s="43"/>
    </row>
    <row r="2986" spans="5:43" x14ac:dyDescent="0.2">
      <c r="E2986" s="36"/>
      <c r="G2986" s="37"/>
      <c r="H2986" s="38"/>
      <c r="I2986" s="38"/>
      <c r="J2986" s="38"/>
      <c r="M2986" s="39"/>
      <c r="AG2986" s="32"/>
      <c r="AH2986" s="32"/>
      <c r="AI2986" s="40"/>
      <c r="AJ2986" s="41"/>
      <c r="AK2986" s="42"/>
      <c r="AL2986" s="40"/>
      <c r="AM2986" s="41"/>
      <c r="AN2986" s="42"/>
      <c r="AO2986" s="43"/>
      <c r="AP2986" s="43"/>
      <c r="AQ2986" s="43"/>
    </row>
    <row r="2987" spans="5:43" x14ac:dyDescent="0.2">
      <c r="E2987" s="36"/>
      <c r="G2987" s="37"/>
      <c r="H2987" s="38"/>
      <c r="I2987" s="38"/>
      <c r="J2987" s="38"/>
      <c r="M2987" s="39"/>
      <c r="AG2987" s="32"/>
      <c r="AH2987" s="32"/>
      <c r="AI2987" s="40"/>
      <c r="AJ2987" s="41"/>
      <c r="AK2987" s="42"/>
      <c r="AL2987" s="40"/>
      <c r="AM2987" s="41"/>
      <c r="AN2987" s="42"/>
      <c r="AO2987" s="43"/>
      <c r="AP2987" s="43"/>
      <c r="AQ2987" s="43"/>
    </row>
    <row r="2988" spans="5:43" x14ac:dyDescent="0.2">
      <c r="E2988" s="36"/>
      <c r="G2988" s="37"/>
      <c r="H2988" s="38"/>
      <c r="I2988" s="38"/>
      <c r="J2988" s="38"/>
      <c r="M2988" s="39"/>
      <c r="AG2988" s="32"/>
      <c r="AH2988" s="32"/>
      <c r="AI2988" s="40"/>
      <c r="AJ2988" s="41"/>
      <c r="AK2988" s="42"/>
      <c r="AL2988" s="40"/>
      <c r="AM2988" s="41"/>
      <c r="AN2988" s="42"/>
      <c r="AO2988" s="43"/>
      <c r="AP2988" s="43"/>
      <c r="AQ2988" s="43"/>
    </row>
    <row r="2989" spans="5:43" x14ac:dyDescent="0.2">
      <c r="E2989" s="36"/>
      <c r="G2989" s="37"/>
      <c r="H2989" s="38"/>
      <c r="I2989" s="38"/>
      <c r="J2989" s="38"/>
      <c r="M2989" s="39"/>
      <c r="AG2989" s="32"/>
      <c r="AH2989" s="32"/>
      <c r="AI2989" s="40"/>
      <c r="AJ2989" s="41"/>
      <c r="AK2989" s="42"/>
      <c r="AL2989" s="40"/>
      <c r="AM2989" s="41"/>
      <c r="AN2989" s="42"/>
      <c r="AO2989" s="43"/>
      <c r="AP2989" s="43"/>
      <c r="AQ2989" s="43"/>
    </row>
    <row r="2990" spans="5:43" x14ac:dyDescent="0.2">
      <c r="E2990" s="36"/>
      <c r="G2990" s="37"/>
      <c r="H2990" s="38"/>
      <c r="I2990" s="38"/>
      <c r="J2990" s="38"/>
      <c r="M2990" s="39"/>
      <c r="AG2990" s="32"/>
      <c r="AH2990" s="32"/>
      <c r="AI2990" s="40"/>
      <c r="AJ2990" s="41"/>
      <c r="AK2990" s="42"/>
      <c r="AL2990" s="40"/>
      <c r="AM2990" s="41"/>
      <c r="AN2990" s="42"/>
      <c r="AO2990" s="43"/>
      <c r="AP2990" s="43"/>
      <c r="AQ2990" s="43"/>
    </row>
    <row r="2991" spans="5:43" x14ac:dyDescent="0.2">
      <c r="E2991" s="36"/>
      <c r="G2991" s="37"/>
      <c r="H2991" s="38"/>
      <c r="I2991" s="38"/>
      <c r="J2991" s="38"/>
      <c r="M2991" s="39"/>
      <c r="AG2991" s="32"/>
      <c r="AH2991" s="32"/>
      <c r="AI2991" s="40"/>
      <c r="AJ2991" s="41"/>
      <c r="AK2991" s="42"/>
      <c r="AL2991" s="40"/>
      <c r="AM2991" s="41"/>
      <c r="AN2991" s="42"/>
      <c r="AO2991" s="43"/>
      <c r="AP2991" s="43"/>
      <c r="AQ2991" s="43"/>
    </row>
    <row r="2992" spans="5:43" x14ac:dyDescent="0.2">
      <c r="E2992" s="36"/>
      <c r="G2992" s="37"/>
      <c r="H2992" s="38"/>
      <c r="I2992" s="38"/>
      <c r="J2992" s="38"/>
      <c r="M2992" s="39"/>
      <c r="AG2992" s="32"/>
      <c r="AH2992" s="32"/>
      <c r="AI2992" s="40"/>
      <c r="AJ2992" s="41"/>
      <c r="AK2992" s="42"/>
      <c r="AL2992" s="40"/>
      <c r="AM2992" s="41"/>
      <c r="AN2992" s="42"/>
      <c r="AO2992" s="43"/>
      <c r="AP2992" s="43"/>
      <c r="AQ2992" s="43"/>
    </row>
    <row r="2993" spans="5:43" x14ac:dyDescent="0.2">
      <c r="E2993" s="36"/>
      <c r="G2993" s="37"/>
      <c r="H2993" s="38"/>
      <c r="I2993" s="38"/>
      <c r="J2993" s="38"/>
      <c r="M2993" s="39"/>
      <c r="AG2993" s="32"/>
      <c r="AH2993" s="32"/>
      <c r="AI2993" s="40"/>
      <c r="AJ2993" s="41"/>
      <c r="AK2993" s="42"/>
      <c r="AL2993" s="40"/>
      <c r="AM2993" s="41"/>
      <c r="AN2993" s="42"/>
      <c r="AO2993" s="43"/>
      <c r="AP2993" s="43"/>
      <c r="AQ2993" s="43"/>
    </row>
    <row r="2994" spans="5:43" x14ac:dyDescent="0.2">
      <c r="E2994" s="36"/>
      <c r="G2994" s="37"/>
      <c r="H2994" s="38"/>
      <c r="I2994" s="38"/>
      <c r="J2994" s="38"/>
      <c r="M2994" s="39"/>
      <c r="AG2994" s="32"/>
      <c r="AH2994" s="32"/>
      <c r="AI2994" s="40"/>
      <c r="AJ2994" s="41"/>
      <c r="AK2994" s="42"/>
      <c r="AL2994" s="40"/>
      <c r="AM2994" s="41"/>
      <c r="AN2994" s="42"/>
      <c r="AO2994" s="43"/>
      <c r="AP2994" s="43"/>
      <c r="AQ2994" s="43"/>
    </row>
    <row r="2995" spans="5:43" x14ac:dyDescent="0.2">
      <c r="E2995" s="36"/>
      <c r="G2995" s="37"/>
      <c r="H2995" s="38"/>
      <c r="I2995" s="38"/>
      <c r="J2995" s="38"/>
      <c r="M2995" s="39"/>
      <c r="AG2995" s="32"/>
      <c r="AH2995" s="32"/>
      <c r="AI2995" s="40"/>
      <c r="AJ2995" s="41"/>
      <c r="AK2995" s="42"/>
      <c r="AL2995" s="40"/>
      <c r="AM2995" s="41"/>
      <c r="AN2995" s="42"/>
      <c r="AO2995" s="43"/>
      <c r="AP2995" s="43"/>
      <c r="AQ2995" s="43"/>
    </row>
    <row r="2996" spans="5:43" x14ac:dyDescent="0.2">
      <c r="E2996" s="36"/>
      <c r="G2996" s="37"/>
      <c r="H2996" s="38"/>
      <c r="I2996" s="38"/>
      <c r="J2996" s="38"/>
      <c r="M2996" s="39"/>
      <c r="AG2996" s="32"/>
      <c r="AH2996" s="32"/>
      <c r="AI2996" s="40"/>
      <c r="AJ2996" s="41"/>
      <c r="AK2996" s="42"/>
      <c r="AL2996" s="40"/>
      <c r="AM2996" s="41"/>
      <c r="AN2996" s="42"/>
      <c r="AO2996" s="43"/>
      <c r="AP2996" s="43"/>
      <c r="AQ2996" s="43"/>
    </row>
    <row r="2997" spans="5:43" x14ac:dyDescent="0.2">
      <c r="E2997" s="36"/>
      <c r="G2997" s="37"/>
      <c r="H2997" s="38"/>
      <c r="I2997" s="38"/>
      <c r="J2997" s="38"/>
      <c r="M2997" s="39"/>
      <c r="AG2997" s="32"/>
      <c r="AH2997" s="32"/>
      <c r="AI2997" s="40"/>
      <c r="AJ2997" s="41"/>
      <c r="AK2997" s="42"/>
      <c r="AL2997" s="40"/>
      <c r="AM2997" s="41"/>
      <c r="AN2997" s="42"/>
      <c r="AO2997" s="43"/>
      <c r="AP2997" s="43"/>
      <c r="AQ2997" s="43"/>
    </row>
    <row r="2998" spans="5:43" x14ac:dyDescent="0.2">
      <c r="E2998" s="36"/>
      <c r="G2998" s="37"/>
      <c r="H2998" s="38"/>
      <c r="I2998" s="38"/>
      <c r="J2998" s="38"/>
      <c r="M2998" s="39"/>
      <c r="AG2998" s="32"/>
      <c r="AH2998" s="32"/>
      <c r="AI2998" s="40"/>
      <c r="AJ2998" s="41"/>
      <c r="AK2998" s="42"/>
      <c r="AL2998" s="40"/>
      <c r="AM2998" s="41"/>
      <c r="AN2998" s="42"/>
      <c r="AO2998" s="43"/>
      <c r="AP2998" s="43"/>
      <c r="AQ2998" s="43"/>
    </row>
    <row r="2999" spans="5:43" x14ac:dyDescent="0.2">
      <c r="E2999" s="36"/>
      <c r="G2999" s="37"/>
      <c r="H2999" s="38"/>
      <c r="I2999" s="38"/>
      <c r="J2999" s="38"/>
      <c r="M2999" s="39"/>
      <c r="AG2999" s="32"/>
      <c r="AH2999" s="32"/>
      <c r="AI2999" s="40"/>
      <c r="AJ2999" s="41"/>
      <c r="AK2999" s="42"/>
      <c r="AL2999" s="40"/>
      <c r="AM2999" s="41"/>
      <c r="AN2999" s="42"/>
      <c r="AO2999" s="43"/>
      <c r="AP2999" s="43"/>
      <c r="AQ2999" s="43"/>
    </row>
    <row r="3000" spans="5:43" x14ac:dyDescent="0.2">
      <c r="E3000" s="36"/>
      <c r="G3000" s="37"/>
      <c r="H3000" s="38"/>
      <c r="I3000" s="38"/>
      <c r="J3000" s="38"/>
      <c r="M3000" s="39"/>
      <c r="AG3000" s="32"/>
      <c r="AH3000" s="32"/>
      <c r="AI3000" s="40"/>
      <c r="AJ3000" s="41"/>
      <c r="AK3000" s="42"/>
      <c r="AL3000" s="40"/>
      <c r="AM3000" s="41"/>
      <c r="AN3000" s="42"/>
      <c r="AO3000" s="43"/>
      <c r="AP3000" s="43"/>
      <c r="AQ3000" s="43"/>
    </row>
    <row r="3001" spans="5:43" x14ac:dyDescent="0.2">
      <c r="E3001" s="36"/>
      <c r="G3001" s="37"/>
      <c r="H3001" s="38"/>
      <c r="I3001" s="38"/>
      <c r="J3001" s="38"/>
      <c r="M3001" s="39"/>
      <c r="AG3001" s="32"/>
      <c r="AH3001" s="32"/>
      <c r="AI3001" s="40"/>
      <c r="AJ3001" s="41"/>
      <c r="AK3001" s="42"/>
      <c r="AL3001" s="40"/>
      <c r="AM3001" s="41"/>
      <c r="AN3001" s="42"/>
      <c r="AO3001" s="43"/>
      <c r="AP3001" s="43"/>
      <c r="AQ3001" s="43"/>
    </row>
    <row r="3002" spans="5:43" x14ac:dyDescent="0.2">
      <c r="E3002" s="36"/>
      <c r="G3002" s="37"/>
      <c r="H3002" s="38"/>
      <c r="I3002" s="38"/>
      <c r="J3002" s="38"/>
      <c r="M3002" s="39"/>
      <c r="AG3002" s="32"/>
      <c r="AH3002" s="32"/>
      <c r="AI3002" s="40"/>
      <c r="AJ3002" s="41"/>
      <c r="AK3002" s="42"/>
      <c r="AL3002" s="40"/>
      <c r="AM3002" s="41"/>
      <c r="AN3002" s="42"/>
      <c r="AO3002" s="43"/>
      <c r="AP3002" s="43"/>
      <c r="AQ3002" s="43"/>
    </row>
    <row r="3003" spans="5:43" x14ac:dyDescent="0.2">
      <c r="E3003" s="36"/>
      <c r="G3003" s="37"/>
      <c r="H3003" s="38"/>
      <c r="I3003" s="38"/>
      <c r="J3003" s="38"/>
      <c r="M3003" s="39"/>
      <c r="AG3003" s="32"/>
      <c r="AH3003" s="32"/>
      <c r="AI3003" s="40"/>
      <c r="AJ3003" s="41"/>
      <c r="AK3003" s="42"/>
      <c r="AL3003" s="40"/>
      <c r="AM3003" s="41"/>
      <c r="AN3003" s="42"/>
      <c r="AO3003" s="43"/>
      <c r="AP3003" s="43"/>
      <c r="AQ3003" s="43"/>
    </row>
    <row r="3004" spans="5:43" x14ac:dyDescent="0.2">
      <c r="E3004" s="36"/>
      <c r="G3004" s="37"/>
      <c r="H3004" s="38"/>
      <c r="I3004" s="38"/>
      <c r="J3004" s="38"/>
      <c r="M3004" s="39"/>
      <c r="AG3004" s="32"/>
      <c r="AH3004" s="32"/>
      <c r="AI3004" s="40"/>
      <c r="AJ3004" s="41"/>
      <c r="AK3004" s="42"/>
      <c r="AL3004" s="40"/>
      <c r="AM3004" s="41"/>
      <c r="AN3004" s="42"/>
      <c r="AO3004" s="43"/>
      <c r="AP3004" s="43"/>
      <c r="AQ3004" s="43"/>
    </row>
    <row r="3005" spans="5:43" x14ac:dyDescent="0.2">
      <c r="E3005" s="36"/>
      <c r="G3005" s="37"/>
      <c r="H3005" s="38"/>
      <c r="I3005" s="38"/>
      <c r="J3005" s="38"/>
      <c r="M3005" s="39"/>
      <c r="AG3005" s="32"/>
      <c r="AH3005" s="32"/>
      <c r="AI3005" s="40"/>
      <c r="AJ3005" s="41"/>
      <c r="AK3005" s="42"/>
      <c r="AL3005" s="40"/>
      <c r="AM3005" s="41"/>
      <c r="AN3005" s="42"/>
      <c r="AO3005" s="43"/>
      <c r="AP3005" s="43"/>
      <c r="AQ3005" s="43"/>
    </row>
    <row r="3006" spans="5:43" x14ac:dyDescent="0.2">
      <c r="E3006" s="36"/>
      <c r="G3006" s="37"/>
      <c r="H3006" s="38"/>
      <c r="I3006" s="38"/>
      <c r="J3006" s="38"/>
      <c r="M3006" s="39"/>
      <c r="AG3006" s="32"/>
      <c r="AH3006" s="32"/>
      <c r="AI3006" s="40"/>
      <c r="AJ3006" s="41"/>
      <c r="AK3006" s="42"/>
      <c r="AL3006" s="40"/>
      <c r="AM3006" s="41"/>
      <c r="AN3006" s="42"/>
      <c r="AO3006" s="43"/>
      <c r="AP3006" s="43"/>
      <c r="AQ3006" s="43"/>
    </row>
    <row r="3007" spans="5:43" x14ac:dyDescent="0.2">
      <c r="E3007" s="36"/>
      <c r="G3007" s="37"/>
      <c r="H3007" s="38"/>
      <c r="I3007" s="38"/>
      <c r="J3007" s="38"/>
      <c r="M3007" s="39"/>
      <c r="AG3007" s="32"/>
      <c r="AH3007" s="32"/>
      <c r="AI3007" s="40"/>
      <c r="AJ3007" s="41"/>
      <c r="AK3007" s="42"/>
      <c r="AL3007" s="40"/>
      <c r="AM3007" s="41"/>
      <c r="AN3007" s="42"/>
      <c r="AO3007" s="43"/>
      <c r="AP3007" s="43"/>
      <c r="AQ3007" s="43"/>
    </row>
    <row r="3008" spans="5:43" x14ac:dyDescent="0.2">
      <c r="E3008" s="36"/>
      <c r="G3008" s="37"/>
      <c r="H3008" s="38"/>
      <c r="I3008" s="38"/>
      <c r="J3008" s="38"/>
      <c r="M3008" s="39"/>
      <c r="AG3008" s="32"/>
      <c r="AH3008" s="32"/>
      <c r="AI3008" s="40"/>
      <c r="AJ3008" s="41"/>
      <c r="AK3008" s="42"/>
      <c r="AL3008" s="40"/>
      <c r="AM3008" s="41"/>
      <c r="AN3008" s="42"/>
      <c r="AO3008" s="43"/>
      <c r="AP3008" s="43"/>
      <c r="AQ3008" s="43"/>
    </row>
    <row r="3009" spans="5:43" x14ac:dyDescent="0.2">
      <c r="E3009" s="36"/>
      <c r="G3009" s="37"/>
      <c r="H3009" s="38"/>
      <c r="I3009" s="38"/>
      <c r="J3009" s="38"/>
      <c r="M3009" s="39"/>
      <c r="AG3009" s="32"/>
      <c r="AH3009" s="32"/>
      <c r="AI3009" s="40"/>
      <c r="AJ3009" s="41"/>
      <c r="AK3009" s="42"/>
      <c r="AL3009" s="40"/>
      <c r="AM3009" s="41"/>
      <c r="AN3009" s="42"/>
      <c r="AO3009" s="43"/>
      <c r="AP3009" s="43"/>
      <c r="AQ3009" s="43"/>
    </row>
    <row r="3010" spans="5:43" x14ac:dyDescent="0.2">
      <c r="E3010" s="36"/>
      <c r="G3010" s="37"/>
      <c r="H3010" s="38"/>
      <c r="I3010" s="38"/>
      <c r="J3010" s="38"/>
      <c r="M3010" s="39"/>
      <c r="AG3010" s="32"/>
      <c r="AH3010" s="32"/>
      <c r="AI3010" s="40"/>
      <c r="AJ3010" s="41"/>
      <c r="AK3010" s="42"/>
      <c r="AL3010" s="40"/>
      <c r="AM3010" s="41"/>
      <c r="AN3010" s="42"/>
      <c r="AO3010" s="43"/>
      <c r="AP3010" s="43"/>
      <c r="AQ3010" s="43"/>
    </row>
    <row r="3011" spans="5:43" x14ac:dyDescent="0.2">
      <c r="E3011" s="36"/>
      <c r="G3011" s="37"/>
      <c r="H3011" s="38"/>
      <c r="I3011" s="38"/>
      <c r="J3011" s="38"/>
      <c r="M3011" s="39"/>
      <c r="AG3011" s="32"/>
      <c r="AH3011" s="32"/>
      <c r="AI3011" s="40"/>
      <c r="AJ3011" s="41"/>
      <c r="AK3011" s="42"/>
      <c r="AL3011" s="40"/>
      <c r="AM3011" s="41"/>
      <c r="AN3011" s="42"/>
      <c r="AO3011" s="43"/>
      <c r="AP3011" s="43"/>
      <c r="AQ3011" s="43"/>
    </row>
    <row r="3012" spans="5:43" x14ac:dyDescent="0.2">
      <c r="E3012" s="36"/>
      <c r="G3012" s="37"/>
      <c r="H3012" s="38"/>
      <c r="I3012" s="38"/>
      <c r="J3012" s="38"/>
      <c r="M3012" s="39"/>
      <c r="AG3012" s="32"/>
      <c r="AH3012" s="32"/>
      <c r="AI3012" s="40"/>
      <c r="AJ3012" s="41"/>
      <c r="AK3012" s="42"/>
      <c r="AL3012" s="40"/>
      <c r="AM3012" s="41"/>
      <c r="AN3012" s="42"/>
      <c r="AO3012" s="43"/>
      <c r="AP3012" s="43"/>
      <c r="AQ3012" s="43"/>
    </row>
    <row r="3013" spans="5:43" x14ac:dyDescent="0.2">
      <c r="E3013" s="36"/>
      <c r="G3013" s="37"/>
      <c r="H3013" s="38"/>
      <c r="I3013" s="38"/>
      <c r="J3013" s="38"/>
      <c r="M3013" s="39"/>
      <c r="AG3013" s="32"/>
      <c r="AH3013" s="32"/>
      <c r="AI3013" s="40"/>
      <c r="AJ3013" s="41"/>
      <c r="AK3013" s="42"/>
      <c r="AL3013" s="40"/>
      <c r="AM3013" s="41"/>
      <c r="AN3013" s="42"/>
      <c r="AO3013" s="43"/>
      <c r="AP3013" s="43"/>
      <c r="AQ3013" s="43"/>
    </row>
    <row r="3014" spans="5:43" x14ac:dyDescent="0.2">
      <c r="E3014" s="36"/>
      <c r="G3014" s="37"/>
      <c r="H3014" s="38"/>
      <c r="I3014" s="38"/>
      <c r="J3014" s="38"/>
      <c r="M3014" s="39"/>
      <c r="AG3014" s="32"/>
      <c r="AH3014" s="32"/>
      <c r="AI3014" s="40"/>
      <c r="AJ3014" s="41"/>
      <c r="AK3014" s="42"/>
      <c r="AL3014" s="40"/>
      <c r="AM3014" s="41"/>
      <c r="AN3014" s="42"/>
      <c r="AO3014" s="43"/>
      <c r="AP3014" s="43"/>
      <c r="AQ3014" s="43"/>
    </row>
    <row r="3015" spans="5:43" x14ac:dyDescent="0.2">
      <c r="E3015" s="36"/>
      <c r="G3015" s="37"/>
      <c r="H3015" s="38"/>
      <c r="I3015" s="38"/>
      <c r="J3015" s="38"/>
      <c r="M3015" s="39"/>
      <c r="AG3015" s="32"/>
      <c r="AH3015" s="32"/>
      <c r="AI3015" s="40"/>
      <c r="AJ3015" s="41"/>
      <c r="AK3015" s="42"/>
      <c r="AL3015" s="40"/>
      <c r="AM3015" s="41"/>
      <c r="AN3015" s="42"/>
      <c r="AO3015" s="43"/>
      <c r="AP3015" s="43"/>
      <c r="AQ3015" s="43"/>
    </row>
    <row r="3016" spans="5:43" x14ac:dyDescent="0.2">
      <c r="E3016" s="36"/>
      <c r="G3016" s="37"/>
      <c r="H3016" s="38"/>
      <c r="I3016" s="38"/>
      <c r="J3016" s="38"/>
      <c r="M3016" s="39"/>
      <c r="AG3016" s="32"/>
      <c r="AH3016" s="32"/>
      <c r="AI3016" s="40"/>
      <c r="AJ3016" s="41"/>
      <c r="AK3016" s="42"/>
      <c r="AL3016" s="40"/>
      <c r="AM3016" s="41"/>
      <c r="AN3016" s="42"/>
      <c r="AO3016" s="43"/>
      <c r="AP3016" s="43"/>
      <c r="AQ3016" s="43"/>
    </row>
    <row r="3017" spans="5:43" x14ac:dyDescent="0.2">
      <c r="E3017" s="36"/>
      <c r="G3017" s="37"/>
      <c r="H3017" s="38"/>
      <c r="I3017" s="38"/>
      <c r="J3017" s="38"/>
      <c r="M3017" s="39"/>
      <c r="AG3017" s="32"/>
      <c r="AH3017" s="32"/>
      <c r="AI3017" s="40"/>
      <c r="AJ3017" s="41"/>
      <c r="AK3017" s="42"/>
      <c r="AL3017" s="40"/>
      <c r="AM3017" s="41"/>
      <c r="AN3017" s="42"/>
      <c r="AO3017" s="43"/>
      <c r="AP3017" s="43"/>
      <c r="AQ3017" s="43"/>
    </row>
    <row r="3018" spans="5:43" x14ac:dyDescent="0.2">
      <c r="E3018" s="36"/>
      <c r="G3018" s="37"/>
      <c r="H3018" s="38"/>
      <c r="I3018" s="38"/>
      <c r="J3018" s="38"/>
      <c r="M3018" s="39"/>
      <c r="AG3018" s="32"/>
      <c r="AH3018" s="32"/>
      <c r="AI3018" s="40"/>
      <c r="AJ3018" s="41"/>
      <c r="AK3018" s="42"/>
      <c r="AL3018" s="40"/>
      <c r="AM3018" s="41"/>
      <c r="AN3018" s="42"/>
      <c r="AO3018" s="43"/>
      <c r="AP3018" s="43"/>
      <c r="AQ3018" s="43"/>
    </row>
    <row r="3019" spans="5:43" x14ac:dyDescent="0.2">
      <c r="E3019" s="36"/>
      <c r="G3019" s="37"/>
      <c r="H3019" s="38"/>
      <c r="I3019" s="38"/>
      <c r="J3019" s="38"/>
      <c r="M3019" s="39"/>
      <c r="AG3019" s="32"/>
      <c r="AH3019" s="32"/>
      <c r="AI3019" s="40"/>
      <c r="AJ3019" s="41"/>
      <c r="AK3019" s="42"/>
      <c r="AL3019" s="40"/>
      <c r="AM3019" s="41"/>
      <c r="AN3019" s="42"/>
      <c r="AO3019" s="43"/>
      <c r="AP3019" s="43"/>
      <c r="AQ3019" s="43"/>
    </row>
    <row r="3020" spans="5:43" x14ac:dyDescent="0.2">
      <c r="E3020" s="36"/>
      <c r="G3020" s="37"/>
      <c r="H3020" s="38"/>
      <c r="I3020" s="38"/>
      <c r="J3020" s="38"/>
      <c r="M3020" s="39"/>
      <c r="AG3020" s="32"/>
      <c r="AH3020" s="32"/>
      <c r="AI3020" s="40"/>
      <c r="AJ3020" s="41"/>
      <c r="AK3020" s="42"/>
      <c r="AL3020" s="40"/>
      <c r="AM3020" s="41"/>
      <c r="AN3020" s="42"/>
      <c r="AO3020" s="43"/>
      <c r="AP3020" s="43"/>
      <c r="AQ3020" s="43"/>
    </row>
    <row r="3021" spans="5:43" x14ac:dyDescent="0.2">
      <c r="E3021" s="36"/>
      <c r="G3021" s="37"/>
      <c r="H3021" s="38"/>
      <c r="I3021" s="38"/>
      <c r="J3021" s="38"/>
      <c r="M3021" s="39"/>
      <c r="AG3021" s="32"/>
      <c r="AH3021" s="32"/>
      <c r="AI3021" s="40"/>
      <c r="AJ3021" s="41"/>
      <c r="AK3021" s="42"/>
      <c r="AL3021" s="40"/>
      <c r="AM3021" s="41"/>
      <c r="AN3021" s="42"/>
      <c r="AO3021" s="43"/>
      <c r="AP3021" s="43"/>
      <c r="AQ3021" s="43"/>
    </row>
    <row r="3022" spans="5:43" x14ac:dyDescent="0.2">
      <c r="E3022" s="36"/>
      <c r="G3022" s="37"/>
      <c r="H3022" s="38"/>
      <c r="I3022" s="38"/>
      <c r="J3022" s="38"/>
      <c r="M3022" s="39"/>
      <c r="AG3022" s="32"/>
      <c r="AH3022" s="32"/>
      <c r="AI3022" s="40"/>
      <c r="AJ3022" s="41"/>
      <c r="AK3022" s="42"/>
      <c r="AL3022" s="40"/>
      <c r="AM3022" s="41"/>
      <c r="AN3022" s="42"/>
      <c r="AO3022" s="43"/>
      <c r="AP3022" s="43"/>
      <c r="AQ3022" s="43"/>
    </row>
    <row r="3023" spans="5:43" x14ac:dyDescent="0.2">
      <c r="E3023" s="36"/>
      <c r="G3023" s="37"/>
      <c r="H3023" s="38"/>
      <c r="I3023" s="38"/>
      <c r="J3023" s="38"/>
      <c r="M3023" s="39"/>
      <c r="AG3023" s="32"/>
      <c r="AH3023" s="32"/>
      <c r="AI3023" s="40"/>
      <c r="AJ3023" s="41"/>
      <c r="AK3023" s="42"/>
      <c r="AL3023" s="40"/>
      <c r="AM3023" s="41"/>
      <c r="AN3023" s="42"/>
      <c r="AO3023" s="43"/>
      <c r="AP3023" s="43"/>
      <c r="AQ3023" s="43"/>
    </row>
    <row r="3024" spans="5:43" x14ac:dyDescent="0.2">
      <c r="E3024" s="36"/>
      <c r="G3024" s="37"/>
      <c r="H3024" s="38"/>
      <c r="I3024" s="38"/>
      <c r="J3024" s="38"/>
      <c r="M3024" s="39"/>
      <c r="AG3024" s="32"/>
      <c r="AH3024" s="32"/>
      <c r="AI3024" s="40"/>
      <c r="AJ3024" s="41"/>
      <c r="AK3024" s="42"/>
      <c r="AL3024" s="40"/>
      <c r="AM3024" s="41"/>
      <c r="AN3024" s="42"/>
      <c r="AO3024" s="43"/>
      <c r="AP3024" s="43"/>
      <c r="AQ3024" s="43"/>
    </row>
    <row r="3025" spans="5:43" x14ac:dyDescent="0.2">
      <c r="E3025" s="36"/>
      <c r="G3025" s="37"/>
      <c r="H3025" s="38"/>
      <c r="I3025" s="38"/>
      <c r="J3025" s="38"/>
      <c r="M3025" s="39"/>
      <c r="AG3025" s="32"/>
      <c r="AH3025" s="32"/>
      <c r="AI3025" s="40"/>
      <c r="AJ3025" s="41"/>
      <c r="AK3025" s="42"/>
      <c r="AL3025" s="40"/>
      <c r="AM3025" s="41"/>
      <c r="AN3025" s="42"/>
      <c r="AO3025" s="43"/>
      <c r="AP3025" s="43"/>
      <c r="AQ3025" s="43"/>
    </row>
    <row r="3026" spans="5:43" x14ac:dyDescent="0.2">
      <c r="E3026" s="36"/>
      <c r="G3026" s="37"/>
      <c r="H3026" s="38"/>
      <c r="I3026" s="38"/>
      <c r="J3026" s="38"/>
      <c r="M3026" s="39"/>
      <c r="AG3026" s="32"/>
      <c r="AH3026" s="32"/>
      <c r="AI3026" s="40"/>
      <c r="AJ3026" s="41"/>
      <c r="AK3026" s="42"/>
      <c r="AL3026" s="40"/>
      <c r="AM3026" s="41"/>
      <c r="AN3026" s="42"/>
      <c r="AO3026" s="43"/>
      <c r="AP3026" s="43"/>
      <c r="AQ3026" s="43"/>
    </row>
    <row r="3027" spans="5:43" x14ac:dyDescent="0.2">
      <c r="E3027" s="36"/>
      <c r="G3027" s="37"/>
      <c r="H3027" s="38"/>
      <c r="I3027" s="38"/>
      <c r="J3027" s="38"/>
      <c r="M3027" s="39"/>
      <c r="AG3027" s="32"/>
      <c r="AH3027" s="32"/>
      <c r="AI3027" s="40"/>
      <c r="AJ3027" s="41"/>
      <c r="AK3027" s="42"/>
      <c r="AL3027" s="40"/>
      <c r="AM3027" s="41"/>
      <c r="AN3027" s="42"/>
      <c r="AO3027" s="43"/>
      <c r="AP3027" s="43"/>
      <c r="AQ3027" s="43"/>
    </row>
    <row r="3028" spans="5:43" x14ac:dyDescent="0.2">
      <c r="E3028" s="36"/>
      <c r="G3028" s="37"/>
      <c r="H3028" s="38"/>
      <c r="I3028" s="38"/>
      <c r="J3028" s="38"/>
      <c r="M3028" s="39"/>
      <c r="AG3028" s="32"/>
      <c r="AH3028" s="32"/>
      <c r="AI3028" s="40"/>
      <c r="AJ3028" s="41"/>
      <c r="AK3028" s="42"/>
      <c r="AL3028" s="40"/>
      <c r="AM3028" s="41"/>
      <c r="AN3028" s="42"/>
      <c r="AO3028" s="43"/>
      <c r="AP3028" s="43"/>
      <c r="AQ3028" s="43"/>
    </row>
    <row r="3029" spans="5:43" x14ac:dyDescent="0.2">
      <c r="E3029" s="36"/>
      <c r="G3029" s="37"/>
      <c r="H3029" s="38"/>
      <c r="I3029" s="38"/>
      <c r="J3029" s="38"/>
      <c r="M3029" s="39"/>
      <c r="AG3029" s="32"/>
      <c r="AH3029" s="32"/>
      <c r="AI3029" s="40"/>
      <c r="AJ3029" s="41"/>
      <c r="AK3029" s="42"/>
      <c r="AL3029" s="40"/>
      <c r="AM3029" s="41"/>
      <c r="AN3029" s="42"/>
      <c r="AO3029" s="43"/>
      <c r="AP3029" s="43"/>
      <c r="AQ3029" s="43"/>
    </row>
    <row r="3030" spans="5:43" x14ac:dyDescent="0.2">
      <c r="E3030" s="36"/>
      <c r="G3030" s="37"/>
      <c r="H3030" s="38"/>
      <c r="I3030" s="38"/>
      <c r="J3030" s="38"/>
      <c r="M3030" s="39"/>
      <c r="AG3030" s="32"/>
      <c r="AH3030" s="32"/>
      <c r="AI3030" s="40"/>
      <c r="AJ3030" s="41"/>
      <c r="AK3030" s="42"/>
      <c r="AL3030" s="40"/>
      <c r="AM3030" s="41"/>
      <c r="AN3030" s="42"/>
      <c r="AO3030" s="43"/>
      <c r="AP3030" s="43"/>
      <c r="AQ3030" s="43"/>
    </row>
    <row r="3031" spans="5:43" x14ac:dyDescent="0.2">
      <c r="E3031" s="36"/>
      <c r="G3031" s="37"/>
      <c r="H3031" s="38"/>
      <c r="I3031" s="38"/>
      <c r="J3031" s="38"/>
      <c r="M3031" s="39"/>
      <c r="AG3031" s="32"/>
      <c r="AH3031" s="32"/>
      <c r="AI3031" s="40"/>
      <c r="AJ3031" s="41"/>
      <c r="AK3031" s="42"/>
      <c r="AL3031" s="40"/>
      <c r="AM3031" s="41"/>
      <c r="AN3031" s="42"/>
      <c r="AO3031" s="43"/>
      <c r="AP3031" s="43"/>
      <c r="AQ3031" s="43"/>
    </row>
    <row r="3032" spans="5:43" x14ac:dyDescent="0.2">
      <c r="E3032" s="36"/>
      <c r="G3032" s="37"/>
      <c r="H3032" s="38"/>
      <c r="I3032" s="38"/>
      <c r="J3032" s="38"/>
      <c r="M3032" s="39"/>
      <c r="AG3032" s="32"/>
      <c r="AH3032" s="32"/>
      <c r="AI3032" s="40"/>
      <c r="AJ3032" s="41"/>
      <c r="AK3032" s="42"/>
      <c r="AL3032" s="40"/>
      <c r="AM3032" s="41"/>
      <c r="AN3032" s="42"/>
      <c r="AO3032" s="43"/>
      <c r="AP3032" s="43"/>
      <c r="AQ3032" s="43"/>
    </row>
    <row r="3033" spans="5:43" x14ac:dyDescent="0.2">
      <c r="E3033" s="36"/>
      <c r="G3033" s="37"/>
      <c r="H3033" s="38"/>
      <c r="I3033" s="38"/>
      <c r="J3033" s="38"/>
      <c r="M3033" s="39"/>
      <c r="AG3033" s="32"/>
      <c r="AH3033" s="32"/>
      <c r="AI3033" s="40"/>
      <c r="AJ3033" s="41"/>
      <c r="AK3033" s="42"/>
      <c r="AL3033" s="40"/>
      <c r="AM3033" s="41"/>
      <c r="AN3033" s="42"/>
      <c r="AO3033" s="43"/>
      <c r="AP3033" s="43"/>
      <c r="AQ3033" s="43"/>
    </row>
    <row r="3034" spans="5:43" x14ac:dyDescent="0.2">
      <c r="E3034" s="36"/>
      <c r="G3034" s="37"/>
      <c r="H3034" s="38"/>
      <c r="I3034" s="38"/>
      <c r="J3034" s="38"/>
      <c r="M3034" s="39"/>
      <c r="AG3034" s="32"/>
      <c r="AH3034" s="32"/>
      <c r="AI3034" s="40"/>
      <c r="AJ3034" s="41"/>
      <c r="AK3034" s="42"/>
      <c r="AL3034" s="40"/>
      <c r="AM3034" s="41"/>
      <c r="AN3034" s="42"/>
      <c r="AO3034" s="43"/>
      <c r="AP3034" s="43"/>
      <c r="AQ3034" s="43"/>
    </row>
    <row r="3035" spans="5:43" x14ac:dyDescent="0.2">
      <c r="E3035" s="36"/>
      <c r="G3035" s="37"/>
      <c r="H3035" s="38"/>
      <c r="I3035" s="38"/>
      <c r="J3035" s="38"/>
      <c r="M3035" s="39"/>
      <c r="AG3035" s="32"/>
      <c r="AH3035" s="32"/>
      <c r="AI3035" s="40"/>
      <c r="AJ3035" s="41"/>
      <c r="AK3035" s="42"/>
      <c r="AL3035" s="40"/>
      <c r="AM3035" s="41"/>
      <c r="AN3035" s="42"/>
      <c r="AO3035" s="43"/>
      <c r="AP3035" s="43"/>
      <c r="AQ3035" s="43"/>
    </row>
    <row r="3036" spans="5:43" x14ac:dyDescent="0.2">
      <c r="E3036" s="36"/>
      <c r="G3036" s="37"/>
      <c r="H3036" s="38"/>
      <c r="I3036" s="38"/>
      <c r="J3036" s="38"/>
      <c r="M3036" s="39"/>
      <c r="AG3036" s="32"/>
      <c r="AH3036" s="32"/>
      <c r="AI3036" s="40"/>
      <c r="AJ3036" s="41"/>
      <c r="AK3036" s="42"/>
      <c r="AL3036" s="40"/>
      <c r="AM3036" s="41"/>
      <c r="AN3036" s="42"/>
      <c r="AO3036" s="43"/>
      <c r="AP3036" s="43"/>
      <c r="AQ3036" s="43"/>
    </row>
    <row r="3037" spans="5:43" x14ac:dyDescent="0.2">
      <c r="E3037" s="36"/>
      <c r="G3037" s="37"/>
      <c r="H3037" s="38"/>
      <c r="I3037" s="38"/>
      <c r="J3037" s="38"/>
      <c r="M3037" s="39"/>
      <c r="AG3037" s="32"/>
      <c r="AH3037" s="32"/>
      <c r="AI3037" s="40"/>
      <c r="AJ3037" s="41"/>
      <c r="AK3037" s="42"/>
      <c r="AL3037" s="40"/>
      <c r="AM3037" s="41"/>
      <c r="AN3037" s="42"/>
      <c r="AO3037" s="43"/>
      <c r="AP3037" s="43"/>
      <c r="AQ3037" s="43"/>
    </row>
    <row r="3038" spans="5:43" x14ac:dyDescent="0.2">
      <c r="E3038" s="36"/>
      <c r="G3038" s="37"/>
      <c r="H3038" s="38"/>
      <c r="I3038" s="38"/>
      <c r="J3038" s="38"/>
      <c r="M3038" s="39"/>
      <c r="AG3038" s="32"/>
      <c r="AH3038" s="32"/>
      <c r="AI3038" s="40"/>
      <c r="AJ3038" s="41"/>
      <c r="AK3038" s="42"/>
      <c r="AL3038" s="40"/>
      <c r="AM3038" s="41"/>
      <c r="AN3038" s="42"/>
      <c r="AO3038" s="43"/>
      <c r="AP3038" s="43"/>
      <c r="AQ3038" s="43"/>
    </row>
    <row r="3039" spans="5:43" x14ac:dyDescent="0.2">
      <c r="E3039" s="36"/>
      <c r="G3039" s="37"/>
      <c r="H3039" s="38"/>
      <c r="I3039" s="38"/>
      <c r="J3039" s="38"/>
      <c r="M3039" s="39"/>
      <c r="AG3039" s="32"/>
      <c r="AH3039" s="32"/>
      <c r="AI3039" s="40"/>
      <c r="AJ3039" s="41"/>
      <c r="AK3039" s="42"/>
      <c r="AL3039" s="40"/>
      <c r="AM3039" s="41"/>
      <c r="AN3039" s="42"/>
      <c r="AO3039" s="43"/>
      <c r="AP3039" s="43"/>
      <c r="AQ3039" s="43"/>
    </row>
    <row r="3040" spans="5:43" x14ac:dyDescent="0.2">
      <c r="E3040" s="36"/>
      <c r="G3040" s="37"/>
      <c r="H3040" s="38"/>
      <c r="I3040" s="38"/>
      <c r="J3040" s="38"/>
      <c r="M3040" s="39"/>
      <c r="AG3040" s="32"/>
      <c r="AH3040" s="32"/>
      <c r="AI3040" s="40"/>
      <c r="AJ3040" s="41"/>
      <c r="AK3040" s="42"/>
      <c r="AL3040" s="40"/>
      <c r="AM3040" s="41"/>
      <c r="AN3040" s="42"/>
      <c r="AO3040" s="43"/>
      <c r="AP3040" s="43"/>
      <c r="AQ3040" s="43"/>
    </row>
    <row r="3041" spans="5:43" x14ac:dyDescent="0.2">
      <c r="E3041" s="36"/>
      <c r="G3041" s="37"/>
      <c r="H3041" s="38"/>
      <c r="I3041" s="38"/>
      <c r="J3041" s="38"/>
      <c r="M3041" s="39"/>
      <c r="AG3041" s="32"/>
      <c r="AH3041" s="32"/>
      <c r="AI3041" s="40"/>
      <c r="AJ3041" s="41"/>
      <c r="AK3041" s="42"/>
      <c r="AL3041" s="40"/>
      <c r="AM3041" s="41"/>
      <c r="AN3041" s="42"/>
      <c r="AO3041" s="43"/>
      <c r="AP3041" s="43"/>
      <c r="AQ3041" s="43"/>
    </row>
    <row r="3042" spans="5:43" x14ac:dyDescent="0.2">
      <c r="E3042" s="36"/>
      <c r="G3042" s="37"/>
      <c r="H3042" s="38"/>
      <c r="I3042" s="38"/>
      <c r="J3042" s="38"/>
      <c r="M3042" s="39"/>
      <c r="AG3042" s="32"/>
      <c r="AH3042" s="32"/>
      <c r="AI3042" s="40"/>
      <c r="AJ3042" s="41"/>
      <c r="AK3042" s="42"/>
      <c r="AL3042" s="40"/>
      <c r="AM3042" s="41"/>
      <c r="AN3042" s="42"/>
      <c r="AO3042" s="43"/>
      <c r="AP3042" s="43"/>
      <c r="AQ3042" s="43"/>
    </row>
    <row r="3043" spans="5:43" x14ac:dyDescent="0.2">
      <c r="E3043" s="36"/>
      <c r="G3043" s="37"/>
      <c r="H3043" s="38"/>
      <c r="I3043" s="38"/>
      <c r="J3043" s="38"/>
      <c r="M3043" s="39"/>
      <c r="AG3043" s="32"/>
      <c r="AH3043" s="32"/>
      <c r="AI3043" s="40"/>
      <c r="AJ3043" s="41"/>
      <c r="AK3043" s="42"/>
      <c r="AL3043" s="40"/>
      <c r="AM3043" s="41"/>
      <c r="AN3043" s="42"/>
      <c r="AO3043" s="43"/>
      <c r="AP3043" s="43"/>
      <c r="AQ3043" s="43"/>
    </row>
    <row r="3044" spans="5:43" x14ac:dyDescent="0.2">
      <c r="E3044" s="36"/>
      <c r="G3044" s="37"/>
      <c r="H3044" s="38"/>
      <c r="I3044" s="38"/>
      <c r="J3044" s="38"/>
      <c r="M3044" s="39"/>
      <c r="AG3044" s="32"/>
      <c r="AH3044" s="32"/>
      <c r="AI3044" s="40"/>
      <c r="AJ3044" s="41"/>
      <c r="AK3044" s="42"/>
      <c r="AL3044" s="40"/>
      <c r="AM3044" s="41"/>
      <c r="AN3044" s="42"/>
      <c r="AO3044" s="43"/>
      <c r="AP3044" s="43"/>
      <c r="AQ3044" s="43"/>
    </row>
    <row r="3045" spans="5:43" x14ac:dyDescent="0.2">
      <c r="E3045" s="36"/>
      <c r="G3045" s="37"/>
      <c r="H3045" s="38"/>
      <c r="I3045" s="38"/>
      <c r="J3045" s="38"/>
      <c r="M3045" s="39"/>
      <c r="AG3045" s="32"/>
      <c r="AH3045" s="32"/>
      <c r="AI3045" s="40"/>
      <c r="AJ3045" s="41"/>
      <c r="AK3045" s="42"/>
      <c r="AL3045" s="40"/>
      <c r="AM3045" s="41"/>
      <c r="AN3045" s="42"/>
      <c r="AO3045" s="43"/>
      <c r="AP3045" s="43"/>
      <c r="AQ3045" s="43"/>
    </row>
    <row r="3046" spans="5:43" x14ac:dyDescent="0.2">
      <c r="E3046" s="36"/>
      <c r="G3046" s="37"/>
      <c r="H3046" s="38"/>
      <c r="I3046" s="38"/>
      <c r="J3046" s="38"/>
      <c r="M3046" s="39"/>
      <c r="AG3046" s="32"/>
      <c r="AH3046" s="32"/>
      <c r="AI3046" s="40"/>
      <c r="AJ3046" s="41"/>
      <c r="AK3046" s="42"/>
      <c r="AL3046" s="40"/>
      <c r="AM3046" s="41"/>
      <c r="AN3046" s="42"/>
      <c r="AO3046" s="43"/>
      <c r="AP3046" s="43"/>
      <c r="AQ3046" s="43"/>
    </row>
    <row r="3047" spans="5:43" x14ac:dyDescent="0.2">
      <c r="E3047" s="36"/>
      <c r="G3047" s="37"/>
      <c r="H3047" s="38"/>
      <c r="I3047" s="38"/>
      <c r="J3047" s="38"/>
      <c r="M3047" s="39"/>
      <c r="AG3047" s="32"/>
      <c r="AH3047" s="32"/>
      <c r="AI3047" s="40"/>
      <c r="AJ3047" s="41"/>
      <c r="AK3047" s="42"/>
      <c r="AL3047" s="40"/>
      <c r="AM3047" s="41"/>
      <c r="AN3047" s="42"/>
      <c r="AO3047" s="43"/>
      <c r="AP3047" s="43"/>
      <c r="AQ3047" s="43"/>
    </row>
    <row r="3048" spans="5:43" x14ac:dyDescent="0.2">
      <c r="E3048" s="36"/>
      <c r="G3048" s="37"/>
      <c r="H3048" s="38"/>
      <c r="I3048" s="38"/>
      <c r="J3048" s="38"/>
      <c r="M3048" s="39"/>
      <c r="AG3048" s="32"/>
      <c r="AH3048" s="32"/>
      <c r="AI3048" s="40"/>
      <c r="AJ3048" s="41"/>
      <c r="AK3048" s="42"/>
      <c r="AL3048" s="40"/>
      <c r="AM3048" s="41"/>
      <c r="AN3048" s="42"/>
      <c r="AO3048" s="43"/>
      <c r="AP3048" s="43"/>
      <c r="AQ3048" s="43"/>
    </row>
    <row r="3049" spans="5:43" x14ac:dyDescent="0.2">
      <c r="E3049" s="36"/>
      <c r="G3049" s="37"/>
      <c r="H3049" s="38"/>
      <c r="I3049" s="38"/>
      <c r="J3049" s="38"/>
      <c r="M3049" s="39"/>
      <c r="AG3049" s="32"/>
      <c r="AH3049" s="32"/>
      <c r="AI3049" s="40"/>
      <c r="AJ3049" s="41"/>
      <c r="AK3049" s="42"/>
      <c r="AL3049" s="40"/>
      <c r="AM3049" s="41"/>
      <c r="AN3049" s="42"/>
      <c r="AO3049" s="43"/>
      <c r="AP3049" s="43"/>
      <c r="AQ3049" s="43"/>
    </row>
    <row r="3050" spans="5:43" x14ac:dyDescent="0.2">
      <c r="E3050" s="36"/>
      <c r="G3050" s="37"/>
      <c r="H3050" s="38"/>
      <c r="I3050" s="38"/>
      <c r="J3050" s="38"/>
      <c r="M3050" s="39"/>
      <c r="AG3050" s="32"/>
      <c r="AH3050" s="32"/>
      <c r="AI3050" s="40"/>
      <c r="AJ3050" s="41"/>
      <c r="AK3050" s="42"/>
      <c r="AL3050" s="40"/>
      <c r="AM3050" s="41"/>
      <c r="AN3050" s="42"/>
      <c r="AO3050" s="43"/>
      <c r="AP3050" s="43"/>
      <c r="AQ3050" s="43"/>
    </row>
    <row r="3051" spans="5:43" x14ac:dyDescent="0.2">
      <c r="E3051" s="36"/>
      <c r="G3051" s="37"/>
      <c r="H3051" s="38"/>
      <c r="I3051" s="38"/>
      <c r="J3051" s="38"/>
      <c r="M3051" s="39"/>
      <c r="AG3051" s="32"/>
      <c r="AH3051" s="32"/>
      <c r="AI3051" s="40"/>
      <c r="AJ3051" s="41"/>
      <c r="AK3051" s="42"/>
      <c r="AL3051" s="40"/>
      <c r="AM3051" s="41"/>
      <c r="AN3051" s="42"/>
      <c r="AO3051" s="43"/>
      <c r="AP3051" s="43"/>
      <c r="AQ3051" s="43"/>
    </row>
    <row r="3052" spans="5:43" x14ac:dyDescent="0.2">
      <c r="E3052" s="36"/>
      <c r="G3052" s="37"/>
      <c r="H3052" s="38"/>
      <c r="I3052" s="38"/>
      <c r="J3052" s="38"/>
      <c r="M3052" s="39"/>
      <c r="AG3052" s="32"/>
      <c r="AH3052" s="32"/>
      <c r="AI3052" s="40"/>
      <c r="AJ3052" s="41"/>
      <c r="AK3052" s="42"/>
      <c r="AL3052" s="40"/>
      <c r="AM3052" s="41"/>
      <c r="AN3052" s="42"/>
      <c r="AO3052" s="43"/>
      <c r="AP3052" s="43"/>
      <c r="AQ3052" s="43"/>
    </row>
    <row r="3053" spans="5:43" x14ac:dyDescent="0.2">
      <c r="E3053" s="36"/>
      <c r="G3053" s="37"/>
      <c r="H3053" s="38"/>
      <c r="I3053" s="38"/>
      <c r="J3053" s="38"/>
      <c r="M3053" s="39"/>
      <c r="AG3053" s="32"/>
      <c r="AH3053" s="32"/>
      <c r="AI3053" s="40"/>
      <c r="AJ3053" s="41"/>
      <c r="AK3053" s="42"/>
      <c r="AL3053" s="40"/>
      <c r="AM3053" s="41"/>
      <c r="AN3053" s="42"/>
      <c r="AO3053" s="43"/>
      <c r="AP3053" s="43"/>
      <c r="AQ3053" s="43"/>
    </row>
    <row r="3054" spans="5:43" x14ac:dyDescent="0.2">
      <c r="E3054" s="36"/>
      <c r="G3054" s="37"/>
      <c r="H3054" s="38"/>
      <c r="I3054" s="38"/>
      <c r="J3054" s="38"/>
      <c r="M3054" s="39"/>
      <c r="AG3054" s="32"/>
      <c r="AH3054" s="32"/>
      <c r="AI3054" s="40"/>
      <c r="AJ3054" s="41"/>
      <c r="AK3054" s="42"/>
      <c r="AL3054" s="40"/>
      <c r="AM3054" s="41"/>
      <c r="AN3054" s="42"/>
      <c r="AO3054" s="43"/>
      <c r="AP3054" s="43"/>
      <c r="AQ3054" s="43"/>
    </row>
    <row r="3055" spans="5:43" x14ac:dyDescent="0.2">
      <c r="E3055" s="36"/>
      <c r="G3055" s="37"/>
      <c r="H3055" s="38"/>
      <c r="I3055" s="38"/>
      <c r="J3055" s="38"/>
      <c r="M3055" s="39"/>
      <c r="AG3055" s="32"/>
      <c r="AH3055" s="32"/>
      <c r="AI3055" s="40"/>
      <c r="AJ3055" s="41"/>
      <c r="AK3055" s="42"/>
      <c r="AL3055" s="40"/>
      <c r="AM3055" s="41"/>
      <c r="AN3055" s="42"/>
      <c r="AO3055" s="43"/>
      <c r="AP3055" s="43"/>
      <c r="AQ3055" s="43"/>
    </row>
    <row r="3056" spans="5:43" x14ac:dyDescent="0.2">
      <c r="E3056" s="36"/>
      <c r="G3056" s="37"/>
      <c r="H3056" s="38"/>
      <c r="I3056" s="38"/>
      <c r="J3056" s="38"/>
      <c r="M3056" s="39"/>
      <c r="AG3056" s="32"/>
      <c r="AH3056" s="32"/>
      <c r="AI3056" s="40"/>
      <c r="AJ3056" s="41"/>
      <c r="AK3056" s="42"/>
      <c r="AL3056" s="40"/>
      <c r="AM3056" s="41"/>
      <c r="AN3056" s="42"/>
      <c r="AO3056" s="43"/>
      <c r="AP3056" s="43"/>
      <c r="AQ3056" s="43"/>
    </row>
    <row r="3057" spans="5:43" x14ac:dyDescent="0.2">
      <c r="E3057" s="36"/>
      <c r="G3057" s="37"/>
      <c r="H3057" s="38"/>
      <c r="I3057" s="38"/>
      <c r="J3057" s="38"/>
      <c r="M3057" s="39"/>
      <c r="AG3057" s="32"/>
      <c r="AH3057" s="32"/>
      <c r="AI3057" s="40"/>
      <c r="AJ3057" s="41"/>
      <c r="AK3057" s="42"/>
      <c r="AL3057" s="40"/>
      <c r="AM3057" s="41"/>
      <c r="AN3057" s="42"/>
      <c r="AO3057" s="43"/>
      <c r="AP3057" s="43"/>
      <c r="AQ3057" s="43"/>
    </row>
    <row r="3058" spans="5:43" x14ac:dyDescent="0.2">
      <c r="E3058" s="36"/>
      <c r="G3058" s="37"/>
      <c r="H3058" s="38"/>
      <c r="I3058" s="38"/>
      <c r="J3058" s="38"/>
      <c r="M3058" s="39"/>
      <c r="AG3058" s="32"/>
      <c r="AH3058" s="32"/>
      <c r="AI3058" s="40"/>
      <c r="AJ3058" s="41"/>
      <c r="AK3058" s="42"/>
      <c r="AL3058" s="40"/>
      <c r="AM3058" s="41"/>
      <c r="AN3058" s="42"/>
      <c r="AO3058" s="43"/>
      <c r="AP3058" s="43"/>
      <c r="AQ3058" s="43"/>
    </row>
    <row r="3059" spans="5:43" x14ac:dyDescent="0.2">
      <c r="E3059" s="36"/>
      <c r="G3059" s="37"/>
      <c r="H3059" s="38"/>
      <c r="I3059" s="38"/>
      <c r="J3059" s="38"/>
      <c r="M3059" s="39"/>
      <c r="AG3059" s="32"/>
      <c r="AH3059" s="32"/>
      <c r="AI3059" s="40"/>
      <c r="AJ3059" s="41"/>
      <c r="AK3059" s="42"/>
      <c r="AL3059" s="40"/>
      <c r="AM3059" s="41"/>
      <c r="AN3059" s="42"/>
      <c r="AO3059" s="43"/>
      <c r="AP3059" s="43"/>
      <c r="AQ3059" s="43"/>
    </row>
    <row r="3060" spans="5:43" x14ac:dyDescent="0.2">
      <c r="E3060" s="36"/>
      <c r="G3060" s="37"/>
      <c r="H3060" s="38"/>
      <c r="I3060" s="38"/>
      <c r="J3060" s="38"/>
      <c r="M3060" s="39"/>
      <c r="AG3060" s="32"/>
      <c r="AH3060" s="32"/>
      <c r="AI3060" s="40"/>
      <c r="AJ3060" s="41"/>
      <c r="AK3060" s="42"/>
      <c r="AL3060" s="40"/>
      <c r="AM3060" s="41"/>
      <c r="AN3060" s="42"/>
      <c r="AO3060" s="43"/>
      <c r="AP3060" s="43"/>
      <c r="AQ3060" s="43"/>
    </row>
    <row r="3061" spans="5:43" x14ac:dyDescent="0.2">
      <c r="E3061" s="36"/>
      <c r="G3061" s="37"/>
      <c r="H3061" s="38"/>
      <c r="I3061" s="38"/>
      <c r="J3061" s="38"/>
      <c r="M3061" s="39"/>
      <c r="AG3061" s="32"/>
      <c r="AH3061" s="32"/>
      <c r="AI3061" s="40"/>
      <c r="AJ3061" s="41"/>
      <c r="AK3061" s="42"/>
      <c r="AL3061" s="40"/>
      <c r="AM3061" s="41"/>
      <c r="AN3061" s="42"/>
      <c r="AO3061" s="43"/>
      <c r="AP3061" s="43"/>
      <c r="AQ3061" s="43"/>
    </row>
    <row r="3062" spans="5:43" x14ac:dyDescent="0.2">
      <c r="E3062" s="36"/>
      <c r="G3062" s="37"/>
      <c r="H3062" s="38"/>
      <c r="I3062" s="38"/>
      <c r="J3062" s="38"/>
      <c r="M3062" s="39"/>
      <c r="AG3062" s="32"/>
      <c r="AH3062" s="32"/>
      <c r="AI3062" s="40"/>
      <c r="AJ3062" s="41"/>
      <c r="AK3062" s="42"/>
      <c r="AL3062" s="40"/>
      <c r="AM3062" s="41"/>
      <c r="AN3062" s="42"/>
      <c r="AO3062" s="43"/>
      <c r="AP3062" s="43"/>
      <c r="AQ3062" s="43"/>
    </row>
    <row r="3063" spans="5:43" x14ac:dyDescent="0.2">
      <c r="E3063" s="36"/>
      <c r="G3063" s="37"/>
      <c r="H3063" s="38"/>
      <c r="I3063" s="38"/>
      <c r="J3063" s="38"/>
      <c r="M3063" s="39"/>
      <c r="AG3063" s="32"/>
      <c r="AH3063" s="32"/>
      <c r="AI3063" s="40"/>
      <c r="AJ3063" s="41"/>
      <c r="AK3063" s="42"/>
      <c r="AL3063" s="40"/>
      <c r="AM3063" s="41"/>
      <c r="AN3063" s="42"/>
      <c r="AO3063" s="43"/>
      <c r="AP3063" s="43"/>
      <c r="AQ3063" s="43"/>
    </row>
    <row r="3064" spans="5:43" x14ac:dyDescent="0.2">
      <c r="E3064" s="36"/>
      <c r="G3064" s="37"/>
      <c r="H3064" s="38"/>
      <c r="I3064" s="38"/>
      <c r="J3064" s="38"/>
      <c r="M3064" s="39"/>
      <c r="AG3064" s="32"/>
      <c r="AH3064" s="32"/>
      <c r="AI3064" s="40"/>
      <c r="AJ3064" s="41"/>
      <c r="AK3064" s="42"/>
      <c r="AL3064" s="40"/>
      <c r="AM3064" s="41"/>
      <c r="AN3064" s="42"/>
      <c r="AO3064" s="43"/>
      <c r="AP3064" s="43"/>
      <c r="AQ3064" s="43"/>
    </row>
    <row r="3065" spans="5:43" x14ac:dyDescent="0.2">
      <c r="E3065" s="36"/>
      <c r="G3065" s="37"/>
      <c r="H3065" s="38"/>
      <c r="I3065" s="38"/>
      <c r="J3065" s="38"/>
      <c r="M3065" s="39"/>
      <c r="AG3065" s="32"/>
      <c r="AH3065" s="32"/>
      <c r="AI3065" s="40"/>
      <c r="AJ3065" s="41"/>
      <c r="AK3065" s="42"/>
      <c r="AL3065" s="40"/>
      <c r="AM3065" s="41"/>
      <c r="AN3065" s="42"/>
      <c r="AO3065" s="43"/>
      <c r="AP3065" s="43"/>
      <c r="AQ3065" s="43"/>
    </row>
    <row r="3066" spans="5:43" x14ac:dyDescent="0.2">
      <c r="E3066" s="36"/>
      <c r="G3066" s="37"/>
      <c r="H3066" s="38"/>
      <c r="I3066" s="38"/>
      <c r="J3066" s="38"/>
      <c r="M3066" s="39"/>
      <c r="AG3066" s="32"/>
      <c r="AH3066" s="32"/>
      <c r="AI3066" s="40"/>
      <c r="AJ3066" s="41"/>
      <c r="AK3066" s="42"/>
      <c r="AL3066" s="40"/>
      <c r="AM3066" s="41"/>
      <c r="AN3066" s="42"/>
      <c r="AO3066" s="43"/>
      <c r="AP3066" s="43"/>
      <c r="AQ3066" s="43"/>
    </row>
    <row r="3067" spans="5:43" x14ac:dyDescent="0.2">
      <c r="E3067" s="36"/>
      <c r="G3067" s="37"/>
      <c r="H3067" s="38"/>
      <c r="I3067" s="38"/>
      <c r="J3067" s="38"/>
      <c r="M3067" s="39"/>
      <c r="AG3067" s="32"/>
      <c r="AH3067" s="32"/>
      <c r="AI3067" s="40"/>
      <c r="AJ3067" s="41"/>
      <c r="AK3067" s="42"/>
      <c r="AL3067" s="40"/>
      <c r="AM3067" s="41"/>
      <c r="AN3067" s="42"/>
      <c r="AO3067" s="43"/>
      <c r="AP3067" s="43"/>
      <c r="AQ3067" s="43"/>
    </row>
    <row r="3068" spans="5:43" x14ac:dyDescent="0.2">
      <c r="E3068" s="36"/>
      <c r="G3068" s="37"/>
      <c r="H3068" s="38"/>
      <c r="I3068" s="38"/>
      <c r="J3068" s="38"/>
      <c r="M3068" s="39"/>
      <c r="AG3068" s="32"/>
      <c r="AH3068" s="32"/>
      <c r="AI3068" s="40"/>
      <c r="AJ3068" s="41"/>
      <c r="AK3068" s="42"/>
      <c r="AL3068" s="40"/>
      <c r="AM3068" s="41"/>
      <c r="AN3068" s="42"/>
      <c r="AO3068" s="43"/>
      <c r="AP3068" s="43"/>
      <c r="AQ3068" s="43"/>
    </row>
    <row r="3069" spans="5:43" x14ac:dyDescent="0.2">
      <c r="E3069" s="36"/>
      <c r="G3069" s="37"/>
      <c r="H3069" s="38"/>
      <c r="I3069" s="38"/>
      <c r="J3069" s="38"/>
      <c r="M3069" s="39"/>
      <c r="AG3069" s="32"/>
      <c r="AH3069" s="32"/>
      <c r="AI3069" s="40"/>
      <c r="AJ3069" s="41"/>
      <c r="AK3069" s="42"/>
      <c r="AL3069" s="40"/>
      <c r="AM3069" s="41"/>
      <c r="AN3069" s="42"/>
      <c r="AO3069" s="43"/>
      <c r="AP3069" s="43"/>
      <c r="AQ3069" s="43"/>
    </row>
    <row r="3070" spans="5:43" x14ac:dyDescent="0.2">
      <c r="E3070" s="36"/>
      <c r="G3070" s="37"/>
      <c r="H3070" s="38"/>
      <c r="I3070" s="38"/>
      <c r="J3070" s="38"/>
      <c r="M3070" s="39"/>
      <c r="AG3070" s="32"/>
      <c r="AH3070" s="32"/>
      <c r="AI3070" s="40"/>
      <c r="AJ3070" s="41"/>
      <c r="AK3070" s="42"/>
      <c r="AL3070" s="40"/>
      <c r="AM3070" s="41"/>
      <c r="AN3070" s="42"/>
      <c r="AO3070" s="43"/>
      <c r="AP3070" s="43"/>
      <c r="AQ3070" s="43"/>
    </row>
    <row r="3071" spans="5:43" x14ac:dyDescent="0.2">
      <c r="E3071" s="36"/>
      <c r="G3071" s="37"/>
      <c r="H3071" s="38"/>
      <c r="I3071" s="38"/>
      <c r="J3071" s="38"/>
      <c r="M3071" s="39"/>
      <c r="AG3071" s="32"/>
      <c r="AH3071" s="32"/>
      <c r="AI3071" s="40"/>
      <c r="AJ3071" s="41"/>
      <c r="AK3071" s="42"/>
      <c r="AL3071" s="40"/>
      <c r="AM3071" s="41"/>
      <c r="AN3071" s="42"/>
      <c r="AO3071" s="43"/>
      <c r="AP3071" s="43"/>
      <c r="AQ3071" s="43"/>
    </row>
    <row r="3072" spans="5:43" x14ac:dyDescent="0.2">
      <c r="E3072" s="36"/>
      <c r="G3072" s="37"/>
      <c r="H3072" s="38"/>
      <c r="I3072" s="38"/>
      <c r="J3072" s="38"/>
      <c r="M3072" s="39"/>
      <c r="AG3072" s="32"/>
      <c r="AH3072" s="32"/>
      <c r="AI3072" s="40"/>
      <c r="AJ3072" s="41"/>
      <c r="AK3072" s="42"/>
      <c r="AL3072" s="40"/>
      <c r="AM3072" s="41"/>
      <c r="AN3072" s="42"/>
      <c r="AO3072" s="43"/>
      <c r="AP3072" s="43"/>
      <c r="AQ3072" s="43"/>
    </row>
    <row r="3073" spans="5:43" x14ac:dyDescent="0.2">
      <c r="E3073" s="36"/>
      <c r="G3073" s="37"/>
      <c r="H3073" s="38"/>
      <c r="I3073" s="38"/>
      <c r="J3073" s="38"/>
      <c r="M3073" s="39"/>
      <c r="AG3073" s="32"/>
      <c r="AH3073" s="32"/>
      <c r="AI3073" s="40"/>
      <c r="AJ3073" s="41"/>
      <c r="AK3073" s="42"/>
      <c r="AL3073" s="40"/>
      <c r="AM3073" s="41"/>
      <c r="AN3073" s="42"/>
      <c r="AO3073" s="43"/>
      <c r="AP3073" s="43"/>
      <c r="AQ3073" s="43"/>
    </row>
    <row r="3074" spans="5:43" x14ac:dyDescent="0.2">
      <c r="E3074" s="36"/>
      <c r="G3074" s="37"/>
      <c r="H3074" s="38"/>
      <c r="I3074" s="38"/>
      <c r="J3074" s="38"/>
      <c r="M3074" s="39"/>
      <c r="AG3074" s="32"/>
      <c r="AH3074" s="32"/>
      <c r="AI3074" s="40"/>
      <c r="AJ3074" s="41"/>
      <c r="AK3074" s="42"/>
      <c r="AL3074" s="40"/>
      <c r="AM3074" s="41"/>
      <c r="AN3074" s="42"/>
      <c r="AO3074" s="43"/>
      <c r="AP3074" s="43"/>
      <c r="AQ3074" s="43"/>
    </row>
    <row r="3075" spans="5:43" x14ac:dyDescent="0.2">
      <c r="E3075" s="36"/>
      <c r="G3075" s="37"/>
      <c r="H3075" s="38"/>
      <c r="I3075" s="38"/>
      <c r="J3075" s="38"/>
      <c r="M3075" s="39"/>
      <c r="AG3075" s="32"/>
      <c r="AH3075" s="32"/>
      <c r="AI3075" s="40"/>
      <c r="AJ3075" s="41"/>
      <c r="AK3075" s="42"/>
      <c r="AL3075" s="40"/>
      <c r="AM3075" s="41"/>
      <c r="AN3075" s="42"/>
      <c r="AO3075" s="43"/>
      <c r="AP3075" s="43"/>
      <c r="AQ3075" s="43"/>
    </row>
    <row r="3076" spans="5:43" x14ac:dyDescent="0.2">
      <c r="E3076" s="36"/>
      <c r="G3076" s="37"/>
      <c r="H3076" s="38"/>
      <c r="I3076" s="38"/>
      <c r="J3076" s="38"/>
      <c r="M3076" s="39"/>
      <c r="AG3076" s="32"/>
      <c r="AH3076" s="32"/>
      <c r="AI3076" s="40"/>
      <c r="AJ3076" s="41"/>
      <c r="AK3076" s="42"/>
      <c r="AL3076" s="40"/>
      <c r="AM3076" s="41"/>
      <c r="AN3076" s="42"/>
      <c r="AO3076" s="43"/>
      <c r="AP3076" s="43"/>
      <c r="AQ3076" s="43"/>
    </row>
    <row r="3077" spans="5:43" x14ac:dyDescent="0.2">
      <c r="E3077" s="36"/>
      <c r="G3077" s="37"/>
      <c r="H3077" s="38"/>
      <c r="I3077" s="38"/>
      <c r="J3077" s="38"/>
      <c r="M3077" s="39"/>
      <c r="AG3077" s="32"/>
      <c r="AH3077" s="32"/>
      <c r="AI3077" s="40"/>
      <c r="AJ3077" s="41"/>
      <c r="AK3077" s="42"/>
      <c r="AL3077" s="40"/>
      <c r="AM3077" s="41"/>
      <c r="AN3077" s="42"/>
      <c r="AO3077" s="43"/>
      <c r="AP3077" s="43"/>
      <c r="AQ3077" s="43"/>
    </row>
    <row r="3078" spans="5:43" x14ac:dyDescent="0.2">
      <c r="E3078" s="36"/>
      <c r="G3078" s="37"/>
      <c r="H3078" s="38"/>
      <c r="I3078" s="38"/>
      <c r="J3078" s="38"/>
      <c r="M3078" s="39"/>
      <c r="AG3078" s="32"/>
      <c r="AH3078" s="32"/>
      <c r="AI3078" s="40"/>
      <c r="AJ3078" s="41"/>
      <c r="AK3078" s="42"/>
      <c r="AL3078" s="40"/>
      <c r="AM3078" s="41"/>
      <c r="AN3078" s="42"/>
      <c r="AO3078" s="43"/>
      <c r="AP3078" s="43"/>
      <c r="AQ3078" s="43"/>
    </row>
    <row r="3079" spans="5:43" x14ac:dyDescent="0.2">
      <c r="E3079" s="36"/>
      <c r="G3079" s="37"/>
      <c r="H3079" s="38"/>
      <c r="I3079" s="38"/>
      <c r="J3079" s="38"/>
      <c r="M3079" s="39"/>
      <c r="AG3079" s="32"/>
      <c r="AH3079" s="32"/>
      <c r="AI3079" s="40"/>
      <c r="AJ3079" s="41"/>
      <c r="AK3079" s="42"/>
      <c r="AL3079" s="40"/>
      <c r="AM3079" s="41"/>
      <c r="AN3079" s="42"/>
      <c r="AO3079" s="43"/>
      <c r="AP3079" s="43"/>
      <c r="AQ3079" s="43"/>
    </row>
    <row r="3080" spans="5:43" x14ac:dyDescent="0.2">
      <c r="E3080" s="36"/>
      <c r="G3080" s="37"/>
      <c r="H3080" s="38"/>
      <c r="I3080" s="38"/>
      <c r="J3080" s="38"/>
      <c r="M3080" s="39"/>
      <c r="AG3080" s="32"/>
      <c r="AH3080" s="32"/>
      <c r="AI3080" s="40"/>
      <c r="AJ3080" s="41"/>
      <c r="AK3080" s="42"/>
      <c r="AL3080" s="40"/>
      <c r="AM3080" s="41"/>
      <c r="AN3080" s="42"/>
      <c r="AO3080" s="43"/>
      <c r="AP3080" s="43"/>
      <c r="AQ3080" s="43"/>
    </row>
    <row r="3081" spans="5:43" x14ac:dyDescent="0.2">
      <c r="E3081" s="36"/>
      <c r="G3081" s="37"/>
      <c r="H3081" s="38"/>
      <c r="I3081" s="38"/>
      <c r="J3081" s="38"/>
      <c r="M3081" s="39"/>
      <c r="AG3081" s="32"/>
      <c r="AH3081" s="32"/>
      <c r="AI3081" s="40"/>
      <c r="AJ3081" s="41"/>
      <c r="AK3081" s="42"/>
      <c r="AL3081" s="40"/>
      <c r="AM3081" s="41"/>
      <c r="AN3081" s="42"/>
      <c r="AO3081" s="43"/>
      <c r="AP3081" s="43"/>
      <c r="AQ3081" s="43"/>
    </row>
    <row r="3082" spans="5:43" x14ac:dyDescent="0.2">
      <c r="E3082" s="36"/>
      <c r="G3082" s="37"/>
      <c r="H3082" s="38"/>
      <c r="I3082" s="38"/>
      <c r="J3082" s="38"/>
      <c r="M3082" s="39"/>
      <c r="AG3082" s="32"/>
      <c r="AH3082" s="32"/>
      <c r="AI3082" s="40"/>
      <c r="AJ3082" s="41"/>
      <c r="AK3082" s="42"/>
      <c r="AL3082" s="40"/>
      <c r="AM3082" s="41"/>
      <c r="AN3082" s="42"/>
      <c r="AO3082" s="43"/>
      <c r="AP3082" s="43"/>
      <c r="AQ3082" s="43"/>
    </row>
    <row r="3083" spans="5:43" x14ac:dyDescent="0.2">
      <c r="E3083" s="36"/>
      <c r="G3083" s="37"/>
      <c r="H3083" s="38"/>
      <c r="I3083" s="38"/>
      <c r="J3083" s="38"/>
      <c r="M3083" s="39"/>
      <c r="AG3083" s="32"/>
      <c r="AH3083" s="32"/>
      <c r="AI3083" s="40"/>
      <c r="AJ3083" s="41"/>
      <c r="AK3083" s="42"/>
      <c r="AL3083" s="40"/>
      <c r="AM3083" s="41"/>
      <c r="AN3083" s="42"/>
      <c r="AO3083" s="43"/>
      <c r="AP3083" s="43"/>
      <c r="AQ3083" s="43"/>
    </row>
    <row r="3084" spans="5:43" x14ac:dyDescent="0.2">
      <c r="E3084" s="36"/>
      <c r="G3084" s="37"/>
      <c r="H3084" s="38"/>
      <c r="I3084" s="38"/>
      <c r="J3084" s="38"/>
      <c r="M3084" s="39"/>
      <c r="AG3084" s="32"/>
      <c r="AH3084" s="32"/>
      <c r="AI3084" s="40"/>
      <c r="AJ3084" s="41"/>
      <c r="AK3084" s="42"/>
      <c r="AL3084" s="40"/>
      <c r="AM3084" s="41"/>
      <c r="AN3084" s="42"/>
      <c r="AO3084" s="43"/>
      <c r="AP3084" s="43"/>
      <c r="AQ3084" s="43"/>
    </row>
    <row r="3085" spans="5:43" x14ac:dyDescent="0.2">
      <c r="E3085" s="36"/>
      <c r="G3085" s="37"/>
      <c r="H3085" s="38"/>
      <c r="I3085" s="38"/>
      <c r="J3085" s="38"/>
      <c r="M3085" s="39"/>
      <c r="AG3085" s="32"/>
      <c r="AH3085" s="32"/>
      <c r="AI3085" s="40"/>
      <c r="AJ3085" s="41"/>
      <c r="AK3085" s="42"/>
      <c r="AL3085" s="40"/>
      <c r="AM3085" s="41"/>
      <c r="AN3085" s="42"/>
      <c r="AO3085" s="43"/>
      <c r="AP3085" s="43"/>
      <c r="AQ3085" s="43"/>
    </row>
    <row r="3086" spans="5:43" x14ac:dyDescent="0.2">
      <c r="E3086" s="36"/>
      <c r="G3086" s="37"/>
      <c r="H3086" s="38"/>
      <c r="I3086" s="38"/>
      <c r="J3086" s="38"/>
      <c r="M3086" s="39"/>
      <c r="AG3086" s="32"/>
      <c r="AH3086" s="32"/>
      <c r="AI3086" s="40"/>
      <c r="AJ3086" s="41"/>
      <c r="AK3086" s="42"/>
      <c r="AL3086" s="40"/>
      <c r="AM3086" s="41"/>
      <c r="AN3086" s="42"/>
      <c r="AO3086" s="43"/>
      <c r="AP3086" s="43"/>
      <c r="AQ3086" s="43"/>
    </row>
    <row r="3087" spans="5:43" x14ac:dyDescent="0.2">
      <c r="E3087" s="36"/>
      <c r="G3087" s="37"/>
      <c r="H3087" s="38"/>
      <c r="I3087" s="38"/>
      <c r="J3087" s="38"/>
      <c r="M3087" s="39"/>
      <c r="AG3087" s="32"/>
      <c r="AH3087" s="32"/>
      <c r="AI3087" s="40"/>
      <c r="AJ3087" s="41"/>
      <c r="AK3087" s="42"/>
      <c r="AL3087" s="40"/>
      <c r="AM3087" s="41"/>
      <c r="AN3087" s="42"/>
      <c r="AO3087" s="43"/>
      <c r="AP3087" s="43"/>
      <c r="AQ3087" s="43"/>
    </row>
    <row r="3088" spans="5:43" x14ac:dyDescent="0.2">
      <c r="E3088" s="36"/>
      <c r="G3088" s="37"/>
      <c r="H3088" s="38"/>
      <c r="I3088" s="38"/>
      <c r="J3088" s="38"/>
      <c r="M3088" s="39"/>
      <c r="AG3088" s="32"/>
      <c r="AH3088" s="32"/>
      <c r="AI3088" s="40"/>
      <c r="AJ3088" s="41"/>
      <c r="AK3088" s="42"/>
      <c r="AL3088" s="40"/>
      <c r="AM3088" s="41"/>
      <c r="AN3088" s="42"/>
      <c r="AO3088" s="43"/>
      <c r="AP3088" s="43"/>
      <c r="AQ3088" s="43"/>
    </row>
    <row r="3089" spans="5:43" x14ac:dyDescent="0.2">
      <c r="E3089" s="36"/>
      <c r="G3089" s="37"/>
      <c r="H3089" s="38"/>
      <c r="I3089" s="38"/>
      <c r="J3089" s="38"/>
      <c r="M3089" s="39"/>
      <c r="AG3089" s="32"/>
      <c r="AH3089" s="32"/>
      <c r="AI3089" s="40"/>
      <c r="AJ3089" s="41"/>
      <c r="AK3089" s="42"/>
      <c r="AL3089" s="40"/>
      <c r="AM3089" s="41"/>
      <c r="AN3089" s="42"/>
      <c r="AO3089" s="43"/>
      <c r="AP3089" s="43"/>
      <c r="AQ3089" s="43"/>
    </row>
    <row r="3090" spans="5:43" x14ac:dyDescent="0.2">
      <c r="E3090" s="36"/>
      <c r="G3090" s="37"/>
      <c r="H3090" s="38"/>
      <c r="I3090" s="38"/>
      <c r="J3090" s="38"/>
      <c r="M3090" s="39"/>
      <c r="AG3090" s="32"/>
      <c r="AH3090" s="32"/>
      <c r="AI3090" s="40"/>
      <c r="AJ3090" s="41"/>
      <c r="AK3090" s="42"/>
      <c r="AL3090" s="40"/>
      <c r="AM3090" s="41"/>
      <c r="AN3090" s="42"/>
      <c r="AO3090" s="43"/>
      <c r="AP3090" s="43"/>
      <c r="AQ3090" s="43"/>
    </row>
    <row r="3091" spans="5:43" x14ac:dyDescent="0.2">
      <c r="E3091" s="36"/>
      <c r="G3091" s="37"/>
      <c r="H3091" s="38"/>
      <c r="I3091" s="38"/>
      <c r="J3091" s="38"/>
      <c r="M3091" s="39"/>
      <c r="AG3091" s="32"/>
      <c r="AH3091" s="32"/>
      <c r="AI3091" s="40"/>
      <c r="AJ3091" s="41"/>
      <c r="AK3091" s="42"/>
      <c r="AL3091" s="40"/>
      <c r="AM3091" s="41"/>
      <c r="AN3091" s="42"/>
      <c r="AO3091" s="43"/>
      <c r="AP3091" s="43"/>
      <c r="AQ3091" s="43"/>
    </row>
    <row r="3092" spans="5:43" x14ac:dyDescent="0.2">
      <c r="E3092" s="36"/>
      <c r="G3092" s="37"/>
      <c r="H3092" s="38"/>
      <c r="I3092" s="38"/>
      <c r="J3092" s="38"/>
      <c r="M3092" s="39"/>
      <c r="AG3092" s="32"/>
      <c r="AH3092" s="32"/>
      <c r="AI3092" s="40"/>
      <c r="AJ3092" s="41"/>
      <c r="AK3092" s="42"/>
      <c r="AL3092" s="40"/>
      <c r="AM3092" s="41"/>
      <c r="AN3092" s="42"/>
      <c r="AO3092" s="43"/>
      <c r="AP3092" s="43"/>
      <c r="AQ3092" s="43"/>
    </row>
    <row r="3093" spans="5:43" x14ac:dyDescent="0.2">
      <c r="E3093" s="36"/>
      <c r="G3093" s="37"/>
      <c r="H3093" s="38"/>
      <c r="I3093" s="38"/>
      <c r="J3093" s="38"/>
      <c r="M3093" s="39"/>
      <c r="AG3093" s="32"/>
      <c r="AH3093" s="32"/>
      <c r="AI3093" s="40"/>
      <c r="AJ3093" s="41"/>
      <c r="AK3093" s="42"/>
      <c r="AL3093" s="40"/>
      <c r="AM3093" s="41"/>
      <c r="AN3093" s="42"/>
      <c r="AO3093" s="43"/>
      <c r="AP3093" s="43"/>
      <c r="AQ3093" s="43"/>
    </row>
    <row r="3094" spans="5:43" x14ac:dyDescent="0.2">
      <c r="E3094" s="36"/>
      <c r="G3094" s="37"/>
      <c r="H3094" s="38"/>
      <c r="I3094" s="38"/>
      <c r="J3094" s="38"/>
      <c r="M3094" s="39"/>
      <c r="AG3094" s="32"/>
      <c r="AH3094" s="32"/>
      <c r="AI3094" s="40"/>
      <c r="AJ3094" s="41"/>
      <c r="AK3094" s="42"/>
      <c r="AL3094" s="40"/>
      <c r="AM3094" s="41"/>
      <c r="AN3094" s="42"/>
      <c r="AO3094" s="43"/>
      <c r="AP3094" s="43"/>
      <c r="AQ3094" s="43"/>
    </row>
    <row r="3095" spans="5:43" x14ac:dyDescent="0.2">
      <c r="E3095" s="36"/>
      <c r="G3095" s="37"/>
      <c r="H3095" s="38"/>
      <c r="I3095" s="38"/>
      <c r="J3095" s="38"/>
      <c r="M3095" s="39"/>
      <c r="AG3095" s="32"/>
      <c r="AH3095" s="32"/>
      <c r="AI3095" s="40"/>
      <c r="AJ3095" s="41"/>
      <c r="AK3095" s="42"/>
      <c r="AL3095" s="40"/>
      <c r="AM3095" s="41"/>
      <c r="AN3095" s="42"/>
      <c r="AO3095" s="43"/>
      <c r="AP3095" s="43"/>
      <c r="AQ3095" s="43"/>
    </row>
    <row r="3096" spans="5:43" x14ac:dyDescent="0.2">
      <c r="E3096" s="36"/>
      <c r="G3096" s="37"/>
      <c r="H3096" s="38"/>
      <c r="I3096" s="38"/>
      <c r="J3096" s="38"/>
      <c r="M3096" s="39"/>
      <c r="AG3096" s="32"/>
      <c r="AH3096" s="32"/>
      <c r="AI3096" s="40"/>
      <c r="AJ3096" s="41"/>
      <c r="AK3096" s="42"/>
      <c r="AL3096" s="40"/>
      <c r="AM3096" s="41"/>
      <c r="AN3096" s="42"/>
      <c r="AO3096" s="43"/>
      <c r="AP3096" s="43"/>
      <c r="AQ3096" s="43"/>
    </row>
    <row r="3097" spans="5:43" x14ac:dyDescent="0.2">
      <c r="E3097" s="36"/>
      <c r="G3097" s="37"/>
      <c r="H3097" s="38"/>
      <c r="I3097" s="38"/>
      <c r="J3097" s="38"/>
      <c r="M3097" s="39"/>
      <c r="AG3097" s="32"/>
      <c r="AH3097" s="32"/>
      <c r="AI3097" s="40"/>
      <c r="AJ3097" s="41"/>
      <c r="AK3097" s="42"/>
      <c r="AL3097" s="40"/>
      <c r="AM3097" s="41"/>
      <c r="AN3097" s="42"/>
      <c r="AO3097" s="43"/>
      <c r="AP3097" s="43"/>
      <c r="AQ3097" s="43"/>
    </row>
    <row r="3098" spans="5:43" x14ac:dyDescent="0.2">
      <c r="E3098" s="36"/>
      <c r="G3098" s="37"/>
      <c r="H3098" s="38"/>
      <c r="I3098" s="38"/>
      <c r="J3098" s="38"/>
      <c r="M3098" s="39"/>
      <c r="AG3098" s="32"/>
      <c r="AH3098" s="32"/>
      <c r="AI3098" s="40"/>
      <c r="AJ3098" s="41"/>
      <c r="AK3098" s="42"/>
      <c r="AL3098" s="40"/>
      <c r="AM3098" s="41"/>
      <c r="AN3098" s="42"/>
      <c r="AO3098" s="43"/>
      <c r="AP3098" s="43"/>
      <c r="AQ3098" s="43"/>
    </row>
    <row r="3099" spans="5:43" x14ac:dyDescent="0.2">
      <c r="E3099" s="36"/>
      <c r="G3099" s="37"/>
      <c r="H3099" s="38"/>
      <c r="I3099" s="38"/>
      <c r="J3099" s="38"/>
      <c r="M3099" s="39"/>
      <c r="AG3099" s="32"/>
      <c r="AH3099" s="32"/>
      <c r="AI3099" s="40"/>
      <c r="AJ3099" s="41"/>
      <c r="AK3099" s="42"/>
      <c r="AL3099" s="40"/>
      <c r="AM3099" s="41"/>
      <c r="AN3099" s="42"/>
      <c r="AO3099" s="43"/>
      <c r="AP3099" s="43"/>
      <c r="AQ3099" s="43"/>
    </row>
    <row r="3100" spans="5:43" x14ac:dyDescent="0.2">
      <c r="E3100" s="36"/>
      <c r="G3100" s="37"/>
      <c r="H3100" s="38"/>
      <c r="I3100" s="38"/>
      <c r="J3100" s="38"/>
      <c r="M3100" s="39"/>
      <c r="AG3100" s="32"/>
      <c r="AH3100" s="32"/>
      <c r="AI3100" s="40"/>
      <c r="AJ3100" s="41"/>
      <c r="AK3100" s="42"/>
      <c r="AL3100" s="40"/>
      <c r="AM3100" s="41"/>
      <c r="AN3100" s="42"/>
      <c r="AO3100" s="43"/>
      <c r="AP3100" s="43"/>
      <c r="AQ3100" s="43"/>
    </row>
    <row r="3101" spans="5:43" x14ac:dyDescent="0.2">
      <c r="E3101" s="36"/>
      <c r="G3101" s="37"/>
      <c r="H3101" s="38"/>
      <c r="I3101" s="38"/>
      <c r="J3101" s="38"/>
      <c r="M3101" s="39"/>
      <c r="AG3101" s="32"/>
      <c r="AH3101" s="32"/>
      <c r="AI3101" s="40"/>
      <c r="AJ3101" s="41"/>
      <c r="AK3101" s="42"/>
      <c r="AL3101" s="40"/>
      <c r="AM3101" s="41"/>
      <c r="AN3101" s="42"/>
      <c r="AO3101" s="43"/>
      <c r="AP3101" s="43"/>
      <c r="AQ3101" s="43"/>
    </row>
    <row r="3102" spans="5:43" x14ac:dyDescent="0.2">
      <c r="E3102" s="36"/>
      <c r="G3102" s="37"/>
      <c r="H3102" s="38"/>
      <c r="I3102" s="38"/>
      <c r="J3102" s="38"/>
      <c r="M3102" s="39"/>
      <c r="AG3102" s="32"/>
      <c r="AH3102" s="32"/>
      <c r="AI3102" s="40"/>
      <c r="AJ3102" s="41"/>
      <c r="AK3102" s="42"/>
      <c r="AL3102" s="40"/>
      <c r="AM3102" s="41"/>
      <c r="AN3102" s="42"/>
      <c r="AO3102" s="43"/>
      <c r="AP3102" s="43"/>
      <c r="AQ3102" s="43"/>
    </row>
    <row r="3103" spans="5:43" x14ac:dyDescent="0.2">
      <c r="E3103" s="36"/>
      <c r="G3103" s="37"/>
      <c r="H3103" s="38"/>
      <c r="I3103" s="38"/>
      <c r="J3103" s="38"/>
      <c r="M3103" s="39"/>
      <c r="AG3103" s="32"/>
      <c r="AH3103" s="32"/>
      <c r="AI3103" s="40"/>
      <c r="AJ3103" s="41"/>
      <c r="AK3103" s="42"/>
      <c r="AL3103" s="40"/>
      <c r="AM3103" s="41"/>
      <c r="AN3103" s="42"/>
      <c r="AO3103" s="43"/>
      <c r="AP3103" s="43"/>
      <c r="AQ3103" s="43"/>
    </row>
    <row r="3104" spans="5:43" x14ac:dyDescent="0.2">
      <c r="E3104" s="36"/>
      <c r="G3104" s="37"/>
      <c r="H3104" s="38"/>
      <c r="I3104" s="38"/>
      <c r="J3104" s="38"/>
      <c r="M3104" s="39"/>
      <c r="AG3104" s="32"/>
      <c r="AH3104" s="32"/>
      <c r="AI3104" s="40"/>
      <c r="AJ3104" s="41"/>
      <c r="AK3104" s="42"/>
      <c r="AL3104" s="40"/>
      <c r="AM3104" s="41"/>
      <c r="AN3104" s="42"/>
      <c r="AO3104" s="43"/>
      <c r="AP3104" s="43"/>
      <c r="AQ3104" s="43"/>
    </row>
    <row r="3105" spans="5:43" x14ac:dyDescent="0.2">
      <c r="E3105" s="36"/>
      <c r="G3105" s="37"/>
      <c r="H3105" s="38"/>
      <c r="I3105" s="38"/>
      <c r="J3105" s="38"/>
      <c r="M3105" s="39"/>
      <c r="AG3105" s="32"/>
      <c r="AH3105" s="32"/>
      <c r="AI3105" s="40"/>
      <c r="AJ3105" s="41"/>
      <c r="AK3105" s="42"/>
      <c r="AL3105" s="40"/>
      <c r="AM3105" s="41"/>
      <c r="AN3105" s="42"/>
      <c r="AO3105" s="43"/>
      <c r="AP3105" s="43"/>
      <c r="AQ3105" s="43"/>
    </row>
    <row r="3106" spans="5:43" x14ac:dyDescent="0.2">
      <c r="E3106" s="36"/>
      <c r="G3106" s="37"/>
      <c r="H3106" s="38"/>
      <c r="I3106" s="38"/>
      <c r="J3106" s="38"/>
      <c r="M3106" s="39"/>
      <c r="AG3106" s="32"/>
      <c r="AH3106" s="32"/>
      <c r="AI3106" s="40"/>
      <c r="AJ3106" s="41"/>
      <c r="AK3106" s="42"/>
      <c r="AL3106" s="40"/>
      <c r="AM3106" s="41"/>
      <c r="AN3106" s="42"/>
      <c r="AO3106" s="43"/>
      <c r="AP3106" s="43"/>
      <c r="AQ3106" s="43"/>
    </row>
    <row r="3107" spans="5:43" x14ac:dyDescent="0.2">
      <c r="E3107" s="36"/>
      <c r="G3107" s="37"/>
      <c r="H3107" s="38"/>
      <c r="I3107" s="38"/>
      <c r="J3107" s="38"/>
      <c r="M3107" s="39"/>
      <c r="AG3107" s="32"/>
      <c r="AH3107" s="32"/>
      <c r="AI3107" s="40"/>
      <c r="AJ3107" s="41"/>
      <c r="AK3107" s="42"/>
      <c r="AL3107" s="40"/>
      <c r="AM3107" s="41"/>
      <c r="AN3107" s="42"/>
      <c r="AO3107" s="43"/>
      <c r="AP3107" s="43"/>
      <c r="AQ3107" s="43"/>
    </row>
    <row r="3108" spans="5:43" x14ac:dyDescent="0.2">
      <c r="E3108" s="36"/>
      <c r="G3108" s="37"/>
      <c r="H3108" s="38"/>
      <c r="I3108" s="38"/>
      <c r="J3108" s="38"/>
      <c r="M3108" s="39"/>
      <c r="AG3108" s="32"/>
      <c r="AH3108" s="32"/>
      <c r="AI3108" s="40"/>
      <c r="AJ3108" s="41"/>
      <c r="AK3108" s="42"/>
      <c r="AL3108" s="40"/>
      <c r="AM3108" s="41"/>
      <c r="AN3108" s="42"/>
      <c r="AO3108" s="43"/>
      <c r="AP3108" s="43"/>
      <c r="AQ3108" s="43"/>
    </row>
    <row r="3109" spans="5:43" x14ac:dyDescent="0.2">
      <c r="E3109" s="36"/>
      <c r="G3109" s="37"/>
      <c r="H3109" s="38"/>
      <c r="I3109" s="38"/>
      <c r="J3109" s="38"/>
      <c r="M3109" s="39"/>
      <c r="AG3109" s="32"/>
      <c r="AH3109" s="32"/>
      <c r="AI3109" s="40"/>
      <c r="AJ3109" s="41"/>
      <c r="AK3109" s="42"/>
      <c r="AL3109" s="40"/>
      <c r="AM3109" s="41"/>
      <c r="AN3109" s="42"/>
      <c r="AO3109" s="43"/>
      <c r="AP3109" s="43"/>
      <c r="AQ3109" s="43"/>
    </row>
    <row r="3110" spans="5:43" x14ac:dyDescent="0.2">
      <c r="E3110" s="36"/>
      <c r="G3110" s="37"/>
      <c r="H3110" s="38"/>
      <c r="I3110" s="38"/>
      <c r="J3110" s="38"/>
      <c r="M3110" s="39"/>
      <c r="AG3110" s="32"/>
      <c r="AH3110" s="32"/>
      <c r="AI3110" s="40"/>
      <c r="AJ3110" s="41"/>
      <c r="AK3110" s="42"/>
      <c r="AL3110" s="40"/>
      <c r="AM3110" s="41"/>
      <c r="AN3110" s="42"/>
      <c r="AO3110" s="43"/>
      <c r="AP3110" s="43"/>
      <c r="AQ3110" s="43"/>
    </row>
    <row r="3111" spans="5:43" x14ac:dyDescent="0.2">
      <c r="E3111" s="36"/>
      <c r="G3111" s="37"/>
      <c r="H3111" s="38"/>
      <c r="I3111" s="38"/>
      <c r="J3111" s="38"/>
      <c r="M3111" s="39"/>
      <c r="AG3111" s="32"/>
      <c r="AH3111" s="32"/>
      <c r="AI3111" s="40"/>
      <c r="AJ3111" s="41"/>
      <c r="AK3111" s="42"/>
      <c r="AL3111" s="40"/>
      <c r="AM3111" s="41"/>
      <c r="AN3111" s="42"/>
      <c r="AO3111" s="43"/>
      <c r="AP3111" s="43"/>
      <c r="AQ3111" s="43"/>
    </row>
    <row r="3112" spans="5:43" x14ac:dyDescent="0.2">
      <c r="E3112" s="36"/>
      <c r="G3112" s="37"/>
      <c r="H3112" s="38"/>
      <c r="I3112" s="38"/>
      <c r="J3112" s="38"/>
      <c r="M3112" s="39"/>
      <c r="AG3112" s="32"/>
      <c r="AH3112" s="32"/>
      <c r="AI3112" s="40"/>
      <c r="AJ3112" s="41"/>
      <c r="AK3112" s="42"/>
      <c r="AL3112" s="40"/>
      <c r="AM3112" s="41"/>
      <c r="AN3112" s="42"/>
      <c r="AO3112" s="43"/>
      <c r="AP3112" s="43"/>
      <c r="AQ3112" s="43"/>
    </row>
    <row r="3113" spans="5:43" x14ac:dyDescent="0.2">
      <c r="E3113" s="36"/>
      <c r="G3113" s="37"/>
      <c r="H3113" s="38"/>
      <c r="I3113" s="38"/>
      <c r="J3113" s="38"/>
      <c r="M3113" s="39"/>
      <c r="AG3113" s="32"/>
      <c r="AH3113" s="32"/>
      <c r="AI3113" s="40"/>
      <c r="AJ3113" s="41"/>
      <c r="AK3113" s="42"/>
      <c r="AL3113" s="40"/>
      <c r="AM3113" s="41"/>
      <c r="AN3113" s="42"/>
      <c r="AO3113" s="43"/>
      <c r="AP3113" s="43"/>
      <c r="AQ3113" s="43"/>
    </row>
    <row r="3114" spans="5:43" x14ac:dyDescent="0.2">
      <c r="E3114" s="36"/>
      <c r="G3114" s="37"/>
      <c r="H3114" s="38"/>
      <c r="I3114" s="38"/>
      <c r="J3114" s="38"/>
      <c r="M3114" s="39"/>
      <c r="AG3114" s="32"/>
      <c r="AH3114" s="32"/>
      <c r="AI3114" s="40"/>
      <c r="AJ3114" s="41"/>
      <c r="AK3114" s="42"/>
      <c r="AL3114" s="40"/>
      <c r="AM3114" s="41"/>
      <c r="AN3114" s="42"/>
      <c r="AO3114" s="43"/>
      <c r="AP3114" s="43"/>
      <c r="AQ3114" s="43"/>
    </row>
    <row r="3115" spans="5:43" x14ac:dyDescent="0.2">
      <c r="E3115" s="36"/>
      <c r="G3115" s="37"/>
      <c r="H3115" s="38"/>
      <c r="I3115" s="38"/>
      <c r="J3115" s="38"/>
      <c r="M3115" s="39"/>
      <c r="AG3115" s="32"/>
      <c r="AH3115" s="32"/>
      <c r="AI3115" s="40"/>
      <c r="AJ3115" s="41"/>
      <c r="AK3115" s="42"/>
      <c r="AL3115" s="40"/>
      <c r="AM3115" s="41"/>
      <c r="AN3115" s="42"/>
      <c r="AO3115" s="43"/>
      <c r="AP3115" s="43"/>
      <c r="AQ3115" s="43"/>
    </row>
    <row r="3116" spans="5:43" x14ac:dyDescent="0.2">
      <c r="E3116" s="36"/>
      <c r="G3116" s="37"/>
      <c r="H3116" s="38"/>
      <c r="I3116" s="38"/>
      <c r="J3116" s="38"/>
      <c r="M3116" s="39"/>
      <c r="AG3116" s="32"/>
      <c r="AH3116" s="32"/>
      <c r="AI3116" s="40"/>
      <c r="AJ3116" s="41"/>
      <c r="AK3116" s="42"/>
      <c r="AL3116" s="40"/>
      <c r="AM3116" s="41"/>
      <c r="AN3116" s="42"/>
      <c r="AO3116" s="43"/>
      <c r="AP3116" s="43"/>
      <c r="AQ3116" s="43"/>
    </row>
    <row r="3117" spans="5:43" x14ac:dyDescent="0.2">
      <c r="E3117" s="36"/>
      <c r="G3117" s="37"/>
      <c r="H3117" s="38"/>
      <c r="I3117" s="38"/>
      <c r="J3117" s="38"/>
      <c r="M3117" s="39"/>
      <c r="AG3117" s="32"/>
      <c r="AH3117" s="32"/>
      <c r="AI3117" s="40"/>
      <c r="AJ3117" s="41"/>
      <c r="AK3117" s="42"/>
      <c r="AL3117" s="40"/>
      <c r="AM3117" s="41"/>
      <c r="AN3117" s="42"/>
      <c r="AO3117" s="43"/>
      <c r="AP3117" s="43"/>
      <c r="AQ3117" s="43"/>
    </row>
    <row r="3118" spans="5:43" x14ac:dyDescent="0.2">
      <c r="E3118" s="36"/>
      <c r="G3118" s="37"/>
      <c r="H3118" s="38"/>
      <c r="I3118" s="38"/>
      <c r="J3118" s="38"/>
      <c r="M3118" s="39"/>
      <c r="AG3118" s="32"/>
      <c r="AH3118" s="32"/>
      <c r="AI3118" s="40"/>
      <c r="AJ3118" s="41"/>
      <c r="AK3118" s="42"/>
      <c r="AL3118" s="40"/>
      <c r="AM3118" s="41"/>
      <c r="AN3118" s="42"/>
      <c r="AO3118" s="43"/>
      <c r="AP3118" s="43"/>
      <c r="AQ3118" s="43"/>
    </row>
    <row r="3119" spans="5:43" x14ac:dyDescent="0.2">
      <c r="E3119" s="36"/>
      <c r="G3119" s="37"/>
      <c r="H3119" s="38"/>
      <c r="I3119" s="38"/>
      <c r="J3119" s="38"/>
      <c r="M3119" s="39"/>
      <c r="AG3119" s="32"/>
      <c r="AH3119" s="32"/>
      <c r="AI3119" s="40"/>
      <c r="AJ3119" s="41"/>
      <c r="AK3119" s="42"/>
      <c r="AL3119" s="40"/>
      <c r="AM3119" s="41"/>
      <c r="AN3119" s="42"/>
      <c r="AO3119" s="43"/>
      <c r="AP3119" s="43"/>
      <c r="AQ3119" s="43"/>
    </row>
    <row r="3120" spans="5:43" x14ac:dyDescent="0.2">
      <c r="E3120" s="36"/>
      <c r="G3120" s="37"/>
      <c r="H3120" s="38"/>
      <c r="I3120" s="38"/>
      <c r="J3120" s="38"/>
      <c r="M3120" s="39"/>
      <c r="AG3120" s="32"/>
      <c r="AH3120" s="32"/>
      <c r="AI3120" s="40"/>
      <c r="AJ3120" s="41"/>
      <c r="AK3120" s="42"/>
      <c r="AL3120" s="40"/>
      <c r="AM3120" s="41"/>
      <c r="AN3120" s="42"/>
      <c r="AO3120" s="43"/>
      <c r="AP3120" s="43"/>
      <c r="AQ3120" s="43"/>
    </row>
    <row r="3121" spans="5:43" x14ac:dyDescent="0.2">
      <c r="E3121" s="36"/>
      <c r="G3121" s="37"/>
      <c r="H3121" s="38"/>
      <c r="I3121" s="38"/>
      <c r="J3121" s="38"/>
      <c r="M3121" s="39"/>
      <c r="AG3121" s="32"/>
      <c r="AH3121" s="32"/>
      <c r="AI3121" s="40"/>
      <c r="AJ3121" s="41"/>
      <c r="AK3121" s="42"/>
      <c r="AL3121" s="40"/>
      <c r="AM3121" s="41"/>
      <c r="AN3121" s="42"/>
      <c r="AO3121" s="43"/>
      <c r="AP3121" s="43"/>
      <c r="AQ3121" s="43"/>
    </row>
    <row r="3122" spans="5:43" x14ac:dyDescent="0.2">
      <c r="E3122" s="36"/>
      <c r="G3122" s="37"/>
      <c r="H3122" s="38"/>
      <c r="I3122" s="38"/>
      <c r="J3122" s="38"/>
      <c r="M3122" s="39"/>
      <c r="AG3122" s="32"/>
      <c r="AH3122" s="32"/>
      <c r="AI3122" s="40"/>
      <c r="AJ3122" s="41"/>
      <c r="AK3122" s="42"/>
      <c r="AL3122" s="40"/>
      <c r="AM3122" s="41"/>
      <c r="AN3122" s="42"/>
      <c r="AO3122" s="43"/>
      <c r="AP3122" s="43"/>
      <c r="AQ3122" s="43"/>
    </row>
    <row r="3123" spans="5:43" x14ac:dyDescent="0.2">
      <c r="E3123" s="36"/>
      <c r="G3123" s="37"/>
      <c r="H3123" s="38"/>
      <c r="I3123" s="38"/>
      <c r="J3123" s="38"/>
      <c r="M3123" s="39"/>
      <c r="AG3123" s="32"/>
      <c r="AH3123" s="32"/>
      <c r="AI3123" s="40"/>
      <c r="AJ3123" s="41"/>
      <c r="AK3123" s="42"/>
      <c r="AL3123" s="40"/>
      <c r="AM3123" s="41"/>
      <c r="AN3123" s="42"/>
      <c r="AO3123" s="43"/>
      <c r="AP3123" s="43"/>
      <c r="AQ3123" s="43"/>
    </row>
    <row r="3124" spans="5:43" x14ac:dyDescent="0.2">
      <c r="E3124" s="36"/>
      <c r="G3124" s="37"/>
      <c r="H3124" s="38"/>
      <c r="I3124" s="38"/>
      <c r="J3124" s="38"/>
      <c r="M3124" s="39"/>
      <c r="AG3124" s="32"/>
      <c r="AH3124" s="32"/>
      <c r="AI3124" s="40"/>
      <c r="AJ3124" s="41"/>
      <c r="AK3124" s="42"/>
      <c r="AL3124" s="40"/>
      <c r="AM3124" s="41"/>
      <c r="AN3124" s="42"/>
      <c r="AO3124" s="43"/>
      <c r="AP3124" s="43"/>
      <c r="AQ3124" s="43"/>
    </row>
    <row r="3125" spans="5:43" x14ac:dyDescent="0.2">
      <c r="E3125" s="36"/>
      <c r="G3125" s="37"/>
      <c r="H3125" s="38"/>
      <c r="I3125" s="38"/>
      <c r="J3125" s="38"/>
      <c r="M3125" s="39"/>
      <c r="AG3125" s="32"/>
      <c r="AH3125" s="32"/>
      <c r="AI3125" s="40"/>
      <c r="AJ3125" s="41"/>
      <c r="AK3125" s="42"/>
      <c r="AL3125" s="40"/>
      <c r="AM3125" s="41"/>
      <c r="AN3125" s="42"/>
      <c r="AO3125" s="43"/>
      <c r="AP3125" s="43"/>
      <c r="AQ3125" s="43"/>
    </row>
    <row r="3126" spans="5:43" x14ac:dyDescent="0.2">
      <c r="E3126" s="36"/>
      <c r="G3126" s="37"/>
      <c r="H3126" s="38"/>
      <c r="I3126" s="38"/>
      <c r="J3126" s="38"/>
      <c r="M3126" s="39"/>
      <c r="AG3126" s="32"/>
      <c r="AH3126" s="32"/>
      <c r="AI3126" s="40"/>
      <c r="AJ3126" s="41"/>
      <c r="AK3126" s="42"/>
      <c r="AL3126" s="40"/>
      <c r="AM3126" s="41"/>
      <c r="AN3126" s="42"/>
      <c r="AO3126" s="43"/>
      <c r="AP3126" s="43"/>
      <c r="AQ3126" s="43"/>
    </row>
    <row r="3127" spans="5:43" x14ac:dyDescent="0.2">
      <c r="E3127" s="36"/>
      <c r="G3127" s="37"/>
      <c r="H3127" s="38"/>
      <c r="I3127" s="38"/>
      <c r="J3127" s="38"/>
      <c r="M3127" s="39"/>
      <c r="AG3127" s="32"/>
      <c r="AH3127" s="32"/>
      <c r="AI3127" s="40"/>
      <c r="AJ3127" s="41"/>
      <c r="AK3127" s="42"/>
      <c r="AL3127" s="40"/>
      <c r="AM3127" s="41"/>
      <c r="AN3127" s="42"/>
      <c r="AO3127" s="43"/>
      <c r="AP3127" s="43"/>
      <c r="AQ3127" s="43"/>
    </row>
    <row r="3128" spans="5:43" x14ac:dyDescent="0.2">
      <c r="E3128" s="36"/>
      <c r="G3128" s="37"/>
      <c r="H3128" s="38"/>
      <c r="I3128" s="38"/>
      <c r="J3128" s="38"/>
      <c r="M3128" s="39"/>
      <c r="AG3128" s="32"/>
      <c r="AH3128" s="32"/>
      <c r="AI3128" s="40"/>
      <c r="AJ3128" s="41"/>
      <c r="AK3128" s="42"/>
      <c r="AL3128" s="40"/>
      <c r="AM3128" s="41"/>
      <c r="AN3128" s="42"/>
      <c r="AO3128" s="43"/>
      <c r="AP3128" s="43"/>
      <c r="AQ3128" s="43"/>
    </row>
    <row r="3129" spans="5:43" x14ac:dyDescent="0.2">
      <c r="E3129" s="36"/>
      <c r="G3129" s="37"/>
      <c r="H3129" s="38"/>
      <c r="I3129" s="38"/>
      <c r="J3129" s="38"/>
      <c r="M3129" s="39"/>
      <c r="AG3129" s="32"/>
      <c r="AH3129" s="32"/>
      <c r="AI3129" s="40"/>
      <c r="AJ3129" s="41"/>
      <c r="AK3129" s="42"/>
      <c r="AL3129" s="40"/>
      <c r="AM3129" s="41"/>
      <c r="AN3129" s="42"/>
      <c r="AO3129" s="43"/>
      <c r="AP3129" s="43"/>
      <c r="AQ3129" s="43"/>
    </row>
    <row r="3130" spans="5:43" x14ac:dyDescent="0.2">
      <c r="E3130" s="36"/>
      <c r="G3130" s="37"/>
      <c r="H3130" s="38"/>
      <c r="I3130" s="38"/>
      <c r="J3130" s="38"/>
      <c r="M3130" s="39"/>
      <c r="AG3130" s="32"/>
      <c r="AH3130" s="32"/>
      <c r="AI3130" s="40"/>
      <c r="AJ3130" s="41"/>
      <c r="AK3130" s="42"/>
      <c r="AL3130" s="40"/>
      <c r="AM3130" s="41"/>
      <c r="AN3130" s="42"/>
      <c r="AO3130" s="43"/>
      <c r="AP3130" s="43"/>
      <c r="AQ3130" s="43"/>
    </row>
    <row r="3131" spans="5:43" x14ac:dyDescent="0.2">
      <c r="E3131" s="36"/>
      <c r="G3131" s="37"/>
      <c r="H3131" s="38"/>
      <c r="I3131" s="38"/>
      <c r="J3131" s="38"/>
      <c r="M3131" s="39"/>
      <c r="AG3131" s="32"/>
      <c r="AH3131" s="32"/>
      <c r="AI3131" s="40"/>
      <c r="AJ3131" s="41"/>
      <c r="AK3131" s="42"/>
      <c r="AL3131" s="40"/>
      <c r="AM3131" s="41"/>
      <c r="AN3131" s="42"/>
      <c r="AO3131" s="43"/>
      <c r="AP3131" s="43"/>
      <c r="AQ3131" s="43"/>
    </row>
    <row r="3132" spans="5:43" x14ac:dyDescent="0.2">
      <c r="E3132" s="36"/>
      <c r="G3132" s="37"/>
      <c r="H3132" s="38"/>
      <c r="I3132" s="38"/>
      <c r="J3132" s="38"/>
      <c r="M3132" s="39"/>
      <c r="AG3132" s="32"/>
      <c r="AH3132" s="32"/>
      <c r="AI3132" s="40"/>
      <c r="AJ3132" s="41"/>
      <c r="AK3132" s="42"/>
      <c r="AL3132" s="40"/>
      <c r="AM3132" s="41"/>
      <c r="AN3132" s="42"/>
      <c r="AO3132" s="43"/>
      <c r="AP3132" s="43"/>
      <c r="AQ3132" s="43"/>
    </row>
    <row r="3133" spans="5:43" x14ac:dyDescent="0.2">
      <c r="E3133" s="36"/>
      <c r="G3133" s="37"/>
      <c r="H3133" s="38"/>
      <c r="I3133" s="38"/>
      <c r="J3133" s="38"/>
      <c r="M3133" s="39"/>
      <c r="AG3133" s="32"/>
      <c r="AH3133" s="32"/>
      <c r="AI3133" s="40"/>
      <c r="AJ3133" s="41"/>
      <c r="AK3133" s="42"/>
      <c r="AL3133" s="40"/>
      <c r="AM3133" s="41"/>
      <c r="AN3133" s="42"/>
      <c r="AO3133" s="43"/>
      <c r="AP3133" s="43"/>
      <c r="AQ3133" s="43"/>
    </row>
    <row r="3134" spans="5:43" x14ac:dyDescent="0.2">
      <c r="E3134" s="36"/>
      <c r="G3134" s="37"/>
      <c r="H3134" s="38"/>
      <c r="I3134" s="38"/>
      <c r="J3134" s="38"/>
      <c r="M3134" s="39"/>
      <c r="AG3134" s="32"/>
      <c r="AH3134" s="32"/>
      <c r="AI3134" s="40"/>
      <c r="AJ3134" s="41"/>
      <c r="AK3134" s="42"/>
      <c r="AL3134" s="40"/>
      <c r="AM3134" s="41"/>
      <c r="AN3134" s="42"/>
      <c r="AO3134" s="43"/>
      <c r="AP3134" s="43"/>
      <c r="AQ3134" s="43"/>
    </row>
    <row r="3135" spans="5:43" x14ac:dyDescent="0.2">
      <c r="E3135" s="36"/>
      <c r="G3135" s="37"/>
      <c r="H3135" s="38"/>
      <c r="I3135" s="38"/>
      <c r="J3135" s="38"/>
      <c r="M3135" s="39"/>
      <c r="AG3135" s="32"/>
      <c r="AH3135" s="32"/>
      <c r="AI3135" s="40"/>
      <c r="AJ3135" s="41"/>
      <c r="AK3135" s="42"/>
      <c r="AL3135" s="40"/>
      <c r="AM3135" s="41"/>
      <c r="AN3135" s="42"/>
      <c r="AO3135" s="43"/>
      <c r="AP3135" s="43"/>
      <c r="AQ3135" s="43"/>
    </row>
    <row r="3136" spans="5:43" x14ac:dyDescent="0.2">
      <c r="E3136" s="36"/>
      <c r="G3136" s="37"/>
      <c r="H3136" s="38"/>
      <c r="I3136" s="38"/>
      <c r="J3136" s="38"/>
      <c r="M3136" s="39"/>
      <c r="AG3136" s="32"/>
      <c r="AH3136" s="32"/>
      <c r="AI3136" s="40"/>
      <c r="AJ3136" s="41"/>
      <c r="AK3136" s="42"/>
      <c r="AL3136" s="40"/>
      <c r="AM3136" s="41"/>
      <c r="AN3136" s="42"/>
      <c r="AO3136" s="43"/>
      <c r="AP3136" s="43"/>
      <c r="AQ3136" s="43"/>
    </row>
    <row r="3137" spans="5:43" x14ac:dyDescent="0.2">
      <c r="E3137" s="36"/>
      <c r="G3137" s="37"/>
      <c r="H3137" s="38"/>
      <c r="I3137" s="38"/>
      <c r="J3137" s="38"/>
      <c r="M3137" s="39"/>
      <c r="AG3137" s="32"/>
      <c r="AH3137" s="32"/>
      <c r="AI3137" s="40"/>
      <c r="AJ3137" s="41"/>
      <c r="AK3137" s="42"/>
      <c r="AL3137" s="40"/>
      <c r="AM3137" s="41"/>
      <c r="AN3137" s="42"/>
      <c r="AO3137" s="43"/>
      <c r="AP3137" s="43"/>
      <c r="AQ3137" s="43"/>
    </row>
    <row r="3138" spans="5:43" x14ac:dyDescent="0.2">
      <c r="E3138" s="36"/>
      <c r="G3138" s="37"/>
      <c r="H3138" s="38"/>
      <c r="I3138" s="38"/>
      <c r="J3138" s="38"/>
      <c r="M3138" s="39"/>
      <c r="AG3138" s="32"/>
      <c r="AH3138" s="32"/>
      <c r="AI3138" s="40"/>
      <c r="AJ3138" s="41"/>
      <c r="AK3138" s="42"/>
      <c r="AL3138" s="40"/>
      <c r="AM3138" s="41"/>
      <c r="AN3138" s="42"/>
      <c r="AO3138" s="43"/>
      <c r="AP3138" s="43"/>
      <c r="AQ3138" s="43"/>
    </row>
    <row r="3139" spans="5:43" x14ac:dyDescent="0.2">
      <c r="E3139" s="36"/>
      <c r="G3139" s="37"/>
      <c r="H3139" s="38"/>
      <c r="I3139" s="38"/>
      <c r="J3139" s="38"/>
      <c r="M3139" s="39"/>
      <c r="AG3139" s="32"/>
      <c r="AH3139" s="32"/>
      <c r="AI3139" s="40"/>
      <c r="AJ3139" s="41"/>
      <c r="AK3139" s="42"/>
      <c r="AL3139" s="40"/>
      <c r="AM3139" s="41"/>
      <c r="AN3139" s="42"/>
      <c r="AO3139" s="43"/>
      <c r="AP3139" s="43"/>
      <c r="AQ3139" s="43"/>
    </row>
    <row r="3140" spans="5:43" x14ac:dyDescent="0.2">
      <c r="E3140" s="36"/>
      <c r="G3140" s="37"/>
      <c r="H3140" s="38"/>
      <c r="I3140" s="38"/>
      <c r="J3140" s="38"/>
      <c r="M3140" s="39"/>
      <c r="AG3140" s="32"/>
      <c r="AH3140" s="32"/>
      <c r="AI3140" s="40"/>
      <c r="AJ3140" s="41"/>
      <c r="AK3140" s="42"/>
      <c r="AL3140" s="40"/>
      <c r="AM3140" s="41"/>
      <c r="AN3140" s="42"/>
      <c r="AO3140" s="43"/>
      <c r="AP3140" s="43"/>
      <c r="AQ3140" s="43"/>
    </row>
    <row r="3141" spans="5:43" x14ac:dyDescent="0.2">
      <c r="E3141" s="36"/>
      <c r="G3141" s="37"/>
      <c r="H3141" s="38"/>
      <c r="I3141" s="38"/>
      <c r="J3141" s="38"/>
      <c r="M3141" s="39"/>
      <c r="AG3141" s="32"/>
      <c r="AH3141" s="32"/>
      <c r="AI3141" s="40"/>
      <c r="AJ3141" s="41"/>
      <c r="AK3141" s="42"/>
      <c r="AL3141" s="40"/>
      <c r="AM3141" s="41"/>
      <c r="AN3141" s="42"/>
      <c r="AO3141" s="43"/>
      <c r="AP3141" s="43"/>
      <c r="AQ3141" s="43"/>
    </row>
    <row r="3142" spans="5:43" x14ac:dyDescent="0.2">
      <c r="E3142" s="36"/>
      <c r="G3142" s="37"/>
      <c r="H3142" s="38"/>
      <c r="I3142" s="38"/>
      <c r="J3142" s="38"/>
      <c r="M3142" s="39"/>
      <c r="AG3142" s="32"/>
      <c r="AH3142" s="32"/>
      <c r="AI3142" s="40"/>
      <c r="AJ3142" s="41"/>
      <c r="AK3142" s="42"/>
      <c r="AL3142" s="40"/>
      <c r="AM3142" s="41"/>
      <c r="AN3142" s="42"/>
      <c r="AO3142" s="43"/>
      <c r="AP3142" s="43"/>
      <c r="AQ3142" s="43"/>
    </row>
    <row r="3143" spans="5:43" x14ac:dyDescent="0.2">
      <c r="E3143" s="36"/>
      <c r="G3143" s="37"/>
      <c r="H3143" s="38"/>
      <c r="I3143" s="38"/>
      <c r="J3143" s="38"/>
      <c r="M3143" s="39"/>
      <c r="AG3143" s="32"/>
      <c r="AH3143" s="32"/>
      <c r="AI3143" s="40"/>
      <c r="AJ3143" s="41"/>
      <c r="AK3143" s="42"/>
      <c r="AL3143" s="40"/>
      <c r="AM3143" s="41"/>
      <c r="AN3143" s="42"/>
      <c r="AO3143" s="43"/>
      <c r="AP3143" s="43"/>
      <c r="AQ3143" s="43"/>
    </row>
    <row r="3144" spans="5:43" x14ac:dyDescent="0.2">
      <c r="E3144" s="36"/>
      <c r="G3144" s="37"/>
      <c r="H3144" s="38"/>
      <c r="I3144" s="38"/>
      <c r="J3144" s="38"/>
      <c r="M3144" s="39"/>
      <c r="AG3144" s="32"/>
      <c r="AH3144" s="32"/>
      <c r="AI3144" s="40"/>
      <c r="AJ3144" s="41"/>
      <c r="AK3144" s="42"/>
      <c r="AL3144" s="40"/>
      <c r="AM3144" s="41"/>
      <c r="AN3144" s="42"/>
      <c r="AO3144" s="43"/>
      <c r="AP3144" s="43"/>
      <c r="AQ3144" s="43"/>
    </row>
    <row r="3145" spans="5:43" x14ac:dyDescent="0.2">
      <c r="E3145" s="36"/>
      <c r="G3145" s="37"/>
      <c r="H3145" s="38"/>
      <c r="I3145" s="38"/>
      <c r="J3145" s="38"/>
      <c r="M3145" s="39"/>
      <c r="AG3145" s="32"/>
      <c r="AH3145" s="32"/>
      <c r="AI3145" s="40"/>
      <c r="AJ3145" s="41"/>
      <c r="AK3145" s="42"/>
      <c r="AL3145" s="40"/>
      <c r="AM3145" s="41"/>
      <c r="AN3145" s="42"/>
      <c r="AO3145" s="43"/>
      <c r="AP3145" s="43"/>
      <c r="AQ3145" s="43"/>
    </row>
    <row r="3146" spans="5:43" x14ac:dyDescent="0.2">
      <c r="E3146" s="36"/>
      <c r="G3146" s="37"/>
      <c r="H3146" s="38"/>
      <c r="I3146" s="38"/>
      <c r="J3146" s="38"/>
      <c r="M3146" s="39"/>
      <c r="AG3146" s="32"/>
      <c r="AH3146" s="32"/>
      <c r="AI3146" s="40"/>
      <c r="AJ3146" s="41"/>
      <c r="AK3146" s="42"/>
      <c r="AL3146" s="40"/>
      <c r="AM3146" s="41"/>
      <c r="AN3146" s="42"/>
      <c r="AO3146" s="43"/>
      <c r="AP3146" s="43"/>
      <c r="AQ3146" s="43"/>
    </row>
    <row r="3147" spans="5:43" x14ac:dyDescent="0.2">
      <c r="E3147" s="36"/>
      <c r="G3147" s="37"/>
      <c r="H3147" s="38"/>
      <c r="I3147" s="38"/>
      <c r="J3147" s="38"/>
      <c r="M3147" s="39"/>
      <c r="AG3147" s="32"/>
      <c r="AH3147" s="32"/>
      <c r="AI3147" s="40"/>
      <c r="AJ3147" s="41"/>
      <c r="AK3147" s="42"/>
      <c r="AL3147" s="40"/>
      <c r="AM3147" s="41"/>
      <c r="AN3147" s="42"/>
      <c r="AO3147" s="43"/>
      <c r="AP3147" s="43"/>
      <c r="AQ3147" s="43"/>
    </row>
    <row r="3148" spans="5:43" x14ac:dyDescent="0.2">
      <c r="E3148" s="36"/>
      <c r="G3148" s="37"/>
      <c r="H3148" s="38"/>
      <c r="I3148" s="38"/>
      <c r="J3148" s="38"/>
      <c r="M3148" s="39"/>
      <c r="AG3148" s="32"/>
      <c r="AH3148" s="32"/>
      <c r="AI3148" s="40"/>
      <c r="AJ3148" s="41"/>
      <c r="AK3148" s="42"/>
      <c r="AL3148" s="40"/>
      <c r="AM3148" s="41"/>
      <c r="AN3148" s="42"/>
      <c r="AO3148" s="43"/>
      <c r="AP3148" s="43"/>
      <c r="AQ3148" s="43"/>
    </row>
    <row r="3149" spans="5:43" x14ac:dyDescent="0.2">
      <c r="E3149" s="36"/>
      <c r="G3149" s="37"/>
      <c r="H3149" s="38"/>
      <c r="I3149" s="38"/>
      <c r="J3149" s="38"/>
      <c r="M3149" s="39"/>
      <c r="AG3149" s="32"/>
      <c r="AH3149" s="32"/>
      <c r="AI3149" s="40"/>
      <c r="AJ3149" s="41"/>
      <c r="AK3149" s="42"/>
      <c r="AL3149" s="40"/>
      <c r="AM3149" s="41"/>
      <c r="AN3149" s="42"/>
      <c r="AO3149" s="43"/>
      <c r="AP3149" s="43"/>
      <c r="AQ3149" s="43"/>
    </row>
    <row r="3150" spans="5:43" x14ac:dyDescent="0.2">
      <c r="E3150" s="36"/>
      <c r="G3150" s="37"/>
      <c r="H3150" s="38"/>
      <c r="I3150" s="38"/>
      <c r="J3150" s="38"/>
      <c r="M3150" s="39"/>
      <c r="AG3150" s="32"/>
      <c r="AH3150" s="32"/>
      <c r="AI3150" s="40"/>
      <c r="AJ3150" s="41"/>
      <c r="AK3150" s="42"/>
      <c r="AL3150" s="40"/>
      <c r="AM3150" s="41"/>
      <c r="AN3150" s="42"/>
      <c r="AO3150" s="43"/>
      <c r="AP3150" s="43"/>
      <c r="AQ3150" s="43"/>
    </row>
    <row r="3151" spans="5:43" x14ac:dyDescent="0.2">
      <c r="E3151" s="36"/>
      <c r="G3151" s="37"/>
      <c r="H3151" s="38"/>
      <c r="I3151" s="38"/>
      <c r="J3151" s="38"/>
      <c r="M3151" s="39"/>
      <c r="AG3151" s="32"/>
      <c r="AH3151" s="32"/>
      <c r="AI3151" s="40"/>
      <c r="AJ3151" s="41"/>
      <c r="AK3151" s="42"/>
      <c r="AL3151" s="40"/>
      <c r="AM3151" s="41"/>
      <c r="AN3151" s="42"/>
      <c r="AO3151" s="43"/>
      <c r="AP3151" s="43"/>
      <c r="AQ3151" s="43"/>
    </row>
    <row r="3152" spans="5:43" x14ac:dyDescent="0.2">
      <c r="E3152" s="36"/>
      <c r="G3152" s="37"/>
      <c r="H3152" s="38"/>
      <c r="I3152" s="38"/>
      <c r="J3152" s="38"/>
      <c r="M3152" s="39"/>
      <c r="AG3152" s="32"/>
      <c r="AH3152" s="32"/>
      <c r="AI3152" s="40"/>
      <c r="AJ3152" s="41"/>
      <c r="AK3152" s="42"/>
      <c r="AL3152" s="40"/>
      <c r="AM3152" s="41"/>
      <c r="AN3152" s="42"/>
      <c r="AO3152" s="43"/>
      <c r="AP3152" s="43"/>
      <c r="AQ3152" s="43"/>
    </row>
    <row r="3153" spans="5:43" x14ac:dyDescent="0.2">
      <c r="E3153" s="36"/>
      <c r="G3153" s="37"/>
      <c r="H3153" s="38"/>
      <c r="I3153" s="38"/>
      <c r="J3153" s="38"/>
      <c r="M3153" s="39"/>
      <c r="AG3153" s="32"/>
      <c r="AH3153" s="32"/>
      <c r="AI3153" s="40"/>
      <c r="AJ3153" s="41"/>
      <c r="AK3153" s="42"/>
      <c r="AL3153" s="40"/>
      <c r="AM3153" s="41"/>
      <c r="AN3153" s="42"/>
      <c r="AO3153" s="43"/>
      <c r="AP3153" s="43"/>
      <c r="AQ3153" s="43"/>
    </row>
    <row r="3154" spans="5:43" x14ac:dyDescent="0.2">
      <c r="E3154" s="36"/>
      <c r="G3154" s="37"/>
      <c r="H3154" s="38"/>
      <c r="I3154" s="38"/>
      <c r="J3154" s="38"/>
      <c r="M3154" s="39"/>
      <c r="AG3154" s="32"/>
      <c r="AH3154" s="32"/>
      <c r="AI3154" s="40"/>
      <c r="AJ3154" s="41"/>
      <c r="AK3154" s="42"/>
      <c r="AL3154" s="40"/>
      <c r="AM3154" s="41"/>
      <c r="AN3154" s="42"/>
      <c r="AO3154" s="43"/>
      <c r="AP3154" s="43"/>
      <c r="AQ3154" s="43"/>
    </row>
    <row r="3155" spans="5:43" x14ac:dyDescent="0.2">
      <c r="E3155" s="36"/>
      <c r="G3155" s="37"/>
      <c r="H3155" s="38"/>
      <c r="I3155" s="38"/>
      <c r="J3155" s="38"/>
      <c r="M3155" s="39"/>
      <c r="AG3155" s="32"/>
      <c r="AH3155" s="32"/>
      <c r="AI3155" s="40"/>
      <c r="AJ3155" s="41"/>
      <c r="AK3155" s="42"/>
      <c r="AL3155" s="40"/>
      <c r="AM3155" s="41"/>
      <c r="AN3155" s="42"/>
      <c r="AO3155" s="43"/>
      <c r="AP3155" s="43"/>
      <c r="AQ3155" s="43"/>
    </row>
    <row r="3156" spans="5:43" x14ac:dyDescent="0.2">
      <c r="E3156" s="36"/>
      <c r="G3156" s="37"/>
      <c r="H3156" s="38"/>
      <c r="I3156" s="38"/>
      <c r="J3156" s="38"/>
      <c r="M3156" s="39"/>
      <c r="AG3156" s="32"/>
      <c r="AH3156" s="32"/>
      <c r="AI3156" s="40"/>
      <c r="AJ3156" s="41"/>
      <c r="AK3156" s="42"/>
      <c r="AL3156" s="40"/>
      <c r="AM3156" s="41"/>
      <c r="AN3156" s="42"/>
      <c r="AO3156" s="43"/>
      <c r="AP3156" s="43"/>
      <c r="AQ3156" s="43"/>
    </row>
    <row r="3157" spans="5:43" x14ac:dyDescent="0.2">
      <c r="E3157" s="36"/>
      <c r="G3157" s="37"/>
      <c r="H3157" s="38"/>
      <c r="I3157" s="38"/>
      <c r="J3157" s="38"/>
      <c r="M3157" s="39"/>
      <c r="AG3157" s="32"/>
      <c r="AH3157" s="32"/>
      <c r="AI3157" s="40"/>
      <c r="AJ3157" s="41"/>
      <c r="AK3157" s="42"/>
      <c r="AL3157" s="40"/>
      <c r="AM3157" s="41"/>
      <c r="AN3157" s="42"/>
      <c r="AO3157" s="43"/>
      <c r="AP3157" s="43"/>
      <c r="AQ3157" s="43"/>
    </row>
    <row r="3158" spans="5:43" x14ac:dyDescent="0.2">
      <c r="E3158" s="36"/>
      <c r="G3158" s="37"/>
      <c r="H3158" s="38"/>
      <c r="I3158" s="38"/>
      <c r="J3158" s="38"/>
      <c r="M3158" s="39"/>
      <c r="AG3158" s="32"/>
      <c r="AH3158" s="32"/>
      <c r="AI3158" s="40"/>
      <c r="AJ3158" s="41"/>
      <c r="AK3158" s="42"/>
      <c r="AL3158" s="40"/>
      <c r="AM3158" s="41"/>
      <c r="AN3158" s="42"/>
      <c r="AO3158" s="43"/>
      <c r="AP3158" s="43"/>
      <c r="AQ3158" s="43"/>
    </row>
    <row r="3159" spans="5:43" x14ac:dyDescent="0.2">
      <c r="E3159" s="36"/>
      <c r="G3159" s="37"/>
      <c r="H3159" s="38"/>
      <c r="I3159" s="38"/>
      <c r="J3159" s="38"/>
      <c r="M3159" s="39"/>
      <c r="AG3159" s="32"/>
      <c r="AH3159" s="32"/>
      <c r="AI3159" s="40"/>
      <c r="AJ3159" s="41"/>
      <c r="AK3159" s="42"/>
      <c r="AL3159" s="40"/>
      <c r="AM3159" s="41"/>
      <c r="AN3159" s="42"/>
      <c r="AO3159" s="43"/>
      <c r="AP3159" s="43"/>
      <c r="AQ3159" s="43"/>
    </row>
    <row r="3160" spans="5:43" x14ac:dyDescent="0.2">
      <c r="E3160" s="36"/>
      <c r="G3160" s="37"/>
      <c r="H3160" s="38"/>
      <c r="I3160" s="38"/>
      <c r="J3160" s="38"/>
      <c r="M3160" s="39"/>
      <c r="AG3160" s="32"/>
      <c r="AH3160" s="32"/>
      <c r="AI3160" s="40"/>
      <c r="AJ3160" s="41"/>
      <c r="AK3160" s="42"/>
      <c r="AL3160" s="40"/>
      <c r="AM3160" s="41"/>
      <c r="AN3160" s="42"/>
      <c r="AO3160" s="43"/>
      <c r="AP3160" s="43"/>
      <c r="AQ3160" s="43"/>
    </row>
    <row r="3161" spans="5:43" x14ac:dyDescent="0.2">
      <c r="E3161" s="36"/>
      <c r="G3161" s="37"/>
      <c r="H3161" s="38"/>
      <c r="I3161" s="38"/>
      <c r="J3161" s="38"/>
      <c r="M3161" s="39"/>
      <c r="AG3161" s="32"/>
      <c r="AH3161" s="32"/>
      <c r="AI3161" s="40"/>
      <c r="AJ3161" s="41"/>
      <c r="AK3161" s="42"/>
      <c r="AL3161" s="40"/>
      <c r="AM3161" s="41"/>
      <c r="AN3161" s="42"/>
      <c r="AO3161" s="43"/>
      <c r="AP3161" s="43"/>
      <c r="AQ3161" s="43"/>
    </row>
    <row r="3162" spans="5:43" x14ac:dyDescent="0.2">
      <c r="E3162" s="36"/>
      <c r="G3162" s="37"/>
      <c r="H3162" s="38"/>
      <c r="I3162" s="38"/>
      <c r="J3162" s="38"/>
      <c r="M3162" s="39"/>
      <c r="AG3162" s="32"/>
      <c r="AH3162" s="32"/>
      <c r="AI3162" s="40"/>
      <c r="AJ3162" s="41"/>
      <c r="AK3162" s="42"/>
      <c r="AL3162" s="40"/>
      <c r="AM3162" s="41"/>
      <c r="AN3162" s="42"/>
      <c r="AO3162" s="43"/>
      <c r="AP3162" s="43"/>
      <c r="AQ3162" s="43"/>
    </row>
    <row r="3163" spans="5:43" x14ac:dyDescent="0.2">
      <c r="E3163" s="36"/>
      <c r="G3163" s="37"/>
      <c r="H3163" s="38"/>
      <c r="I3163" s="38"/>
      <c r="J3163" s="38"/>
      <c r="M3163" s="39"/>
      <c r="AG3163" s="32"/>
      <c r="AH3163" s="32"/>
      <c r="AI3163" s="40"/>
      <c r="AJ3163" s="41"/>
      <c r="AK3163" s="42"/>
      <c r="AL3163" s="40"/>
      <c r="AM3163" s="41"/>
      <c r="AN3163" s="42"/>
      <c r="AO3163" s="43"/>
      <c r="AP3163" s="43"/>
      <c r="AQ3163" s="43"/>
    </row>
    <row r="3164" spans="5:43" x14ac:dyDescent="0.2">
      <c r="E3164" s="36"/>
      <c r="G3164" s="37"/>
      <c r="H3164" s="38"/>
      <c r="I3164" s="38"/>
      <c r="J3164" s="38"/>
      <c r="M3164" s="39"/>
      <c r="AG3164" s="32"/>
      <c r="AH3164" s="32"/>
      <c r="AI3164" s="40"/>
      <c r="AJ3164" s="41"/>
      <c r="AK3164" s="42"/>
      <c r="AL3164" s="40"/>
      <c r="AM3164" s="41"/>
      <c r="AN3164" s="42"/>
      <c r="AO3164" s="43"/>
      <c r="AP3164" s="43"/>
      <c r="AQ3164" s="43"/>
    </row>
    <row r="3165" spans="5:43" x14ac:dyDescent="0.2">
      <c r="E3165" s="36"/>
      <c r="G3165" s="37"/>
      <c r="H3165" s="38"/>
      <c r="I3165" s="38"/>
      <c r="J3165" s="38"/>
      <c r="M3165" s="39"/>
      <c r="AG3165" s="32"/>
      <c r="AH3165" s="32"/>
      <c r="AI3165" s="40"/>
      <c r="AJ3165" s="41"/>
      <c r="AK3165" s="42"/>
      <c r="AL3165" s="40"/>
      <c r="AM3165" s="41"/>
      <c r="AN3165" s="42"/>
      <c r="AO3165" s="43"/>
      <c r="AP3165" s="43"/>
      <c r="AQ3165" s="43"/>
    </row>
    <row r="3166" spans="5:43" x14ac:dyDescent="0.2">
      <c r="E3166" s="36"/>
      <c r="G3166" s="37"/>
      <c r="H3166" s="38"/>
      <c r="I3166" s="38"/>
      <c r="J3166" s="38"/>
      <c r="M3166" s="39"/>
      <c r="AG3166" s="32"/>
      <c r="AH3166" s="32"/>
      <c r="AI3166" s="40"/>
      <c r="AJ3166" s="41"/>
      <c r="AK3166" s="42"/>
      <c r="AL3166" s="40"/>
      <c r="AM3166" s="41"/>
      <c r="AN3166" s="42"/>
      <c r="AO3166" s="43"/>
      <c r="AP3166" s="43"/>
      <c r="AQ3166" s="43"/>
    </row>
    <row r="3167" spans="5:43" x14ac:dyDescent="0.2">
      <c r="E3167" s="36"/>
      <c r="G3167" s="37"/>
      <c r="H3167" s="38"/>
      <c r="I3167" s="38"/>
      <c r="J3167" s="38"/>
      <c r="M3167" s="39"/>
      <c r="AG3167" s="32"/>
      <c r="AH3167" s="32"/>
      <c r="AI3167" s="40"/>
      <c r="AJ3167" s="41"/>
      <c r="AK3167" s="42"/>
      <c r="AL3167" s="40"/>
      <c r="AM3167" s="41"/>
      <c r="AN3167" s="42"/>
      <c r="AO3167" s="43"/>
      <c r="AP3167" s="43"/>
      <c r="AQ3167" s="43"/>
    </row>
    <row r="3168" spans="5:43" x14ac:dyDescent="0.2">
      <c r="E3168" s="36"/>
      <c r="G3168" s="37"/>
      <c r="H3168" s="38"/>
      <c r="I3168" s="38"/>
      <c r="J3168" s="38"/>
      <c r="M3168" s="39"/>
      <c r="AG3168" s="32"/>
      <c r="AH3168" s="32"/>
      <c r="AI3168" s="40"/>
      <c r="AJ3168" s="41"/>
      <c r="AK3168" s="42"/>
      <c r="AL3168" s="40"/>
      <c r="AM3168" s="41"/>
      <c r="AN3168" s="42"/>
      <c r="AO3168" s="43"/>
      <c r="AP3168" s="43"/>
      <c r="AQ3168" s="43"/>
    </row>
    <row r="3169" spans="5:43" x14ac:dyDescent="0.2">
      <c r="E3169" s="36"/>
      <c r="G3169" s="37"/>
      <c r="H3169" s="38"/>
      <c r="I3169" s="38"/>
      <c r="J3169" s="38"/>
      <c r="M3169" s="39"/>
      <c r="AG3169" s="32"/>
      <c r="AH3169" s="32"/>
      <c r="AI3169" s="40"/>
      <c r="AJ3169" s="41"/>
      <c r="AK3169" s="42"/>
      <c r="AL3169" s="40"/>
      <c r="AM3169" s="41"/>
      <c r="AN3169" s="42"/>
      <c r="AO3169" s="43"/>
      <c r="AP3169" s="43"/>
      <c r="AQ3169" s="43"/>
    </row>
    <row r="3170" spans="5:43" x14ac:dyDescent="0.2">
      <c r="E3170" s="36"/>
      <c r="G3170" s="37"/>
      <c r="H3170" s="38"/>
      <c r="I3170" s="38"/>
      <c r="J3170" s="38"/>
      <c r="M3170" s="39"/>
      <c r="AG3170" s="32"/>
      <c r="AH3170" s="32"/>
      <c r="AI3170" s="40"/>
      <c r="AJ3170" s="41"/>
      <c r="AK3170" s="42"/>
      <c r="AL3170" s="40"/>
      <c r="AM3170" s="41"/>
      <c r="AN3170" s="42"/>
      <c r="AO3170" s="43"/>
      <c r="AP3170" s="43"/>
      <c r="AQ3170" s="43"/>
    </row>
    <row r="3171" spans="5:43" x14ac:dyDescent="0.2">
      <c r="E3171" s="36"/>
      <c r="G3171" s="37"/>
      <c r="H3171" s="38"/>
      <c r="I3171" s="38"/>
      <c r="J3171" s="38"/>
      <c r="M3171" s="39"/>
      <c r="AG3171" s="32"/>
      <c r="AH3171" s="32"/>
      <c r="AI3171" s="40"/>
      <c r="AJ3171" s="41"/>
      <c r="AK3171" s="42"/>
      <c r="AL3171" s="40"/>
      <c r="AM3171" s="41"/>
      <c r="AN3171" s="42"/>
      <c r="AO3171" s="43"/>
      <c r="AP3171" s="43"/>
      <c r="AQ3171" s="43"/>
    </row>
    <row r="3172" spans="5:43" x14ac:dyDescent="0.2">
      <c r="E3172" s="36"/>
      <c r="G3172" s="37"/>
      <c r="H3172" s="38"/>
      <c r="I3172" s="38"/>
      <c r="J3172" s="38"/>
      <c r="M3172" s="39"/>
      <c r="AG3172" s="32"/>
      <c r="AH3172" s="32"/>
      <c r="AI3172" s="40"/>
      <c r="AJ3172" s="41"/>
      <c r="AK3172" s="42"/>
      <c r="AL3172" s="40"/>
      <c r="AM3172" s="41"/>
      <c r="AN3172" s="42"/>
      <c r="AO3172" s="43"/>
      <c r="AP3172" s="43"/>
      <c r="AQ3172" s="43"/>
    </row>
    <row r="3173" spans="5:43" x14ac:dyDescent="0.2">
      <c r="E3173" s="36"/>
      <c r="G3173" s="37"/>
      <c r="H3173" s="38"/>
      <c r="I3173" s="38"/>
      <c r="J3173" s="38"/>
      <c r="M3173" s="39"/>
      <c r="AG3173" s="32"/>
      <c r="AH3173" s="32"/>
      <c r="AI3173" s="40"/>
      <c r="AJ3173" s="41"/>
      <c r="AK3173" s="42"/>
      <c r="AL3173" s="40"/>
      <c r="AM3173" s="41"/>
      <c r="AN3173" s="42"/>
      <c r="AO3173" s="43"/>
      <c r="AP3173" s="43"/>
      <c r="AQ3173" s="43"/>
    </row>
    <row r="3174" spans="5:43" x14ac:dyDescent="0.2">
      <c r="E3174" s="36"/>
      <c r="G3174" s="37"/>
      <c r="H3174" s="38"/>
      <c r="I3174" s="38"/>
      <c r="J3174" s="38"/>
      <c r="M3174" s="39"/>
      <c r="AG3174" s="32"/>
      <c r="AH3174" s="32"/>
      <c r="AI3174" s="40"/>
      <c r="AJ3174" s="41"/>
      <c r="AK3174" s="42"/>
      <c r="AL3174" s="40"/>
      <c r="AM3174" s="41"/>
      <c r="AN3174" s="42"/>
      <c r="AO3174" s="43"/>
      <c r="AP3174" s="43"/>
      <c r="AQ3174" s="43"/>
    </row>
    <row r="3175" spans="5:43" x14ac:dyDescent="0.2">
      <c r="E3175" s="36"/>
      <c r="G3175" s="37"/>
      <c r="H3175" s="38"/>
      <c r="I3175" s="38"/>
      <c r="J3175" s="38"/>
      <c r="M3175" s="39"/>
      <c r="AG3175" s="32"/>
      <c r="AH3175" s="32"/>
      <c r="AI3175" s="40"/>
      <c r="AJ3175" s="41"/>
      <c r="AK3175" s="42"/>
      <c r="AL3175" s="40"/>
      <c r="AM3175" s="41"/>
      <c r="AN3175" s="42"/>
      <c r="AO3175" s="43"/>
      <c r="AP3175" s="43"/>
      <c r="AQ3175" s="43"/>
    </row>
    <row r="3176" spans="5:43" x14ac:dyDescent="0.2">
      <c r="E3176" s="36"/>
      <c r="G3176" s="37"/>
      <c r="H3176" s="38"/>
      <c r="I3176" s="38"/>
      <c r="J3176" s="38"/>
      <c r="M3176" s="39"/>
      <c r="AG3176" s="32"/>
      <c r="AH3176" s="32"/>
      <c r="AI3176" s="40"/>
      <c r="AJ3176" s="41"/>
      <c r="AK3176" s="42"/>
      <c r="AL3176" s="40"/>
      <c r="AM3176" s="41"/>
      <c r="AN3176" s="42"/>
      <c r="AO3176" s="43"/>
      <c r="AP3176" s="43"/>
      <c r="AQ3176" s="43"/>
    </row>
    <row r="3177" spans="5:43" x14ac:dyDescent="0.2">
      <c r="E3177" s="36"/>
      <c r="G3177" s="37"/>
      <c r="H3177" s="38"/>
      <c r="I3177" s="38"/>
      <c r="J3177" s="38"/>
      <c r="M3177" s="39"/>
      <c r="AG3177" s="32"/>
      <c r="AH3177" s="32"/>
      <c r="AI3177" s="40"/>
      <c r="AJ3177" s="41"/>
      <c r="AK3177" s="42"/>
      <c r="AL3177" s="40"/>
      <c r="AM3177" s="41"/>
      <c r="AN3177" s="42"/>
      <c r="AO3177" s="43"/>
      <c r="AP3177" s="43"/>
      <c r="AQ3177" s="43"/>
    </row>
    <row r="3178" spans="5:43" x14ac:dyDescent="0.2">
      <c r="E3178" s="36"/>
      <c r="G3178" s="37"/>
      <c r="H3178" s="38"/>
      <c r="I3178" s="38"/>
      <c r="J3178" s="38"/>
      <c r="M3178" s="39"/>
      <c r="AG3178" s="32"/>
      <c r="AH3178" s="32"/>
      <c r="AI3178" s="40"/>
      <c r="AJ3178" s="41"/>
      <c r="AK3178" s="42"/>
      <c r="AL3178" s="40"/>
      <c r="AM3178" s="41"/>
      <c r="AN3178" s="42"/>
      <c r="AO3178" s="43"/>
      <c r="AP3178" s="43"/>
      <c r="AQ3178" s="43"/>
    </row>
    <row r="3179" spans="5:43" x14ac:dyDescent="0.2">
      <c r="E3179" s="36"/>
      <c r="G3179" s="37"/>
      <c r="H3179" s="38"/>
      <c r="I3179" s="38"/>
      <c r="J3179" s="38"/>
      <c r="M3179" s="39"/>
      <c r="AG3179" s="32"/>
      <c r="AH3179" s="32"/>
      <c r="AI3179" s="40"/>
      <c r="AJ3179" s="41"/>
      <c r="AK3179" s="42"/>
      <c r="AL3179" s="40"/>
      <c r="AM3179" s="41"/>
      <c r="AN3179" s="42"/>
      <c r="AO3179" s="43"/>
      <c r="AP3179" s="43"/>
      <c r="AQ3179" s="43"/>
    </row>
    <row r="3180" spans="5:43" x14ac:dyDescent="0.2">
      <c r="E3180" s="36"/>
      <c r="G3180" s="37"/>
      <c r="H3180" s="38"/>
      <c r="I3180" s="38"/>
      <c r="J3180" s="38"/>
      <c r="M3180" s="39"/>
      <c r="AG3180" s="32"/>
      <c r="AH3180" s="32"/>
      <c r="AI3180" s="40"/>
      <c r="AJ3180" s="41"/>
      <c r="AK3180" s="42"/>
      <c r="AL3180" s="40"/>
      <c r="AM3180" s="41"/>
      <c r="AN3180" s="42"/>
      <c r="AO3180" s="43"/>
      <c r="AP3180" s="43"/>
      <c r="AQ3180" s="43"/>
    </row>
    <row r="3181" spans="5:43" x14ac:dyDescent="0.2">
      <c r="E3181" s="36"/>
      <c r="G3181" s="37"/>
      <c r="H3181" s="38"/>
      <c r="I3181" s="38"/>
      <c r="J3181" s="38"/>
      <c r="M3181" s="39"/>
      <c r="AG3181" s="32"/>
      <c r="AH3181" s="32"/>
      <c r="AI3181" s="40"/>
      <c r="AJ3181" s="41"/>
      <c r="AK3181" s="42"/>
      <c r="AL3181" s="40"/>
      <c r="AM3181" s="41"/>
      <c r="AN3181" s="42"/>
      <c r="AO3181" s="43"/>
      <c r="AP3181" s="43"/>
      <c r="AQ3181" s="43"/>
    </row>
    <row r="3182" spans="5:43" x14ac:dyDescent="0.2">
      <c r="E3182" s="36"/>
      <c r="G3182" s="37"/>
      <c r="H3182" s="38"/>
      <c r="I3182" s="38"/>
      <c r="J3182" s="38"/>
      <c r="M3182" s="39"/>
      <c r="AG3182" s="32"/>
      <c r="AH3182" s="32"/>
      <c r="AI3182" s="40"/>
      <c r="AJ3182" s="41"/>
      <c r="AK3182" s="42"/>
      <c r="AL3182" s="40"/>
      <c r="AM3182" s="41"/>
      <c r="AN3182" s="42"/>
      <c r="AO3182" s="43"/>
      <c r="AP3182" s="43"/>
      <c r="AQ3182" s="43"/>
    </row>
    <row r="3183" spans="5:43" x14ac:dyDescent="0.2">
      <c r="E3183" s="36"/>
      <c r="G3183" s="37"/>
      <c r="H3183" s="38"/>
      <c r="I3183" s="38"/>
      <c r="J3183" s="38"/>
      <c r="M3183" s="39"/>
      <c r="AG3183" s="32"/>
      <c r="AH3183" s="32"/>
      <c r="AI3183" s="40"/>
      <c r="AJ3183" s="41"/>
      <c r="AK3183" s="42"/>
      <c r="AL3183" s="40"/>
      <c r="AM3183" s="41"/>
      <c r="AN3183" s="42"/>
      <c r="AO3183" s="43"/>
      <c r="AP3183" s="43"/>
      <c r="AQ3183" s="43"/>
    </row>
    <row r="3184" spans="5:43" x14ac:dyDescent="0.2">
      <c r="E3184" s="36"/>
      <c r="G3184" s="37"/>
      <c r="H3184" s="38"/>
      <c r="I3184" s="38"/>
      <c r="J3184" s="38"/>
      <c r="M3184" s="39"/>
      <c r="AG3184" s="32"/>
      <c r="AH3184" s="32"/>
      <c r="AI3184" s="40"/>
      <c r="AJ3184" s="41"/>
      <c r="AK3184" s="42"/>
      <c r="AL3184" s="40"/>
      <c r="AM3184" s="41"/>
      <c r="AN3184" s="42"/>
      <c r="AO3184" s="43"/>
      <c r="AP3184" s="43"/>
      <c r="AQ3184" s="43"/>
    </row>
    <row r="3185" spans="5:43" x14ac:dyDescent="0.2">
      <c r="E3185" s="36"/>
      <c r="G3185" s="37"/>
      <c r="H3185" s="38"/>
      <c r="I3185" s="38"/>
      <c r="J3185" s="38"/>
      <c r="M3185" s="39"/>
      <c r="AG3185" s="32"/>
      <c r="AH3185" s="32"/>
      <c r="AI3185" s="40"/>
      <c r="AJ3185" s="41"/>
      <c r="AK3185" s="42"/>
      <c r="AL3185" s="40"/>
      <c r="AM3185" s="41"/>
      <c r="AN3185" s="42"/>
      <c r="AO3185" s="43"/>
      <c r="AP3185" s="43"/>
      <c r="AQ3185" s="43"/>
    </row>
    <row r="3186" spans="5:43" x14ac:dyDescent="0.2">
      <c r="E3186" s="36"/>
      <c r="G3186" s="37"/>
      <c r="H3186" s="38"/>
      <c r="I3186" s="38"/>
      <c r="J3186" s="38"/>
      <c r="M3186" s="39"/>
      <c r="AG3186" s="32"/>
      <c r="AH3186" s="32"/>
      <c r="AI3186" s="40"/>
      <c r="AJ3186" s="41"/>
      <c r="AK3186" s="42"/>
      <c r="AL3186" s="40"/>
      <c r="AM3186" s="41"/>
      <c r="AN3186" s="42"/>
      <c r="AO3186" s="43"/>
      <c r="AP3186" s="43"/>
      <c r="AQ3186" s="43"/>
    </row>
    <row r="3187" spans="5:43" x14ac:dyDescent="0.2">
      <c r="E3187" s="36"/>
      <c r="G3187" s="37"/>
      <c r="H3187" s="38"/>
      <c r="I3187" s="38"/>
      <c r="J3187" s="38"/>
      <c r="M3187" s="39"/>
      <c r="AG3187" s="32"/>
      <c r="AH3187" s="32"/>
      <c r="AI3187" s="40"/>
      <c r="AJ3187" s="41"/>
      <c r="AK3187" s="42"/>
      <c r="AL3187" s="40"/>
      <c r="AM3187" s="41"/>
      <c r="AN3187" s="42"/>
      <c r="AO3187" s="43"/>
      <c r="AP3187" s="43"/>
      <c r="AQ3187" s="43"/>
    </row>
    <row r="3188" spans="5:43" x14ac:dyDescent="0.2">
      <c r="E3188" s="36"/>
      <c r="G3188" s="37"/>
      <c r="H3188" s="38"/>
      <c r="I3188" s="38"/>
      <c r="J3188" s="38"/>
      <c r="M3188" s="39"/>
      <c r="AG3188" s="32"/>
      <c r="AH3188" s="32"/>
      <c r="AI3188" s="40"/>
      <c r="AJ3188" s="41"/>
      <c r="AK3188" s="42"/>
      <c r="AL3188" s="40"/>
      <c r="AM3188" s="41"/>
      <c r="AN3188" s="42"/>
      <c r="AO3188" s="43"/>
      <c r="AP3188" s="43"/>
      <c r="AQ3188" s="43"/>
    </row>
    <row r="3189" spans="5:43" x14ac:dyDescent="0.2">
      <c r="E3189" s="36"/>
      <c r="G3189" s="37"/>
      <c r="H3189" s="38"/>
      <c r="I3189" s="38"/>
      <c r="J3189" s="38"/>
      <c r="M3189" s="39"/>
      <c r="AG3189" s="32"/>
      <c r="AH3189" s="32"/>
      <c r="AI3189" s="40"/>
      <c r="AJ3189" s="41"/>
      <c r="AK3189" s="42"/>
      <c r="AL3189" s="40"/>
      <c r="AM3189" s="41"/>
      <c r="AN3189" s="42"/>
      <c r="AO3189" s="43"/>
      <c r="AP3189" s="43"/>
      <c r="AQ3189" s="43"/>
    </row>
    <row r="3190" spans="5:43" x14ac:dyDescent="0.2">
      <c r="E3190" s="36"/>
      <c r="G3190" s="37"/>
      <c r="H3190" s="38"/>
      <c r="I3190" s="38"/>
      <c r="J3190" s="38"/>
      <c r="M3190" s="39"/>
      <c r="AG3190" s="32"/>
      <c r="AH3190" s="32"/>
      <c r="AI3190" s="40"/>
      <c r="AJ3190" s="41"/>
      <c r="AK3190" s="42"/>
      <c r="AL3190" s="40"/>
      <c r="AM3190" s="41"/>
      <c r="AN3190" s="42"/>
      <c r="AO3190" s="43"/>
      <c r="AP3190" s="43"/>
      <c r="AQ3190" s="43"/>
    </row>
    <row r="3191" spans="5:43" x14ac:dyDescent="0.2">
      <c r="E3191" s="36"/>
      <c r="G3191" s="37"/>
      <c r="H3191" s="38"/>
      <c r="I3191" s="38"/>
      <c r="J3191" s="38"/>
      <c r="M3191" s="39"/>
      <c r="AG3191" s="32"/>
      <c r="AH3191" s="32"/>
      <c r="AI3191" s="40"/>
      <c r="AJ3191" s="41"/>
      <c r="AK3191" s="42"/>
      <c r="AL3191" s="40"/>
      <c r="AM3191" s="41"/>
      <c r="AN3191" s="42"/>
      <c r="AO3191" s="43"/>
      <c r="AP3191" s="43"/>
      <c r="AQ3191" s="43"/>
    </row>
    <row r="3192" spans="5:43" x14ac:dyDescent="0.2">
      <c r="E3192" s="36"/>
      <c r="G3192" s="37"/>
      <c r="H3192" s="38"/>
      <c r="I3192" s="38"/>
      <c r="J3192" s="38"/>
      <c r="M3192" s="39"/>
      <c r="AG3192" s="32"/>
      <c r="AH3192" s="32"/>
      <c r="AI3192" s="40"/>
      <c r="AJ3192" s="41"/>
      <c r="AK3192" s="42"/>
      <c r="AL3192" s="40"/>
      <c r="AM3192" s="41"/>
      <c r="AN3192" s="42"/>
      <c r="AO3192" s="43"/>
      <c r="AP3192" s="43"/>
      <c r="AQ3192" s="43"/>
    </row>
    <row r="3193" spans="5:43" x14ac:dyDescent="0.2">
      <c r="E3193" s="36"/>
      <c r="G3193" s="37"/>
      <c r="H3193" s="38"/>
      <c r="I3193" s="38"/>
      <c r="J3193" s="38"/>
      <c r="M3193" s="39"/>
      <c r="AG3193" s="32"/>
      <c r="AH3193" s="32"/>
      <c r="AI3193" s="40"/>
      <c r="AJ3193" s="41"/>
      <c r="AK3193" s="42"/>
      <c r="AL3193" s="40"/>
      <c r="AM3193" s="41"/>
      <c r="AN3193" s="42"/>
      <c r="AO3193" s="43"/>
      <c r="AP3193" s="43"/>
      <c r="AQ3193" s="43"/>
    </row>
    <row r="3194" spans="5:43" x14ac:dyDescent="0.2">
      <c r="E3194" s="36"/>
      <c r="G3194" s="37"/>
      <c r="H3194" s="38"/>
      <c r="I3194" s="38"/>
      <c r="J3194" s="38"/>
      <c r="M3194" s="39"/>
      <c r="AG3194" s="32"/>
      <c r="AH3194" s="32"/>
      <c r="AI3194" s="40"/>
      <c r="AJ3194" s="41"/>
      <c r="AK3194" s="42"/>
      <c r="AL3194" s="40"/>
      <c r="AM3194" s="41"/>
      <c r="AN3194" s="42"/>
      <c r="AO3194" s="43"/>
      <c r="AP3194" s="43"/>
      <c r="AQ3194" s="43"/>
    </row>
    <row r="3195" spans="5:43" x14ac:dyDescent="0.2">
      <c r="E3195" s="36"/>
      <c r="G3195" s="37"/>
      <c r="H3195" s="38"/>
      <c r="I3195" s="38"/>
      <c r="J3195" s="38"/>
      <c r="M3195" s="39"/>
      <c r="AG3195" s="32"/>
      <c r="AH3195" s="32"/>
      <c r="AI3195" s="40"/>
      <c r="AJ3195" s="41"/>
      <c r="AK3195" s="42"/>
      <c r="AL3195" s="40"/>
      <c r="AM3195" s="41"/>
      <c r="AN3195" s="42"/>
      <c r="AO3195" s="43"/>
      <c r="AP3195" s="43"/>
      <c r="AQ3195" s="43"/>
    </row>
    <row r="3196" spans="5:43" x14ac:dyDescent="0.2">
      <c r="E3196" s="36"/>
      <c r="G3196" s="37"/>
      <c r="H3196" s="38"/>
      <c r="I3196" s="38"/>
      <c r="J3196" s="38"/>
      <c r="M3196" s="39"/>
      <c r="AG3196" s="32"/>
      <c r="AH3196" s="32"/>
      <c r="AI3196" s="40"/>
      <c r="AJ3196" s="41"/>
      <c r="AK3196" s="42"/>
      <c r="AL3196" s="40"/>
      <c r="AM3196" s="41"/>
      <c r="AN3196" s="42"/>
      <c r="AO3196" s="43"/>
      <c r="AP3196" s="43"/>
      <c r="AQ3196" s="43"/>
    </row>
    <row r="3197" spans="5:43" x14ac:dyDescent="0.2">
      <c r="E3197" s="36"/>
      <c r="G3197" s="37"/>
      <c r="H3197" s="38"/>
      <c r="I3197" s="38"/>
      <c r="J3197" s="38"/>
      <c r="M3197" s="39"/>
      <c r="AG3197" s="32"/>
      <c r="AH3197" s="32"/>
      <c r="AI3197" s="40"/>
      <c r="AJ3197" s="41"/>
      <c r="AK3197" s="42"/>
      <c r="AL3197" s="40"/>
      <c r="AM3197" s="41"/>
      <c r="AN3197" s="42"/>
      <c r="AO3197" s="43"/>
      <c r="AP3197" s="43"/>
      <c r="AQ3197" s="43"/>
    </row>
    <row r="3198" spans="5:43" x14ac:dyDescent="0.2">
      <c r="E3198" s="36"/>
      <c r="G3198" s="37"/>
      <c r="H3198" s="38"/>
      <c r="I3198" s="38"/>
      <c r="J3198" s="38"/>
      <c r="M3198" s="39"/>
      <c r="AG3198" s="32"/>
      <c r="AH3198" s="32"/>
      <c r="AI3198" s="40"/>
      <c r="AJ3198" s="41"/>
      <c r="AK3198" s="42"/>
      <c r="AL3198" s="40"/>
      <c r="AM3198" s="41"/>
      <c r="AN3198" s="42"/>
      <c r="AO3198" s="43"/>
      <c r="AP3198" s="43"/>
      <c r="AQ3198" s="43"/>
    </row>
    <row r="3199" spans="5:43" x14ac:dyDescent="0.2">
      <c r="E3199" s="36"/>
      <c r="G3199" s="37"/>
      <c r="H3199" s="38"/>
      <c r="I3199" s="38"/>
      <c r="J3199" s="38"/>
      <c r="M3199" s="39"/>
      <c r="AG3199" s="32"/>
      <c r="AH3199" s="32"/>
      <c r="AI3199" s="40"/>
      <c r="AJ3199" s="41"/>
      <c r="AK3199" s="42"/>
      <c r="AL3199" s="40"/>
      <c r="AM3199" s="41"/>
      <c r="AN3199" s="42"/>
      <c r="AO3199" s="43"/>
      <c r="AP3199" s="43"/>
      <c r="AQ3199" s="43"/>
    </row>
    <row r="3200" spans="5:43" x14ac:dyDescent="0.2">
      <c r="E3200" s="36"/>
      <c r="G3200" s="37"/>
      <c r="H3200" s="38"/>
      <c r="I3200" s="38"/>
      <c r="J3200" s="38"/>
      <c r="M3200" s="39"/>
      <c r="AG3200" s="32"/>
      <c r="AH3200" s="32"/>
      <c r="AI3200" s="40"/>
      <c r="AJ3200" s="41"/>
      <c r="AK3200" s="42"/>
      <c r="AL3200" s="40"/>
      <c r="AM3200" s="41"/>
      <c r="AN3200" s="42"/>
      <c r="AO3200" s="43"/>
      <c r="AP3200" s="43"/>
      <c r="AQ3200" s="43"/>
    </row>
    <row r="3201" spans="5:43" x14ac:dyDescent="0.2">
      <c r="E3201" s="36"/>
      <c r="G3201" s="37"/>
      <c r="H3201" s="38"/>
      <c r="I3201" s="38"/>
      <c r="J3201" s="38"/>
      <c r="M3201" s="39"/>
      <c r="AG3201" s="32"/>
      <c r="AH3201" s="32"/>
      <c r="AI3201" s="40"/>
      <c r="AJ3201" s="41"/>
      <c r="AK3201" s="42"/>
      <c r="AL3201" s="40"/>
      <c r="AM3201" s="41"/>
      <c r="AN3201" s="42"/>
      <c r="AO3201" s="43"/>
      <c r="AP3201" s="43"/>
      <c r="AQ3201" s="43"/>
    </row>
    <row r="3202" spans="5:43" x14ac:dyDescent="0.2">
      <c r="E3202" s="36"/>
      <c r="G3202" s="37"/>
      <c r="H3202" s="38"/>
      <c r="I3202" s="38"/>
      <c r="J3202" s="38"/>
      <c r="M3202" s="39"/>
      <c r="AG3202" s="32"/>
      <c r="AH3202" s="32"/>
      <c r="AI3202" s="40"/>
      <c r="AJ3202" s="41"/>
      <c r="AK3202" s="42"/>
      <c r="AL3202" s="40"/>
      <c r="AM3202" s="41"/>
      <c r="AN3202" s="42"/>
      <c r="AO3202" s="43"/>
      <c r="AP3202" s="43"/>
      <c r="AQ3202" s="43"/>
    </row>
    <row r="3203" spans="5:43" x14ac:dyDescent="0.2">
      <c r="E3203" s="36"/>
      <c r="G3203" s="37"/>
      <c r="H3203" s="38"/>
      <c r="I3203" s="38"/>
      <c r="J3203" s="38"/>
      <c r="M3203" s="39"/>
      <c r="AG3203" s="32"/>
      <c r="AH3203" s="32"/>
      <c r="AI3203" s="40"/>
      <c r="AJ3203" s="41"/>
      <c r="AK3203" s="42"/>
      <c r="AL3203" s="40"/>
      <c r="AM3203" s="41"/>
      <c r="AN3203" s="42"/>
      <c r="AO3203" s="43"/>
      <c r="AP3203" s="43"/>
      <c r="AQ3203" s="43"/>
    </row>
    <row r="3204" spans="5:43" x14ac:dyDescent="0.2">
      <c r="E3204" s="36"/>
      <c r="G3204" s="37"/>
      <c r="H3204" s="38"/>
      <c r="I3204" s="38"/>
      <c r="J3204" s="38"/>
      <c r="M3204" s="39"/>
      <c r="AG3204" s="32"/>
      <c r="AH3204" s="32"/>
      <c r="AI3204" s="40"/>
      <c r="AJ3204" s="41"/>
      <c r="AK3204" s="42"/>
      <c r="AL3204" s="40"/>
      <c r="AM3204" s="41"/>
      <c r="AN3204" s="42"/>
      <c r="AO3204" s="43"/>
      <c r="AP3204" s="43"/>
      <c r="AQ3204" s="43"/>
    </row>
    <row r="3205" spans="5:43" x14ac:dyDescent="0.2">
      <c r="E3205" s="36"/>
      <c r="G3205" s="37"/>
      <c r="H3205" s="38"/>
      <c r="I3205" s="38"/>
      <c r="J3205" s="38"/>
      <c r="M3205" s="39"/>
      <c r="AG3205" s="32"/>
      <c r="AH3205" s="32"/>
      <c r="AI3205" s="40"/>
      <c r="AJ3205" s="41"/>
      <c r="AK3205" s="42"/>
      <c r="AL3205" s="40"/>
      <c r="AM3205" s="41"/>
      <c r="AN3205" s="42"/>
      <c r="AO3205" s="43"/>
      <c r="AP3205" s="43"/>
      <c r="AQ3205" s="43"/>
    </row>
    <row r="3206" spans="5:43" x14ac:dyDescent="0.2">
      <c r="E3206" s="36"/>
      <c r="G3206" s="37"/>
      <c r="H3206" s="38"/>
      <c r="I3206" s="38"/>
      <c r="J3206" s="38"/>
      <c r="M3206" s="39"/>
      <c r="AG3206" s="32"/>
      <c r="AH3206" s="32"/>
      <c r="AI3206" s="40"/>
      <c r="AJ3206" s="41"/>
      <c r="AK3206" s="42"/>
      <c r="AL3206" s="40"/>
      <c r="AM3206" s="41"/>
      <c r="AN3206" s="42"/>
      <c r="AO3206" s="43"/>
      <c r="AP3206" s="43"/>
      <c r="AQ3206" s="43"/>
    </row>
    <row r="3207" spans="5:43" x14ac:dyDescent="0.2">
      <c r="E3207" s="36"/>
      <c r="G3207" s="37"/>
      <c r="H3207" s="38"/>
      <c r="I3207" s="38"/>
      <c r="J3207" s="38"/>
      <c r="M3207" s="39"/>
      <c r="AG3207" s="32"/>
      <c r="AH3207" s="32"/>
      <c r="AI3207" s="40"/>
      <c r="AJ3207" s="41"/>
      <c r="AK3207" s="42"/>
      <c r="AL3207" s="40"/>
      <c r="AM3207" s="41"/>
      <c r="AN3207" s="42"/>
      <c r="AO3207" s="43"/>
      <c r="AP3207" s="43"/>
      <c r="AQ3207" s="43"/>
    </row>
    <row r="3208" spans="5:43" x14ac:dyDescent="0.2">
      <c r="E3208" s="36"/>
      <c r="G3208" s="37"/>
      <c r="H3208" s="38"/>
      <c r="I3208" s="38"/>
      <c r="J3208" s="38"/>
      <c r="M3208" s="39"/>
      <c r="AG3208" s="32"/>
      <c r="AH3208" s="32"/>
      <c r="AI3208" s="40"/>
      <c r="AJ3208" s="41"/>
      <c r="AK3208" s="42"/>
      <c r="AL3208" s="40"/>
      <c r="AM3208" s="41"/>
      <c r="AN3208" s="42"/>
      <c r="AO3208" s="43"/>
      <c r="AP3208" s="43"/>
      <c r="AQ3208" s="43"/>
    </row>
    <row r="3209" spans="5:43" x14ac:dyDescent="0.2">
      <c r="E3209" s="36"/>
      <c r="G3209" s="37"/>
      <c r="H3209" s="38"/>
      <c r="I3209" s="38"/>
      <c r="J3209" s="38"/>
      <c r="M3209" s="39"/>
      <c r="AG3209" s="32"/>
      <c r="AH3209" s="32"/>
      <c r="AI3209" s="40"/>
      <c r="AJ3209" s="41"/>
      <c r="AK3209" s="42"/>
      <c r="AL3209" s="40"/>
      <c r="AM3209" s="41"/>
      <c r="AN3209" s="42"/>
      <c r="AO3209" s="43"/>
      <c r="AP3209" s="43"/>
      <c r="AQ3209" s="43"/>
    </row>
    <row r="3210" spans="5:43" x14ac:dyDescent="0.2">
      <c r="E3210" s="36"/>
      <c r="G3210" s="37"/>
      <c r="H3210" s="38"/>
      <c r="I3210" s="38"/>
      <c r="J3210" s="38"/>
      <c r="M3210" s="39"/>
      <c r="AG3210" s="32"/>
      <c r="AH3210" s="32"/>
      <c r="AI3210" s="40"/>
      <c r="AJ3210" s="41"/>
      <c r="AK3210" s="42"/>
      <c r="AL3210" s="40"/>
      <c r="AM3210" s="41"/>
      <c r="AN3210" s="42"/>
      <c r="AO3210" s="43"/>
      <c r="AP3210" s="43"/>
      <c r="AQ3210" s="43"/>
    </row>
    <row r="3211" spans="5:43" x14ac:dyDescent="0.2">
      <c r="E3211" s="36"/>
      <c r="G3211" s="37"/>
      <c r="H3211" s="38"/>
      <c r="I3211" s="38"/>
      <c r="J3211" s="38"/>
      <c r="M3211" s="39"/>
      <c r="AG3211" s="32"/>
      <c r="AH3211" s="32"/>
      <c r="AI3211" s="40"/>
      <c r="AJ3211" s="41"/>
      <c r="AK3211" s="42"/>
      <c r="AL3211" s="40"/>
      <c r="AM3211" s="41"/>
      <c r="AN3211" s="42"/>
      <c r="AO3211" s="43"/>
      <c r="AP3211" s="43"/>
      <c r="AQ3211" s="43"/>
    </row>
    <row r="3212" spans="5:43" x14ac:dyDescent="0.2">
      <c r="E3212" s="36"/>
      <c r="G3212" s="37"/>
      <c r="H3212" s="38"/>
      <c r="I3212" s="38"/>
      <c r="J3212" s="38"/>
      <c r="M3212" s="39"/>
      <c r="AG3212" s="32"/>
      <c r="AH3212" s="32"/>
      <c r="AI3212" s="40"/>
      <c r="AJ3212" s="41"/>
      <c r="AK3212" s="42"/>
      <c r="AL3212" s="40"/>
      <c r="AM3212" s="41"/>
      <c r="AN3212" s="42"/>
      <c r="AO3212" s="43"/>
      <c r="AP3212" s="43"/>
      <c r="AQ3212" s="43"/>
    </row>
    <row r="3213" spans="5:43" x14ac:dyDescent="0.2">
      <c r="E3213" s="36"/>
      <c r="G3213" s="37"/>
      <c r="H3213" s="38"/>
      <c r="I3213" s="38"/>
      <c r="J3213" s="38"/>
      <c r="M3213" s="39"/>
      <c r="AG3213" s="32"/>
      <c r="AH3213" s="32"/>
      <c r="AI3213" s="40"/>
      <c r="AJ3213" s="41"/>
      <c r="AK3213" s="42"/>
      <c r="AL3213" s="40"/>
      <c r="AM3213" s="41"/>
      <c r="AN3213" s="42"/>
      <c r="AO3213" s="43"/>
      <c r="AP3213" s="43"/>
      <c r="AQ3213" s="43"/>
    </row>
    <row r="3214" spans="5:43" x14ac:dyDescent="0.2">
      <c r="E3214" s="36"/>
      <c r="G3214" s="37"/>
      <c r="H3214" s="38"/>
      <c r="I3214" s="38"/>
      <c r="J3214" s="38"/>
      <c r="M3214" s="39"/>
      <c r="AG3214" s="32"/>
      <c r="AH3214" s="32"/>
      <c r="AI3214" s="40"/>
      <c r="AJ3214" s="41"/>
      <c r="AK3214" s="42"/>
      <c r="AL3214" s="40"/>
      <c r="AM3214" s="41"/>
      <c r="AN3214" s="42"/>
      <c r="AO3214" s="43"/>
      <c r="AP3214" s="43"/>
      <c r="AQ3214" s="43"/>
    </row>
    <row r="3215" spans="5:43" x14ac:dyDescent="0.2">
      <c r="E3215" s="36"/>
      <c r="G3215" s="37"/>
      <c r="H3215" s="38"/>
      <c r="I3215" s="38"/>
      <c r="J3215" s="38"/>
      <c r="M3215" s="39"/>
      <c r="AG3215" s="32"/>
      <c r="AH3215" s="32"/>
      <c r="AI3215" s="40"/>
      <c r="AJ3215" s="41"/>
      <c r="AK3215" s="42"/>
      <c r="AL3215" s="40"/>
      <c r="AM3215" s="41"/>
      <c r="AN3215" s="42"/>
      <c r="AO3215" s="43"/>
      <c r="AP3215" s="43"/>
      <c r="AQ3215" s="43"/>
    </row>
    <row r="3216" spans="5:43" x14ac:dyDescent="0.2">
      <c r="E3216" s="36"/>
      <c r="G3216" s="37"/>
      <c r="H3216" s="38"/>
      <c r="I3216" s="38"/>
      <c r="J3216" s="38"/>
      <c r="M3216" s="39"/>
      <c r="AG3216" s="32"/>
      <c r="AH3216" s="32"/>
      <c r="AI3216" s="40"/>
      <c r="AJ3216" s="41"/>
      <c r="AK3216" s="42"/>
      <c r="AL3216" s="40"/>
      <c r="AM3216" s="41"/>
      <c r="AN3216" s="42"/>
      <c r="AO3216" s="43"/>
      <c r="AP3216" s="43"/>
      <c r="AQ3216" s="43"/>
    </row>
    <row r="3217" spans="5:43" x14ac:dyDescent="0.2">
      <c r="E3217" s="36"/>
      <c r="G3217" s="37"/>
      <c r="H3217" s="38"/>
      <c r="I3217" s="38"/>
      <c r="J3217" s="38"/>
      <c r="M3217" s="39"/>
      <c r="AG3217" s="32"/>
      <c r="AH3217" s="32"/>
      <c r="AI3217" s="40"/>
      <c r="AJ3217" s="41"/>
      <c r="AK3217" s="42"/>
      <c r="AL3217" s="40"/>
      <c r="AM3217" s="41"/>
      <c r="AN3217" s="42"/>
      <c r="AO3217" s="43"/>
      <c r="AP3217" s="43"/>
      <c r="AQ3217" s="43"/>
    </row>
    <row r="3218" spans="5:43" x14ac:dyDescent="0.2">
      <c r="E3218" s="36"/>
      <c r="G3218" s="37"/>
      <c r="H3218" s="38"/>
      <c r="I3218" s="38"/>
      <c r="J3218" s="38"/>
      <c r="M3218" s="39"/>
      <c r="AG3218" s="32"/>
      <c r="AH3218" s="32"/>
      <c r="AI3218" s="40"/>
      <c r="AJ3218" s="41"/>
      <c r="AK3218" s="42"/>
      <c r="AL3218" s="40"/>
      <c r="AM3218" s="41"/>
      <c r="AN3218" s="42"/>
      <c r="AO3218" s="43"/>
      <c r="AP3218" s="43"/>
      <c r="AQ3218" s="43"/>
    </row>
    <row r="3219" spans="5:43" x14ac:dyDescent="0.2">
      <c r="E3219" s="36"/>
      <c r="G3219" s="37"/>
      <c r="H3219" s="38"/>
      <c r="I3219" s="38"/>
      <c r="J3219" s="38"/>
      <c r="M3219" s="39"/>
      <c r="AG3219" s="32"/>
      <c r="AH3219" s="32"/>
      <c r="AI3219" s="40"/>
      <c r="AJ3219" s="41"/>
      <c r="AK3219" s="42"/>
      <c r="AL3219" s="40"/>
      <c r="AM3219" s="41"/>
      <c r="AN3219" s="42"/>
      <c r="AO3219" s="43"/>
      <c r="AP3219" s="43"/>
      <c r="AQ3219" s="43"/>
    </row>
    <row r="3220" spans="5:43" x14ac:dyDescent="0.2">
      <c r="E3220" s="36"/>
      <c r="G3220" s="37"/>
      <c r="H3220" s="38"/>
      <c r="I3220" s="38"/>
      <c r="J3220" s="38"/>
      <c r="M3220" s="39"/>
      <c r="AG3220" s="32"/>
      <c r="AH3220" s="32"/>
      <c r="AI3220" s="40"/>
      <c r="AJ3220" s="41"/>
      <c r="AK3220" s="42"/>
      <c r="AL3220" s="40"/>
      <c r="AM3220" s="41"/>
      <c r="AN3220" s="42"/>
      <c r="AO3220" s="43"/>
      <c r="AP3220" s="43"/>
      <c r="AQ3220" s="43"/>
    </row>
    <row r="3221" spans="5:43" x14ac:dyDescent="0.2">
      <c r="E3221" s="36"/>
      <c r="G3221" s="37"/>
      <c r="H3221" s="38"/>
      <c r="I3221" s="38"/>
      <c r="J3221" s="38"/>
      <c r="M3221" s="39"/>
      <c r="AG3221" s="32"/>
      <c r="AH3221" s="32"/>
      <c r="AI3221" s="40"/>
      <c r="AJ3221" s="41"/>
      <c r="AK3221" s="42"/>
      <c r="AL3221" s="40"/>
      <c r="AM3221" s="41"/>
      <c r="AN3221" s="42"/>
      <c r="AO3221" s="43"/>
      <c r="AP3221" s="43"/>
      <c r="AQ3221" s="43"/>
    </row>
    <row r="3222" spans="5:43" x14ac:dyDescent="0.2">
      <c r="E3222" s="36"/>
      <c r="G3222" s="37"/>
      <c r="H3222" s="38"/>
      <c r="I3222" s="38"/>
      <c r="J3222" s="38"/>
      <c r="M3222" s="39"/>
      <c r="AG3222" s="32"/>
      <c r="AH3222" s="32"/>
      <c r="AI3222" s="40"/>
      <c r="AJ3222" s="41"/>
      <c r="AK3222" s="42"/>
      <c r="AL3222" s="40"/>
      <c r="AM3222" s="41"/>
      <c r="AN3222" s="42"/>
      <c r="AO3222" s="43"/>
      <c r="AP3222" s="43"/>
      <c r="AQ3222" s="43"/>
    </row>
    <row r="3223" spans="5:43" x14ac:dyDescent="0.2">
      <c r="E3223" s="36"/>
      <c r="G3223" s="37"/>
      <c r="H3223" s="38"/>
      <c r="I3223" s="38"/>
      <c r="J3223" s="38"/>
      <c r="M3223" s="39"/>
      <c r="AG3223" s="32"/>
      <c r="AH3223" s="32"/>
      <c r="AI3223" s="40"/>
      <c r="AJ3223" s="41"/>
      <c r="AK3223" s="42"/>
      <c r="AL3223" s="40"/>
      <c r="AM3223" s="41"/>
      <c r="AN3223" s="42"/>
      <c r="AO3223" s="43"/>
      <c r="AP3223" s="43"/>
      <c r="AQ3223" s="43"/>
    </row>
    <row r="3224" spans="5:43" x14ac:dyDescent="0.2">
      <c r="E3224" s="36"/>
      <c r="G3224" s="37"/>
      <c r="H3224" s="38"/>
      <c r="I3224" s="38"/>
      <c r="J3224" s="38"/>
      <c r="M3224" s="39"/>
      <c r="AG3224" s="32"/>
      <c r="AH3224" s="32"/>
      <c r="AI3224" s="40"/>
      <c r="AJ3224" s="41"/>
      <c r="AK3224" s="42"/>
      <c r="AL3224" s="40"/>
      <c r="AM3224" s="41"/>
      <c r="AN3224" s="42"/>
      <c r="AO3224" s="43"/>
      <c r="AP3224" s="43"/>
      <c r="AQ3224" s="43"/>
    </row>
    <row r="3225" spans="5:43" x14ac:dyDescent="0.2">
      <c r="E3225" s="36"/>
      <c r="G3225" s="37"/>
      <c r="H3225" s="38"/>
      <c r="I3225" s="38"/>
      <c r="J3225" s="38"/>
      <c r="M3225" s="39"/>
      <c r="AG3225" s="32"/>
      <c r="AH3225" s="32"/>
      <c r="AI3225" s="40"/>
      <c r="AJ3225" s="41"/>
      <c r="AK3225" s="42"/>
      <c r="AL3225" s="40"/>
      <c r="AM3225" s="41"/>
      <c r="AN3225" s="42"/>
      <c r="AO3225" s="43"/>
      <c r="AP3225" s="43"/>
      <c r="AQ3225" s="43"/>
    </row>
    <row r="3226" spans="5:43" x14ac:dyDescent="0.2">
      <c r="E3226" s="36"/>
      <c r="G3226" s="37"/>
      <c r="H3226" s="38"/>
      <c r="I3226" s="38"/>
      <c r="J3226" s="38"/>
      <c r="M3226" s="39"/>
      <c r="AG3226" s="32"/>
      <c r="AH3226" s="32"/>
      <c r="AI3226" s="40"/>
      <c r="AJ3226" s="41"/>
      <c r="AK3226" s="42"/>
      <c r="AL3226" s="40"/>
      <c r="AM3226" s="41"/>
      <c r="AN3226" s="42"/>
      <c r="AO3226" s="43"/>
      <c r="AP3226" s="43"/>
      <c r="AQ3226" s="43"/>
    </row>
    <row r="3227" spans="5:43" x14ac:dyDescent="0.2">
      <c r="E3227" s="36"/>
      <c r="G3227" s="37"/>
      <c r="H3227" s="38"/>
      <c r="I3227" s="38"/>
      <c r="J3227" s="38"/>
      <c r="M3227" s="39"/>
      <c r="AG3227" s="32"/>
      <c r="AH3227" s="32"/>
      <c r="AI3227" s="40"/>
      <c r="AJ3227" s="41"/>
      <c r="AK3227" s="42"/>
      <c r="AL3227" s="40"/>
      <c r="AM3227" s="41"/>
      <c r="AN3227" s="42"/>
      <c r="AO3227" s="43"/>
      <c r="AP3227" s="43"/>
      <c r="AQ3227" s="43"/>
    </row>
    <row r="3228" spans="5:43" x14ac:dyDescent="0.2">
      <c r="E3228" s="36"/>
      <c r="G3228" s="37"/>
      <c r="H3228" s="38"/>
      <c r="I3228" s="38"/>
      <c r="J3228" s="38"/>
      <c r="M3228" s="39"/>
      <c r="AG3228" s="32"/>
      <c r="AH3228" s="32"/>
      <c r="AI3228" s="40"/>
      <c r="AJ3228" s="41"/>
      <c r="AK3228" s="42"/>
      <c r="AL3228" s="40"/>
      <c r="AM3228" s="41"/>
      <c r="AN3228" s="42"/>
      <c r="AO3228" s="43"/>
      <c r="AP3228" s="43"/>
      <c r="AQ3228" s="43"/>
    </row>
    <row r="3229" spans="5:43" x14ac:dyDescent="0.2">
      <c r="E3229" s="36"/>
      <c r="G3229" s="37"/>
      <c r="H3229" s="38"/>
      <c r="I3229" s="38"/>
      <c r="J3229" s="38"/>
      <c r="M3229" s="39"/>
      <c r="AG3229" s="32"/>
      <c r="AH3229" s="32"/>
      <c r="AI3229" s="40"/>
      <c r="AJ3229" s="41"/>
      <c r="AK3229" s="42"/>
      <c r="AL3229" s="40"/>
      <c r="AM3229" s="41"/>
      <c r="AN3229" s="42"/>
      <c r="AO3229" s="43"/>
      <c r="AP3229" s="43"/>
      <c r="AQ3229" s="43"/>
    </row>
    <row r="3230" spans="5:43" x14ac:dyDescent="0.2">
      <c r="E3230" s="36"/>
      <c r="G3230" s="37"/>
      <c r="H3230" s="38"/>
      <c r="I3230" s="38"/>
      <c r="J3230" s="38"/>
      <c r="M3230" s="39"/>
      <c r="AG3230" s="32"/>
      <c r="AH3230" s="32"/>
      <c r="AI3230" s="40"/>
      <c r="AJ3230" s="41"/>
      <c r="AK3230" s="42"/>
      <c r="AL3230" s="40"/>
      <c r="AM3230" s="41"/>
      <c r="AN3230" s="42"/>
      <c r="AO3230" s="43"/>
      <c r="AP3230" s="43"/>
      <c r="AQ3230" s="43"/>
    </row>
    <row r="3231" spans="5:43" x14ac:dyDescent="0.2">
      <c r="E3231" s="36"/>
      <c r="G3231" s="37"/>
      <c r="H3231" s="38"/>
      <c r="I3231" s="38"/>
      <c r="J3231" s="38"/>
      <c r="M3231" s="39"/>
      <c r="AG3231" s="32"/>
      <c r="AH3231" s="32"/>
      <c r="AI3231" s="40"/>
      <c r="AJ3231" s="41"/>
      <c r="AK3231" s="42"/>
      <c r="AL3231" s="40"/>
      <c r="AM3231" s="41"/>
      <c r="AN3231" s="42"/>
      <c r="AO3231" s="43"/>
      <c r="AP3231" s="43"/>
      <c r="AQ3231" s="43"/>
    </row>
    <row r="3232" spans="5:43" x14ac:dyDescent="0.2">
      <c r="E3232" s="36"/>
      <c r="G3232" s="37"/>
      <c r="H3232" s="38"/>
      <c r="I3232" s="38"/>
      <c r="J3232" s="38"/>
      <c r="M3232" s="39"/>
      <c r="AG3232" s="32"/>
      <c r="AH3232" s="32"/>
      <c r="AI3232" s="40"/>
      <c r="AJ3232" s="41"/>
      <c r="AK3232" s="42"/>
      <c r="AL3232" s="40"/>
      <c r="AM3232" s="41"/>
      <c r="AN3232" s="42"/>
      <c r="AO3232" s="43"/>
      <c r="AP3232" s="43"/>
      <c r="AQ3232" s="43"/>
    </row>
    <row r="3233" spans="5:43" x14ac:dyDescent="0.2">
      <c r="E3233" s="36"/>
      <c r="G3233" s="37"/>
      <c r="H3233" s="38"/>
      <c r="I3233" s="38"/>
      <c r="J3233" s="38"/>
      <c r="M3233" s="39"/>
      <c r="AG3233" s="32"/>
      <c r="AH3233" s="32"/>
      <c r="AI3233" s="40"/>
      <c r="AJ3233" s="41"/>
      <c r="AK3233" s="42"/>
      <c r="AL3233" s="40"/>
      <c r="AM3233" s="41"/>
      <c r="AN3233" s="42"/>
      <c r="AO3233" s="43"/>
      <c r="AP3233" s="43"/>
      <c r="AQ3233" s="43"/>
    </row>
    <row r="3234" spans="5:43" x14ac:dyDescent="0.2">
      <c r="E3234" s="36"/>
      <c r="G3234" s="37"/>
      <c r="H3234" s="38"/>
      <c r="I3234" s="38"/>
      <c r="J3234" s="38"/>
      <c r="M3234" s="39"/>
      <c r="AG3234" s="32"/>
      <c r="AH3234" s="32"/>
      <c r="AI3234" s="40"/>
      <c r="AJ3234" s="41"/>
      <c r="AK3234" s="42"/>
      <c r="AL3234" s="40"/>
      <c r="AM3234" s="41"/>
      <c r="AN3234" s="42"/>
      <c r="AO3234" s="43"/>
      <c r="AP3234" s="43"/>
      <c r="AQ3234" s="43"/>
    </row>
    <row r="3235" spans="5:43" x14ac:dyDescent="0.2">
      <c r="E3235" s="36"/>
      <c r="G3235" s="37"/>
      <c r="H3235" s="38"/>
      <c r="I3235" s="38"/>
      <c r="J3235" s="38"/>
      <c r="M3235" s="39"/>
      <c r="AG3235" s="32"/>
      <c r="AH3235" s="32"/>
      <c r="AI3235" s="40"/>
      <c r="AJ3235" s="41"/>
      <c r="AK3235" s="42"/>
      <c r="AL3235" s="40"/>
      <c r="AM3235" s="41"/>
      <c r="AN3235" s="42"/>
      <c r="AO3235" s="43"/>
      <c r="AP3235" s="43"/>
      <c r="AQ3235" s="43"/>
    </row>
    <row r="3236" spans="5:43" x14ac:dyDescent="0.2">
      <c r="E3236" s="36"/>
      <c r="G3236" s="37"/>
      <c r="H3236" s="38"/>
      <c r="I3236" s="38"/>
      <c r="J3236" s="38"/>
      <c r="M3236" s="39"/>
      <c r="AG3236" s="32"/>
      <c r="AH3236" s="32"/>
      <c r="AI3236" s="40"/>
      <c r="AJ3236" s="41"/>
      <c r="AK3236" s="42"/>
      <c r="AL3236" s="40"/>
      <c r="AM3236" s="41"/>
      <c r="AN3236" s="42"/>
      <c r="AO3236" s="43"/>
      <c r="AP3236" s="43"/>
      <c r="AQ3236" s="43"/>
    </row>
    <row r="3237" spans="5:43" x14ac:dyDescent="0.2">
      <c r="E3237" s="36"/>
      <c r="G3237" s="37"/>
      <c r="H3237" s="38"/>
      <c r="I3237" s="38"/>
      <c r="J3237" s="38"/>
      <c r="M3237" s="39"/>
      <c r="AG3237" s="32"/>
      <c r="AH3237" s="32"/>
      <c r="AI3237" s="40"/>
      <c r="AJ3237" s="41"/>
      <c r="AK3237" s="42"/>
      <c r="AL3237" s="40"/>
      <c r="AM3237" s="41"/>
      <c r="AN3237" s="42"/>
      <c r="AO3237" s="43"/>
      <c r="AP3237" s="43"/>
      <c r="AQ3237" s="43"/>
    </row>
    <row r="3238" spans="5:43" x14ac:dyDescent="0.2">
      <c r="E3238" s="36"/>
      <c r="G3238" s="37"/>
      <c r="H3238" s="38"/>
      <c r="I3238" s="38"/>
      <c r="J3238" s="38"/>
      <c r="M3238" s="39"/>
      <c r="AG3238" s="32"/>
      <c r="AH3238" s="32"/>
      <c r="AI3238" s="40"/>
      <c r="AJ3238" s="41"/>
      <c r="AK3238" s="42"/>
      <c r="AL3238" s="40"/>
      <c r="AM3238" s="41"/>
      <c r="AN3238" s="42"/>
      <c r="AO3238" s="43"/>
      <c r="AP3238" s="43"/>
      <c r="AQ3238" s="43"/>
    </row>
    <row r="3239" spans="5:43" x14ac:dyDescent="0.2">
      <c r="E3239" s="36"/>
      <c r="G3239" s="37"/>
      <c r="H3239" s="38"/>
      <c r="I3239" s="38"/>
      <c r="J3239" s="38"/>
      <c r="M3239" s="39"/>
      <c r="AG3239" s="32"/>
      <c r="AH3239" s="32"/>
      <c r="AI3239" s="40"/>
      <c r="AJ3239" s="41"/>
      <c r="AK3239" s="42"/>
      <c r="AL3239" s="40"/>
      <c r="AM3239" s="41"/>
      <c r="AN3239" s="42"/>
      <c r="AO3239" s="43"/>
      <c r="AP3239" s="43"/>
      <c r="AQ3239" s="43"/>
    </row>
    <row r="3240" spans="5:43" x14ac:dyDescent="0.2">
      <c r="E3240" s="36"/>
      <c r="G3240" s="37"/>
      <c r="H3240" s="38"/>
      <c r="I3240" s="38"/>
      <c r="J3240" s="38"/>
      <c r="M3240" s="39"/>
      <c r="AG3240" s="32"/>
      <c r="AH3240" s="32"/>
      <c r="AI3240" s="40"/>
      <c r="AJ3240" s="41"/>
      <c r="AK3240" s="42"/>
      <c r="AL3240" s="40"/>
      <c r="AM3240" s="41"/>
      <c r="AN3240" s="42"/>
      <c r="AO3240" s="43"/>
      <c r="AP3240" s="43"/>
      <c r="AQ3240" s="43"/>
    </row>
    <row r="3241" spans="5:43" x14ac:dyDescent="0.2">
      <c r="E3241" s="36"/>
      <c r="G3241" s="37"/>
      <c r="H3241" s="38"/>
      <c r="I3241" s="38"/>
      <c r="J3241" s="38"/>
      <c r="M3241" s="39"/>
      <c r="AG3241" s="32"/>
      <c r="AH3241" s="32"/>
      <c r="AI3241" s="40"/>
      <c r="AJ3241" s="41"/>
      <c r="AK3241" s="42"/>
      <c r="AL3241" s="40"/>
      <c r="AM3241" s="41"/>
      <c r="AN3241" s="42"/>
      <c r="AO3241" s="43"/>
      <c r="AP3241" s="43"/>
      <c r="AQ3241" s="43"/>
    </row>
    <row r="3242" spans="5:43" x14ac:dyDescent="0.2">
      <c r="E3242" s="36"/>
      <c r="G3242" s="37"/>
      <c r="H3242" s="38"/>
      <c r="I3242" s="38"/>
      <c r="J3242" s="38"/>
      <c r="M3242" s="39"/>
      <c r="AG3242" s="32"/>
      <c r="AH3242" s="32"/>
      <c r="AI3242" s="40"/>
      <c r="AJ3242" s="41"/>
      <c r="AK3242" s="42"/>
      <c r="AL3242" s="40"/>
      <c r="AM3242" s="41"/>
      <c r="AN3242" s="42"/>
      <c r="AO3242" s="43"/>
      <c r="AP3242" s="43"/>
      <c r="AQ3242" s="43"/>
    </row>
    <row r="3243" spans="5:43" x14ac:dyDescent="0.2">
      <c r="E3243" s="36"/>
      <c r="G3243" s="37"/>
      <c r="H3243" s="38"/>
      <c r="I3243" s="38"/>
      <c r="J3243" s="38"/>
      <c r="M3243" s="39"/>
      <c r="AG3243" s="32"/>
      <c r="AH3243" s="32"/>
      <c r="AI3243" s="40"/>
      <c r="AJ3243" s="41"/>
      <c r="AK3243" s="42"/>
      <c r="AL3243" s="40"/>
      <c r="AM3243" s="41"/>
      <c r="AN3243" s="42"/>
      <c r="AO3243" s="43"/>
      <c r="AP3243" s="43"/>
      <c r="AQ3243" s="43"/>
    </row>
    <row r="3244" spans="5:43" x14ac:dyDescent="0.2">
      <c r="E3244" s="36"/>
      <c r="G3244" s="37"/>
      <c r="H3244" s="38"/>
      <c r="I3244" s="38"/>
      <c r="J3244" s="38"/>
      <c r="M3244" s="39"/>
      <c r="AG3244" s="32"/>
      <c r="AH3244" s="32"/>
      <c r="AI3244" s="40"/>
      <c r="AJ3244" s="41"/>
      <c r="AK3244" s="42"/>
      <c r="AL3244" s="40"/>
      <c r="AM3244" s="41"/>
      <c r="AN3244" s="42"/>
      <c r="AO3244" s="43"/>
      <c r="AP3244" s="43"/>
      <c r="AQ3244" s="43"/>
    </row>
    <row r="3245" spans="5:43" x14ac:dyDescent="0.2">
      <c r="E3245" s="36"/>
      <c r="G3245" s="37"/>
      <c r="H3245" s="38"/>
      <c r="I3245" s="38"/>
      <c r="J3245" s="38"/>
      <c r="M3245" s="39"/>
      <c r="AG3245" s="32"/>
      <c r="AH3245" s="32"/>
      <c r="AI3245" s="40"/>
      <c r="AJ3245" s="41"/>
      <c r="AK3245" s="42"/>
      <c r="AL3245" s="40"/>
      <c r="AM3245" s="41"/>
      <c r="AN3245" s="42"/>
      <c r="AO3245" s="43"/>
      <c r="AP3245" s="43"/>
      <c r="AQ3245" s="43"/>
    </row>
    <row r="3246" spans="5:43" x14ac:dyDescent="0.2">
      <c r="E3246" s="36"/>
      <c r="G3246" s="37"/>
      <c r="H3246" s="38"/>
      <c r="I3246" s="38"/>
      <c r="J3246" s="38"/>
      <c r="M3246" s="39"/>
      <c r="AG3246" s="32"/>
      <c r="AH3246" s="32"/>
      <c r="AI3246" s="40"/>
      <c r="AJ3246" s="41"/>
      <c r="AK3246" s="42"/>
      <c r="AL3246" s="40"/>
      <c r="AM3246" s="41"/>
      <c r="AN3246" s="42"/>
      <c r="AO3246" s="43"/>
      <c r="AP3246" s="43"/>
      <c r="AQ3246" s="43"/>
    </row>
    <row r="3247" spans="5:43" x14ac:dyDescent="0.2">
      <c r="E3247" s="36"/>
      <c r="G3247" s="37"/>
      <c r="H3247" s="38"/>
      <c r="I3247" s="38"/>
      <c r="J3247" s="38"/>
      <c r="M3247" s="39"/>
      <c r="AG3247" s="32"/>
      <c r="AH3247" s="32"/>
      <c r="AI3247" s="40"/>
      <c r="AJ3247" s="41"/>
      <c r="AK3247" s="42"/>
      <c r="AL3247" s="40"/>
      <c r="AM3247" s="41"/>
      <c r="AN3247" s="42"/>
      <c r="AO3247" s="43"/>
      <c r="AP3247" s="43"/>
      <c r="AQ3247" s="43"/>
    </row>
    <row r="3248" spans="5:43" x14ac:dyDescent="0.2">
      <c r="E3248" s="36"/>
      <c r="G3248" s="37"/>
      <c r="H3248" s="38"/>
      <c r="I3248" s="38"/>
      <c r="J3248" s="38"/>
      <c r="M3248" s="39"/>
      <c r="AG3248" s="32"/>
      <c r="AH3248" s="32"/>
      <c r="AI3248" s="40"/>
      <c r="AJ3248" s="41"/>
      <c r="AK3248" s="42"/>
      <c r="AL3248" s="40"/>
      <c r="AM3248" s="41"/>
      <c r="AN3248" s="42"/>
      <c r="AO3248" s="43"/>
      <c r="AP3248" s="43"/>
      <c r="AQ3248" s="43"/>
    </row>
    <row r="3249" spans="5:43" x14ac:dyDescent="0.2">
      <c r="E3249" s="36"/>
      <c r="G3249" s="37"/>
      <c r="H3249" s="38"/>
      <c r="I3249" s="38"/>
      <c r="J3249" s="38"/>
      <c r="M3249" s="39"/>
      <c r="AG3249" s="32"/>
      <c r="AH3249" s="32"/>
      <c r="AI3249" s="40"/>
      <c r="AJ3249" s="41"/>
      <c r="AK3249" s="42"/>
      <c r="AL3249" s="40"/>
      <c r="AM3249" s="41"/>
      <c r="AN3249" s="42"/>
      <c r="AO3249" s="43"/>
      <c r="AP3249" s="43"/>
      <c r="AQ3249" s="43"/>
    </row>
    <row r="3250" spans="5:43" x14ac:dyDescent="0.2">
      <c r="E3250" s="36"/>
      <c r="G3250" s="37"/>
      <c r="H3250" s="38"/>
      <c r="I3250" s="38"/>
      <c r="J3250" s="38"/>
      <c r="M3250" s="39"/>
      <c r="AG3250" s="32"/>
      <c r="AH3250" s="32"/>
      <c r="AI3250" s="40"/>
      <c r="AJ3250" s="41"/>
      <c r="AK3250" s="42"/>
      <c r="AL3250" s="40"/>
      <c r="AM3250" s="41"/>
      <c r="AN3250" s="42"/>
      <c r="AO3250" s="43"/>
      <c r="AP3250" s="43"/>
      <c r="AQ3250" s="43"/>
    </row>
    <row r="3251" spans="5:43" x14ac:dyDescent="0.2">
      <c r="E3251" s="36"/>
      <c r="G3251" s="37"/>
      <c r="H3251" s="38"/>
      <c r="I3251" s="38"/>
      <c r="J3251" s="38"/>
      <c r="M3251" s="39"/>
      <c r="AG3251" s="32"/>
      <c r="AH3251" s="32"/>
      <c r="AI3251" s="40"/>
      <c r="AJ3251" s="41"/>
      <c r="AK3251" s="42"/>
      <c r="AL3251" s="40"/>
      <c r="AM3251" s="41"/>
      <c r="AN3251" s="42"/>
      <c r="AO3251" s="43"/>
      <c r="AP3251" s="43"/>
      <c r="AQ3251" s="43"/>
    </row>
    <row r="3252" spans="5:43" x14ac:dyDescent="0.2">
      <c r="E3252" s="36"/>
      <c r="G3252" s="37"/>
      <c r="H3252" s="38"/>
      <c r="I3252" s="38"/>
      <c r="J3252" s="38"/>
      <c r="M3252" s="39"/>
      <c r="AG3252" s="32"/>
      <c r="AH3252" s="32"/>
      <c r="AI3252" s="40"/>
      <c r="AJ3252" s="41"/>
      <c r="AK3252" s="42"/>
      <c r="AL3252" s="40"/>
      <c r="AM3252" s="41"/>
      <c r="AN3252" s="42"/>
      <c r="AO3252" s="43"/>
      <c r="AP3252" s="43"/>
      <c r="AQ3252" s="43"/>
    </row>
    <row r="3253" spans="5:43" x14ac:dyDescent="0.2">
      <c r="E3253" s="36"/>
      <c r="G3253" s="37"/>
      <c r="H3253" s="38"/>
      <c r="I3253" s="38"/>
      <c r="J3253" s="38"/>
      <c r="M3253" s="39"/>
      <c r="AG3253" s="32"/>
      <c r="AH3253" s="32"/>
      <c r="AI3253" s="40"/>
      <c r="AJ3253" s="41"/>
      <c r="AK3253" s="42"/>
      <c r="AL3253" s="40"/>
      <c r="AM3253" s="41"/>
      <c r="AN3253" s="42"/>
      <c r="AO3253" s="43"/>
      <c r="AP3253" s="43"/>
      <c r="AQ3253" s="43"/>
    </row>
    <row r="3254" spans="5:43" x14ac:dyDescent="0.2">
      <c r="E3254" s="36"/>
      <c r="G3254" s="37"/>
      <c r="H3254" s="38"/>
      <c r="I3254" s="38"/>
      <c r="J3254" s="38"/>
      <c r="M3254" s="39"/>
      <c r="AG3254" s="32"/>
      <c r="AH3254" s="32"/>
      <c r="AI3254" s="40"/>
      <c r="AJ3254" s="41"/>
      <c r="AK3254" s="42"/>
      <c r="AL3254" s="40"/>
      <c r="AM3254" s="41"/>
      <c r="AN3254" s="42"/>
      <c r="AO3254" s="43"/>
      <c r="AP3254" s="43"/>
      <c r="AQ3254" s="43"/>
    </row>
    <row r="3255" spans="5:43" x14ac:dyDescent="0.2">
      <c r="E3255" s="36"/>
      <c r="G3255" s="37"/>
      <c r="H3255" s="38"/>
      <c r="I3255" s="38"/>
      <c r="J3255" s="38"/>
      <c r="M3255" s="39"/>
      <c r="AG3255" s="32"/>
      <c r="AH3255" s="32"/>
      <c r="AI3255" s="40"/>
      <c r="AJ3255" s="41"/>
      <c r="AK3255" s="42"/>
      <c r="AL3255" s="40"/>
      <c r="AM3255" s="41"/>
      <c r="AN3255" s="42"/>
      <c r="AO3255" s="43"/>
      <c r="AP3255" s="43"/>
      <c r="AQ3255" s="43"/>
    </row>
    <row r="3256" spans="5:43" x14ac:dyDescent="0.2">
      <c r="E3256" s="36"/>
      <c r="G3256" s="37"/>
      <c r="H3256" s="38"/>
      <c r="I3256" s="38"/>
      <c r="J3256" s="38"/>
      <c r="M3256" s="39"/>
      <c r="AG3256" s="32"/>
      <c r="AH3256" s="32"/>
      <c r="AI3256" s="40"/>
      <c r="AJ3256" s="41"/>
      <c r="AK3256" s="42"/>
      <c r="AL3256" s="40"/>
      <c r="AM3256" s="41"/>
      <c r="AN3256" s="42"/>
      <c r="AO3256" s="43"/>
      <c r="AP3256" s="43"/>
      <c r="AQ3256" s="43"/>
    </row>
    <row r="3257" spans="5:43" x14ac:dyDescent="0.2">
      <c r="E3257" s="36"/>
      <c r="G3257" s="37"/>
      <c r="H3257" s="38"/>
      <c r="I3257" s="38"/>
      <c r="J3257" s="38"/>
      <c r="M3257" s="39"/>
      <c r="AG3257" s="32"/>
      <c r="AH3257" s="32"/>
      <c r="AI3257" s="40"/>
      <c r="AJ3257" s="41"/>
      <c r="AK3257" s="42"/>
      <c r="AL3257" s="40"/>
      <c r="AM3257" s="41"/>
      <c r="AN3257" s="42"/>
      <c r="AO3257" s="43"/>
      <c r="AP3257" s="43"/>
      <c r="AQ3257" s="43"/>
    </row>
    <row r="3258" spans="5:43" x14ac:dyDescent="0.2">
      <c r="E3258" s="36"/>
      <c r="G3258" s="37"/>
      <c r="H3258" s="38"/>
      <c r="I3258" s="38"/>
      <c r="J3258" s="38"/>
      <c r="M3258" s="39"/>
      <c r="AG3258" s="32"/>
      <c r="AH3258" s="32"/>
      <c r="AI3258" s="40"/>
      <c r="AJ3258" s="41"/>
      <c r="AK3258" s="42"/>
      <c r="AL3258" s="40"/>
      <c r="AM3258" s="41"/>
      <c r="AN3258" s="42"/>
      <c r="AO3258" s="43"/>
      <c r="AP3258" s="43"/>
      <c r="AQ3258" s="43"/>
    </row>
    <row r="3259" spans="5:43" x14ac:dyDescent="0.2">
      <c r="E3259" s="36"/>
      <c r="G3259" s="37"/>
      <c r="H3259" s="38"/>
      <c r="I3259" s="38"/>
      <c r="J3259" s="38"/>
      <c r="M3259" s="39"/>
      <c r="AG3259" s="32"/>
      <c r="AH3259" s="32"/>
      <c r="AI3259" s="40"/>
      <c r="AJ3259" s="41"/>
      <c r="AK3259" s="42"/>
      <c r="AL3259" s="40"/>
      <c r="AM3259" s="41"/>
      <c r="AN3259" s="42"/>
      <c r="AO3259" s="43"/>
      <c r="AP3259" s="43"/>
      <c r="AQ3259" s="43"/>
    </row>
    <row r="3260" spans="5:43" x14ac:dyDescent="0.2">
      <c r="E3260" s="36"/>
      <c r="G3260" s="37"/>
      <c r="H3260" s="38"/>
      <c r="I3260" s="38"/>
      <c r="J3260" s="38"/>
      <c r="M3260" s="39"/>
      <c r="AG3260" s="32"/>
      <c r="AH3260" s="32"/>
      <c r="AI3260" s="40"/>
      <c r="AJ3260" s="41"/>
      <c r="AK3260" s="42"/>
      <c r="AL3260" s="40"/>
      <c r="AM3260" s="41"/>
      <c r="AN3260" s="42"/>
      <c r="AO3260" s="43"/>
      <c r="AP3260" s="43"/>
      <c r="AQ3260" s="43"/>
    </row>
    <row r="3261" spans="5:43" x14ac:dyDescent="0.2">
      <c r="E3261" s="36"/>
      <c r="G3261" s="37"/>
      <c r="H3261" s="38"/>
      <c r="I3261" s="38"/>
      <c r="J3261" s="38"/>
      <c r="M3261" s="39"/>
      <c r="AG3261" s="32"/>
      <c r="AH3261" s="32"/>
      <c r="AI3261" s="40"/>
      <c r="AJ3261" s="41"/>
      <c r="AK3261" s="42"/>
      <c r="AL3261" s="40"/>
      <c r="AM3261" s="41"/>
      <c r="AN3261" s="42"/>
      <c r="AO3261" s="43"/>
      <c r="AP3261" s="43"/>
      <c r="AQ3261" s="43"/>
    </row>
    <row r="3262" spans="5:43" x14ac:dyDescent="0.2">
      <c r="E3262" s="36"/>
      <c r="G3262" s="37"/>
      <c r="H3262" s="38"/>
      <c r="I3262" s="38"/>
      <c r="J3262" s="38"/>
      <c r="M3262" s="39"/>
      <c r="AG3262" s="32"/>
      <c r="AH3262" s="32"/>
      <c r="AI3262" s="40"/>
      <c r="AJ3262" s="41"/>
      <c r="AK3262" s="42"/>
      <c r="AL3262" s="40"/>
      <c r="AM3262" s="41"/>
      <c r="AN3262" s="42"/>
      <c r="AO3262" s="43"/>
      <c r="AP3262" s="43"/>
      <c r="AQ3262" s="43"/>
    </row>
    <row r="3263" spans="5:43" x14ac:dyDescent="0.2">
      <c r="E3263" s="36"/>
      <c r="G3263" s="37"/>
      <c r="H3263" s="38"/>
      <c r="I3263" s="38"/>
      <c r="J3263" s="38"/>
      <c r="M3263" s="39"/>
      <c r="AG3263" s="32"/>
      <c r="AH3263" s="32"/>
      <c r="AI3263" s="40"/>
      <c r="AJ3263" s="41"/>
      <c r="AK3263" s="42"/>
      <c r="AL3263" s="40"/>
      <c r="AM3263" s="41"/>
      <c r="AN3263" s="42"/>
      <c r="AO3263" s="43"/>
      <c r="AP3263" s="43"/>
      <c r="AQ3263" s="43"/>
    </row>
    <row r="3264" spans="5:43" x14ac:dyDescent="0.2">
      <c r="E3264" s="36"/>
      <c r="G3264" s="37"/>
      <c r="H3264" s="38"/>
      <c r="I3264" s="38"/>
      <c r="J3264" s="38"/>
      <c r="M3264" s="39"/>
      <c r="AG3264" s="32"/>
      <c r="AH3264" s="32"/>
      <c r="AI3264" s="40"/>
      <c r="AJ3264" s="41"/>
      <c r="AK3264" s="42"/>
      <c r="AL3264" s="40"/>
      <c r="AM3264" s="41"/>
      <c r="AN3264" s="42"/>
      <c r="AO3264" s="43"/>
      <c r="AP3264" s="43"/>
      <c r="AQ3264" s="43"/>
    </row>
    <row r="3265" spans="5:43" x14ac:dyDescent="0.2">
      <c r="E3265" s="36"/>
      <c r="G3265" s="37"/>
      <c r="H3265" s="38"/>
      <c r="I3265" s="38"/>
      <c r="J3265" s="38"/>
      <c r="M3265" s="39"/>
      <c r="AG3265" s="32"/>
      <c r="AH3265" s="32"/>
      <c r="AI3265" s="40"/>
      <c r="AJ3265" s="41"/>
      <c r="AK3265" s="42"/>
      <c r="AL3265" s="40"/>
      <c r="AM3265" s="41"/>
      <c r="AN3265" s="42"/>
      <c r="AO3265" s="43"/>
      <c r="AP3265" s="43"/>
      <c r="AQ3265" s="43"/>
    </row>
    <row r="3266" spans="5:43" x14ac:dyDescent="0.2">
      <c r="E3266" s="36"/>
      <c r="G3266" s="37"/>
      <c r="H3266" s="38"/>
      <c r="I3266" s="38"/>
      <c r="J3266" s="38"/>
      <c r="M3266" s="39"/>
      <c r="AG3266" s="32"/>
      <c r="AH3266" s="32"/>
      <c r="AI3266" s="40"/>
      <c r="AJ3266" s="41"/>
      <c r="AK3266" s="42"/>
      <c r="AL3266" s="40"/>
      <c r="AM3266" s="41"/>
      <c r="AN3266" s="42"/>
      <c r="AO3266" s="43"/>
      <c r="AP3266" s="43"/>
      <c r="AQ3266" s="43"/>
    </row>
    <row r="3267" spans="5:43" x14ac:dyDescent="0.2">
      <c r="E3267" s="36"/>
      <c r="G3267" s="37"/>
      <c r="H3267" s="38"/>
      <c r="I3267" s="38"/>
      <c r="J3267" s="38"/>
      <c r="M3267" s="39"/>
      <c r="AG3267" s="32"/>
      <c r="AH3267" s="32"/>
      <c r="AI3267" s="40"/>
      <c r="AJ3267" s="41"/>
      <c r="AK3267" s="42"/>
      <c r="AL3267" s="40"/>
      <c r="AM3267" s="41"/>
      <c r="AN3267" s="42"/>
      <c r="AO3267" s="43"/>
      <c r="AP3267" s="43"/>
      <c r="AQ3267" s="43"/>
    </row>
    <row r="3268" spans="5:43" x14ac:dyDescent="0.2">
      <c r="E3268" s="36"/>
      <c r="G3268" s="37"/>
      <c r="H3268" s="38"/>
      <c r="I3268" s="38"/>
      <c r="J3268" s="38"/>
      <c r="M3268" s="39"/>
      <c r="AG3268" s="32"/>
      <c r="AH3268" s="32"/>
      <c r="AI3268" s="40"/>
      <c r="AJ3268" s="41"/>
      <c r="AK3268" s="42"/>
      <c r="AL3268" s="40"/>
      <c r="AM3268" s="41"/>
      <c r="AN3268" s="42"/>
      <c r="AO3268" s="43"/>
      <c r="AP3268" s="43"/>
      <c r="AQ3268" s="43"/>
    </row>
    <row r="3269" spans="5:43" x14ac:dyDescent="0.2">
      <c r="E3269" s="36"/>
      <c r="G3269" s="37"/>
      <c r="H3269" s="38"/>
      <c r="I3269" s="38"/>
      <c r="J3269" s="38"/>
      <c r="M3269" s="39"/>
      <c r="AG3269" s="32"/>
      <c r="AH3269" s="32"/>
      <c r="AI3269" s="40"/>
      <c r="AJ3269" s="41"/>
      <c r="AK3269" s="42"/>
      <c r="AL3269" s="40"/>
      <c r="AM3269" s="41"/>
      <c r="AN3269" s="42"/>
      <c r="AO3269" s="43"/>
      <c r="AP3269" s="43"/>
      <c r="AQ3269" s="43"/>
    </row>
    <row r="3270" spans="5:43" x14ac:dyDescent="0.2">
      <c r="E3270" s="36"/>
      <c r="G3270" s="37"/>
      <c r="H3270" s="38"/>
      <c r="I3270" s="38"/>
      <c r="J3270" s="38"/>
      <c r="M3270" s="39"/>
      <c r="AG3270" s="32"/>
      <c r="AH3270" s="32"/>
      <c r="AI3270" s="40"/>
      <c r="AJ3270" s="41"/>
      <c r="AK3270" s="42"/>
      <c r="AL3270" s="40"/>
      <c r="AM3270" s="41"/>
      <c r="AN3270" s="42"/>
      <c r="AO3270" s="43"/>
      <c r="AP3270" s="43"/>
      <c r="AQ3270" s="43"/>
    </row>
    <row r="3271" spans="5:43" x14ac:dyDescent="0.2">
      <c r="E3271" s="36"/>
      <c r="G3271" s="37"/>
      <c r="H3271" s="38"/>
      <c r="I3271" s="38"/>
      <c r="J3271" s="38"/>
      <c r="M3271" s="39"/>
      <c r="AG3271" s="32"/>
      <c r="AH3271" s="32"/>
      <c r="AI3271" s="40"/>
      <c r="AJ3271" s="41"/>
      <c r="AK3271" s="42"/>
      <c r="AL3271" s="40"/>
      <c r="AM3271" s="41"/>
      <c r="AN3271" s="42"/>
      <c r="AO3271" s="43"/>
      <c r="AP3271" s="43"/>
      <c r="AQ3271" s="43"/>
    </row>
    <row r="3272" spans="5:43" x14ac:dyDescent="0.2">
      <c r="E3272" s="36"/>
      <c r="G3272" s="37"/>
      <c r="H3272" s="38"/>
      <c r="I3272" s="38"/>
      <c r="J3272" s="38"/>
      <c r="M3272" s="39"/>
      <c r="AG3272" s="32"/>
      <c r="AH3272" s="32"/>
      <c r="AI3272" s="40"/>
      <c r="AJ3272" s="41"/>
      <c r="AK3272" s="42"/>
      <c r="AL3272" s="40"/>
      <c r="AM3272" s="41"/>
      <c r="AN3272" s="42"/>
      <c r="AO3272" s="43"/>
      <c r="AP3272" s="43"/>
      <c r="AQ3272" s="43"/>
    </row>
    <row r="3273" spans="5:43" x14ac:dyDescent="0.2">
      <c r="E3273" s="36"/>
      <c r="G3273" s="37"/>
      <c r="H3273" s="38"/>
      <c r="I3273" s="38"/>
      <c r="J3273" s="38"/>
      <c r="M3273" s="39"/>
      <c r="AG3273" s="32"/>
      <c r="AH3273" s="32"/>
      <c r="AI3273" s="40"/>
      <c r="AJ3273" s="41"/>
      <c r="AK3273" s="42"/>
      <c r="AL3273" s="40"/>
      <c r="AM3273" s="41"/>
      <c r="AN3273" s="42"/>
      <c r="AO3273" s="43"/>
      <c r="AP3273" s="43"/>
      <c r="AQ3273" s="43"/>
    </row>
    <row r="3274" spans="5:43" x14ac:dyDescent="0.2">
      <c r="E3274" s="36"/>
      <c r="G3274" s="37"/>
      <c r="H3274" s="38"/>
      <c r="I3274" s="38"/>
      <c r="J3274" s="38"/>
      <c r="M3274" s="39"/>
      <c r="AG3274" s="32"/>
      <c r="AH3274" s="32"/>
      <c r="AI3274" s="40"/>
      <c r="AJ3274" s="41"/>
      <c r="AK3274" s="42"/>
      <c r="AL3274" s="40"/>
      <c r="AM3274" s="41"/>
      <c r="AN3274" s="42"/>
      <c r="AO3274" s="43"/>
      <c r="AP3274" s="43"/>
      <c r="AQ3274" s="43"/>
    </row>
    <row r="3275" spans="5:43" x14ac:dyDescent="0.2">
      <c r="E3275" s="36"/>
      <c r="G3275" s="37"/>
      <c r="H3275" s="38"/>
      <c r="I3275" s="38"/>
      <c r="J3275" s="38"/>
      <c r="M3275" s="39"/>
      <c r="AG3275" s="32"/>
      <c r="AH3275" s="32"/>
      <c r="AI3275" s="40"/>
      <c r="AJ3275" s="41"/>
      <c r="AK3275" s="42"/>
      <c r="AL3275" s="40"/>
      <c r="AM3275" s="41"/>
      <c r="AN3275" s="42"/>
      <c r="AO3275" s="43"/>
      <c r="AP3275" s="43"/>
      <c r="AQ3275" s="43"/>
    </row>
    <row r="3276" spans="5:43" x14ac:dyDescent="0.2">
      <c r="E3276" s="36"/>
      <c r="G3276" s="37"/>
      <c r="H3276" s="38"/>
      <c r="I3276" s="38"/>
      <c r="J3276" s="38"/>
      <c r="M3276" s="39"/>
      <c r="AG3276" s="32"/>
      <c r="AH3276" s="32"/>
      <c r="AI3276" s="40"/>
      <c r="AJ3276" s="41"/>
      <c r="AK3276" s="42"/>
      <c r="AL3276" s="40"/>
      <c r="AM3276" s="41"/>
      <c r="AN3276" s="42"/>
      <c r="AO3276" s="43"/>
      <c r="AP3276" s="43"/>
      <c r="AQ3276" s="43"/>
    </row>
    <row r="3277" spans="5:43" x14ac:dyDescent="0.2">
      <c r="E3277" s="36"/>
      <c r="G3277" s="37"/>
      <c r="H3277" s="38"/>
      <c r="I3277" s="38"/>
      <c r="J3277" s="38"/>
      <c r="M3277" s="39"/>
      <c r="AG3277" s="32"/>
      <c r="AH3277" s="32"/>
      <c r="AI3277" s="40"/>
      <c r="AJ3277" s="41"/>
      <c r="AK3277" s="42"/>
      <c r="AL3277" s="40"/>
      <c r="AM3277" s="41"/>
      <c r="AN3277" s="42"/>
      <c r="AO3277" s="43"/>
      <c r="AP3277" s="43"/>
      <c r="AQ3277" s="43"/>
    </row>
    <row r="3278" spans="5:43" x14ac:dyDescent="0.2">
      <c r="E3278" s="36"/>
      <c r="G3278" s="37"/>
      <c r="H3278" s="38"/>
      <c r="I3278" s="38"/>
      <c r="J3278" s="38"/>
      <c r="M3278" s="39"/>
      <c r="AG3278" s="32"/>
      <c r="AH3278" s="32"/>
      <c r="AI3278" s="40"/>
      <c r="AJ3278" s="41"/>
      <c r="AK3278" s="42"/>
      <c r="AL3278" s="40"/>
      <c r="AM3278" s="41"/>
      <c r="AN3278" s="42"/>
      <c r="AO3278" s="43"/>
      <c r="AP3278" s="43"/>
      <c r="AQ3278" s="43"/>
    </row>
    <row r="3279" spans="5:43" x14ac:dyDescent="0.2">
      <c r="E3279" s="36"/>
      <c r="G3279" s="37"/>
      <c r="H3279" s="38"/>
      <c r="I3279" s="38"/>
      <c r="J3279" s="38"/>
      <c r="M3279" s="39"/>
      <c r="AG3279" s="32"/>
      <c r="AH3279" s="32"/>
      <c r="AI3279" s="40"/>
      <c r="AJ3279" s="41"/>
      <c r="AK3279" s="42"/>
      <c r="AL3279" s="40"/>
      <c r="AM3279" s="41"/>
      <c r="AN3279" s="42"/>
      <c r="AO3279" s="43"/>
      <c r="AP3279" s="43"/>
      <c r="AQ3279" s="43"/>
    </row>
    <row r="3280" spans="5:43" x14ac:dyDescent="0.2">
      <c r="E3280" s="36"/>
      <c r="G3280" s="37"/>
      <c r="H3280" s="38"/>
      <c r="I3280" s="38"/>
      <c r="J3280" s="38"/>
      <c r="M3280" s="39"/>
      <c r="AG3280" s="32"/>
      <c r="AH3280" s="32"/>
      <c r="AI3280" s="40"/>
      <c r="AJ3280" s="41"/>
      <c r="AK3280" s="42"/>
      <c r="AL3280" s="40"/>
      <c r="AM3280" s="41"/>
      <c r="AN3280" s="42"/>
      <c r="AO3280" s="43"/>
      <c r="AP3280" s="43"/>
      <c r="AQ3280" s="43"/>
    </row>
    <row r="3281" spans="5:43" x14ac:dyDescent="0.2">
      <c r="E3281" s="36"/>
      <c r="G3281" s="37"/>
      <c r="H3281" s="38"/>
      <c r="I3281" s="38"/>
      <c r="J3281" s="38"/>
      <c r="M3281" s="39"/>
      <c r="AG3281" s="32"/>
      <c r="AH3281" s="32"/>
      <c r="AI3281" s="40"/>
      <c r="AJ3281" s="41"/>
      <c r="AK3281" s="42"/>
      <c r="AL3281" s="40"/>
      <c r="AM3281" s="41"/>
      <c r="AN3281" s="42"/>
      <c r="AO3281" s="43"/>
      <c r="AP3281" s="43"/>
      <c r="AQ3281" s="43"/>
    </row>
    <row r="3282" spans="5:43" x14ac:dyDescent="0.2">
      <c r="E3282" s="36"/>
      <c r="G3282" s="37"/>
      <c r="H3282" s="38"/>
      <c r="I3282" s="38"/>
      <c r="J3282" s="38"/>
      <c r="M3282" s="39"/>
      <c r="AG3282" s="32"/>
      <c r="AH3282" s="32"/>
      <c r="AI3282" s="40"/>
      <c r="AJ3282" s="41"/>
      <c r="AK3282" s="42"/>
      <c r="AL3282" s="40"/>
      <c r="AM3282" s="41"/>
      <c r="AN3282" s="42"/>
      <c r="AO3282" s="43"/>
      <c r="AP3282" s="43"/>
      <c r="AQ3282" s="43"/>
    </row>
    <row r="3283" spans="5:43" x14ac:dyDescent="0.2">
      <c r="E3283" s="36"/>
      <c r="G3283" s="37"/>
      <c r="H3283" s="38"/>
      <c r="I3283" s="38"/>
      <c r="J3283" s="38"/>
      <c r="M3283" s="39"/>
      <c r="AG3283" s="32"/>
      <c r="AH3283" s="32"/>
      <c r="AI3283" s="40"/>
      <c r="AJ3283" s="41"/>
      <c r="AK3283" s="42"/>
      <c r="AL3283" s="40"/>
      <c r="AM3283" s="41"/>
      <c r="AN3283" s="42"/>
      <c r="AO3283" s="43"/>
      <c r="AP3283" s="43"/>
      <c r="AQ3283" s="43"/>
    </row>
    <row r="3284" spans="5:43" x14ac:dyDescent="0.2">
      <c r="E3284" s="36"/>
      <c r="G3284" s="37"/>
      <c r="H3284" s="38"/>
      <c r="I3284" s="38"/>
      <c r="J3284" s="38"/>
      <c r="M3284" s="39"/>
      <c r="AG3284" s="32"/>
      <c r="AH3284" s="32"/>
      <c r="AI3284" s="40"/>
      <c r="AJ3284" s="41"/>
      <c r="AK3284" s="42"/>
      <c r="AL3284" s="40"/>
      <c r="AM3284" s="41"/>
      <c r="AN3284" s="42"/>
      <c r="AO3284" s="43"/>
      <c r="AP3284" s="43"/>
      <c r="AQ3284" s="43"/>
    </row>
    <row r="3285" spans="5:43" x14ac:dyDescent="0.2">
      <c r="E3285" s="36"/>
      <c r="G3285" s="37"/>
      <c r="H3285" s="38"/>
      <c r="I3285" s="38"/>
      <c r="J3285" s="38"/>
      <c r="M3285" s="39"/>
      <c r="AG3285" s="32"/>
      <c r="AH3285" s="32"/>
      <c r="AI3285" s="40"/>
      <c r="AJ3285" s="41"/>
      <c r="AK3285" s="42"/>
      <c r="AL3285" s="40"/>
      <c r="AM3285" s="41"/>
      <c r="AN3285" s="42"/>
      <c r="AO3285" s="43"/>
      <c r="AP3285" s="43"/>
      <c r="AQ3285" s="43"/>
    </row>
    <row r="3286" spans="5:43" x14ac:dyDescent="0.2">
      <c r="E3286" s="36"/>
      <c r="G3286" s="37"/>
      <c r="H3286" s="38"/>
      <c r="I3286" s="38"/>
      <c r="J3286" s="38"/>
      <c r="M3286" s="39"/>
      <c r="AG3286" s="32"/>
      <c r="AH3286" s="32"/>
      <c r="AI3286" s="40"/>
      <c r="AJ3286" s="41"/>
      <c r="AK3286" s="42"/>
      <c r="AL3286" s="40"/>
      <c r="AM3286" s="41"/>
      <c r="AN3286" s="42"/>
      <c r="AO3286" s="43"/>
      <c r="AP3286" s="43"/>
      <c r="AQ3286" s="43"/>
    </row>
    <row r="3287" spans="5:43" x14ac:dyDescent="0.2">
      <c r="E3287" s="36"/>
      <c r="G3287" s="37"/>
      <c r="H3287" s="38"/>
      <c r="I3287" s="38"/>
      <c r="J3287" s="38"/>
      <c r="M3287" s="39"/>
      <c r="AG3287" s="32"/>
      <c r="AH3287" s="32"/>
      <c r="AI3287" s="40"/>
      <c r="AJ3287" s="41"/>
      <c r="AK3287" s="42"/>
      <c r="AL3287" s="40"/>
      <c r="AM3287" s="41"/>
      <c r="AN3287" s="42"/>
      <c r="AO3287" s="43"/>
      <c r="AP3287" s="43"/>
      <c r="AQ3287" s="43"/>
    </row>
    <row r="3288" spans="5:43" x14ac:dyDescent="0.2">
      <c r="E3288" s="36"/>
      <c r="G3288" s="37"/>
      <c r="H3288" s="38"/>
      <c r="I3288" s="38"/>
      <c r="J3288" s="38"/>
      <c r="M3288" s="39"/>
      <c r="AG3288" s="32"/>
      <c r="AH3288" s="32"/>
      <c r="AI3288" s="40"/>
      <c r="AJ3288" s="41"/>
      <c r="AK3288" s="42"/>
      <c r="AL3288" s="40"/>
      <c r="AM3288" s="41"/>
      <c r="AN3288" s="42"/>
      <c r="AO3288" s="43"/>
      <c r="AP3288" s="43"/>
      <c r="AQ3288" s="43"/>
    </row>
    <row r="3289" spans="5:43" x14ac:dyDescent="0.2">
      <c r="E3289" s="36"/>
      <c r="G3289" s="37"/>
      <c r="H3289" s="38"/>
      <c r="I3289" s="38"/>
      <c r="J3289" s="38"/>
      <c r="M3289" s="39"/>
      <c r="AG3289" s="32"/>
      <c r="AH3289" s="32"/>
      <c r="AI3289" s="40"/>
      <c r="AJ3289" s="41"/>
      <c r="AK3289" s="42"/>
      <c r="AL3289" s="40"/>
      <c r="AM3289" s="41"/>
      <c r="AN3289" s="42"/>
      <c r="AO3289" s="43"/>
      <c r="AP3289" s="43"/>
      <c r="AQ3289" s="43"/>
    </row>
    <row r="3290" spans="5:43" x14ac:dyDescent="0.2">
      <c r="E3290" s="36"/>
      <c r="G3290" s="37"/>
      <c r="H3290" s="38"/>
      <c r="I3290" s="38"/>
      <c r="J3290" s="38"/>
      <c r="M3290" s="39"/>
      <c r="AG3290" s="32"/>
      <c r="AH3290" s="32"/>
      <c r="AI3290" s="40"/>
      <c r="AJ3290" s="41"/>
      <c r="AK3290" s="42"/>
      <c r="AL3290" s="40"/>
      <c r="AM3290" s="41"/>
      <c r="AN3290" s="42"/>
      <c r="AO3290" s="43"/>
      <c r="AP3290" s="43"/>
      <c r="AQ3290" s="43"/>
    </row>
    <row r="3291" spans="5:43" x14ac:dyDescent="0.2">
      <c r="E3291" s="36"/>
      <c r="G3291" s="37"/>
      <c r="H3291" s="38"/>
      <c r="I3291" s="38"/>
      <c r="J3291" s="38"/>
      <c r="M3291" s="39"/>
      <c r="AG3291" s="32"/>
      <c r="AH3291" s="32"/>
      <c r="AI3291" s="40"/>
      <c r="AJ3291" s="41"/>
      <c r="AK3291" s="42"/>
      <c r="AL3291" s="40"/>
      <c r="AM3291" s="41"/>
      <c r="AN3291" s="42"/>
      <c r="AO3291" s="43"/>
      <c r="AP3291" s="43"/>
      <c r="AQ3291" s="43"/>
    </row>
    <row r="3292" spans="5:43" x14ac:dyDescent="0.2">
      <c r="E3292" s="36"/>
      <c r="G3292" s="37"/>
      <c r="H3292" s="38"/>
      <c r="I3292" s="38"/>
      <c r="J3292" s="38"/>
      <c r="M3292" s="39"/>
      <c r="AG3292" s="32"/>
      <c r="AH3292" s="32"/>
      <c r="AI3292" s="40"/>
      <c r="AJ3292" s="41"/>
      <c r="AK3292" s="42"/>
      <c r="AL3292" s="40"/>
      <c r="AM3292" s="41"/>
      <c r="AN3292" s="42"/>
      <c r="AO3292" s="43"/>
      <c r="AP3292" s="43"/>
      <c r="AQ3292" s="43"/>
    </row>
    <row r="3293" spans="5:43" x14ac:dyDescent="0.2">
      <c r="E3293" s="36"/>
      <c r="G3293" s="37"/>
      <c r="H3293" s="38"/>
      <c r="I3293" s="38"/>
      <c r="J3293" s="38"/>
      <c r="M3293" s="39"/>
      <c r="AG3293" s="32"/>
      <c r="AH3293" s="32"/>
      <c r="AI3293" s="40"/>
      <c r="AJ3293" s="41"/>
      <c r="AK3293" s="42"/>
      <c r="AL3293" s="40"/>
      <c r="AM3293" s="41"/>
      <c r="AN3293" s="42"/>
      <c r="AO3293" s="43"/>
      <c r="AP3293" s="43"/>
      <c r="AQ3293" s="43"/>
    </row>
    <row r="3294" spans="5:43" x14ac:dyDescent="0.2">
      <c r="E3294" s="36"/>
      <c r="G3294" s="37"/>
      <c r="H3294" s="38"/>
      <c r="I3294" s="38"/>
      <c r="J3294" s="38"/>
      <c r="M3294" s="39"/>
      <c r="AG3294" s="32"/>
      <c r="AH3294" s="32"/>
      <c r="AI3294" s="40"/>
      <c r="AJ3294" s="41"/>
      <c r="AK3294" s="42"/>
      <c r="AL3294" s="40"/>
      <c r="AM3294" s="41"/>
      <c r="AN3294" s="42"/>
      <c r="AO3294" s="43"/>
      <c r="AP3294" s="43"/>
      <c r="AQ3294" s="43"/>
    </row>
    <row r="3295" spans="5:43" x14ac:dyDescent="0.2">
      <c r="E3295" s="36"/>
      <c r="G3295" s="37"/>
      <c r="H3295" s="38"/>
      <c r="I3295" s="38"/>
      <c r="J3295" s="38"/>
      <c r="M3295" s="39"/>
      <c r="AG3295" s="32"/>
      <c r="AH3295" s="32"/>
      <c r="AI3295" s="40"/>
      <c r="AJ3295" s="41"/>
      <c r="AK3295" s="42"/>
      <c r="AL3295" s="40"/>
      <c r="AM3295" s="41"/>
      <c r="AN3295" s="42"/>
      <c r="AO3295" s="43"/>
      <c r="AP3295" s="43"/>
      <c r="AQ3295" s="43"/>
    </row>
    <row r="3296" spans="5:43" x14ac:dyDescent="0.2">
      <c r="E3296" s="36"/>
      <c r="G3296" s="37"/>
      <c r="H3296" s="38"/>
      <c r="I3296" s="38"/>
      <c r="J3296" s="38"/>
      <c r="M3296" s="39"/>
      <c r="AG3296" s="32"/>
      <c r="AH3296" s="32"/>
      <c r="AI3296" s="40"/>
      <c r="AJ3296" s="41"/>
      <c r="AK3296" s="42"/>
      <c r="AL3296" s="40"/>
      <c r="AM3296" s="41"/>
      <c r="AN3296" s="42"/>
      <c r="AO3296" s="43"/>
      <c r="AP3296" s="43"/>
      <c r="AQ3296" s="43"/>
    </row>
    <row r="3297" spans="5:43" x14ac:dyDescent="0.2">
      <c r="E3297" s="36"/>
      <c r="G3297" s="37"/>
      <c r="H3297" s="38"/>
      <c r="I3297" s="38"/>
      <c r="J3297" s="38"/>
      <c r="M3297" s="39"/>
      <c r="AG3297" s="32"/>
      <c r="AH3297" s="32"/>
      <c r="AI3297" s="40"/>
      <c r="AJ3297" s="41"/>
      <c r="AK3297" s="42"/>
      <c r="AL3297" s="40"/>
      <c r="AM3297" s="41"/>
      <c r="AN3297" s="42"/>
      <c r="AO3297" s="43"/>
      <c r="AP3297" s="43"/>
      <c r="AQ3297" s="43"/>
    </row>
    <row r="3298" spans="5:43" x14ac:dyDescent="0.2">
      <c r="E3298" s="36"/>
      <c r="G3298" s="37"/>
      <c r="H3298" s="38"/>
      <c r="I3298" s="38"/>
      <c r="J3298" s="38"/>
      <c r="M3298" s="39"/>
      <c r="AG3298" s="32"/>
      <c r="AH3298" s="32"/>
      <c r="AI3298" s="40"/>
      <c r="AJ3298" s="41"/>
      <c r="AK3298" s="42"/>
      <c r="AL3298" s="40"/>
      <c r="AM3298" s="41"/>
      <c r="AN3298" s="42"/>
      <c r="AO3298" s="43"/>
      <c r="AP3298" s="43"/>
      <c r="AQ3298" s="43"/>
    </row>
    <row r="3299" spans="5:43" x14ac:dyDescent="0.2">
      <c r="E3299" s="36"/>
      <c r="G3299" s="37"/>
      <c r="H3299" s="38"/>
      <c r="I3299" s="38"/>
      <c r="J3299" s="38"/>
      <c r="M3299" s="39"/>
      <c r="AG3299" s="32"/>
      <c r="AH3299" s="32"/>
      <c r="AI3299" s="40"/>
      <c r="AJ3299" s="41"/>
      <c r="AK3299" s="42"/>
      <c r="AL3299" s="40"/>
      <c r="AM3299" s="41"/>
      <c r="AN3299" s="42"/>
      <c r="AO3299" s="43"/>
      <c r="AP3299" s="43"/>
      <c r="AQ3299" s="43"/>
    </row>
    <row r="3300" spans="5:43" x14ac:dyDescent="0.2">
      <c r="E3300" s="36"/>
      <c r="G3300" s="37"/>
      <c r="H3300" s="38"/>
      <c r="I3300" s="38"/>
      <c r="J3300" s="38"/>
      <c r="M3300" s="39"/>
      <c r="AG3300" s="32"/>
      <c r="AH3300" s="32"/>
      <c r="AI3300" s="40"/>
      <c r="AJ3300" s="41"/>
      <c r="AK3300" s="42"/>
      <c r="AL3300" s="40"/>
      <c r="AM3300" s="41"/>
      <c r="AN3300" s="42"/>
      <c r="AO3300" s="43"/>
      <c r="AP3300" s="43"/>
      <c r="AQ3300" s="43"/>
    </row>
    <row r="3301" spans="5:43" x14ac:dyDescent="0.2">
      <c r="E3301" s="36"/>
      <c r="G3301" s="37"/>
      <c r="H3301" s="38"/>
      <c r="I3301" s="38"/>
      <c r="J3301" s="38"/>
      <c r="M3301" s="39"/>
      <c r="AG3301" s="32"/>
      <c r="AH3301" s="32"/>
      <c r="AI3301" s="40"/>
      <c r="AJ3301" s="41"/>
      <c r="AK3301" s="42"/>
      <c r="AL3301" s="40"/>
      <c r="AM3301" s="41"/>
      <c r="AN3301" s="42"/>
      <c r="AO3301" s="43"/>
      <c r="AP3301" s="43"/>
      <c r="AQ3301" s="43"/>
    </row>
    <row r="3302" spans="5:43" x14ac:dyDescent="0.2">
      <c r="E3302" s="36"/>
      <c r="G3302" s="37"/>
      <c r="H3302" s="38"/>
      <c r="I3302" s="38"/>
      <c r="J3302" s="38"/>
      <c r="M3302" s="39"/>
      <c r="AG3302" s="32"/>
      <c r="AH3302" s="32"/>
      <c r="AI3302" s="40"/>
      <c r="AJ3302" s="41"/>
      <c r="AK3302" s="42"/>
      <c r="AL3302" s="40"/>
      <c r="AM3302" s="41"/>
      <c r="AN3302" s="42"/>
      <c r="AO3302" s="43"/>
      <c r="AP3302" s="43"/>
      <c r="AQ3302" s="43"/>
    </row>
    <row r="3303" spans="5:43" x14ac:dyDescent="0.2">
      <c r="E3303" s="36"/>
      <c r="G3303" s="37"/>
      <c r="H3303" s="38"/>
      <c r="I3303" s="38"/>
      <c r="J3303" s="38"/>
      <c r="M3303" s="39"/>
      <c r="AG3303" s="32"/>
      <c r="AH3303" s="32"/>
      <c r="AI3303" s="40"/>
      <c r="AJ3303" s="41"/>
      <c r="AK3303" s="42"/>
      <c r="AL3303" s="40"/>
      <c r="AM3303" s="41"/>
      <c r="AN3303" s="42"/>
      <c r="AO3303" s="43"/>
      <c r="AP3303" s="43"/>
      <c r="AQ3303" s="43"/>
    </row>
    <row r="3304" spans="5:43" x14ac:dyDescent="0.2">
      <c r="E3304" s="36"/>
      <c r="G3304" s="37"/>
      <c r="H3304" s="38"/>
      <c r="I3304" s="38"/>
      <c r="J3304" s="38"/>
      <c r="M3304" s="39"/>
      <c r="AG3304" s="32"/>
      <c r="AH3304" s="32"/>
      <c r="AI3304" s="40"/>
      <c r="AJ3304" s="41"/>
      <c r="AK3304" s="42"/>
      <c r="AL3304" s="40"/>
      <c r="AM3304" s="41"/>
      <c r="AN3304" s="42"/>
      <c r="AO3304" s="43"/>
      <c r="AP3304" s="43"/>
      <c r="AQ3304" s="43"/>
    </row>
    <row r="3305" spans="5:43" x14ac:dyDescent="0.2">
      <c r="E3305" s="36"/>
      <c r="G3305" s="37"/>
      <c r="H3305" s="38"/>
      <c r="I3305" s="38"/>
      <c r="J3305" s="38"/>
      <c r="M3305" s="39"/>
      <c r="AG3305" s="32"/>
      <c r="AH3305" s="32"/>
      <c r="AI3305" s="40"/>
      <c r="AJ3305" s="41"/>
      <c r="AK3305" s="42"/>
      <c r="AL3305" s="40"/>
      <c r="AM3305" s="41"/>
      <c r="AN3305" s="42"/>
      <c r="AO3305" s="43"/>
      <c r="AP3305" s="43"/>
      <c r="AQ3305" s="43"/>
    </row>
    <row r="3306" spans="5:43" x14ac:dyDescent="0.2">
      <c r="E3306" s="36"/>
      <c r="G3306" s="37"/>
      <c r="H3306" s="38"/>
      <c r="I3306" s="38"/>
      <c r="J3306" s="38"/>
      <c r="M3306" s="39"/>
      <c r="AG3306" s="32"/>
      <c r="AH3306" s="32"/>
      <c r="AI3306" s="40"/>
      <c r="AJ3306" s="41"/>
      <c r="AK3306" s="42"/>
      <c r="AL3306" s="40"/>
      <c r="AM3306" s="41"/>
      <c r="AN3306" s="42"/>
      <c r="AO3306" s="43"/>
      <c r="AP3306" s="43"/>
      <c r="AQ3306" s="43"/>
    </row>
    <row r="3307" spans="5:43" x14ac:dyDescent="0.2">
      <c r="E3307" s="36"/>
      <c r="G3307" s="37"/>
      <c r="H3307" s="38"/>
      <c r="I3307" s="38"/>
      <c r="J3307" s="38"/>
      <c r="M3307" s="39"/>
      <c r="AG3307" s="32"/>
      <c r="AH3307" s="32"/>
      <c r="AI3307" s="40"/>
      <c r="AJ3307" s="41"/>
      <c r="AK3307" s="42"/>
      <c r="AL3307" s="40"/>
      <c r="AM3307" s="41"/>
      <c r="AN3307" s="42"/>
      <c r="AO3307" s="43"/>
      <c r="AP3307" s="43"/>
      <c r="AQ3307" s="43"/>
    </row>
    <row r="3308" spans="5:43" x14ac:dyDescent="0.2">
      <c r="E3308" s="36"/>
      <c r="G3308" s="37"/>
      <c r="H3308" s="38"/>
      <c r="I3308" s="38"/>
      <c r="J3308" s="38"/>
      <c r="M3308" s="39"/>
      <c r="AG3308" s="32"/>
      <c r="AH3308" s="32"/>
      <c r="AI3308" s="40"/>
      <c r="AJ3308" s="41"/>
      <c r="AK3308" s="42"/>
      <c r="AL3308" s="40"/>
      <c r="AM3308" s="41"/>
      <c r="AN3308" s="42"/>
      <c r="AO3308" s="43"/>
      <c r="AP3308" s="43"/>
      <c r="AQ3308" s="43"/>
    </row>
    <row r="3309" spans="5:43" x14ac:dyDescent="0.2">
      <c r="E3309" s="36"/>
      <c r="G3309" s="37"/>
      <c r="H3309" s="38"/>
      <c r="I3309" s="38"/>
      <c r="J3309" s="38"/>
      <c r="M3309" s="39"/>
      <c r="AG3309" s="32"/>
      <c r="AH3309" s="32"/>
      <c r="AI3309" s="40"/>
      <c r="AJ3309" s="41"/>
      <c r="AK3309" s="42"/>
      <c r="AL3309" s="40"/>
      <c r="AM3309" s="41"/>
      <c r="AN3309" s="42"/>
      <c r="AO3309" s="43"/>
      <c r="AP3309" s="43"/>
      <c r="AQ3309" s="43"/>
    </row>
    <row r="3310" spans="5:43" x14ac:dyDescent="0.2">
      <c r="E3310" s="36"/>
      <c r="G3310" s="37"/>
      <c r="H3310" s="38"/>
      <c r="I3310" s="38"/>
      <c r="J3310" s="38"/>
      <c r="M3310" s="39"/>
      <c r="AG3310" s="32"/>
      <c r="AH3310" s="32"/>
      <c r="AI3310" s="40"/>
      <c r="AJ3310" s="41"/>
      <c r="AK3310" s="42"/>
      <c r="AL3310" s="40"/>
      <c r="AM3310" s="41"/>
      <c r="AN3310" s="42"/>
      <c r="AO3310" s="43"/>
      <c r="AP3310" s="43"/>
      <c r="AQ3310" s="43"/>
    </row>
    <row r="3311" spans="5:43" x14ac:dyDescent="0.2">
      <c r="E3311" s="36"/>
      <c r="G3311" s="37"/>
      <c r="H3311" s="38"/>
      <c r="I3311" s="38"/>
      <c r="J3311" s="38"/>
      <c r="M3311" s="39"/>
      <c r="AG3311" s="32"/>
      <c r="AH3311" s="32"/>
      <c r="AI3311" s="40"/>
      <c r="AJ3311" s="41"/>
      <c r="AK3311" s="42"/>
      <c r="AL3311" s="40"/>
      <c r="AM3311" s="41"/>
      <c r="AN3311" s="42"/>
      <c r="AO3311" s="43"/>
      <c r="AP3311" s="43"/>
      <c r="AQ3311" s="43"/>
    </row>
    <row r="3312" spans="5:43" x14ac:dyDescent="0.2">
      <c r="E3312" s="36"/>
      <c r="G3312" s="37"/>
      <c r="H3312" s="38"/>
      <c r="I3312" s="38"/>
      <c r="J3312" s="38"/>
      <c r="M3312" s="39"/>
      <c r="AG3312" s="32"/>
      <c r="AH3312" s="32"/>
      <c r="AI3312" s="40"/>
      <c r="AJ3312" s="41"/>
      <c r="AK3312" s="42"/>
      <c r="AL3312" s="40"/>
      <c r="AM3312" s="41"/>
      <c r="AN3312" s="42"/>
      <c r="AO3312" s="43"/>
      <c r="AP3312" s="43"/>
      <c r="AQ3312" s="43"/>
    </row>
    <row r="3313" spans="5:43" x14ac:dyDescent="0.2">
      <c r="E3313" s="36"/>
      <c r="G3313" s="37"/>
      <c r="H3313" s="38"/>
      <c r="I3313" s="38"/>
      <c r="J3313" s="38"/>
      <c r="M3313" s="39"/>
      <c r="AG3313" s="32"/>
      <c r="AH3313" s="32"/>
      <c r="AI3313" s="40"/>
      <c r="AJ3313" s="41"/>
      <c r="AK3313" s="42"/>
      <c r="AL3313" s="40"/>
      <c r="AM3313" s="41"/>
      <c r="AN3313" s="42"/>
      <c r="AO3313" s="43"/>
      <c r="AP3313" s="43"/>
      <c r="AQ3313" s="43"/>
    </row>
    <row r="3314" spans="5:43" x14ac:dyDescent="0.2">
      <c r="E3314" s="36"/>
      <c r="G3314" s="37"/>
      <c r="H3314" s="38"/>
      <c r="I3314" s="38"/>
      <c r="J3314" s="38"/>
      <c r="M3314" s="39"/>
      <c r="AG3314" s="32"/>
      <c r="AH3314" s="32"/>
      <c r="AI3314" s="40"/>
      <c r="AJ3314" s="41"/>
      <c r="AK3314" s="42"/>
      <c r="AL3314" s="40"/>
      <c r="AM3314" s="41"/>
      <c r="AN3314" s="42"/>
      <c r="AO3314" s="43"/>
      <c r="AP3314" s="43"/>
      <c r="AQ3314" s="43"/>
    </row>
    <row r="3315" spans="5:43" x14ac:dyDescent="0.2">
      <c r="E3315" s="36"/>
      <c r="G3315" s="37"/>
      <c r="H3315" s="38"/>
      <c r="I3315" s="38"/>
      <c r="J3315" s="38"/>
      <c r="M3315" s="39"/>
      <c r="AG3315" s="32"/>
      <c r="AH3315" s="32"/>
      <c r="AI3315" s="40"/>
      <c r="AJ3315" s="41"/>
      <c r="AK3315" s="42"/>
      <c r="AL3315" s="40"/>
      <c r="AM3315" s="41"/>
      <c r="AN3315" s="42"/>
      <c r="AO3315" s="43"/>
      <c r="AP3315" s="43"/>
      <c r="AQ3315" s="43"/>
    </row>
    <row r="3316" spans="5:43" x14ac:dyDescent="0.2">
      <c r="E3316" s="36"/>
      <c r="G3316" s="37"/>
      <c r="H3316" s="38"/>
      <c r="I3316" s="38"/>
      <c r="J3316" s="38"/>
      <c r="M3316" s="39"/>
      <c r="AG3316" s="32"/>
      <c r="AH3316" s="32"/>
      <c r="AI3316" s="40"/>
      <c r="AJ3316" s="41"/>
      <c r="AK3316" s="42"/>
      <c r="AL3316" s="40"/>
      <c r="AM3316" s="41"/>
      <c r="AN3316" s="42"/>
      <c r="AO3316" s="43"/>
      <c r="AP3316" s="43"/>
      <c r="AQ3316" s="43"/>
    </row>
    <row r="3317" spans="5:43" x14ac:dyDescent="0.2">
      <c r="E3317" s="36"/>
      <c r="G3317" s="37"/>
      <c r="H3317" s="38"/>
      <c r="I3317" s="38"/>
      <c r="J3317" s="38"/>
      <c r="M3317" s="39"/>
      <c r="AG3317" s="32"/>
      <c r="AH3317" s="32"/>
      <c r="AI3317" s="40"/>
      <c r="AJ3317" s="41"/>
      <c r="AK3317" s="42"/>
      <c r="AL3317" s="40"/>
      <c r="AM3317" s="41"/>
      <c r="AN3317" s="42"/>
      <c r="AO3317" s="43"/>
      <c r="AP3317" s="43"/>
      <c r="AQ3317" s="43"/>
    </row>
    <row r="3318" spans="5:43" x14ac:dyDescent="0.2">
      <c r="E3318" s="36"/>
      <c r="G3318" s="37"/>
      <c r="H3318" s="38"/>
      <c r="I3318" s="38"/>
      <c r="J3318" s="38"/>
      <c r="M3318" s="39"/>
      <c r="AG3318" s="32"/>
      <c r="AH3318" s="32"/>
      <c r="AI3318" s="40"/>
      <c r="AJ3318" s="41"/>
      <c r="AK3318" s="42"/>
      <c r="AL3318" s="40"/>
      <c r="AM3318" s="41"/>
      <c r="AN3318" s="42"/>
      <c r="AO3318" s="43"/>
      <c r="AP3318" s="43"/>
      <c r="AQ3318" s="43"/>
    </row>
    <row r="3319" spans="5:43" x14ac:dyDescent="0.2">
      <c r="E3319" s="36"/>
      <c r="G3319" s="37"/>
      <c r="H3319" s="38"/>
      <c r="I3319" s="38"/>
      <c r="J3319" s="38"/>
      <c r="M3319" s="39"/>
      <c r="AG3319" s="32"/>
      <c r="AH3319" s="32"/>
      <c r="AI3319" s="40"/>
      <c r="AJ3319" s="41"/>
      <c r="AK3319" s="42"/>
      <c r="AL3319" s="40"/>
      <c r="AM3319" s="41"/>
      <c r="AN3319" s="42"/>
      <c r="AO3319" s="43"/>
      <c r="AP3319" s="43"/>
      <c r="AQ3319" s="43"/>
    </row>
    <row r="3320" spans="5:43" x14ac:dyDescent="0.2">
      <c r="E3320" s="36"/>
      <c r="G3320" s="37"/>
      <c r="H3320" s="38"/>
      <c r="I3320" s="38"/>
      <c r="J3320" s="38"/>
      <c r="M3320" s="39"/>
      <c r="AG3320" s="32"/>
      <c r="AH3320" s="32"/>
      <c r="AI3320" s="40"/>
      <c r="AJ3320" s="41"/>
      <c r="AK3320" s="42"/>
      <c r="AL3320" s="40"/>
      <c r="AM3320" s="41"/>
      <c r="AN3320" s="42"/>
      <c r="AO3320" s="43"/>
      <c r="AP3320" s="43"/>
      <c r="AQ3320" s="43"/>
    </row>
    <row r="3321" spans="5:43" x14ac:dyDescent="0.2">
      <c r="E3321" s="36"/>
      <c r="G3321" s="37"/>
      <c r="H3321" s="38"/>
      <c r="I3321" s="38"/>
      <c r="J3321" s="38"/>
      <c r="M3321" s="39"/>
      <c r="AG3321" s="32"/>
      <c r="AH3321" s="32"/>
      <c r="AI3321" s="40"/>
      <c r="AJ3321" s="41"/>
      <c r="AK3321" s="42"/>
      <c r="AL3321" s="40"/>
      <c r="AM3321" s="41"/>
      <c r="AN3321" s="42"/>
      <c r="AO3321" s="43"/>
      <c r="AP3321" s="43"/>
      <c r="AQ3321" s="43"/>
    </row>
    <row r="3322" spans="5:43" x14ac:dyDescent="0.2">
      <c r="E3322" s="36"/>
      <c r="G3322" s="37"/>
      <c r="H3322" s="38"/>
      <c r="I3322" s="38"/>
      <c r="J3322" s="38"/>
      <c r="M3322" s="39"/>
      <c r="AG3322" s="32"/>
      <c r="AH3322" s="32"/>
      <c r="AI3322" s="40"/>
      <c r="AJ3322" s="41"/>
      <c r="AK3322" s="42"/>
      <c r="AL3322" s="40"/>
      <c r="AM3322" s="41"/>
      <c r="AN3322" s="42"/>
      <c r="AO3322" s="43"/>
      <c r="AP3322" s="43"/>
      <c r="AQ3322" s="43"/>
    </row>
    <row r="3323" spans="5:43" x14ac:dyDescent="0.2">
      <c r="E3323" s="36"/>
      <c r="G3323" s="37"/>
      <c r="H3323" s="38"/>
      <c r="I3323" s="38"/>
      <c r="J3323" s="38"/>
      <c r="M3323" s="39"/>
      <c r="AG3323" s="32"/>
      <c r="AH3323" s="32"/>
      <c r="AI3323" s="40"/>
      <c r="AJ3323" s="41"/>
      <c r="AK3323" s="42"/>
      <c r="AL3323" s="40"/>
      <c r="AM3323" s="41"/>
      <c r="AN3323" s="42"/>
      <c r="AO3323" s="43"/>
      <c r="AP3323" s="43"/>
      <c r="AQ3323" s="43"/>
    </row>
    <row r="3324" spans="5:43" x14ac:dyDescent="0.2">
      <c r="E3324" s="36"/>
      <c r="G3324" s="37"/>
      <c r="H3324" s="38"/>
      <c r="I3324" s="38"/>
      <c r="J3324" s="38"/>
      <c r="M3324" s="39"/>
      <c r="AG3324" s="32"/>
      <c r="AH3324" s="32"/>
      <c r="AI3324" s="40"/>
      <c r="AJ3324" s="41"/>
      <c r="AK3324" s="42"/>
      <c r="AL3324" s="40"/>
      <c r="AM3324" s="41"/>
      <c r="AN3324" s="42"/>
      <c r="AO3324" s="43"/>
      <c r="AP3324" s="43"/>
      <c r="AQ3324" s="43"/>
    </row>
    <row r="3325" spans="5:43" x14ac:dyDescent="0.2">
      <c r="E3325" s="36"/>
      <c r="G3325" s="37"/>
      <c r="H3325" s="38"/>
      <c r="I3325" s="38"/>
      <c r="J3325" s="38"/>
      <c r="M3325" s="39"/>
      <c r="AG3325" s="32"/>
      <c r="AH3325" s="32"/>
      <c r="AI3325" s="40"/>
      <c r="AJ3325" s="41"/>
      <c r="AK3325" s="42"/>
      <c r="AL3325" s="40"/>
      <c r="AM3325" s="41"/>
      <c r="AN3325" s="42"/>
      <c r="AO3325" s="43"/>
      <c r="AP3325" s="43"/>
      <c r="AQ3325" s="43"/>
    </row>
    <row r="3326" spans="5:43" x14ac:dyDescent="0.2">
      <c r="E3326" s="36"/>
      <c r="G3326" s="37"/>
      <c r="H3326" s="38"/>
      <c r="I3326" s="38"/>
      <c r="J3326" s="38"/>
      <c r="M3326" s="39"/>
      <c r="AG3326" s="32"/>
      <c r="AH3326" s="32"/>
      <c r="AI3326" s="40"/>
      <c r="AJ3326" s="41"/>
      <c r="AK3326" s="42"/>
      <c r="AL3326" s="40"/>
      <c r="AM3326" s="41"/>
      <c r="AN3326" s="42"/>
      <c r="AO3326" s="43"/>
      <c r="AP3326" s="43"/>
      <c r="AQ3326" s="43"/>
    </row>
    <row r="3327" spans="5:43" x14ac:dyDescent="0.2">
      <c r="E3327" s="36"/>
      <c r="G3327" s="37"/>
      <c r="H3327" s="38"/>
      <c r="I3327" s="38"/>
      <c r="J3327" s="38"/>
      <c r="M3327" s="39"/>
      <c r="AG3327" s="32"/>
      <c r="AH3327" s="32"/>
      <c r="AI3327" s="40"/>
      <c r="AJ3327" s="41"/>
      <c r="AK3327" s="42"/>
      <c r="AL3327" s="40"/>
      <c r="AM3327" s="41"/>
      <c r="AN3327" s="42"/>
      <c r="AO3327" s="43"/>
      <c r="AP3327" s="43"/>
      <c r="AQ3327" s="43"/>
    </row>
    <row r="3328" spans="5:43" x14ac:dyDescent="0.2">
      <c r="E3328" s="36"/>
      <c r="G3328" s="37"/>
      <c r="H3328" s="38"/>
      <c r="I3328" s="38"/>
      <c r="J3328" s="38"/>
      <c r="M3328" s="39"/>
      <c r="AG3328" s="32"/>
      <c r="AH3328" s="32"/>
      <c r="AI3328" s="40"/>
      <c r="AJ3328" s="41"/>
      <c r="AK3328" s="42"/>
      <c r="AL3328" s="40"/>
      <c r="AM3328" s="41"/>
      <c r="AN3328" s="42"/>
      <c r="AO3328" s="43"/>
      <c r="AP3328" s="43"/>
      <c r="AQ3328" s="43"/>
    </row>
    <row r="3329" spans="5:43" x14ac:dyDescent="0.2">
      <c r="E3329" s="36"/>
      <c r="G3329" s="37"/>
      <c r="H3329" s="38"/>
      <c r="I3329" s="38"/>
      <c r="J3329" s="38"/>
      <c r="M3329" s="39"/>
      <c r="AG3329" s="32"/>
      <c r="AH3329" s="32"/>
      <c r="AI3329" s="40"/>
      <c r="AJ3329" s="41"/>
      <c r="AK3329" s="42"/>
      <c r="AL3329" s="40"/>
      <c r="AM3329" s="41"/>
      <c r="AN3329" s="42"/>
      <c r="AO3329" s="43"/>
      <c r="AP3329" s="43"/>
      <c r="AQ3329" s="43"/>
    </row>
    <row r="3330" spans="5:43" x14ac:dyDescent="0.2">
      <c r="E3330" s="36"/>
      <c r="G3330" s="37"/>
      <c r="H3330" s="38"/>
      <c r="I3330" s="38"/>
      <c r="J3330" s="38"/>
      <c r="M3330" s="39"/>
      <c r="AG3330" s="32"/>
      <c r="AH3330" s="32"/>
      <c r="AI3330" s="40"/>
      <c r="AJ3330" s="41"/>
      <c r="AK3330" s="42"/>
      <c r="AL3330" s="40"/>
      <c r="AM3330" s="41"/>
      <c r="AN3330" s="42"/>
      <c r="AO3330" s="43"/>
      <c r="AP3330" s="43"/>
      <c r="AQ3330" s="43"/>
    </row>
    <row r="3331" spans="5:43" x14ac:dyDescent="0.2">
      <c r="E3331" s="36"/>
      <c r="G3331" s="37"/>
      <c r="H3331" s="38"/>
      <c r="I3331" s="38"/>
      <c r="J3331" s="38"/>
      <c r="M3331" s="39"/>
      <c r="AG3331" s="32"/>
      <c r="AH3331" s="32"/>
      <c r="AI3331" s="40"/>
      <c r="AJ3331" s="41"/>
      <c r="AK3331" s="42"/>
      <c r="AL3331" s="40"/>
      <c r="AM3331" s="41"/>
      <c r="AN3331" s="42"/>
      <c r="AO3331" s="43"/>
      <c r="AP3331" s="43"/>
      <c r="AQ3331" s="43"/>
    </row>
    <row r="3332" spans="5:43" x14ac:dyDescent="0.2">
      <c r="E3332" s="36"/>
      <c r="G3332" s="37"/>
      <c r="H3332" s="38"/>
      <c r="I3332" s="38"/>
      <c r="J3332" s="38"/>
      <c r="M3332" s="39"/>
      <c r="AG3332" s="32"/>
      <c r="AH3332" s="32"/>
      <c r="AI3332" s="40"/>
      <c r="AJ3332" s="41"/>
      <c r="AK3332" s="42"/>
      <c r="AL3332" s="40"/>
      <c r="AM3332" s="41"/>
      <c r="AN3332" s="42"/>
      <c r="AO3332" s="43"/>
      <c r="AP3332" s="43"/>
      <c r="AQ3332" s="43"/>
    </row>
    <row r="3333" spans="5:43" x14ac:dyDescent="0.2">
      <c r="E3333" s="36"/>
      <c r="G3333" s="37"/>
      <c r="H3333" s="38"/>
      <c r="I3333" s="38"/>
      <c r="J3333" s="38"/>
      <c r="M3333" s="39"/>
      <c r="AG3333" s="32"/>
      <c r="AH3333" s="32"/>
      <c r="AI3333" s="40"/>
      <c r="AJ3333" s="41"/>
      <c r="AK3333" s="42"/>
      <c r="AL3333" s="40"/>
      <c r="AM3333" s="41"/>
      <c r="AN3333" s="42"/>
      <c r="AO3333" s="43"/>
      <c r="AP3333" s="43"/>
      <c r="AQ3333" s="43"/>
    </row>
    <row r="3334" spans="5:43" x14ac:dyDescent="0.2">
      <c r="E3334" s="36"/>
      <c r="G3334" s="37"/>
      <c r="H3334" s="38"/>
      <c r="I3334" s="38"/>
      <c r="J3334" s="38"/>
      <c r="M3334" s="39"/>
      <c r="AG3334" s="32"/>
      <c r="AH3334" s="32"/>
      <c r="AI3334" s="40"/>
      <c r="AJ3334" s="41"/>
      <c r="AK3334" s="42"/>
      <c r="AL3334" s="40"/>
      <c r="AM3334" s="41"/>
      <c r="AN3334" s="42"/>
      <c r="AO3334" s="43"/>
      <c r="AP3334" s="43"/>
      <c r="AQ3334" s="43"/>
    </row>
    <row r="3335" spans="5:43" x14ac:dyDescent="0.2">
      <c r="E3335" s="36"/>
      <c r="G3335" s="37"/>
      <c r="H3335" s="38"/>
      <c r="I3335" s="38"/>
      <c r="J3335" s="38"/>
      <c r="M3335" s="39"/>
      <c r="AG3335" s="32"/>
      <c r="AH3335" s="32"/>
      <c r="AI3335" s="40"/>
      <c r="AJ3335" s="41"/>
      <c r="AK3335" s="42"/>
      <c r="AL3335" s="40"/>
      <c r="AM3335" s="41"/>
      <c r="AN3335" s="42"/>
      <c r="AO3335" s="43"/>
      <c r="AP3335" s="43"/>
      <c r="AQ3335" s="43"/>
    </row>
    <row r="3336" spans="5:43" x14ac:dyDescent="0.2">
      <c r="E3336" s="36"/>
      <c r="G3336" s="37"/>
      <c r="H3336" s="38"/>
      <c r="I3336" s="38"/>
      <c r="J3336" s="38"/>
      <c r="M3336" s="39"/>
      <c r="AG3336" s="32"/>
      <c r="AH3336" s="32"/>
      <c r="AI3336" s="40"/>
      <c r="AJ3336" s="41"/>
      <c r="AK3336" s="42"/>
      <c r="AL3336" s="40"/>
      <c r="AM3336" s="41"/>
      <c r="AN3336" s="42"/>
      <c r="AO3336" s="43"/>
      <c r="AP3336" s="43"/>
      <c r="AQ3336" s="43"/>
    </row>
    <row r="3337" spans="5:43" x14ac:dyDescent="0.2">
      <c r="E3337" s="36"/>
      <c r="G3337" s="37"/>
      <c r="H3337" s="38"/>
      <c r="I3337" s="38"/>
      <c r="J3337" s="38"/>
      <c r="M3337" s="39"/>
      <c r="AG3337" s="32"/>
      <c r="AH3337" s="32"/>
      <c r="AI3337" s="40"/>
      <c r="AJ3337" s="41"/>
      <c r="AK3337" s="42"/>
      <c r="AL3337" s="40"/>
      <c r="AM3337" s="41"/>
      <c r="AN3337" s="42"/>
      <c r="AO3337" s="43"/>
      <c r="AP3337" s="43"/>
      <c r="AQ3337" s="43"/>
    </row>
    <row r="3338" spans="5:43" x14ac:dyDescent="0.2">
      <c r="E3338" s="36"/>
      <c r="G3338" s="37"/>
      <c r="H3338" s="38"/>
      <c r="I3338" s="38"/>
      <c r="J3338" s="38"/>
      <c r="M3338" s="39"/>
      <c r="AG3338" s="32"/>
      <c r="AH3338" s="32"/>
      <c r="AI3338" s="40"/>
      <c r="AJ3338" s="41"/>
      <c r="AK3338" s="42"/>
      <c r="AL3338" s="40"/>
      <c r="AM3338" s="41"/>
      <c r="AN3338" s="42"/>
      <c r="AO3338" s="43"/>
      <c r="AP3338" s="43"/>
      <c r="AQ3338" s="43"/>
    </row>
    <row r="3339" spans="5:43" x14ac:dyDescent="0.2">
      <c r="E3339" s="36"/>
      <c r="G3339" s="37"/>
      <c r="H3339" s="38"/>
      <c r="I3339" s="38"/>
      <c r="J3339" s="38"/>
      <c r="M3339" s="39"/>
      <c r="AG3339" s="32"/>
      <c r="AH3339" s="32"/>
      <c r="AI3339" s="40"/>
      <c r="AJ3339" s="41"/>
      <c r="AK3339" s="42"/>
      <c r="AL3339" s="40"/>
      <c r="AM3339" s="41"/>
      <c r="AN3339" s="42"/>
      <c r="AO3339" s="43"/>
      <c r="AP3339" s="43"/>
      <c r="AQ3339" s="43"/>
    </row>
    <row r="3340" spans="5:43" x14ac:dyDescent="0.2">
      <c r="E3340" s="36"/>
      <c r="G3340" s="37"/>
      <c r="H3340" s="38"/>
      <c r="I3340" s="38"/>
      <c r="J3340" s="38"/>
      <c r="M3340" s="39"/>
      <c r="AG3340" s="32"/>
      <c r="AH3340" s="32"/>
      <c r="AI3340" s="40"/>
      <c r="AJ3340" s="41"/>
      <c r="AK3340" s="42"/>
      <c r="AL3340" s="40"/>
      <c r="AM3340" s="41"/>
      <c r="AN3340" s="42"/>
      <c r="AO3340" s="43"/>
      <c r="AP3340" s="43"/>
      <c r="AQ3340" s="43"/>
    </row>
    <row r="3341" spans="5:43" x14ac:dyDescent="0.2">
      <c r="E3341" s="36"/>
      <c r="G3341" s="37"/>
      <c r="H3341" s="38"/>
      <c r="I3341" s="38"/>
      <c r="J3341" s="38"/>
      <c r="M3341" s="39"/>
      <c r="AG3341" s="32"/>
      <c r="AH3341" s="32"/>
      <c r="AI3341" s="40"/>
      <c r="AJ3341" s="41"/>
      <c r="AK3341" s="42"/>
      <c r="AL3341" s="40"/>
      <c r="AM3341" s="41"/>
      <c r="AN3341" s="42"/>
      <c r="AO3341" s="43"/>
      <c r="AP3341" s="43"/>
      <c r="AQ3341" s="43"/>
    </row>
    <row r="3342" spans="5:43" x14ac:dyDescent="0.2">
      <c r="E3342" s="36"/>
      <c r="G3342" s="37"/>
      <c r="H3342" s="38"/>
      <c r="I3342" s="38"/>
      <c r="J3342" s="38"/>
      <c r="M3342" s="39"/>
      <c r="AG3342" s="32"/>
      <c r="AH3342" s="32"/>
      <c r="AI3342" s="40"/>
      <c r="AJ3342" s="41"/>
      <c r="AK3342" s="42"/>
      <c r="AL3342" s="40"/>
      <c r="AM3342" s="41"/>
      <c r="AN3342" s="42"/>
      <c r="AO3342" s="43"/>
      <c r="AP3342" s="43"/>
      <c r="AQ3342" s="43"/>
    </row>
    <row r="3343" spans="5:43" x14ac:dyDescent="0.2">
      <c r="E3343" s="36"/>
      <c r="G3343" s="37"/>
      <c r="H3343" s="38"/>
      <c r="I3343" s="38"/>
      <c r="J3343" s="38"/>
      <c r="M3343" s="39"/>
      <c r="AG3343" s="32"/>
      <c r="AH3343" s="32"/>
      <c r="AI3343" s="40"/>
      <c r="AJ3343" s="41"/>
      <c r="AK3343" s="42"/>
      <c r="AL3343" s="40"/>
      <c r="AM3343" s="41"/>
      <c r="AN3343" s="42"/>
      <c r="AO3343" s="43"/>
      <c r="AP3343" s="43"/>
      <c r="AQ3343" s="43"/>
    </row>
    <row r="3344" spans="5:43" x14ac:dyDescent="0.2">
      <c r="E3344" s="36"/>
      <c r="G3344" s="37"/>
      <c r="H3344" s="38"/>
      <c r="I3344" s="38"/>
      <c r="J3344" s="38"/>
      <c r="M3344" s="39"/>
      <c r="AG3344" s="32"/>
      <c r="AH3344" s="32"/>
      <c r="AI3344" s="40"/>
      <c r="AJ3344" s="41"/>
      <c r="AK3344" s="42"/>
      <c r="AL3344" s="40"/>
      <c r="AM3344" s="41"/>
      <c r="AN3344" s="42"/>
      <c r="AO3344" s="43"/>
      <c r="AP3344" s="43"/>
      <c r="AQ3344" s="43"/>
    </row>
    <row r="3345" spans="5:43" x14ac:dyDescent="0.2">
      <c r="E3345" s="36"/>
      <c r="G3345" s="37"/>
      <c r="H3345" s="38"/>
      <c r="I3345" s="38"/>
      <c r="J3345" s="38"/>
      <c r="M3345" s="39"/>
      <c r="AG3345" s="32"/>
      <c r="AH3345" s="32"/>
      <c r="AI3345" s="40"/>
      <c r="AJ3345" s="41"/>
      <c r="AK3345" s="42"/>
      <c r="AL3345" s="40"/>
      <c r="AM3345" s="41"/>
      <c r="AN3345" s="42"/>
      <c r="AO3345" s="43"/>
      <c r="AP3345" s="43"/>
      <c r="AQ3345" s="43"/>
    </row>
    <row r="3346" spans="5:43" x14ac:dyDescent="0.2">
      <c r="E3346" s="36"/>
      <c r="G3346" s="37"/>
      <c r="H3346" s="38"/>
      <c r="I3346" s="38"/>
      <c r="J3346" s="38"/>
      <c r="M3346" s="39"/>
      <c r="AG3346" s="32"/>
      <c r="AH3346" s="32"/>
      <c r="AI3346" s="40"/>
      <c r="AJ3346" s="41"/>
      <c r="AK3346" s="42"/>
      <c r="AL3346" s="40"/>
      <c r="AM3346" s="41"/>
      <c r="AN3346" s="42"/>
      <c r="AO3346" s="43"/>
      <c r="AP3346" s="43"/>
      <c r="AQ3346" s="43"/>
    </row>
    <row r="3347" spans="5:43" x14ac:dyDescent="0.2">
      <c r="E3347" s="36"/>
      <c r="G3347" s="37"/>
      <c r="H3347" s="38"/>
      <c r="I3347" s="38"/>
      <c r="J3347" s="38"/>
      <c r="M3347" s="39"/>
      <c r="AG3347" s="32"/>
      <c r="AH3347" s="32"/>
      <c r="AI3347" s="40"/>
      <c r="AJ3347" s="41"/>
      <c r="AK3347" s="42"/>
      <c r="AL3347" s="40"/>
      <c r="AM3347" s="41"/>
      <c r="AN3347" s="42"/>
      <c r="AO3347" s="43"/>
      <c r="AP3347" s="43"/>
      <c r="AQ3347" s="43"/>
    </row>
    <row r="3348" spans="5:43" x14ac:dyDescent="0.2">
      <c r="E3348" s="36"/>
      <c r="G3348" s="37"/>
      <c r="H3348" s="38"/>
      <c r="I3348" s="38"/>
      <c r="J3348" s="38"/>
      <c r="M3348" s="39"/>
      <c r="AG3348" s="32"/>
      <c r="AH3348" s="32"/>
      <c r="AI3348" s="40"/>
      <c r="AJ3348" s="41"/>
      <c r="AK3348" s="42"/>
      <c r="AL3348" s="40"/>
      <c r="AM3348" s="41"/>
      <c r="AN3348" s="42"/>
      <c r="AO3348" s="43"/>
      <c r="AP3348" s="43"/>
      <c r="AQ3348" s="43"/>
    </row>
    <row r="3349" spans="5:43" x14ac:dyDescent="0.2">
      <c r="E3349" s="36"/>
      <c r="G3349" s="37"/>
      <c r="H3349" s="38"/>
      <c r="I3349" s="38"/>
      <c r="J3349" s="38"/>
      <c r="M3349" s="39"/>
      <c r="AG3349" s="32"/>
      <c r="AH3349" s="32"/>
      <c r="AI3349" s="40"/>
      <c r="AJ3349" s="41"/>
      <c r="AK3349" s="42"/>
      <c r="AL3349" s="40"/>
      <c r="AM3349" s="41"/>
      <c r="AN3349" s="42"/>
      <c r="AO3349" s="43"/>
      <c r="AP3349" s="43"/>
      <c r="AQ3349" s="43"/>
    </row>
    <row r="3350" spans="5:43" x14ac:dyDescent="0.2">
      <c r="E3350" s="36"/>
      <c r="G3350" s="37"/>
      <c r="H3350" s="38"/>
      <c r="I3350" s="38"/>
      <c r="J3350" s="38"/>
      <c r="M3350" s="39"/>
      <c r="AG3350" s="32"/>
      <c r="AH3350" s="32"/>
      <c r="AI3350" s="40"/>
      <c r="AJ3350" s="41"/>
      <c r="AK3350" s="42"/>
      <c r="AL3350" s="40"/>
      <c r="AM3350" s="41"/>
      <c r="AN3350" s="42"/>
      <c r="AO3350" s="43"/>
      <c r="AP3350" s="43"/>
      <c r="AQ3350" s="43"/>
    </row>
    <row r="3351" spans="5:43" x14ac:dyDescent="0.2">
      <c r="E3351" s="36"/>
      <c r="G3351" s="37"/>
      <c r="H3351" s="38"/>
      <c r="I3351" s="38"/>
      <c r="J3351" s="38"/>
      <c r="M3351" s="39"/>
      <c r="AG3351" s="32"/>
      <c r="AH3351" s="32"/>
      <c r="AI3351" s="40"/>
      <c r="AJ3351" s="41"/>
      <c r="AK3351" s="42"/>
      <c r="AL3351" s="40"/>
      <c r="AM3351" s="41"/>
      <c r="AN3351" s="42"/>
      <c r="AO3351" s="43"/>
      <c r="AP3351" s="43"/>
      <c r="AQ3351" s="43"/>
    </row>
    <row r="3352" spans="5:43" x14ac:dyDescent="0.2">
      <c r="E3352" s="36"/>
      <c r="G3352" s="37"/>
      <c r="H3352" s="38"/>
      <c r="I3352" s="38"/>
      <c r="J3352" s="38"/>
      <c r="M3352" s="39"/>
      <c r="AG3352" s="32"/>
      <c r="AH3352" s="32"/>
      <c r="AI3352" s="40"/>
      <c r="AJ3352" s="41"/>
      <c r="AK3352" s="42"/>
      <c r="AL3352" s="40"/>
      <c r="AM3352" s="41"/>
      <c r="AN3352" s="42"/>
      <c r="AO3352" s="43"/>
      <c r="AP3352" s="43"/>
      <c r="AQ3352" s="43"/>
    </row>
    <row r="3353" spans="5:43" x14ac:dyDescent="0.2">
      <c r="E3353" s="36"/>
      <c r="G3353" s="37"/>
      <c r="H3353" s="38"/>
      <c r="I3353" s="38"/>
      <c r="J3353" s="38"/>
      <c r="M3353" s="39"/>
      <c r="AG3353" s="32"/>
      <c r="AH3353" s="32"/>
      <c r="AI3353" s="40"/>
      <c r="AJ3353" s="41"/>
      <c r="AK3353" s="42"/>
      <c r="AL3353" s="40"/>
      <c r="AM3353" s="41"/>
      <c r="AN3353" s="42"/>
      <c r="AO3353" s="43"/>
      <c r="AP3353" s="43"/>
      <c r="AQ3353" s="43"/>
    </row>
    <row r="3354" spans="5:43" x14ac:dyDescent="0.2">
      <c r="E3354" s="36"/>
      <c r="G3354" s="37"/>
      <c r="H3354" s="38"/>
      <c r="I3354" s="38"/>
      <c r="J3354" s="38"/>
      <c r="M3354" s="39"/>
      <c r="AG3354" s="32"/>
      <c r="AH3354" s="32"/>
      <c r="AI3354" s="40"/>
      <c r="AJ3354" s="41"/>
      <c r="AK3354" s="42"/>
      <c r="AL3354" s="40"/>
      <c r="AM3354" s="41"/>
      <c r="AN3354" s="42"/>
      <c r="AO3354" s="43"/>
      <c r="AP3354" s="43"/>
      <c r="AQ3354" s="43"/>
    </row>
    <row r="3355" spans="5:43" x14ac:dyDescent="0.2">
      <c r="E3355" s="36"/>
      <c r="G3355" s="37"/>
      <c r="H3355" s="38"/>
      <c r="I3355" s="38"/>
      <c r="J3355" s="38"/>
      <c r="M3355" s="39"/>
      <c r="AG3355" s="32"/>
      <c r="AH3355" s="32"/>
      <c r="AI3355" s="40"/>
      <c r="AJ3355" s="41"/>
      <c r="AK3355" s="42"/>
      <c r="AL3355" s="40"/>
      <c r="AM3355" s="41"/>
      <c r="AN3355" s="42"/>
      <c r="AO3355" s="43"/>
      <c r="AP3355" s="43"/>
      <c r="AQ3355" s="43"/>
    </row>
    <row r="3356" spans="5:43" x14ac:dyDescent="0.2">
      <c r="E3356" s="36"/>
      <c r="G3356" s="37"/>
      <c r="H3356" s="38"/>
      <c r="I3356" s="38"/>
      <c r="J3356" s="38"/>
      <c r="M3356" s="39"/>
      <c r="AG3356" s="32"/>
      <c r="AH3356" s="32"/>
      <c r="AI3356" s="40"/>
      <c r="AJ3356" s="41"/>
      <c r="AK3356" s="42"/>
      <c r="AL3356" s="40"/>
      <c r="AM3356" s="41"/>
      <c r="AN3356" s="42"/>
      <c r="AO3356" s="43"/>
      <c r="AP3356" s="43"/>
      <c r="AQ3356" s="43"/>
    </row>
    <row r="3357" spans="5:43" x14ac:dyDescent="0.2">
      <c r="E3357" s="36"/>
      <c r="G3357" s="37"/>
      <c r="H3357" s="38"/>
      <c r="I3357" s="38"/>
      <c r="J3357" s="38"/>
      <c r="M3357" s="39"/>
      <c r="AG3357" s="32"/>
      <c r="AH3357" s="32"/>
      <c r="AI3357" s="40"/>
      <c r="AJ3357" s="41"/>
      <c r="AK3357" s="42"/>
      <c r="AL3357" s="40"/>
      <c r="AM3357" s="41"/>
      <c r="AN3357" s="42"/>
      <c r="AO3357" s="43"/>
      <c r="AP3357" s="43"/>
      <c r="AQ3357" s="43"/>
    </row>
    <row r="3358" spans="5:43" x14ac:dyDescent="0.2">
      <c r="E3358" s="36"/>
      <c r="G3358" s="37"/>
      <c r="H3358" s="38"/>
      <c r="I3358" s="38"/>
      <c r="J3358" s="38"/>
      <c r="M3358" s="39"/>
      <c r="AG3358" s="32"/>
      <c r="AH3358" s="32"/>
      <c r="AI3358" s="40"/>
      <c r="AJ3358" s="41"/>
      <c r="AK3358" s="42"/>
      <c r="AL3358" s="40"/>
      <c r="AM3358" s="41"/>
      <c r="AN3358" s="42"/>
      <c r="AO3358" s="43"/>
      <c r="AP3358" s="43"/>
      <c r="AQ3358" s="43"/>
    </row>
    <row r="3359" spans="5:43" x14ac:dyDescent="0.2">
      <c r="E3359" s="36"/>
      <c r="G3359" s="37"/>
      <c r="H3359" s="38"/>
      <c r="I3359" s="38"/>
      <c r="J3359" s="38"/>
      <c r="M3359" s="39"/>
      <c r="AG3359" s="32"/>
      <c r="AH3359" s="32"/>
      <c r="AI3359" s="40"/>
      <c r="AJ3359" s="41"/>
      <c r="AK3359" s="42"/>
      <c r="AL3359" s="40"/>
      <c r="AM3359" s="41"/>
      <c r="AN3359" s="42"/>
      <c r="AO3359" s="43"/>
      <c r="AP3359" s="43"/>
      <c r="AQ3359" s="43"/>
    </row>
    <row r="3360" spans="5:43" x14ac:dyDescent="0.2">
      <c r="E3360" s="36"/>
      <c r="G3360" s="37"/>
      <c r="H3360" s="38"/>
      <c r="I3360" s="38"/>
      <c r="J3360" s="38"/>
      <c r="M3360" s="39"/>
      <c r="AG3360" s="32"/>
      <c r="AH3360" s="32"/>
      <c r="AI3360" s="40"/>
      <c r="AJ3360" s="41"/>
      <c r="AK3360" s="42"/>
      <c r="AL3360" s="40"/>
      <c r="AM3360" s="41"/>
      <c r="AN3360" s="42"/>
      <c r="AO3360" s="43"/>
      <c r="AP3360" s="43"/>
      <c r="AQ3360" s="43"/>
    </row>
    <row r="3361" spans="5:43" x14ac:dyDescent="0.2">
      <c r="E3361" s="36"/>
      <c r="G3361" s="37"/>
      <c r="H3361" s="38"/>
      <c r="I3361" s="38"/>
      <c r="J3361" s="38"/>
      <c r="M3361" s="39"/>
      <c r="AG3361" s="32"/>
      <c r="AH3361" s="32"/>
      <c r="AI3361" s="40"/>
      <c r="AJ3361" s="41"/>
      <c r="AK3361" s="42"/>
      <c r="AL3361" s="40"/>
      <c r="AM3361" s="41"/>
      <c r="AN3361" s="42"/>
      <c r="AO3361" s="43"/>
      <c r="AP3361" s="43"/>
      <c r="AQ3361" s="43"/>
    </row>
    <row r="3362" spans="5:43" x14ac:dyDescent="0.2">
      <c r="E3362" s="36"/>
      <c r="G3362" s="37"/>
      <c r="H3362" s="38"/>
      <c r="I3362" s="38"/>
      <c r="J3362" s="38"/>
      <c r="M3362" s="39"/>
      <c r="AG3362" s="32"/>
      <c r="AH3362" s="32"/>
      <c r="AI3362" s="40"/>
      <c r="AJ3362" s="41"/>
      <c r="AK3362" s="42"/>
      <c r="AL3362" s="40"/>
      <c r="AM3362" s="41"/>
      <c r="AN3362" s="42"/>
      <c r="AO3362" s="43"/>
      <c r="AP3362" s="43"/>
      <c r="AQ3362" s="43"/>
    </row>
    <row r="3363" spans="5:43" x14ac:dyDescent="0.2">
      <c r="E3363" s="36"/>
      <c r="G3363" s="37"/>
      <c r="H3363" s="38"/>
      <c r="I3363" s="38"/>
      <c r="J3363" s="38"/>
      <c r="M3363" s="39"/>
      <c r="AG3363" s="32"/>
      <c r="AH3363" s="32"/>
      <c r="AI3363" s="40"/>
      <c r="AJ3363" s="41"/>
      <c r="AK3363" s="42"/>
      <c r="AL3363" s="40"/>
      <c r="AM3363" s="41"/>
      <c r="AN3363" s="42"/>
      <c r="AO3363" s="43"/>
      <c r="AP3363" s="43"/>
      <c r="AQ3363" s="43"/>
    </row>
    <row r="3364" spans="5:43" x14ac:dyDescent="0.2">
      <c r="E3364" s="36"/>
      <c r="G3364" s="37"/>
      <c r="H3364" s="38"/>
      <c r="I3364" s="38"/>
      <c r="J3364" s="38"/>
      <c r="M3364" s="39"/>
      <c r="AG3364" s="32"/>
      <c r="AH3364" s="32"/>
      <c r="AI3364" s="40"/>
      <c r="AJ3364" s="41"/>
      <c r="AK3364" s="42"/>
      <c r="AL3364" s="40"/>
      <c r="AM3364" s="41"/>
      <c r="AN3364" s="42"/>
      <c r="AO3364" s="43"/>
      <c r="AP3364" s="43"/>
      <c r="AQ3364" s="43"/>
    </row>
    <row r="3365" spans="5:43" x14ac:dyDescent="0.2">
      <c r="E3365" s="36"/>
      <c r="G3365" s="37"/>
      <c r="H3365" s="38"/>
      <c r="I3365" s="38"/>
      <c r="J3365" s="38"/>
      <c r="M3365" s="39"/>
      <c r="AG3365" s="32"/>
      <c r="AH3365" s="32"/>
      <c r="AI3365" s="40"/>
      <c r="AJ3365" s="41"/>
      <c r="AK3365" s="42"/>
      <c r="AL3365" s="40"/>
      <c r="AM3365" s="41"/>
      <c r="AN3365" s="42"/>
      <c r="AO3365" s="43"/>
      <c r="AP3365" s="43"/>
      <c r="AQ3365" s="43"/>
    </row>
    <row r="3366" spans="5:43" x14ac:dyDescent="0.2">
      <c r="E3366" s="36"/>
      <c r="G3366" s="37"/>
      <c r="H3366" s="38"/>
      <c r="I3366" s="38"/>
      <c r="J3366" s="38"/>
      <c r="M3366" s="39"/>
      <c r="AG3366" s="32"/>
      <c r="AH3366" s="32"/>
      <c r="AI3366" s="40"/>
      <c r="AJ3366" s="41"/>
      <c r="AK3366" s="42"/>
      <c r="AL3366" s="40"/>
      <c r="AM3366" s="41"/>
      <c r="AN3366" s="42"/>
      <c r="AO3366" s="43"/>
      <c r="AP3366" s="43"/>
      <c r="AQ3366" s="43"/>
    </row>
    <row r="3367" spans="5:43" x14ac:dyDescent="0.2">
      <c r="E3367" s="36"/>
      <c r="G3367" s="37"/>
      <c r="H3367" s="38"/>
      <c r="I3367" s="38"/>
      <c r="J3367" s="38"/>
      <c r="M3367" s="39"/>
      <c r="AG3367" s="32"/>
      <c r="AH3367" s="32"/>
      <c r="AI3367" s="40"/>
      <c r="AJ3367" s="41"/>
      <c r="AK3367" s="42"/>
      <c r="AL3367" s="40"/>
      <c r="AM3367" s="41"/>
      <c r="AN3367" s="42"/>
      <c r="AO3367" s="43"/>
      <c r="AP3367" s="43"/>
      <c r="AQ3367" s="43"/>
    </row>
    <row r="3368" spans="5:43" x14ac:dyDescent="0.2">
      <c r="E3368" s="36"/>
      <c r="G3368" s="37"/>
      <c r="H3368" s="38"/>
      <c r="I3368" s="38"/>
      <c r="J3368" s="38"/>
      <c r="M3368" s="39"/>
      <c r="AG3368" s="32"/>
      <c r="AH3368" s="32"/>
      <c r="AI3368" s="40"/>
      <c r="AJ3368" s="41"/>
      <c r="AK3368" s="42"/>
      <c r="AL3368" s="40"/>
      <c r="AM3368" s="41"/>
      <c r="AN3368" s="42"/>
      <c r="AO3368" s="43"/>
      <c r="AP3368" s="43"/>
      <c r="AQ3368" s="43"/>
    </row>
    <row r="3369" spans="5:43" x14ac:dyDescent="0.2">
      <c r="E3369" s="36"/>
      <c r="G3369" s="37"/>
      <c r="H3369" s="38"/>
      <c r="I3369" s="38"/>
      <c r="J3369" s="38"/>
      <c r="M3369" s="39"/>
      <c r="AG3369" s="32"/>
      <c r="AH3369" s="32"/>
      <c r="AI3369" s="40"/>
      <c r="AJ3369" s="41"/>
      <c r="AK3369" s="42"/>
      <c r="AL3369" s="40"/>
      <c r="AM3369" s="41"/>
      <c r="AN3369" s="42"/>
      <c r="AO3369" s="43"/>
      <c r="AP3369" s="43"/>
      <c r="AQ3369" s="43"/>
    </row>
    <row r="3370" spans="5:43" x14ac:dyDescent="0.2">
      <c r="E3370" s="36"/>
      <c r="G3370" s="37"/>
      <c r="H3370" s="38"/>
      <c r="I3370" s="38"/>
      <c r="J3370" s="38"/>
      <c r="M3370" s="39"/>
      <c r="AG3370" s="32"/>
      <c r="AH3370" s="32"/>
      <c r="AI3370" s="40"/>
      <c r="AJ3370" s="41"/>
      <c r="AK3370" s="42"/>
      <c r="AL3370" s="40"/>
      <c r="AM3370" s="41"/>
      <c r="AN3370" s="42"/>
      <c r="AO3370" s="43"/>
      <c r="AP3370" s="43"/>
      <c r="AQ3370" s="43"/>
    </row>
    <row r="3371" spans="5:43" x14ac:dyDescent="0.2">
      <c r="E3371" s="36"/>
      <c r="G3371" s="37"/>
      <c r="H3371" s="38"/>
      <c r="I3371" s="38"/>
      <c r="J3371" s="38"/>
      <c r="M3371" s="39"/>
      <c r="AG3371" s="32"/>
      <c r="AH3371" s="32"/>
      <c r="AI3371" s="40"/>
      <c r="AJ3371" s="41"/>
      <c r="AK3371" s="42"/>
      <c r="AL3371" s="40"/>
      <c r="AM3371" s="41"/>
      <c r="AN3371" s="42"/>
      <c r="AO3371" s="43"/>
      <c r="AP3371" s="43"/>
      <c r="AQ3371" s="43"/>
    </row>
    <row r="3372" spans="5:43" x14ac:dyDescent="0.2">
      <c r="E3372" s="36"/>
      <c r="G3372" s="37"/>
      <c r="H3372" s="38"/>
      <c r="I3372" s="38"/>
      <c r="J3372" s="38"/>
      <c r="M3372" s="39"/>
      <c r="AG3372" s="32"/>
      <c r="AH3372" s="32"/>
      <c r="AI3372" s="40"/>
      <c r="AJ3372" s="41"/>
      <c r="AK3372" s="42"/>
      <c r="AL3372" s="40"/>
      <c r="AM3372" s="41"/>
      <c r="AN3372" s="42"/>
      <c r="AO3372" s="43"/>
      <c r="AP3372" s="43"/>
      <c r="AQ3372" s="43"/>
    </row>
    <row r="3373" spans="5:43" x14ac:dyDescent="0.2">
      <c r="E3373" s="36"/>
      <c r="G3373" s="37"/>
      <c r="H3373" s="38"/>
      <c r="I3373" s="38"/>
      <c r="J3373" s="38"/>
      <c r="M3373" s="39"/>
      <c r="AG3373" s="32"/>
      <c r="AH3373" s="32"/>
      <c r="AI3373" s="40"/>
      <c r="AJ3373" s="41"/>
      <c r="AK3373" s="42"/>
      <c r="AL3373" s="40"/>
      <c r="AM3373" s="41"/>
      <c r="AN3373" s="42"/>
      <c r="AO3373" s="43"/>
      <c r="AP3373" s="43"/>
      <c r="AQ3373" s="43"/>
    </row>
    <row r="3374" spans="5:43" x14ac:dyDescent="0.2">
      <c r="E3374" s="36"/>
      <c r="G3374" s="37"/>
      <c r="H3374" s="38"/>
      <c r="I3374" s="38"/>
      <c r="J3374" s="38"/>
      <c r="M3374" s="39"/>
      <c r="AG3374" s="32"/>
      <c r="AH3374" s="32"/>
      <c r="AI3374" s="40"/>
      <c r="AJ3374" s="41"/>
      <c r="AK3374" s="42"/>
      <c r="AL3374" s="40"/>
      <c r="AM3374" s="41"/>
      <c r="AN3374" s="42"/>
      <c r="AO3374" s="43"/>
      <c r="AP3374" s="43"/>
      <c r="AQ3374" s="43"/>
    </row>
    <row r="3375" spans="5:43" x14ac:dyDescent="0.2">
      <c r="E3375" s="36"/>
      <c r="G3375" s="37"/>
      <c r="H3375" s="38"/>
      <c r="I3375" s="38"/>
      <c r="J3375" s="38"/>
      <c r="M3375" s="39"/>
      <c r="AG3375" s="32"/>
      <c r="AH3375" s="32"/>
      <c r="AI3375" s="40"/>
      <c r="AJ3375" s="41"/>
      <c r="AK3375" s="42"/>
      <c r="AL3375" s="40"/>
      <c r="AM3375" s="41"/>
      <c r="AN3375" s="42"/>
      <c r="AO3375" s="43"/>
      <c r="AP3375" s="43"/>
      <c r="AQ3375" s="43"/>
    </row>
    <row r="3376" spans="5:43" x14ac:dyDescent="0.2">
      <c r="E3376" s="36"/>
      <c r="G3376" s="37"/>
      <c r="H3376" s="38"/>
      <c r="I3376" s="38"/>
      <c r="J3376" s="38"/>
      <c r="M3376" s="39"/>
      <c r="AG3376" s="32"/>
      <c r="AH3376" s="32"/>
      <c r="AI3376" s="40"/>
      <c r="AJ3376" s="41"/>
      <c r="AK3376" s="42"/>
      <c r="AL3376" s="40"/>
      <c r="AM3376" s="41"/>
      <c r="AN3376" s="42"/>
      <c r="AO3376" s="43"/>
      <c r="AP3376" s="43"/>
      <c r="AQ3376" s="43"/>
    </row>
    <row r="3377" spans="5:43" x14ac:dyDescent="0.2">
      <c r="E3377" s="36"/>
      <c r="G3377" s="37"/>
      <c r="H3377" s="38"/>
      <c r="I3377" s="38"/>
      <c r="J3377" s="38"/>
      <c r="M3377" s="39"/>
      <c r="AG3377" s="32"/>
      <c r="AH3377" s="32"/>
      <c r="AI3377" s="40"/>
      <c r="AJ3377" s="41"/>
      <c r="AK3377" s="42"/>
      <c r="AL3377" s="40"/>
      <c r="AM3377" s="41"/>
      <c r="AN3377" s="42"/>
      <c r="AO3377" s="43"/>
      <c r="AP3377" s="43"/>
      <c r="AQ3377" s="43"/>
    </row>
    <row r="3378" spans="5:43" x14ac:dyDescent="0.2">
      <c r="E3378" s="36"/>
      <c r="G3378" s="37"/>
      <c r="H3378" s="38"/>
      <c r="I3378" s="38"/>
      <c r="J3378" s="38"/>
      <c r="M3378" s="39"/>
      <c r="AG3378" s="32"/>
      <c r="AH3378" s="32"/>
      <c r="AI3378" s="40"/>
      <c r="AJ3378" s="41"/>
      <c r="AK3378" s="42"/>
      <c r="AL3378" s="40"/>
      <c r="AM3378" s="41"/>
      <c r="AN3378" s="42"/>
      <c r="AO3378" s="43"/>
      <c r="AP3378" s="43"/>
      <c r="AQ3378" s="43"/>
    </row>
    <row r="3379" spans="5:43" x14ac:dyDescent="0.2">
      <c r="E3379" s="36"/>
      <c r="G3379" s="37"/>
      <c r="H3379" s="38"/>
      <c r="I3379" s="38"/>
      <c r="J3379" s="38"/>
      <c r="M3379" s="39"/>
      <c r="AG3379" s="32"/>
      <c r="AH3379" s="32"/>
      <c r="AI3379" s="40"/>
      <c r="AJ3379" s="41"/>
      <c r="AK3379" s="42"/>
      <c r="AL3379" s="40"/>
      <c r="AM3379" s="41"/>
      <c r="AN3379" s="42"/>
      <c r="AO3379" s="43"/>
      <c r="AP3379" s="43"/>
      <c r="AQ3379" s="43"/>
    </row>
    <row r="3380" spans="5:43" x14ac:dyDescent="0.2">
      <c r="E3380" s="36"/>
      <c r="G3380" s="37"/>
      <c r="H3380" s="38"/>
      <c r="I3380" s="38"/>
      <c r="J3380" s="38"/>
      <c r="M3380" s="39"/>
      <c r="AG3380" s="32"/>
      <c r="AH3380" s="32"/>
      <c r="AI3380" s="40"/>
      <c r="AJ3380" s="41"/>
      <c r="AK3380" s="42"/>
      <c r="AL3380" s="40"/>
      <c r="AM3380" s="41"/>
      <c r="AN3380" s="42"/>
      <c r="AO3380" s="43"/>
      <c r="AP3380" s="43"/>
      <c r="AQ3380" s="43"/>
    </row>
    <row r="3381" spans="5:43" x14ac:dyDescent="0.2">
      <c r="E3381" s="36"/>
      <c r="G3381" s="37"/>
      <c r="H3381" s="38"/>
      <c r="I3381" s="38"/>
      <c r="J3381" s="38"/>
      <c r="M3381" s="39"/>
      <c r="AG3381" s="32"/>
      <c r="AH3381" s="32"/>
      <c r="AI3381" s="40"/>
      <c r="AJ3381" s="41"/>
      <c r="AK3381" s="42"/>
      <c r="AL3381" s="40"/>
      <c r="AM3381" s="41"/>
      <c r="AN3381" s="42"/>
      <c r="AO3381" s="43"/>
      <c r="AP3381" s="43"/>
      <c r="AQ3381" s="43"/>
    </row>
    <row r="3382" spans="5:43" x14ac:dyDescent="0.2">
      <c r="E3382" s="36"/>
      <c r="G3382" s="37"/>
      <c r="H3382" s="38"/>
      <c r="I3382" s="38"/>
      <c r="J3382" s="38"/>
      <c r="M3382" s="39"/>
      <c r="AG3382" s="32"/>
      <c r="AH3382" s="32"/>
      <c r="AI3382" s="40"/>
      <c r="AJ3382" s="41"/>
      <c r="AK3382" s="42"/>
      <c r="AL3382" s="40"/>
      <c r="AM3382" s="41"/>
      <c r="AN3382" s="42"/>
      <c r="AO3382" s="43"/>
      <c r="AP3382" s="43"/>
      <c r="AQ3382" s="43"/>
    </row>
    <row r="3383" spans="5:43" x14ac:dyDescent="0.2">
      <c r="E3383" s="36"/>
      <c r="G3383" s="37"/>
      <c r="H3383" s="38"/>
      <c r="I3383" s="38"/>
      <c r="J3383" s="38"/>
      <c r="M3383" s="39"/>
      <c r="AG3383" s="32"/>
      <c r="AH3383" s="32"/>
      <c r="AI3383" s="40"/>
      <c r="AJ3383" s="41"/>
      <c r="AK3383" s="42"/>
      <c r="AL3383" s="40"/>
      <c r="AM3383" s="41"/>
      <c r="AN3383" s="42"/>
      <c r="AO3383" s="43"/>
      <c r="AP3383" s="43"/>
      <c r="AQ3383" s="43"/>
    </row>
    <row r="3384" spans="5:43" x14ac:dyDescent="0.2">
      <c r="E3384" s="36"/>
      <c r="G3384" s="37"/>
      <c r="H3384" s="38"/>
      <c r="I3384" s="38"/>
      <c r="J3384" s="38"/>
      <c r="M3384" s="39"/>
      <c r="AG3384" s="32"/>
      <c r="AH3384" s="32"/>
      <c r="AI3384" s="40"/>
      <c r="AJ3384" s="41"/>
      <c r="AK3384" s="42"/>
      <c r="AL3384" s="40"/>
      <c r="AM3384" s="41"/>
      <c r="AN3384" s="42"/>
      <c r="AO3384" s="43"/>
      <c r="AP3384" s="43"/>
      <c r="AQ3384" s="43"/>
    </row>
    <row r="3385" spans="5:43" x14ac:dyDescent="0.2">
      <c r="E3385" s="36"/>
      <c r="G3385" s="37"/>
      <c r="H3385" s="38"/>
      <c r="I3385" s="38"/>
      <c r="J3385" s="38"/>
      <c r="M3385" s="39"/>
      <c r="AG3385" s="32"/>
      <c r="AH3385" s="32"/>
      <c r="AI3385" s="40"/>
      <c r="AJ3385" s="41"/>
      <c r="AK3385" s="42"/>
      <c r="AL3385" s="40"/>
      <c r="AM3385" s="41"/>
      <c r="AN3385" s="42"/>
      <c r="AO3385" s="43"/>
      <c r="AP3385" s="43"/>
      <c r="AQ3385" s="43"/>
    </row>
    <row r="3386" spans="5:43" x14ac:dyDescent="0.2">
      <c r="E3386" s="36"/>
      <c r="G3386" s="37"/>
      <c r="H3386" s="38"/>
      <c r="I3386" s="38"/>
      <c r="J3386" s="38"/>
      <c r="M3386" s="39"/>
      <c r="AG3386" s="32"/>
      <c r="AH3386" s="32"/>
      <c r="AI3386" s="40"/>
      <c r="AJ3386" s="41"/>
      <c r="AK3386" s="42"/>
      <c r="AL3386" s="40"/>
      <c r="AM3386" s="41"/>
      <c r="AN3386" s="42"/>
      <c r="AO3386" s="43"/>
      <c r="AP3386" s="43"/>
      <c r="AQ3386" s="43"/>
    </row>
    <row r="3387" spans="5:43" x14ac:dyDescent="0.2">
      <c r="E3387" s="36"/>
      <c r="G3387" s="37"/>
      <c r="H3387" s="38"/>
      <c r="I3387" s="38"/>
      <c r="J3387" s="38"/>
      <c r="M3387" s="39"/>
      <c r="AG3387" s="32"/>
      <c r="AH3387" s="32"/>
      <c r="AI3387" s="40"/>
      <c r="AJ3387" s="41"/>
      <c r="AK3387" s="42"/>
      <c r="AL3387" s="40"/>
      <c r="AM3387" s="41"/>
      <c r="AN3387" s="42"/>
      <c r="AO3387" s="43"/>
      <c r="AP3387" s="43"/>
      <c r="AQ3387" s="43"/>
    </row>
    <row r="3388" spans="5:43" x14ac:dyDescent="0.2">
      <c r="E3388" s="36"/>
      <c r="G3388" s="37"/>
      <c r="H3388" s="38"/>
      <c r="I3388" s="38"/>
      <c r="J3388" s="38"/>
      <c r="M3388" s="39"/>
      <c r="AG3388" s="32"/>
      <c r="AH3388" s="32"/>
      <c r="AI3388" s="40"/>
      <c r="AJ3388" s="41"/>
      <c r="AK3388" s="42"/>
      <c r="AL3388" s="40"/>
      <c r="AM3388" s="41"/>
      <c r="AN3388" s="42"/>
      <c r="AO3388" s="43"/>
      <c r="AP3388" s="43"/>
      <c r="AQ3388" s="43"/>
    </row>
    <row r="3389" spans="5:43" x14ac:dyDescent="0.2">
      <c r="E3389" s="36"/>
      <c r="G3389" s="37"/>
      <c r="H3389" s="38"/>
      <c r="I3389" s="38"/>
      <c r="J3389" s="38"/>
      <c r="M3389" s="39"/>
      <c r="AG3389" s="32"/>
      <c r="AH3389" s="32"/>
      <c r="AI3389" s="40"/>
      <c r="AJ3389" s="41"/>
      <c r="AK3389" s="42"/>
      <c r="AL3389" s="40"/>
      <c r="AM3389" s="41"/>
      <c r="AN3389" s="42"/>
      <c r="AO3389" s="43"/>
      <c r="AP3389" s="43"/>
      <c r="AQ3389" s="43"/>
    </row>
    <row r="3390" spans="5:43" x14ac:dyDescent="0.2">
      <c r="E3390" s="36"/>
      <c r="G3390" s="37"/>
      <c r="H3390" s="38"/>
      <c r="I3390" s="38"/>
      <c r="J3390" s="38"/>
      <c r="M3390" s="39"/>
      <c r="AG3390" s="32"/>
      <c r="AH3390" s="32"/>
      <c r="AI3390" s="40"/>
      <c r="AJ3390" s="41"/>
      <c r="AK3390" s="42"/>
      <c r="AL3390" s="40"/>
      <c r="AM3390" s="41"/>
      <c r="AN3390" s="42"/>
      <c r="AO3390" s="43"/>
      <c r="AP3390" s="43"/>
      <c r="AQ3390" s="43"/>
    </row>
    <row r="3391" spans="5:43" x14ac:dyDescent="0.2">
      <c r="E3391" s="36"/>
      <c r="G3391" s="37"/>
      <c r="H3391" s="38"/>
      <c r="I3391" s="38"/>
      <c r="J3391" s="38"/>
      <c r="M3391" s="39"/>
      <c r="AG3391" s="32"/>
      <c r="AH3391" s="32"/>
      <c r="AI3391" s="40"/>
      <c r="AJ3391" s="41"/>
      <c r="AK3391" s="42"/>
      <c r="AL3391" s="40"/>
      <c r="AM3391" s="41"/>
      <c r="AN3391" s="42"/>
      <c r="AO3391" s="43"/>
      <c r="AP3391" s="43"/>
      <c r="AQ3391" s="43"/>
    </row>
    <row r="3392" spans="5:43" x14ac:dyDescent="0.2">
      <c r="E3392" s="36"/>
      <c r="G3392" s="37"/>
      <c r="H3392" s="38"/>
      <c r="I3392" s="38"/>
      <c r="J3392" s="38"/>
      <c r="M3392" s="39"/>
      <c r="AG3392" s="32"/>
      <c r="AH3392" s="32"/>
      <c r="AI3392" s="40"/>
      <c r="AJ3392" s="41"/>
      <c r="AK3392" s="42"/>
      <c r="AL3392" s="40"/>
      <c r="AM3392" s="41"/>
      <c r="AN3392" s="42"/>
      <c r="AO3392" s="43"/>
      <c r="AP3392" s="43"/>
      <c r="AQ3392" s="43"/>
    </row>
    <row r="3393" spans="5:43" x14ac:dyDescent="0.2">
      <c r="E3393" s="36"/>
      <c r="G3393" s="37"/>
      <c r="H3393" s="38"/>
      <c r="I3393" s="38"/>
      <c r="J3393" s="38"/>
      <c r="M3393" s="39"/>
      <c r="AG3393" s="32"/>
      <c r="AH3393" s="32"/>
      <c r="AI3393" s="40"/>
      <c r="AJ3393" s="41"/>
      <c r="AK3393" s="42"/>
      <c r="AL3393" s="40"/>
      <c r="AM3393" s="41"/>
      <c r="AN3393" s="42"/>
      <c r="AO3393" s="43"/>
      <c r="AP3393" s="43"/>
      <c r="AQ3393" s="43"/>
    </row>
    <row r="3394" spans="5:43" x14ac:dyDescent="0.2">
      <c r="E3394" s="36"/>
      <c r="G3394" s="37"/>
      <c r="H3394" s="38"/>
      <c r="I3394" s="38"/>
      <c r="J3394" s="38"/>
      <c r="M3394" s="39"/>
      <c r="AG3394" s="32"/>
      <c r="AH3394" s="32"/>
      <c r="AI3394" s="40"/>
      <c r="AJ3394" s="41"/>
      <c r="AK3394" s="42"/>
      <c r="AL3394" s="40"/>
      <c r="AM3394" s="41"/>
      <c r="AN3394" s="42"/>
      <c r="AO3394" s="43"/>
      <c r="AP3394" s="43"/>
      <c r="AQ3394" s="43"/>
    </row>
    <row r="3395" spans="5:43" x14ac:dyDescent="0.2">
      <c r="E3395" s="36"/>
      <c r="G3395" s="37"/>
      <c r="H3395" s="38"/>
      <c r="I3395" s="38"/>
      <c r="J3395" s="38"/>
      <c r="M3395" s="39"/>
      <c r="AG3395" s="32"/>
      <c r="AH3395" s="32"/>
      <c r="AI3395" s="40"/>
      <c r="AJ3395" s="41"/>
      <c r="AK3395" s="42"/>
      <c r="AL3395" s="40"/>
      <c r="AM3395" s="41"/>
      <c r="AN3395" s="42"/>
      <c r="AO3395" s="43"/>
      <c r="AP3395" s="43"/>
      <c r="AQ3395" s="43"/>
    </row>
    <row r="3396" spans="5:43" x14ac:dyDescent="0.2">
      <c r="E3396" s="36"/>
      <c r="G3396" s="37"/>
      <c r="H3396" s="38"/>
      <c r="I3396" s="38"/>
      <c r="J3396" s="38"/>
      <c r="M3396" s="39"/>
      <c r="AG3396" s="32"/>
      <c r="AH3396" s="32"/>
      <c r="AI3396" s="40"/>
      <c r="AJ3396" s="41"/>
      <c r="AK3396" s="42"/>
      <c r="AL3396" s="40"/>
      <c r="AM3396" s="41"/>
      <c r="AN3396" s="42"/>
      <c r="AO3396" s="43"/>
      <c r="AP3396" s="43"/>
      <c r="AQ3396" s="43"/>
    </row>
    <row r="3397" spans="5:43" x14ac:dyDescent="0.2">
      <c r="E3397" s="36"/>
      <c r="G3397" s="37"/>
      <c r="H3397" s="38"/>
      <c r="I3397" s="38"/>
      <c r="J3397" s="38"/>
      <c r="M3397" s="39"/>
      <c r="AG3397" s="32"/>
      <c r="AH3397" s="32"/>
      <c r="AI3397" s="40"/>
      <c r="AJ3397" s="41"/>
      <c r="AK3397" s="42"/>
      <c r="AL3397" s="40"/>
      <c r="AM3397" s="41"/>
      <c r="AN3397" s="42"/>
      <c r="AO3397" s="43"/>
      <c r="AP3397" s="43"/>
      <c r="AQ3397" s="43"/>
    </row>
    <row r="3398" spans="5:43" x14ac:dyDescent="0.2">
      <c r="E3398" s="36"/>
      <c r="G3398" s="37"/>
      <c r="H3398" s="38"/>
      <c r="I3398" s="38"/>
      <c r="J3398" s="38"/>
      <c r="M3398" s="39"/>
      <c r="AG3398" s="32"/>
      <c r="AH3398" s="32"/>
      <c r="AI3398" s="40"/>
      <c r="AJ3398" s="41"/>
      <c r="AK3398" s="42"/>
      <c r="AL3398" s="40"/>
      <c r="AM3398" s="41"/>
      <c r="AN3398" s="42"/>
      <c r="AO3398" s="43"/>
      <c r="AP3398" s="43"/>
      <c r="AQ3398" s="43"/>
    </row>
    <row r="3399" spans="5:43" x14ac:dyDescent="0.2">
      <c r="E3399" s="36"/>
      <c r="G3399" s="37"/>
      <c r="H3399" s="38"/>
      <c r="I3399" s="38"/>
      <c r="J3399" s="38"/>
      <c r="M3399" s="39"/>
      <c r="AG3399" s="32"/>
      <c r="AH3399" s="32"/>
      <c r="AI3399" s="40"/>
      <c r="AJ3399" s="41"/>
      <c r="AK3399" s="42"/>
      <c r="AL3399" s="40"/>
      <c r="AM3399" s="41"/>
      <c r="AN3399" s="42"/>
      <c r="AO3399" s="43"/>
      <c r="AP3399" s="43"/>
      <c r="AQ3399" s="43"/>
    </row>
    <row r="3400" spans="5:43" x14ac:dyDescent="0.2">
      <c r="E3400" s="36"/>
      <c r="G3400" s="37"/>
      <c r="H3400" s="38"/>
      <c r="I3400" s="38"/>
      <c r="J3400" s="38"/>
      <c r="M3400" s="39"/>
      <c r="AG3400" s="32"/>
      <c r="AH3400" s="32"/>
      <c r="AI3400" s="40"/>
      <c r="AJ3400" s="41"/>
      <c r="AK3400" s="42"/>
      <c r="AL3400" s="40"/>
      <c r="AM3400" s="41"/>
      <c r="AN3400" s="42"/>
      <c r="AO3400" s="43"/>
      <c r="AP3400" s="43"/>
      <c r="AQ3400" s="43"/>
    </row>
    <row r="3401" spans="5:43" x14ac:dyDescent="0.2">
      <c r="E3401" s="36"/>
      <c r="G3401" s="37"/>
      <c r="H3401" s="38"/>
      <c r="I3401" s="38"/>
      <c r="J3401" s="38"/>
      <c r="M3401" s="39"/>
      <c r="AG3401" s="32"/>
      <c r="AH3401" s="32"/>
      <c r="AI3401" s="40"/>
      <c r="AJ3401" s="41"/>
      <c r="AK3401" s="42"/>
      <c r="AL3401" s="40"/>
      <c r="AM3401" s="41"/>
      <c r="AN3401" s="42"/>
      <c r="AO3401" s="43"/>
      <c r="AP3401" s="43"/>
      <c r="AQ3401" s="43"/>
    </row>
    <row r="3402" spans="5:43" x14ac:dyDescent="0.2">
      <c r="E3402" s="36"/>
      <c r="G3402" s="37"/>
      <c r="H3402" s="38"/>
      <c r="I3402" s="38"/>
      <c r="J3402" s="38"/>
      <c r="M3402" s="39"/>
      <c r="AG3402" s="32"/>
      <c r="AH3402" s="32"/>
      <c r="AI3402" s="40"/>
      <c r="AJ3402" s="41"/>
      <c r="AK3402" s="42"/>
      <c r="AL3402" s="40"/>
      <c r="AM3402" s="41"/>
      <c r="AN3402" s="42"/>
      <c r="AO3402" s="43"/>
      <c r="AP3402" s="43"/>
      <c r="AQ3402" s="43"/>
    </row>
    <row r="3403" spans="5:43" x14ac:dyDescent="0.2">
      <c r="E3403" s="36"/>
      <c r="G3403" s="37"/>
      <c r="H3403" s="38"/>
      <c r="I3403" s="38"/>
      <c r="J3403" s="38"/>
      <c r="M3403" s="39"/>
      <c r="AG3403" s="32"/>
      <c r="AH3403" s="32"/>
      <c r="AI3403" s="40"/>
      <c r="AJ3403" s="41"/>
      <c r="AK3403" s="42"/>
      <c r="AL3403" s="40"/>
      <c r="AM3403" s="41"/>
      <c r="AN3403" s="42"/>
      <c r="AO3403" s="43"/>
      <c r="AP3403" s="43"/>
      <c r="AQ3403" s="43"/>
    </row>
    <row r="3404" spans="5:43" x14ac:dyDescent="0.2">
      <c r="E3404" s="36"/>
      <c r="G3404" s="37"/>
      <c r="H3404" s="38"/>
      <c r="I3404" s="38"/>
      <c r="J3404" s="38"/>
      <c r="M3404" s="39"/>
      <c r="AG3404" s="32"/>
      <c r="AH3404" s="32"/>
      <c r="AI3404" s="40"/>
      <c r="AJ3404" s="41"/>
      <c r="AK3404" s="42"/>
      <c r="AL3404" s="40"/>
      <c r="AM3404" s="41"/>
      <c r="AN3404" s="42"/>
      <c r="AO3404" s="43"/>
      <c r="AP3404" s="43"/>
      <c r="AQ3404" s="43"/>
    </row>
    <row r="3405" spans="5:43" x14ac:dyDescent="0.2">
      <c r="E3405" s="36"/>
      <c r="G3405" s="37"/>
      <c r="H3405" s="38"/>
      <c r="I3405" s="38"/>
      <c r="J3405" s="38"/>
      <c r="M3405" s="39"/>
      <c r="AG3405" s="32"/>
      <c r="AH3405" s="32"/>
      <c r="AI3405" s="40"/>
      <c r="AJ3405" s="41"/>
      <c r="AK3405" s="42"/>
      <c r="AL3405" s="40"/>
      <c r="AM3405" s="41"/>
      <c r="AN3405" s="42"/>
      <c r="AO3405" s="43"/>
      <c r="AP3405" s="43"/>
      <c r="AQ3405" s="43"/>
    </row>
    <row r="3406" spans="5:43" x14ac:dyDescent="0.2">
      <c r="E3406" s="36"/>
      <c r="G3406" s="37"/>
      <c r="H3406" s="38"/>
      <c r="I3406" s="38"/>
      <c r="J3406" s="38"/>
      <c r="M3406" s="39"/>
      <c r="AG3406" s="32"/>
      <c r="AH3406" s="32"/>
      <c r="AI3406" s="40"/>
      <c r="AJ3406" s="41"/>
      <c r="AK3406" s="42"/>
      <c r="AL3406" s="40"/>
      <c r="AM3406" s="41"/>
      <c r="AN3406" s="42"/>
      <c r="AO3406" s="43"/>
      <c r="AP3406" s="43"/>
      <c r="AQ3406" s="43"/>
    </row>
    <row r="3407" spans="5:43" x14ac:dyDescent="0.2">
      <c r="E3407" s="36"/>
      <c r="G3407" s="37"/>
      <c r="H3407" s="38"/>
      <c r="I3407" s="38"/>
      <c r="J3407" s="38"/>
      <c r="M3407" s="39"/>
      <c r="AG3407" s="32"/>
      <c r="AH3407" s="32"/>
      <c r="AI3407" s="40"/>
      <c r="AJ3407" s="41"/>
      <c r="AK3407" s="42"/>
      <c r="AL3407" s="40"/>
      <c r="AM3407" s="41"/>
      <c r="AN3407" s="42"/>
      <c r="AO3407" s="43"/>
      <c r="AP3407" s="43"/>
      <c r="AQ3407" s="43"/>
    </row>
    <row r="3408" spans="5:43" x14ac:dyDescent="0.2">
      <c r="E3408" s="36"/>
      <c r="G3408" s="37"/>
      <c r="H3408" s="38"/>
      <c r="I3408" s="38"/>
      <c r="J3408" s="38"/>
      <c r="M3408" s="39"/>
      <c r="AG3408" s="32"/>
      <c r="AH3408" s="32"/>
      <c r="AI3408" s="40"/>
      <c r="AJ3408" s="41"/>
      <c r="AK3408" s="42"/>
      <c r="AL3408" s="40"/>
      <c r="AM3408" s="41"/>
      <c r="AN3408" s="42"/>
      <c r="AO3408" s="43"/>
      <c r="AP3408" s="43"/>
      <c r="AQ3408" s="43"/>
    </row>
    <row r="3409" spans="5:43" x14ac:dyDescent="0.2">
      <c r="E3409" s="36"/>
      <c r="G3409" s="37"/>
      <c r="H3409" s="38"/>
      <c r="I3409" s="38"/>
      <c r="J3409" s="38"/>
      <c r="M3409" s="39"/>
      <c r="AG3409" s="32"/>
      <c r="AH3409" s="32"/>
      <c r="AI3409" s="40"/>
      <c r="AJ3409" s="41"/>
      <c r="AK3409" s="42"/>
      <c r="AL3409" s="40"/>
      <c r="AM3409" s="41"/>
      <c r="AN3409" s="42"/>
      <c r="AO3409" s="43"/>
      <c r="AP3409" s="43"/>
      <c r="AQ3409" s="43"/>
    </row>
    <row r="3410" spans="5:43" x14ac:dyDescent="0.2">
      <c r="E3410" s="36"/>
      <c r="G3410" s="37"/>
      <c r="H3410" s="38"/>
      <c r="I3410" s="38"/>
      <c r="J3410" s="38"/>
      <c r="M3410" s="39"/>
      <c r="AG3410" s="32"/>
      <c r="AH3410" s="32"/>
      <c r="AI3410" s="40"/>
      <c r="AJ3410" s="41"/>
      <c r="AK3410" s="42"/>
      <c r="AL3410" s="40"/>
      <c r="AM3410" s="41"/>
      <c r="AN3410" s="42"/>
      <c r="AO3410" s="43"/>
      <c r="AP3410" s="43"/>
      <c r="AQ3410" s="43"/>
    </row>
    <row r="3411" spans="5:43" x14ac:dyDescent="0.2">
      <c r="E3411" s="36"/>
      <c r="G3411" s="37"/>
      <c r="H3411" s="38"/>
      <c r="I3411" s="38"/>
      <c r="J3411" s="38"/>
      <c r="M3411" s="39"/>
      <c r="AG3411" s="32"/>
      <c r="AH3411" s="32"/>
      <c r="AI3411" s="40"/>
      <c r="AJ3411" s="41"/>
      <c r="AK3411" s="42"/>
      <c r="AL3411" s="40"/>
      <c r="AM3411" s="41"/>
      <c r="AN3411" s="42"/>
      <c r="AO3411" s="43"/>
      <c r="AP3411" s="43"/>
      <c r="AQ3411" s="43"/>
    </row>
    <row r="3412" spans="5:43" x14ac:dyDescent="0.2">
      <c r="E3412" s="36"/>
      <c r="G3412" s="37"/>
      <c r="H3412" s="38"/>
      <c r="I3412" s="38"/>
      <c r="J3412" s="38"/>
      <c r="M3412" s="39"/>
      <c r="AG3412" s="32"/>
      <c r="AH3412" s="32"/>
      <c r="AI3412" s="40"/>
      <c r="AJ3412" s="41"/>
      <c r="AK3412" s="42"/>
      <c r="AL3412" s="40"/>
      <c r="AM3412" s="41"/>
      <c r="AN3412" s="42"/>
      <c r="AO3412" s="43"/>
      <c r="AP3412" s="43"/>
      <c r="AQ3412" s="43"/>
    </row>
    <row r="3413" spans="5:43" x14ac:dyDescent="0.2">
      <c r="E3413" s="36"/>
      <c r="G3413" s="37"/>
      <c r="H3413" s="38"/>
      <c r="I3413" s="38"/>
      <c r="J3413" s="38"/>
      <c r="M3413" s="39"/>
      <c r="AG3413" s="32"/>
      <c r="AH3413" s="32"/>
      <c r="AI3413" s="40"/>
      <c r="AJ3413" s="41"/>
      <c r="AK3413" s="42"/>
      <c r="AL3413" s="40"/>
      <c r="AM3413" s="41"/>
      <c r="AN3413" s="42"/>
      <c r="AO3413" s="43"/>
      <c r="AP3413" s="43"/>
      <c r="AQ3413" s="43"/>
    </row>
    <row r="3414" spans="5:43" x14ac:dyDescent="0.2">
      <c r="E3414" s="36"/>
      <c r="G3414" s="37"/>
      <c r="H3414" s="38"/>
      <c r="I3414" s="38"/>
      <c r="J3414" s="38"/>
      <c r="M3414" s="39"/>
      <c r="AG3414" s="32"/>
      <c r="AH3414" s="32"/>
      <c r="AI3414" s="40"/>
      <c r="AJ3414" s="41"/>
      <c r="AK3414" s="42"/>
      <c r="AL3414" s="40"/>
      <c r="AM3414" s="41"/>
      <c r="AN3414" s="42"/>
      <c r="AO3414" s="43"/>
      <c r="AP3414" s="43"/>
      <c r="AQ3414" s="43"/>
    </row>
    <row r="3415" spans="5:43" x14ac:dyDescent="0.2">
      <c r="E3415" s="36"/>
      <c r="G3415" s="37"/>
      <c r="H3415" s="38"/>
      <c r="I3415" s="38"/>
      <c r="J3415" s="38"/>
      <c r="M3415" s="39"/>
      <c r="AG3415" s="32"/>
      <c r="AH3415" s="32"/>
      <c r="AI3415" s="40"/>
      <c r="AJ3415" s="41"/>
      <c r="AK3415" s="42"/>
      <c r="AL3415" s="40"/>
      <c r="AM3415" s="41"/>
      <c r="AN3415" s="42"/>
      <c r="AO3415" s="43"/>
      <c r="AP3415" s="43"/>
      <c r="AQ3415" s="43"/>
    </row>
    <row r="3416" spans="5:43" x14ac:dyDescent="0.2">
      <c r="E3416" s="36"/>
      <c r="G3416" s="37"/>
      <c r="H3416" s="38"/>
      <c r="I3416" s="38"/>
      <c r="J3416" s="38"/>
      <c r="M3416" s="39"/>
      <c r="AG3416" s="32"/>
      <c r="AH3416" s="32"/>
      <c r="AI3416" s="40"/>
      <c r="AJ3416" s="41"/>
      <c r="AK3416" s="42"/>
      <c r="AL3416" s="40"/>
      <c r="AM3416" s="41"/>
      <c r="AN3416" s="42"/>
      <c r="AO3416" s="43"/>
      <c r="AP3416" s="43"/>
      <c r="AQ3416" s="43"/>
    </row>
    <row r="3417" spans="5:43" x14ac:dyDescent="0.2">
      <c r="E3417" s="36"/>
      <c r="G3417" s="37"/>
      <c r="H3417" s="38"/>
      <c r="I3417" s="38"/>
      <c r="J3417" s="38"/>
      <c r="M3417" s="39"/>
      <c r="AG3417" s="32"/>
      <c r="AH3417" s="32"/>
      <c r="AI3417" s="40"/>
      <c r="AJ3417" s="41"/>
      <c r="AK3417" s="42"/>
      <c r="AL3417" s="40"/>
      <c r="AM3417" s="41"/>
      <c r="AN3417" s="42"/>
      <c r="AO3417" s="43"/>
      <c r="AP3417" s="43"/>
      <c r="AQ3417" s="43"/>
    </row>
    <row r="3418" spans="5:43" x14ac:dyDescent="0.2">
      <c r="E3418" s="36"/>
      <c r="G3418" s="37"/>
      <c r="H3418" s="38"/>
      <c r="I3418" s="38"/>
      <c r="J3418" s="38"/>
      <c r="M3418" s="39"/>
      <c r="AG3418" s="32"/>
      <c r="AH3418" s="32"/>
      <c r="AI3418" s="40"/>
      <c r="AJ3418" s="41"/>
      <c r="AK3418" s="42"/>
      <c r="AL3418" s="40"/>
      <c r="AM3418" s="41"/>
      <c r="AN3418" s="42"/>
      <c r="AO3418" s="43"/>
      <c r="AP3418" s="43"/>
      <c r="AQ3418" s="43"/>
    </row>
    <row r="3419" spans="5:43" x14ac:dyDescent="0.2">
      <c r="E3419" s="36"/>
      <c r="G3419" s="37"/>
      <c r="H3419" s="38"/>
      <c r="I3419" s="38"/>
      <c r="J3419" s="38"/>
      <c r="M3419" s="39"/>
      <c r="AG3419" s="32"/>
      <c r="AH3419" s="32"/>
      <c r="AI3419" s="40"/>
      <c r="AJ3419" s="41"/>
      <c r="AK3419" s="42"/>
      <c r="AL3419" s="40"/>
      <c r="AM3419" s="41"/>
      <c r="AN3419" s="42"/>
      <c r="AO3419" s="43"/>
      <c r="AP3419" s="43"/>
      <c r="AQ3419" s="43"/>
    </row>
    <row r="3420" spans="5:43" x14ac:dyDescent="0.2">
      <c r="E3420" s="36"/>
      <c r="G3420" s="37"/>
      <c r="H3420" s="38"/>
      <c r="I3420" s="38"/>
      <c r="J3420" s="38"/>
      <c r="M3420" s="39"/>
      <c r="AG3420" s="32"/>
      <c r="AH3420" s="32"/>
      <c r="AI3420" s="40"/>
      <c r="AJ3420" s="41"/>
      <c r="AK3420" s="42"/>
      <c r="AL3420" s="40"/>
      <c r="AM3420" s="41"/>
      <c r="AN3420" s="42"/>
      <c r="AO3420" s="43"/>
      <c r="AP3420" s="43"/>
      <c r="AQ3420" s="43"/>
    </row>
    <row r="3421" spans="5:43" x14ac:dyDescent="0.2">
      <c r="E3421" s="36"/>
      <c r="G3421" s="37"/>
      <c r="H3421" s="38"/>
      <c r="I3421" s="38"/>
      <c r="J3421" s="38"/>
      <c r="M3421" s="39"/>
      <c r="AG3421" s="32"/>
      <c r="AH3421" s="32"/>
      <c r="AI3421" s="40"/>
      <c r="AJ3421" s="41"/>
      <c r="AK3421" s="42"/>
      <c r="AL3421" s="40"/>
      <c r="AM3421" s="41"/>
      <c r="AN3421" s="42"/>
      <c r="AO3421" s="43"/>
      <c r="AP3421" s="43"/>
      <c r="AQ3421" s="43"/>
    </row>
    <row r="3422" spans="5:43" x14ac:dyDescent="0.2">
      <c r="E3422" s="36"/>
      <c r="G3422" s="37"/>
      <c r="H3422" s="38"/>
      <c r="I3422" s="38"/>
      <c r="J3422" s="38"/>
      <c r="M3422" s="39"/>
      <c r="AG3422" s="32"/>
      <c r="AH3422" s="32"/>
      <c r="AI3422" s="40"/>
      <c r="AJ3422" s="41"/>
      <c r="AK3422" s="42"/>
      <c r="AL3422" s="40"/>
      <c r="AM3422" s="41"/>
      <c r="AN3422" s="42"/>
      <c r="AO3422" s="43"/>
      <c r="AP3422" s="43"/>
      <c r="AQ3422" s="43"/>
    </row>
    <row r="3423" spans="5:43" x14ac:dyDescent="0.2">
      <c r="E3423" s="36"/>
      <c r="G3423" s="37"/>
      <c r="H3423" s="38"/>
      <c r="I3423" s="38"/>
      <c r="J3423" s="38"/>
      <c r="M3423" s="39"/>
      <c r="AG3423" s="32"/>
      <c r="AH3423" s="32"/>
      <c r="AI3423" s="40"/>
      <c r="AJ3423" s="41"/>
      <c r="AK3423" s="42"/>
      <c r="AL3423" s="40"/>
      <c r="AM3423" s="41"/>
      <c r="AN3423" s="42"/>
      <c r="AO3423" s="43"/>
      <c r="AP3423" s="43"/>
      <c r="AQ3423" s="43"/>
    </row>
    <row r="3424" spans="5:43" x14ac:dyDescent="0.2">
      <c r="E3424" s="36"/>
      <c r="G3424" s="37"/>
      <c r="H3424" s="38"/>
      <c r="I3424" s="38"/>
      <c r="J3424" s="38"/>
      <c r="M3424" s="39"/>
      <c r="AG3424" s="32"/>
      <c r="AH3424" s="32"/>
      <c r="AI3424" s="40"/>
      <c r="AJ3424" s="41"/>
      <c r="AK3424" s="42"/>
      <c r="AL3424" s="40"/>
      <c r="AM3424" s="41"/>
      <c r="AN3424" s="42"/>
      <c r="AO3424" s="43"/>
      <c r="AP3424" s="43"/>
      <c r="AQ3424" s="43"/>
    </row>
    <row r="3425" spans="5:43" x14ac:dyDescent="0.2">
      <c r="E3425" s="36"/>
      <c r="G3425" s="37"/>
      <c r="H3425" s="38"/>
      <c r="I3425" s="38"/>
      <c r="J3425" s="38"/>
      <c r="M3425" s="39"/>
      <c r="AG3425" s="32"/>
      <c r="AH3425" s="32"/>
      <c r="AI3425" s="40"/>
      <c r="AJ3425" s="41"/>
      <c r="AK3425" s="42"/>
      <c r="AL3425" s="40"/>
      <c r="AM3425" s="41"/>
      <c r="AN3425" s="42"/>
      <c r="AO3425" s="43"/>
      <c r="AP3425" s="43"/>
      <c r="AQ3425" s="43"/>
    </row>
    <row r="3426" spans="5:43" x14ac:dyDescent="0.2">
      <c r="E3426" s="36"/>
      <c r="G3426" s="37"/>
      <c r="H3426" s="38"/>
      <c r="I3426" s="38"/>
      <c r="J3426" s="38"/>
      <c r="M3426" s="39"/>
      <c r="AG3426" s="32"/>
      <c r="AH3426" s="32"/>
      <c r="AI3426" s="40"/>
      <c r="AJ3426" s="41"/>
      <c r="AK3426" s="42"/>
      <c r="AL3426" s="40"/>
      <c r="AM3426" s="41"/>
      <c r="AN3426" s="42"/>
      <c r="AO3426" s="43"/>
      <c r="AP3426" s="43"/>
      <c r="AQ3426" s="43"/>
    </row>
    <row r="3427" spans="5:43" x14ac:dyDescent="0.2">
      <c r="E3427" s="36"/>
      <c r="G3427" s="37"/>
      <c r="H3427" s="38"/>
      <c r="I3427" s="38"/>
      <c r="J3427" s="38"/>
      <c r="M3427" s="39"/>
      <c r="AG3427" s="32"/>
      <c r="AH3427" s="32"/>
      <c r="AI3427" s="40"/>
      <c r="AJ3427" s="41"/>
      <c r="AK3427" s="42"/>
      <c r="AL3427" s="40"/>
      <c r="AM3427" s="41"/>
      <c r="AN3427" s="42"/>
      <c r="AO3427" s="43"/>
      <c r="AP3427" s="43"/>
      <c r="AQ3427" s="43"/>
    </row>
    <row r="3428" spans="5:43" x14ac:dyDescent="0.2">
      <c r="E3428" s="36"/>
      <c r="G3428" s="37"/>
      <c r="H3428" s="38"/>
      <c r="I3428" s="38"/>
      <c r="J3428" s="38"/>
      <c r="M3428" s="39"/>
      <c r="AG3428" s="32"/>
      <c r="AH3428" s="32"/>
      <c r="AI3428" s="40"/>
      <c r="AJ3428" s="41"/>
      <c r="AK3428" s="42"/>
      <c r="AL3428" s="40"/>
      <c r="AM3428" s="41"/>
      <c r="AN3428" s="42"/>
      <c r="AO3428" s="43"/>
      <c r="AP3428" s="43"/>
      <c r="AQ3428" s="43"/>
    </row>
    <row r="3429" spans="5:43" x14ac:dyDescent="0.2">
      <c r="E3429" s="36"/>
      <c r="G3429" s="37"/>
      <c r="H3429" s="38"/>
      <c r="I3429" s="38"/>
      <c r="J3429" s="38"/>
      <c r="M3429" s="39"/>
      <c r="AG3429" s="32"/>
      <c r="AH3429" s="32"/>
      <c r="AI3429" s="40"/>
      <c r="AJ3429" s="41"/>
      <c r="AK3429" s="42"/>
      <c r="AL3429" s="40"/>
      <c r="AM3429" s="41"/>
      <c r="AN3429" s="42"/>
      <c r="AO3429" s="43"/>
      <c r="AP3429" s="43"/>
      <c r="AQ3429" s="43"/>
    </row>
    <row r="3430" spans="5:43" x14ac:dyDescent="0.2">
      <c r="E3430" s="36"/>
      <c r="G3430" s="37"/>
      <c r="H3430" s="38"/>
      <c r="I3430" s="38"/>
      <c r="J3430" s="38"/>
      <c r="M3430" s="39"/>
      <c r="AG3430" s="32"/>
      <c r="AH3430" s="32"/>
      <c r="AI3430" s="40"/>
      <c r="AJ3430" s="41"/>
      <c r="AK3430" s="42"/>
      <c r="AL3430" s="40"/>
      <c r="AM3430" s="41"/>
      <c r="AN3430" s="42"/>
      <c r="AO3430" s="43"/>
      <c r="AP3430" s="43"/>
      <c r="AQ3430" s="43"/>
    </row>
    <row r="3431" spans="5:43" x14ac:dyDescent="0.2">
      <c r="E3431" s="36"/>
      <c r="G3431" s="37"/>
      <c r="H3431" s="38"/>
      <c r="I3431" s="38"/>
      <c r="J3431" s="38"/>
      <c r="M3431" s="39"/>
      <c r="AG3431" s="32"/>
      <c r="AH3431" s="32"/>
      <c r="AI3431" s="40"/>
      <c r="AJ3431" s="41"/>
      <c r="AK3431" s="42"/>
      <c r="AL3431" s="40"/>
      <c r="AM3431" s="41"/>
      <c r="AN3431" s="42"/>
      <c r="AO3431" s="43"/>
      <c r="AP3431" s="43"/>
      <c r="AQ3431" s="43"/>
    </row>
    <row r="3432" spans="5:43" x14ac:dyDescent="0.2">
      <c r="E3432" s="36"/>
      <c r="G3432" s="37"/>
      <c r="H3432" s="38"/>
      <c r="I3432" s="38"/>
      <c r="J3432" s="38"/>
      <c r="M3432" s="39"/>
      <c r="AG3432" s="32"/>
      <c r="AH3432" s="32"/>
      <c r="AI3432" s="40"/>
      <c r="AJ3432" s="41"/>
      <c r="AK3432" s="42"/>
      <c r="AL3432" s="40"/>
      <c r="AM3432" s="41"/>
      <c r="AN3432" s="42"/>
      <c r="AO3432" s="43"/>
      <c r="AP3432" s="43"/>
      <c r="AQ3432" s="43"/>
    </row>
    <row r="3433" spans="5:43" x14ac:dyDescent="0.2">
      <c r="E3433" s="36"/>
      <c r="G3433" s="37"/>
      <c r="H3433" s="38"/>
      <c r="I3433" s="38"/>
      <c r="J3433" s="38"/>
      <c r="M3433" s="39"/>
      <c r="AG3433" s="32"/>
      <c r="AH3433" s="32"/>
      <c r="AI3433" s="40"/>
      <c r="AJ3433" s="41"/>
      <c r="AK3433" s="42"/>
      <c r="AL3433" s="40"/>
      <c r="AM3433" s="41"/>
      <c r="AN3433" s="42"/>
      <c r="AO3433" s="43"/>
      <c r="AP3433" s="43"/>
      <c r="AQ3433" s="43"/>
    </row>
    <row r="3434" spans="5:43" x14ac:dyDescent="0.2">
      <c r="E3434" s="36"/>
      <c r="G3434" s="37"/>
      <c r="H3434" s="38"/>
      <c r="I3434" s="38"/>
      <c r="J3434" s="38"/>
      <c r="M3434" s="39"/>
      <c r="AG3434" s="32"/>
      <c r="AH3434" s="32"/>
      <c r="AI3434" s="40"/>
      <c r="AJ3434" s="41"/>
      <c r="AK3434" s="42"/>
      <c r="AL3434" s="40"/>
      <c r="AM3434" s="41"/>
      <c r="AN3434" s="42"/>
      <c r="AO3434" s="43"/>
      <c r="AP3434" s="43"/>
      <c r="AQ3434" s="43"/>
    </row>
    <row r="3435" spans="5:43" x14ac:dyDescent="0.2">
      <c r="E3435" s="36"/>
      <c r="G3435" s="37"/>
      <c r="H3435" s="38"/>
      <c r="I3435" s="38"/>
      <c r="J3435" s="38"/>
      <c r="M3435" s="39"/>
      <c r="AG3435" s="32"/>
      <c r="AH3435" s="32"/>
      <c r="AI3435" s="40"/>
      <c r="AJ3435" s="41"/>
      <c r="AK3435" s="42"/>
      <c r="AL3435" s="40"/>
      <c r="AM3435" s="41"/>
      <c r="AN3435" s="42"/>
      <c r="AO3435" s="43"/>
      <c r="AP3435" s="43"/>
      <c r="AQ3435" s="43"/>
    </row>
    <row r="3436" spans="5:43" x14ac:dyDescent="0.2">
      <c r="E3436" s="36"/>
      <c r="G3436" s="37"/>
      <c r="H3436" s="38"/>
      <c r="I3436" s="38"/>
      <c r="J3436" s="38"/>
      <c r="M3436" s="39"/>
      <c r="AG3436" s="32"/>
      <c r="AH3436" s="32"/>
      <c r="AI3436" s="40"/>
      <c r="AJ3436" s="41"/>
      <c r="AK3436" s="42"/>
      <c r="AL3436" s="40"/>
      <c r="AM3436" s="41"/>
      <c r="AN3436" s="42"/>
      <c r="AO3436" s="43"/>
      <c r="AP3436" s="43"/>
      <c r="AQ3436" s="43"/>
    </row>
    <row r="3437" spans="5:43" x14ac:dyDescent="0.2">
      <c r="E3437" s="36"/>
      <c r="G3437" s="37"/>
      <c r="H3437" s="38"/>
      <c r="I3437" s="38"/>
      <c r="J3437" s="38"/>
      <c r="M3437" s="39"/>
      <c r="AG3437" s="32"/>
      <c r="AH3437" s="32"/>
      <c r="AI3437" s="40"/>
      <c r="AJ3437" s="41"/>
      <c r="AK3437" s="42"/>
      <c r="AL3437" s="40"/>
      <c r="AM3437" s="41"/>
      <c r="AN3437" s="42"/>
      <c r="AO3437" s="43"/>
      <c r="AP3437" s="43"/>
      <c r="AQ3437" s="43"/>
    </row>
    <row r="3438" spans="5:43" x14ac:dyDescent="0.2">
      <c r="E3438" s="36"/>
      <c r="G3438" s="37"/>
      <c r="H3438" s="38"/>
      <c r="I3438" s="38"/>
      <c r="J3438" s="38"/>
      <c r="M3438" s="39"/>
      <c r="AG3438" s="32"/>
      <c r="AH3438" s="32"/>
      <c r="AI3438" s="40"/>
      <c r="AJ3438" s="41"/>
      <c r="AK3438" s="42"/>
      <c r="AL3438" s="40"/>
      <c r="AM3438" s="41"/>
      <c r="AN3438" s="42"/>
      <c r="AO3438" s="43"/>
      <c r="AP3438" s="43"/>
      <c r="AQ3438" s="43"/>
    </row>
    <row r="3439" spans="5:43" x14ac:dyDescent="0.2">
      <c r="E3439" s="36"/>
      <c r="G3439" s="37"/>
      <c r="H3439" s="38"/>
      <c r="I3439" s="38"/>
      <c r="J3439" s="38"/>
      <c r="M3439" s="39"/>
      <c r="AG3439" s="32"/>
      <c r="AH3439" s="32"/>
      <c r="AI3439" s="40"/>
      <c r="AJ3439" s="41"/>
      <c r="AK3439" s="42"/>
      <c r="AL3439" s="40"/>
      <c r="AM3439" s="41"/>
      <c r="AN3439" s="42"/>
      <c r="AO3439" s="43"/>
      <c r="AP3439" s="43"/>
      <c r="AQ3439" s="43"/>
    </row>
    <row r="3440" spans="5:43" x14ac:dyDescent="0.2">
      <c r="E3440" s="36"/>
      <c r="G3440" s="37"/>
      <c r="H3440" s="38"/>
      <c r="I3440" s="38"/>
      <c r="J3440" s="38"/>
      <c r="M3440" s="39"/>
      <c r="AG3440" s="32"/>
      <c r="AH3440" s="32"/>
      <c r="AI3440" s="40"/>
      <c r="AJ3440" s="41"/>
      <c r="AK3440" s="42"/>
      <c r="AL3440" s="40"/>
      <c r="AM3440" s="41"/>
      <c r="AN3440" s="42"/>
      <c r="AO3440" s="43"/>
      <c r="AP3440" s="43"/>
      <c r="AQ3440" s="43"/>
    </row>
    <row r="3441" spans="5:43" x14ac:dyDescent="0.2">
      <c r="E3441" s="36"/>
      <c r="G3441" s="37"/>
      <c r="H3441" s="38"/>
      <c r="I3441" s="38"/>
      <c r="J3441" s="38"/>
      <c r="M3441" s="39"/>
      <c r="AG3441" s="32"/>
      <c r="AH3441" s="32"/>
      <c r="AI3441" s="40"/>
      <c r="AJ3441" s="41"/>
      <c r="AK3441" s="42"/>
      <c r="AL3441" s="40"/>
      <c r="AM3441" s="41"/>
      <c r="AN3441" s="42"/>
      <c r="AO3441" s="43"/>
      <c r="AP3441" s="43"/>
      <c r="AQ3441" s="43"/>
    </row>
    <row r="3442" spans="5:43" x14ac:dyDescent="0.2">
      <c r="E3442" s="36"/>
      <c r="G3442" s="37"/>
      <c r="H3442" s="38"/>
      <c r="I3442" s="38"/>
      <c r="J3442" s="38"/>
      <c r="M3442" s="39"/>
      <c r="AG3442" s="32"/>
      <c r="AH3442" s="32"/>
      <c r="AI3442" s="40"/>
      <c r="AJ3442" s="41"/>
      <c r="AK3442" s="42"/>
      <c r="AL3442" s="40"/>
      <c r="AM3442" s="41"/>
      <c r="AN3442" s="42"/>
      <c r="AO3442" s="43"/>
      <c r="AP3442" s="43"/>
      <c r="AQ3442" s="43"/>
    </row>
    <row r="3443" spans="5:43" x14ac:dyDescent="0.2">
      <c r="E3443" s="36"/>
      <c r="G3443" s="37"/>
      <c r="H3443" s="38"/>
      <c r="I3443" s="38"/>
      <c r="J3443" s="38"/>
      <c r="M3443" s="39"/>
      <c r="AG3443" s="32"/>
      <c r="AH3443" s="32"/>
      <c r="AI3443" s="40"/>
      <c r="AJ3443" s="41"/>
      <c r="AK3443" s="42"/>
      <c r="AL3443" s="40"/>
      <c r="AM3443" s="41"/>
      <c r="AN3443" s="42"/>
      <c r="AO3443" s="43"/>
      <c r="AP3443" s="43"/>
      <c r="AQ3443" s="43"/>
    </row>
    <row r="3444" spans="5:43" x14ac:dyDescent="0.2">
      <c r="E3444" s="36"/>
      <c r="G3444" s="37"/>
      <c r="H3444" s="38"/>
      <c r="I3444" s="38"/>
      <c r="J3444" s="38"/>
      <c r="M3444" s="39"/>
      <c r="AG3444" s="32"/>
      <c r="AH3444" s="32"/>
      <c r="AI3444" s="40"/>
      <c r="AJ3444" s="41"/>
      <c r="AK3444" s="42"/>
      <c r="AL3444" s="40"/>
      <c r="AM3444" s="41"/>
      <c r="AN3444" s="42"/>
      <c r="AO3444" s="43"/>
      <c r="AP3444" s="43"/>
      <c r="AQ3444" s="43"/>
    </row>
    <row r="3445" spans="5:43" x14ac:dyDescent="0.2">
      <c r="E3445" s="36"/>
      <c r="G3445" s="37"/>
      <c r="H3445" s="38"/>
      <c r="I3445" s="38"/>
      <c r="J3445" s="38"/>
      <c r="M3445" s="39"/>
      <c r="AG3445" s="32"/>
      <c r="AH3445" s="32"/>
      <c r="AI3445" s="40"/>
      <c r="AJ3445" s="41"/>
      <c r="AK3445" s="42"/>
      <c r="AL3445" s="40"/>
      <c r="AM3445" s="41"/>
      <c r="AN3445" s="42"/>
      <c r="AO3445" s="43"/>
      <c r="AP3445" s="43"/>
      <c r="AQ3445" s="43"/>
    </row>
    <row r="3446" spans="5:43" x14ac:dyDescent="0.2">
      <c r="E3446" s="36"/>
      <c r="G3446" s="37"/>
      <c r="H3446" s="38"/>
      <c r="I3446" s="38"/>
      <c r="J3446" s="38"/>
      <c r="M3446" s="39"/>
      <c r="AG3446" s="32"/>
      <c r="AH3446" s="32"/>
      <c r="AI3446" s="40"/>
      <c r="AJ3446" s="41"/>
      <c r="AK3446" s="42"/>
      <c r="AL3446" s="40"/>
      <c r="AM3446" s="41"/>
      <c r="AN3446" s="42"/>
      <c r="AO3446" s="43"/>
      <c r="AP3446" s="43"/>
      <c r="AQ3446" s="43"/>
    </row>
    <row r="3447" spans="5:43" x14ac:dyDescent="0.2">
      <c r="E3447" s="36"/>
      <c r="G3447" s="37"/>
      <c r="H3447" s="38"/>
      <c r="I3447" s="38"/>
      <c r="J3447" s="38"/>
      <c r="M3447" s="39"/>
      <c r="AG3447" s="32"/>
      <c r="AH3447" s="32"/>
      <c r="AI3447" s="40"/>
      <c r="AJ3447" s="41"/>
      <c r="AK3447" s="42"/>
      <c r="AL3447" s="40"/>
      <c r="AM3447" s="41"/>
      <c r="AN3447" s="42"/>
      <c r="AO3447" s="43"/>
      <c r="AP3447" s="43"/>
      <c r="AQ3447" s="43"/>
    </row>
    <row r="3448" spans="5:43" x14ac:dyDescent="0.2">
      <c r="E3448" s="36"/>
      <c r="G3448" s="37"/>
      <c r="H3448" s="38"/>
      <c r="I3448" s="38"/>
      <c r="J3448" s="38"/>
      <c r="M3448" s="39"/>
      <c r="AG3448" s="32"/>
      <c r="AH3448" s="32"/>
      <c r="AI3448" s="40"/>
      <c r="AJ3448" s="41"/>
      <c r="AK3448" s="42"/>
      <c r="AL3448" s="40"/>
      <c r="AM3448" s="41"/>
      <c r="AN3448" s="42"/>
      <c r="AO3448" s="43"/>
      <c r="AP3448" s="43"/>
      <c r="AQ3448" s="43"/>
    </row>
    <row r="3449" spans="5:43" x14ac:dyDescent="0.2">
      <c r="E3449" s="36"/>
      <c r="G3449" s="37"/>
      <c r="H3449" s="38"/>
      <c r="I3449" s="38"/>
      <c r="J3449" s="38"/>
      <c r="M3449" s="39"/>
      <c r="AG3449" s="32"/>
      <c r="AH3449" s="32"/>
      <c r="AI3449" s="40"/>
      <c r="AJ3449" s="41"/>
      <c r="AK3449" s="42"/>
      <c r="AL3449" s="40"/>
      <c r="AM3449" s="41"/>
      <c r="AN3449" s="42"/>
      <c r="AO3449" s="43"/>
      <c r="AP3449" s="43"/>
      <c r="AQ3449" s="43"/>
    </row>
    <row r="3450" spans="5:43" x14ac:dyDescent="0.2">
      <c r="E3450" s="36"/>
      <c r="G3450" s="37"/>
      <c r="H3450" s="38"/>
      <c r="I3450" s="38"/>
      <c r="J3450" s="38"/>
      <c r="M3450" s="39"/>
      <c r="AG3450" s="32"/>
      <c r="AH3450" s="32"/>
      <c r="AI3450" s="40"/>
      <c r="AJ3450" s="41"/>
      <c r="AK3450" s="42"/>
      <c r="AL3450" s="40"/>
      <c r="AM3450" s="41"/>
      <c r="AN3450" s="42"/>
      <c r="AO3450" s="43"/>
      <c r="AP3450" s="43"/>
      <c r="AQ3450" s="43"/>
    </row>
    <row r="3451" spans="5:43" x14ac:dyDescent="0.2">
      <c r="E3451" s="36"/>
      <c r="G3451" s="37"/>
      <c r="H3451" s="38"/>
      <c r="I3451" s="38"/>
      <c r="J3451" s="38"/>
      <c r="M3451" s="39"/>
      <c r="AG3451" s="32"/>
      <c r="AH3451" s="32"/>
      <c r="AI3451" s="40"/>
      <c r="AJ3451" s="41"/>
      <c r="AK3451" s="42"/>
      <c r="AL3451" s="40"/>
      <c r="AM3451" s="41"/>
      <c r="AN3451" s="42"/>
      <c r="AO3451" s="43"/>
      <c r="AP3451" s="43"/>
      <c r="AQ3451" s="43"/>
    </row>
    <row r="3452" spans="5:43" x14ac:dyDescent="0.2">
      <c r="E3452" s="36"/>
      <c r="G3452" s="37"/>
      <c r="H3452" s="38"/>
      <c r="I3452" s="38"/>
      <c r="J3452" s="38"/>
      <c r="M3452" s="39"/>
      <c r="AG3452" s="32"/>
      <c r="AH3452" s="32"/>
      <c r="AI3452" s="40"/>
      <c r="AJ3452" s="41"/>
      <c r="AK3452" s="42"/>
      <c r="AL3452" s="40"/>
      <c r="AM3452" s="41"/>
      <c r="AN3452" s="42"/>
      <c r="AO3452" s="43"/>
      <c r="AP3452" s="43"/>
      <c r="AQ3452" s="43"/>
    </row>
    <row r="3453" spans="5:43" x14ac:dyDescent="0.2">
      <c r="E3453" s="36"/>
      <c r="G3453" s="37"/>
      <c r="H3453" s="38"/>
      <c r="I3453" s="38"/>
      <c r="J3453" s="38"/>
      <c r="M3453" s="39"/>
      <c r="AG3453" s="32"/>
      <c r="AH3453" s="32"/>
      <c r="AI3453" s="40"/>
      <c r="AJ3453" s="41"/>
      <c r="AK3453" s="42"/>
      <c r="AL3453" s="40"/>
      <c r="AM3453" s="41"/>
      <c r="AN3453" s="42"/>
      <c r="AO3453" s="43"/>
      <c r="AP3453" s="43"/>
      <c r="AQ3453" s="43"/>
    </row>
    <row r="3454" spans="5:43" x14ac:dyDescent="0.2">
      <c r="E3454" s="36"/>
      <c r="G3454" s="37"/>
      <c r="H3454" s="38"/>
      <c r="I3454" s="38"/>
      <c r="J3454" s="38"/>
      <c r="M3454" s="39"/>
      <c r="AG3454" s="32"/>
      <c r="AH3454" s="32"/>
      <c r="AI3454" s="40"/>
      <c r="AJ3454" s="41"/>
      <c r="AK3454" s="42"/>
      <c r="AL3454" s="40"/>
      <c r="AM3454" s="41"/>
      <c r="AN3454" s="42"/>
      <c r="AO3454" s="43"/>
      <c r="AP3454" s="43"/>
      <c r="AQ3454" s="43"/>
    </row>
    <row r="3455" spans="5:43" x14ac:dyDescent="0.2">
      <c r="E3455" s="36"/>
      <c r="G3455" s="37"/>
      <c r="H3455" s="38"/>
      <c r="I3455" s="38"/>
      <c r="J3455" s="38"/>
      <c r="M3455" s="39"/>
      <c r="AG3455" s="32"/>
      <c r="AH3455" s="32"/>
      <c r="AI3455" s="40"/>
      <c r="AJ3455" s="41"/>
      <c r="AK3455" s="42"/>
      <c r="AL3455" s="40"/>
      <c r="AM3455" s="41"/>
      <c r="AN3455" s="42"/>
      <c r="AO3455" s="43"/>
      <c r="AP3455" s="43"/>
      <c r="AQ3455" s="43"/>
    </row>
    <row r="3456" spans="5:43" x14ac:dyDescent="0.2">
      <c r="E3456" s="36"/>
      <c r="G3456" s="37"/>
      <c r="H3456" s="38"/>
      <c r="I3456" s="38"/>
      <c r="J3456" s="38"/>
      <c r="M3456" s="39"/>
      <c r="AG3456" s="32"/>
      <c r="AH3456" s="32"/>
      <c r="AI3456" s="40"/>
      <c r="AJ3456" s="41"/>
      <c r="AK3456" s="42"/>
      <c r="AL3456" s="40"/>
      <c r="AM3456" s="41"/>
      <c r="AN3456" s="42"/>
      <c r="AO3456" s="43"/>
      <c r="AP3456" s="43"/>
      <c r="AQ3456" s="43"/>
    </row>
    <row r="3457" spans="5:43" x14ac:dyDescent="0.2">
      <c r="E3457" s="36"/>
      <c r="G3457" s="37"/>
      <c r="H3457" s="38"/>
      <c r="I3457" s="38"/>
      <c r="J3457" s="38"/>
      <c r="M3457" s="39"/>
      <c r="AG3457" s="32"/>
      <c r="AH3457" s="32"/>
      <c r="AI3457" s="40"/>
      <c r="AJ3457" s="41"/>
      <c r="AK3457" s="42"/>
      <c r="AL3457" s="40"/>
      <c r="AM3457" s="41"/>
      <c r="AN3457" s="42"/>
      <c r="AO3457" s="43"/>
      <c r="AP3457" s="43"/>
      <c r="AQ3457" s="43"/>
    </row>
    <row r="3458" spans="5:43" x14ac:dyDescent="0.2">
      <c r="E3458" s="36"/>
      <c r="G3458" s="37"/>
      <c r="H3458" s="38"/>
      <c r="I3458" s="38"/>
      <c r="J3458" s="38"/>
      <c r="M3458" s="39"/>
      <c r="AG3458" s="32"/>
      <c r="AH3458" s="32"/>
      <c r="AI3458" s="40"/>
      <c r="AJ3458" s="41"/>
      <c r="AK3458" s="42"/>
      <c r="AL3458" s="40"/>
      <c r="AM3458" s="41"/>
      <c r="AN3458" s="42"/>
      <c r="AO3458" s="43"/>
      <c r="AP3458" s="43"/>
      <c r="AQ3458" s="43"/>
    </row>
    <row r="3459" spans="5:43" x14ac:dyDescent="0.2">
      <c r="E3459" s="36"/>
      <c r="G3459" s="37"/>
      <c r="H3459" s="38"/>
      <c r="I3459" s="38"/>
      <c r="J3459" s="38"/>
      <c r="M3459" s="39"/>
      <c r="AG3459" s="32"/>
      <c r="AH3459" s="32"/>
      <c r="AI3459" s="40"/>
      <c r="AJ3459" s="41"/>
      <c r="AK3459" s="42"/>
      <c r="AL3459" s="40"/>
      <c r="AM3459" s="41"/>
      <c r="AN3459" s="42"/>
      <c r="AO3459" s="43"/>
      <c r="AP3459" s="43"/>
      <c r="AQ3459" s="43"/>
    </row>
    <row r="3460" spans="5:43" x14ac:dyDescent="0.2">
      <c r="E3460" s="36"/>
      <c r="G3460" s="37"/>
      <c r="H3460" s="38"/>
      <c r="I3460" s="38"/>
      <c r="J3460" s="38"/>
      <c r="M3460" s="39"/>
      <c r="AG3460" s="32"/>
      <c r="AH3460" s="32"/>
      <c r="AI3460" s="40"/>
      <c r="AJ3460" s="41"/>
      <c r="AK3460" s="42"/>
      <c r="AL3460" s="40"/>
      <c r="AM3460" s="41"/>
      <c r="AN3460" s="42"/>
      <c r="AO3460" s="43"/>
      <c r="AP3460" s="43"/>
      <c r="AQ3460" s="43"/>
    </row>
    <row r="3461" spans="5:43" x14ac:dyDescent="0.2">
      <c r="E3461" s="36"/>
      <c r="G3461" s="37"/>
      <c r="H3461" s="38"/>
      <c r="I3461" s="38"/>
      <c r="J3461" s="38"/>
      <c r="M3461" s="39"/>
      <c r="AG3461" s="32"/>
      <c r="AH3461" s="32"/>
      <c r="AI3461" s="40"/>
      <c r="AJ3461" s="41"/>
      <c r="AK3461" s="42"/>
      <c r="AL3461" s="40"/>
      <c r="AM3461" s="41"/>
      <c r="AN3461" s="42"/>
      <c r="AO3461" s="43"/>
      <c r="AP3461" s="43"/>
      <c r="AQ3461" s="43"/>
    </row>
    <row r="3462" spans="5:43" x14ac:dyDescent="0.2">
      <c r="E3462" s="36"/>
      <c r="G3462" s="37"/>
      <c r="H3462" s="38"/>
      <c r="I3462" s="38"/>
      <c r="J3462" s="38"/>
      <c r="M3462" s="39"/>
      <c r="AG3462" s="32"/>
      <c r="AH3462" s="32"/>
      <c r="AI3462" s="40"/>
      <c r="AJ3462" s="41"/>
      <c r="AK3462" s="42"/>
      <c r="AL3462" s="40"/>
      <c r="AM3462" s="41"/>
      <c r="AN3462" s="42"/>
      <c r="AO3462" s="43"/>
      <c r="AP3462" s="43"/>
      <c r="AQ3462" s="43"/>
    </row>
    <row r="3463" spans="5:43" x14ac:dyDescent="0.2">
      <c r="E3463" s="36"/>
      <c r="G3463" s="37"/>
      <c r="H3463" s="38"/>
      <c r="I3463" s="38"/>
      <c r="J3463" s="38"/>
      <c r="M3463" s="39"/>
      <c r="AG3463" s="32"/>
      <c r="AH3463" s="32"/>
      <c r="AI3463" s="40"/>
      <c r="AJ3463" s="41"/>
      <c r="AK3463" s="42"/>
      <c r="AL3463" s="40"/>
      <c r="AM3463" s="41"/>
      <c r="AN3463" s="42"/>
      <c r="AO3463" s="43"/>
      <c r="AP3463" s="43"/>
      <c r="AQ3463" s="43"/>
    </row>
    <row r="3464" spans="5:43" x14ac:dyDescent="0.2">
      <c r="E3464" s="36"/>
      <c r="G3464" s="37"/>
      <c r="H3464" s="38"/>
      <c r="I3464" s="38"/>
      <c r="J3464" s="38"/>
      <c r="M3464" s="39"/>
      <c r="AG3464" s="32"/>
      <c r="AH3464" s="32"/>
      <c r="AI3464" s="40"/>
      <c r="AJ3464" s="41"/>
      <c r="AK3464" s="42"/>
      <c r="AL3464" s="40"/>
      <c r="AM3464" s="41"/>
      <c r="AN3464" s="42"/>
      <c r="AO3464" s="43"/>
      <c r="AP3464" s="43"/>
      <c r="AQ3464" s="43"/>
    </row>
    <row r="3465" spans="5:43" x14ac:dyDescent="0.2">
      <c r="E3465" s="36"/>
      <c r="G3465" s="37"/>
      <c r="H3465" s="38"/>
      <c r="I3465" s="38"/>
      <c r="J3465" s="38"/>
      <c r="M3465" s="39"/>
      <c r="AG3465" s="32"/>
      <c r="AH3465" s="32"/>
      <c r="AI3465" s="40"/>
      <c r="AJ3465" s="41"/>
      <c r="AK3465" s="42"/>
      <c r="AL3465" s="40"/>
      <c r="AM3465" s="41"/>
      <c r="AN3465" s="42"/>
      <c r="AO3465" s="43"/>
      <c r="AP3465" s="43"/>
      <c r="AQ3465" s="43"/>
    </row>
    <row r="3466" spans="5:43" x14ac:dyDescent="0.2">
      <c r="E3466" s="36"/>
      <c r="G3466" s="37"/>
      <c r="H3466" s="38"/>
      <c r="I3466" s="38"/>
      <c r="J3466" s="38"/>
      <c r="M3466" s="39"/>
      <c r="AG3466" s="32"/>
      <c r="AH3466" s="32"/>
      <c r="AI3466" s="40"/>
      <c r="AJ3466" s="41"/>
      <c r="AK3466" s="42"/>
      <c r="AL3466" s="40"/>
      <c r="AM3466" s="41"/>
      <c r="AN3466" s="42"/>
      <c r="AO3466" s="43"/>
      <c r="AP3466" s="43"/>
      <c r="AQ3466" s="43"/>
    </row>
    <row r="3467" spans="5:43" x14ac:dyDescent="0.2">
      <c r="E3467" s="36"/>
      <c r="G3467" s="37"/>
      <c r="H3467" s="38"/>
      <c r="I3467" s="38"/>
      <c r="J3467" s="38"/>
      <c r="M3467" s="39"/>
      <c r="AG3467" s="32"/>
      <c r="AH3467" s="32"/>
      <c r="AI3467" s="40"/>
      <c r="AJ3467" s="41"/>
      <c r="AK3467" s="42"/>
      <c r="AL3467" s="40"/>
      <c r="AM3467" s="41"/>
      <c r="AN3467" s="42"/>
      <c r="AO3467" s="43"/>
      <c r="AP3467" s="43"/>
      <c r="AQ3467" s="43"/>
    </row>
    <row r="3468" spans="5:43" x14ac:dyDescent="0.2">
      <c r="E3468" s="36"/>
      <c r="G3468" s="37"/>
      <c r="H3468" s="38"/>
      <c r="I3468" s="38"/>
      <c r="J3468" s="38"/>
      <c r="M3468" s="39"/>
      <c r="AG3468" s="32"/>
      <c r="AH3468" s="32"/>
      <c r="AI3468" s="40"/>
      <c r="AJ3468" s="41"/>
      <c r="AK3468" s="42"/>
      <c r="AL3468" s="40"/>
      <c r="AM3468" s="41"/>
      <c r="AN3468" s="42"/>
      <c r="AO3468" s="43"/>
      <c r="AP3468" s="43"/>
      <c r="AQ3468" s="43"/>
    </row>
    <row r="3469" spans="5:43" x14ac:dyDescent="0.2">
      <c r="E3469" s="36"/>
      <c r="G3469" s="37"/>
      <c r="H3469" s="38"/>
      <c r="I3469" s="38"/>
      <c r="J3469" s="38"/>
      <c r="M3469" s="39"/>
      <c r="AG3469" s="32"/>
      <c r="AH3469" s="32"/>
      <c r="AI3469" s="40"/>
      <c r="AJ3469" s="41"/>
      <c r="AK3469" s="42"/>
      <c r="AL3469" s="40"/>
      <c r="AM3469" s="41"/>
      <c r="AN3469" s="42"/>
      <c r="AO3469" s="43"/>
      <c r="AP3469" s="43"/>
      <c r="AQ3469" s="43"/>
    </row>
    <row r="3470" spans="5:43" x14ac:dyDescent="0.2">
      <c r="E3470" s="36"/>
      <c r="G3470" s="37"/>
      <c r="H3470" s="38"/>
      <c r="I3470" s="38"/>
      <c r="J3470" s="38"/>
      <c r="M3470" s="39"/>
      <c r="AG3470" s="32"/>
      <c r="AH3470" s="32"/>
      <c r="AI3470" s="40"/>
      <c r="AJ3470" s="41"/>
      <c r="AK3470" s="42"/>
      <c r="AL3470" s="40"/>
      <c r="AM3470" s="41"/>
      <c r="AN3470" s="42"/>
      <c r="AO3470" s="43"/>
      <c r="AP3470" s="43"/>
      <c r="AQ3470" s="43"/>
    </row>
    <row r="3471" spans="5:43" x14ac:dyDescent="0.2">
      <c r="E3471" s="36"/>
      <c r="G3471" s="37"/>
      <c r="H3471" s="38"/>
      <c r="I3471" s="38"/>
      <c r="J3471" s="38"/>
      <c r="M3471" s="39"/>
      <c r="AG3471" s="32"/>
      <c r="AH3471" s="32"/>
      <c r="AI3471" s="40"/>
      <c r="AJ3471" s="41"/>
      <c r="AK3471" s="42"/>
      <c r="AL3471" s="40"/>
      <c r="AM3471" s="41"/>
      <c r="AN3471" s="42"/>
      <c r="AO3471" s="43"/>
      <c r="AP3471" s="43"/>
      <c r="AQ3471" s="43"/>
    </row>
    <row r="3472" spans="5:43" x14ac:dyDescent="0.2">
      <c r="E3472" s="36"/>
      <c r="G3472" s="37"/>
      <c r="H3472" s="38"/>
      <c r="I3472" s="38"/>
      <c r="J3472" s="38"/>
      <c r="M3472" s="39"/>
      <c r="AG3472" s="32"/>
      <c r="AH3472" s="32"/>
      <c r="AI3472" s="40"/>
      <c r="AJ3472" s="41"/>
      <c r="AK3472" s="42"/>
      <c r="AL3472" s="40"/>
      <c r="AM3472" s="41"/>
      <c r="AN3472" s="42"/>
      <c r="AO3472" s="43"/>
      <c r="AP3472" s="43"/>
      <c r="AQ3472" s="43"/>
    </row>
    <row r="3473" spans="5:43" x14ac:dyDescent="0.2">
      <c r="E3473" s="36"/>
      <c r="G3473" s="37"/>
      <c r="H3473" s="38"/>
      <c r="I3473" s="38"/>
      <c r="J3473" s="38"/>
      <c r="M3473" s="39"/>
      <c r="AG3473" s="32"/>
      <c r="AH3473" s="32"/>
      <c r="AI3473" s="40"/>
      <c r="AJ3473" s="41"/>
      <c r="AK3473" s="42"/>
      <c r="AL3473" s="40"/>
      <c r="AM3473" s="41"/>
      <c r="AN3473" s="42"/>
      <c r="AO3473" s="43"/>
      <c r="AP3473" s="43"/>
      <c r="AQ3473" s="43"/>
    </row>
    <row r="3474" spans="5:43" x14ac:dyDescent="0.2">
      <c r="E3474" s="36"/>
      <c r="G3474" s="37"/>
      <c r="H3474" s="38"/>
      <c r="I3474" s="38"/>
      <c r="J3474" s="38"/>
      <c r="M3474" s="39"/>
      <c r="AG3474" s="32"/>
      <c r="AH3474" s="32"/>
      <c r="AI3474" s="40"/>
      <c r="AJ3474" s="41"/>
      <c r="AK3474" s="42"/>
      <c r="AL3474" s="40"/>
      <c r="AM3474" s="41"/>
      <c r="AN3474" s="42"/>
      <c r="AO3474" s="43"/>
      <c r="AP3474" s="43"/>
      <c r="AQ3474" s="43"/>
    </row>
    <row r="3475" spans="5:43" x14ac:dyDescent="0.2">
      <c r="E3475" s="36"/>
      <c r="G3475" s="37"/>
      <c r="H3475" s="38"/>
      <c r="I3475" s="38"/>
      <c r="J3475" s="38"/>
      <c r="M3475" s="39"/>
      <c r="AG3475" s="32"/>
      <c r="AH3475" s="32"/>
      <c r="AI3475" s="40"/>
      <c r="AJ3475" s="41"/>
      <c r="AK3475" s="42"/>
      <c r="AL3475" s="40"/>
      <c r="AM3475" s="41"/>
      <c r="AN3475" s="42"/>
      <c r="AO3475" s="43"/>
      <c r="AP3475" s="43"/>
      <c r="AQ3475" s="43"/>
    </row>
    <row r="3476" spans="5:43" x14ac:dyDescent="0.2">
      <c r="E3476" s="36"/>
      <c r="G3476" s="37"/>
      <c r="H3476" s="38"/>
      <c r="I3476" s="38"/>
      <c r="J3476" s="38"/>
      <c r="M3476" s="39"/>
      <c r="AG3476" s="32"/>
      <c r="AH3476" s="32"/>
      <c r="AI3476" s="40"/>
      <c r="AJ3476" s="41"/>
      <c r="AK3476" s="42"/>
      <c r="AL3476" s="40"/>
      <c r="AM3476" s="41"/>
      <c r="AN3476" s="42"/>
      <c r="AO3476" s="43"/>
      <c r="AP3476" s="43"/>
      <c r="AQ3476" s="43"/>
    </row>
    <row r="3477" spans="5:43" x14ac:dyDescent="0.2">
      <c r="E3477" s="36"/>
      <c r="G3477" s="37"/>
      <c r="H3477" s="38"/>
      <c r="I3477" s="38"/>
      <c r="J3477" s="38"/>
      <c r="M3477" s="39"/>
      <c r="AG3477" s="32"/>
      <c r="AH3477" s="32"/>
      <c r="AI3477" s="40"/>
      <c r="AJ3477" s="41"/>
      <c r="AK3477" s="42"/>
      <c r="AL3477" s="40"/>
      <c r="AM3477" s="41"/>
      <c r="AN3477" s="42"/>
      <c r="AO3477" s="43"/>
      <c r="AP3477" s="43"/>
      <c r="AQ3477" s="43"/>
    </row>
    <row r="3478" spans="5:43" x14ac:dyDescent="0.2">
      <c r="E3478" s="36"/>
      <c r="G3478" s="37"/>
      <c r="H3478" s="38"/>
      <c r="I3478" s="38"/>
      <c r="J3478" s="38"/>
      <c r="M3478" s="39"/>
      <c r="AG3478" s="32"/>
      <c r="AH3478" s="32"/>
      <c r="AI3478" s="40"/>
      <c r="AJ3478" s="41"/>
      <c r="AK3478" s="42"/>
      <c r="AL3478" s="40"/>
      <c r="AM3478" s="41"/>
      <c r="AN3478" s="42"/>
      <c r="AO3478" s="43"/>
      <c r="AP3478" s="43"/>
      <c r="AQ3478" s="43"/>
    </row>
    <row r="3479" spans="5:43" x14ac:dyDescent="0.2">
      <c r="E3479" s="36"/>
      <c r="G3479" s="37"/>
      <c r="H3479" s="38"/>
      <c r="I3479" s="38"/>
      <c r="J3479" s="38"/>
      <c r="M3479" s="39"/>
      <c r="AG3479" s="32"/>
      <c r="AH3479" s="32"/>
      <c r="AI3479" s="40"/>
      <c r="AJ3479" s="41"/>
      <c r="AK3479" s="42"/>
      <c r="AL3479" s="40"/>
      <c r="AM3479" s="41"/>
      <c r="AN3479" s="42"/>
      <c r="AO3479" s="43"/>
      <c r="AP3479" s="43"/>
      <c r="AQ3479" s="43"/>
    </row>
    <row r="3480" spans="5:43" x14ac:dyDescent="0.2">
      <c r="E3480" s="36"/>
      <c r="G3480" s="37"/>
      <c r="H3480" s="38"/>
      <c r="I3480" s="38"/>
      <c r="J3480" s="38"/>
      <c r="M3480" s="39"/>
      <c r="AG3480" s="32"/>
      <c r="AH3480" s="32"/>
      <c r="AI3480" s="40"/>
      <c r="AJ3480" s="41"/>
      <c r="AK3480" s="42"/>
      <c r="AL3480" s="40"/>
      <c r="AM3480" s="41"/>
      <c r="AN3480" s="42"/>
      <c r="AO3480" s="43"/>
      <c r="AP3480" s="43"/>
      <c r="AQ3480" s="43"/>
    </row>
    <row r="3481" spans="5:43" x14ac:dyDescent="0.2">
      <c r="E3481" s="36"/>
      <c r="G3481" s="37"/>
      <c r="H3481" s="38"/>
      <c r="I3481" s="38"/>
      <c r="J3481" s="38"/>
      <c r="M3481" s="39"/>
      <c r="AG3481" s="32"/>
      <c r="AH3481" s="32"/>
      <c r="AI3481" s="40"/>
      <c r="AJ3481" s="41"/>
      <c r="AK3481" s="42"/>
      <c r="AL3481" s="40"/>
      <c r="AM3481" s="41"/>
      <c r="AN3481" s="42"/>
      <c r="AO3481" s="43"/>
      <c r="AP3481" s="43"/>
      <c r="AQ3481" s="43"/>
    </row>
    <row r="3482" spans="5:43" x14ac:dyDescent="0.2">
      <c r="E3482" s="36"/>
      <c r="G3482" s="37"/>
      <c r="H3482" s="38"/>
      <c r="I3482" s="38"/>
      <c r="J3482" s="38"/>
      <c r="M3482" s="39"/>
      <c r="AG3482" s="32"/>
      <c r="AH3482" s="32"/>
      <c r="AI3482" s="40"/>
      <c r="AJ3482" s="41"/>
      <c r="AK3482" s="42"/>
      <c r="AL3482" s="40"/>
      <c r="AM3482" s="41"/>
      <c r="AN3482" s="42"/>
      <c r="AO3482" s="43"/>
      <c r="AP3482" s="43"/>
      <c r="AQ3482" s="43"/>
    </row>
    <row r="3483" spans="5:43" x14ac:dyDescent="0.2">
      <c r="E3483" s="36"/>
      <c r="G3483" s="37"/>
      <c r="H3483" s="38"/>
      <c r="I3483" s="38"/>
      <c r="J3483" s="38"/>
      <c r="M3483" s="39"/>
      <c r="AG3483" s="32"/>
      <c r="AH3483" s="32"/>
      <c r="AI3483" s="40"/>
      <c r="AJ3483" s="41"/>
      <c r="AK3483" s="42"/>
      <c r="AL3483" s="40"/>
      <c r="AM3483" s="41"/>
      <c r="AN3483" s="42"/>
      <c r="AO3483" s="43"/>
      <c r="AP3483" s="43"/>
      <c r="AQ3483" s="43"/>
    </row>
    <row r="3484" spans="5:43" x14ac:dyDescent="0.2">
      <c r="E3484" s="36"/>
      <c r="G3484" s="37"/>
      <c r="H3484" s="38"/>
      <c r="I3484" s="38"/>
      <c r="J3484" s="38"/>
      <c r="M3484" s="39"/>
      <c r="AG3484" s="32"/>
      <c r="AH3484" s="32"/>
      <c r="AI3484" s="40"/>
      <c r="AJ3484" s="41"/>
      <c r="AK3484" s="42"/>
      <c r="AL3484" s="40"/>
      <c r="AM3484" s="41"/>
      <c r="AN3484" s="42"/>
      <c r="AO3484" s="43"/>
      <c r="AP3484" s="43"/>
      <c r="AQ3484" s="43"/>
    </row>
    <row r="3485" spans="5:43" x14ac:dyDescent="0.2">
      <c r="E3485" s="36"/>
      <c r="G3485" s="37"/>
      <c r="H3485" s="38"/>
      <c r="I3485" s="38"/>
      <c r="J3485" s="38"/>
      <c r="M3485" s="39"/>
      <c r="AG3485" s="32"/>
      <c r="AH3485" s="32"/>
      <c r="AI3485" s="40"/>
      <c r="AJ3485" s="41"/>
      <c r="AK3485" s="42"/>
      <c r="AL3485" s="40"/>
      <c r="AM3485" s="41"/>
      <c r="AN3485" s="42"/>
      <c r="AO3485" s="43"/>
      <c r="AP3485" s="43"/>
      <c r="AQ3485" s="43"/>
    </row>
    <row r="3486" spans="5:43" x14ac:dyDescent="0.2">
      <c r="E3486" s="36"/>
      <c r="G3486" s="37"/>
      <c r="H3486" s="38"/>
      <c r="I3486" s="38"/>
      <c r="J3486" s="38"/>
      <c r="M3486" s="39"/>
      <c r="AG3486" s="32"/>
      <c r="AH3486" s="32"/>
      <c r="AI3486" s="40"/>
      <c r="AJ3486" s="41"/>
      <c r="AK3486" s="42"/>
      <c r="AL3486" s="40"/>
      <c r="AM3486" s="41"/>
      <c r="AN3486" s="42"/>
      <c r="AO3486" s="43"/>
      <c r="AP3486" s="43"/>
      <c r="AQ3486" s="43"/>
    </row>
    <row r="3487" spans="5:43" x14ac:dyDescent="0.2">
      <c r="E3487" s="36"/>
      <c r="G3487" s="37"/>
      <c r="H3487" s="38"/>
      <c r="I3487" s="38"/>
      <c r="J3487" s="38"/>
      <c r="M3487" s="39"/>
      <c r="AG3487" s="32"/>
      <c r="AH3487" s="32"/>
      <c r="AI3487" s="40"/>
      <c r="AJ3487" s="41"/>
      <c r="AK3487" s="42"/>
      <c r="AL3487" s="40"/>
      <c r="AM3487" s="41"/>
      <c r="AN3487" s="42"/>
      <c r="AO3487" s="43"/>
      <c r="AP3487" s="43"/>
      <c r="AQ3487" s="43"/>
    </row>
    <row r="3488" spans="5:43" x14ac:dyDescent="0.2">
      <c r="E3488" s="36"/>
      <c r="G3488" s="37"/>
      <c r="H3488" s="38"/>
      <c r="I3488" s="38"/>
      <c r="J3488" s="38"/>
      <c r="M3488" s="39"/>
      <c r="AG3488" s="32"/>
      <c r="AH3488" s="32"/>
      <c r="AI3488" s="40"/>
      <c r="AJ3488" s="41"/>
      <c r="AK3488" s="42"/>
      <c r="AL3488" s="40"/>
      <c r="AM3488" s="41"/>
      <c r="AN3488" s="42"/>
      <c r="AO3488" s="43"/>
      <c r="AP3488" s="43"/>
      <c r="AQ3488" s="43"/>
    </row>
    <row r="3489" spans="5:43" x14ac:dyDescent="0.2">
      <c r="E3489" s="36"/>
      <c r="G3489" s="37"/>
      <c r="H3489" s="38"/>
      <c r="I3489" s="38"/>
      <c r="J3489" s="38"/>
      <c r="M3489" s="39"/>
      <c r="AG3489" s="32"/>
      <c r="AH3489" s="32"/>
      <c r="AI3489" s="40"/>
      <c r="AJ3489" s="41"/>
      <c r="AK3489" s="42"/>
      <c r="AL3489" s="40"/>
      <c r="AM3489" s="41"/>
      <c r="AN3489" s="42"/>
      <c r="AO3489" s="43"/>
      <c r="AP3489" s="43"/>
      <c r="AQ3489" s="43"/>
    </row>
    <row r="3490" spans="5:43" x14ac:dyDescent="0.2">
      <c r="E3490" s="36"/>
      <c r="G3490" s="37"/>
      <c r="H3490" s="38"/>
      <c r="I3490" s="38"/>
      <c r="J3490" s="38"/>
      <c r="M3490" s="39"/>
      <c r="AG3490" s="32"/>
      <c r="AH3490" s="32"/>
      <c r="AI3490" s="40"/>
      <c r="AJ3490" s="41"/>
      <c r="AK3490" s="42"/>
      <c r="AL3490" s="40"/>
      <c r="AM3490" s="41"/>
      <c r="AN3490" s="42"/>
      <c r="AO3490" s="43"/>
      <c r="AP3490" s="43"/>
      <c r="AQ3490" s="43"/>
    </row>
    <row r="3491" spans="5:43" x14ac:dyDescent="0.2">
      <c r="E3491" s="36"/>
      <c r="G3491" s="37"/>
      <c r="H3491" s="38"/>
      <c r="I3491" s="38"/>
      <c r="J3491" s="38"/>
      <c r="M3491" s="39"/>
      <c r="AG3491" s="32"/>
      <c r="AH3491" s="32"/>
      <c r="AI3491" s="40"/>
      <c r="AJ3491" s="41"/>
      <c r="AK3491" s="42"/>
      <c r="AL3491" s="40"/>
      <c r="AM3491" s="41"/>
      <c r="AN3491" s="42"/>
      <c r="AO3491" s="43"/>
      <c r="AP3491" s="43"/>
      <c r="AQ3491" s="43"/>
    </row>
    <row r="3492" spans="5:43" x14ac:dyDescent="0.2">
      <c r="E3492" s="36"/>
      <c r="G3492" s="37"/>
      <c r="H3492" s="38"/>
      <c r="I3492" s="38"/>
      <c r="J3492" s="38"/>
      <c r="M3492" s="39"/>
      <c r="AG3492" s="32"/>
      <c r="AH3492" s="32"/>
      <c r="AI3492" s="40"/>
      <c r="AJ3492" s="41"/>
      <c r="AK3492" s="42"/>
      <c r="AL3492" s="40"/>
      <c r="AM3492" s="41"/>
      <c r="AN3492" s="42"/>
      <c r="AO3492" s="43"/>
      <c r="AP3492" s="43"/>
      <c r="AQ3492" s="43"/>
    </row>
    <row r="3493" spans="5:43" x14ac:dyDescent="0.2">
      <c r="E3493" s="36"/>
      <c r="G3493" s="37"/>
      <c r="H3493" s="38"/>
      <c r="I3493" s="38"/>
      <c r="J3493" s="38"/>
      <c r="M3493" s="39"/>
      <c r="AG3493" s="32"/>
      <c r="AH3493" s="32"/>
      <c r="AI3493" s="40"/>
      <c r="AJ3493" s="41"/>
      <c r="AK3493" s="42"/>
      <c r="AL3493" s="40"/>
      <c r="AM3493" s="41"/>
      <c r="AN3493" s="42"/>
      <c r="AO3493" s="43"/>
      <c r="AP3493" s="43"/>
      <c r="AQ3493" s="43"/>
    </row>
    <row r="3494" spans="5:43" x14ac:dyDescent="0.2">
      <c r="E3494" s="36"/>
      <c r="G3494" s="37"/>
      <c r="H3494" s="38"/>
      <c r="I3494" s="38"/>
      <c r="J3494" s="38"/>
      <c r="M3494" s="39"/>
      <c r="AG3494" s="32"/>
      <c r="AH3494" s="32"/>
      <c r="AI3494" s="40"/>
      <c r="AJ3494" s="41"/>
      <c r="AK3494" s="42"/>
      <c r="AL3494" s="40"/>
      <c r="AM3494" s="41"/>
      <c r="AN3494" s="42"/>
      <c r="AO3494" s="43"/>
      <c r="AP3494" s="43"/>
      <c r="AQ3494" s="43"/>
    </row>
    <row r="3495" spans="5:43" x14ac:dyDescent="0.2">
      <c r="E3495" s="36"/>
      <c r="G3495" s="37"/>
      <c r="H3495" s="38"/>
      <c r="I3495" s="38"/>
      <c r="J3495" s="38"/>
      <c r="M3495" s="39"/>
      <c r="AG3495" s="32"/>
      <c r="AH3495" s="32"/>
      <c r="AI3495" s="40"/>
      <c r="AJ3495" s="41"/>
      <c r="AK3495" s="42"/>
      <c r="AL3495" s="40"/>
      <c r="AM3495" s="41"/>
      <c r="AN3495" s="42"/>
      <c r="AO3495" s="43"/>
      <c r="AP3495" s="43"/>
      <c r="AQ3495" s="43"/>
    </row>
    <row r="3496" spans="5:43" x14ac:dyDescent="0.2">
      <c r="E3496" s="36"/>
      <c r="G3496" s="37"/>
      <c r="H3496" s="38"/>
      <c r="I3496" s="38"/>
      <c r="J3496" s="38"/>
      <c r="M3496" s="39"/>
      <c r="AG3496" s="32"/>
      <c r="AH3496" s="32"/>
      <c r="AI3496" s="40"/>
      <c r="AJ3496" s="41"/>
      <c r="AK3496" s="42"/>
      <c r="AL3496" s="40"/>
      <c r="AM3496" s="41"/>
      <c r="AN3496" s="42"/>
      <c r="AO3496" s="43"/>
      <c r="AP3496" s="43"/>
      <c r="AQ3496" s="43"/>
    </row>
    <row r="3497" spans="5:43" x14ac:dyDescent="0.2">
      <c r="E3497" s="36"/>
      <c r="G3497" s="37"/>
      <c r="H3497" s="38"/>
      <c r="I3497" s="38"/>
      <c r="J3497" s="38"/>
      <c r="M3497" s="39"/>
      <c r="AG3497" s="32"/>
      <c r="AH3497" s="32"/>
      <c r="AI3497" s="40"/>
      <c r="AJ3497" s="41"/>
      <c r="AK3497" s="42"/>
      <c r="AL3497" s="40"/>
      <c r="AM3497" s="41"/>
      <c r="AN3497" s="42"/>
      <c r="AO3497" s="43"/>
      <c r="AP3497" s="43"/>
      <c r="AQ3497" s="43"/>
    </row>
    <row r="3498" spans="5:43" x14ac:dyDescent="0.2">
      <c r="E3498" s="36"/>
      <c r="G3498" s="37"/>
      <c r="H3498" s="38"/>
      <c r="I3498" s="38"/>
      <c r="J3498" s="38"/>
      <c r="M3498" s="39"/>
      <c r="AG3498" s="32"/>
      <c r="AH3498" s="32"/>
      <c r="AI3498" s="40"/>
      <c r="AJ3498" s="41"/>
      <c r="AK3498" s="42"/>
      <c r="AL3498" s="40"/>
      <c r="AM3498" s="41"/>
      <c r="AN3498" s="42"/>
      <c r="AO3498" s="43"/>
      <c r="AP3498" s="43"/>
      <c r="AQ3498" s="43"/>
    </row>
    <row r="3499" spans="5:43" x14ac:dyDescent="0.2">
      <c r="E3499" s="36"/>
      <c r="G3499" s="37"/>
      <c r="H3499" s="38"/>
      <c r="I3499" s="38"/>
      <c r="J3499" s="38"/>
      <c r="M3499" s="39"/>
      <c r="AG3499" s="32"/>
      <c r="AH3499" s="32"/>
      <c r="AI3499" s="40"/>
      <c r="AJ3499" s="41"/>
      <c r="AK3499" s="42"/>
      <c r="AL3499" s="40"/>
      <c r="AM3499" s="41"/>
      <c r="AN3499" s="42"/>
      <c r="AO3499" s="43"/>
      <c r="AP3499" s="43"/>
      <c r="AQ3499" s="43"/>
    </row>
    <row r="3500" spans="5:43" x14ac:dyDescent="0.2">
      <c r="E3500" s="36"/>
      <c r="G3500" s="37"/>
      <c r="H3500" s="38"/>
      <c r="I3500" s="38"/>
      <c r="J3500" s="38"/>
      <c r="M3500" s="39"/>
      <c r="AG3500" s="32"/>
      <c r="AH3500" s="32"/>
      <c r="AI3500" s="40"/>
      <c r="AJ3500" s="41"/>
      <c r="AK3500" s="42"/>
      <c r="AL3500" s="40"/>
      <c r="AM3500" s="41"/>
      <c r="AN3500" s="42"/>
      <c r="AO3500" s="43"/>
      <c r="AP3500" s="43"/>
      <c r="AQ3500" s="43"/>
    </row>
    <row r="3501" spans="5:43" x14ac:dyDescent="0.2">
      <c r="E3501" s="36"/>
      <c r="G3501" s="37"/>
      <c r="H3501" s="38"/>
      <c r="I3501" s="38"/>
      <c r="J3501" s="38"/>
      <c r="M3501" s="39"/>
      <c r="AG3501" s="32"/>
      <c r="AH3501" s="32"/>
      <c r="AI3501" s="40"/>
      <c r="AJ3501" s="41"/>
      <c r="AK3501" s="42"/>
      <c r="AL3501" s="40"/>
      <c r="AM3501" s="41"/>
      <c r="AN3501" s="42"/>
      <c r="AO3501" s="43"/>
      <c r="AP3501" s="43"/>
      <c r="AQ3501" s="43"/>
    </row>
    <row r="3502" spans="5:43" x14ac:dyDescent="0.2">
      <c r="E3502" s="36"/>
      <c r="G3502" s="37"/>
      <c r="H3502" s="38"/>
      <c r="I3502" s="38"/>
      <c r="J3502" s="38"/>
      <c r="M3502" s="39"/>
      <c r="AG3502" s="32"/>
      <c r="AH3502" s="32"/>
      <c r="AI3502" s="40"/>
      <c r="AJ3502" s="41"/>
      <c r="AK3502" s="42"/>
      <c r="AL3502" s="40"/>
      <c r="AM3502" s="41"/>
      <c r="AN3502" s="42"/>
      <c r="AO3502" s="43"/>
      <c r="AP3502" s="43"/>
      <c r="AQ3502" s="43"/>
    </row>
    <row r="3503" spans="5:43" x14ac:dyDescent="0.2">
      <c r="E3503" s="36"/>
      <c r="G3503" s="37"/>
      <c r="H3503" s="38"/>
      <c r="I3503" s="38"/>
      <c r="J3503" s="38"/>
      <c r="M3503" s="39"/>
      <c r="AG3503" s="32"/>
      <c r="AH3503" s="32"/>
      <c r="AI3503" s="40"/>
      <c r="AJ3503" s="41"/>
      <c r="AK3503" s="42"/>
      <c r="AL3503" s="40"/>
      <c r="AM3503" s="41"/>
      <c r="AN3503" s="42"/>
      <c r="AO3503" s="43"/>
      <c r="AP3503" s="43"/>
      <c r="AQ3503" s="43"/>
    </row>
    <row r="3504" spans="5:43" x14ac:dyDescent="0.2">
      <c r="E3504" s="36"/>
      <c r="G3504" s="37"/>
      <c r="H3504" s="38"/>
      <c r="I3504" s="38"/>
      <c r="J3504" s="38"/>
      <c r="M3504" s="39"/>
      <c r="AG3504" s="32"/>
      <c r="AH3504" s="32"/>
      <c r="AI3504" s="40"/>
      <c r="AJ3504" s="41"/>
      <c r="AK3504" s="42"/>
      <c r="AL3504" s="40"/>
      <c r="AM3504" s="41"/>
      <c r="AN3504" s="42"/>
      <c r="AO3504" s="43"/>
      <c r="AP3504" s="43"/>
      <c r="AQ3504" s="43"/>
    </row>
    <row r="3505" spans="5:43" x14ac:dyDescent="0.2">
      <c r="E3505" s="36"/>
      <c r="G3505" s="37"/>
      <c r="H3505" s="38"/>
      <c r="I3505" s="38"/>
      <c r="J3505" s="38"/>
      <c r="M3505" s="39"/>
      <c r="AG3505" s="32"/>
      <c r="AH3505" s="32"/>
      <c r="AI3505" s="40"/>
      <c r="AJ3505" s="41"/>
      <c r="AK3505" s="42"/>
      <c r="AL3505" s="40"/>
      <c r="AM3505" s="41"/>
      <c r="AN3505" s="42"/>
      <c r="AO3505" s="43"/>
      <c r="AP3505" s="43"/>
      <c r="AQ3505" s="43"/>
    </row>
    <row r="3506" spans="5:43" x14ac:dyDescent="0.2">
      <c r="E3506" s="36"/>
      <c r="G3506" s="37"/>
      <c r="H3506" s="38"/>
      <c r="I3506" s="38"/>
      <c r="J3506" s="38"/>
      <c r="M3506" s="39"/>
      <c r="AG3506" s="32"/>
      <c r="AH3506" s="32"/>
      <c r="AI3506" s="40"/>
      <c r="AJ3506" s="41"/>
      <c r="AK3506" s="42"/>
      <c r="AL3506" s="40"/>
      <c r="AM3506" s="41"/>
      <c r="AN3506" s="42"/>
      <c r="AO3506" s="43"/>
      <c r="AP3506" s="43"/>
      <c r="AQ3506" s="43"/>
    </row>
    <row r="3507" spans="5:43" x14ac:dyDescent="0.2">
      <c r="E3507" s="36"/>
      <c r="G3507" s="37"/>
      <c r="H3507" s="38"/>
      <c r="I3507" s="38"/>
      <c r="J3507" s="38"/>
      <c r="M3507" s="39"/>
      <c r="AG3507" s="32"/>
      <c r="AH3507" s="32"/>
      <c r="AI3507" s="40"/>
      <c r="AJ3507" s="41"/>
      <c r="AK3507" s="42"/>
      <c r="AL3507" s="40"/>
      <c r="AM3507" s="41"/>
      <c r="AN3507" s="42"/>
      <c r="AO3507" s="43"/>
      <c r="AP3507" s="43"/>
      <c r="AQ3507" s="43"/>
    </row>
    <row r="3508" spans="5:43" x14ac:dyDescent="0.2">
      <c r="E3508" s="36"/>
      <c r="G3508" s="37"/>
      <c r="H3508" s="38"/>
      <c r="I3508" s="38"/>
      <c r="J3508" s="38"/>
      <c r="M3508" s="39"/>
      <c r="AG3508" s="32"/>
      <c r="AH3508" s="32"/>
      <c r="AI3508" s="40"/>
      <c r="AJ3508" s="41"/>
      <c r="AK3508" s="42"/>
      <c r="AL3508" s="40"/>
      <c r="AM3508" s="41"/>
      <c r="AN3508" s="42"/>
      <c r="AO3508" s="43"/>
      <c r="AP3508" s="43"/>
      <c r="AQ3508" s="43"/>
    </row>
    <row r="3509" spans="5:43" x14ac:dyDescent="0.2">
      <c r="E3509" s="36"/>
      <c r="G3509" s="37"/>
      <c r="H3509" s="38"/>
      <c r="I3509" s="38"/>
      <c r="J3509" s="38"/>
      <c r="M3509" s="39"/>
      <c r="AG3509" s="32"/>
      <c r="AH3509" s="32"/>
      <c r="AI3509" s="40"/>
      <c r="AJ3509" s="41"/>
      <c r="AK3509" s="42"/>
      <c r="AL3509" s="40"/>
      <c r="AM3509" s="41"/>
      <c r="AN3509" s="42"/>
      <c r="AO3509" s="43"/>
      <c r="AP3509" s="43"/>
      <c r="AQ3509" s="43"/>
    </row>
    <row r="3510" spans="5:43" x14ac:dyDescent="0.2">
      <c r="E3510" s="36"/>
      <c r="G3510" s="37"/>
      <c r="H3510" s="38"/>
      <c r="I3510" s="38"/>
      <c r="J3510" s="38"/>
      <c r="M3510" s="39"/>
      <c r="AG3510" s="32"/>
      <c r="AH3510" s="32"/>
      <c r="AI3510" s="40"/>
      <c r="AJ3510" s="41"/>
      <c r="AK3510" s="42"/>
      <c r="AL3510" s="40"/>
      <c r="AM3510" s="41"/>
      <c r="AN3510" s="42"/>
      <c r="AO3510" s="43"/>
      <c r="AP3510" s="43"/>
      <c r="AQ3510" s="43"/>
    </row>
    <row r="3511" spans="5:43" x14ac:dyDescent="0.2">
      <c r="E3511" s="36"/>
      <c r="G3511" s="37"/>
      <c r="H3511" s="38"/>
      <c r="I3511" s="38"/>
      <c r="J3511" s="38"/>
      <c r="M3511" s="39"/>
      <c r="AG3511" s="32"/>
      <c r="AH3511" s="32"/>
      <c r="AI3511" s="40"/>
      <c r="AJ3511" s="41"/>
      <c r="AK3511" s="42"/>
      <c r="AL3511" s="40"/>
      <c r="AM3511" s="41"/>
      <c r="AN3511" s="42"/>
      <c r="AO3511" s="43"/>
      <c r="AP3511" s="43"/>
      <c r="AQ3511" s="43"/>
    </row>
    <row r="3512" spans="5:43" x14ac:dyDescent="0.2">
      <c r="E3512" s="36"/>
      <c r="G3512" s="37"/>
      <c r="H3512" s="38"/>
      <c r="I3512" s="38"/>
      <c r="J3512" s="38"/>
      <c r="M3512" s="39"/>
      <c r="AG3512" s="32"/>
      <c r="AH3512" s="32"/>
      <c r="AI3512" s="40"/>
      <c r="AJ3512" s="41"/>
      <c r="AK3512" s="42"/>
      <c r="AL3512" s="40"/>
      <c r="AM3512" s="41"/>
      <c r="AN3512" s="42"/>
      <c r="AO3512" s="43"/>
      <c r="AP3512" s="43"/>
      <c r="AQ3512" s="43"/>
    </row>
    <row r="3513" spans="5:43" x14ac:dyDescent="0.2">
      <c r="E3513" s="36"/>
      <c r="G3513" s="37"/>
      <c r="H3513" s="38"/>
      <c r="I3513" s="38"/>
      <c r="J3513" s="38"/>
      <c r="M3513" s="39"/>
      <c r="AG3513" s="32"/>
      <c r="AH3513" s="32"/>
      <c r="AI3513" s="40"/>
      <c r="AJ3513" s="41"/>
      <c r="AK3513" s="42"/>
      <c r="AL3513" s="40"/>
      <c r="AM3513" s="41"/>
      <c r="AN3513" s="42"/>
      <c r="AO3513" s="43"/>
      <c r="AP3513" s="43"/>
      <c r="AQ3513" s="43"/>
    </row>
    <row r="3514" spans="5:43" x14ac:dyDescent="0.2">
      <c r="E3514" s="36"/>
      <c r="G3514" s="37"/>
      <c r="H3514" s="38"/>
      <c r="I3514" s="38"/>
      <c r="J3514" s="38"/>
      <c r="M3514" s="39"/>
      <c r="AG3514" s="32"/>
      <c r="AH3514" s="32"/>
      <c r="AI3514" s="40"/>
      <c r="AJ3514" s="41"/>
      <c r="AK3514" s="42"/>
      <c r="AL3514" s="40"/>
      <c r="AM3514" s="41"/>
      <c r="AN3514" s="42"/>
      <c r="AO3514" s="43"/>
      <c r="AP3514" s="43"/>
      <c r="AQ3514" s="43"/>
    </row>
    <row r="3515" spans="5:43" x14ac:dyDescent="0.2">
      <c r="E3515" s="36"/>
      <c r="G3515" s="37"/>
      <c r="H3515" s="38"/>
      <c r="I3515" s="38"/>
      <c r="J3515" s="38"/>
      <c r="M3515" s="39"/>
      <c r="AG3515" s="32"/>
      <c r="AH3515" s="32"/>
      <c r="AI3515" s="40"/>
      <c r="AJ3515" s="41"/>
      <c r="AK3515" s="42"/>
      <c r="AL3515" s="40"/>
      <c r="AM3515" s="41"/>
      <c r="AN3515" s="42"/>
      <c r="AO3515" s="43"/>
      <c r="AP3515" s="43"/>
      <c r="AQ3515" s="43"/>
    </row>
    <row r="3516" spans="5:43" x14ac:dyDescent="0.2">
      <c r="E3516" s="36"/>
      <c r="G3516" s="37"/>
      <c r="H3516" s="38"/>
      <c r="I3516" s="38"/>
      <c r="J3516" s="38"/>
      <c r="M3516" s="39"/>
      <c r="AG3516" s="32"/>
      <c r="AH3516" s="32"/>
      <c r="AI3516" s="40"/>
      <c r="AJ3516" s="41"/>
      <c r="AK3516" s="42"/>
      <c r="AL3516" s="40"/>
      <c r="AM3516" s="41"/>
      <c r="AN3516" s="42"/>
      <c r="AO3516" s="43"/>
      <c r="AP3516" s="43"/>
      <c r="AQ3516" s="43"/>
    </row>
    <row r="3517" spans="5:43" x14ac:dyDescent="0.2">
      <c r="E3517" s="36"/>
      <c r="G3517" s="37"/>
      <c r="H3517" s="38"/>
      <c r="I3517" s="38"/>
      <c r="J3517" s="38"/>
      <c r="M3517" s="39"/>
      <c r="AG3517" s="32"/>
      <c r="AH3517" s="32"/>
      <c r="AI3517" s="40"/>
      <c r="AJ3517" s="41"/>
      <c r="AK3517" s="42"/>
      <c r="AL3517" s="40"/>
      <c r="AM3517" s="41"/>
      <c r="AN3517" s="42"/>
      <c r="AO3517" s="43"/>
      <c r="AP3517" s="43"/>
      <c r="AQ3517" s="43"/>
    </row>
    <row r="3518" spans="5:43" x14ac:dyDescent="0.2">
      <c r="E3518" s="36"/>
      <c r="G3518" s="37"/>
      <c r="H3518" s="38"/>
      <c r="I3518" s="38"/>
      <c r="J3518" s="38"/>
      <c r="M3518" s="39"/>
      <c r="AG3518" s="32"/>
      <c r="AH3518" s="32"/>
      <c r="AI3518" s="40"/>
      <c r="AJ3518" s="41"/>
      <c r="AK3518" s="42"/>
      <c r="AL3518" s="40"/>
      <c r="AM3518" s="41"/>
      <c r="AN3518" s="42"/>
      <c r="AO3518" s="43"/>
      <c r="AP3518" s="43"/>
      <c r="AQ3518" s="43"/>
    </row>
    <row r="3519" spans="5:43" x14ac:dyDescent="0.2">
      <c r="E3519" s="36"/>
      <c r="G3519" s="37"/>
      <c r="H3519" s="38"/>
      <c r="I3519" s="38"/>
      <c r="J3519" s="38"/>
      <c r="M3519" s="39"/>
      <c r="AG3519" s="32"/>
      <c r="AH3519" s="32"/>
      <c r="AI3519" s="40"/>
      <c r="AJ3519" s="41"/>
      <c r="AK3519" s="42"/>
      <c r="AL3519" s="40"/>
      <c r="AM3519" s="41"/>
      <c r="AN3519" s="42"/>
      <c r="AO3519" s="43"/>
      <c r="AP3519" s="43"/>
      <c r="AQ3519" s="43"/>
    </row>
    <row r="3520" spans="5:43" x14ac:dyDescent="0.2">
      <c r="E3520" s="36"/>
      <c r="G3520" s="37"/>
      <c r="H3520" s="38"/>
      <c r="I3520" s="38"/>
      <c r="J3520" s="38"/>
      <c r="M3520" s="39"/>
      <c r="AG3520" s="32"/>
      <c r="AH3520" s="32"/>
      <c r="AI3520" s="40"/>
      <c r="AJ3520" s="41"/>
      <c r="AK3520" s="42"/>
      <c r="AL3520" s="40"/>
      <c r="AM3520" s="41"/>
      <c r="AN3520" s="42"/>
      <c r="AO3520" s="43"/>
      <c r="AP3520" s="43"/>
      <c r="AQ3520" s="43"/>
    </row>
    <row r="3521" spans="5:43" x14ac:dyDescent="0.2">
      <c r="E3521" s="36"/>
      <c r="G3521" s="37"/>
      <c r="H3521" s="38"/>
      <c r="I3521" s="38"/>
      <c r="J3521" s="38"/>
      <c r="M3521" s="39"/>
      <c r="AG3521" s="32"/>
      <c r="AH3521" s="32"/>
      <c r="AI3521" s="40"/>
      <c r="AJ3521" s="41"/>
      <c r="AK3521" s="42"/>
      <c r="AL3521" s="40"/>
      <c r="AM3521" s="41"/>
      <c r="AN3521" s="42"/>
      <c r="AO3521" s="43"/>
      <c r="AP3521" s="43"/>
      <c r="AQ3521" s="43"/>
    </row>
    <row r="3522" spans="5:43" x14ac:dyDescent="0.2">
      <c r="E3522" s="36"/>
      <c r="G3522" s="37"/>
      <c r="H3522" s="38"/>
      <c r="I3522" s="38"/>
      <c r="J3522" s="38"/>
      <c r="M3522" s="39"/>
      <c r="AG3522" s="32"/>
      <c r="AH3522" s="32"/>
      <c r="AI3522" s="40"/>
      <c r="AJ3522" s="41"/>
      <c r="AK3522" s="42"/>
      <c r="AL3522" s="40"/>
      <c r="AM3522" s="41"/>
      <c r="AN3522" s="42"/>
      <c r="AO3522" s="43"/>
      <c r="AP3522" s="43"/>
      <c r="AQ3522" s="43"/>
    </row>
    <row r="3523" spans="5:43" x14ac:dyDescent="0.2">
      <c r="E3523" s="36"/>
      <c r="G3523" s="37"/>
      <c r="H3523" s="38"/>
      <c r="I3523" s="38"/>
      <c r="J3523" s="38"/>
      <c r="M3523" s="39"/>
      <c r="AG3523" s="32"/>
      <c r="AH3523" s="32"/>
      <c r="AI3523" s="40"/>
      <c r="AJ3523" s="41"/>
      <c r="AK3523" s="42"/>
      <c r="AL3523" s="40"/>
      <c r="AM3523" s="41"/>
      <c r="AN3523" s="42"/>
      <c r="AO3523" s="43"/>
      <c r="AP3523" s="43"/>
      <c r="AQ3523" s="43"/>
    </row>
    <row r="3524" spans="5:43" x14ac:dyDescent="0.2">
      <c r="E3524" s="36"/>
      <c r="G3524" s="37"/>
      <c r="H3524" s="38"/>
      <c r="I3524" s="38"/>
      <c r="J3524" s="38"/>
      <c r="M3524" s="39"/>
      <c r="AG3524" s="32"/>
      <c r="AH3524" s="32"/>
      <c r="AI3524" s="40"/>
      <c r="AJ3524" s="41"/>
      <c r="AK3524" s="42"/>
      <c r="AL3524" s="40"/>
      <c r="AM3524" s="41"/>
      <c r="AN3524" s="42"/>
      <c r="AO3524" s="43"/>
      <c r="AP3524" s="43"/>
      <c r="AQ3524" s="43"/>
    </row>
    <row r="3525" spans="5:43" x14ac:dyDescent="0.2">
      <c r="E3525" s="36"/>
      <c r="G3525" s="37"/>
      <c r="H3525" s="38"/>
      <c r="I3525" s="38"/>
      <c r="J3525" s="38"/>
      <c r="M3525" s="39"/>
      <c r="AG3525" s="32"/>
      <c r="AH3525" s="32"/>
      <c r="AI3525" s="40"/>
      <c r="AJ3525" s="41"/>
      <c r="AK3525" s="42"/>
      <c r="AL3525" s="40"/>
      <c r="AM3525" s="41"/>
      <c r="AN3525" s="42"/>
      <c r="AO3525" s="43"/>
      <c r="AP3525" s="43"/>
      <c r="AQ3525" s="43"/>
    </row>
    <row r="3526" spans="5:43" x14ac:dyDescent="0.2">
      <c r="E3526" s="36"/>
      <c r="G3526" s="37"/>
      <c r="H3526" s="38"/>
      <c r="I3526" s="38"/>
      <c r="J3526" s="38"/>
      <c r="M3526" s="39"/>
      <c r="AG3526" s="32"/>
      <c r="AH3526" s="32"/>
      <c r="AI3526" s="40"/>
      <c r="AJ3526" s="41"/>
      <c r="AK3526" s="42"/>
      <c r="AL3526" s="40"/>
      <c r="AM3526" s="41"/>
      <c r="AN3526" s="42"/>
      <c r="AO3526" s="43"/>
      <c r="AP3526" s="43"/>
      <c r="AQ3526" s="43"/>
    </row>
    <row r="3527" spans="5:43" x14ac:dyDescent="0.2">
      <c r="E3527" s="36"/>
      <c r="G3527" s="37"/>
      <c r="H3527" s="38"/>
      <c r="I3527" s="38"/>
      <c r="J3527" s="38"/>
      <c r="M3527" s="39"/>
      <c r="AG3527" s="32"/>
      <c r="AH3527" s="32"/>
      <c r="AI3527" s="40"/>
      <c r="AJ3527" s="41"/>
      <c r="AK3527" s="42"/>
      <c r="AL3527" s="40"/>
      <c r="AM3527" s="41"/>
      <c r="AN3527" s="42"/>
      <c r="AO3527" s="43"/>
      <c r="AP3527" s="43"/>
      <c r="AQ3527" s="43"/>
    </row>
    <row r="3528" spans="5:43" x14ac:dyDescent="0.2">
      <c r="E3528" s="36"/>
      <c r="G3528" s="37"/>
      <c r="H3528" s="38"/>
      <c r="I3528" s="38"/>
      <c r="J3528" s="38"/>
      <c r="M3528" s="39"/>
      <c r="AG3528" s="32"/>
      <c r="AH3528" s="32"/>
      <c r="AI3528" s="40"/>
      <c r="AJ3528" s="41"/>
      <c r="AK3528" s="42"/>
      <c r="AL3528" s="40"/>
      <c r="AM3528" s="41"/>
      <c r="AN3528" s="42"/>
      <c r="AO3528" s="43"/>
      <c r="AP3528" s="43"/>
      <c r="AQ3528" s="43"/>
    </row>
    <row r="3529" spans="5:43" x14ac:dyDescent="0.2">
      <c r="E3529" s="36"/>
      <c r="G3529" s="37"/>
      <c r="H3529" s="38"/>
      <c r="I3529" s="38"/>
      <c r="J3529" s="38"/>
      <c r="M3529" s="39"/>
      <c r="AG3529" s="32"/>
      <c r="AH3529" s="32"/>
      <c r="AI3529" s="40"/>
      <c r="AJ3529" s="41"/>
      <c r="AK3529" s="42"/>
      <c r="AL3529" s="40"/>
      <c r="AM3529" s="41"/>
      <c r="AN3529" s="42"/>
      <c r="AO3529" s="43"/>
      <c r="AP3529" s="43"/>
      <c r="AQ3529" s="43"/>
    </row>
    <row r="3530" spans="5:43" x14ac:dyDescent="0.2">
      <c r="E3530" s="36"/>
      <c r="G3530" s="37"/>
      <c r="H3530" s="38"/>
      <c r="I3530" s="38"/>
      <c r="J3530" s="38"/>
      <c r="M3530" s="39"/>
      <c r="AG3530" s="32"/>
      <c r="AH3530" s="32"/>
      <c r="AI3530" s="40"/>
      <c r="AJ3530" s="41"/>
      <c r="AK3530" s="42"/>
      <c r="AL3530" s="40"/>
      <c r="AM3530" s="41"/>
      <c r="AN3530" s="42"/>
      <c r="AO3530" s="43"/>
      <c r="AP3530" s="43"/>
      <c r="AQ3530" s="43"/>
    </row>
    <row r="3531" spans="5:43" x14ac:dyDescent="0.2">
      <c r="E3531" s="36"/>
      <c r="G3531" s="37"/>
      <c r="H3531" s="38"/>
      <c r="I3531" s="38"/>
      <c r="J3531" s="38"/>
      <c r="M3531" s="39"/>
      <c r="AG3531" s="32"/>
      <c r="AH3531" s="32"/>
      <c r="AI3531" s="40"/>
      <c r="AJ3531" s="41"/>
      <c r="AK3531" s="42"/>
      <c r="AL3531" s="40"/>
      <c r="AM3531" s="41"/>
      <c r="AN3531" s="42"/>
      <c r="AO3531" s="43"/>
      <c r="AP3531" s="43"/>
      <c r="AQ3531" s="43"/>
    </row>
    <row r="3532" spans="5:43" x14ac:dyDescent="0.2">
      <c r="E3532" s="36"/>
      <c r="G3532" s="37"/>
      <c r="H3532" s="38"/>
      <c r="I3532" s="38"/>
      <c r="J3532" s="38"/>
      <c r="M3532" s="39"/>
      <c r="AG3532" s="32"/>
      <c r="AH3532" s="32"/>
      <c r="AI3532" s="40"/>
      <c r="AJ3532" s="41"/>
      <c r="AK3532" s="42"/>
      <c r="AL3532" s="40"/>
      <c r="AM3532" s="41"/>
      <c r="AN3532" s="42"/>
      <c r="AO3532" s="43"/>
      <c r="AP3532" s="43"/>
      <c r="AQ3532" s="43"/>
    </row>
    <row r="3533" spans="5:43" x14ac:dyDescent="0.2">
      <c r="E3533" s="36"/>
      <c r="G3533" s="37"/>
      <c r="H3533" s="38"/>
      <c r="I3533" s="38"/>
      <c r="J3533" s="38"/>
      <c r="M3533" s="39"/>
      <c r="AG3533" s="32"/>
      <c r="AH3533" s="32"/>
      <c r="AI3533" s="40"/>
      <c r="AJ3533" s="41"/>
      <c r="AK3533" s="42"/>
      <c r="AL3533" s="40"/>
      <c r="AM3533" s="41"/>
      <c r="AN3533" s="42"/>
      <c r="AO3533" s="43"/>
      <c r="AP3533" s="43"/>
      <c r="AQ3533" s="43"/>
    </row>
    <row r="3534" spans="5:43" x14ac:dyDescent="0.2">
      <c r="E3534" s="36"/>
      <c r="G3534" s="37"/>
      <c r="H3534" s="38"/>
      <c r="I3534" s="38"/>
      <c r="J3534" s="38"/>
      <c r="M3534" s="39"/>
      <c r="AG3534" s="32"/>
      <c r="AH3534" s="32"/>
      <c r="AI3534" s="40"/>
      <c r="AJ3534" s="41"/>
      <c r="AK3534" s="42"/>
      <c r="AL3534" s="40"/>
      <c r="AM3534" s="41"/>
      <c r="AN3534" s="42"/>
      <c r="AO3534" s="43"/>
      <c r="AP3534" s="43"/>
      <c r="AQ3534" s="43"/>
    </row>
    <row r="3535" spans="5:43" x14ac:dyDescent="0.2">
      <c r="E3535" s="36"/>
      <c r="G3535" s="37"/>
      <c r="H3535" s="38"/>
      <c r="I3535" s="38"/>
      <c r="J3535" s="38"/>
      <c r="M3535" s="39"/>
      <c r="AG3535" s="32"/>
      <c r="AH3535" s="32"/>
      <c r="AI3535" s="40"/>
      <c r="AJ3535" s="41"/>
      <c r="AK3535" s="42"/>
      <c r="AL3535" s="40"/>
      <c r="AM3535" s="41"/>
      <c r="AN3535" s="42"/>
      <c r="AO3535" s="43"/>
      <c r="AP3535" s="43"/>
      <c r="AQ3535" s="43"/>
    </row>
    <row r="3536" spans="5:43" x14ac:dyDescent="0.2">
      <c r="E3536" s="36"/>
      <c r="G3536" s="37"/>
      <c r="H3536" s="38"/>
      <c r="I3536" s="38"/>
      <c r="J3536" s="38"/>
      <c r="M3536" s="39"/>
      <c r="AG3536" s="32"/>
      <c r="AH3536" s="32"/>
      <c r="AI3536" s="40"/>
      <c r="AJ3536" s="41"/>
      <c r="AK3536" s="42"/>
      <c r="AL3536" s="40"/>
      <c r="AM3536" s="41"/>
      <c r="AN3536" s="42"/>
      <c r="AO3536" s="43"/>
      <c r="AP3536" s="43"/>
      <c r="AQ3536" s="43"/>
    </row>
    <row r="3537" spans="5:43" x14ac:dyDescent="0.2">
      <c r="E3537" s="36"/>
      <c r="G3537" s="37"/>
      <c r="H3537" s="38"/>
      <c r="I3537" s="38"/>
      <c r="J3537" s="38"/>
      <c r="M3537" s="39"/>
      <c r="AG3537" s="32"/>
      <c r="AH3537" s="32"/>
      <c r="AI3537" s="40"/>
      <c r="AJ3537" s="41"/>
      <c r="AK3537" s="42"/>
      <c r="AL3537" s="40"/>
      <c r="AM3537" s="41"/>
      <c r="AN3537" s="42"/>
      <c r="AO3537" s="43"/>
      <c r="AP3537" s="43"/>
      <c r="AQ3537" s="43"/>
    </row>
    <row r="3538" spans="5:43" x14ac:dyDescent="0.2">
      <c r="E3538" s="36"/>
      <c r="G3538" s="37"/>
      <c r="H3538" s="38"/>
      <c r="I3538" s="38"/>
      <c r="J3538" s="38"/>
      <c r="M3538" s="39"/>
      <c r="AG3538" s="32"/>
      <c r="AH3538" s="32"/>
      <c r="AI3538" s="40"/>
      <c r="AJ3538" s="41"/>
      <c r="AK3538" s="42"/>
      <c r="AL3538" s="40"/>
      <c r="AM3538" s="41"/>
      <c r="AN3538" s="42"/>
      <c r="AO3538" s="43"/>
      <c r="AP3538" s="43"/>
      <c r="AQ3538" s="43"/>
    </row>
    <row r="3539" spans="5:43" x14ac:dyDescent="0.2">
      <c r="E3539" s="36"/>
      <c r="G3539" s="37"/>
      <c r="H3539" s="38"/>
      <c r="I3539" s="38"/>
      <c r="J3539" s="38"/>
      <c r="M3539" s="39"/>
      <c r="AG3539" s="32"/>
      <c r="AH3539" s="32"/>
      <c r="AI3539" s="40"/>
      <c r="AJ3539" s="41"/>
      <c r="AK3539" s="42"/>
      <c r="AL3539" s="40"/>
      <c r="AM3539" s="41"/>
      <c r="AN3539" s="42"/>
      <c r="AO3539" s="43"/>
      <c r="AP3539" s="43"/>
      <c r="AQ3539" s="43"/>
    </row>
    <row r="3540" spans="5:43" x14ac:dyDescent="0.2">
      <c r="E3540" s="36"/>
      <c r="G3540" s="37"/>
      <c r="H3540" s="38"/>
      <c r="I3540" s="38"/>
      <c r="J3540" s="38"/>
      <c r="M3540" s="39"/>
      <c r="AG3540" s="32"/>
      <c r="AH3540" s="32"/>
      <c r="AI3540" s="40"/>
      <c r="AJ3540" s="41"/>
      <c r="AK3540" s="42"/>
      <c r="AL3540" s="40"/>
      <c r="AM3540" s="41"/>
      <c r="AN3540" s="42"/>
      <c r="AO3540" s="43"/>
      <c r="AP3540" s="43"/>
      <c r="AQ3540" s="43"/>
    </row>
    <row r="3541" spans="5:43" x14ac:dyDescent="0.2">
      <c r="E3541" s="36"/>
      <c r="G3541" s="37"/>
      <c r="H3541" s="38"/>
      <c r="I3541" s="38"/>
      <c r="J3541" s="38"/>
      <c r="M3541" s="39"/>
      <c r="AG3541" s="32"/>
      <c r="AH3541" s="32"/>
      <c r="AI3541" s="40"/>
      <c r="AJ3541" s="41"/>
      <c r="AK3541" s="42"/>
      <c r="AL3541" s="40"/>
      <c r="AM3541" s="41"/>
      <c r="AN3541" s="42"/>
      <c r="AO3541" s="43"/>
      <c r="AP3541" s="43"/>
      <c r="AQ3541" s="43"/>
    </row>
    <row r="3542" spans="5:43" x14ac:dyDescent="0.2">
      <c r="E3542" s="36"/>
      <c r="G3542" s="37"/>
      <c r="H3542" s="38"/>
      <c r="I3542" s="38"/>
      <c r="J3542" s="38"/>
      <c r="M3542" s="39"/>
      <c r="AG3542" s="32"/>
      <c r="AH3542" s="32"/>
      <c r="AI3542" s="40"/>
      <c r="AJ3542" s="41"/>
      <c r="AK3542" s="42"/>
      <c r="AL3542" s="40"/>
      <c r="AM3542" s="41"/>
      <c r="AN3542" s="42"/>
      <c r="AO3542" s="43"/>
      <c r="AP3542" s="43"/>
      <c r="AQ3542" s="43"/>
    </row>
    <row r="3543" spans="5:43" x14ac:dyDescent="0.2">
      <c r="E3543" s="36"/>
      <c r="G3543" s="37"/>
      <c r="H3543" s="38"/>
      <c r="I3543" s="38"/>
      <c r="J3543" s="38"/>
      <c r="M3543" s="39"/>
      <c r="AG3543" s="32"/>
      <c r="AH3543" s="32"/>
      <c r="AI3543" s="40"/>
      <c r="AJ3543" s="41"/>
      <c r="AK3543" s="42"/>
      <c r="AL3543" s="40"/>
      <c r="AM3543" s="41"/>
      <c r="AN3543" s="42"/>
      <c r="AO3543" s="43"/>
      <c r="AP3543" s="43"/>
      <c r="AQ3543" s="43"/>
    </row>
    <row r="3544" spans="5:43" x14ac:dyDescent="0.2">
      <c r="E3544" s="36"/>
      <c r="G3544" s="37"/>
      <c r="H3544" s="38"/>
      <c r="I3544" s="38"/>
      <c r="J3544" s="38"/>
      <c r="M3544" s="39"/>
      <c r="AG3544" s="32"/>
      <c r="AH3544" s="32"/>
      <c r="AI3544" s="40"/>
      <c r="AJ3544" s="41"/>
      <c r="AK3544" s="42"/>
      <c r="AL3544" s="40"/>
      <c r="AM3544" s="41"/>
      <c r="AN3544" s="42"/>
      <c r="AO3544" s="43"/>
      <c r="AP3544" s="43"/>
      <c r="AQ3544" s="43"/>
    </row>
    <row r="3545" spans="5:43" x14ac:dyDescent="0.2">
      <c r="E3545" s="36"/>
      <c r="G3545" s="37"/>
      <c r="H3545" s="38"/>
      <c r="I3545" s="38"/>
      <c r="J3545" s="38"/>
      <c r="M3545" s="39"/>
      <c r="AG3545" s="32"/>
      <c r="AH3545" s="32"/>
      <c r="AI3545" s="40"/>
      <c r="AJ3545" s="41"/>
      <c r="AK3545" s="42"/>
      <c r="AL3545" s="40"/>
      <c r="AM3545" s="41"/>
      <c r="AN3545" s="42"/>
      <c r="AO3545" s="43"/>
      <c r="AP3545" s="43"/>
      <c r="AQ3545" s="43"/>
    </row>
    <row r="3546" spans="5:43" x14ac:dyDescent="0.2">
      <c r="E3546" s="36"/>
      <c r="G3546" s="37"/>
      <c r="H3546" s="38"/>
      <c r="I3546" s="38"/>
      <c r="J3546" s="38"/>
      <c r="M3546" s="39"/>
      <c r="AG3546" s="32"/>
      <c r="AH3546" s="32"/>
      <c r="AI3546" s="40"/>
      <c r="AJ3546" s="41"/>
      <c r="AK3546" s="42"/>
      <c r="AL3546" s="40"/>
      <c r="AM3546" s="41"/>
      <c r="AN3546" s="42"/>
      <c r="AO3546" s="43"/>
      <c r="AP3546" s="43"/>
      <c r="AQ3546" s="43"/>
    </row>
    <row r="3547" spans="5:43" x14ac:dyDescent="0.2">
      <c r="E3547" s="36"/>
      <c r="G3547" s="37"/>
      <c r="H3547" s="38"/>
      <c r="I3547" s="38"/>
      <c r="J3547" s="38"/>
      <c r="M3547" s="39"/>
      <c r="AG3547" s="32"/>
      <c r="AH3547" s="32"/>
      <c r="AI3547" s="40"/>
      <c r="AJ3547" s="41"/>
      <c r="AK3547" s="42"/>
      <c r="AL3547" s="40"/>
      <c r="AM3547" s="41"/>
      <c r="AN3547" s="42"/>
      <c r="AO3547" s="43"/>
      <c r="AP3547" s="43"/>
      <c r="AQ3547" s="43"/>
    </row>
    <row r="3548" spans="5:43" x14ac:dyDescent="0.2">
      <c r="E3548" s="36"/>
      <c r="G3548" s="37"/>
      <c r="H3548" s="38"/>
      <c r="I3548" s="38"/>
      <c r="J3548" s="38"/>
      <c r="M3548" s="39"/>
      <c r="AG3548" s="32"/>
      <c r="AH3548" s="32"/>
      <c r="AI3548" s="40"/>
      <c r="AJ3548" s="41"/>
      <c r="AK3548" s="42"/>
      <c r="AL3548" s="40"/>
      <c r="AM3548" s="41"/>
      <c r="AN3548" s="42"/>
      <c r="AO3548" s="43"/>
      <c r="AP3548" s="43"/>
      <c r="AQ3548" s="43"/>
    </row>
    <row r="3549" spans="5:43" x14ac:dyDescent="0.2">
      <c r="E3549" s="36"/>
      <c r="G3549" s="37"/>
      <c r="H3549" s="38"/>
      <c r="I3549" s="38"/>
      <c r="J3549" s="38"/>
      <c r="M3549" s="39"/>
      <c r="AG3549" s="32"/>
      <c r="AH3549" s="32"/>
      <c r="AI3549" s="40"/>
      <c r="AJ3549" s="41"/>
      <c r="AK3549" s="42"/>
      <c r="AL3549" s="40"/>
      <c r="AM3549" s="41"/>
      <c r="AN3549" s="42"/>
      <c r="AO3549" s="43"/>
      <c r="AP3549" s="43"/>
      <c r="AQ3549" s="43"/>
    </row>
    <row r="3550" spans="5:43" x14ac:dyDescent="0.2">
      <c r="E3550" s="36"/>
      <c r="G3550" s="37"/>
      <c r="H3550" s="38"/>
      <c r="I3550" s="38"/>
      <c r="J3550" s="38"/>
      <c r="M3550" s="39"/>
      <c r="AG3550" s="32"/>
      <c r="AH3550" s="32"/>
      <c r="AI3550" s="40"/>
      <c r="AJ3550" s="41"/>
      <c r="AK3550" s="42"/>
      <c r="AL3550" s="40"/>
      <c r="AM3550" s="41"/>
      <c r="AN3550" s="42"/>
      <c r="AO3550" s="43"/>
      <c r="AP3550" s="43"/>
      <c r="AQ3550" s="43"/>
    </row>
    <row r="3551" spans="5:43" x14ac:dyDescent="0.2">
      <c r="E3551" s="36"/>
      <c r="G3551" s="37"/>
      <c r="H3551" s="38"/>
      <c r="I3551" s="38"/>
      <c r="J3551" s="38"/>
      <c r="M3551" s="39"/>
      <c r="AG3551" s="32"/>
      <c r="AH3551" s="32"/>
      <c r="AI3551" s="40"/>
      <c r="AJ3551" s="41"/>
      <c r="AK3551" s="42"/>
      <c r="AL3551" s="40"/>
      <c r="AM3551" s="41"/>
      <c r="AN3551" s="42"/>
      <c r="AO3551" s="43"/>
      <c r="AP3551" s="43"/>
      <c r="AQ3551" s="43"/>
    </row>
    <row r="3552" spans="5:43" x14ac:dyDescent="0.2">
      <c r="E3552" s="36"/>
      <c r="G3552" s="37"/>
      <c r="H3552" s="38"/>
      <c r="I3552" s="38"/>
      <c r="J3552" s="38"/>
      <c r="M3552" s="39"/>
      <c r="AG3552" s="32"/>
      <c r="AH3552" s="32"/>
      <c r="AI3552" s="40"/>
      <c r="AJ3552" s="41"/>
      <c r="AK3552" s="42"/>
      <c r="AL3552" s="40"/>
      <c r="AM3552" s="41"/>
      <c r="AN3552" s="42"/>
      <c r="AO3552" s="43"/>
      <c r="AP3552" s="43"/>
      <c r="AQ3552" s="43"/>
    </row>
    <row r="3553" spans="5:43" x14ac:dyDescent="0.2">
      <c r="E3553" s="36"/>
      <c r="G3553" s="37"/>
      <c r="H3553" s="38"/>
      <c r="I3553" s="38"/>
      <c r="J3553" s="38"/>
      <c r="M3553" s="39"/>
      <c r="AG3553" s="32"/>
      <c r="AH3553" s="32"/>
      <c r="AI3553" s="40"/>
      <c r="AJ3553" s="41"/>
      <c r="AK3553" s="42"/>
      <c r="AL3553" s="40"/>
      <c r="AM3553" s="41"/>
      <c r="AN3553" s="42"/>
      <c r="AO3553" s="43"/>
      <c r="AP3553" s="43"/>
      <c r="AQ3553" s="43"/>
    </row>
    <row r="3554" spans="5:43" x14ac:dyDescent="0.2">
      <c r="E3554" s="36"/>
      <c r="G3554" s="37"/>
      <c r="H3554" s="38"/>
      <c r="I3554" s="38"/>
      <c r="J3554" s="38"/>
      <c r="M3554" s="39"/>
      <c r="AG3554" s="32"/>
      <c r="AH3554" s="32"/>
      <c r="AI3554" s="40"/>
      <c r="AJ3554" s="41"/>
      <c r="AK3554" s="42"/>
      <c r="AL3554" s="40"/>
      <c r="AM3554" s="41"/>
      <c r="AN3554" s="42"/>
      <c r="AO3554" s="43"/>
      <c r="AP3554" s="43"/>
      <c r="AQ3554" s="43"/>
    </row>
    <row r="3555" spans="5:43" x14ac:dyDescent="0.2">
      <c r="E3555" s="36"/>
      <c r="G3555" s="37"/>
      <c r="H3555" s="38"/>
      <c r="I3555" s="38"/>
      <c r="J3555" s="38"/>
      <c r="M3555" s="39"/>
      <c r="AG3555" s="32"/>
      <c r="AH3555" s="32"/>
      <c r="AI3555" s="40"/>
      <c r="AJ3555" s="41"/>
      <c r="AK3555" s="42"/>
      <c r="AL3555" s="40"/>
      <c r="AM3555" s="41"/>
      <c r="AN3555" s="42"/>
      <c r="AO3555" s="43"/>
      <c r="AP3555" s="43"/>
      <c r="AQ3555" s="43"/>
    </row>
    <row r="3556" spans="5:43" x14ac:dyDescent="0.2">
      <c r="E3556" s="36"/>
      <c r="G3556" s="37"/>
      <c r="H3556" s="38"/>
      <c r="I3556" s="38"/>
      <c r="J3556" s="38"/>
      <c r="M3556" s="39"/>
      <c r="AG3556" s="32"/>
      <c r="AH3556" s="32"/>
      <c r="AI3556" s="40"/>
      <c r="AJ3556" s="41"/>
      <c r="AK3556" s="42"/>
      <c r="AL3556" s="40"/>
      <c r="AM3556" s="41"/>
      <c r="AN3556" s="42"/>
      <c r="AO3556" s="43"/>
      <c r="AP3556" s="43"/>
      <c r="AQ3556" s="43"/>
    </row>
    <row r="3557" spans="5:43" x14ac:dyDescent="0.2">
      <c r="E3557" s="36"/>
      <c r="G3557" s="37"/>
      <c r="H3557" s="38"/>
      <c r="I3557" s="38"/>
      <c r="J3557" s="38"/>
      <c r="M3557" s="39"/>
      <c r="AG3557" s="32"/>
      <c r="AH3557" s="32"/>
      <c r="AI3557" s="40"/>
      <c r="AJ3557" s="41"/>
      <c r="AK3557" s="42"/>
      <c r="AL3557" s="40"/>
      <c r="AM3557" s="41"/>
      <c r="AN3557" s="42"/>
      <c r="AO3557" s="43"/>
      <c r="AP3557" s="43"/>
      <c r="AQ3557" s="43"/>
    </row>
    <row r="3558" spans="5:43" x14ac:dyDescent="0.2">
      <c r="E3558" s="36"/>
      <c r="G3558" s="37"/>
      <c r="H3558" s="38"/>
      <c r="I3558" s="38"/>
      <c r="J3558" s="38"/>
      <c r="M3558" s="39"/>
      <c r="AG3558" s="32"/>
      <c r="AH3558" s="32"/>
      <c r="AI3558" s="40"/>
      <c r="AJ3558" s="41"/>
      <c r="AK3558" s="42"/>
      <c r="AL3558" s="40"/>
      <c r="AM3558" s="41"/>
      <c r="AN3558" s="42"/>
      <c r="AO3558" s="43"/>
      <c r="AP3558" s="43"/>
      <c r="AQ3558" s="43"/>
    </row>
    <row r="3559" spans="5:43" x14ac:dyDescent="0.2">
      <c r="E3559" s="36"/>
      <c r="G3559" s="37"/>
      <c r="H3559" s="38"/>
      <c r="I3559" s="38"/>
      <c r="J3559" s="38"/>
      <c r="M3559" s="39"/>
      <c r="AG3559" s="32"/>
      <c r="AH3559" s="32"/>
      <c r="AI3559" s="40"/>
      <c r="AJ3559" s="41"/>
      <c r="AK3559" s="42"/>
      <c r="AL3559" s="40"/>
      <c r="AM3559" s="41"/>
      <c r="AN3559" s="42"/>
      <c r="AO3559" s="43"/>
      <c r="AP3559" s="43"/>
      <c r="AQ3559" s="43"/>
    </row>
    <row r="3560" spans="5:43" x14ac:dyDescent="0.2">
      <c r="E3560" s="36"/>
      <c r="G3560" s="37"/>
      <c r="H3560" s="38"/>
      <c r="I3560" s="38"/>
      <c r="J3560" s="38"/>
      <c r="M3560" s="39"/>
      <c r="AG3560" s="32"/>
      <c r="AH3560" s="32"/>
      <c r="AI3560" s="40"/>
      <c r="AJ3560" s="41"/>
      <c r="AK3560" s="42"/>
      <c r="AL3560" s="40"/>
      <c r="AM3560" s="41"/>
      <c r="AN3560" s="42"/>
      <c r="AO3560" s="43"/>
      <c r="AP3560" s="43"/>
      <c r="AQ3560" s="43"/>
    </row>
    <row r="3561" spans="5:43" x14ac:dyDescent="0.2">
      <c r="E3561" s="36"/>
      <c r="G3561" s="37"/>
      <c r="H3561" s="38"/>
      <c r="I3561" s="38"/>
      <c r="J3561" s="38"/>
      <c r="M3561" s="39"/>
      <c r="AG3561" s="32"/>
      <c r="AH3561" s="32"/>
      <c r="AI3561" s="40"/>
      <c r="AJ3561" s="41"/>
      <c r="AK3561" s="42"/>
      <c r="AL3561" s="40"/>
      <c r="AM3561" s="41"/>
      <c r="AN3561" s="42"/>
      <c r="AO3561" s="43"/>
      <c r="AP3561" s="43"/>
      <c r="AQ3561" s="43"/>
    </row>
    <row r="3562" spans="5:43" x14ac:dyDescent="0.2">
      <c r="E3562" s="36"/>
      <c r="G3562" s="37"/>
      <c r="H3562" s="38"/>
      <c r="I3562" s="38"/>
      <c r="J3562" s="38"/>
      <c r="M3562" s="39"/>
      <c r="AG3562" s="32"/>
      <c r="AH3562" s="32"/>
      <c r="AI3562" s="40"/>
      <c r="AJ3562" s="41"/>
      <c r="AK3562" s="42"/>
      <c r="AL3562" s="40"/>
      <c r="AM3562" s="41"/>
      <c r="AN3562" s="42"/>
      <c r="AO3562" s="43"/>
      <c r="AP3562" s="43"/>
      <c r="AQ3562" s="43"/>
    </row>
    <row r="3563" spans="5:43" x14ac:dyDescent="0.2">
      <c r="E3563" s="36"/>
      <c r="G3563" s="37"/>
      <c r="H3563" s="38"/>
      <c r="I3563" s="38"/>
      <c r="J3563" s="38"/>
      <c r="M3563" s="39"/>
      <c r="AG3563" s="32"/>
      <c r="AH3563" s="32"/>
      <c r="AI3563" s="40"/>
      <c r="AJ3563" s="41"/>
      <c r="AK3563" s="42"/>
      <c r="AL3563" s="40"/>
      <c r="AM3563" s="41"/>
      <c r="AN3563" s="42"/>
      <c r="AO3563" s="43"/>
      <c r="AP3563" s="43"/>
      <c r="AQ3563" s="43"/>
    </row>
    <row r="3564" spans="5:43" x14ac:dyDescent="0.2">
      <c r="E3564" s="36"/>
      <c r="G3564" s="37"/>
      <c r="H3564" s="38"/>
      <c r="I3564" s="38"/>
      <c r="J3564" s="38"/>
      <c r="M3564" s="39"/>
      <c r="AG3564" s="32"/>
      <c r="AH3564" s="32"/>
      <c r="AI3564" s="40"/>
      <c r="AJ3564" s="41"/>
      <c r="AK3564" s="42"/>
      <c r="AL3564" s="40"/>
      <c r="AM3564" s="41"/>
      <c r="AN3564" s="42"/>
      <c r="AO3564" s="43"/>
      <c r="AP3564" s="43"/>
      <c r="AQ3564" s="43"/>
    </row>
    <row r="3565" spans="5:43" x14ac:dyDescent="0.2">
      <c r="E3565" s="36"/>
      <c r="G3565" s="37"/>
      <c r="H3565" s="38"/>
      <c r="I3565" s="38"/>
      <c r="J3565" s="38"/>
      <c r="M3565" s="39"/>
      <c r="AG3565" s="32"/>
      <c r="AH3565" s="32"/>
      <c r="AI3565" s="40"/>
      <c r="AJ3565" s="41"/>
      <c r="AK3565" s="42"/>
      <c r="AL3565" s="40"/>
      <c r="AM3565" s="41"/>
      <c r="AN3565" s="42"/>
      <c r="AO3565" s="43"/>
      <c r="AP3565" s="43"/>
      <c r="AQ3565" s="43"/>
    </row>
    <row r="3566" spans="5:43" x14ac:dyDescent="0.2">
      <c r="E3566" s="36"/>
      <c r="G3566" s="37"/>
      <c r="H3566" s="38"/>
      <c r="I3566" s="38"/>
      <c r="J3566" s="38"/>
      <c r="M3566" s="39"/>
      <c r="AG3566" s="32"/>
      <c r="AH3566" s="32"/>
      <c r="AI3566" s="40"/>
      <c r="AJ3566" s="41"/>
      <c r="AK3566" s="42"/>
      <c r="AL3566" s="40"/>
      <c r="AM3566" s="41"/>
      <c r="AN3566" s="42"/>
      <c r="AO3566" s="43"/>
      <c r="AP3566" s="43"/>
      <c r="AQ3566" s="43"/>
    </row>
    <row r="3567" spans="5:43" x14ac:dyDescent="0.2">
      <c r="E3567" s="36"/>
      <c r="G3567" s="37"/>
      <c r="H3567" s="38"/>
      <c r="I3567" s="38"/>
      <c r="J3567" s="38"/>
      <c r="M3567" s="39"/>
      <c r="AG3567" s="32"/>
      <c r="AH3567" s="32"/>
      <c r="AI3567" s="40"/>
      <c r="AJ3567" s="41"/>
      <c r="AK3567" s="42"/>
      <c r="AL3567" s="40"/>
      <c r="AM3567" s="41"/>
      <c r="AN3567" s="42"/>
      <c r="AO3567" s="43"/>
      <c r="AP3567" s="43"/>
      <c r="AQ3567" s="43"/>
    </row>
    <row r="3568" spans="5:43" x14ac:dyDescent="0.2">
      <c r="E3568" s="36"/>
      <c r="G3568" s="37"/>
      <c r="H3568" s="38"/>
      <c r="I3568" s="38"/>
      <c r="J3568" s="38"/>
      <c r="M3568" s="39"/>
      <c r="AG3568" s="32"/>
      <c r="AH3568" s="32"/>
      <c r="AI3568" s="40"/>
      <c r="AJ3568" s="41"/>
      <c r="AK3568" s="42"/>
      <c r="AL3568" s="40"/>
      <c r="AM3568" s="41"/>
      <c r="AN3568" s="42"/>
      <c r="AO3568" s="43"/>
      <c r="AP3568" s="43"/>
      <c r="AQ3568" s="43"/>
    </row>
    <row r="3569" spans="5:43" x14ac:dyDescent="0.2">
      <c r="E3569" s="36"/>
      <c r="G3569" s="37"/>
      <c r="H3569" s="38"/>
      <c r="I3569" s="38"/>
      <c r="J3569" s="38"/>
      <c r="M3569" s="39"/>
      <c r="AG3569" s="32"/>
      <c r="AH3569" s="32"/>
      <c r="AI3569" s="40"/>
      <c r="AJ3569" s="41"/>
      <c r="AK3569" s="42"/>
      <c r="AL3569" s="40"/>
      <c r="AM3569" s="41"/>
      <c r="AN3569" s="42"/>
      <c r="AO3569" s="43"/>
      <c r="AP3569" s="43"/>
      <c r="AQ3569" s="43"/>
    </row>
    <row r="3570" spans="5:43" x14ac:dyDescent="0.2">
      <c r="E3570" s="36"/>
      <c r="G3570" s="37"/>
      <c r="H3570" s="38"/>
      <c r="I3570" s="38"/>
      <c r="J3570" s="38"/>
      <c r="M3570" s="39"/>
      <c r="AG3570" s="32"/>
      <c r="AH3570" s="32"/>
      <c r="AI3570" s="40"/>
      <c r="AJ3570" s="41"/>
      <c r="AK3570" s="42"/>
      <c r="AL3570" s="40"/>
      <c r="AM3570" s="41"/>
      <c r="AN3570" s="42"/>
      <c r="AO3570" s="43"/>
      <c r="AP3570" s="43"/>
      <c r="AQ3570" s="43"/>
    </row>
    <row r="3571" spans="5:43" x14ac:dyDescent="0.2">
      <c r="E3571" s="36"/>
      <c r="G3571" s="37"/>
      <c r="H3571" s="38"/>
      <c r="I3571" s="38"/>
      <c r="J3571" s="38"/>
      <c r="M3571" s="39"/>
      <c r="AG3571" s="32"/>
      <c r="AH3571" s="32"/>
      <c r="AI3571" s="40"/>
      <c r="AJ3571" s="41"/>
      <c r="AK3571" s="42"/>
      <c r="AL3571" s="40"/>
      <c r="AM3571" s="41"/>
      <c r="AN3571" s="42"/>
      <c r="AO3571" s="43"/>
      <c r="AP3571" s="43"/>
      <c r="AQ3571" s="43"/>
    </row>
    <row r="3572" spans="5:43" x14ac:dyDescent="0.2">
      <c r="E3572" s="36"/>
      <c r="G3572" s="37"/>
      <c r="H3572" s="38"/>
      <c r="I3572" s="38"/>
      <c r="J3572" s="38"/>
      <c r="M3572" s="39"/>
      <c r="AG3572" s="32"/>
      <c r="AH3572" s="32"/>
      <c r="AI3572" s="40"/>
      <c r="AJ3572" s="41"/>
      <c r="AK3572" s="42"/>
      <c r="AL3572" s="40"/>
      <c r="AM3572" s="41"/>
      <c r="AN3572" s="42"/>
      <c r="AO3572" s="43"/>
      <c r="AP3572" s="43"/>
      <c r="AQ3572" s="43"/>
    </row>
    <row r="3573" spans="5:43" x14ac:dyDescent="0.2">
      <c r="E3573" s="36"/>
      <c r="G3573" s="37"/>
      <c r="H3573" s="38"/>
      <c r="I3573" s="38"/>
      <c r="J3573" s="38"/>
      <c r="M3573" s="39"/>
      <c r="AG3573" s="32"/>
      <c r="AH3573" s="32"/>
      <c r="AI3573" s="40"/>
      <c r="AJ3573" s="41"/>
      <c r="AK3573" s="42"/>
      <c r="AL3573" s="40"/>
      <c r="AM3573" s="41"/>
      <c r="AN3573" s="42"/>
      <c r="AO3573" s="43"/>
      <c r="AP3573" s="43"/>
      <c r="AQ3573" s="43"/>
    </row>
    <row r="3574" spans="5:43" x14ac:dyDescent="0.2">
      <c r="E3574" s="36"/>
      <c r="G3574" s="37"/>
      <c r="H3574" s="38"/>
      <c r="I3574" s="38"/>
      <c r="J3574" s="38"/>
      <c r="M3574" s="39"/>
      <c r="AG3574" s="32"/>
      <c r="AH3574" s="32"/>
      <c r="AI3574" s="40"/>
      <c r="AJ3574" s="41"/>
      <c r="AK3574" s="42"/>
      <c r="AL3574" s="40"/>
      <c r="AM3574" s="41"/>
      <c r="AN3574" s="42"/>
      <c r="AO3574" s="43"/>
      <c r="AP3574" s="43"/>
      <c r="AQ3574" s="43"/>
    </row>
    <row r="3575" spans="5:43" x14ac:dyDescent="0.2">
      <c r="E3575" s="36"/>
      <c r="G3575" s="37"/>
      <c r="H3575" s="38"/>
      <c r="I3575" s="38"/>
      <c r="J3575" s="38"/>
      <c r="M3575" s="39"/>
      <c r="AG3575" s="32"/>
      <c r="AH3575" s="32"/>
      <c r="AI3575" s="40"/>
      <c r="AJ3575" s="41"/>
      <c r="AK3575" s="42"/>
      <c r="AL3575" s="40"/>
      <c r="AM3575" s="41"/>
      <c r="AN3575" s="42"/>
      <c r="AO3575" s="43"/>
      <c r="AP3575" s="43"/>
      <c r="AQ3575" s="43"/>
    </row>
    <row r="3576" spans="5:43" x14ac:dyDescent="0.2">
      <c r="E3576" s="36"/>
      <c r="G3576" s="37"/>
      <c r="H3576" s="38"/>
      <c r="I3576" s="38"/>
      <c r="J3576" s="38"/>
      <c r="M3576" s="39"/>
      <c r="AG3576" s="32"/>
      <c r="AH3576" s="32"/>
      <c r="AI3576" s="40"/>
      <c r="AJ3576" s="41"/>
      <c r="AK3576" s="42"/>
      <c r="AL3576" s="40"/>
      <c r="AM3576" s="41"/>
      <c r="AN3576" s="42"/>
      <c r="AO3576" s="43"/>
      <c r="AP3576" s="43"/>
      <c r="AQ3576" s="43"/>
    </row>
    <row r="3577" spans="5:43" x14ac:dyDescent="0.2">
      <c r="E3577" s="36"/>
      <c r="G3577" s="37"/>
      <c r="H3577" s="38"/>
      <c r="I3577" s="38"/>
      <c r="J3577" s="38"/>
      <c r="M3577" s="39"/>
      <c r="AG3577" s="32"/>
      <c r="AH3577" s="32"/>
      <c r="AI3577" s="40"/>
      <c r="AJ3577" s="41"/>
      <c r="AK3577" s="42"/>
      <c r="AL3577" s="40"/>
      <c r="AM3577" s="41"/>
      <c r="AN3577" s="42"/>
      <c r="AO3577" s="43"/>
      <c r="AP3577" s="43"/>
      <c r="AQ3577" s="43"/>
    </row>
    <row r="3578" spans="5:43" x14ac:dyDescent="0.2">
      <c r="E3578" s="36"/>
      <c r="G3578" s="37"/>
      <c r="H3578" s="38"/>
      <c r="I3578" s="38"/>
      <c r="J3578" s="38"/>
      <c r="M3578" s="39"/>
      <c r="AG3578" s="32"/>
      <c r="AH3578" s="32"/>
      <c r="AI3578" s="40"/>
      <c r="AJ3578" s="41"/>
      <c r="AK3578" s="42"/>
      <c r="AL3578" s="40"/>
      <c r="AM3578" s="41"/>
      <c r="AN3578" s="42"/>
      <c r="AO3578" s="43"/>
      <c r="AP3578" s="43"/>
      <c r="AQ3578" s="43"/>
    </row>
    <row r="3579" spans="5:43" x14ac:dyDescent="0.2">
      <c r="E3579" s="36"/>
      <c r="G3579" s="37"/>
      <c r="H3579" s="38"/>
      <c r="I3579" s="38"/>
      <c r="J3579" s="38"/>
      <c r="M3579" s="39"/>
      <c r="AG3579" s="32"/>
      <c r="AH3579" s="32"/>
      <c r="AI3579" s="40"/>
      <c r="AJ3579" s="41"/>
      <c r="AK3579" s="42"/>
      <c r="AL3579" s="40"/>
      <c r="AM3579" s="41"/>
      <c r="AN3579" s="42"/>
      <c r="AO3579" s="43"/>
      <c r="AP3579" s="43"/>
      <c r="AQ3579" s="43"/>
    </row>
    <row r="3580" spans="5:43" x14ac:dyDescent="0.2">
      <c r="E3580" s="36"/>
      <c r="G3580" s="37"/>
      <c r="H3580" s="38"/>
      <c r="I3580" s="38"/>
      <c r="J3580" s="38"/>
      <c r="M3580" s="39"/>
      <c r="AG3580" s="32"/>
      <c r="AH3580" s="32"/>
      <c r="AI3580" s="40"/>
      <c r="AJ3580" s="41"/>
      <c r="AK3580" s="42"/>
      <c r="AL3580" s="40"/>
      <c r="AM3580" s="41"/>
      <c r="AN3580" s="42"/>
      <c r="AO3580" s="43"/>
      <c r="AP3580" s="43"/>
      <c r="AQ3580" s="43"/>
    </row>
    <row r="3581" spans="5:43" x14ac:dyDescent="0.2">
      <c r="E3581" s="36"/>
      <c r="G3581" s="37"/>
      <c r="H3581" s="38"/>
      <c r="I3581" s="38"/>
      <c r="J3581" s="38"/>
      <c r="M3581" s="39"/>
      <c r="AG3581" s="32"/>
      <c r="AH3581" s="32"/>
      <c r="AI3581" s="40"/>
      <c r="AJ3581" s="41"/>
      <c r="AK3581" s="42"/>
      <c r="AL3581" s="40"/>
      <c r="AM3581" s="41"/>
      <c r="AN3581" s="42"/>
      <c r="AO3581" s="43"/>
      <c r="AP3581" s="43"/>
      <c r="AQ3581" s="43"/>
    </row>
    <row r="3582" spans="5:43" x14ac:dyDescent="0.2">
      <c r="E3582" s="36"/>
      <c r="G3582" s="37"/>
      <c r="H3582" s="38"/>
      <c r="I3582" s="38"/>
      <c r="J3582" s="38"/>
      <c r="M3582" s="39"/>
      <c r="AG3582" s="32"/>
      <c r="AH3582" s="32"/>
      <c r="AI3582" s="40"/>
      <c r="AJ3582" s="41"/>
      <c r="AK3582" s="42"/>
      <c r="AL3582" s="40"/>
      <c r="AM3582" s="41"/>
      <c r="AN3582" s="42"/>
      <c r="AO3582" s="43"/>
      <c r="AP3582" s="43"/>
      <c r="AQ3582" s="43"/>
    </row>
    <row r="3583" spans="5:43" x14ac:dyDescent="0.2">
      <c r="E3583" s="36"/>
      <c r="G3583" s="37"/>
      <c r="H3583" s="38"/>
      <c r="I3583" s="38"/>
      <c r="J3583" s="38"/>
      <c r="M3583" s="39"/>
      <c r="AG3583" s="32"/>
      <c r="AH3583" s="32"/>
      <c r="AI3583" s="40"/>
      <c r="AJ3583" s="41"/>
      <c r="AK3583" s="42"/>
      <c r="AL3583" s="40"/>
      <c r="AM3583" s="41"/>
      <c r="AN3583" s="42"/>
      <c r="AO3583" s="43"/>
      <c r="AP3583" s="43"/>
      <c r="AQ3583" s="43"/>
    </row>
    <row r="3584" spans="5:43" x14ac:dyDescent="0.2">
      <c r="E3584" s="36"/>
      <c r="G3584" s="37"/>
      <c r="H3584" s="38"/>
      <c r="I3584" s="38"/>
      <c r="J3584" s="38"/>
      <c r="M3584" s="39"/>
      <c r="AG3584" s="32"/>
      <c r="AH3584" s="32"/>
      <c r="AI3584" s="40"/>
      <c r="AJ3584" s="41"/>
      <c r="AK3584" s="42"/>
      <c r="AL3584" s="40"/>
      <c r="AM3584" s="41"/>
      <c r="AN3584" s="42"/>
      <c r="AO3584" s="43"/>
      <c r="AP3584" s="43"/>
      <c r="AQ3584" s="43"/>
    </row>
    <row r="3585" spans="5:43" x14ac:dyDescent="0.2">
      <c r="E3585" s="36"/>
      <c r="G3585" s="37"/>
      <c r="H3585" s="38"/>
      <c r="I3585" s="38"/>
      <c r="J3585" s="38"/>
      <c r="M3585" s="39"/>
      <c r="AG3585" s="32"/>
      <c r="AH3585" s="32"/>
      <c r="AI3585" s="40"/>
      <c r="AJ3585" s="41"/>
      <c r="AK3585" s="42"/>
      <c r="AL3585" s="40"/>
      <c r="AM3585" s="41"/>
      <c r="AN3585" s="42"/>
      <c r="AO3585" s="43"/>
      <c r="AP3585" s="43"/>
      <c r="AQ3585" s="43"/>
    </row>
    <row r="3586" spans="5:43" x14ac:dyDescent="0.2">
      <c r="E3586" s="36"/>
      <c r="G3586" s="37"/>
      <c r="H3586" s="38"/>
      <c r="I3586" s="38"/>
      <c r="J3586" s="38"/>
      <c r="M3586" s="39"/>
      <c r="AG3586" s="32"/>
      <c r="AH3586" s="32"/>
      <c r="AI3586" s="40"/>
      <c r="AJ3586" s="41"/>
      <c r="AK3586" s="42"/>
      <c r="AL3586" s="40"/>
      <c r="AM3586" s="41"/>
      <c r="AN3586" s="42"/>
      <c r="AO3586" s="43"/>
      <c r="AP3586" s="43"/>
      <c r="AQ3586" s="43"/>
    </row>
    <row r="3587" spans="5:43" x14ac:dyDescent="0.2">
      <c r="E3587" s="36"/>
      <c r="G3587" s="37"/>
      <c r="H3587" s="38"/>
      <c r="I3587" s="38"/>
      <c r="J3587" s="38"/>
      <c r="M3587" s="39"/>
      <c r="AG3587" s="32"/>
      <c r="AH3587" s="32"/>
      <c r="AI3587" s="40"/>
      <c r="AJ3587" s="41"/>
      <c r="AK3587" s="42"/>
      <c r="AL3587" s="40"/>
      <c r="AM3587" s="41"/>
      <c r="AN3587" s="42"/>
      <c r="AO3587" s="43"/>
      <c r="AP3587" s="43"/>
      <c r="AQ3587" s="43"/>
    </row>
    <row r="3588" spans="5:43" x14ac:dyDescent="0.2">
      <c r="E3588" s="36"/>
      <c r="G3588" s="37"/>
      <c r="H3588" s="38"/>
      <c r="I3588" s="38"/>
      <c r="J3588" s="38"/>
      <c r="M3588" s="39"/>
      <c r="AG3588" s="32"/>
      <c r="AH3588" s="32"/>
      <c r="AI3588" s="40"/>
      <c r="AJ3588" s="41"/>
      <c r="AK3588" s="42"/>
      <c r="AL3588" s="40"/>
      <c r="AM3588" s="41"/>
      <c r="AN3588" s="42"/>
      <c r="AO3588" s="43"/>
      <c r="AP3588" s="43"/>
      <c r="AQ3588" s="43"/>
    </row>
    <row r="3589" spans="5:43" x14ac:dyDescent="0.2">
      <c r="E3589" s="36"/>
      <c r="G3589" s="37"/>
      <c r="H3589" s="38"/>
      <c r="I3589" s="38"/>
      <c r="J3589" s="38"/>
      <c r="M3589" s="39"/>
      <c r="AG3589" s="32"/>
      <c r="AH3589" s="32"/>
      <c r="AI3589" s="40"/>
      <c r="AJ3589" s="41"/>
      <c r="AK3589" s="42"/>
      <c r="AL3589" s="40"/>
      <c r="AM3589" s="41"/>
      <c r="AN3589" s="42"/>
      <c r="AO3589" s="43"/>
      <c r="AP3589" s="43"/>
      <c r="AQ3589" s="43"/>
    </row>
    <row r="3590" spans="5:43" x14ac:dyDescent="0.2">
      <c r="E3590" s="36"/>
      <c r="G3590" s="37"/>
      <c r="H3590" s="38"/>
      <c r="I3590" s="38"/>
      <c r="J3590" s="38"/>
      <c r="M3590" s="39"/>
      <c r="AG3590" s="32"/>
      <c r="AH3590" s="32"/>
      <c r="AI3590" s="40"/>
      <c r="AJ3590" s="41"/>
      <c r="AK3590" s="42"/>
      <c r="AL3590" s="40"/>
      <c r="AM3590" s="41"/>
      <c r="AN3590" s="42"/>
      <c r="AO3590" s="43"/>
      <c r="AP3590" s="43"/>
      <c r="AQ3590" s="43"/>
    </row>
    <row r="3591" spans="5:43" x14ac:dyDescent="0.2">
      <c r="E3591" s="36"/>
      <c r="G3591" s="37"/>
      <c r="H3591" s="38"/>
      <c r="I3591" s="38"/>
      <c r="J3591" s="38"/>
      <c r="M3591" s="39"/>
      <c r="AG3591" s="32"/>
      <c r="AH3591" s="32"/>
      <c r="AI3591" s="40"/>
      <c r="AJ3591" s="41"/>
      <c r="AK3591" s="42"/>
      <c r="AL3591" s="40"/>
      <c r="AM3591" s="41"/>
      <c r="AN3591" s="42"/>
      <c r="AO3591" s="43"/>
      <c r="AP3591" s="43"/>
      <c r="AQ3591" s="43"/>
    </row>
    <row r="3592" spans="5:43" x14ac:dyDescent="0.2">
      <c r="E3592" s="36"/>
      <c r="G3592" s="37"/>
      <c r="H3592" s="38"/>
      <c r="I3592" s="38"/>
      <c r="J3592" s="38"/>
      <c r="M3592" s="39"/>
      <c r="AG3592" s="32"/>
      <c r="AH3592" s="32"/>
      <c r="AI3592" s="40"/>
      <c r="AJ3592" s="41"/>
      <c r="AK3592" s="42"/>
      <c r="AL3592" s="40"/>
      <c r="AM3592" s="41"/>
      <c r="AN3592" s="42"/>
      <c r="AO3592" s="43"/>
      <c r="AP3592" s="43"/>
      <c r="AQ3592" s="43"/>
    </row>
    <row r="3593" spans="5:43" x14ac:dyDescent="0.2">
      <c r="E3593" s="36"/>
      <c r="G3593" s="37"/>
      <c r="H3593" s="38"/>
      <c r="I3593" s="38"/>
      <c r="J3593" s="38"/>
      <c r="M3593" s="39"/>
      <c r="AG3593" s="32"/>
      <c r="AH3593" s="32"/>
      <c r="AI3593" s="40"/>
      <c r="AJ3593" s="41"/>
      <c r="AK3593" s="42"/>
      <c r="AL3593" s="40"/>
      <c r="AM3593" s="41"/>
      <c r="AN3593" s="42"/>
      <c r="AO3593" s="43"/>
      <c r="AP3593" s="43"/>
      <c r="AQ3593" s="43"/>
    </row>
    <row r="3594" spans="5:43" x14ac:dyDescent="0.2">
      <c r="E3594" s="36"/>
      <c r="G3594" s="37"/>
      <c r="H3594" s="38"/>
      <c r="I3594" s="38"/>
      <c r="J3594" s="38"/>
      <c r="M3594" s="39"/>
      <c r="AG3594" s="32"/>
      <c r="AH3594" s="32"/>
      <c r="AI3594" s="40"/>
      <c r="AJ3594" s="41"/>
      <c r="AK3594" s="42"/>
      <c r="AL3594" s="40"/>
      <c r="AM3594" s="41"/>
      <c r="AN3594" s="42"/>
      <c r="AO3594" s="43"/>
      <c r="AP3594" s="43"/>
      <c r="AQ3594" s="43"/>
    </row>
    <row r="3595" spans="5:43" x14ac:dyDescent="0.2">
      <c r="E3595" s="36"/>
      <c r="G3595" s="37"/>
      <c r="H3595" s="38"/>
      <c r="I3595" s="38"/>
      <c r="J3595" s="38"/>
      <c r="M3595" s="39"/>
      <c r="AG3595" s="32"/>
      <c r="AH3595" s="32"/>
      <c r="AI3595" s="40"/>
      <c r="AJ3595" s="41"/>
      <c r="AK3595" s="42"/>
      <c r="AL3595" s="40"/>
      <c r="AM3595" s="41"/>
      <c r="AN3595" s="42"/>
      <c r="AO3595" s="43"/>
      <c r="AP3595" s="43"/>
      <c r="AQ3595" s="43"/>
    </row>
    <row r="3596" spans="5:43" x14ac:dyDescent="0.2">
      <c r="E3596" s="36"/>
      <c r="G3596" s="37"/>
      <c r="H3596" s="38"/>
      <c r="I3596" s="38"/>
      <c r="J3596" s="38"/>
      <c r="M3596" s="39"/>
      <c r="AG3596" s="32"/>
      <c r="AH3596" s="32"/>
      <c r="AI3596" s="40"/>
      <c r="AJ3596" s="41"/>
      <c r="AK3596" s="42"/>
      <c r="AL3596" s="40"/>
      <c r="AM3596" s="41"/>
      <c r="AN3596" s="42"/>
      <c r="AO3596" s="43"/>
      <c r="AP3596" s="43"/>
      <c r="AQ3596" s="43"/>
    </row>
    <row r="3597" spans="5:43" x14ac:dyDescent="0.2">
      <c r="E3597" s="36"/>
      <c r="G3597" s="37"/>
      <c r="H3597" s="38"/>
      <c r="I3597" s="38"/>
      <c r="J3597" s="38"/>
      <c r="M3597" s="39"/>
      <c r="AG3597" s="32"/>
      <c r="AH3597" s="32"/>
      <c r="AI3597" s="40"/>
      <c r="AJ3597" s="41"/>
      <c r="AK3597" s="42"/>
      <c r="AL3597" s="40"/>
      <c r="AM3597" s="41"/>
      <c r="AN3597" s="42"/>
      <c r="AO3597" s="43"/>
      <c r="AP3597" s="43"/>
      <c r="AQ3597" s="43"/>
    </row>
    <row r="3598" spans="5:43" x14ac:dyDescent="0.2">
      <c r="E3598" s="36"/>
      <c r="G3598" s="37"/>
      <c r="H3598" s="38"/>
      <c r="I3598" s="38"/>
      <c r="J3598" s="38"/>
      <c r="M3598" s="39"/>
      <c r="AG3598" s="32"/>
      <c r="AH3598" s="32"/>
      <c r="AI3598" s="40"/>
      <c r="AJ3598" s="41"/>
      <c r="AK3598" s="42"/>
      <c r="AL3598" s="40"/>
      <c r="AM3598" s="41"/>
      <c r="AN3598" s="42"/>
      <c r="AO3598" s="43"/>
      <c r="AP3598" s="43"/>
      <c r="AQ3598" s="43"/>
    </row>
    <row r="3599" spans="5:43" x14ac:dyDescent="0.2">
      <c r="E3599" s="36"/>
      <c r="G3599" s="37"/>
      <c r="H3599" s="38"/>
      <c r="I3599" s="38"/>
      <c r="J3599" s="38"/>
      <c r="M3599" s="39"/>
      <c r="AG3599" s="32"/>
      <c r="AH3599" s="32"/>
      <c r="AI3599" s="40"/>
      <c r="AJ3599" s="41"/>
      <c r="AK3599" s="42"/>
      <c r="AL3599" s="40"/>
      <c r="AM3599" s="41"/>
      <c r="AN3599" s="42"/>
      <c r="AO3599" s="43"/>
      <c r="AP3599" s="43"/>
      <c r="AQ3599" s="43"/>
    </row>
    <row r="3600" spans="5:43" x14ac:dyDescent="0.2">
      <c r="E3600" s="36"/>
      <c r="G3600" s="37"/>
      <c r="H3600" s="38"/>
      <c r="I3600" s="38"/>
      <c r="J3600" s="38"/>
      <c r="M3600" s="39"/>
      <c r="AG3600" s="32"/>
      <c r="AH3600" s="32"/>
      <c r="AI3600" s="40"/>
      <c r="AJ3600" s="41"/>
      <c r="AK3600" s="42"/>
      <c r="AL3600" s="40"/>
      <c r="AM3600" s="41"/>
      <c r="AN3600" s="42"/>
      <c r="AO3600" s="43"/>
      <c r="AP3600" s="43"/>
      <c r="AQ3600" s="43"/>
    </row>
    <row r="3601" spans="5:43" x14ac:dyDescent="0.2">
      <c r="E3601" s="36"/>
      <c r="G3601" s="37"/>
      <c r="H3601" s="38"/>
      <c r="I3601" s="38"/>
      <c r="J3601" s="38"/>
      <c r="M3601" s="39"/>
      <c r="AG3601" s="32"/>
      <c r="AH3601" s="32"/>
      <c r="AI3601" s="40"/>
      <c r="AJ3601" s="41"/>
      <c r="AK3601" s="42"/>
      <c r="AL3601" s="40"/>
      <c r="AM3601" s="41"/>
      <c r="AN3601" s="42"/>
      <c r="AO3601" s="43"/>
      <c r="AP3601" s="43"/>
      <c r="AQ3601" s="43"/>
    </row>
    <row r="3602" spans="5:43" x14ac:dyDescent="0.2">
      <c r="E3602" s="36"/>
      <c r="G3602" s="37"/>
      <c r="H3602" s="38"/>
      <c r="I3602" s="38"/>
      <c r="J3602" s="38"/>
      <c r="M3602" s="39"/>
      <c r="AG3602" s="32"/>
      <c r="AH3602" s="32"/>
      <c r="AI3602" s="40"/>
      <c r="AJ3602" s="41"/>
      <c r="AK3602" s="42"/>
      <c r="AL3602" s="40"/>
      <c r="AM3602" s="41"/>
      <c r="AN3602" s="42"/>
      <c r="AO3602" s="43"/>
      <c r="AP3602" s="43"/>
      <c r="AQ3602" s="43"/>
    </row>
    <row r="3603" spans="5:43" x14ac:dyDescent="0.2">
      <c r="E3603" s="36"/>
      <c r="G3603" s="37"/>
      <c r="H3603" s="38"/>
      <c r="I3603" s="38"/>
      <c r="J3603" s="38"/>
      <c r="M3603" s="39"/>
      <c r="AG3603" s="32"/>
      <c r="AH3603" s="32"/>
      <c r="AI3603" s="40"/>
      <c r="AJ3603" s="41"/>
      <c r="AK3603" s="42"/>
      <c r="AL3603" s="40"/>
      <c r="AM3603" s="41"/>
      <c r="AN3603" s="42"/>
      <c r="AO3603" s="43"/>
      <c r="AP3603" s="43"/>
      <c r="AQ3603" s="43"/>
    </row>
    <row r="3604" spans="5:43" x14ac:dyDescent="0.2">
      <c r="E3604" s="36"/>
      <c r="G3604" s="37"/>
      <c r="H3604" s="38"/>
      <c r="I3604" s="38"/>
      <c r="J3604" s="38"/>
      <c r="M3604" s="39"/>
      <c r="AG3604" s="32"/>
      <c r="AH3604" s="32"/>
      <c r="AI3604" s="40"/>
      <c r="AJ3604" s="41"/>
      <c r="AK3604" s="42"/>
      <c r="AL3604" s="40"/>
      <c r="AM3604" s="41"/>
      <c r="AN3604" s="42"/>
      <c r="AO3604" s="43"/>
      <c r="AP3604" s="43"/>
      <c r="AQ3604" s="43"/>
    </row>
    <row r="3605" spans="5:43" x14ac:dyDescent="0.2">
      <c r="E3605" s="36"/>
      <c r="G3605" s="37"/>
      <c r="H3605" s="38"/>
      <c r="I3605" s="38"/>
      <c r="J3605" s="38"/>
      <c r="M3605" s="39"/>
      <c r="AG3605" s="32"/>
      <c r="AH3605" s="32"/>
      <c r="AI3605" s="40"/>
      <c r="AJ3605" s="41"/>
      <c r="AK3605" s="42"/>
      <c r="AL3605" s="40"/>
      <c r="AM3605" s="41"/>
      <c r="AN3605" s="42"/>
      <c r="AO3605" s="43"/>
      <c r="AP3605" s="43"/>
      <c r="AQ3605" s="43"/>
    </row>
    <row r="3606" spans="5:43" x14ac:dyDescent="0.2">
      <c r="E3606" s="36"/>
      <c r="G3606" s="37"/>
      <c r="H3606" s="38"/>
      <c r="I3606" s="38"/>
      <c r="J3606" s="38"/>
      <c r="M3606" s="39"/>
      <c r="AG3606" s="32"/>
      <c r="AH3606" s="32"/>
      <c r="AI3606" s="40"/>
      <c r="AJ3606" s="41"/>
      <c r="AK3606" s="42"/>
      <c r="AL3606" s="40"/>
      <c r="AM3606" s="41"/>
      <c r="AN3606" s="42"/>
      <c r="AO3606" s="43"/>
      <c r="AP3606" s="43"/>
      <c r="AQ3606" s="43"/>
    </row>
    <row r="3607" spans="5:43" x14ac:dyDescent="0.2">
      <c r="E3607" s="36"/>
      <c r="G3607" s="37"/>
      <c r="H3607" s="38"/>
      <c r="I3607" s="38"/>
      <c r="J3607" s="38"/>
      <c r="M3607" s="39"/>
      <c r="AG3607" s="32"/>
      <c r="AH3607" s="32"/>
      <c r="AI3607" s="40"/>
      <c r="AJ3607" s="41"/>
      <c r="AK3607" s="42"/>
      <c r="AL3607" s="40"/>
      <c r="AM3607" s="41"/>
      <c r="AN3607" s="42"/>
      <c r="AO3607" s="43"/>
      <c r="AP3607" s="43"/>
      <c r="AQ3607" s="43"/>
    </row>
    <row r="3608" spans="5:43" x14ac:dyDescent="0.2">
      <c r="E3608" s="36"/>
      <c r="G3608" s="37"/>
      <c r="H3608" s="38"/>
      <c r="I3608" s="38"/>
      <c r="J3608" s="38"/>
      <c r="M3608" s="39"/>
      <c r="AG3608" s="32"/>
      <c r="AH3608" s="32"/>
      <c r="AI3608" s="40"/>
      <c r="AJ3608" s="41"/>
      <c r="AK3608" s="42"/>
      <c r="AL3608" s="40"/>
      <c r="AM3608" s="41"/>
      <c r="AN3608" s="42"/>
      <c r="AO3608" s="43"/>
      <c r="AP3608" s="43"/>
      <c r="AQ3608" s="43"/>
    </row>
    <row r="3609" spans="5:43" x14ac:dyDescent="0.2">
      <c r="E3609" s="36"/>
      <c r="G3609" s="37"/>
      <c r="H3609" s="38"/>
      <c r="I3609" s="38"/>
      <c r="J3609" s="38"/>
      <c r="M3609" s="39"/>
      <c r="AG3609" s="32"/>
      <c r="AH3609" s="32"/>
      <c r="AI3609" s="40"/>
      <c r="AJ3609" s="41"/>
      <c r="AK3609" s="42"/>
      <c r="AL3609" s="40"/>
      <c r="AM3609" s="41"/>
      <c r="AN3609" s="42"/>
      <c r="AO3609" s="43"/>
      <c r="AP3609" s="43"/>
      <c r="AQ3609" s="43"/>
    </row>
    <row r="3610" spans="5:43" x14ac:dyDescent="0.2">
      <c r="E3610" s="36"/>
      <c r="G3610" s="37"/>
      <c r="H3610" s="38"/>
      <c r="I3610" s="38"/>
      <c r="J3610" s="38"/>
      <c r="M3610" s="39"/>
      <c r="AG3610" s="32"/>
      <c r="AH3610" s="32"/>
      <c r="AI3610" s="40"/>
      <c r="AJ3610" s="41"/>
      <c r="AK3610" s="42"/>
      <c r="AL3610" s="40"/>
      <c r="AM3610" s="41"/>
      <c r="AN3610" s="42"/>
      <c r="AO3610" s="43"/>
      <c r="AP3610" s="43"/>
      <c r="AQ3610" s="43"/>
    </row>
    <row r="3611" spans="5:43" x14ac:dyDescent="0.2">
      <c r="E3611" s="36"/>
      <c r="G3611" s="37"/>
      <c r="H3611" s="38"/>
      <c r="I3611" s="38"/>
      <c r="J3611" s="38"/>
      <c r="M3611" s="39"/>
      <c r="AG3611" s="32"/>
      <c r="AH3611" s="32"/>
      <c r="AI3611" s="40"/>
      <c r="AJ3611" s="41"/>
      <c r="AK3611" s="42"/>
      <c r="AL3611" s="40"/>
      <c r="AM3611" s="41"/>
      <c r="AN3611" s="42"/>
      <c r="AO3611" s="43"/>
      <c r="AP3611" s="43"/>
      <c r="AQ3611" s="43"/>
    </row>
    <row r="3612" spans="5:43" x14ac:dyDescent="0.2">
      <c r="E3612" s="36"/>
      <c r="G3612" s="37"/>
      <c r="H3612" s="38"/>
      <c r="I3612" s="38"/>
      <c r="J3612" s="38"/>
      <c r="M3612" s="39"/>
      <c r="AG3612" s="32"/>
      <c r="AH3612" s="32"/>
      <c r="AI3612" s="40"/>
      <c r="AJ3612" s="41"/>
      <c r="AK3612" s="42"/>
      <c r="AL3612" s="40"/>
      <c r="AM3612" s="41"/>
      <c r="AN3612" s="42"/>
      <c r="AO3612" s="43"/>
      <c r="AP3612" s="43"/>
      <c r="AQ3612" s="43"/>
    </row>
    <row r="3613" spans="5:43" x14ac:dyDescent="0.2">
      <c r="E3613" s="36"/>
      <c r="G3613" s="37"/>
      <c r="H3613" s="38"/>
      <c r="I3613" s="38"/>
      <c r="J3613" s="38"/>
      <c r="M3613" s="39"/>
      <c r="AG3613" s="32"/>
      <c r="AH3613" s="32"/>
      <c r="AI3613" s="40"/>
      <c r="AJ3613" s="41"/>
      <c r="AK3613" s="42"/>
      <c r="AL3613" s="40"/>
      <c r="AM3613" s="41"/>
      <c r="AN3613" s="42"/>
      <c r="AO3613" s="43"/>
      <c r="AP3613" s="43"/>
      <c r="AQ3613" s="43"/>
    </row>
    <row r="3614" spans="5:43" x14ac:dyDescent="0.2">
      <c r="E3614" s="36"/>
      <c r="G3614" s="37"/>
      <c r="H3614" s="38"/>
      <c r="I3614" s="38"/>
      <c r="J3614" s="38"/>
      <c r="M3614" s="39"/>
      <c r="AG3614" s="32"/>
      <c r="AH3614" s="32"/>
      <c r="AI3614" s="40"/>
      <c r="AJ3614" s="41"/>
      <c r="AK3614" s="42"/>
      <c r="AL3614" s="40"/>
      <c r="AM3614" s="41"/>
      <c r="AN3614" s="42"/>
      <c r="AO3614" s="43"/>
      <c r="AP3614" s="43"/>
      <c r="AQ3614" s="43"/>
    </row>
    <row r="3615" spans="5:43" x14ac:dyDescent="0.2">
      <c r="E3615" s="36"/>
      <c r="G3615" s="37"/>
      <c r="H3615" s="38"/>
      <c r="I3615" s="38"/>
      <c r="J3615" s="38"/>
      <c r="M3615" s="39"/>
      <c r="AG3615" s="32"/>
      <c r="AH3615" s="32"/>
      <c r="AI3615" s="40"/>
      <c r="AJ3615" s="41"/>
      <c r="AK3615" s="42"/>
      <c r="AL3615" s="40"/>
      <c r="AM3615" s="41"/>
      <c r="AN3615" s="42"/>
      <c r="AO3615" s="43"/>
      <c r="AP3615" s="43"/>
      <c r="AQ3615" s="43"/>
    </row>
    <row r="3616" spans="5:43" x14ac:dyDescent="0.2">
      <c r="E3616" s="36"/>
      <c r="G3616" s="37"/>
      <c r="H3616" s="38"/>
      <c r="I3616" s="38"/>
      <c r="J3616" s="38"/>
      <c r="M3616" s="39"/>
      <c r="AG3616" s="32"/>
      <c r="AH3616" s="32"/>
      <c r="AI3616" s="40"/>
      <c r="AJ3616" s="41"/>
      <c r="AK3616" s="42"/>
      <c r="AL3616" s="40"/>
      <c r="AM3616" s="41"/>
      <c r="AN3616" s="42"/>
      <c r="AO3616" s="43"/>
      <c r="AP3616" s="43"/>
      <c r="AQ3616" s="43"/>
    </row>
    <row r="3617" spans="5:43" x14ac:dyDescent="0.2">
      <c r="E3617" s="36"/>
      <c r="G3617" s="37"/>
      <c r="H3617" s="38"/>
      <c r="I3617" s="38"/>
      <c r="J3617" s="38"/>
      <c r="M3617" s="39"/>
      <c r="AG3617" s="32"/>
      <c r="AH3617" s="32"/>
      <c r="AI3617" s="40"/>
      <c r="AJ3617" s="41"/>
      <c r="AK3617" s="42"/>
      <c r="AL3617" s="40"/>
      <c r="AM3617" s="41"/>
      <c r="AN3617" s="42"/>
      <c r="AO3617" s="43"/>
      <c r="AP3617" s="43"/>
      <c r="AQ3617" s="43"/>
    </row>
    <row r="3618" spans="5:43" x14ac:dyDescent="0.2">
      <c r="E3618" s="36"/>
      <c r="G3618" s="37"/>
      <c r="H3618" s="38"/>
      <c r="I3618" s="38"/>
      <c r="J3618" s="38"/>
      <c r="M3618" s="39"/>
      <c r="AG3618" s="32"/>
      <c r="AH3618" s="32"/>
      <c r="AI3618" s="40"/>
      <c r="AJ3618" s="41"/>
      <c r="AK3618" s="42"/>
      <c r="AL3618" s="40"/>
      <c r="AM3618" s="41"/>
      <c r="AN3618" s="42"/>
      <c r="AO3618" s="43"/>
      <c r="AP3618" s="43"/>
      <c r="AQ3618" s="43"/>
    </row>
    <row r="3619" spans="5:43" x14ac:dyDescent="0.2">
      <c r="E3619" s="36"/>
      <c r="G3619" s="37"/>
      <c r="H3619" s="38"/>
      <c r="I3619" s="38"/>
      <c r="J3619" s="38"/>
      <c r="M3619" s="39"/>
      <c r="AG3619" s="32"/>
      <c r="AH3619" s="32"/>
      <c r="AI3619" s="40"/>
      <c r="AJ3619" s="41"/>
      <c r="AK3619" s="42"/>
      <c r="AL3619" s="40"/>
      <c r="AM3619" s="41"/>
      <c r="AN3619" s="42"/>
      <c r="AO3619" s="43"/>
      <c r="AP3619" s="43"/>
      <c r="AQ3619" s="43"/>
    </row>
    <row r="3620" spans="5:43" x14ac:dyDescent="0.2">
      <c r="E3620" s="36"/>
      <c r="G3620" s="37"/>
      <c r="H3620" s="38"/>
      <c r="I3620" s="38"/>
      <c r="J3620" s="38"/>
      <c r="M3620" s="39"/>
      <c r="AG3620" s="32"/>
      <c r="AH3620" s="32"/>
      <c r="AI3620" s="40"/>
      <c r="AJ3620" s="41"/>
      <c r="AK3620" s="42"/>
      <c r="AL3620" s="40"/>
      <c r="AM3620" s="41"/>
      <c r="AN3620" s="42"/>
      <c r="AO3620" s="43"/>
      <c r="AP3620" s="43"/>
      <c r="AQ3620" s="43"/>
    </row>
    <row r="3621" spans="5:43" x14ac:dyDescent="0.2">
      <c r="E3621" s="36"/>
      <c r="G3621" s="37"/>
      <c r="H3621" s="38"/>
      <c r="I3621" s="38"/>
      <c r="J3621" s="38"/>
      <c r="M3621" s="39"/>
      <c r="AG3621" s="32"/>
      <c r="AH3621" s="32"/>
      <c r="AI3621" s="40"/>
      <c r="AJ3621" s="41"/>
      <c r="AK3621" s="42"/>
      <c r="AL3621" s="40"/>
      <c r="AM3621" s="41"/>
      <c r="AN3621" s="42"/>
      <c r="AO3621" s="43"/>
      <c r="AP3621" s="43"/>
      <c r="AQ3621" s="43"/>
    </row>
    <row r="3622" spans="5:43" x14ac:dyDescent="0.2">
      <c r="E3622" s="36"/>
      <c r="G3622" s="37"/>
      <c r="H3622" s="38"/>
      <c r="I3622" s="38"/>
      <c r="J3622" s="38"/>
      <c r="M3622" s="39"/>
      <c r="AG3622" s="32"/>
      <c r="AH3622" s="32"/>
      <c r="AI3622" s="40"/>
      <c r="AJ3622" s="41"/>
      <c r="AK3622" s="42"/>
      <c r="AL3622" s="40"/>
      <c r="AM3622" s="41"/>
      <c r="AN3622" s="42"/>
      <c r="AO3622" s="43"/>
      <c r="AP3622" s="43"/>
      <c r="AQ3622" s="43"/>
    </row>
    <row r="3623" spans="5:43" x14ac:dyDescent="0.2">
      <c r="E3623" s="36"/>
      <c r="G3623" s="37"/>
      <c r="H3623" s="38"/>
      <c r="I3623" s="38"/>
      <c r="J3623" s="38"/>
      <c r="M3623" s="39"/>
      <c r="AG3623" s="32"/>
      <c r="AH3623" s="32"/>
      <c r="AI3623" s="40"/>
      <c r="AJ3623" s="41"/>
      <c r="AK3623" s="42"/>
      <c r="AL3623" s="40"/>
      <c r="AM3623" s="41"/>
      <c r="AN3623" s="42"/>
      <c r="AO3623" s="43"/>
      <c r="AP3623" s="43"/>
      <c r="AQ3623" s="43"/>
    </row>
    <row r="3624" spans="5:43" x14ac:dyDescent="0.2">
      <c r="E3624" s="36"/>
      <c r="G3624" s="37"/>
      <c r="H3624" s="38"/>
      <c r="I3624" s="38"/>
      <c r="J3624" s="38"/>
      <c r="M3624" s="39"/>
      <c r="AG3624" s="32"/>
      <c r="AH3624" s="32"/>
      <c r="AI3624" s="40"/>
      <c r="AJ3624" s="41"/>
      <c r="AK3624" s="42"/>
      <c r="AL3624" s="40"/>
      <c r="AM3624" s="41"/>
      <c r="AN3624" s="42"/>
      <c r="AO3624" s="43"/>
      <c r="AP3624" s="43"/>
      <c r="AQ3624" s="43"/>
    </row>
    <row r="3625" spans="5:43" x14ac:dyDescent="0.2">
      <c r="E3625" s="36"/>
      <c r="G3625" s="37"/>
      <c r="H3625" s="38"/>
      <c r="I3625" s="38"/>
      <c r="J3625" s="38"/>
      <c r="M3625" s="39"/>
      <c r="AG3625" s="32"/>
      <c r="AH3625" s="32"/>
      <c r="AI3625" s="40"/>
      <c r="AJ3625" s="41"/>
      <c r="AK3625" s="42"/>
      <c r="AL3625" s="40"/>
      <c r="AM3625" s="41"/>
      <c r="AN3625" s="42"/>
      <c r="AO3625" s="43"/>
      <c r="AP3625" s="43"/>
      <c r="AQ3625" s="43"/>
    </row>
    <row r="3626" spans="5:43" x14ac:dyDescent="0.2">
      <c r="E3626" s="36"/>
      <c r="G3626" s="37"/>
      <c r="H3626" s="38"/>
      <c r="I3626" s="38"/>
      <c r="J3626" s="38"/>
      <c r="M3626" s="39"/>
      <c r="AG3626" s="32"/>
      <c r="AH3626" s="32"/>
      <c r="AI3626" s="40"/>
      <c r="AJ3626" s="41"/>
      <c r="AK3626" s="42"/>
      <c r="AL3626" s="40"/>
      <c r="AM3626" s="41"/>
      <c r="AN3626" s="42"/>
      <c r="AO3626" s="43"/>
      <c r="AP3626" s="43"/>
      <c r="AQ3626" s="43"/>
    </row>
    <row r="3627" spans="5:43" x14ac:dyDescent="0.2">
      <c r="E3627" s="36"/>
      <c r="G3627" s="37"/>
      <c r="H3627" s="38"/>
      <c r="I3627" s="38"/>
      <c r="J3627" s="38"/>
      <c r="M3627" s="39"/>
      <c r="AG3627" s="32"/>
      <c r="AH3627" s="32"/>
      <c r="AI3627" s="40"/>
      <c r="AJ3627" s="41"/>
      <c r="AK3627" s="42"/>
      <c r="AL3627" s="40"/>
      <c r="AM3627" s="41"/>
      <c r="AN3627" s="42"/>
      <c r="AO3627" s="43"/>
      <c r="AP3627" s="43"/>
      <c r="AQ3627" s="43"/>
    </row>
    <row r="3628" spans="5:43" x14ac:dyDescent="0.2">
      <c r="E3628" s="36"/>
      <c r="G3628" s="37"/>
      <c r="H3628" s="38"/>
      <c r="I3628" s="38"/>
      <c r="J3628" s="38"/>
      <c r="M3628" s="39"/>
      <c r="AG3628" s="32"/>
      <c r="AH3628" s="32"/>
      <c r="AI3628" s="40"/>
      <c r="AJ3628" s="41"/>
      <c r="AK3628" s="42"/>
      <c r="AL3628" s="40"/>
      <c r="AM3628" s="41"/>
      <c r="AN3628" s="42"/>
      <c r="AO3628" s="43"/>
      <c r="AP3628" s="43"/>
      <c r="AQ3628" s="43"/>
    </row>
    <row r="3629" spans="5:43" x14ac:dyDescent="0.2">
      <c r="E3629" s="36"/>
      <c r="G3629" s="37"/>
      <c r="H3629" s="38"/>
      <c r="I3629" s="38"/>
      <c r="J3629" s="38"/>
      <c r="M3629" s="39"/>
      <c r="AG3629" s="32"/>
      <c r="AH3629" s="32"/>
      <c r="AI3629" s="40"/>
      <c r="AJ3629" s="41"/>
      <c r="AK3629" s="42"/>
      <c r="AL3629" s="40"/>
      <c r="AM3629" s="41"/>
      <c r="AN3629" s="42"/>
      <c r="AO3629" s="43"/>
      <c r="AP3629" s="43"/>
      <c r="AQ3629" s="43"/>
    </row>
    <row r="3630" spans="5:43" x14ac:dyDescent="0.2">
      <c r="E3630" s="36"/>
      <c r="G3630" s="37"/>
      <c r="H3630" s="38"/>
      <c r="I3630" s="38"/>
      <c r="J3630" s="38"/>
      <c r="M3630" s="39"/>
      <c r="AG3630" s="32"/>
      <c r="AH3630" s="32"/>
      <c r="AI3630" s="40"/>
      <c r="AJ3630" s="41"/>
      <c r="AK3630" s="42"/>
      <c r="AL3630" s="40"/>
      <c r="AM3630" s="41"/>
      <c r="AN3630" s="42"/>
      <c r="AO3630" s="43"/>
      <c r="AP3630" s="43"/>
      <c r="AQ3630" s="43"/>
    </row>
    <row r="3631" spans="5:43" x14ac:dyDescent="0.2">
      <c r="E3631" s="36"/>
      <c r="G3631" s="37"/>
      <c r="H3631" s="38"/>
      <c r="I3631" s="38"/>
      <c r="J3631" s="38"/>
      <c r="M3631" s="39"/>
      <c r="AG3631" s="32"/>
      <c r="AH3631" s="32"/>
      <c r="AI3631" s="40"/>
      <c r="AJ3631" s="41"/>
      <c r="AK3631" s="42"/>
      <c r="AL3631" s="40"/>
      <c r="AM3631" s="41"/>
      <c r="AN3631" s="42"/>
      <c r="AO3631" s="43"/>
      <c r="AP3631" s="43"/>
      <c r="AQ3631" s="43"/>
    </row>
    <row r="3632" spans="5:43" x14ac:dyDescent="0.2">
      <c r="E3632" s="36"/>
      <c r="G3632" s="37"/>
      <c r="H3632" s="38"/>
      <c r="I3632" s="38"/>
      <c r="J3632" s="38"/>
      <c r="M3632" s="39"/>
      <c r="AG3632" s="32"/>
      <c r="AH3632" s="32"/>
      <c r="AI3632" s="40"/>
      <c r="AJ3632" s="41"/>
      <c r="AK3632" s="42"/>
      <c r="AL3632" s="40"/>
      <c r="AM3632" s="41"/>
      <c r="AN3632" s="42"/>
      <c r="AO3632" s="43"/>
      <c r="AP3632" s="43"/>
      <c r="AQ3632" s="43"/>
    </row>
    <row r="3633" spans="5:43" x14ac:dyDescent="0.2">
      <c r="E3633" s="36"/>
      <c r="G3633" s="37"/>
      <c r="H3633" s="38"/>
      <c r="I3633" s="38"/>
      <c r="J3633" s="38"/>
      <c r="M3633" s="39"/>
      <c r="AG3633" s="32"/>
      <c r="AH3633" s="32"/>
      <c r="AI3633" s="40"/>
      <c r="AJ3633" s="41"/>
      <c r="AK3633" s="42"/>
      <c r="AL3633" s="40"/>
      <c r="AM3633" s="41"/>
      <c r="AN3633" s="42"/>
      <c r="AO3633" s="43"/>
      <c r="AP3633" s="43"/>
      <c r="AQ3633" s="43"/>
    </row>
    <row r="3634" spans="5:43" x14ac:dyDescent="0.2">
      <c r="E3634" s="36"/>
      <c r="G3634" s="37"/>
      <c r="H3634" s="38"/>
      <c r="I3634" s="38"/>
      <c r="J3634" s="38"/>
      <c r="M3634" s="39"/>
      <c r="AG3634" s="32"/>
      <c r="AH3634" s="32"/>
      <c r="AI3634" s="40"/>
      <c r="AJ3634" s="41"/>
      <c r="AK3634" s="42"/>
      <c r="AL3634" s="40"/>
      <c r="AM3634" s="41"/>
      <c r="AN3634" s="42"/>
      <c r="AO3634" s="43"/>
      <c r="AP3634" s="43"/>
      <c r="AQ3634" s="43"/>
    </row>
    <row r="3635" spans="5:43" x14ac:dyDescent="0.2">
      <c r="E3635" s="36"/>
      <c r="G3635" s="37"/>
      <c r="H3635" s="38"/>
      <c r="I3635" s="38"/>
      <c r="J3635" s="38"/>
      <c r="M3635" s="39"/>
      <c r="AG3635" s="32"/>
      <c r="AH3635" s="32"/>
      <c r="AI3635" s="40"/>
      <c r="AJ3635" s="41"/>
      <c r="AK3635" s="42"/>
      <c r="AL3635" s="40"/>
      <c r="AM3635" s="41"/>
      <c r="AN3635" s="42"/>
      <c r="AO3635" s="43"/>
      <c r="AP3635" s="43"/>
      <c r="AQ3635" s="43"/>
    </row>
    <row r="3636" spans="5:43" x14ac:dyDescent="0.2">
      <c r="E3636" s="36"/>
      <c r="G3636" s="37"/>
      <c r="H3636" s="38"/>
      <c r="I3636" s="38"/>
      <c r="J3636" s="38"/>
      <c r="M3636" s="39"/>
      <c r="AG3636" s="32"/>
      <c r="AH3636" s="32"/>
      <c r="AI3636" s="40"/>
      <c r="AJ3636" s="41"/>
      <c r="AK3636" s="42"/>
      <c r="AL3636" s="40"/>
      <c r="AM3636" s="41"/>
      <c r="AN3636" s="42"/>
      <c r="AO3636" s="43"/>
      <c r="AP3636" s="43"/>
      <c r="AQ3636" s="43"/>
    </row>
    <row r="3637" spans="5:43" x14ac:dyDescent="0.2">
      <c r="E3637" s="36"/>
      <c r="G3637" s="37"/>
      <c r="H3637" s="38"/>
      <c r="I3637" s="38"/>
      <c r="J3637" s="38"/>
      <c r="M3637" s="39"/>
      <c r="AG3637" s="32"/>
      <c r="AH3637" s="32"/>
      <c r="AI3637" s="40"/>
      <c r="AJ3637" s="41"/>
      <c r="AK3637" s="42"/>
      <c r="AL3637" s="40"/>
      <c r="AM3637" s="41"/>
      <c r="AN3637" s="42"/>
      <c r="AO3637" s="43"/>
      <c r="AP3637" s="43"/>
      <c r="AQ3637" s="43"/>
    </row>
    <row r="3638" spans="5:43" x14ac:dyDescent="0.2">
      <c r="E3638" s="36"/>
      <c r="G3638" s="37"/>
      <c r="H3638" s="38"/>
      <c r="I3638" s="38"/>
      <c r="J3638" s="38"/>
      <c r="M3638" s="39"/>
      <c r="AG3638" s="32"/>
      <c r="AH3638" s="32"/>
      <c r="AI3638" s="40"/>
      <c r="AJ3638" s="41"/>
      <c r="AK3638" s="42"/>
      <c r="AL3638" s="40"/>
      <c r="AM3638" s="41"/>
      <c r="AN3638" s="42"/>
      <c r="AO3638" s="43"/>
      <c r="AP3638" s="43"/>
      <c r="AQ3638" s="43"/>
    </row>
    <row r="3639" spans="5:43" x14ac:dyDescent="0.2">
      <c r="E3639" s="36"/>
      <c r="G3639" s="37"/>
      <c r="H3639" s="38"/>
      <c r="I3639" s="38"/>
      <c r="J3639" s="38"/>
      <c r="M3639" s="39"/>
      <c r="AG3639" s="32"/>
      <c r="AH3639" s="32"/>
      <c r="AI3639" s="40"/>
      <c r="AJ3639" s="41"/>
      <c r="AK3639" s="42"/>
      <c r="AL3639" s="40"/>
      <c r="AM3639" s="41"/>
      <c r="AN3639" s="42"/>
      <c r="AO3639" s="43"/>
      <c r="AP3639" s="43"/>
      <c r="AQ3639" s="43"/>
    </row>
    <row r="3640" spans="5:43" x14ac:dyDescent="0.2">
      <c r="E3640" s="36"/>
      <c r="G3640" s="37"/>
      <c r="H3640" s="38"/>
      <c r="I3640" s="38"/>
      <c r="J3640" s="38"/>
      <c r="M3640" s="39"/>
      <c r="AG3640" s="32"/>
      <c r="AH3640" s="32"/>
      <c r="AI3640" s="40"/>
      <c r="AJ3640" s="41"/>
      <c r="AK3640" s="42"/>
      <c r="AL3640" s="40"/>
      <c r="AM3640" s="41"/>
      <c r="AN3640" s="42"/>
      <c r="AO3640" s="43"/>
      <c r="AP3640" s="43"/>
      <c r="AQ3640" s="43"/>
    </row>
    <row r="3641" spans="5:43" x14ac:dyDescent="0.2">
      <c r="E3641" s="36"/>
      <c r="G3641" s="37"/>
      <c r="H3641" s="38"/>
      <c r="I3641" s="38"/>
      <c r="J3641" s="38"/>
      <c r="M3641" s="39"/>
      <c r="AG3641" s="32"/>
      <c r="AH3641" s="32"/>
      <c r="AI3641" s="40"/>
      <c r="AJ3641" s="41"/>
      <c r="AK3641" s="42"/>
      <c r="AL3641" s="40"/>
      <c r="AM3641" s="41"/>
      <c r="AN3641" s="42"/>
      <c r="AO3641" s="43"/>
      <c r="AP3641" s="43"/>
      <c r="AQ3641" s="43"/>
    </row>
    <row r="3642" spans="5:43" x14ac:dyDescent="0.2">
      <c r="E3642" s="36"/>
      <c r="G3642" s="37"/>
      <c r="H3642" s="38"/>
      <c r="I3642" s="38"/>
      <c r="J3642" s="38"/>
      <c r="M3642" s="39"/>
      <c r="AG3642" s="32"/>
      <c r="AH3642" s="32"/>
      <c r="AI3642" s="40"/>
      <c r="AJ3642" s="41"/>
      <c r="AK3642" s="42"/>
      <c r="AL3642" s="40"/>
      <c r="AM3642" s="41"/>
      <c r="AN3642" s="42"/>
      <c r="AO3642" s="43"/>
      <c r="AP3642" s="43"/>
      <c r="AQ3642" s="43"/>
    </row>
    <row r="3643" spans="5:43" x14ac:dyDescent="0.2">
      <c r="E3643" s="36"/>
      <c r="G3643" s="37"/>
      <c r="H3643" s="38"/>
      <c r="I3643" s="38"/>
      <c r="J3643" s="38"/>
      <c r="M3643" s="39"/>
      <c r="AG3643" s="32"/>
      <c r="AH3643" s="32"/>
      <c r="AI3643" s="40"/>
      <c r="AJ3643" s="41"/>
      <c r="AK3643" s="42"/>
      <c r="AL3643" s="40"/>
      <c r="AM3643" s="41"/>
      <c r="AN3643" s="42"/>
      <c r="AO3643" s="43"/>
      <c r="AP3643" s="43"/>
      <c r="AQ3643" s="43"/>
    </row>
    <row r="3644" spans="5:43" x14ac:dyDescent="0.2">
      <c r="E3644" s="36"/>
      <c r="G3644" s="37"/>
      <c r="H3644" s="38"/>
      <c r="I3644" s="38"/>
      <c r="J3644" s="38"/>
      <c r="M3644" s="39"/>
      <c r="AG3644" s="32"/>
      <c r="AH3644" s="32"/>
      <c r="AI3644" s="40"/>
      <c r="AJ3644" s="41"/>
      <c r="AK3644" s="42"/>
      <c r="AL3644" s="40"/>
      <c r="AM3644" s="41"/>
      <c r="AN3644" s="42"/>
      <c r="AO3644" s="43"/>
      <c r="AP3644" s="43"/>
      <c r="AQ3644" s="43"/>
    </row>
    <row r="3645" spans="5:43" x14ac:dyDescent="0.2">
      <c r="E3645" s="36"/>
      <c r="G3645" s="37"/>
      <c r="H3645" s="38"/>
      <c r="I3645" s="38"/>
      <c r="J3645" s="38"/>
      <c r="M3645" s="39"/>
      <c r="AG3645" s="32"/>
      <c r="AH3645" s="32"/>
      <c r="AI3645" s="40"/>
      <c r="AJ3645" s="41"/>
      <c r="AK3645" s="42"/>
      <c r="AL3645" s="40"/>
      <c r="AM3645" s="41"/>
      <c r="AN3645" s="42"/>
      <c r="AO3645" s="43"/>
      <c r="AP3645" s="43"/>
      <c r="AQ3645" s="43"/>
    </row>
    <row r="3646" spans="5:43" x14ac:dyDescent="0.2">
      <c r="E3646" s="36"/>
      <c r="G3646" s="37"/>
      <c r="H3646" s="38"/>
      <c r="I3646" s="38"/>
      <c r="J3646" s="38"/>
      <c r="M3646" s="39"/>
      <c r="AG3646" s="32"/>
      <c r="AH3646" s="32"/>
      <c r="AI3646" s="40"/>
      <c r="AJ3646" s="41"/>
      <c r="AK3646" s="42"/>
      <c r="AL3646" s="40"/>
      <c r="AM3646" s="41"/>
      <c r="AN3646" s="42"/>
      <c r="AO3646" s="43"/>
      <c r="AP3646" s="43"/>
      <c r="AQ3646" s="43"/>
    </row>
    <row r="3647" spans="5:43" x14ac:dyDescent="0.2">
      <c r="E3647" s="36"/>
      <c r="G3647" s="37"/>
      <c r="H3647" s="38"/>
      <c r="I3647" s="38"/>
      <c r="J3647" s="38"/>
      <c r="M3647" s="39"/>
      <c r="AG3647" s="32"/>
      <c r="AH3647" s="32"/>
      <c r="AI3647" s="40"/>
      <c r="AJ3647" s="41"/>
      <c r="AK3647" s="42"/>
      <c r="AL3647" s="40"/>
      <c r="AM3647" s="41"/>
      <c r="AN3647" s="42"/>
      <c r="AO3647" s="43"/>
      <c r="AP3647" s="43"/>
      <c r="AQ3647" s="43"/>
    </row>
    <row r="3648" spans="5:43" x14ac:dyDescent="0.2">
      <c r="E3648" s="36"/>
      <c r="G3648" s="37"/>
      <c r="H3648" s="38"/>
      <c r="I3648" s="38"/>
      <c r="J3648" s="38"/>
      <c r="M3648" s="39"/>
      <c r="AG3648" s="32"/>
      <c r="AH3648" s="32"/>
      <c r="AI3648" s="40"/>
      <c r="AJ3648" s="41"/>
      <c r="AK3648" s="42"/>
      <c r="AL3648" s="40"/>
      <c r="AM3648" s="41"/>
      <c r="AN3648" s="42"/>
      <c r="AO3648" s="43"/>
      <c r="AP3648" s="43"/>
      <c r="AQ3648" s="43"/>
    </row>
    <row r="3649" spans="5:43" x14ac:dyDescent="0.2">
      <c r="E3649" s="36"/>
      <c r="G3649" s="37"/>
      <c r="H3649" s="38"/>
      <c r="I3649" s="38"/>
      <c r="J3649" s="38"/>
      <c r="M3649" s="39"/>
      <c r="AG3649" s="32"/>
      <c r="AH3649" s="32"/>
      <c r="AI3649" s="40"/>
      <c r="AJ3649" s="41"/>
      <c r="AK3649" s="42"/>
      <c r="AL3649" s="40"/>
      <c r="AM3649" s="41"/>
      <c r="AN3649" s="42"/>
      <c r="AO3649" s="43"/>
      <c r="AP3649" s="43"/>
      <c r="AQ3649" s="43"/>
    </row>
    <row r="3650" spans="5:43" x14ac:dyDescent="0.2">
      <c r="E3650" s="36"/>
      <c r="G3650" s="37"/>
      <c r="H3650" s="38"/>
      <c r="I3650" s="38"/>
      <c r="J3650" s="38"/>
      <c r="M3650" s="39"/>
      <c r="AG3650" s="32"/>
      <c r="AH3650" s="32"/>
      <c r="AI3650" s="40"/>
      <c r="AJ3650" s="41"/>
      <c r="AK3650" s="42"/>
      <c r="AL3650" s="40"/>
      <c r="AM3650" s="41"/>
      <c r="AN3650" s="42"/>
      <c r="AO3650" s="43"/>
      <c r="AP3650" s="43"/>
      <c r="AQ3650" s="43"/>
    </row>
    <row r="3651" spans="5:43" x14ac:dyDescent="0.2">
      <c r="E3651" s="36"/>
      <c r="G3651" s="37"/>
      <c r="H3651" s="38"/>
      <c r="I3651" s="38"/>
      <c r="J3651" s="38"/>
      <c r="M3651" s="39"/>
      <c r="AG3651" s="32"/>
      <c r="AH3651" s="32"/>
      <c r="AI3651" s="40"/>
      <c r="AJ3651" s="41"/>
      <c r="AK3651" s="42"/>
      <c r="AL3651" s="40"/>
      <c r="AM3651" s="41"/>
      <c r="AN3651" s="42"/>
      <c r="AO3651" s="43"/>
      <c r="AP3651" s="43"/>
      <c r="AQ3651" s="43"/>
    </row>
    <row r="3652" spans="5:43" x14ac:dyDescent="0.2">
      <c r="E3652" s="36"/>
      <c r="G3652" s="37"/>
      <c r="H3652" s="38"/>
      <c r="I3652" s="38"/>
      <c r="J3652" s="38"/>
      <c r="M3652" s="39"/>
      <c r="AG3652" s="32"/>
      <c r="AH3652" s="32"/>
      <c r="AI3652" s="40"/>
      <c r="AJ3652" s="41"/>
      <c r="AK3652" s="42"/>
      <c r="AL3652" s="40"/>
      <c r="AM3652" s="41"/>
      <c r="AN3652" s="42"/>
      <c r="AO3652" s="43"/>
      <c r="AP3652" s="43"/>
      <c r="AQ3652" s="43"/>
    </row>
    <row r="3653" spans="5:43" x14ac:dyDescent="0.2">
      <c r="E3653" s="36"/>
      <c r="G3653" s="37"/>
      <c r="H3653" s="38"/>
      <c r="I3653" s="38"/>
      <c r="J3653" s="38"/>
      <c r="M3653" s="39"/>
      <c r="AG3653" s="32"/>
      <c r="AH3653" s="32"/>
      <c r="AI3653" s="40"/>
      <c r="AJ3653" s="41"/>
      <c r="AK3653" s="42"/>
      <c r="AL3653" s="40"/>
      <c r="AM3653" s="41"/>
      <c r="AN3653" s="42"/>
      <c r="AO3653" s="43"/>
      <c r="AP3653" s="43"/>
      <c r="AQ3653" s="43"/>
    </row>
    <row r="3654" spans="5:43" x14ac:dyDescent="0.2">
      <c r="E3654" s="36"/>
      <c r="G3654" s="37"/>
      <c r="H3654" s="38"/>
      <c r="I3654" s="38"/>
      <c r="J3654" s="38"/>
      <c r="M3654" s="39"/>
      <c r="AG3654" s="32"/>
      <c r="AH3654" s="32"/>
      <c r="AI3654" s="40"/>
      <c r="AJ3654" s="41"/>
      <c r="AK3654" s="42"/>
      <c r="AL3654" s="40"/>
      <c r="AM3654" s="41"/>
      <c r="AN3654" s="42"/>
      <c r="AO3654" s="43"/>
      <c r="AP3654" s="43"/>
      <c r="AQ3654" s="43"/>
    </row>
    <row r="3655" spans="5:43" x14ac:dyDescent="0.2">
      <c r="E3655" s="36"/>
      <c r="G3655" s="37"/>
      <c r="H3655" s="38"/>
      <c r="I3655" s="38"/>
      <c r="J3655" s="38"/>
      <c r="M3655" s="39"/>
      <c r="AG3655" s="32"/>
      <c r="AH3655" s="32"/>
      <c r="AI3655" s="40"/>
      <c r="AJ3655" s="41"/>
      <c r="AK3655" s="42"/>
      <c r="AL3655" s="40"/>
      <c r="AM3655" s="41"/>
      <c r="AN3655" s="42"/>
      <c r="AO3655" s="43"/>
      <c r="AP3655" s="43"/>
      <c r="AQ3655" s="43"/>
    </row>
    <row r="3656" spans="5:43" x14ac:dyDescent="0.2">
      <c r="E3656" s="36"/>
      <c r="G3656" s="37"/>
      <c r="H3656" s="38"/>
      <c r="I3656" s="38"/>
      <c r="J3656" s="38"/>
      <c r="M3656" s="39"/>
      <c r="AG3656" s="32"/>
      <c r="AH3656" s="32"/>
      <c r="AI3656" s="40"/>
      <c r="AJ3656" s="41"/>
      <c r="AK3656" s="42"/>
      <c r="AL3656" s="40"/>
      <c r="AM3656" s="41"/>
      <c r="AN3656" s="42"/>
      <c r="AO3656" s="43"/>
      <c r="AP3656" s="43"/>
      <c r="AQ3656" s="43"/>
    </row>
    <row r="3657" spans="5:43" x14ac:dyDescent="0.2">
      <c r="E3657" s="36"/>
      <c r="G3657" s="37"/>
      <c r="H3657" s="38"/>
      <c r="I3657" s="38"/>
      <c r="J3657" s="38"/>
      <c r="M3657" s="39"/>
      <c r="AG3657" s="32"/>
      <c r="AH3657" s="32"/>
      <c r="AI3657" s="40"/>
      <c r="AJ3657" s="41"/>
      <c r="AK3657" s="42"/>
      <c r="AL3657" s="40"/>
      <c r="AM3657" s="41"/>
      <c r="AN3657" s="42"/>
      <c r="AO3657" s="43"/>
      <c r="AP3657" s="43"/>
      <c r="AQ3657" s="43"/>
    </row>
    <row r="3658" spans="5:43" x14ac:dyDescent="0.2">
      <c r="E3658" s="36"/>
      <c r="G3658" s="37"/>
      <c r="H3658" s="38"/>
      <c r="I3658" s="38"/>
      <c r="J3658" s="38"/>
      <c r="M3658" s="39"/>
      <c r="AG3658" s="32"/>
      <c r="AH3658" s="32"/>
      <c r="AI3658" s="40"/>
      <c r="AJ3658" s="41"/>
      <c r="AK3658" s="42"/>
      <c r="AL3658" s="40"/>
      <c r="AM3658" s="41"/>
      <c r="AN3658" s="42"/>
      <c r="AO3658" s="43"/>
      <c r="AP3658" s="43"/>
      <c r="AQ3658" s="43"/>
    </row>
    <row r="3659" spans="5:43" x14ac:dyDescent="0.2">
      <c r="E3659" s="36"/>
      <c r="G3659" s="37"/>
      <c r="H3659" s="38"/>
      <c r="I3659" s="38"/>
      <c r="J3659" s="38"/>
      <c r="M3659" s="39"/>
      <c r="AG3659" s="32"/>
      <c r="AH3659" s="32"/>
      <c r="AI3659" s="40"/>
      <c r="AJ3659" s="41"/>
      <c r="AK3659" s="42"/>
      <c r="AL3659" s="40"/>
      <c r="AM3659" s="41"/>
      <c r="AN3659" s="42"/>
      <c r="AO3659" s="43"/>
      <c r="AP3659" s="43"/>
      <c r="AQ3659" s="43"/>
    </row>
    <row r="3660" spans="5:43" x14ac:dyDescent="0.2">
      <c r="E3660" s="36"/>
      <c r="G3660" s="37"/>
      <c r="H3660" s="38"/>
      <c r="I3660" s="38"/>
      <c r="J3660" s="38"/>
      <c r="M3660" s="39"/>
      <c r="AG3660" s="32"/>
      <c r="AH3660" s="32"/>
      <c r="AI3660" s="40"/>
      <c r="AJ3660" s="41"/>
      <c r="AK3660" s="42"/>
      <c r="AL3660" s="40"/>
      <c r="AM3660" s="41"/>
      <c r="AN3660" s="42"/>
      <c r="AO3660" s="43"/>
      <c r="AP3660" s="43"/>
      <c r="AQ3660" s="43"/>
    </row>
    <row r="3661" spans="5:43" x14ac:dyDescent="0.2">
      <c r="E3661" s="36"/>
      <c r="G3661" s="37"/>
      <c r="H3661" s="38"/>
      <c r="I3661" s="38"/>
      <c r="J3661" s="38"/>
      <c r="M3661" s="39"/>
      <c r="AG3661" s="32"/>
      <c r="AH3661" s="32"/>
      <c r="AI3661" s="40"/>
      <c r="AJ3661" s="41"/>
      <c r="AK3661" s="42"/>
      <c r="AL3661" s="40"/>
      <c r="AM3661" s="41"/>
      <c r="AN3661" s="42"/>
      <c r="AO3661" s="43"/>
      <c r="AP3661" s="43"/>
      <c r="AQ3661" s="43"/>
    </row>
    <row r="3662" spans="5:43" x14ac:dyDescent="0.2">
      <c r="E3662" s="36"/>
      <c r="G3662" s="37"/>
      <c r="H3662" s="38"/>
      <c r="I3662" s="38"/>
      <c r="J3662" s="38"/>
      <c r="M3662" s="39"/>
      <c r="AG3662" s="32"/>
      <c r="AH3662" s="32"/>
      <c r="AI3662" s="40"/>
      <c r="AJ3662" s="41"/>
      <c r="AK3662" s="42"/>
      <c r="AL3662" s="40"/>
      <c r="AM3662" s="41"/>
      <c r="AN3662" s="42"/>
      <c r="AO3662" s="43"/>
      <c r="AP3662" s="43"/>
      <c r="AQ3662" s="43"/>
    </row>
    <row r="3663" spans="5:43" x14ac:dyDescent="0.2">
      <c r="E3663" s="36"/>
      <c r="G3663" s="37"/>
      <c r="H3663" s="38"/>
      <c r="I3663" s="38"/>
      <c r="J3663" s="38"/>
      <c r="M3663" s="39"/>
      <c r="AG3663" s="32"/>
      <c r="AH3663" s="32"/>
      <c r="AI3663" s="40"/>
      <c r="AJ3663" s="41"/>
      <c r="AK3663" s="42"/>
      <c r="AL3663" s="40"/>
      <c r="AM3663" s="41"/>
      <c r="AN3663" s="42"/>
      <c r="AO3663" s="43"/>
      <c r="AP3663" s="43"/>
      <c r="AQ3663" s="43"/>
    </row>
    <row r="3664" spans="5:43" x14ac:dyDescent="0.2">
      <c r="E3664" s="36"/>
      <c r="G3664" s="37"/>
      <c r="H3664" s="38"/>
      <c r="I3664" s="38"/>
      <c r="J3664" s="38"/>
      <c r="M3664" s="39"/>
      <c r="AG3664" s="32"/>
      <c r="AH3664" s="32"/>
      <c r="AI3664" s="40"/>
      <c r="AJ3664" s="41"/>
      <c r="AK3664" s="42"/>
      <c r="AL3664" s="40"/>
      <c r="AM3664" s="41"/>
      <c r="AN3664" s="42"/>
      <c r="AO3664" s="43"/>
      <c r="AP3664" s="43"/>
      <c r="AQ3664" s="43"/>
    </row>
    <row r="3665" spans="5:43" x14ac:dyDescent="0.2">
      <c r="E3665" s="36"/>
      <c r="G3665" s="37"/>
      <c r="H3665" s="38"/>
      <c r="I3665" s="38"/>
      <c r="J3665" s="38"/>
      <c r="M3665" s="39"/>
      <c r="AG3665" s="32"/>
      <c r="AH3665" s="32"/>
      <c r="AI3665" s="40"/>
      <c r="AJ3665" s="41"/>
      <c r="AK3665" s="42"/>
      <c r="AL3665" s="40"/>
      <c r="AM3665" s="41"/>
      <c r="AN3665" s="42"/>
      <c r="AO3665" s="43"/>
      <c r="AP3665" s="43"/>
      <c r="AQ3665" s="43"/>
    </row>
    <row r="3666" spans="5:43" x14ac:dyDescent="0.2">
      <c r="E3666" s="36"/>
      <c r="G3666" s="37"/>
      <c r="H3666" s="38"/>
      <c r="I3666" s="38"/>
      <c r="J3666" s="38"/>
      <c r="M3666" s="39"/>
      <c r="AG3666" s="32"/>
      <c r="AH3666" s="32"/>
      <c r="AI3666" s="40"/>
      <c r="AJ3666" s="41"/>
      <c r="AK3666" s="42"/>
      <c r="AL3666" s="40"/>
      <c r="AM3666" s="41"/>
      <c r="AN3666" s="42"/>
      <c r="AO3666" s="43"/>
      <c r="AP3666" s="43"/>
      <c r="AQ3666" s="43"/>
    </row>
    <row r="3667" spans="5:43" x14ac:dyDescent="0.2">
      <c r="E3667" s="36"/>
      <c r="G3667" s="37"/>
      <c r="H3667" s="38"/>
      <c r="I3667" s="38"/>
      <c r="J3667" s="38"/>
      <c r="M3667" s="39"/>
      <c r="AG3667" s="32"/>
      <c r="AH3667" s="32"/>
      <c r="AI3667" s="40"/>
      <c r="AJ3667" s="41"/>
      <c r="AK3667" s="42"/>
      <c r="AL3667" s="40"/>
      <c r="AM3667" s="41"/>
      <c r="AN3667" s="42"/>
      <c r="AO3667" s="43"/>
      <c r="AP3667" s="43"/>
      <c r="AQ3667" s="43"/>
    </row>
    <row r="3668" spans="5:43" x14ac:dyDescent="0.2">
      <c r="E3668" s="36"/>
      <c r="G3668" s="37"/>
      <c r="H3668" s="38"/>
      <c r="I3668" s="38"/>
      <c r="J3668" s="38"/>
      <c r="M3668" s="39"/>
      <c r="AG3668" s="32"/>
      <c r="AH3668" s="32"/>
      <c r="AI3668" s="40"/>
      <c r="AJ3668" s="41"/>
      <c r="AK3668" s="42"/>
      <c r="AL3668" s="40"/>
      <c r="AM3668" s="41"/>
      <c r="AN3668" s="42"/>
      <c r="AO3668" s="43"/>
      <c r="AP3668" s="43"/>
      <c r="AQ3668" s="43"/>
    </row>
    <row r="3669" spans="5:43" x14ac:dyDescent="0.2">
      <c r="E3669" s="36"/>
      <c r="G3669" s="37"/>
      <c r="H3669" s="38"/>
      <c r="I3669" s="38"/>
      <c r="J3669" s="38"/>
      <c r="M3669" s="39"/>
      <c r="AG3669" s="32"/>
      <c r="AH3669" s="32"/>
      <c r="AI3669" s="40"/>
      <c r="AJ3669" s="41"/>
      <c r="AK3669" s="42"/>
      <c r="AL3669" s="40"/>
      <c r="AM3669" s="41"/>
      <c r="AN3669" s="42"/>
      <c r="AO3669" s="43"/>
      <c r="AP3669" s="43"/>
      <c r="AQ3669" s="43"/>
    </row>
    <row r="3670" spans="5:43" x14ac:dyDescent="0.2">
      <c r="E3670" s="36"/>
      <c r="G3670" s="37"/>
      <c r="H3670" s="38"/>
      <c r="I3670" s="38"/>
      <c r="J3670" s="38"/>
      <c r="M3670" s="39"/>
      <c r="AG3670" s="32"/>
      <c r="AH3670" s="32"/>
      <c r="AI3670" s="40"/>
      <c r="AJ3670" s="41"/>
      <c r="AK3670" s="42"/>
      <c r="AL3670" s="40"/>
      <c r="AM3670" s="41"/>
      <c r="AN3670" s="42"/>
      <c r="AO3670" s="43"/>
      <c r="AP3670" s="43"/>
      <c r="AQ3670" s="43"/>
    </row>
    <row r="3671" spans="5:43" x14ac:dyDescent="0.2">
      <c r="E3671" s="36"/>
      <c r="G3671" s="37"/>
      <c r="H3671" s="38"/>
      <c r="I3671" s="38"/>
      <c r="J3671" s="38"/>
      <c r="M3671" s="39"/>
      <c r="AG3671" s="32"/>
      <c r="AH3671" s="32"/>
      <c r="AI3671" s="40"/>
      <c r="AJ3671" s="41"/>
      <c r="AK3671" s="42"/>
      <c r="AL3671" s="40"/>
      <c r="AM3671" s="41"/>
      <c r="AN3671" s="42"/>
      <c r="AO3671" s="43"/>
      <c r="AP3671" s="43"/>
      <c r="AQ3671" s="43"/>
    </row>
    <row r="3672" spans="5:43" x14ac:dyDescent="0.2">
      <c r="E3672" s="36"/>
      <c r="G3672" s="37"/>
      <c r="H3672" s="38"/>
      <c r="I3672" s="38"/>
      <c r="J3672" s="38"/>
      <c r="M3672" s="39"/>
      <c r="AG3672" s="32"/>
      <c r="AH3672" s="32"/>
      <c r="AI3672" s="40"/>
      <c r="AJ3672" s="41"/>
      <c r="AK3672" s="42"/>
      <c r="AL3672" s="40"/>
      <c r="AM3672" s="41"/>
      <c r="AN3672" s="42"/>
      <c r="AO3672" s="43"/>
      <c r="AP3672" s="43"/>
      <c r="AQ3672" s="43"/>
    </row>
    <row r="3673" spans="5:43" x14ac:dyDescent="0.2">
      <c r="E3673" s="36"/>
      <c r="G3673" s="37"/>
      <c r="H3673" s="38"/>
      <c r="I3673" s="38"/>
      <c r="J3673" s="38"/>
      <c r="M3673" s="39"/>
      <c r="AG3673" s="32"/>
      <c r="AH3673" s="32"/>
      <c r="AI3673" s="40"/>
      <c r="AJ3673" s="41"/>
      <c r="AK3673" s="42"/>
      <c r="AL3673" s="40"/>
      <c r="AM3673" s="41"/>
      <c r="AN3673" s="42"/>
      <c r="AO3673" s="43"/>
      <c r="AP3673" s="43"/>
      <c r="AQ3673" s="43"/>
    </row>
    <row r="3674" spans="5:43" x14ac:dyDescent="0.2">
      <c r="E3674" s="36"/>
      <c r="G3674" s="37"/>
      <c r="H3674" s="38"/>
      <c r="I3674" s="38"/>
      <c r="J3674" s="38"/>
      <c r="M3674" s="39"/>
      <c r="AG3674" s="32"/>
      <c r="AH3674" s="32"/>
      <c r="AI3674" s="40"/>
      <c r="AJ3674" s="41"/>
      <c r="AK3674" s="42"/>
      <c r="AL3674" s="40"/>
      <c r="AM3674" s="41"/>
      <c r="AN3674" s="42"/>
      <c r="AO3674" s="43"/>
      <c r="AP3674" s="43"/>
      <c r="AQ3674" s="43"/>
    </row>
    <row r="3675" spans="5:43" x14ac:dyDescent="0.2">
      <c r="E3675" s="36"/>
      <c r="G3675" s="37"/>
      <c r="H3675" s="38"/>
      <c r="I3675" s="38"/>
      <c r="J3675" s="38"/>
      <c r="M3675" s="39"/>
      <c r="AG3675" s="32"/>
      <c r="AH3675" s="32"/>
      <c r="AI3675" s="40"/>
      <c r="AJ3675" s="41"/>
      <c r="AK3675" s="42"/>
      <c r="AL3675" s="40"/>
      <c r="AM3675" s="41"/>
      <c r="AN3675" s="42"/>
      <c r="AO3675" s="43"/>
      <c r="AP3675" s="43"/>
      <c r="AQ3675" s="43"/>
    </row>
    <row r="3676" spans="5:43" x14ac:dyDescent="0.2">
      <c r="E3676" s="36"/>
      <c r="G3676" s="37"/>
      <c r="H3676" s="38"/>
      <c r="I3676" s="38"/>
      <c r="J3676" s="38"/>
      <c r="M3676" s="39"/>
      <c r="AG3676" s="32"/>
      <c r="AH3676" s="32"/>
      <c r="AI3676" s="40"/>
      <c r="AJ3676" s="41"/>
      <c r="AK3676" s="42"/>
      <c r="AL3676" s="40"/>
      <c r="AM3676" s="41"/>
      <c r="AN3676" s="42"/>
      <c r="AO3676" s="43"/>
      <c r="AP3676" s="43"/>
      <c r="AQ3676" s="43"/>
    </row>
    <row r="3677" spans="5:43" x14ac:dyDescent="0.2">
      <c r="E3677" s="36"/>
      <c r="G3677" s="37"/>
      <c r="H3677" s="38"/>
      <c r="I3677" s="38"/>
      <c r="J3677" s="38"/>
      <c r="M3677" s="39"/>
      <c r="AG3677" s="32"/>
      <c r="AH3677" s="32"/>
      <c r="AI3677" s="40"/>
      <c r="AJ3677" s="41"/>
      <c r="AK3677" s="42"/>
      <c r="AL3677" s="40"/>
      <c r="AM3677" s="41"/>
      <c r="AN3677" s="42"/>
      <c r="AO3677" s="43"/>
      <c r="AP3677" s="43"/>
      <c r="AQ3677" s="43"/>
    </row>
    <row r="3678" spans="5:43" x14ac:dyDescent="0.2">
      <c r="E3678" s="36"/>
      <c r="G3678" s="37"/>
      <c r="H3678" s="38"/>
      <c r="I3678" s="38"/>
      <c r="J3678" s="38"/>
      <c r="M3678" s="39"/>
      <c r="AG3678" s="32"/>
      <c r="AH3678" s="32"/>
      <c r="AI3678" s="40"/>
      <c r="AJ3678" s="41"/>
      <c r="AK3678" s="42"/>
      <c r="AL3678" s="40"/>
      <c r="AM3678" s="41"/>
      <c r="AN3678" s="42"/>
      <c r="AO3678" s="43"/>
      <c r="AP3678" s="43"/>
      <c r="AQ3678" s="43"/>
    </row>
    <row r="3679" spans="5:43" x14ac:dyDescent="0.2">
      <c r="E3679" s="36"/>
      <c r="G3679" s="37"/>
      <c r="H3679" s="38"/>
      <c r="I3679" s="38"/>
      <c r="J3679" s="38"/>
      <c r="M3679" s="39"/>
      <c r="AG3679" s="32"/>
      <c r="AH3679" s="32"/>
      <c r="AI3679" s="40"/>
      <c r="AJ3679" s="41"/>
      <c r="AK3679" s="42"/>
      <c r="AL3679" s="40"/>
      <c r="AM3679" s="41"/>
      <c r="AN3679" s="42"/>
      <c r="AO3679" s="43"/>
      <c r="AP3679" s="43"/>
      <c r="AQ3679" s="43"/>
    </row>
    <row r="3680" spans="5:43" x14ac:dyDescent="0.2">
      <c r="E3680" s="36"/>
      <c r="G3680" s="37"/>
      <c r="H3680" s="38"/>
      <c r="I3680" s="38"/>
      <c r="J3680" s="38"/>
      <c r="M3680" s="39"/>
      <c r="AG3680" s="32"/>
      <c r="AH3680" s="32"/>
      <c r="AI3680" s="40"/>
      <c r="AJ3680" s="41"/>
      <c r="AK3680" s="42"/>
      <c r="AL3680" s="40"/>
      <c r="AM3680" s="41"/>
      <c r="AN3680" s="42"/>
      <c r="AO3680" s="43"/>
      <c r="AP3680" s="43"/>
      <c r="AQ3680" s="43"/>
    </row>
    <row r="3681" spans="5:43" x14ac:dyDescent="0.2">
      <c r="E3681" s="36"/>
      <c r="G3681" s="37"/>
      <c r="H3681" s="38"/>
      <c r="I3681" s="38"/>
      <c r="J3681" s="38"/>
      <c r="M3681" s="39"/>
      <c r="AG3681" s="32"/>
      <c r="AH3681" s="32"/>
      <c r="AI3681" s="40"/>
      <c r="AJ3681" s="41"/>
      <c r="AK3681" s="42"/>
      <c r="AL3681" s="40"/>
      <c r="AM3681" s="41"/>
      <c r="AN3681" s="42"/>
      <c r="AO3681" s="43"/>
      <c r="AP3681" s="43"/>
      <c r="AQ3681" s="43"/>
    </row>
    <row r="3682" spans="5:43" x14ac:dyDescent="0.2">
      <c r="E3682" s="36"/>
      <c r="G3682" s="37"/>
      <c r="H3682" s="38"/>
      <c r="I3682" s="38"/>
      <c r="J3682" s="38"/>
      <c r="M3682" s="39"/>
      <c r="AG3682" s="32"/>
      <c r="AH3682" s="32"/>
      <c r="AI3682" s="40"/>
      <c r="AJ3682" s="41"/>
      <c r="AK3682" s="42"/>
      <c r="AL3682" s="40"/>
      <c r="AM3682" s="41"/>
      <c r="AN3682" s="42"/>
      <c r="AO3682" s="43"/>
      <c r="AP3682" s="43"/>
      <c r="AQ3682" s="43"/>
    </row>
    <row r="3683" spans="5:43" x14ac:dyDescent="0.2">
      <c r="E3683" s="36"/>
      <c r="G3683" s="37"/>
      <c r="H3683" s="38"/>
      <c r="I3683" s="38"/>
      <c r="J3683" s="38"/>
      <c r="M3683" s="39"/>
      <c r="AG3683" s="32"/>
      <c r="AH3683" s="32"/>
      <c r="AI3683" s="40"/>
      <c r="AJ3683" s="41"/>
      <c r="AK3683" s="42"/>
      <c r="AL3683" s="40"/>
      <c r="AM3683" s="41"/>
      <c r="AN3683" s="42"/>
      <c r="AO3683" s="43"/>
      <c r="AP3683" s="43"/>
      <c r="AQ3683" s="43"/>
    </row>
    <row r="3684" spans="5:43" x14ac:dyDescent="0.2">
      <c r="E3684" s="36"/>
      <c r="G3684" s="37"/>
      <c r="H3684" s="38"/>
      <c r="I3684" s="38"/>
      <c r="J3684" s="38"/>
      <c r="M3684" s="39"/>
      <c r="AG3684" s="32"/>
      <c r="AH3684" s="32"/>
      <c r="AI3684" s="40"/>
      <c r="AJ3684" s="41"/>
      <c r="AK3684" s="42"/>
      <c r="AL3684" s="40"/>
      <c r="AM3684" s="41"/>
      <c r="AN3684" s="42"/>
      <c r="AO3684" s="43"/>
      <c r="AP3684" s="43"/>
      <c r="AQ3684" s="43"/>
    </row>
    <row r="3685" spans="5:43" x14ac:dyDescent="0.2">
      <c r="E3685" s="36"/>
      <c r="G3685" s="37"/>
      <c r="H3685" s="38"/>
      <c r="I3685" s="38"/>
      <c r="J3685" s="38"/>
      <c r="M3685" s="39"/>
      <c r="AG3685" s="32"/>
      <c r="AH3685" s="32"/>
      <c r="AI3685" s="40"/>
      <c r="AJ3685" s="41"/>
      <c r="AK3685" s="42"/>
      <c r="AL3685" s="40"/>
      <c r="AM3685" s="41"/>
      <c r="AN3685" s="42"/>
      <c r="AO3685" s="43"/>
      <c r="AP3685" s="43"/>
      <c r="AQ3685" s="43"/>
    </row>
    <row r="3686" spans="5:43" x14ac:dyDescent="0.2">
      <c r="E3686" s="36"/>
      <c r="G3686" s="37"/>
      <c r="H3686" s="38"/>
      <c r="I3686" s="38"/>
      <c r="J3686" s="38"/>
      <c r="M3686" s="39"/>
      <c r="AG3686" s="32"/>
      <c r="AH3686" s="32"/>
      <c r="AI3686" s="40"/>
      <c r="AJ3686" s="41"/>
      <c r="AK3686" s="42"/>
      <c r="AL3686" s="40"/>
      <c r="AM3686" s="41"/>
      <c r="AN3686" s="42"/>
      <c r="AO3686" s="43"/>
      <c r="AP3686" s="43"/>
      <c r="AQ3686" s="43"/>
    </row>
    <row r="3687" spans="5:43" x14ac:dyDescent="0.2">
      <c r="E3687" s="36"/>
      <c r="G3687" s="37"/>
      <c r="H3687" s="38"/>
      <c r="I3687" s="38"/>
      <c r="J3687" s="38"/>
      <c r="M3687" s="39"/>
      <c r="AG3687" s="32"/>
      <c r="AH3687" s="32"/>
      <c r="AI3687" s="40"/>
      <c r="AJ3687" s="41"/>
      <c r="AK3687" s="42"/>
      <c r="AL3687" s="40"/>
      <c r="AM3687" s="41"/>
      <c r="AN3687" s="42"/>
      <c r="AO3687" s="43"/>
      <c r="AP3687" s="43"/>
      <c r="AQ3687" s="43"/>
    </row>
    <row r="3688" spans="5:43" x14ac:dyDescent="0.2">
      <c r="E3688" s="36"/>
      <c r="G3688" s="37"/>
      <c r="H3688" s="38"/>
      <c r="I3688" s="38"/>
      <c r="J3688" s="38"/>
      <c r="M3688" s="39"/>
      <c r="AG3688" s="32"/>
      <c r="AH3688" s="32"/>
      <c r="AI3688" s="40"/>
      <c r="AJ3688" s="41"/>
      <c r="AK3688" s="42"/>
      <c r="AL3688" s="40"/>
      <c r="AM3688" s="41"/>
      <c r="AN3688" s="42"/>
      <c r="AO3688" s="43"/>
      <c r="AP3688" s="43"/>
      <c r="AQ3688" s="43"/>
    </row>
    <row r="3689" spans="5:43" x14ac:dyDescent="0.2">
      <c r="E3689" s="36"/>
      <c r="G3689" s="37"/>
      <c r="H3689" s="38"/>
      <c r="I3689" s="38"/>
      <c r="J3689" s="38"/>
      <c r="M3689" s="39"/>
      <c r="AG3689" s="32"/>
      <c r="AH3689" s="32"/>
      <c r="AI3689" s="40"/>
      <c r="AJ3689" s="41"/>
      <c r="AK3689" s="42"/>
      <c r="AL3689" s="40"/>
      <c r="AM3689" s="41"/>
      <c r="AN3689" s="42"/>
      <c r="AO3689" s="43"/>
      <c r="AP3689" s="43"/>
      <c r="AQ3689" s="43"/>
    </row>
    <row r="3690" spans="5:43" x14ac:dyDescent="0.2">
      <c r="E3690" s="36"/>
      <c r="G3690" s="37"/>
      <c r="H3690" s="38"/>
      <c r="I3690" s="38"/>
      <c r="J3690" s="38"/>
      <c r="M3690" s="39"/>
      <c r="AG3690" s="32"/>
      <c r="AH3690" s="32"/>
      <c r="AI3690" s="40"/>
      <c r="AJ3690" s="41"/>
      <c r="AK3690" s="42"/>
      <c r="AL3690" s="40"/>
      <c r="AM3690" s="41"/>
      <c r="AN3690" s="42"/>
      <c r="AO3690" s="43"/>
      <c r="AP3690" s="43"/>
      <c r="AQ3690" s="43"/>
    </row>
    <row r="3691" spans="5:43" x14ac:dyDescent="0.2">
      <c r="E3691" s="36"/>
      <c r="G3691" s="37"/>
      <c r="H3691" s="38"/>
      <c r="I3691" s="38"/>
      <c r="J3691" s="38"/>
      <c r="M3691" s="39"/>
      <c r="AG3691" s="32"/>
      <c r="AH3691" s="32"/>
      <c r="AI3691" s="40"/>
      <c r="AJ3691" s="41"/>
      <c r="AK3691" s="42"/>
      <c r="AL3691" s="40"/>
      <c r="AM3691" s="41"/>
      <c r="AN3691" s="42"/>
      <c r="AO3691" s="43"/>
      <c r="AP3691" s="43"/>
      <c r="AQ3691" s="43"/>
    </row>
    <row r="3692" spans="5:43" x14ac:dyDescent="0.2">
      <c r="E3692" s="36"/>
      <c r="G3692" s="37"/>
      <c r="H3692" s="38"/>
      <c r="I3692" s="38"/>
      <c r="J3692" s="38"/>
      <c r="M3692" s="39"/>
      <c r="AG3692" s="32"/>
      <c r="AH3692" s="32"/>
      <c r="AI3692" s="40"/>
      <c r="AJ3692" s="41"/>
      <c r="AK3692" s="42"/>
      <c r="AL3692" s="40"/>
      <c r="AM3692" s="41"/>
      <c r="AN3692" s="42"/>
      <c r="AO3692" s="43"/>
      <c r="AP3692" s="43"/>
      <c r="AQ3692" s="43"/>
    </row>
    <row r="3693" spans="5:43" x14ac:dyDescent="0.2">
      <c r="E3693" s="36"/>
      <c r="G3693" s="37"/>
      <c r="H3693" s="38"/>
      <c r="I3693" s="38"/>
      <c r="J3693" s="38"/>
      <c r="M3693" s="39"/>
      <c r="AG3693" s="32"/>
      <c r="AH3693" s="32"/>
      <c r="AI3693" s="40"/>
      <c r="AJ3693" s="41"/>
      <c r="AK3693" s="42"/>
      <c r="AL3693" s="40"/>
      <c r="AM3693" s="41"/>
      <c r="AN3693" s="42"/>
      <c r="AO3693" s="43"/>
      <c r="AP3693" s="43"/>
      <c r="AQ3693" s="43"/>
    </row>
    <row r="3694" spans="5:43" x14ac:dyDescent="0.2">
      <c r="E3694" s="36"/>
      <c r="G3694" s="37"/>
      <c r="H3694" s="38"/>
      <c r="I3694" s="38"/>
      <c r="J3694" s="38"/>
      <c r="M3694" s="39"/>
      <c r="AG3694" s="32"/>
      <c r="AH3694" s="32"/>
      <c r="AI3694" s="40"/>
      <c r="AJ3694" s="41"/>
      <c r="AK3694" s="42"/>
      <c r="AL3694" s="40"/>
      <c r="AM3694" s="41"/>
      <c r="AN3694" s="42"/>
      <c r="AO3694" s="43"/>
      <c r="AP3694" s="43"/>
      <c r="AQ3694" s="43"/>
    </row>
    <row r="3695" spans="5:43" x14ac:dyDescent="0.2">
      <c r="E3695" s="36"/>
      <c r="G3695" s="37"/>
      <c r="H3695" s="38"/>
      <c r="I3695" s="38"/>
      <c r="J3695" s="38"/>
      <c r="M3695" s="39"/>
      <c r="AG3695" s="32"/>
      <c r="AH3695" s="32"/>
      <c r="AI3695" s="40"/>
      <c r="AJ3695" s="41"/>
      <c r="AK3695" s="42"/>
      <c r="AL3695" s="40"/>
      <c r="AM3695" s="41"/>
      <c r="AN3695" s="42"/>
      <c r="AO3695" s="43"/>
      <c r="AP3695" s="43"/>
      <c r="AQ3695" s="43"/>
    </row>
    <row r="3696" spans="5:43" x14ac:dyDescent="0.2">
      <c r="E3696" s="36"/>
      <c r="G3696" s="37"/>
      <c r="H3696" s="38"/>
      <c r="I3696" s="38"/>
      <c r="J3696" s="38"/>
      <c r="M3696" s="39"/>
      <c r="AG3696" s="32"/>
      <c r="AH3696" s="32"/>
      <c r="AI3696" s="40"/>
      <c r="AJ3696" s="41"/>
      <c r="AK3696" s="42"/>
      <c r="AL3696" s="40"/>
      <c r="AM3696" s="41"/>
      <c r="AN3696" s="42"/>
      <c r="AO3696" s="43"/>
      <c r="AP3696" s="43"/>
      <c r="AQ3696" s="43"/>
    </row>
    <row r="3697" spans="5:43" x14ac:dyDescent="0.2">
      <c r="E3697" s="36"/>
      <c r="G3697" s="37"/>
      <c r="H3697" s="38"/>
      <c r="I3697" s="38"/>
      <c r="J3697" s="38"/>
      <c r="M3697" s="39"/>
      <c r="AG3697" s="32"/>
      <c r="AH3697" s="32"/>
      <c r="AI3697" s="40"/>
      <c r="AJ3697" s="41"/>
      <c r="AK3697" s="42"/>
      <c r="AL3697" s="40"/>
      <c r="AM3697" s="41"/>
      <c r="AN3697" s="42"/>
      <c r="AO3697" s="43"/>
      <c r="AP3697" s="43"/>
      <c r="AQ3697" s="43"/>
    </row>
    <row r="3698" spans="5:43" x14ac:dyDescent="0.2">
      <c r="E3698" s="36"/>
      <c r="G3698" s="37"/>
      <c r="H3698" s="38"/>
      <c r="I3698" s="38"/>
      <c r="J3698" s="38"/>
      <c r="M3698" s="39"/>
      <c r="AG3698" s="32"/>
      <c r="AH3698" s="32"/>
      <c r="AI3698" s="40"/>
      <c r="AJ3698" s="41"/>
      <c r="AK3698" s="42"/>
      <c r="AL3698" s="40"/>
      <c r="AM3698" s="41"/>
      <c r="AN3698" s="42"/>
      <c r="AO3698" s="43"/>
      <c r="AP3698" s="43"/>
      <c r="AQ3698" s="43"/>
    </row>
    <row r="3699" spans="5:43" x14ac:dyDescent="0.2">
      <c r="E3699" s="36"/>
      <c r="G3699" s="37"/>
      <c r="H3699" s="38"/>
      <c r="I3699" s="38"/>
      <c r="J3699" s="38"/>
      <c r="M3699" s="39"/>
      <c r="AG3699" s="32"/>
      <c r="AH3699" s="32"/>
      <c r="AI3699" s="40"/>
      <c r="AJ3699" s="41"/>
      <c r="AK3699" s="42"/>
      <c r="AL3699" s="40"/>
      <c r="AM3699" s="41"/>
      <c r="AN3699" s="42"/>
      <c r="AO3699" s="43"/>
      <c r="AP3699" s="43"/>
      <c r="AQ3699" s="43"/>
    </row>
    <row r="3700" spans="5:43" x14ac:dyDescent="0.2">
      <c r="E3700" s="36"/>
      <c r="G3700" s="37"/>
      <c r="H3700" s="38"/>
      <c r="I3700" s="38"/>
      <c r="J3700" s="38"/>
      <c r="M3700" s="39"/>
      <c r="AG3700" s="32"/>
      <c r="AH3700" s="32"/>
      <c r="AI3700" s="40"/>
      <c r="AJ3700" s="41"/>
      <c r="AK3700" s="42"/>
      <c r="AL3700" s="40"/>
      <c r="AM3700" s="41"/>
      <c r="AN3700" s="42"/>
      <c r="AO3700" s="43"/>
      <c r="AP3700" s="43"/>
      <c r="AQ3700" s="43"/>
    </row>
    <row r="3701" spans="5:43" x14ac:dyDescent="0.2">
      <c r="E3701" s="36"/>
      <c r="G3701" s="37"/>
      <c r="H3701" s="38"/>
      <c r="I3701" s="38"/>
      <c r="J3701" s="38"/>
      <c r="M3701" s="39"/>
      <c r="AG3701" s="32"/>
      <c r="AH3701" s="32"/>
      <c r="AI3701" s="40"/>
      <c r="AJ3701" s="41"/>
      <c r="AK3701" s="42"/>
      <c r="AL3701" s="40"/>
      <c r="AM3701" s="41"/>
      <c r="AN3701" s="42"/>
      <c r="AO3701" s="43"/>
      <c r="AP3701" s="43"/>
      <c r="AQ3701" s="43"/>
    </row>
    <row r="3702" spans="5:43" x14ac:dyDescent="0.2">
      <c r="E3702" s="36"/>
      <c r="G3702" s="37"/>
      <c r="H3702" s="38"/>
      <c r="I3702" s="38"/>
      <c r="J3702" s="38"/>
      <c r="M3702" s="39"/>
      <c r="AG3702" s="32"/>
      <c r="AH3702" s="32"/>
      <c r="AI3702" s="40"/>
      <c r="AJ3702" s="41"/>
      <c r="AK3702" s="42"/>
      <c r="AL3702" s="40"/>
      <c r="AM3702" s="41"/>
      <c r="AN3702" s="42"/>
      <c r="AO3702" s="43"/>
      <c r="AP3702" s="43"/>
      <c r="AQ3702" s="43"/>
    </row>
    <row r="3703" spans="5:43" x14ac:dyDescent="0.2">
      <c r="E3703" s="36"/>
      <c r="G3703" s="37"/>
      <c r="H3703" s="38"/>
      <c r="I3703" s="38"/>
      <c r="J3703" s="38"/>
      <c r="M3703" s="39"/>
      <c r="AG3703" s="32"/>
      <c r="AH3703" s="32"/>
      <c r="AI3703" s="40"/>
      <c r="AJ3703" s="41"/>
      <c r="AK3703" s="42"/>
      <c r="AL3703" s="40"/>
      <c r="AM3703" s="41"/>
      <c r="AN3703" s="42"/>
      <c r="AO3703" s="43"/>
      <c r="AP3703" s="43"/>
      <c r="AQ3703" s="43"/>
    </row>
    <row r="3704" spans="5:43" x14ac:dyDescent="0.2">
      <c r="E3704" s="36"/>
      <c r="G3704" s="37"/>
      <c r="H3704" s="38"/>
      <c r="I3704" s="38"/>
      <c r="J3704" s="38"/>
      <c r="M3704" s="39"/>
      <c r="AG3704" s="32"/>
      <c r="AH3704" s="32"/>
      <c r="AI3704" s="40"/>
      <c r="AJ3704" s="41"/>
      <c r="AK3704" s="42"/>
      <c r="AL3704" s="40"/>
      <c r="AM3704" s="41"/>
      <c r="AN3704" s="42"/>
      <c r="AO3704" s="43"/>
      <c r="AP3704" s="43"/>
      <c r="AQ3704" s="43"/>
    </row>
    <row r="3705" spans="5:43" x14ac:dyDescent="0.2">
      <c r="E3705" s="36"/>
      <c r="G3705" s="37"/>
      <c r="H3705" s="38"/>
      <c r="I3705" s="38"/>
      <c r="J3705" s="38"/>
      <c r="M3705" s="39"/>
      <c r="AG3705" s="32"/>
      <c r="AH3705" s="32"/>
      <c r="AI3705" s="40"/>
      <c r="AJ3705" s="41"/>
      <c r="AK3705" s="42"/>
      <c r="AL3705" s="40"/>
      <c r="AM3705" s="41"/>
      <c r="AN3705" s="42"/>
      <c r="AO3705" s="43"/>
      <c r="AP3705" s="43"/>
      <c r="AQ3705" s="43"/>
    </row>
    <row r="3706" spans="5:43" x14ac:dyDescent="0.2">
      <c r="E3706" s="36"/>
      <c r="G3706" s="37"/>
      <c r="H3706" s="38"/>
      <c r="I3706" s="38"/>
      <c r="J3706" s="38"/>
      <c r="M3706" s="39"/>
      <c r="AG3706" s="32"/>
      <c r="AH3706" s="32"/>
      <c r="AI3706" s="40"/>
      <c r="AJ3706" s="41"/>
      <c r="AK3706" s="42"/>
      <c r="AL3706" s="40"/>
      <c r="AM3706" s="41"/>
      <c r="AN3706" s="42"/>
      <c r="AO3706" s="43"/>
      <c r="AP3706" s="43"/>
      <c r="AQ3706" s="43"/>
    </row>
    <row r="3707" spans="5:43" x14ac:dyDescent="0.2">
      <c r="E3707" s="36"/>
      <c r="G3707" s="37"/>
      <c r="H3707" s="38"/>
      <c r="I3707" s="38"/>
      <c r="J3707" s="38"/>
      <c r="M3707" s="39"/>
      <c r="AG3707" s="32"/>
      <c r="AH3707" s="32"/>
      <c r="AI3707" s="40"/>
      <c r="AJ3707" s="41"/>
      <c r="AK3707" s="42"/>
      <c r="AL3707" s="40"/>
      <c r="AM3707" s="41"/>
      <c r="AN3707" s="42"/>
      <c r="AO3707" s="43"/>
      <c r="AP3707" s="43"/>
      <c r="AQ3707" s="43"/>
    </row>
    <row r="3708" spans="5:43" x14ac:dyDescent="0.2">
      <c r="E3708" s="36"/>
      <c r="G3708" s="37"/>
      <c r="H3708" s="38"/>
      <c r="I3708" s="38"/>
      <c r="J3708" s="38"/>
      <c r="M3708" s="39"/>
      <c r="AG3708" s="32"/>
      <c r="AH3708" s="32"/>
      <c r="AI3708" s="40"/>
      <c r="AJ3708" s="41"/>
      <c r="AK3708" s="42"/>
      <c r="AL3708" s="40"/>
      <c r="AM3708" s="41"/>
      <c r="AN3708" s="42"/>
      <c r="AO3708" s="43"/>
      <c r="AP3708" s="43"/>
      <c r="AQ3708" s="43"/>
    </row>
    <row r="3709" spans="5:43" x14ac:dyDescent="0.2">
      <c r="E3709" s="36"/>
      <c r="G3709" s="37"/>
      <c r="H3709" s="38"/>
      <c r="I3709" s="38"/>
      <c r="J3709" s="38"/>
      <c r="M3709" s="39"/>
      <c r="AG3709" s="32"/>
      <c r="AH3709" s="32"/>
      <c r="AI3709" s="40"/>
      <c r="AJ3709" s="41"/>
      <c r="AK3709" s="42"/>
      <c r="AL3709" s="40"/>
      <c r="AM3709" s="41"/>
      <c r="AN3709" s="42"/>
      <c r="AO3709" s="43"/>
      <c r="AP3709" s="43"/>
      <c r="AQ3709" s="43"/>
    </row>
    <row r="3710" spans="5:43" x14ac:dyDescent="0.2">
      <c r="E3710" s="36"/>
      <c r="G3710" s="37"/>
      <c r="H3710" s="38"/>
      <c r="I3710" s="38"/>
      <c r="J3710" s="38"/>
      <c r="M3710" s="39"/>
      <c r="AG3710" s="32"/>
      <c r="AH3710" s="32"/>
      <c r="AI3710" s="40"/>
      <c r="AJ3710" s="41"/>
      <c r="AK3710" s="42"/>
      <c r="AL3710" s="40"/>
      <c r="AM3710" s="41"/>
      <c r="AN3710" s="42"/>
      <c r="AO3710" s="43"/>
      <c r="AP3710" s="43"/>
      <c r="AQ3710" s="43"/>
    </row>
    <row r="3711" spans="5:43" x14ac:dyDescent="0.2">
      <c r="E3711" s="36"/>
      <c r="G3711" s="37"/>
      <c r="H3711" s="38"/>
      <c r="I3711" s="38"/>
      <c r="J3711" s="38"/>
      <c r="M3711" s="39"/>
      <c r="AG3711" s="32"/>
      <c r="AH3711" s="32"/>
      <c r="AI3711" s="40"/>
      <c r="AJ3711" s="41"/>
      <c r="AK3711" s="42"/>
      <c r="AL3711" s="40"/>
      <c r="AM3711" s="41"/>
      <c r="AN3711" s="42"/>
      <c r="AO3711" s="43"/>
      <c r="AP3711" s="43"/>
      <c r="AQ3711" s="43"/>
    </row>
    <row r="3712" spans="5:43" x14ac:dyDescent="0.2">
      <c r="E3712" s="36"/>
      <c r="G3712" s="37"/>
      <c r="H3712" s="38"/>
      <c r="I3712" s="38"/>
      <c r="J3712" s="38"/>
      <c r="M3712" s="39"/>
      <c r="AG3712" s="32"/>
      <c r="AH3712" s="32"/>
      <c r="AI3712" s="40"/>
      <c r="AJ3712" s="41"/>
      <c r="AK3712" s="42"/>
      <c r="AL3712" s="40"/>
      <c r="AM3712" s="41"/>
      <c r="AN3712" s="42"/>
      <c r="AO3712" s="43"/>
      <c r="AP3712" s="43"/>
      <c r="AQ3712" s="43"/>
    </row>
    <row r="3713" spans="5:43" x14ac:dyDescent="0.2">
      <c r="E3713" s="36"/>
      <c r="G3713" s="37"/>
      <c r="H3713" s="38"/>
      <c r="I3713" s="38"/>
      <c r="J3713" s="38"/>
      <c r="M3713" s="39"/>
      <c r="AG3713" s="32"/>
      <c r="AH3713" s="32"/>
      <c r="AI3713" s="40"/>
      <c r="AJ3713" s="41"/>
      <c r="AK3713" s="42"/>
      <c r="AL3713" s="40"/>
      <c r="AM3713" s="41"/>
      <c r="AN3713" s="42"/>
      <c r="AO3713" s="43"/>
      <c r="AP3713" s="43"/>
      <c r="AQ3713" s="43"/>
    </row>
    <row r="3714" spans="5:43" x14ac:dyDescent="0.2">
      <c r="E3714" s="36"/>
      <c r="G3714" s="37"/>
      <c r="H3714" s="38"/>
      <c r="I3714" s="38"/>
      <c r="J3714" s="38"/>
      <c r="M3714" s="39"/>
      <c r="AG3714" s="32"/>
      <c r="AH3714" s="32"/>
      <c r="AI3714" s="40"/>
      <c r="AJ3714" s="41"/>
      <c r="AK3714" s="42"/>
      <c r="AL3714" s="40"/>
      <c r="AM3714" s="41"/>
      <c r="AN3714" s="42"/>
      <c r="AO3714" s="43"/>
      <c r="AP3714" s="43"/>
      <c r="AQ3714" s="43"/>
    </row>
    <row r="3715" spans="5:43" x14ac:dyDescent="0.2">
      <c r="E3715" s="36"/>
      <c r="G3715" s="37"/>
      <c r="H3715" s="38"/>
      <c r="I3715" s="38"/>
      <c r="J3715" s="38"/>
      <c r="M3715" s="39"/>
      <c r="AG3715" s="32"/>
      <c r="AH3715" s="32"/>
      <c r="AI3715" s="40"/>
      <c r="AJ3715" s="41"/>
      <c r="AK3715" s="42"/>
      <c r="AL3715" s="40"/>
      <c r="AM3715" s="41"/>
      <c r="AN3715" s="42"/>
      <c r="AO3715" s="43"/>
      <c r="AP3715" s="43"/>
      <c r="AQ3715" s="43"/>
    </row>
    <row r="3716" spans="5:43" x14ac:dyDescent="0.2">
      <c r="E3716" s="36"/>
      <c r="G3716" s="37"/>
      <c r="H3716" s="38"/>
      <c r="I3716" s="38"/>
      <c r="J3716" s="38"/>
      <c r="M3716" s="39"/>
      <c r="AG3716" s="32"/>
      <c r="AH3716" s="32"/>
      <c r="AI3716" s="40"/>
      <c r="AJ3716" s="41"/>
      <c r="AK3716" s="42"/>
      <c r="AL3716" s="40"/>
      <c r="AM3716" s="41"/>
      <c r="AN3716" s="42"/>
      <c r="AO3716" s="43"/>
      <c r="AP3716" s="43"/>
      <c r="AQ3716" s="43"/>
    </row>
    <row r="3717" spans="5:43" x14ac:dyDescent="0.2">
      <c r="E3717" s="36"/>
      <c r="G3717" s="37"/>
      <c r="H3717" s="38"/>
      <c r="I3717" s="38"/>
      <c r="J3717" s="38"/>
      <c r="M3717" s="39"/>
      <c r="AG3717" s="32"/>
      <c r="AH3717" s="32"/>
      <c r="AI3717" s="40"/>
      <c r="AJ3717" s="41"/>
      <c r="AK3717" s="42"/>
      <c r="AL3717" s="40"/>
      <c r="AM3717" s="41"/>
      <c r="AN3717" s="42"/>
      <c r="AO3717" s="43"/>
      <c r="AP3717" s="43"/>
      <c r="AQ3717" s="43"/>
    </row>
    <row r="3718" spans="5:43" x14ac:dyDescent="0.2">
      <c r="E3718" s="36"/>
      <c r="G3718" s="37"/>
      <c r="H3718" s="38"/>
      <c r="I3718" s="38"/>
      <c r="J3718" s="38"/>
      <c r="M3718" s="39"/>
      <c r="AG3718" s="32"/>
      <c r="AH3718" s="32"/>
      <c r="AI3718" s="40"/>
      <c r="AJ3718" s="41"/>
      <c r="AK3718" s="42"/>
      <c r="AL3718" s="40"/>
      <c r="AM3718" s="41"/>
      <c r="AN3718" s="42"/>
      <c r="AO3718" s="43"/>
      <c r="AP3718" s="43"/>
      <c r="AQ3718" s="43"/>
    </row>
    <row r="3719" spans="5:43" x14ac:dyDescent="0.2">
      <c r="E3719" s="36"/>
      <c r="G3719" s="37"/>
      <c r="H3719" s="38"/>
      <c r="I3719" s="38"/>
      <c r="J3719" s="38"/>
      <c r="M3719" s="39"/>
      <c r="AG3719" s="32"/>
      <c r="AH3719" s="32"/>
      <c r="AI3719" s="40"/>
      <c r="AJ3719" s="41"/>
      <c r="AK3719" s="42"/>
      <c r="AL3719" s="40"/>
      <c r="AM3719" s="41"/>
      <c r="AN3719" s="42"/>
      <c r="AO3719" s="43"/>
      <c r="AP3719" s="43"/>
      <c r="AQ3719" s="43"/>
    </row>
    <row r="3720" spans="5:43" x14ac:dyDescent="0.2">
      <c r="E3720" s="36"/>
      <c r="G3720" s="37"/>
      <c r="H3720" s="38"/>
      <c r="I3720" s="38"/>
      <c r="J3720" s="38"/>
      <c r="M3720" s="39"/>
      <c r="AG3720" s="32"/>
      <c r="AH3720" s="32"/>
      <c r="AI3720" s="40"/>
      <c r="AJ3720" s="41"/>
      <c r="AK3720" s="42"/>
      <c r="AL3720" s="40"/>
      <c r="AM3720" s="41"/>
      <c r="AN3720" s="42"/>
      <c r="AO3720" s="43"/>
      <c r="AP3720" s="43"/>
      <c r="AQ3720" s="43"/>
    </row>
    <row r="3721" spans="5:43" x14ac:dyDescent="0.2">
      <c r="E3721" s="36"/>
      <c r="G3721" s="37"/>
      <c r="H3721" s="38"/>
      <c r="I3721" s="38"/>
      <c r="J3721" s="38"/>
      <c r="M3721" s="39"/>
      <c r="AG3721" s="32"/>
      <c r="AH3721" s="32"/>
      <c r="AI3721" s="40"/>
      <c r="AJ3721" s="41"/>
      <c r="AK3721" s="42"/>
      <c r="AL3721" s="40"/>
      <c r="AM3721" s="41"/>
      <c r="AN3721" s="42"/>
      <c r="AO3721" s="43"/>
      <c r="AP3721" s="43"/>
      <c r="AQ3721" s="43"/>
    </row>
    <row r="3722" spans="5:43" x14ac:dyDescent="0.2">
      <c r="E3722" s="36"/>
      <c r="G3722" s="37"/>
      <c r="H3722" s="38"/>
      <c r="I3722" s="38"/>
      <c r="J3722" s="38"/>
      <c r="M3722" s="39"/>
      <c r="AG3722" s="32"/>
      <c r="AH3722" s="32"/>
      <c r="AI3722" s="40"/>
      <c r="AJ3722" s="41"/>
      <c r="AK3722" s="42"/>
      <c r="AL3722" s="40"/>
      <c r="AM3722" s="41"/>
      <c r="AN3722" s="42"/>
      <c r="AO3722" s="43"/>
      <c r="AP3722" s="43"/>
      <c r="AQ3722" s="43"/>
    </row>
    <row r="3723" spans="5:43" x14ac:dyDescent="0.2">
      <c r="E3723" s="36"/>
      <c r="G3723" s="37"/>
      <c r="H3723" s="38"/>
      <c r="I3723" s="38"/>
      <c r="J3723" s="38"/>
      <c r="M3723" s="39"/>
      <c r="AG3723" s="32"/>
      <c r="AH3723" s="32"/>
      <c r="AI3723" s="40"/>
      <c r="AJ3723" s="41"/>
      <c r="AK3723" s="42"/>
      <c r="AL3723" s="40"/>
      <c r="AM3723" s="41"/>
      <c r="AN3723" s="42"/>
      <c r="AO3723" s="43"/>
      <c r="AP3723" s="43"/>
      <c r="AQ3723" s="43"/>
    </row>
    <row r="3724" spans="5:43" x14ac:dyDescent="0.2">
      <c r="E3724" s="36"/>
      <c r="G3724" s="37"/>
      <c r="H3724" s="38"/>
      <c r="I3724" s="38"/>
      <c r="J3724" s="38"/>
      <c r="M3724" s="39"/>
      <c r="AG3724" s="32"/>
      <c r="AH3724" s="32"/>
      <c r="AI3724" s="40"/>
      <c r="AJ3724" s="41"/>
      <c r="AK3724" s="42"/>
      <c r="AL3724" s="40"/>
      <c r="AM3724" s="41"/>
      <c r="AN3724" s="42"/>
      <c r="AO3724" s="43"/>
      <c r="AP3724" s="43"/>
      <c r="AQ3724" s="43"/>
    </row>
    <row r="3725" spans="5:43" x14ac:dyDescent="0.2">
      <c r="E3725" s="36"/>
      <c r="G3725" s="37"/>
      <c r="H3725" s="38"/>
      <c r="I3725" s="38"/>
      <c r="J3725" s="38"/>
      <c r="M3725" s="39"/>
      <c r="AG3725" s="32"/>
      <c r="AH3725" s="32"/>
      <c r="AI3725" s="40"/>
      <c r="AJ3725" s="41"/>
      <c r="AK3725" s="42"/>
      <c r="AL3725" s="40"/>
      <c r="AM3725" s="41"/>
      <c r="AN3725" s="42"/>
      <c r="AO3725" s="43"/>
      <c r="AP3725" s="43"/>
      <c r="AQ3725" s="43"/>
    </row>
    <row r="3726" spans="5:43" x14ac:dyDescent="0.2">
      <c r="E3726" s="36"/>
      <c r="G3726" s="37"/>
      <c r="H3726" s="38"/>
      <c r="I3726" s="38"/>
      <c r="J3726" s="38"/>
      <c r="M3726" s="39"/>
      <c r="AG3726" s="32"/>
      <c r="AH3726" s="32"/>
      <c r="AI3726" s="40"/>
      <c r="AJ3726" s="41"/>
      <c r="AK3726" s="42"/>
      <c r="AL3726" s="40"/>
      <c r="AM3726" s="41"/>
      <c r="AN3726" s="42"/>
      <c r="AO3726" s="43"/>
      <c r="AP3726" s="43"/>
      <c r="AQ3726" s="43"/>
    </row>
    <row r="3727" spans="5:43" x14ac:dyDescent="0.2">
      <c r="E3727" s="36"/>
      <c r="G3727" s="37"/>
      <c r="H3727" s="38"/>
      <c r="I3727" s="38"/>
      <c r="J3727" s="38"/>
      <c r="M3727" s="39"/>
      <c r="AG3727" s="32"/>
      <c r="AH3727" s="32"/>
      <c r="AI3727" s="40"/>
      <c r="AJ3727" s="41"/>
      <c r="AK3727" s="42"/>
      <c r="AL3727" s="40"/>
      <c r="AM3727" s="41"/>
      <c r="AN3727" s="42"/>
      <c r="AO3727" s="43"/>
      <c r="AP3727" s="43"/>
      <c r="AQ3727" s="43"/>
    </row>
    <row r="3728" spans="5:43" x14ac:dyDescent="0.2">
      <c r="E3728" s="36"/>
      <c r="G3728" s="37"/>
      <c r="H3728" s="38"/>
      <c r="I3728" s="38"/>
      <c r="J3728" s="38"/>
      <c r="M3728" s="39"/>
      <c r="AG3728" s="32"/>
      <c r="AH3728" s="32"/>
      <c r="AI3728" s="40"/>
      <c r="AJ3728" s="41"/>
      <c r="AK3728" s="42"/>
      <c r="AL3728" s="40"/>
      <c r="AM3728" s="41"/>
      <c r="AN3728" s="42"/>
      <c r="AO3728" s="43"/>
      <c r="AP3728" s="43"/>
      <c r="AQ3728" s="43"/>
    </row>
    <row r="3729" spans="5:43" x14ac:dyDescent="0.2">
      <c r="E3729" s="36"/>
      <c r="G3729" s="37"/>
      <c r="H3729" s="38"/>
      <c r="I3729" s="38"/>
      <c r="J3729" s="38"/>
      <c r="M3729" s="39"/>
      <c r="AG3729" s="32"/>
      <c r="AH3729" s="32"/>
      <c r="AI3729" s="40"/>
      <c r="AJ3729" s="41"/>
      <c r="AK3729" s="42"/>
      <c r="AL3729" s="40"/>
      <c r="AM3729" s="41"/>
      <c r="AN3729" s="42"/>
      <c r="AO3729" s="43"/>
      <c r="AP3729" s="43"/>
      <c r="AQ3729" s="43"/>
    </row>
    <row r="3730" spans="5:43" x14ac:dyDescent="0.2">
      <c r="E3730" s="36"/>
      <c r="G3730" s="37"/>
      <c r="H3730" s="38"/>
      <c r="I3730" s="38"/>
      <c r="J3730" s="38"/>
      <c r="M3730" s="39"/>
      <c r="AG3730" s="32"/>
      <c r="AH3730" s="32"/>
      <c r="AI3730" s="40"/>
      <c r="AJ3730" s="41"/>
      <c r="AK3730" s="42"/>
      <c r="AL3730" s="40"/>
      <c r="AM3730" s="41"/>
      <c r="AN3730" s="42"/>
      <c r="AO3730" s="43"/>
      <c r="AP3730" s="43"/>
      <c r="AQ3730" s="43"/>
    </row>
    <row r="3731" spans="5:43" x14ac:dyDescent="0.2">
      <c r="E3731" s="36"/>
      <c r="G3731" s="37"/>
      <c r="H3731" s="38"/>
      <c r="I3731" s="38"/>
      <c r="J3731" s="38"/>
      <c r="M3731" s="39"/>
      <c r="AG3731" s="32"/>
      <c r="AH3731" s="32"/>
      <c r="AI3731" s="40"/>
      <c r="AJ3731" s="41"/>
      <c r="AK3731" s="42"/>
      <c r="AL3731" s="40"/>
      <c r="AM3731" s="41"/>
      <c r="AN3731" s="42"/>
      <c r="AO3731" s="43"/>
      <c r="AP3731" s="43"/>
      <c r="AQ3731" s="43"/>
    </row>
    <row r="3732" spans="5:43" x14ac:dyDescent="0.2">
      <c r="E3732" s="36"/>
      <c r="G3732" s="37"/>
      <c r="H3732" s="38"/>
      <c r="I3732" s="38"/>
      <c r="J3732" s="38"/>
      <c r="M3732" s="39"/>
      <c r="AG3732" s="32"/>
      <c r="AH3732" s="32"/>
      <c r="AI3732" s="40"/>
      <c r="AJ3732" s="41"/>
      <c r="AK3732" s="42"/>
      <c r="AL3732" s="40"/>
      <c r="AM3732" s="41"/>
      <c r="AN3732" s="42"/>
      <c r="AO3732" s="43"/>
      <c r="AP3732" s="43"/>
      <c r="AQ3732" s="43"/>
    </row>
    <row r="3733" spans="5:43" x14ac:dyDescent="0.2">
      <c r="E3733" s="36"/>
      <c r="G3733" s="37"/>
      <c r="H3733" s="38"/>
      <c r="I3733" s="38"/>
      <c r="J3733" s="38"/>
      <c r="M3733" s="39"/>
      <c r="AG3733" s="32"/>
      <c r="AH3733" s="32"/>
      <c r="AI3733" s="40"/>
      <c r="AJ3733" s="41"/>
      <c r="AK3733" s="42"/>
      <c r="AL3733" s="40"/>
      <c r="AM3733" s="41"/>
      <c r="AN3733" s="42"/>
      <c r="AO3733" s="43"/>
      <c r="AP3733" s="43"/>
      <c r="AQ3733" s="43"/>
    </row>
    <row r="3734" spans="5:43" x14ac:dyDescent="0.2">
      <c r="E3734" s="36"/>
      <c r="G3734" s="37"/>
      <c r="H3734" s="38"/>
      <c r="I3734" s="38"/>
      <c r="J3734" s="38"/>
      <c r="M3734" s="39"/>
      <c r="AG3734" s="32"/>
      <c r="AH3734" s="32"/>
      <c r="AI3734" s="40"/>
      <c r="AJ3734" s="41"/>
      <c r="AK3734" s="42"/>
      <c r="AL3734" s="40"/>
      <c r="AM3734" s="41"/>
      <c r="AN3734" s="42"/>
      <c r="AO3734" s="43"/>
      <c r="AP3734" s="43"/>
      <c r="AQ3734" s="43"/>
    </row>
    <row r="3735" spans="5:43" x14ac:dyDescent="0.2">
      <c r="E3735" s="36"/>
      <c r="G3735" s="37"/>
      <c r="H3735" s="38"/>
      <c r="I3735" s="38"/>
      <c r="J3735" s="38"/>
      <c r="M3735" s="39"/>
      <c r="AG3735" s="32"/>
      <c r="AH3735" s="32"/>
      <c r="AI3735" s="40"/>
      <c r="AJ3735" s="41"/>
      <c r="AK3735" s="42"/>
      <c r="AL3735" s="40"/>
      <c r="AM3735" s="41"/>
      <c r="AN3735" s="42"/>
      <c r="AO3735" s="43"/>
      <c r="AP3735" s="43"/>
      <c r="AQ3735" s="43"/>
    </row>
    <row r="3736" spans="5:43" x14ac:dyDescent="0.2">
      <c r="E3736" s="36"/>
      <c r="G3736" s="37"/>
      <c r="H3736" s="38"/>
      <c r="I3736" s="38"/>
      <c r="J3736" s="38"/>
      <c r="M3736" s="39"/>
      <c r="AG3736" s="32"/>
      <c r="AH3736" s="32"/>
      <c r="AI3736" s="40"/>
      <c r="AJ3736" s="41"/>
      <c r="AK3736" s="42"/>
      <c r="AL3736" s="40"/>
      <c r="AM3736" s="41"/>
      <c r="AN3736" s="42"/>
      <c r="AO3736" s="43"/>
      <c r="AP3736" s="43"/>
      <c r="AQ3736" s="43"/>
    </row>
    <row r="3737" spans="5:43" x14ac:dyDescent="0.2">
      <c r="E3737" s="36"/>
      <c r="G3737" s="37"/>
      <c r="H3737" s="38"/>
      <c r="I3737" s="38"/>
      <c r="J3737" s="38"/>
      <c r="M3737" s="39"/>
      <c r="AG3737" s="32"/>
      <c r="AH3737" s="32"/>
      <c r="AI3737" s="40"/>
      <c r="AJ3737" s="41"/>
      <c r="AK3737" s="42"/>
      <c r="AL3737" s="40"/>
      <c r="AM3737" s="41"/>
      <c r="AN3737" s="42"/>
      <c r="AO3737" s="43"/>
      <c r="AP3737" s="43"/>
      <c r="AQ3737" s="43"/>
    </row>
    <row r="3738" spans="5:43" x14ac:dyDescent="0.2">
      <c r="E3738" s="36"/>
      <c r="G3738" s="37"/>
      <c r="H3738" s="38"/>
      <c r="I3738" s="38"/>
      <c r="J3738" s="38"/>
      <c r="M3738" s="39"/>
      <c r="AG3738" s="32"/>
      <c r="AH3738" s="32"/>
      <c r="AI3738" s="40"/>
      <c r="AJ3738" s="41"/>
      <c r="AK3738" s="42"/>
      <c r="AL3738" s="40"/>
      <c r="AM3738" s="41"/>
      <c r="AN3738" s="42"/>
      <c r="AO3738" s="43"/>
      <c r="AP3738" s="43"/>
      <c r="AQ3738" s="43"/>
    </row>
    <row r="3739" spans="5:43" x14ac:dyDescent="0.2">
      <c r="E3739" s="36"/>
      <c r="G3739" s="37"/>
      <c r="H3739" s="38"/>
      <c r="I3739" s="38"/>
      <c r="J3739" s="38"/>
      <c r="M3739" s="39"/>
      <c r="AG3739" s="32"/>
      <c r="AH3739" s="32"/>
      <c r="AI3739" s="40"/>
      <c r="AJ3739" s="41"/>
      <c r="AK3739" s="42"/>
      <c r="AL3739" s="40"/>
      <c r="AM3739" s="41"/>
      <c r="AN3739" s="42"/>
      <c r="AO3739" s="43"/>
      <c r="AP3739" s="43"/>
      <c r="AQ3739" s="43"/>
    </row>
    <row r="3740" spans="5:43" x14ac:dyDescent="0.2">
      <c r="E3740" s="36"/>
      <c r="G3740" s="37"/>
      <c r="H3740" s="38"/>
      <c r="I3740" s="38"/>
      <c r="J3740" s="38"/>
      <c r="M3740" s="39"/>
      <c r="AG3740" s="32"/>
      <c r="AH3740" s="32"/>
      <c r="AI3740" s="40"/>
      <c r="AJ3740" s="41"/>
      <c r="AK3740" s="42"/>
      <c r="AL3740" s="40"/>
      <c r="AM3740" s="41"/>
      <c r="AN3740" s="42"/>
      <c r="AO3740" s="43"/>
      <c r="AP3740" s="43"/>
      <c r="AQ3740" s="43"/>
    </row>
    <row r="3741" spans="5:43" x14ac:dyDescent="0.2">
      <c r="E3741" s="36"/>
      <c r="G3741" s="37"/>
      <c r="H3741" s="38"/>
      <c r="I3741" s="38"/>
      <c r="J3741" s="38"/>
      <c r="M3741" s="39"/>
      <c r="AG3741" s="32"/>
      <c r="AH3741" s="32"/>
      <c r="AI3741" s="40"/>
      <c r="AJ3741" s="41"/>
      <c r="AK3741" s="42"/>
      <c r="AL3741" s="40"/>
      <c r="AM3741" s="41"/>
      <c r="AN3741" s="42"/>
      <c r="AO3741" s="43"/>
      <c r="AP3741" s="43"/>
      <c r="AQ3741" s="43"/>
    </row>
    <row r="3742" spans="5:43" x14ac:dyDescent="0.2">
      <c r="E3742" s="36"/>
      <c r="G3742" s="37"/>
      <c r="H3742" s="38"/>
      <c r="I3742" s="38"/>
      <c r="J3742" s="38"/>
      <c r="M3742" s="39"/>
      <c r="AG3742" s="32"/>
      <c r="AH3742" s="32"/>
      <c r="AI3742" s="40"/>
      <c r="AJ3742" s="41"/>
      <c r="AK3742" s="42"/>
      <c r="AL3742" s="40"/>
      <c r="AM3742" s="41"/>
      <c r="AN3742" s="42"/>
      <c r="AO3742" s="43"/>
      <c r="AP3742" s="43"/>
      <c r="AQ3742" s="43"/>
    </row>
    <row r="3743" spans="5:43" x14ac:dyDescent="0.2">
      <c r="E3743" s="36"/>
      <c r="G3743" s="37"/>
      <c r="H3743" s="38"/>
      <c r="I3743" s="38"/>
      <c r="J3743" s="38"/>
      <c r="M3743" s="39"/>
      <c r="AG3743" s="32"/>
      <c r="AH3743" s="32"/>
      <c r="AI3743" s="40"/>
      <c r="AJ3743" s="41"/>
      <c r="AK3743" s="42"/>
      <c r="AL3743" s="40"/>
      <c r="AM3743" s="41"/>
      <c r="AN3743" s="42"/>
      <c r="AO3743" s="43"/>
      <c r="AP3743" s="43"/>
      <c r="AQ3743" s="43"/>
    </row>
    <row r="3744" spans="5:43" x14ac:dyDescent="0.2">
      <c r="E3744" s="36"/>
      <c r="G3744" s="37"/>
      <c r="H3744" s="38"/>
      <c r="I3744" s="38"/>
      <c r="J3744" s="38"/>
      <c r="M3744" s="39"/>
      <c r="AG3744" s="32"/>
      <c r="AH3744" s="32"/>
      <c r="AI3744" s="40"/>
      <c r="AJ3744" s="41"/>
      <c r="AK3744" s="42"/>
      <c r="AL3744" s="40"/>
      <c r="AM3744" s="41"/>
      <c r="AN3744" s="42"/>
      <c r="AO3744" s="43"/>
      <c r="AP3744" s="43"/>
      <c r="AQ3744" s="43"/>
    </row>
    <row r="3745" spans="5:43" x14ac:dyDescent="0.2">
      <c r="E3745" s="36"/>
      <c r="G3745" s="37"/>
      <c r="H3745" s="38"/>
      <c r="I3745" s="38"/>
      <c r="J3745" s="38"/>
      <c r="M3745" s="39"/>
      <c r="AG3745" s="32"/>
      <c r="AH3745" s="32"/>
      <c r="AI3745" s="40"/>
      <c r="AJ3745" s="41"/>
      <c r="AK3745" s="42"/>
      <c r="AL3745" s="40"/>
      <c r="AM3745" s="41"/>
      <c r="AN3745" s="42"/>
      <c r="AO3745" s="43"/>
      <c r="AP3745" s="43"/>
      <c r="AQ3745" s="43"/>
    </row>
    <row r="3746" spans="5:43" x14ac:dyDescent="0.2">
      <c r="E3746" s="36"/>
      <c r="G3746" s="37"/>
      <c r="H3746" s="38"/>
      <c r="I3746" s="38"/>
      <c r="J3746" s="38"/>
      <c r="M3746" s="39"/>
      <c r="AG3746" s="32"/>
      <c r="AH3746" s="32"/>
      <c r="AI3746" s="40"/>
      <c r="AJ3746" s="41"/>
      <c r="AK3746" s="42"/>
      <c r="AL3746" s="40"/>
      <c r="AM3746" s="41"/>
      <c r="AN3746" s="42"/>
      <c r="AO3746" s="43"/>
      <c r="AP3746" s="43"/>
      <c r="AQ3746" s="43"/>
    </row>
    <row r="3747" spans="5:43" x14ac:dyDescent="0.2">
      <c r="E3747" s="36"/>
      <c r="G3747" s="37"/>
      <c r="H3747" s="38"/>
      <c r="I3747" s="38"/>
      <c r="J3747" s="38"/>
      <c r="M3747" s="39"/>
      <c r="AG3747" s="32"/>
      <c r="AH3747" s="32"/>
      <c r="AI3747" s="40"/>
      <c r="AJ3747" s="41"/>
      <c r="AK3747" s="42"/>
      <c r="AL3747" s="40"/>
      <c r="AM3747" s="41"/>
      <c r="AN3747" s="42"/>
      <c r="AO3747" s="43"/>
      <c r="AP3747" s="43"/>
      <c r="AQ3747" s="43"/>
    </row>
    <row r="3748" spans="5:43" x14ac:dyDescent="0.2">
      <c r="E3748" s="36"/>
      <c r="G3748" s="37"/>
      <c r="H3748" s="38"/>
      <c r="I3748" s="38"/>
      <c r="J3748" s="38"/>
      <c r="M3748" s="39"/>
      <c r="AG3748" s="32"/>
      <c r="AH3748" s="32"/>
      <c r="AI3748" s="40"/>
      <c r="AJ3748" s="41"/>
      <c r="AK3748" s="42"/>
      <c r="AL3748" s="40"/>
      <c r="AM3748" s="41"/>
      <c r="AN3748" s="42"/>
      <c r="AO3748" s="43"/>
      <c r="AP3748" s="43"/>
      <c r="AQ3748" s="43"/>
    </row>
    <row r="3749" spans="5:43" x14ac:dyDescent="0.2">
      <c r="E3749" s="36"/>
      <c r="G3749" s="37"/>
      <c r="H3749" s="38"/>
      <c r="I3749" s="38"/>
      <c r="J3749" s="38"/>
      <c r="M3749" s="39"/>
      <c r="AG3749" s="32"/>
      <c r="AH3749" s="32"/>
      <c r="AI3749" s="40"/>
      <c r="AJ3749" s="41"/>
      <c r="AK3749" s="42"/>
      <c r="AL3749" s="40"/>
      <c r="AM3749" s="41"/>
      <c r="AN3749" s="42"/>
      <c r="AO3749" s="43"/>
      <c r="AP3749" s="43"/>
      <c r="AQ3749" s="43"/>
    </row>
    <row r="3750" spans="5:43" x14ac:dyDescent="0.2">
      <c r="E3750" s="36"/>
      <c r="G3750" s="37"/>
      <c r="H3750" s="38"/>
      <c r="I3750" s="38"/>
      <c r="J3750" s="38"/>
      <c r="M3750" s="39"/>
      <c r="AG3750" s="32"/>
      <c r="AH3750" s="32"/>
      <c r="AI3750" s="40"/>
      <c r="AJ3750" s="41"/>
      <c r="AK3750" s="42"/>
      <c r="AL3750" s="40"/>
      <c r="AM3750" s="41"/>
      <c r="AN3750" s="42"/>
      <c r="AO3750" s="43"/>
      <c r="AP3750" s="43"/>
      <c r="AQ3750" s="43"/>
    </row>
    <row r="3751" spans="5:43" x14ac:dyDescent="0.2">
      <c r="E3751" s="36"/>
      <c r="G3751" s="37"/>
      <c r="H3751" s="38"/>
      <c r="I3751" s="38"/>
      <c r="J3751" s="38"/>
      <c r="M3751" s="39"/>
      <c r="AG3751" s="32"/>
      <c r="AH3751" s="32"/>
      <c r="AI3751" s="40"/>
      <c r="AJ3751" s="41"/>
      <c r="AK3751" s="42"/>
      <c r="AL3751" s="40"/>
      <c r="AM3751" s="41"/>
      <c r="AN3751" s="42"/>
      <c r="AO3751" s="43"/>
      <c r="AP3751" s="43"/>
      <c r="AQ3751" s="43"/>
    </row>
    <row r="3752" spans="5:43" x14ac:dyDescent="0.2">
      <c r="E3752" s="36"/>
      <c r="G3752" s="37"/>
      <c r="H3752" s="38"/>
      <c r="I3752" s="38"/>
      <c r="J3752" s="38"/>
      <c r="M3752" s="39"/>
      <c r="AG3752" s="32"/>
      <c r="AH3752" s="32"/>
      <c r="AI3752" s="40"/>
      <c r="AJ3752" s="41"/>
      <c r="AK3752" s="42"/>
      <c r="AL3752" s="40"/>
      <c r="AM3752" s="41"/>
      <c r="AN3752" s="42"/>
      <c r="AO3752" s="43"/>
      <c r="AP3752" s="43"/>
      <c r="AQ3752" s="43"/>
    </row>
    <row r="3753" spans="5:43" x14ac:dyDescent="0.2">
      <c r="E3753" s="36"/>
      <c r="G3753" s="37"/>
      <c r="H3753" s="38"/>
      <c r="I3753" s="38"/>
      <c r="J3753" s="38"/>
      <c r="M3753" s="39"/>
      <c r="AG3753" s="32"/>
      <c r="AH3753" s="32"/>
      <c r="AI3753" s="40"/>
      <c r="AJ3753" s="41"/>
      <c r="AK3753" s="42"/>
      <c r="AL3753" s="40"/>
      <c r="AM3753" s="41"/>
      <c r="AN3753" s="42"/>
      <c r="AO3753" s="43"/>
      <c r="AP3753" s="43"/>
      <c r="AQ3753" s="43"/>
    </row>
    <row r="3754" spans="5:43" x14ac:dyDescent="0.2">
      <c r="E3754" s="36"/>
      <c r="G3754" s="37"/>
      <c r="H3754" s="38"/>
      <c r="I3754" s="38"/>
      <c r="J3754" s="38"/>
      <c r="M3754" s="39"/>
      <c r="AG3754" s="32"/>
      <c r="AH3754" s="32"/>
      <c r="AI3754" s="40"/>
      <c r="AJ3754" s="41"/>
      <c r="AK3754" s="42"/>
      <c r="AL3754" s="40"/>
      <c r="AM3754" s="41"/>
      <c r="AN3754" s="42"/>
      <c r="AO3754" s="43"/>
      <c r="AP3754" s="43"/>
      <c r="AQ3754" s="43"/>
    </row>
    <row r="3755" spans="5:43" x14ac:dyDescent="0.2">
      <c r="E3755" s="36"/>
      <c r="G3755" s="37"/>
      <c r="H3755" s="38"/>
      <c r="I3755" s="38"/>
      <c r="J3755" s="38"/>
      <c r="M3755" s="39"/>
      <c r="AG3755" s="32"/>
      <c r="AH3755" s="32"/>
      <c r="AI3755" s="40"/>
      <c r="AJ3755" s="41"/>
      <c r="AK3755" s="42"/>
      <c r="AL3755" s="40"/>
      <c r="AM3755" s="41"/>
      <c r="AN3755" s="42"/>
      <c r="AO3755" s="43"/>
      <c r="AP3755" s="43"/>
      <c r="AQ3755" s="43"/>
    </row>
    <row r="3756" spans="5:43" x14ac:dyDescent="0.2">
      <c r="E3756" s="36"/>
      <c r="G3756" s="37"/>
      <c r="H3756" s="38"/>
      <c r="I3756" s="38"/>
      <c r="J3756" s="38"/>
      <c r="M3756" s="39"/>
      <c r="AG3756" s="32"/>
      <c r="AH3756" s="32"/>
      <c r="AI3756" s="40"/>
      <c r="AJ3756" s="41"/>
      <c r="AK3756" s="42"/>
      <c r="AL3756" s="40"/>
      <c r="AM3756" s="41"/>
      <c r="AN3756" s="42"/>
      <c r="AO3756" s="43"/>
      <c r="AP3756" s="43"/>
      <c r="AQ3756" s="43"/>
    </row>
    <row r="3757" spans="5:43" x14ac:dyDescent="0.2">
      <c r="E3757" s="36"/>
      <c r="G3757" s="37"/>
      <c r="H3757" s="38"/>
      <c r="I3757" s="38"/>
      <c r="J3757" s="38"/>
      <c r="M3757" s="39"/>
      <c r="AG3757" s="32"/>
      <c r="AH3757" s="32"/>
      <c r="AI3757" s="40"/>
      <c r="AJ3757" s="41"/>
      <c r="AK3757" s="42"/>
      <c r="AL3757" s="40"/>
      <c r="AM3757" s="41"/>
      <c r="AN3757" s="42"/>
      <c r="AO3757" s="43"/>
      <c r="AP3757" s="43"/>
      <c r="AQ3757" s="43"/>
    </row>
    <row r="3758" spans="5:43" x14ac:dyDescent="0.2">
      <c r="E3758" s="36"/>
      <c r="G3758" s="37"/>
      <c r="H3758" s="38"/>
      <c r="I3758" s="38"/>
      <c r="J3758" s="38"/>
      <c r="M3758" s="39"/>
      <c r="AG3758" s="32"/>
      <c r="AH3758" s="32"/>
      <c r="AI3758" s="40"/>
      <c r="AJ3758" s="41"/>
      <c r="AK3758" s="42"/>
      <c r="AL3758" s="40"/>
      <c r="AM3758" s="41"/>
      <c r="AN3758" s="42"/>
      <c r="AO3758" s="43"/>
      <c r="AP3758" s="43"/>
      <c r="AQ3758" s="43"/>
    </row>
    <row r="3759" spans="5:43" x14ac:dyDescent="0.2">
      <c r="E3759" s="36"/>
      <c r="G3759" s="37"/>
      <c r="H3759" s="38"/>
      <c r="I3759" s="38"/>
      <c r="J3759" s="38"/>
      <c r="M3759" s="39"/>
      <c r="AG3759" s="32"/>
      <c r="AH3759" s="32"/>
      <c r="AI3759" s="40"/>
      <c r="AJ3759" s="41"/>
      <c r="AK3759" s="42"/>
      <c r="AL3759" s="40"/>
      <c r="AM3759" s="41"/>
      <c r="AN3759" s="42"/>
      <c r="AO3759" s="43"/>
      <c r="AP3759" s="43"/>
      <c r="AQ3759" s="43"/>
    </row>
    <row r="3760" spans="5:43" x14ac:dyDescent="0.2">
      <c r="E3760" s="36"/>
      <c r="G3760" s="37"/>
      <c r="H3760" s="38"/>
      <c r="I3760" s="38"/>
      <c r="J3760" s="38"/>
      <c r="M3760" s="39"/>
      <c r="AG3760" s="32"/>
      <c r="AH3760" s="32"/>
      <c r="AI3760" s="40"/>
      <c r="AJ3760" s="41"/>
      <c r="AK3760" s="42"/>
      <c r="AL3760" s="40"/>
      <c r="AM3760" s="41"/>
      <c r="AN3760" s="42"/>
      <c r="AO3760" s="43"/>
      <c r="AP3760" s="43"/>
      <c r="AQ3760" s="43"/>
    </row>
    <row r="3761" spans="5:43" x14ac:dyDescent="0.2">
      <c r="E3761" s="36"/>
      <c r="G3761" s="37"/>
      <c r="H3761" s="38"/>
      <c r="I3761" s="38"/>
      <c r="J3761" s="38"/>
      <c r="M3761" s="39"/>
      <c r="AG3761" s="32"/>
      <c r="AH3761" s="32"/>
      <c r="AI3761" s="40"/>
      <c r="AJ3761" s="41"/>
      <c r="AK3761" s="42"/>
      <c r="AL3761" s="40"/>
      <c r="AM3761" s="41"/>
      <c r="AN3761" s="42"/>
      <c r="AO3761" s="43"/>
      <c r="AP3761" s="43"/>
      <c r="AQ3761" s="43"/>
    </row>
    <row r="3762" spans="5:43" x14ac:dyDescent="0.2">
      <c r="E3762" s="36"/>
      <c r="G3762" s="37"/>
      <c r="H3762" s="38"/>
      <c r="I3762" s="38"/>
      <c r="J3762" s="38"/>
      <c r="M3762" s="39"/>
      <c r="AG3762" s="32"/>
      <c r="AH3762" s="32"/>
      <c r="AI3762" s="40"/>
      <c r="AJ3762" s="41"/>
      <c r="AK3762" s="42"/>
      <c r="AL3762" s="40"/>
      <c r="AM3762" s="41"/>
      <c r="AN3762" s="42"/>
      <c r="AO3762" s="43"/>
      <c r="AP3762" s="43"/>
      <c r="AQ3762" s="43"/>
    </row>
    <row r="3763" spans="5:43" x14ac:dyDescent="0.2">
      <c r="E3763" s="36"/>
      <c r="G3763" s="37"/>
      <c r="H3763" s="38"/>
      <c r="I3763" s="38"/>
      <c r="J3763" s="38"/>
      <c r="M3763" s="39"/>
      <c r="AG3763" s="32"/>
      <c r="AH3763" s="32"/>
      <c r="AI3763" s="40"/>
      <c r="AJ3763" s="41"/>
      <c r="AK3763" s="42"/>
      <c r="AL3763" s="40"/>
      <c r="AM3763" s="41"/>
      <c r="AN3763" s="42"/>
      <c r="AO3763" s="43"/>
      <c r="AP3763" s="43"/>
      <c r="AQ3763" s="43"/>
    </row>
    <row r="3764" spans="5:43" x14ac:dyDescent="0.2">
      <c r="E3764" s="36"/>
      <c r="G3764" s="37"/>
      <c r="H3764" s="38"/>
      <c r="I3764" s="38"/>
      <c r="J3764" s="38"/>
      <c r="M3764" s="39"/>
      <c r="AG3764" s="32"/>
      <c r="AH3764" s="32"/>
      <c r="AI3764" s="40"/>
      <c r="AJ3764" s="41"/>
      <c r="AK3764" s="42"/>
      <c r="AL3764" s="40"/>
      <c r="AM3764" s="41"/>
      <c r="AN3764" s="42"/>
      <c r="AO3764" s="43"/>
      <c r="AP3764" s="43"/>
      <c r="AQ3764" s="43"/>
    </row>
    <row r="3765" spans="5:43" x14ac:dyDescent="0.2">
      <c r="E3765" s="36"/>
      <c r="G3765" s="37"/>
      <c r="H3765" s="38"/>
      <c r="I3765" s="38"/>
      <c r="J3765" s="38"/>
      <c r="M3765" s="39"/>
      <c r="AG3765" s="32"/>
      <c r="AH3765" s="32"/>
      <c r="AI3765" s="40"/>
      <c r="AJ3765" s="41"/>
      <c r="AK3765" s="42"/>
      <c r="AL3765" s="40"/>
      <c r="AM3765" s="41"/>
      <c r="AN3765" s="42"/>
      <c r="AO3765" s="43"/>
      <c r="AP3765" s="43"/>
      <c r="AQ3765" s="43"/>
    </row>
    <row r="3766" spans="5:43" x14ac:dyDescent="0.2">
      <c r="E3766" s="36"/>
      <c r="G3766" s="37"/>
      <c r="H3766" s="38"/>
      <c r="I3766" s="38"/>
      <c r="J3766" s="38"/>
      <c r="M3766" s="39"/>
      <c r="AG3766" s="32"/>
      <c r="AH3766" s="32"/>
      <c r="AI3766" s="40"/>
      <c r="AJ3766" s="41"/>
      <c r="AK3766" s="42"/>
      <c r="AL3766" s="40"/>
      <c r="AM3766" s="41"/>
      <c r="AN3766" s="42"/>
      <c r="AO3766" s="43"/>
      <c r="AP3766" s="43"/>
      <c r="AQ3766" s="43"/>
    </row>
    <row r="3767" spans="5:43" x14ac:dyDescent="0.2">
      <c r="E3767" s="36"/>
      <c r="G3767" s="37"/>
      <c r="H3767" s="38"/>
      <c r="I3767" s="38"/>
      <c r="J3767" s="38"/>
      <c r="M3767" s="39"/>
      <c r="AG3767" s="32"/>
      <c r="AH3767" s="32"/>
      <c r="AI3767" s="40"/>
      <c r="AJ3767" s="41"/>
      <c r="AK3767" s="42"/>
      <c r="AL3767" s="40"/>
      <c r="AM3767" s="41"/>
      <c r="AN3767" s="42"/>
      <c r="AO3767" s="43"/>
      <c r="AP3767" s="43"/>
      <c r="AQ3767" s="43"/>
    </row>
    <row r="3768" spans="5:43" x14ac:dyDescent="0.2">
      <c r="E3768" s="36"/>
      <c r="G3768" s="37"/>
      <c r="H3768" s="38"/>
      <c r="I3768" s="38"/>
      <c r="J3768" s="38"/>
      <c r="M3768" s="39"/>
      <c r="AG3768" s="32"/>
      <c r="AH3768" s="32"/>
      <c r="AI3768" s="40"/>
      <c r="AJ3768" s="41"/>
      <c r="AK3768" s="42"/>
      <c r="AL3768" s="40"/>
      <c r="AM3768" s="41"/>
      <c r="AN3768" s="42"/>
      <c r="AO3768" s="43"/>
      <c r="AP3768" s="43"/>
      <c r="AQ3768" s="43"/>
    </row>
    <row r="3769" spans="5:43" x14ac:dyDescent="0.2">
      <c r="E3769" s="36"/>
      <c r="G3769" s="37"/>
      <c r="H3769" s="38"/>
      <c r="I3769" s="38"/>
      <c r="J3769" s="38"/>
      <c r="M3769" s="39"/>
      <c r="AG3769" s="32"/>
      <c r="AH3769" s="32"/>
      <c r="AI3769" s="40"/>
      <c r="AJ3769" s="41"/>
      <c r="AK3769" s="42"/>
      <c r="AL3769" s="40"/>
      <c r="AM3769" s="41"/>
      <c r="AN3769" s="42"/>
      <c r="AO3769" s="43"/>
      <c r="AP3769" s="43"/>
      <c r="AQ3769" s="43"/>
    </row>
    <row r="3770" spans="5:43" x14ac:dyDescent="0.2">
      <c r="E3770" s="36"/>
      <c r="G3770" s="37"/>
      <c r="H3770" s="38"/>
      <c r="I3770" s="38"/>
      <c r="J3770" s="38"/>
      <c r="M3770" s="39"/>
      <c r="AG3770" s="32"/>
      <c r="AH3770" s="32"/>
      <c r="AI3770" s="40"/>
      <c r="AJ3770" s="41"/>
      <c r="AK3770" s="42"/>
      <c r="AL3770" s="40"/>
      <c r="AM3770" s="41"/>
      <c r="AN3770" s="42"/>
      <c r="AO3770" s="43"/>
      <c r="AP3770" s="43"/>
      <c r="AQ3770" s="43"/>
    </row>
    <row r="3771" spans="5:43" x14ac:dyDescent="0.2">
      <c r="E3771" s="36"/>
      <c r="G3771" s="37"/>
      <c r="H3771" s="38"/>
      <c r="I3771" s="38"/>
      <c r="J3771" s="38"/>
      <c r="M3771" s="39"/>
      <c r="AG3771" s="32"/>
      <c r="AH3771" s="32"/>
      <c r="AI3771" s="40"/>
      <c r="AJ3771" s="41"/>
      <c r="AK3771" s="42"/>
      <c r="AL3771" s="40"/>
      <c r="AM3771" s="41"/>
      <c r="AN3771" s="42"/>
      <c r="AO3771" s="43"/>
      <c r="AP3771" s="43"/>
      <c r="AQ3771" s="43"/>
    </row>
    <row r="3772" spans="5:43" x14ac:dyDescent="0.2">
      <c r="E3772" s="36"/>
      <c r="G3772" s="37"/>
      <c r="H3772" s="38"/>
      <c r="I3772" s="38"/>
      <c r="J3772" s="38"/>
      <c r="M3772" s="39"/>
      <c r="AG3772" s="32"/>
      <c r="AH3772" s="32"/>
      <c r="AI3772" s="40"/>
      <c r="AJ3772" s="41"/>
      <c r="AK3772" s="42"/>
      <c r="AL3772" s="40"/>
      <c r="AM3772" s="41"/>
      <c r="AN3772" s="42"/>
      <c r="AO3772" s="43"/>
      <c r="AP3772" s="43"/>
      <c r="AQ3772" s="43"/>
    </row>
    <row r="3773" spans="5:43" x14ac:dyDescent="0.2">
      <c r="E3773" s="36"/>
      <c r="G3773" s="37"/>
      <c r="H3773" s="38"/>
      <c r="I3773" s="38"/>
      <c r="J3773" s="38"/>
      <c r="M3773" s="39"/>
      <c r="AG3773" s="32"/>
      <c r="AH3773" s="32"/>
      <c r="AI3773" s="40"/>
      <c r="AJ3773" s="41"/>
      <c r="AK3773" s="42"/>
      <c r="AL3773" s="40"/>
      <c r="AM3773" s="41"/>
      <c r="AN3773" s="42"/>
      <c r="AO3773" s="43"/>
      <c r="AP3773" s="43"/>
      <c r="AQ3773" s="43"/>
    </row>
    <row r="3774" spans="5:43" x14ac:dyDescent="0.2">
      <c r="E3774" s="36"/>
      <c r="G3774" s="37"/>
      <c r="H3774" s="38"/>
      <c r="I3774" s="38"/>
      <c r="J3774" s="38"/>
      <c r="M3774" s="39"/>
      <c r="AG3774" s="32"/>
      <c r="AH3774" s="32"/>
      <c r="AI3774" s="40"/>
      <c r="AJ3774" s="41"/>
      <c r="AK3774" s="42"/>
      <c r="AL3774" s="40"/>
      <c r="AM3774" s="41"/>
      <c r="AN3774" s="42"/>
      <c r="AO3774" s="43"/>
      <c r="AP3774" s="43"/>
      <c r="AQ3774" s="43"/>
    </row>
    <row r="3775" spans="5:43" x14ac:dyDescent="0.2">
      <c r="E3775" s="36"/>
      <c r="G3775" s="37"/>
      <c r="H3775" s="38"/>
      <c r="I3775" s="38"/>
      <c r="J3775" s="38"/>
      <c r="M3775" s="39"/>
      <c r="AG3775" s="32"/>
      <c r="AH3775" s="32"/>
      <c r="AI3775" s="40"/>
      <c r="AJ3775" s="41"/>
      <c r="AK3775" s="42"/>
      <c r="AL3775" s="40"/>
      <c r="AM3775" s="41"/>
      <c r="AN3775" s="42"/>
      <c r="AO3775" s="43"/>
      <c r="AP3775" s="43"/>
      <c r="AQ3775" s="43"/>
    </row>
    <row r="3776" spans="5:43" x14ac:dyDescent="0.2">
      <c r="E3776" s="36"/>
      <c r="G3776" s="37"/>
      <c r="H3776" s="38"/>
      <c r="I3776" s="38"/>
      <c r="J3776" s="38"/>
      <c r="M3776" s="39"/>
      <c r="AG3776" s="32"/>
      <c r="AH3776" s="32"/>
      <c r="AI3776" s="40"/>
      <c r="AJ3776" s="41"/>
      <c r="AK3776" s="42"/>
      <c r="AL3776" s="40"/>
      <c r="AM3776" s="41"/>
      <c r="AN3776" s="42"/>
      <c r="AO3776" s="43"/>
      <c r="AP3776" s="43"/>
      <c r="AQ3776" s="43"/>
    </row>
    <row r="3777" spans="5:43" x14ac:dyDescent="0.2">
      <c r="E3777" s="36"/>
      <c r="G3777" s="37"/>
      <c r="H3777" s="38"/>
      <c r="I3777" s="38"/>
      <c r="J3777" s="38"/>
      <c r="M3777" s="39"/>
      <c r="AG3777" s="32"/>
      <c r="AH3777" s="32"/>
      <c r="AI3777" s="40"/>
      <c r="AJ3777" s="41"/>
      <c r="AK3777" s="42"/>
      <c r="AL3777" s="40"/>
      <c r="AM3777" s="41"/>
      <c r="AN3777" s="42"/>
      <c r="AO3777" s="43"/>
      <c r="AP3777" s="43"/>
      <c r="AQ3777" s="43"/>
    </row>
    <row r="3778" spans="5:43" x14ac:dyDescent="0.2">
      <c r="E3778" s="36"/>
      <c r="G3778" s="37"/>
      <c r="H3778" s="38"/>
      <c r="I3778" s="38"/>
      <c r="J3778" s="38"/>
      <c r="M3778" s="39"/>
      <c r="AG3778" s="32"/>
      <c r="AH3778" s="32"/>
      <c r="AI3778" s="40"/>
      <c r="AJ3778" s="41"/>
      <c r="AK3778" s="42"/>
      <c r="AL3778" s="40"/>
      <c r="AM3778" s="41"/>
      <c r="AN3778" s="42"/>
      <c r="AO3778" s="43"/>
      <c r="AP3778" s="43"/>
      <c r="AQ3778" s="43"/>
    </row>
    <row r="3779" spans="5:43" x14ac:dyDescent="0.2">
      <c r="E3779" s="36"/>
      <c r="G3779" s="37"/>
      <c r="H3779" s="38"/>
      <c r="I3779" s="38"/>
      <c r="J3779" s="38"/>
      <c r="M3779" s="39"/>
      <c r="AG3779" s="32"/>
      <c r="AH3779" s="32"/>
      <c r="AI3779" s="40"/>
      <c r="AJ3779" s="41"/>
      <c r="AK3779" s="42"/>
      <c r="AL3779" s="40"/>
      <c r="AM3779" s="41"/>
      <c r="AN3779" s="42"/>
      <c r="AO3779" s="43"/>
      <c r="AP3779" s="43"/>
      <c r="AQ3779" s="43"/>
    </row>
    <row r="3780" spans="5:43" x14ac:dyDescent="0.2">
      <c r="E3780" s="36"/>
      <c r="G3780" s="37"/>
      <c r="H3780" s="38"/>
      <c r="I3780" s="38"/>
      <c r="J3780" s="38"/>
      <c r="M3780" s="39"/>
      <c r="AG3780" s="32"/>
      <c r="AH3780" s="32"/>
      <c r="AI3780" s="40"/>
      <c r="AJ3780" s="41"/>
      <c r="AK3780" s="42"/>
      <c r="AL3780" s="40"/>
      <c r="AM3780" s="41"/>
      <c r="AN3780" s="42"/>
      <c r="AO3780" s="43"/>
      <c r="AP3780" s="43"/>
      <c r="AQ3780" s="43"/>
    </row>
    <row r="3781" spans="5:43" x14ac:dyDescent="0.2">
      <c r="E3781" s="36"/>
      <c r="G3781" s="37"/>
      <c r="H3781" s="38"/>
      <c r="I3781" s="38"/>
      <c r="J3781" s="38"/>
      <c r="M3781" s="39"/>
      <c r="AG3781" s="32"/>
      <c r="AH3781" s="32"/>
      <c r="AI3781" s="40"/>
      <c r="AJ3781" s="41"/>
      <c r="AK3781" s="42"/>
      <c r="AL3781" s="40"/>
      <c r="AM3781" s="41"/>
      <c r="AN3781" s="42"/>
      <c r="AO3781" s="43"/>
      <c r="AP3781" s="43"/>
      <c r="AQ3781" s="43"/>
    </row>
    <row r="3782" spans="5:43" x14ac:dyDescent="0.2">
      <c r="E3782" s="36"/>
      <c r="G3782" s="37"/>
      <c r="H3782" s="38"/>
      <c r="I3782" s="38"/>
      <c r="J3782" s="38"/>
      <c r="M3782" s="39"/>
      <c r="AG3782" s="32"/>
      <c r="AH3782" s="32"/>
      <c r="AI3782" s="40"/>
      <c r="AJ3782" s="41"/>
      <c r="AK3782" s="42"/>
      <c r="AL3782" s="40"/>
      <c r="AM3782" s="41"/>
      <c r="AN3782" s="42"/>
      <c r="AO3782" s="43"/>
      <c r="AP3782" s="43"/>
      <c r="AQ3782" s="43"/>
    </row>
    <row r="3783" spans="5:43" x14ac:dyDescent="0.2">
      <c r="E3783" s="36"/>
      <c r="G3783" s="37"/>
      <c r="H3783" s="38"/>
      <c r="I3783" s="38"/>
      <c r="J3783" s="38"/>
      <c r="M3783" s="39"/>
      <c r="AG3783" s="32"/>
      <c r="AH3783" s="32"/>
      <c r="AI3783" s="40"/>
      <c r="AJ3783" s="41"/>
      <c r="AK3783" s="42"/>
      <c r="AL3783" s="40"/>
      <c r="AM3783" s="41"/>
      <c r="AN3783" s="42"/>
      <c r="AO3783" s="43"/>
      <c r="AP3783" s="43"/>
      <c r="AQ3783" s="43"/>
    </row>
    <row r="3784" spans="5:43" x14ac:dyDescent="0.2">
      <c r="E3784" s="36"/>
      <c r="G3784" s="37"/>
      <c r="H3784" s="38"/>
      <c r="I3784" s="38"/>
      <c r="J3784" s="38"/>
      <c r="M3784" s="39"/>
      <c r="AG3784" s="32"/>
      <c r="AH3784" s="32"/>
      <c r="AI3784" s="40"/>
      <c r="AJ3784" s="41"/>
      <c r="AK3784" s="42"/>
      <c r="AL3784" s="40"/>
      <c r="AM3784" s="41"/>
      <c r="AN3784" s="42"/>
      <c r="AO3784" s="43"/>
      <c r="AP3784" s="43"/>
      <c r="AQ3784" s="43"/>
    </row>
    <row r="3785" spans="5:43" x14ac:dyDescent="0.2">
      <c r="E3785" s="36"/>
      <c r="G3785" s="37"/>
      <c r="H3785" s="38"/>
      <c r="I3785" s="38"/>
      <c r="J3785" s="38"/>
      <c r="M3785" s="39"/>
      <c r="AG3785" s="32"/>
      <c r="AH3785" s="32"/>
      <c r="AI3785" s="40"/>
      <c r="AJ3785" s="41"/>
      <c r="AK3785" s="42"/>
      <c r="AL3785" s="40"/>
      <c r="AM3785" s="41"/>
      <c r="AN3785" s="42"/>
      <c r="AO3785" s="43"/>
      <c r="AP3785" s="43"/>
      <c r="AQ3785" s="43"/>
    </row>
    <row r="3786" spans="5:43" x14ac:dyDescent="0.2">
      <c r="E3786" s="36"/>
      <c r="G3786" s="37"/>
      <c r="H3786" s="38"/>
      <c r="I3786" s="38"/>
      <c r="J3786" s="38"/>
      <c r="M3786" s="39"/>
      <c r="AG3786" s="32"/>
      <c r="AH3786" s="32"/>
      <c r="AI3786" s="40"/>
      <c r="AJ3786" s="41"/>
      <c r="AK3786" s="42"/>
      <c r="AL3786" s="40"/>
      <c r="AM3786" s="41"/>
      <c r="AN3786" s="42"/>
      <c r="AO3786" s="43"/>
      <c r="AP3786" s="43"/>
      <c r="AQ3786" s="43"/>
    </row>
    <row r="3787" spans="5:43" x14ac:dyDescent="0.2">
      <c r="E3787" s="36"/>
      <c r="G3787" s="37"/>
      <c r="H3787" s="38"/>
      <c r="I3787" s="38"/>
      <c r="J3787" s="38"/>
      <c r="M3787" s="39"/>
      <c r="AG3787" s="32"/>
      <c r="AH3787" s="32"/>
      <c r="AI3787" s="40"/>
      <c r="AJ3787" s="41"/>
      <c r="AK3787" s="42"/>
      <c r="AL3787" s="40"/>
      <c r="AM3787" s="41"/>
      <c r="AN3787" s="42"/>
      <c r="AO3787" s="43"/>
      <c r="AP3787" s="43"/>
      <c r="AQ3787" s="43"/>
    </row>
    <row r="3788" spans="5:43" x14ac:dyDescent="0.2">
      <c r="E3788" s="36"/>
      <c r="G3788" s="37"/>
      <c r="H3788" s="38"/>
      <c r="I3788" s="38"/>
      <c r="J3788" s="38"/>
      <c r="M3788" s="39"/>
      <c r="AG3788" s="32"/>
      <c r="AH3788" s="32"/>
      <c r="AI3788" s="40"/>
      <c r="AJ3788" s="41"/>
      <c r="AK3788" s="42"/>
      <c r="AL3788" s="40"/>
      <c r="AM3788" s="41"/>
      <c r="AN3788" s="42"/>
      <c r="AO3788" s="43"/>
      <c r="AP3788" s="43"/>
      <c r="AQ3788" s="43"/>
    </row>
    <row r="3789" spans="5:43" x14ac:dyDescent="0.2">
      <c r="E3789" s="36"/>
      <c r="G3789" s="37"/>
      <c r="H3789" s="38"/>
      <c r="I3789" s="38"/>
      <c r="J3789" s="38"/>
      <c r="M3789" s="39"/>
      <c r="AG3789" s="32"/>
      <c r="AH3789" s="32"/>
      <c r="AI3789" s="40"/>
      <c r="AJ3789" s="41"/>
      <c r="AK3789" s="42"/>
      <c r="AL3789" s="40"/>
      <c r="AM3789" s="41"/>
      <c r="AN3789" s="42"/>
      <c r="AO3789" s="43"/>
      <c r="AP3789" s="43"/>
      <c r="AQ3789" s="43"/>
    </row>
    <row r="3790" spans="5:43" x14ac:dyDescent="0.2">
      <c r="E3790" s="36"/>
      <c r="G3790" s="37"/>
      <c r="H3790" s="38"/>
      <c r="I3790" s="38"/>
      <c r="J3790" s="38"/>
      <c r="M3790" s="39"/>
      <c r="AG3790" s="32"/>
      <c r="AH3790" s="32"/>
      <c r="AI3790" s="40"/>
      <c r="AJ3790" s="41"/>
      <c r="AK3790" s="42"/>
      <c r="AL3790" s="40"/>
      <c r="AM3790" s="41"/>
      <c r="AN3790" s="42"/>
      <c r="AO3790" s="43"/>
      <c r="AP3790" s="43"/>
      <c r="AQ3790" s="43"/>
    </row>
    <row r="3791" spans="5:43" x14ac:dyDescent="0.2">
      <c r="E3791" s="36"/>
      <c r="G3791" s="37"/>
      <c r="H3791" s="38"/>
      <c r="I3791" s="38"/>
      <c r="J3791" s="38"/>
      <c r="M3791" s="39"/>
      <c r="AG3791" s="32"/>
      <c r="AH3791" s="32"/>
      <c r="AI3791" s="40"/>
      <c r="AJ3791" s="41"/>
      <c r="AK3791" s="42"/>
      <c r="AL3791" s="40"/>
      <c r="AM3791" s="41"/>
      <c r="AN3791" s="42"/>
      <c r="AO3791" s="43"/>
      <c r="AP3791" s="43"/>
      <c r="AQ3791" s="43"/>
    </row>
    <row r="3792" spans="5:43" x14ac:dyDescent="0.2">
      <c r="E3792" s="36"/>
      <c r="G3792" s="37"/>
      <c r="H3792" s="38"/>
      <c r="I3792" s="38"/>
      <c r="J3792" s="38"/>
      <c r="M3792" s="39"/>
      <c r="AG3792" s="32"/>
      <c r="AH3792" s="32"/>
      <c r="AI3792" s="40"/>
      <c r="AJ3792" s="41"/>
      <c r="AK3792" s="42"/>
      <c r="AL3792" s="40"/>
      <c r="AM3792" s="41"/>
      <c r="AN3792" s="42"/>
      <c r="AO3792" s="43"/>
      <c r="AP3792" s="43"/>
      <c r="AQ3792" s="43"/>
    </row>
    <row r="3793" spans="5:43" x14ac:dyDescent="0.2">
      <c r="E3793" s="36"/>
      <c r="G3793" s="37"/>
      <c r="H3793" s="38"/>
      <c r="I3793" s="38"/>
      <c r="J3793" s="38"/>
      <c r="M3793" s="39"/>
      <c r="AG3793" s="32"/>
      <c r="AH3793" s="32"/>
      <c r="AI3793" s="40"/>
      <c r="AJ3793" s="41"/>
      <c r="AK3793" s="42"/>
      <c r="AL3793" s="40"/>
      <c r="AM3793" s="41"/>
      <c r="AN3793" s="42"/>
      <c r="AO3793" s="43"/>
      <c r="AP3793" s="43"/>
      <c r="AQ3793" s="43"/>
    </row>
    <row r="3794" spans="5:43" x14ac:dyDescent="0.2">
      <c r="E3794" s="36"/>
      <c r="G3794" s="37"/>
      <c r="H3794" s="38"/>
      <c r="I3794" s="38"/>
      <c r="J3794" s="38"/>
      <c r="M3794" s="39"/>
      <c r="AG3794" s="32"/>
      <c r="AH3794" s="32"/>
      <c r="AI3794" s="40"/>
      <c r="AJ3794" s="41"/>
      <c r="AK3794" s="42"/>
      <c r="AL3794" s="40"/>
      <c r="AM3794" s="41"/>
      <c r="AN3794" s="42"/>
      <c r="AO3794" s="43"/>
      <c r="AP3794" s="43"/>
      <c r="AQ3794" s="43"/>
    </row>
    <row r="3795" spans="5:43" x14ac:dyDescent="0.2">
      <c r="E3795" s="36"/>
      <c r="G3795" s="37"/>
      <c r="H3795" s="38"/>
      <c r="I3795" s="38"/>
      <c r="J3795" s="38"/>
      <c r="M3795" s="39"/>
      <c r="AG3795" s="32"/>
      <c r="AH3795" s="32"/>
      <c r="AI3795" s="40"/>
      <c r="AJ3795" s="41"/>
      <c r="AK3795" s="42"/>
      <c r="AL3795" s="40"/>
      <c r="AM3795" s="41"/>
      <c r="AN3795" s="42"/>
      <c r="AO3795" s="43"/>
      <c r="AP3795" s="43"/>
      <c r="AQ3795" s="43"/>
    </row>
    <row r="3796" spans="5:43" x14ac:dyDescent="0.2">
      <c r="E3796" s="36"/>
      <c r="G3796" s="37"/>
      <c r="H3796" s="38"/>
      <c r="I3796" s="38"/>
      <c r="J3796" s="38"/>
      <c r="M3796" s="39"/>
      <c r="AG3796" s="32"/>
      <c r="AH3796" s="32"/>
      <c r="AI3796" s="40"/>
      <c r="AJ3796" s="41"/>
      <c r="AK3796" s="42"/>
      <c r="AL3796" s="40"/>
      <c r="AM3796" s="41"/>
      <c r="AN3796" s="42"/>
      <c r="AO3796" s="43"/>
      <c r="AP3796" s="43"/>
      <c r="AQ3796" s="43"/>
    </row>
    <row r="3797" spans="5:43" x14ac:dyDescent="0.2">
      <c r="E3797" s="36"/>
      <c r="G3797" s="37"/>
      <c r="H3797" s="38"/>
      <c r="I3797" s="38"/>
      <c r="J3797" s="38"/>
      <c r="M3797" s="39"/>
      <c r="AG3797" s="32"/>
      <c r="AH3797" s="32"/>
      <c r="AI3797" s="40"/>
      <c r="AJ3797" s="41"/>
      <c r="AK3797" s="42"/>
      <c r="AL3797" s="40"/>
      <c r="AM3797" s="41"/>
      <c r="AN3797" s="42"/>
      <c r="AO3797" s="43"/>
      <c r="AP3797" s="43"/>
      <c r="AQ3797" s="43"/>
    </row>
    <row r="3798" spans="5:43" x14ac:dyDescent="0.2">
      <c r="E3798" s="36"/>
      <c r="G3798" s="37"/>
      <c r="H3798" s="38"/>
      <c r="I3798" s="38"/>
      <c r="J3798" s="38"/>
      <c r="M3798" s="39"/>
      <c r="AG3798" s="32"/>
      <c r="AH3798" s="32"/>
      <c r="AI3798" s="40"/>
      <c r="AJ3798" s="41"/>
      <c r="AK3798" s="42"/>
      <c r="AL3798" s="40"/>
      <c r="AM3798" s="41"/>
      <c r="AN3798" s="42"/>
      <c r="AO3798" s="43"/>
      <c r="AP3798" s="43"/>
      <c r="AQ3798" s="43"/>
    </row>
    <row r="3799" spans="5:43" x14ac:dyDescent="0.2">
      <c r="E3799" s="36"/>
      <c r="G3799" s="37"/>
      <c r="H3799" s="38"/>
      <c r="I3799" s="38"/>
      <c r="J3799" s="38"/>
      <c r="M3799" s="39"/>
      <c r="AG3799" s="32"/>
      <c r="AH3799" s="32"/>
      <c r="AI3799" s="40"/>
      <c r="AJ3799" s="41"/>
      <c r="AK3799" s="42"/>
      <c r="AL3799" s="40"/>
      <c r="AM3799" s="41"/>
      <c r="AN3799" s="42"/>
      <c r="AO3799" s="43"/>
      <c r="AP3799" s="43"/>
      <c r="AQ3799" s="43"/>
    </row>
    <row r="3800" spans="5:43" x14ac:dyDescent="0.2">
      <c r="E3800" s="36"/>
      <c r="G3800" s="37"/>
      <c r="H3800" s="38"/>
      <c r="I3800" s="38"/>
      <c r="J3800" s="38"/>
      <c r="M3800" s="39"/>
      <c r="AG3800" s="32"/>
      <c r="AH3800" s="32"/>
      <c r="AI3800" s="40"/>
      <c r="AJ3800" s="41"/>
      <c r="AK3800" s="42"/>
      <c r="AL3800" s="40"/>
      <c r="AM3800" s="41"/>
      <c r="AN3800" s="42"/>
      <c r="AO3800" s="43"/>
      <c r="AP3800" s="43"/>
      <c r="AQ3800" s="43"/>
    </row>
    <row r="3801" spans="5:43" x14ac:dyDescent="0.2">
      <c r="E3801" s="36"/>
      <c r="G3801" s="37"/>
      <c r="H3801" s="38"/>
      <c r="I3801" s="38"/>
      <c r="J3801" s="38"/>
      <c r="M3801" s="39"/>
      <c r="AG3801" s="32"/>
      <c r="AH3801" s="32"/>
      <c r="AI3801" s="40"/>
      <c r="AJ3801" s="41"/>
      <c r="AK3801" s="42"/>
      <c r="AL3801" s="40"/>
      <c r="AM3801" s="41"/>
      <c r="AN3801" s="42"/>
      <c r="AO3801" s="43"/>
      <c r="AP3801" s="43"/>
      <c r="AQ3801" s="43"/>
    </row>
    <row r="3802" spans="5:43" x14ac:dyDescent="0.2">
      <c r="E3802" s="36"/>
      <c r="G3802" s="37"/>
      <c r="H3802" s="38"/>
      <c r="I3802" s="38"/>
      <c r="J3802" s="38"/>
      <c r="M3802" s="39"/>
      <c r="AG3802" s="32"/>
      <c r="AH3802" s="32"/>
      <c r="AI3802" s="40"/>
      <c r="AJ3802" s="41"/>
      <c r="AK3802" s="42"/>
      <c r="AL3802" s="40"/>
      <c r="AM3802" s="41"/>
      <c r="AN3802" s="42"/>
      <c r="AO3802" s="43"/>
      <c r="AP3802" s="43"/>
      <c r="AQ3802" s="43"/>
    </row>
    <row r="3803" spans="5:43" x14ac:dyDescent="0.2">
      <c r="E3803" s="36"/>
      <c r="G3803" s="37"/>
      <c r="H3803" s="38"/>
      <c r="I3803" s="38"/>
      <c r="J3803" s="38"/>
      <c r="M3803" s="39"/>
      <c r="AG3803" s="32"/>
      <c r="AH3803" s="32"/>
      <c r="AI3803" s="40"/>
      <c r="AJ3803" s="41"/>
      <c r="AK3803" s="42"/>
      <c r="AL3803" s="40"/>
      <c r="AM3803" s="41"/>
      <c r="AN3803" s="42"/>
      <c r="AO3803" s="43"/>
      <c r="AP3803" s="43"/>
      <c r="AQ3803" s="43"/>
    </row>
    <row r="3804" spans="5:43" x14ac:dyDescent="0.2">
      <c r="E3804" s="36"/>
      <c r="G3804" s="37"/>
      <c r="H3804" s="38"/>
      <c r="I3804" s="38"/>
      <c r="J3804" s="38"/>
      <c r="M3804" s="39"/>
      <c r="AG3804" s="32"/>
      <c r="AH3804" s="32"/>
      <c r="AI3804" s="40"/>
      <c r="AJ3804" s="41"/>
      <c r="AK3804" s="42"/>
      <c r="AL3804" s="40"/>
      <c r="AM3804" s="41"/>
      <c r="AN3804" s="42"/>
      <c r="AO3804" s="43"/>
      <c r="AP3804" s="43"/>
      <c r="AQ3804" s="43"/>
    </row>
    <row r="3805" spans="5:43" x14ac:dyDescent="0.2">
      <c r="E3805" s="36"/>
      <c r="G3805" s="37"/>
      <c r="H3805" s="38"/>
      <c r="I3805" s="38"/>
      <c r="J3805" s="38"/>
      <c r="M3805" s="39"/>
      <c r="AG3805" s="32"/>
      <c r="AH3805" s="32"/>
      <c r="AI3805" s="40"/>
      <c r="AJ3805" s="41"/>
      <c r="AK3805" s="42"/>
      <c r="AL3805" s="40"/>
      <c r="AM3805" s="41"/>
      <c r="AN3805" s="42"/>
      <c r="AO3805" s="43"/>
      <c r="AP3805" s="43"/>
      <c r="AQ3805" s="43"/>
    </row>
    <row r="3806" spans="5:43" x14ac:dyDescent="0.2">
      <c r="E3806" s="36"/>
      <c r="G3806" s="37"/>
      <c r="H3806" s="38"/>
      <c r="I3806" s="38"/>
      <c r="J3806" s="38"/>
      <c r="M3806" s="39"/>
      <c r="AG3806" s="32"/>
      <c r="AH3806" s="32"/>
      <c r="AI3806" s="40"/>
      <c r="AJ3806" s="41"/>
      <c r="AK3806" s="42"/>
      <c r="AL3806" s="40"/>
      <c r="AM3806" s="41"/>
      <c r="AN3806" s="42"/>
      <c r="AO3806" s="43"/>
      <c r="AP3806" s="43"/>
      <c r="AQ3806" s="43"/>
    </row>
    <row r="3807" spans="5:43" x14ac:dyDescent="0.2">
      <c r="E3807" s="36"/>
      <c r="G3807" s="37"/>
      <c r="H3807" s="38"/>
      <c r="I3807" s="38"/>
      <c r="J3807" s="38"/>
      <c r="M3807" s="39"/>
      <c r="AG3807" s="32"/>
      <c r="AH3807" s="32"/>
      <c r="AI3807" s="40"/>
      <c r="AJ3807" s="41"/>
      <c r="AK3807" s="42"/>
      <c r="AL3807" s="40"/>
      <c r="AM3807" s="41"/>
      <c r="AN3807" s="42"/>
      <c r="AO3807" s="43"/>
      <c r="AP3807" s="43"/>
      <c r="AQ3807" s="43"/>
    </row>
    <row r="3808" spans="5:43" x14ac:dyDescent="0.2">
      <c r="E3808" s="36"/>
      <c r="G3808" s="37"/>
      <c r="H3808" s="38"/>
      <c r="I3808" s="38"/>
      <c r="J3808" s="38"/>
      <c r="M3808" s="39"/>
      <c r="AG3808" s="32"/>
      <c r="AH3808" s="32"/>
      <c r="AI3808" s="40"/>
      <c r="AJ3808" s="41"/>
      <c r="AK3808" s="42"/>
      <c r="AL3808" s="40"/>
      <c r="AM3808" s="41"/>
      <c r="AN3808" s="42"/>
      <c r="AO3808" s="43"/>
      <c r="AP3808" s="43"/>
      <c r="AQ3808" s="43"/>
    </row>
    <row r="3809" spans="5:43" x14ac:dyDescent="0.2">
      <c r="E3809" s="36"/>
      <c r="G3809" s="37"/>
      <c r="H3809" s="38"/>
      <c r="I3809" s="38"/>
      <c r="J3809" s="38"/>
      <c r="M3809" s="39"/>
      <c r="AG3809" s="32"/>
      <c r="AH3809" s="32"/>
      <c r="AI3809" s="40"/>
      <c r="AJ3809" s="41"/>
      <c r="AK3809" s="42"/>
      <c r="AL3809" s="40"/>
      <c r="AM3809" s="41"/>
      <c r="AN3809" s="42"/>
      <c r="AO3809" s="43"/>
      <c r="AP3809" s="43"/>
      <c r="AQ3809" s="43"/>
    </row>
    <row r="3810" spans="5:43" x14ac:dyDescent="0.2">
      <c r="E3810" s="36"/>
      <c r="G3810" s="37"/>
      <c r="H3810" s="38"/>
      <c r="I3810" s="38"/>
      <c r="J3810" s="38"/>
      <c r="M3810" s="39"/>
      <c r="AG3810" s="32"/>
      <c r="AH3810" s="32"/>
      <c r="AI3810" s="40"/>
      <c r="AJ3810" s="41"/>
      <c r="AK3810" s="42"/>
      <c r="AL3810" s="40"/>
      <c r="AM3810" s="41"/>
      <c r="AN3810" s="42"/>
      <c r="AO3810" s="43"/>
      <c r="AP3810" s="43"/>
      <c r="AQ3810" s="43"/>
    </row>
    <row r="3811" spans="5:43" x14ac:dyDescent="0.2">
      <c r="E3811" s="36"/>
      <c r="G3811" s="37"/>
      <c r="H3811" s="38"/>
      <c r="I3811" s="38"/>
      <c r="J3811" s="38"/>
      <c r="M3811" s="39"/>
      <c r="AG3811" s="32"/>
      <c r="AH3811" s="32"/>
      <c r="AI3811" s="40"/>
      <c r="AJ3811" s="41"/>
      <c r="AK3811" s="42"/>
      <c r="AL3811" s="40"/>
      <c r="AM3811" s="41"/>
      <c r="AN3811" s="42"/>
      <c r="AO3811" s="43"/>
      <c r="AP3811" s="43"/>
      <c r="AQ3811" s="43"/>
    </row>
    <row r="3812" spans="5:43" x14ac:dyDescent="0.2">
      <c r="E3812" s="36"/>
      <c r="G3812" s="37"/>
      <c r="H3812" s="38"/>
      <c r="I3812" s="38"/>
      <c r="J3812" s="38"/>
      <c r="M3812" s="39"/>
      <c r="AG3812" s="32"/>
      <c r="AH3812" s="32"/>
      <c r="AI3812" s="40"/>
      <c r="AJ3812" s="41"/>
      <c r="AK3812" s="42"/>
      <c r="AL3812" s="40"/>
      <c r="AM3812" s="41"/>
      <c r="AN3812" s="42"/>
      <c r="AO3812" s="43"/>
      <c r="AP3812" s="43"/>
      <c r="AQ3812" s="43"/>
    </row>
    <row r="3813" spans="5:43" x14ac:dyDescent="0.2">
      <c r="E3813" s="36"/>
      <c r="G3813" s="37"/>
      <c r="H3813" s="38"/>
      <c r="I3813" s="38"/>
      <c r="J3813" s="38"/>
      <c r="M3813" s="39"/>
      <c r="AG3813" s="32"/>
      <c r="AH3813" s="32"/>
      <c r="AI3813" s="40"/>
      <c r="AJ3813" s="41"/>
      <c r="AK3813" s="42"/>
      <c r="AL3813" s="40"/>
      <c r="AM3813" s="41"/>
      <c r="AN3813" s="42"/>
      <c r="AO3813" s="43"/>
      <c r="AP3813" s="43"/>
      <c r="AQ3813" s="43"/>
    </row>
    <row r="3814" spans="5:43" x14ac:dyDescent="0.2">
      <c r="E3814" s="36"/>
      <c r="G3814" s="37"/>
      <c r="H3814" s="38"/>
      <c r="I3814" s="38"/>
      <c r="J3814" s="38"/>
      <c r="M3814" s="39"/>
      <c r="AG3814" s="32"/>
      <c r="AH3814" s="32"/>
      <c r="AI3814" s="40"/>
      <c r="AJ3814" s="41"/>
      <c r="AK3814" s="42"/>
      <c r="AL3814" s="40"/>
      <c r="AM3814" s="41"/>
      <c r="AN3814" s="42"/>
      <c r="AO3814" s="43"/>
      <c r="AP3814" s="43"/>
      <c r="AQ3814" s="43"/>
    </row>
    <row r="3815" spans="5:43" x14ac:dyDescent="0.2">
      <c r="E3815" s="36"/>
      <c r="G3815" s="37"/>
      <c r="H3815" s="38"/>
      <c r="I3815" s="38"/>
      <c r="J3815" s="38"/>
      <c r="M3815" s="39"/>
      <c r="AG3815" s="32"/>
      <c r="AH3815" s="32"/>
      <c r="AI3815" s="40"/>
      <c r="AJ3815" s="41"/>
      <c r="AK3815" s="42"/>
      <c r="AL3815" s="40"/>
      <c r="AM3815" s="41"/>
      <c r="AN3815" s="42"/>
      <c r="AO3815" s="43"/>
      <c r="AP3815" s="43"/>
      <c r="AQ3815" s="43"/>
    </row>
    <row r="3816" spans="5:43" x14ac:dyDescent="0.2">
      <c r="E3816" s="36"/>
      <c r="G3816" s="37"/>
      <c r="H3816" s="38"/>
      <c r="I3816" s="38"/>
      <c r="J3816" s="38"/>
      <c r="M3816" s="39"/>
      <c r="AG3816" s="32"/>
      <c r="AH3816" s="32"/>
      <c r="AI3816" s="40"/>
      <c r="AJ3816" s="41"/>
      <c r="AK3816" s="42"/>
      <c r="AL3816" s="40"/>
      <c r="AM3816" s="41"/>
      <c r="AN3816" s="42"/>
      <c r="AO3816" s="43"/>
      <c r="AP3816" s="43"/>
      <c r="AQ3816" s="43"/>
    </row>
    <row r="3817" spans="5:43" x14ac:dyDescent="0.2">
      <c r="E3817" s="36"/>
      <c r="G3817" s="37"/>
      <c r="H3817" s="38"/>
      <c r="I3817" s="38"/>
      <c r="J3817" s="38"/>
      <c r="M3817" s="39"/>
      <c r="AG3817" s="32"/>
      <c r="AH3817" s="32"/>
      <c r="AI3817" s="40"/>
      <c r="AJ3817" s="41"/>
      <c r="AK3817" s="42"/>
      <c r="AL3817" s="40"/>
      <c r="AM3817" s="41"/>
      <c r="AN3817" s="42"/>
      <c r="AO3817" s="43"/>
      <c r="AP3817" s="43"/>
      <c r="AQ3817" s="43"/>
    </row>
    <row r="3818" spans="5:43" x14ac:dyDescent="0.2">
      <c r="E3818" s="36"/>
      <c r="G3818" s="37"/>
      <c r="H3818" s="38"/>
      <c r="I3818" s="38"/>
      <c r="J3818" s="38"/>
      <c r="M3818" s="39"/>
      <c r="AG3818" s="32"/>
      <c r="AH3818" s="32"/>
      <c r="AI3818" s="40"/>
      <c r="AJ3818" s="41"/>
      <c r="AK3818" s="42"/>
      <c r="AL3818" s="40"/>
      <c r="AM3818" s="41"/>
      <c r="AN3818" s="42"/>
      <c r="AO3818" s="43"/>
      <c r="AP3818" s="43"/>
      <c r="AQ3818" s="43"/>
    </row>
    <row r="3819" spans="5:43" x14ac:dyDescent="0.2">
      <c r="E3819" s="36"/>
      <c r="G3819" s="37"/>
      <c r="H3819" s="38"/>
      <c r="I3819" s="38"/>
      <c r="J3819" s="38"/>
      <c r="M3819" s="39"/>
      <c r="AG3819" s="32"/>
      <c r="AH3819" s="32"/>
      <c r="AI3819" s="40"/>
      <c r="AJ3819" s="41"/>
      <c r="AK3819" s="42"/>
      <c r="AL3819" s="40"/>
      <c r="AM3819" s="41"/>
      <c r="AN3819" s="42"/>
      <c r="AO3819" s="43"/>
      <c r="AP3819" s="43"/>
      <c r="AQ3819" s="43"/>
    </row>
    <row r="3820" spans="5:43" x14ac:dyDescent="0.2">
      <c r="E3820" s="36"/>
      <c r="G3820" s="37"/>
      <c r="H3820" s="38"/>
      <c r="I3820" s="38"/>
      <c r="J3820" s="38"/>
      <c r="M3820" s="39"/>
      <c r="AG3820" s="32"/>
      <c r="AH3820" s="32"/>
      <c r="AI3820" s="40"/>
      <c r="AJ3820" s="41"/>
      <c r="AK3820" s="42"/>
      <c r="AL3820" s="40"/>
      <c r="AM3820" s="41"/>
      <c r="AN3820" s="42"/>
      <c r="AO3820" s="43"/>
      <c r="AP3820" s="43"/>
      <c r="AQ3820" s="43"/>
    </row>
    <row r="3821" spans="5:43" x14ac:dyDescent="0.2">
      <c r="E3821" s="36"/>
      <c r="G3821" s="37"/>
      <c r="H3821" s="38"/>
      <c r="I3821" s="38"/>
      <c r="J3821" s="38"/>
      <c r="M3821" s="39"/>
      <c r="AG3821" s="32"/>
      <c r="AH3821" s="32"/>
      <c r="AI3821" s="40"/>
      <c r="AJ3821" s="41"/>
      <c r="AK3821" s="42"/>
      <c r="AL3821" s="40"/>
      <c r="AM3821" s="41"/>
      <c r="AN3821" s="42"/>
      <c r="AO3821" s="43"/>
      <c r="AP3821" s="43"/>
      <c r="AQ3821" s="43"/>
    </row>
    <row r="3822" spans="5:43" x14ac:dyDescent="0.2">
      <c r="E3822" s="36"/>
      <c r="G3822" s="37"/>
      <c r="H3822" s="38"/>
      <c r="I3822" s="38"/>
      <c r="J3822" s="38"/>
      <c r="M3822" s="39"/>
      <c r="AG3822" s="32"/>
      <c r="AH3822" s="32"/>
      <c r="AI3822" s="40"/>
      <c r="AJ3822" s="41"/>
      <c r="AK3822" s="42"/>
      <c r="AL3822" s="40"/>
      <c r="AM3822" s="41"/>
      <c r="AN3822" s="42"/>
      <c r="AO3822" s="43"/>
      <c r="AP3822" s="43"/>
      <c r="AQ3822" s="43"/>
    </row>
    <row r="3823" spans="5:43" x14ac:dyDescent="0.2">
      <c r="E3823" s="36"/>
      <c r="G3823" s="37"/>
      <c r="H3823" s="38"/>
      <c r="I3823" s="38"/>
      <c r="J3823" s="38"/>
      <c r="M3823" s="39"/>
      <c r="AG3823" s="32"/>
      <c r="AH3823" s="32"/>
      <c r="AI3823" s="40"/>
      <c r="AJ3823" s="41"/>
      <c r="AK3823" s="42"/>
      <c r="AL3823" s="40"/>
      <c r="AM3823" s="41"/>
      <c r="AN3823" s="42"/>
      <c r="AO3823" s="43"/>
      <c r="AP3823" s="43"/>
      <c r="AQ3823" s="43"/>
    </row>
    <row r="3824" spans="5:43" x14ac:dyDescent="0.2">
      <c r="E3824" s="36"/>
      <c r="G3824" s="37"/>
      <c r="H3824" s="38"/>
      <c r="I3824" s="38"/>
      <c r="J3824" s="38"/>
      <c r="M3824" s="39"/>
      <c r="AG3824" s="32"/>
      <c r="AH3824" s="32"/>
      <c r="AI3824" s="40"/>
      <c r="AJ3824" s="41"/>
      <c r="AK3824" s="42"/>
      <c r="AL3824" s="40"/>
      <c r="AM3824" s="41"/>
      <c r="AN3824" s="42"/>
      <c r="AO3824" s="43"/>
      <c r="AP3824" s="43"/>
      <c r="AQ3824" s="43"/>
    </row>
    <row r="3825" spans="5:43" x14ac:dyDescent="0.2">
      <c r="E3825" s="36"/>
      <c r="G3825" s="37"/>
      <c r="H3825" s="38"/>
      <c r="I3825" s="38"/>
      <c r="J3825" s="38"/>
      <c r="M3825" s="39"/>
      <c r="AG3825" s="32"/>
      <c r="AH3825" s="32"/>
      <c r="AI3825" s="40"/>
      <c r="AJ3825" s="41"/>
      <c r="AK3825" s="42"/>
      <c r="AL3825" s="40"/>
      <c r="AM3825" s="41"/>
      <c r="AN3825" s="42"/>
      <c r="AO3825" s="43"/>
      <c r="AP3825" s="43"/>
      <c r="AQ3825" s="43"/>
    </row>
    <row r="3826" spans="5:43" x14ac:dyDescent="0.2">
      <c r="E3826" s="36"/>
      <c r="G3826" s="37"/>
      <c r="H3826" s="38"/>
      <c r="I3826" s="38"/>
      <c r="J3826" s="38"/>
      <c r="M3826" s="39"/>
      <c r="AG3826" s="32"/>
      <c r="AH3826" s="32"/>
      <c r="AI3826" s="40"/>
      <c r="AJ3826" s="41"/>
      <c r="AK3826" s="42"/>
      <c r="AL3826" s="40"/>
      <c r="AM3826" s="41"/>
      <c r="AN3826" s="42"/>
      <c r="AO3826" s="43"/>
      <c r="AP3826" s="43"/>
      <c r="AQ3826" s="43"/>
    </row>
    <row r="3827" spans="5:43" x14ac:dyDescent="0.2">
      <c r="E3827" s="36"/>
      <c r="G3827" s="37"/>
      <c r="H3827" s="38"/>
      <c r="I3827" s="38"/>
      <c r="J3827" s="38"/>
      <c r="M3827" s="39"/>
      <c r="AG3827" s="32"/>
      <c r="AH3827" s="32"/>
      <c r="AI3827" s="40"/>
      <c r="AJ3827" s="41"/>
      <c r="AK3827" s="42"/>
      <c r="AL3827" s="40"/>
      <c r="AM3827" s="41"/>
      <c r="AN3827" s="42"/>
      <c r="AO3827" s="43"/>
      <c r="AP3827" s="43"/>
      <c r="AQ3827" s="43"/>
    </row>
    <row r="3828" spans="5:43" x14ac:dyDescent="0.2">
      <c r="E3828" s="36"/>
      <c r="G3828" s="37"/>
      <c r="H3828" s="38"/>
      <c r="I3828" s="38"/>
      <c r="J3828" s="38"/>
      <c r="M3828" s="39"/>
      <c r="AG3828" s="32"/>
      <c r="AH3828" s="32"/>
      <c r="AI3828" s="40"/>
      <c r="AJ3828" s="41"/>
      <c r="AK3828" s="42"/>
      <c r="AL3828" s="40"/>
      <c r="AM3828" s="41"/>
      <c r="AN3828" s="42"/>
      <c r="AO3828" s="43"/>
      <c r="AP3828" s="43"/>
      <c r="AQ3828" s="43"/>
    </row>
    <row r="3829" spans="5:43" x14ac:dyDescent="0.2">
      <c r="E3829" s="36"/>
      <c r="G3829" s="37"/>
      <c r="H3829" s="38"/>
      <c r="I3829" s="38"/>
      <c r="J3829" s="38"/>
      <c r="M3829" s="39"/>
      <c r="AG3829" s="32"/>
      <c r="AH3829" s="32"/>
      <c r="AI3829" s="40"/>
      <c r="AJ3829" s="41"/>
      <c r="AK3829" s="42"/>
      <c r="AL3829" s="40"/>
      <c r="AM3829" s="41"/>
      <c r="AN3829" s="42"/>
      <c r="AO3829" s="43"/>
      <c r="AP3829" s="43"/>
      <c r="AQ3829" s="43"/>
    </row>
    <row r="3830" spans="5:43" x14ac:dyDescent="0.2">
      <c r="E3830" s="36"/>
      <c r="G3830" s="37"/>
      <c r="H3830" s="38"/>
      <c r="I3830" s="38"/>
      <c r="J3830" s="38"/>
      <c r="M3830" s="39"/>
      <c r="AG3830" s="32"/>
      <c r="AH3830" s="32"/>
      <c r="AI3830" s="40"/>
      <c r="AJ3830" s="41"/>
      <c r="AK3830" s="42"/>
      <c r="AL3830" s="40"/>
      <c r="AM3830" s="41"/>
      <c r="AN3830" s="42"/>
      <c r="AO3830" s="43"/>
      <c r="AP3830" s="43"/>
      <c r="AQ3830" s="43"/>
    </row>
    <row r="3831" spans="5:43" x14ac:dyDescent="0.2">
      <c r="E3831" s="36"/>
      <c r="G3831" s="37"/>
      <c r="H3831" s="38"/>
      <c r="I3831" s="38"/>
      <c r="J3831" s="38"/>
      <c r="M3831" s="39"/>
      <c r="AG3831" s="32"/>
      <c r="AH3831" s="32"/>
      <c r="AI3831" s="40"/>
      <c r="AJ3831" s="41"/>
      <c r="AK3831" s="42"/>
      <c r="AL3831" s="40"/>
      <c r="AM3831" s="41"/>
      <c r="AN3831" s="42"/>
      <c r="AO3831" s="43"/>
      <c r="AP3831" s="43"/>
      <c r="AQ3831" s="43"/>
    </row>
    <row r="3832" spans="5:43" x14ac:dyDescent="0.2">
      <c r="E3832" s="36"/>
      <c r="G3832" s="37"/>
      <c r="H3832" s="38"/>
      <c r="I3832" s="38"/>
      <c r="J3832" s="38"/>
      <c r="M3832" s="39"/>
      <c r="AG3832" s="32"/>
      <c r="AH3832" s="32"/>
      <c r="AI3832" s="40"/>
      <c r="AJ3832" s="41"/>
      <c r="AK3832" s="42"/>
      <c r="AL3832" s="40"/>
      <c r="AM3832" s="41"/>
      <c r="AN3832" s="42"/>
      <c r="AO3832" s="43"/>
      <c r="AP3832" s="43"/>
      <c r="AQ3832" s="43"/>
    </row>
    <row r="3833" spans="5:43" x14ac:dyDescent="0.2">
      <c r="E3833" s="36"/>
      <c r="G3833" s="37"/>
      <c r="H3833" s="38"/>
      <c r="I3833" s="38"/>
      <c r="J3833" s="38"/>
      <c r="M3833" s="39"/>
      <c r="AG3833" s="32"/>
      <c r="AH3833" s="32"/>
      <c r="AI3833" s="40"/>
      <c r="AJ3833" s="41"/>
      <c r="AK3833" s="42"/>
      <c r="AL3833" s="40"/>
      <c r="AM3833" s="41"/>
      <c r="AN3833" s="42"/>
      <c r="AO3833" s="43"/>
      <c r="AP3833" s="43"/>
      <c r="AQ3833" s="43"/>
    </row>
    <row r="3834" spans="5:43" x14ac:dyDescent="0.2">
      <c r="E3834" s="36"/>
      <c r="G3834" s="37"/>
      <c r="H3834" s="38"/>
      <c r="I3834" s="38"/>
      <c r="J3834" s="38"/>
      <c r="M3834" s="39"/>
      <c r="AG3834" s="32"/>
      <c r="AH3834" s="32"/>
      <c r="AI3834" s="40"/>
      <c r="AJ3834" s="41"/>
      <c r="AK3834" s="42"/>
      <c r="AL3834" s="40"/>
      <c r="AM3834" s="41"/>
      <c r="AN3834" s="42"/>
      <c r="AO3834" s="43"/>
      <c r="AP3834" s="43"/>
      <c r="AQ3834" s="43"/>
    </row>
    <row r="3835" spans="5:43" x14ac:dyDescent="0.2">
      <c r="E3835" s="36"/>
      <c r="G3835" s="37"/>
      <c r="H3835" s="38"/>
      <c r="I3835" s="38"/>
      <c r="J3835" s="38"/>
      <c r="M3835" s="39"/>
      <c r="AG3835" s="32"/>
      <c r="AH3835" s="32"/>
      <c r="AI3835" s="40"/>
      <c r="AJ3835" s="41"/>
      <c r="AK3835" s="42"/>
      <c r="AL3835" s="40"/>
      <c r="AM3835" s="41"/>
      <c r="AN3835" s="42"/>
      <c r="AO3835" s="43"/>
      <c r="AP3835" s="43"/>
      <c r="AQ3835" s="43"/>
    </row>
    <row r="3836" spans="5:43" x14ac:dyDescent="0.2">
      <c r="E3836" s="36"/>
      <c r="G3836" s="37"/>
      <c r="H3836" s="38"/>
      <c r="I3836" s="38"/>
      <c r="J3836" s="38"/>
      <c r="M3836" s="39"/>
      <c r="AG3836" s="32"/>
      <c r="AH3836" s="32"/>
      <c r="AI3836" s="40"/>
      <c r="AJ3836" s="41"/>
      <c r="AK3836" s="42"/>
      <c r="AL3836" s="40"/>
      <c r="AM3836" s="41"/>
      <c r="AN3836" s="42"/>
      <c r="AO3836" s="43"/>
      <c r="AP3836" s="43"/>
      <c r="AQ3836" s="43"/>
    </row>
    <row r="3837" spans="5:43" x14ac:dyDescent="0.2">
      <c r="E3837" s="36"/>
      <c r="G3837" s="37"/>
      <c r="H3837" s="38"/>
      <c r="I3837" s="38"/>
      <c r="J3837" s="38"/>
      <c r="M3837" s="39"/>
      <c r="AG3837" s="32"/>
      <c r="AH3837" s="32"/>
      <c r="AI3837" s="40"/>
      <c r="AJ3837" s="41"/>
      <c r="AK3837" s="42"/>
      <c r="AL3837" s="40"/>
      <c r="AM3837" s="41"/>
      <c r="AN3837" s="42"/>
      <c r="AO3837" s="43"/>
      <c r="AP3837" s="43"/>
      <c r="AQ3837" s="43"/>
    </row>
    <row r="3838" spans="5:43" x14ac:dyDescent="0.2">
      <c r="E3838" s="36"/>
      <c r="G3838" s="37"/>
      <c r="H3838" s="38"/>
      <c r="I3838" s="38"/>
      <c r="J3838" s="38"/>
      <c r="M3838" s="39"/>
      <c r="AG3838" s="32"/>
      <c r="AH3838" s="32"/>
      <c r="AI3838" s="40"/>
      <c r="AJ3838" s="41"/>
      <c r="AK3838" s="42"/>
      <c r="AL3838" s="40"/>
      <c r="AM3838" s="41"/>
      <c r="AN3838" s="42"/>
      <c r="AO3838" s="43"/>
      <c r="AP3838" s="43"/>
      <c r="AQ3838" s="43"/>
    </row>
    <row r="3839" spans="5:43" x14ac:dyDescent="0.2">
      <c r="E3839" s="36"/>
      <c r="G3839" s="37"/>
      <c r="H3839" s="38"/>
      <c r="I3839" s="38"/>
      <c r="J3839" s="38"/>
      <c r="M3839" s="39"/>
      <c r="AG3839" s="32"/>
      <c r="AH3839" s="32"/>
      <c r="AI3839" s="40"/>
      <c r="AJ3839" s="41"/>
      <c r="AK3839" s="42"/>
      <c r="AL3839" s="40"/>
      <c r="AM3839" s="41"/>
      <c r="AN3839" s="42"/>
      <c r="AO3839" s="43"/>
      <c r="AP3839" s="43"/>
      <c r="AQ3839" s="43"/>
    </row>
    <row r="3840" spans="5:43" x14ac:dyDescent="0.2">
      <c r="E3840" s="36"/>
      <c r="G3840" s="37"/>
      <c r="H3840" s="38"/>
      <c r="I3840" s="38"/>
      <c r="J3840" s="38"/>
      <c r="M3840" s="39"/>
      <c r="AG3840" s="32"/>
      <c r="AH3840" s="32"/>
      <c r="AI3840" s="40"/>
      <c r="AJ3840" s="41"/>
      <c r="AK3840" s="42"/>
      <c r="AL3840" s="40"/>
      <c r="AM3840" s="41"/>
      <c r="AN3840" s="42"/>
      <c r="AO3840" s="43"/>
      <c r="AP3840" s="43"/>
      <c r="AQ3840" s="43"/>
    </row>
    <row r="3841" spans="5:43" x14ac:dyDescent="0.2">
      <c r="E3841" s="36"/>
      <c r="G3841" s="37"/>
      <c r="H3841" s="38"/>
      <c r="I3841" s="38"/>
      <c r="J3841" s="38"/>
      <c r="M3841" s="39"/>
      <c r="AG3841" s="32"/>
      <c r="AH3841" s="32"/>
      <c r="AI3841" s="40"/>
      <c r="AJ3841" s="41"/>
      <c r="AK3841" s="42"/>
      <c r="AL3841" s="40"/>
      <c r="AM3841" s="41"/>
      <c r="AN3841" s="42"/>
      <c r="AO3841" s="43"/>
      <c r="AP3841" s="43"/>
      <c r="AQ3841" s="43"/>
    </row>
    <row r="3842" spans="5:43" x14ac:dyDescent="0.2">
      <c r="E3842" s="36"/>
      <c r="G3842" s="37"/>
      <c r="H3842" s="38"/>
      <c r="I3842" s="38"/>
      <c r="J3842" s="38"/>
      <c r="M3842" s="39"/>
      <c r="AG3842" s="32"/>
      <c r="AH3842" s="32"/>
      <c r="AI3842" s="40"/>
      <c r="AJ3842" s="41"/>
      <c r="AK3842" s="42"/>
      <c r="AL3842" s="40"/>
      <c r="AM3842" s="41"/>
      <c r="AN3842" s="42"/>
      <c r="AO3842" s="43"/>
      <c r="AP3842" s="43"/>
      <c r="AQ3842" s="43"/>
    </row>
    <row r="3843" spans="5:43" x14ac:dyDescent="0.2">
      <c r="E3843" s="36"/>
      <c r="G3843" s="37"/>
      <c r="H3843" s="38"/>
      <c r="I3843" s="38"/>
      <c r="J3843" s="38"/>
      <c r="M3843" s="39"/>
      <c r="AG3843" s="32"/>
      <c r="AH3843" s="32"/>
      <c r="AI3843" s="40"/>
      <c r="AJ3843" s="41"/>
      <c r="AK3843" s="42"/>
      <c r="AL3843" s="40"/>
      <c r="AM3843" s="41"/>
      <c r="AN3843" s="42"/>
      <c r="AO3843" s="43"/>
      <c r="AP3843" s="43"/>
      <c r="AQ3843" s="43"/>
    </row>
    <row r="3844" spans="5:43" x14ac:dyDescent="0.2">
      <c r="E3844" s="36"/>
      <c r="G3844" s="37"/>
      <c r="H3844" s="38"/>
      <c r="I3844" s="38"/>
      <c r="J3844" s="38"/>
      <c r="M3844" s="39"/>
      <c r="AG3844" s="32"/>
      <c r="AH3844" s="32"/>
      <c r="AI3844" s="40"/>
      <c r="AJ3844" s="41"/>
      <c r="AK3844" s="42"/>
      <c r="AL3844" s="40"/>
      <c r="AM3844" s="41"/>
      <c r="AN3844" s="42"/>
      <c r="AO3844" s="43"/>
      <c r="AP3844" s="43"/>
      <c r="AQ3844" s="43"/>
    </row>
    <row r="3845" spans="5:43" x14ac:dyDescent="0.2">
      <c r="E3845" s="36"/>
      <c r="G3845" s="37"/>
      <c r="H3845" s="38"/>
      <c r="I3845" s="38"/>
      <c r="J3845" s="38"/>
      <c r="M3845" s="39"/>
      <c r="AG3845" s="32"/>
      <c r="AH3845" s="32"/>
      <c r="AI3845" s="40"/>
      <c r="AJ3845" s="41"/>
      <c r="AK3845" s="42"/>
      <c r="AL3845" s="40"/>
      <c r="AM3845" s="41"/>
      <c r="AN3845" s="42"/>
      <c r="AO3845" s="43"/>
      <c r="AP3845" s="43"/>
      <c r="AQ3845" s="43"/>
    </row>
    <row r="3846" spans="5:43" x14ac:dyDescent="0.2">
      <c r="E3846" s="36"/>
      <c r="G3846" s="37"/>
      <c r="H3846" s="38"/>
      <c r="I3846" s="38"/>
      <c r="J3846" s="38"/>
      <c r="M3846" s="39"/>
      <c r="AG3846" s="32"/>
      <c r="AH3846" s="32"/>
      <c r="AI3846" s="40"/>
      <c r="AJ3846" s="41"/>
      <c r="AK3846" s="42"/>
      <c r="AL3846" s="40"/>
      <c r="AM3846" s="41"/>
      <c r="AN3846" s="42"/>
      <c r="AO3846" s="43"/>
      <c r="AP3846" s="43"/>
      <c r="AQ3846" s="43"/>
    </row>
    <row r="3847" spans="5:43" x14ac:dyDescent="0.2">
      <c r="E3847" s="36"/>
      <c r="G3847" s="37"/>
      <c r="H3847" s="38"/>
      <c r="I3847" s="38"/>
      <c r="J3847" s="38"/>
      <c r="M3847" s="39"/>
      <c r="AG3847" s="32"/>
      <c r="AH3847" s="32"/>
      <c r="AI3847" s="40"/>
      <c r="AJ3847" s="41"/>
      <c r="AK3847" s="42"/>
      <c r="AL3847" s="40"/>
      <c r="AM3847" s="41"/>
      <c r="AN3847" s="42"/>
      <c r="AO3847" s="43"/>
      <c r="AP3847" s="43"/>
      <c r="AQ3847" s="43"/>
    </row>
    <row r="3848" spans="5:43" x14ac:dyDescent="0.2">
      <c r="E3848" s="36"/>
      <c r="G3848" s="37"/>
      <c r="H3848" s="38"/>
      <c r="I3848" s="38"/>
      <c r="J3848" s="38"/>
      <c r="M3848" s="39"/>
      <c r="AG3848" s="32"/>
      <c r="AH3848" s="32"/>
      <c r="AI3848" s="40"/>
      <c r="AJ3848" s="41"/>
      <c r="AK3848" s="42"/>
      <c r="AL3848" s="40"/>
      <c r="AM3848" s="41"/>
      <c r="AN3848" s="42"/>
      <c r="AO3848" s="43"/>
      <c r="AP3848" s="43"/>
      <c r="AQ3848" s="43"/>
    </row>
    <row r="3849" spans="5:43" x14ac:dyDescent="0.2">
      <c r="E3849" s="36"/>
      <c r="G3849" s="37"/>
      <c r="H3849" s="38"/>
      <c r="I3849" s="38"/>
      <c r="J3849" s="38"/>
      <c r="M3849" s="39"/>
      <c r="AG3849" s="32"/>
      <c r="AH3849" s="32"/>
      <c r="AI3849" s="40"/>
      <c r="AJ3849" s="41"/>
      <c r="AK3849" s="42"/>
      <c r="AL3849" s="40"/>
      <c r="AM3849" s="41"/>
      <c r="AN3849" s="42"/>
      <c r="AO3849" s="43"/>
      <c r="AP3849" s="43"/>
      <c r="AQ3849" s="43"/>
    </row>
    <row r="3850" spans="5:43" x14ac:dyDescent="0.2">
      <c r="E3850" s="36"/>
      <c r="G3850" s="37"/>
      <c r="H3850" s="38"/>
      <c r="I3850" s="38"/>
      <c r="J3850" s="38"/>
      <c r="M3850" s="39"/>
      <c r="AG3850" s="32"/>
      <c r="AH3850" s="32"/>
      <c r="AI3850" s="40"/>
      <c r="AJ3850" s="41"/>
      <c r="AK3850" s="42"/>
      <c r="AL3850" s="40"/>
      <c r="AM3850" s="41"/>
      <c r="AN3850" s="42"/>
      <c r="AO3850" s="43"/>
      <c r="AP3850" s="43"/>
      <c r="AQ3850" s="43"/>
    </row>
    <row r="3851" spans="5:43" x14ac:dyDescent="0.2">
      <c r="E3851" s="36"/>
      <c r="G3851" s="37"/>
      <c r="H3851" s="38"/>
      <c r="I3851" s="38"/>
      <c r="J3851" s="38"/>
      <c r="M3851" s="39"/>
      <c r="AG3851" s="32"/>
      <c r="AH3851" s="32"/>
      <c r="AI3851" s="40"/>
      <c r="AJ3851" s="41"/>
      <c r="AK3851" s="42"/>
      <c r="AL3851" s="40"/>
      <c r="AM3851" s="41"/>
      <c r="AN3851" s="42"/>
      <c r="AO3851" s="43"/>
      <c r="AP3851" s="43"/>
      <c r="AQ3851" s="43"/>
    </row>
    <row r="3852" spans="5:43" x14ac:dyDescent="0.2">
      <c r="E3852" s="36"/>
      <c r="G3852" s="37"/>
      <c r="H3852" s="38"/>
      <c r="I3852" s="38"/>
      <c r="J3852" s="38"/>
      <c r="M3852" s="39"/>
      <c r="AG3852" s="32"/>
      <c r="AH3852" s="32"/>
      <c r="AI3852" s="40"/>
      <c r="AJ3852" s="41"/>
      <c r="AK3852" s="42"/>
      <c r="AL3852" s="40"/>
      <c r="AM3852" s="41"/>
      <c r="AN3852" s="42"/>
      <c r="AO3852" s="43"/>
      <c r="AP3852" s="43"/>
      <c r="AQ3852" s="43"/>
    </row>
    <row r="3853" spans="5:43" x14ac:dyDescent="0.2">
      <c r="E3853" s="36"/>
      <c r="G3853" s="37"/>
      <c r="H3853" s="38"/>
      <c r="I3853" s="38"/>
      <c r="J3853" s="38"/>
      <c r="M3853" s="39"/>
      <c r="AG3853" s="32"/>
      <c r="AH3853" s="32"/>
      <c r="AI3853" s="40"/>
      <c r="AJ3853" s="41"/>
      <c r="AK3853" s="42"/>
      <c r="AL3853" s="40"/>
      <c r="AM3853" s="41"/>
      <c r="AN3853" s="42"/>
      <c r="AO3853" s="43"/>
      <c r="AP3853" s="43"/>
      <c r="AQ3853" s="43"/>
    </row>
    <row r="3854" spans="5:43" x14ac:dyDescent="0.2">
      <c r="E3854" s="36"/>
      <c r="G3854" s="37"/>
      <c r="H3854" s="38"/>
      <c r="I3854" s="38"/>
      <c r="J3854" s="38"/>
      <c r="M3854" s="39"/>
      <c r="AG3854" s="32"/>
      <c r="AH3854" s="32"/>
      <c r="AI3854" s="40"/>
      <c r="AJ3854" s="41"/>
      <c r="AK3854" s="42"/>
      <c r="AL3854" s="40"/>
      <c r="AM3854" s="41"/>
      <c r="AN3854" s="42"/>
      <c r="AO3854" s="43"/>
      <c r="AP3854" s="43"/>
      <c r="AQ3854" s="43"/>
    </row>
    <row r="3855" spans="5:43" x14ac:dyDescent="0.2">
      <c r="E3855" s="36"/>
      <c r="G3855" s="37"/>
      <c r="H3855" s="38"/>
      <c r="I3855" s="38"/>
      <c r="J3855" s="38"/>
      <c r="M3855" s="39"/>
      <c r="AG3855" s="32"/>
      <c r="AH3855" s="32"/>
      <c r="AI3855" s="40"/>
      <c r="AJ3855" s="41"/>
      <c r="AK3855" s="42"/>
      <c r="AL3855" s="40"/>
      <c r="AM3855" s="41"/>
      <c r="AN3855" s="42"/>
      <c r="AO3855" s="43"/>
      <c r="AP3855" s="43"/>
      <c r="AQ3855" s="43"/>
    </row>
    <row r="3856" spans="5:43" x14ac:dyDescent="0.2">
      <c r="E3856" s="36"/>
      <c r="G3856" s="37"/>
      <c r="H3856" s="38"/>
      <c r="I3856" s="38"/>
      <c r="J3856" s="38"/>
      <c r="M3856" s="39"/>
      <c r="AG3856" s="32"/>
      <c r="AH3856" s="32"/>
      <c r="AI3856" s="40"/>
      <c r="AJ3856" s="41"/>
      <c r="AK3856" s="42"/>
      <c r="AL3856" s="40"/>
      <c r="AM3856" s="41"/>
      <c r="AN3856" s="42"/>
      <c r="AO3856" s="43"/>
      <c r="AP3856" s="43"/>
      <c r="AQ3856" s="43"/>
    </row>
    <row r="3857" spans="5:43" x14ac:dyDescent="0.2">
      <c r="E3857" s="36"/>
      <c r="G3857" s="37"/>
      <c r="H3857" s="38"/>
      <c r="I3857" s="38"/>
      <c r="J3857" s="38"/>
      <c r="M3857" s="39"/>
      <c r="AG3857" s="32"/>
      <c r="AH3857" s="32"/>
      <c r="AI3857" s="40"/>
      <c r="AJ3857" s="41"/>
      <c r="AK3857" s="42"/>
      <c r="AL3857" s="40"/>
      <c r="AM3857" s="41"/>
      <c r="AN3857" s="42"/>
      <c r="AO3857" s="43"/>
      <c r="AP3857" s="43"/>
      <c r="AQ3857" s="43"/>
    </row>
    <row r="3858" spans="5:43" x14ac:dyDescent="0.2">
      <c r="E3858" s="36"/>
      <c r="G3858" s="37"/>
      <c r="H3858" s="38"/>
      <c r="I3858" s="38"/>
      <c r="J3858" s="38"/>
      <c r="M3858" s="39"/>
      <c r="AG3858" s="32"/>
      <c r="AH3858" s="32"/>
      <c r="AI3858" s="40"/>
      <c r="AJ3858" s="41"/>
      <c r="AK3858" s="42"/>
      <c r="AL3858" s="40"/>
      <c r="AM3858" s="41"/>
      <c r="AN3858" s="42"/>
      <c r="AO3858" s="43"/>
      <c r="AP3858" s="43"/>
      <c r="AQ3858" s="43"/>
    </row>
    <row r="3859" spans="5:43" x14ac:dyDescent="0.2">
      <c r="E3859" s="36"/>
      <c r="G3859" s="37"/>
      <c r="H3859" s="38"/>
      <c r="I3859" s="38"/>
      <c r="J3859" s="38"/>
      <c r="M3859" s="39"/>
      <c r="AG3859" s="32"/>
      <c r="AH3859" s="32"/>
      <c r="AI3859" s="40"/>
      <c r="AJ3859" s="41"/>
      <c r="AK3859" s="42"/>
      <c r="AL3859" s="40"/>
      <c r="AM3859" s="41"/>
      <c r="AN3859" s="42"/>
      <c r="AO3859" s="43"/>
      <c r="AP3859" s="43"/>
      <c r="AQ3859" s="43"/>
    </row>
    <row r="3860" spans="5:43" x14ac:dyDescent="0.2">
      <c r="E3860" s="36"/>
      <c r="G3860" s="37"/>
      <c r="H3860" s="38"/>
      <c r="I3860" s="38"/>
      <c r="J3860" s="38"/>
      <c r="M3860" s="39"/>
      <c r="AG3860" s="32"/>
      <c r="AH3860" s="32"/>
      <c r="AI3860" s="40"/>
      <c r="AJ3860" s="41"/>
      <c r="AK3860" s="42"/>
      <c r="AL3860" s="40"/>
      <c r="AM3860" s="41"/>
      <c r="AN3860" s="42"/>
      <c r="AO3860" s="43"/>
      <c r="AP3860" s="43"/>
      <c r="AQ3860" s="43"/>
    </row>
    <row r="3861" spans="5:43" x14ac:dyDescent="0.2">
      <c r="E3861" s="36"/>
      <c r="G3861" s="37"/>
      <c r="H3861" s="38"/>
      <c r="I3861" s="38"/>
      <c r="J3861" s="38"/>
      <c r="M3861" s="39"/>
      <c r="AG3861" s="32"/>
      <c r="AH3861" s="32"/>
      <c r="AI3861" s="40"/>
      <c r="AJ3861" s="41"/>
      <c r="AK3861" s="42"/>
      <c r="AL3861" s="40"/>
      <c r="AM3861" s="41"/>
      <c r="AN3861" s="42"/>
      <c r="AO3861" s="43"/>
      <c r="AP3861" s="43"/>
      <c r="AQ3861" s="43"/>
    </row>
    <row r="3862" spans="5:43" x14ac:dyDescent="0.2">
      <c r="E3862" s="36"/>
      <c r="G3862" s="37"/>
      <c r="H3862" s="38"/>
      <c r="I3862" s="38"/>
      <c r="J3862" s="38"/>
      <c r="M3862" s="39"/>
      <c r="AG3862" s="32"/>
      <c r="AH3862" s="32"/>
      <c r="AI3862" s="40"/>
      <c r="AJ3862" s="41"/>
      <c r="AK3862" s="42"/>
      <c r="AL3862" s="40"/>
      <c r="AM3862" s="41"/>
      <c r="AN3862" s="42"/>
      <c r="AO3862" s="43"/>
      <c r="AP3862" s="43"/>
      <c r="AQ3862" s="43"/>
    </row>
    <row r="3863" spans="5:43" x14ac:dyDescent="0.2">
      <c r="E3863" s="36"/>
      <c r="G3863" s="37"/>
      <c r="H3863" s="38"/>
      <c r="I3863" s="38"/>
      <c r="J3863" s="38"/>
      <c r="M3863" s="39"/>
      <c r="AG3863" s="32"/>
      <c r="AH3863" s="32"/>
      <c r="AI3863" s="40"/>
      <c r="AJ3863" s="41"/>
      <c r="AK3863" s="42"/>
      <c r="AL3863" s="40"/>
      <c r="AM3863" s="41"/>
      <c r="AN3863" s="42"/>
      <c r="AO3863" s="43"/>
      <c r="AP3863" s="43"/>
      <c r="AQ3863" s="43"/>
    </row>
    <row r="3864" spans="5:43" x14ac:dyDescent="0.2">
      <c r="E3864" s="36"/>
      <c r="G3864" s="37"/>
      <c r="H3864" s="38"/>
      <c r="I3864" s="38"/>
      <c r="J3864" s="38"/>
      <c r="M3864" s="39"/>
      <c r="AG3864" s="32"/>
      <c r="AH3864" s="32"/>
      <c r="AI3864" s="40"/>
      <c r="AJ3864" s="41"/>
      <c r="AK3864" s="42"/>
      <c r="AL3864" s="40"/>
      <c r="AM3864" s="41"/>
      <c r="AN3864" s="42"/>
      <c r="AO3864" s="43"/>
      <c r="AP3864" s="43"/>
      <c r="AQ3864" s="43"/>
    </row>
    <row r="3865" spans="5:43" x14ac:dyDescent="0.2">
      <c r="E3865" s="36"/>
      <c r="G3865" s="37"/>
      <c r="H3865" s="38"/>
      <c r="I3865" s="38"/>
      <c r="J3865" s="38"/>
      <c r="M3865" s="39"/>
      <c r="AG3865" s="32"/>
      <c r="AH3865" s="32"/>
      <c r="AI3865" s="40"/>
      <c r="AJ3865" s="41"/>
      <c r="AK3865" s="42"/>
      <c r="AL3865" s="40"/>
      <c r="AM3865" s="41"/>
      <c r="AN3865" s="42"/>
      <c r="AO3865" s="43"/>
      <c r="AP3865" s="43"/>
      <c r="AQ3865" s="43"/>
    </row>
    <row r="3866" spans="5:43" x14ac:dyDescent="0.2">
      <c r="E3866" s="36"/>
      <c r="G3866" s="37"/>
      <c r="H3866" s="38"/>
      <c r="I3866" s="38"/>
      <c r="J3866" s="38"/>
      <c r="M3866" s="39"/>
      <c r="AG3866" s="32"/>
      <c r="AH3866" s="32"/>
      <c r="AI3866" s="40"/>
      <c r="AJ3866" s="41"/>
      <c r="AK3866" s="42"/>
      <c r="AL3866" s="40"/>
      <c r="AM3866" s="41"/>
      <c r="AN3866" s="42"/>
      <c r="AO3866" s="43"/>
      <c r="AP3866" s="43"/>
      <c r="AQ3866" s="43"/>
    </row>
    <row r="3867" spans="5:43" x14ac:dyDescent="0.2">
      <c r="E3867" s="36"/>
      <c r="G3867" s="37"/>
      <c r="H3867" s="38"/>
      <c r="I3867" s="38"/>
      <c r="J3867" s="38"/>
      <c r="M3867" s="39"/>
      <c r="AG3867" s="32"/>
      <c r="AH3867" s="32"/>
      <c r="AI3867" s="40"/>
      <c r="AJ3867" s="41"/>
      <c r="AK3867" s="42"/>
      <c r="AL3867" s="40"/>
      <c r="AM3867" s="41"/>
      <c r="AN3867" s="42"/>
      <c r="AO3867" s="43"/>
      <c r="AP3867" s="43"/>
      <c r="AQ3867" s="43"/>
    </row>
    <row r="3868" spans="5:43" x14ac:dyDescent="0.2">
      <c r="E3868" s="36"/>
      <c r="G3868" s="37"/>
      <c r="H3868" s="38"/>
      <c r="I3868" s="38"/>
      <c r="J3868" s="38"/>
      <c r="M3868" s="39"/>
      <c r="AG3868" s="32"/>
      <c r="AH3868" s="32"/>
      <c r="AI3868" s="40"/>
      <c r="AJ3868" s="41"/>
      <c r="AK3868" s="42"/>
      <c r="AL3868" s="40"/>
      <c r="AM3868" s="41"/>
      <c r="AN3868" s="42"/>
      <c r="AO3868" s="43"/>
      <c r="AP3868" s="43"/>
      <c r="AQ3868" s="43"/>
    </row>
    <row r="3869" spans="5:43" x14ac:dyDescent="0.2">
      <c r="E3869" s="36"/>
      <c r="G3869" s="37"/>
      <c r="H3869" s="38"/>
      <c r="I3869" s="38"/>
      <c r="J3869" s="38"/>
      <c r="M3869" s="39"/>
      <c r="AG3869" s="32"/>
      <c r="AH3869" s="32"/>
      <c r="AI3869" s="40"/>
      <c r="AJ3869" s="41"/>
      <c r="AK3869" s="42"/>
      <c r="AL3869" s="40"/>
      <c r="AM3869" s="41"/>
      <c r="AN3869" s="42"/>
      <c r="AO3869" s="43"/>
      <c r="AP3869" s="43"/>
      <c r="AQ3869" s="43"/>
    </row>
    <row r="3870" spans="5:43" x14ac:dyDescent="0.2">
      <c r="E3870" s="36"/>
      <c r="G3870" s="37"/>
      <c r="H3870" s="38"/>
      <c r="I3870" s="38"/>
      <c r="J3870" s="38"/>
      <c r="M3870" s="39"/>
      <c r="AG3870" s="32"/>
      <c r="AH3870" s="32"/>
      <c r="AI3870" s="40"/>
      <c r="AJ3870" s="41"/>
      <c r="AK3870" s="42"/>
      <c r="AL3870" s="40"/>
      <c r="AM3870" s="41"/>
      <c r="AN3870" s="42"/>
      <c r="AO3870" s="43"/>
      <c r="AP3870" s="43"/>
      <c r="AQ3870" s="43"/>
    </row>
    <row r="3871" spans="5:43" x14ac:dyDescent="0.2">
      <c r="E3871" s="36"/>
      <c r="G3871" s="37"/>
      <c r="H3871" s="38"/>
      <c r="I3871" s="38"/>
      <c r="J3871" s="38"/>
      <c r="M3871" s="39"/>
      <c r="AG3871" s="32"/>
      <c r="AH3871" s="32"/>
      <c r="AI3871" s="40"/>
      <c r="AJ3871" s="41"/>
      <c r="AK3871" s="42"/>
      <c r="AL3871" s="40"/>
      <c r="AM3871" s="41"/>
      <c r="AN3871" s="42"/>
      <c r="AO3871" s="43"/>
      <c r="AP3871" s="43"/>
      <c r="AQ3871" s="43"/>
    </row>
    <row r="3872" spans="5:43" x14ac:dyDescent="0.2">
      <c r="E3872" s="36"/>
      <c r="G3872" s="37"/>
      <c r="H3872" s="38"/>
      <c r="I3872" s="38"/>
      <c r="J3872" s="38"/>
      <c r="M3872" s="39"/>
      <c r="AG3872" s="32"/>
      <c r="AH3872" s="32"/>
      <c r="AI3872" s="40"/>
      <c r="AJ3872" s="41"/>
      <c r="AK3872" s="42"/>
      <c r="AL3872" s="40"/>
      <c r="AM3872" s="41"/>
      <c r="AN3872" s="42"/>
      <c r="AO3872" s="43"/>
      <c r="AP3872" s="43"/>
      <c r="AQ3872" s="43"/>
    </row>
    <row r="3873" spans="5:43" x14ac:dyDescent="0.2">
      <c r="E3873" s="36"/>
      <c r="G3873" s="37"/>
      <c r="H3873" s="38"/>
      <c r="I3873" s="38"/>
      <c r="J3873" s="38"/>
      <c r="M3873" s="39"/>
      <c r="AG3873" s="32"/>
      <c r="AH3873" s="32"/>
      <c r="AI3873" s="40"/>
      <c r="AJ3873" s="41"/>
      <c r="AK3873" s="42"/>
      <c r="AL3873" s="40"/>
      <c r="AM3873" s="41"/>
      <c r="AN3873" s="42"/>
      <c r="AO3873" s="43"/>
      <c r="AP3873" s="43"/>
      <c r="AQ3873" s="43"/>
    </row>
    <row r="3874" spans="5:43" x14ac:dyDescent="0.2">
      <c r="E3874" s="36"/>
      <c r="G3874" s="37"/>
      <c r="H3874" s="38"/>
      <c r="I3874" s="38"/>
      <c r="J3874" s="38"/>
      <c r="M3874" s="39"/>
      <c r="AG3874" s="32"/>
      <c r="AH3874" s="32"/>
      <c r="AI3874" s="40"/>
      <c r="AJ3874" s="41"/>
      <c r="AK3874" s="42"/>
      <c r="AL3874" s="40"/>
      <c r="AM3874" s="41"/>
      <c r="AN3874" s="42"/>
      <c r="AO3874" s="43"/>
      <c r="AP3874" s="43"/>
      <c r="AQ3874" s="43"/>
    </row>
    <row r="3875" spans="5:43" x14ac:dyDescent="0.2">
      <c r="E3875" s="36"/>
      <c r="G3875" s="37"/>
      <c r="H3875" s="38"/>
      <c r="I3875" s="38"/>
      <c r="J3875" s="38"/>
      <c r="M3875" s="39"/>
      <c r="AG3875" s="32"/>
      <c r="AH3875" s="32"/>
      <c r="AI3875" s="40"/>
      <c r="AJ3875" s="41"/>
      <c r="AK3875" s="42"/>
      <c r="AL3875" s="40"/>
      <c r="AM3875" s="41"/>
      <c r="AN3875" s="42"/>
      <c r="AO3875" s="43"/>
      <c r="AP3875" s="43"/>
      <c r="AQ3875" s="43"/>
    </row>
    <row r="3876" spans="5:43" x14ac:dyDescent="0.2">
      <c r="E3876" s="36"/>
      <c r="G3876" s="37"/>
      <c r="H3876" s="38"/>
      <c r="I3876" s="38"/>
      <c r="J3876" s="38"/>
      <c r="M3876" s="39"/>
      <c r="AG3876" s="32"/>
      <c r="AH3876" s="32"/>
      <c r="AI3876" s="40"/>
      <c r="AJ3876" s="41"/>
      <c r="AK3876" s="42"/>
      <c r="AL3876" s="40"/>
      <c r="AM3876" s="41"/>
      <c r="AN3876" s="42"/>
      <c r="AO3876" s="43"/>
      <c r="AP3876" s="43"/>
      <c r="AQ3876" s="43"/>
    </row>
    <row r="3877" spans="5:43" x14ac:dyDescent="0.2">
      <c r="E3877" s="36"/>
      <c r="G3877" s="37"/>
      <c r="H3877" s="38"/>
      <c r="I3877" s="38"/>
      <c r="J3877" s="38"/>
      <c r="M3877" s="39"/>
      <c r="AG3877" s="32"/>
      <c r="AH3877" s="32"/>
      <c r="AI3877" s="40"/>
      <c r="AJ3877" s="41"/>
      <c r="AK3877" s="42"/>
      <c r="AL3877" s="40"/>
      <c r="AM3877" s="41"/>
      <c r="AN3877" s="42"/>
      <c r="AO3877" s="43"/>
      <c r="AP3877" s="43"/>
      <c r="AQ3877" s="43"/>
    </row>
    <row r="3878" spans="5:43" x14ac:dyDescent="0.2">
      <c r="E3878" s="36"/>
      <c r="G3878" s="37"/>
      <c r="H3878" s="38"/>
      <c r="I3878" s="38"/>
      <c r="J3878" s="38"/>
      <c r="M3878" s="39"/>
      <c r="AG3878" s="32"/>
      <c r="AH3878" s="32"/>
      <c r="AI3878" s="40"/>
      <c r="AJ3878" s="41"/>
      <c r="AK3878" s="42"/>
      <c r="AL3878" s="40"/>
      <c r="AM3878" s="41"/>
      <c r="AN3878" s="42"/>
      <c r="AO3878" s="43"/>
      <c r="AP3878" s="43"/>
      <c r="AQ3878" s="43"/>
    </row>
    <row r="3879" spans="5:43" x14ac:dyDescent="0.2">
      <c r="E3879" s="36"/>
      <c r="G3879" s="37"/>
      <c r="H3879" s="38"/>
      <c r="I3879" s="38"/>
      <c r="J3879" s="38"/>
      <c r="M3879" s="39"/>
      <c r="AG3879" s="32"/>
      <c r="AH3879" s="32"/>
      <c r="AI3879" s="40"/>
      <c r="AJ3879" s="41"/>
      <c r="AK3879" s="42"/>
      <c r="AL3879" s="40"/>
      <c r="AM3879" s="41"/>
      <c r="AN3879" s="42"/>
      <c r="AO3879" s="43"/>
      <c r="AP3879" s="43"/>
      <c r="AQ3879" s="43"/>
    </row>
    <row r="3880" spans="5:43" x14ac:dyDescent="0.2">
      <c r="E3880" s="36"/>
      <c r="G3880" s="37"/>
      <c r="H3880" s="38"/>
      <c r="I3880" s="38"/>
      <c r="J3880" s="38"/>
      <c r="M3880" s="39"/>
      <c r="AG3880" s="32"/>
      <c r="AH3880" s="32"/>
      <c r="AI3880" s="40"/>
      <c r="AJ3880" s="41"/>
      <c r="AK3880" s="42"/>
      <c r="AL3880" s="40"/>
      <c r="AM3880" s="41"/>
      <c r="AN3880" s="42"/>
      <c r="AO3880" s="43"/>
      <c r="AP3880" s="43"/>
      <c r="AQ3880" s="43"/>
    </row>
    <row r="3881" spans="5:43" x14ac:dyDescent="0.2">
      <c r="E3881" s="36"/>
      <c r="G3881" s="37"/>
      <c r="H3881" s="38"/>
      <c r="I3881" s="38"/>
      <c r="J3881" s="38"/>
      <c r="M3881" s="39"/>
      <c r="AG3881" s="32"/>
      <c r="AH3881" s="32"/>
      <c r="AI3881" s="40"/>
      <c r="AJ3881" s="41"/>
      <c r="AK3881" s="42"/>
      <c r="AL3881" s="40"/>
      <c r="AM3881" s="41"/>
      <c r="AN3881" s="42"/>
      <c r="AO3881" s="43"/>
      <c r="AP3881" s="43"/>
      <c r="AQ3881" s="43"/>
    </row>
    <row r="3882" spans="5:43" x14ac:dyDescent="0.2">
      <c r="E3882" s="36"/>
      <c r="G3882" s="37"/>
      <c r="H3882" s="38"/>
      <c r="I3882" s="38"/>
      <c r="J3882" s="38"/>
      <c r="M3882" s="39"/>
      <c r="AG3882" s="32"/>
      <c r="AH3882" s="32"/>
      <c r="AI3882" s="40"/>
      <c r="AJ3882" s="41"/>
      <c r="AK3882" s="42"/>
      <c r="AL3882" s="40"/>
      <c r="AM3882" s="41"/>
      <c r="AN3882" s="42"/>
      <c r="AO3882" s="43"/>
      <c r="AP3882" s="43"/>
      <c r="AQ3882" s="43"/>
    </row>
    <row r="3883" spans="5:43" x14ac:dyDescent="0.2">
      <c r="E3883" s="36"/>
      <c r="G3883" s="37"/>
      <c r="H3883" s="38"/>
      <c r="I3883" s="38"/>
      <c r="J3883" s="38"/>
      <c r="M3883" s="39"/>
      <c r="AG3883" s="32"/>
      <c r="AH3883" s="32"/>
      <c r="AI3883" s="40"/>
      <c r="AJ3883" s="41"/>
      <c r="AK3883" s="42"/>
      <c r="AL3883" s="40"/>
      <c r="AM3883" s="41"/>
      <c r="AN3883" s="42"/>
      <c r="AO3883" s="43"/>
      <c r="AP3883" s="43"/>
      <c r="AQ3883" s="43"/>
    </row>
    <row r="3884" spans="5:43" x14ac:dyDescent="0.2">
      <c r="E3884" s="36"/>
      <c r="G3884" s="37"/>
      <c r="H3884" s="38"/>
      <c r="I3884" s="38"/>
      <c r="J3884" s="38"/>
      <c r="M3884" s="39"/>
      <c r="AG3884" s="32"/>
      <c r="AH3884" s="32"/>
      <c r="AI3884" s="40"/>
      <c r="AJ3884" s="41"/>
      <c r="AK3884" s="42"/>
      <c r="AL3884" s="40"/>
      <c r="AM3884" s="41"/>
      <c r="AN3884" s="42"/>
      <c r="AO3884" s="43"/>
      <c r="AP3884" s="43"/>
      <c r="AQ3884" s="43"/>
    </row>
    <row r="3885" spans="5:43" x14ac:dyDescent="0.2">
      <c r="E3885" s="36"/>
      <c r="G3885" s="37"/>
      <c r="H3885" s="38"/>
      <c r="I3885" s="38"/>
      <c r="J3885" s="38"/>
      <c r="M3885" s="39"/>
      <c r="AG3885" s="32"/>
      <c r="AH3885" s="32"/>
      <c r="AI3885" s="40"/>
      <c r="AJ3885" s="41"/>
      <c r="AK3885" s="42"/>
      <c r="AL3885" s="40"/>
      <c r="AM3885" s="41"/>
      <c r="AN3885" s="42"/>
      <c r="AO3885" s="43"/>
      <c r="AP3885" s="43"/>
      <c r="AQ3885" s="43"/>
    </row>
    <row r="3886" spans="5:43" x14ac:dyDescent="0.2">
      <c r="E3886" s="36"/>
      <c r="G3886" s="37"/>
      <c r="H3886" s="38"/>
      <c r="I3886" s="38"/>
      <c r="J3886" s="38"/>
      <c r="M3886" s="39"/>
      <c r="AG3886" s="32"/>
      <c r="AH3886" s="32"/>
      <c r="AI3886" s="40"/>
      <c r="AJ3886" s="41"/>
      <c r="AK3886" s="42"/>
      <c r="AL3886" s="40"/>
      <c r="AM3886" s="41"/>
      <c r="AN3886" s="42"/>
      <c r="AO3886" s="43"/>
      <c r="AP3886" s="43"/>
      <c r="AQ3886" s="43"/>
    </row>
    <row r="3887" spans="5:43" x14ac:dyDescent="0.2">
      <c r="E3887" s="36"/>
      <c r="G3887" s="37"/>
      <c r="H3887" s="38"/>
      <c r="I3887" s="38"/>
      <c r="J3887" s="38"/>
      <c r="M3887" s="39"/>
      <c r="AG3887" s="32"/>
      <c r="AH3887" s="32"/>
      <c r="AI3887" s="40"/>
      <c r="AJ3887" s="41"/>
      <c r="AK3887" s="42"/>
      <c r="AL3887" s="40"/>
      <c r="AM3887" s="41"/>
      <c r="AN3887" s="42"/>
      <c r="AO3887" s="43"/>
      <c r="AP3887" s="43"/>
      <c r="AQ3887" s="43"/>
    </row>
    <row r="3888" spans="5:43" x14ac:dyDescent="0.2">
      <c r="E3888" s="36"/>
      <c r="G3888" s="37"/>
      <c r="H3888" s="38"/>
      <c r="I3888" s="38"/>
      <c r="J3888" s="38"/>
      <c r="M3888" s="39"/>
      <c r="AG3888" s="32"/>
      <c r="AH3888" s="32"/>
      <c r="AI3888" s="40"/>
      <c r="AJ3888" s="41"/>
      <c r="AK3888" s="42"/>
      <c r="AL3888" s="40"/>
      <c r="AM3888" s="41"/>
      <c r="AN3888" s="42"/>
      <c r="AO3888" s="43"/>
      <c r="AP3888" s="43"/>
      <c r="AQ3888" s="43"/>
    </row>
    <row r="3889" spans="5:43" x14ac:dyDescent="0.2">
      <c r="E3889" s="36"/>
      <c r="G3889" s="37"/>
      <c r="H3889" s="38"/>
      <c r="I3889" s="38"/>
      <c r="J3889" s="38"/>
      <c r="M3889" s="39"/>
      <c r="AG3889" s="32"/>
      <c r="AH3889" s="32"/>
      <c r="AI3889" s="40"/>
      <c r="AJ3889" s="41"/>
      <c r="AK3889" s="42"/>
      <c r="AL3889" s="40"/>
      <c r="AM3889" s="41"/>
      <c r="AN3889" s="42"/>
      <c r="AO3889" s="43"/>
      <c r="AP3889" s="43"/>
      <c r="AQ3889" s="43"/>
    </row>
    <row r="3890" spans="5:43" x14ac:dyDescent="0.2">
      <c r="E3890" s="36"/>
      <c r="G3890" s="37"/>
      <c r="H3890" s="38"/>
      <c r="I3890" s="38"/>
      <c r="J3890" s="38"/>
      <c r="M3890" s="39"/>
      <c r="AG3890" s="32"/>
      <c r="AH3890" s="32"/>
      <c r="AI3890" s="40"/>
      <c r="AJ3890" s="41"/>
      <c r="AK3890" s="42"/>
      <c r="AL3890" s="40"/>
      <c r="AM3890" s="41"/>
      <c r="AN3890" s="42"/>
      <c r="AO3890" s="43"/>
      <c r="AP3890" s="43"/>
      <c r="AQ3890" s="43"/>
    </row>
    <row r="3891" spans="5:43" x14ac:dyDescent="0.2">
      <c r="E3891" s="36"/>
      <c r="G3891" s="37"/>
      <c r="H3891" s="38"/>
      <c r="I3891" s="38"/>
      <c r="J3891" s="38"/>
      <c r="M3891" s="39"/>
      <c r="AG3891" s="32"/>
      <c r="AH3891" s="32"/>
      <c r="AI3891" s="40"/>
      <c r="AJ3891" s="41"/>
      <c r="AK3891" s="42"/>
      <c r="AL3891" s="40"/>
      <c r="AM3891" s="41"/>
      <c r="AN3891" s="42"/>
      <c r="AO3891" s="43"/>
      <c r="AP3891" s="43"/>
      <c r="AQ3891" s="43"/>
    </row>
    <row r="3892" spans="5:43" x14ac:dyDescent="0.2">
      <c r="E3892" s="36"/>
      <c r="G3892" s="37"/>
      <c r="H3892" s="38"/>
      <c r="I3892" s="38"/>
      <c r="J3892" s="38"/>
      <c r="M3892" s="39"/>
      <c r="AG3892" s="32"/>
      <c r="AH3892" s="32"/>
      <c r="AI3892" s="40"/>
      <c r="AJ3892" s="41"/>
      <c r="AK3892" s="42"/>
      <c r="AL3892" s="40"/>
      <c r="AM3892" s="41"/>
      <c r="AN3892" s="42"/>
      <c r="AO3892" s="43"/>
      <c r="AP3892" s="43"/>
      <c r="AQ3892" s="43"/>
    </row>
    <row r="3893" spans="5:43" x14ac:dyDescent="0.2">
      <c r="E3893" s="36"/>
      <c r="G3893" s="37"/>
      <c r="H3893" s="38"/>
      <c r="I3893" s="38"/>
      <c r="J3893" s="38"/>
      <c r="M3893" s="39"/>
      <c r="AG3893" s="32"/>
      <c r="AH3893" s="32"/>
      <c r="AI3893" s="40"/>
      <c r="AJ3893" s="41"/>
      <c r="AK3893" s="42"/>
      <c r="AL3893" s="40"/>
      <c r="AM3893" s="41"/>
      <c r="AN3893" s="42"/>
      <c r="AO3893" s="43"/>
      <c r="AP3893" s="43"/>
      <c r="AQ3893" s="43"/>
    </row>
    <row r="3894" spans="5:43" x14ac:dyDescent="0.2">
      <c r="E3894" s="36"/>
      <c r="G3894" s="37"/>
      <c r="H3894" s="38"/>
      <c r="I3894" s="38"/>
      <c r="J3894" s="38"/>
      <c r="M3894" s="39"/>
      <c r="AG3894" s="32"/>
      <c r="AH3894" s="32"/>
      <c r="AI3894" s="40"/>
      <c r="AJ3894" s="41"/>
      <c r="AK3894" s="42"/>
      <c r="AL3894" s="40"/>
      <c r="AM3894" s="41"/>
      <c r="AN3894" s="42"/>
      <c r="AO3894" s="43"/>
      <c r="AP3894" s="43"/>
      <c r="AQ3894" s="43"/>
    </row>
    <row r="3895" spans="5:43" x14ac:dyDescent="0.2">
      <c r="E3895" s="36"/>
      <c r="G3895" s="37"/>
      <c r="H3895" s="38"/>
      <c r="I3895" s="38"/>
      <c r="J3895" s="38"/>
      <c r="M3895" s="39"/>
      <c r="AG3895" s="32"/>
      <c r="AH3895" s="32"/>
      <c r="AI3895" s="40"/>
      <c r="AJ3895" s="41"/>
      <c r="AK3895" s="42"/>
      <c r="AL3895" s="40"/>
      <c r="AM3895" s="41"/>
      <c r="AN3895" s="42"/>
      <c r="AO3895" s="43"/>
      <c r="AP3895" s="43"/>
      <c r="AQ3895" s="43"/>
    </row>
    <row r="3896" spans="5:43" x14ac:dyDescent="0.2">
      <c r="E3896" s="36"/>
      <c r="G3896" s="37"/>
      <c r="H3896" s="38"/>
      <c r="I3896" s="38"/>
      <c r="J3896" s="38"/>
      <c r="M3896" s="39"/>
      <c r="AG3896" s="32"/>
      <c r="AH3896" s="32"/>
      <c r="AI3896" s="40"/>
      <c r="AJ3896" s="41"/>
      <c r="AK3896" s="42"/>
      <c r="AL3896" s="40"/>
      <c r="AM3896" s="41"/>
      <c r="AN3896" s="42"/>
      <c r="AO3896" s="43"/>
      <c r="AP3896" s="43"/>
      <c r="AQ3896" s="43"/>
    </row>
    <row r="3897" spans="5:43" x14ac:dyDescent="0.2">
      <c r="E3897" s="36"/>
      <c r="G3897" s="37"/>
      <c r="H3897" s="38"/>
      <c r="I3897" s="38"/>
      <c r="J3897" s="38"/>
      <c r="M3897" s="39"/>
      <c r="AG3897" s="32"/>
      <c r="AH3897" s="32"/>
      <c r="AI3897" s="40"/>
      <c r="AJ3897" s="41"/>
      <c r="AK3897" s="42"/>
      <c r="AL3897" s="40"/>
      <c r="AM3897" s="41"/>
      <c r="AN3897" s="42"/>
      <c r="AO3897" s="43"/>
      <c r="AP3897" s="43"/>
      <c r="AQ3897" s="43"/>
    </row>
    <row r="3898" spans="5:43" x14ac:dyDescent="0.2">
      <c r="E3898" s="36"/>
      <c r="G3898" s="37"/>
      <c r="H3898" s="38"/>
      <c r="I3898" s="38"/>
      <c r="J3898" s="38"/>
      <c r="M3898" s="39"/>
      <c r="AG3898" s="32"/>
      <c r="AH3898" s="32"/>
      <c r="AI3898" s="40"/>
      <c r="AJ3898" s="41"/>
      <c r="AK3898" s="42"/>
      <c r="AL3898" s="40"/>
      <c r="AM3898" s="41"/>
      <c r="AN3898" s="42"/>
      <c r="AO3898" s="43"/>
      <c r="AP3898" s="43"/>
      <c r="AQ3898" s="43"/>
    </row>
    <row r="3899" spans="5:43" x14ac:dyDescent="0.2">
      <c r="E3899" s="36"/>
      <c r="G3899" s="37"/>
      <c r="H3899" s="38"/>
      <c r="I3899" s="38"/>
      <c r="J3899" s="38"/>
      <c r="M3899" s="39"/>
      <c r="AG3899" s="32"/>
      <c r="AH3899" s="32"/>
      <c r="AI3899" s="40"/>
      <c r="AJ3899" s="41"/>
      <c r="AK3899" s="42"/>
      <c r="AL3899" s="40"/>
      <c r="AM3899" s="41"/>
      <c r="AN3899" s="42"/>
      <c r="AO3899" s="43"/>
      <c r="AP3899" s="43"/>
      <c r="AQ3899" s="43"/>
    </row>
    <row r="3900" spans="5:43" x14ac:dyDescent="0.2">
      <c r="E3900" s="36"/>
      <c r="G3900" s="37"/>
      <c r="H3900" s="38"/>
      <c r="I3900" s="38"/>
      <c r="J3900" s="38"/>
      <c r="M3900" s="39"/>
      <c r="AG3900" s="32"/>
      <c r="AH3900" s="32"/>
      <c r="AI3900" s="40"/>
      <c r="AJ3900" s="41"/>
      <c r="AK3900" s="42"/>
      <c r="AL3900" s="40"/>
      <c r="AM3900" s="41"/>
      <c r="AN3900" s="42"/>
      <c r="AO3900" s="43"/>
      <c r="AP3900" s="43"/>
      <c r="AQ3900" s="43"/>
    </row>
    <row r="3901" spans="5:43" x14ac:dyDescent="0.2">
      <c r="E3901" s="36"/>
      <c r="G3901" s="37"/>
      <c r="H3901" s="38"/>
      <c r="I3901" s="38"/>
      <c r="J3901" s="38"/>
      <c r="M3901" s="39"/>
      <c r="AG3901" s="32"/>
      <c r="AH3901" s="32"/>
      <c r="AI3901" s="40"/>
      <c r="AJ3901" s="41"/>
      <c r="AK3901" s="42"/>
      <c r="AL3901" s="40"/>
      <c r="AM3901" s="41"/>
      <c r="AN3901" s="42"/>
      <c r="AO3901" s="43"/>
      <c r="AP3901" s="43"/>
      <c r="AQ3901" s="43"/>
    </row>
    <row r="3902" spans="5:43" x14ac:dyDescent="0.2">
      <c r="E3902" s="36"/>
      <c r="G3902" s="37"/>
      <c r="H3902" s="38"/>
      <c r="I3902" s="38"/>
      <c r="J3902" s="38"/>
      <c r="M3902" s="39"/>
      <c r="AG3902" s="32"/>
      <c r="AH3902" s="32"/>
      <c r="AI3902" s="40"/>
      <c r="AJ3902" s="41"/>
      <c r="AK3902" s="42"/>
      <c r="AL3902" s="40"/>
      <c r="AM3902" s="41"/>
      <c r="AN3902" s="42"/>
      <c r="AO3902" s="43"/>
      <c r="AP3902" s="43"/>
      <c r="AQ3902" s="43"/>
    </row>
    <row r="3903" spans="5:43" x14ac:dyDescent="0.2">
      <c r="E3903" s="36"/>
      <c r="G3903" s="37"/>
      <c r="H3903" s="38"/>
      <c r="I3903" s="38"/>
      <c r="J3903" s="38"/>
      <c r="M3903" s="39"/>
      <c r="AG3903" s="32"/>
      <c r="AH3903" s="32"/>
      <c r="AI3903" s="40"/>
      <c r="AJ3903" s="41"/>
      <c r="AK3903" s="42"/>
      <c r="AL3903" s="40"/>
      <c r="AM3903" s="41"/>
      <c r="AN3903" s="42"/>
      <c r="AO3903" s="43"/>
      <c r="AP3903" s="43"/>
      <c r="AQ3903" s="43"/>
    </row>
    <row r="3904" spans="5:43" x14ac:dyDescent="0.2">
      <c r="E3904" s="36"/>
      <c r="G3904" s="37"/>
      <c r="H3904" s="38"/>
      <c r="I3904" s="38"/>
      <c r="J3904" s="38"/>
      <c r="M3904" s="39"/>
      <c r="AG3904" s="32"/>
      <c r="AH3904" s="32"/>
      <c r="AI3904" s="40"/>
      <c r="AJ3904" s="41"/>
      <c r="AK3904" s="42"/>
      <c r="AL3904" s="40"/>
      <c r="AM3904" s="41"/>
      <c r="AN3904" s="42"/>
      <c r="AO3904" s="43"/>
      <c r="AP3904" s="43"/>
      <c r="AQ3904" s="43"/>
    </row>
    <row r="3905" spans="5:43" x14ac:dyDescent="0.2">
      <c r="E3905" s="36"/>
      <c r="G3905" s="37"/>
      <c r="H3905" s="38"/>
      <c r="I3905" s="38"/>
      <c r="J3905" s="38"/>
      <c r="M3905" s="39"/>
      <c r="AG3905" s="32"/>
      <c r="AH3905" s="32"/>
      <c r="AI3905" s="40"/>
      <c r="AJ3905" s="41"/>
      <c r="AK3905" s="42"/>
      <c r="AL3905" s="40"/>
      <c r="AM3905" s="41"/>
      <c r="AN3905" s="42"/>
      <c r="AO3905" s="43"/>
      <c r="AP3905" s="43"/>
      <c r="AQ3905" s="43"/>
    </row>
    <row r="3906" spans="5:43" x14ac:dyDescent="0.2">
      <c r="E3906" s="36"/>
      <c r="G3906" s="37"/>
      <c r="H3906" s="38"/>
      <c r="I3906" s="38"/>
      <c r="J3906" s="38"/>
      <c r="M3906" s="39"/>
      <c r="AG3906" s="32"/>
      <c r="AH3906" s="32"/>
      <c r="AI3906" s="40"/>
      <c r="AJ3906" s="41"/>
      <c r="AK3906" s="42"/>
      <c r="AL3906" s="40"/>
      <c r="AM3906" s="41"/>
      <c r="AN3906" s="42"/>
      <c r="AO3906" s="43"/>
      <c r="AP3906" s="43"/>
      <c r="AQ3906" s="43"/>
    </row>
    <row r="3907" spans="5:43" x14ac:dyDescent="0.2">
      <c r="E3907" s="36"/>
      <c r="G3907" s="37"/>
      <c r="H3907" s="38"/>
      <c r="I3907" s="38"/>
      <c r="J3907" s="38"/>
      <c r="M3907" s="39"/>
      <c r="AG3907" s="32"/>
      <c r="AH3907" s="32"/>
      <c r="AI3907" s="40"/>
      <c r="AJ3907" s="41"/>
      <c r="AK3907" s="42"/>
      <c r="AL3907" s="40"/>
      <c r="AM3907" s="41"/>
      <c r="AN3907" s="42"/>
      <c r="AO3907" s="43"/>
      <c r="AP3907" s="43"/>
      <c r="AQ3907" s="43"/>
    </row>
    <row r="3908" spans="5:43" x14ac:dyDescent="0.2">
      <c r="E3908" s="36"/>
      <c r="G3908" s="37"/>
      <c r="H3908" s="38"/>
      <c r="I3908" s="38"/>
      <c r="J3908" s="38"/>
      <c r="M3908" s="39"/>
      <c r="AG3908" s="32"/>
      <c r="AH3908" s="32"/>
      <c r="AI3908" s="40"/>
      <c r="AJ3908" s="41"/>
      <c r="AK3908" s="42"/>
      <c r="AL3908" s="40"/>
      <c r="AM3908" s="41"/>
      <c r="AN3908" s="42"/>
      <c r="AO3908" s="43"/>
      <c r="AP3908" s="43"/>
      <c r="AQ3908" s="43"/>
    </row>
    <row r="3909" spans="5:43" x14ac:dyDescent="0.2">
      <c r="E3909" s="36"/>
      <c r="G3909" s="37"/>
      <c r="H3909" s="38"/>
      <c r="I3909" s="38"/>
      <c r="J3909" s="38"/>
      <c r="M3909" s="39"/>
      <c r="AG3909" s="32"/>
      <c r="AH3909" s="32"/>
      <c r="AI3909" s="40"/>
      <c r="AJ3909" s="41"/>
      <c r="AK3909" s="42"/>
      <c r="AL3909" s="40"/>
      <c r="AM3909" s="41"/>
      <c r="AN3909" s="42"/>
      <c r="AO3909" s="43"/>
      <c r="AP3909" s="43"/>
      <c r="AQ3909" s="43"/>
    </row>
    <row r="3910" spans="5:43" x14ac:dyDescent="0.2">
      <c r="E3910" s="36"/>
      <c r="G3910" s="37"/>
      <c r="H3910" s="38"/>
      <c r="I3910" s="38"/>
      <c r="J3910" s="38"/>
      <c r="M3910" s="39"/>
      <c r="AG3910" s="32"/>
      <c r="AH3910" s="32"/>
      <c r="AI3910" s="40"/>
      <c r="AJ3910" s="41"/>
      <c r="AK3910" s="42"/>
      <c r="AL3910" s="40"/>
      <c r="AM3910" s="41"/>
      <c r="AN3910" s="42"/>
      <c r="AO3910" s="43"/>
      <c r="AP3910" s="43"/>
      <c r="AQ3910" s="43"/>
    </row>
    <row r="3911" spans="5:43" x14ac:dyDescent="0.2">
      <c r="E3911" s="36"/>
      <c r="G3911" s="37"/>
      <c r="H3911" s="38"/>
      <c r="I3911" s="38"/>
      <c r="J3911" s="38"/>
      <c r="M3911" s="39"/>
      <c r="AG3911" s="32"/>
      <c r="AH3911" s="32"/>
      <c r="AI3911" s="40"/>
      <c r="AJ3911" s="41"/>
      <c r="AK3911" s="42"/>
      <c r="AL3911" s="40"/>
      <c r="AM3911" s="41"/>
      <c r="AN3911" s="42"/>
      <c r="AO3911" s="43"/>
      <c r="AP3911" s="43"/>
      <c r="AQ3911" s="43"/>
    </row>
    <row r="3912" spans="5:43" x14ac:dyDescent="0.2">
      <c r="E3912" s="36"/>
      <c r="G3912" s="37"/>
      <c r="H3912" s="38"/>
      <c r="I3912" s="38"/>
      <c r="J3912" s="38"/>
      <c r="M3912" s="39"/>
      <c r="AG3912" s="32"/>
      <c r="AH3912" s="32"/>
      <c r="AI3912" s="40"/>
      <c r="AJ3912" s="41"/>
      <c r="AK3912" s="42"/>
      <c r="AL3912" s="40"/>
      <c r="AM3912" s="41"/>
      <c r="AN3912" s="42"/>
      <c r="AO3912" s="43"/>
      <c r="AP3912" s="43"/>
      <c r="AQ3912" s="43"/>
    </row>
    <row r="3913" spans="5:43" x14ac:dyDescent="0.2">
      <c r="E3913" s="36"/>
      <c r="G3913" s="37"/>
      <c r="H3913" s="38"/>
      <c r="I3913" s="38"/>
      <c r="J3913" s="38"/>
      <c r="M3913" s="39"/>
      <c r="AG3913" s="32"/>
      <c r="AH3913" s="32"/>
      <c r="AI3913" s="40"/>
      <c r="AJ3913" s="41"/>
      <c r="AK3913" s="42"/>
      <c r="AL3913" s="40"/>
      <c r="AM3913" s="41"/>
      <c r="AN3913" s="42"/>
      <c r="AO3913" s="43"/>
      <c r="AP3913" s="43"/>
      <c r="AQ3913" s="43"/>
    </row>
    <row r="3914" spans="5:43" x14ac:dyDescent="0.2">
      <c r="E3914" s="36"/>
      <c r="G3914" s="37"/>
      <c r="H3914" s="38"/>
      <c r="I3914" s="38"/>
      <c r="J3914" s="38"/>
      <c r="M3914" s="39"/>
      <c r="AG3914" s="32"/>
      <c r="AH3914" s="32"/>
      <c r="AI3914" s="40"/>
      <c r="AJ3914" s="41"/>
      <c r="AK3914" s="42"/>
      <c r="AL3914" s="40"/>
      <c r="AM3914" s="41"/>
      <c r="AN3914" s="42"/>
      <c r="AO3914" s="43"/>
      <c r="AP3914" s="43"/>
      <c r="AQ3914" s="43"/>
    </row>
    <row r="3915" spans="5:43" x14ac:dyDescent="0.2">
      <c r="E3915" s="36"/>
      <c r="G3915" s="37"/>
      <c r="H3915" s="38"/>
      <c r="I3915" s="38"/>
      <c r="J3915" s="38"/>
      <c r="M3915" s="39"/>
      <c r="AG3915" s="32"/>
      <c r="AH3915" s="32"/>
      <c r="AI3915" s="40"/>
      <c r="AJ3915" s="41"/>
      <c r="AK3915" s="42"/>
      <c r="AL3915" s="40"/>
      <c r="AM3915" s="41"/>
      <c r="AN3915" s="42"/>
      <c r="AO3915" s="43"/>
      <c r="AP3915" s="43"/>
      <c r="AQ3915" s="43"/>
    </row>
    <row r="3916" spans="5:43" x14ac:dyDescent="0.2">
      <c r="E3916" s="36"/>
      <c r="G3916" s="37"/>
      <c r="H3916" s="38"/>
      <c r="I3916" s="38"/>
      <c r="J3916" s="38"/>
      <c r="M3916" s="39"/>
      <c r="AG3916" s="32"/>
      <c r="AH3916" s="32"/>
      <c r="AI3916" s="40"/>
      <c r="AJ3916" s="41"/>
      <c r="AK3916" s="42"/>
      <c r="AL3916" s="40"/>
      <c r="AM3916" s="41"/>
      <c r="AN3916" s="42"/>
      <c r="AO3916" s="43"/>
      <c r="AP3916" s="43"/>
      <c r="AQ3916" s="43"/>
    </row>
    <row r="3917" spans="5:43" x14ac:dyDescent="0.2">
      <c r="E3917" s="36"/>
      <c r="G3917" s="37"/>
      <c r="H3917" s="38"/>
      <c r="I3917" s="38"/>
      <c r="J3917" s="38"/>
      <c r="M3917" s="39"/>
      <c r="AG3917" s="32"/>
      <c r="AH3917" s="32"/>
      <c r="AI3917" s="40"/>
      <c r="AJ3917" s="41"/>
      <c r="AK3917" s="42"/>
      <c r="AL3917" s="40"/>
      <c r="AM3917" s="41"/>
      <c r="AN3917" s="42"/>
      <c r="AO3917" s="43"/>
      <c r="AP3917" s="43"/>
      <c r="AQ3917" s="43"/>
    </row>
    <row r="3918" spans="5:43" x14ac:dyDescent="0.2">
      <c r="E3918" s="36"/>
      <c r="G3918" s="37"/>
      <c r="H3918" s="38"/>
      <c r="I3918" s="38"/>
      <c r="J3918" s="38"/>
      <c r="M3918" s="39"/>
      <c r="AG3918" s="32"/>
      <c r="AH3918" s="32"/>
      <c r="AI3918" s="40"/>
      <c r="AJ3918" s="41"/>
      <c r="AK3918" s="42"/>
      <c r="AL3918" s="40"/>
      <c r="AM3918" s="41"/>
      <c r="AN3918" s="42"/>
      <c r="AO3918" s="43"/>
      <c r="AP3918" s="43"/>
      <c r="AQ3918" s="43"/>
    </row>
    <row r="3919" spans="5:43" x14ac:dyDescent="0.2">
      <c r="E3919" s="36"/>
      <c r="G3919" s="37"/>
      <c r="H3919" s="38"/>
      <c r="I3919" s="38"/>
      <c r="J3919" s="38"/>
      <c r="M3919" s="39"/>
      <c r="AG3919" s="32"/>
      <c r="AH3919" s="32"/>
      <c r="AI3919" s="40"/>
      <c r="AJ3919" s="41"/>
      <c r="AK3919" s="42"/>
      <c r="AL3919" s="40"/>
      <c r="AM3919" s="41"/>
      <c r="AN3919" s="42"/>
      <c r="AO3919" s="43"/>
      <c r="AP3919" s="43"/>
      <c r="AQ3919" s="43"/>
    </row>
    <row r="3920" spans="5:43" x14ac:dyDescent="0.2">
      <c r="E3920" s="36"/>
      <c r="G3920" s="37"/>
      <c r="H3920" s="38"/>
      <c r="I3920" s="38"/>
      <c r="J3920" s="38"/>
      <c r="M3920" s="39"/>
      <c r="AG3920" s="32"/>
      <c r="AH3920" s="32"/>
      <c r="AI3920" s="40"/>
      <c r="AJ3920" s="41"/>
      <c r="AK3920" s="42"/>
      <c r="AL3920" s="40"/>
      <c r="AM3920" s="41"/>
      <c r="AN3920" s="42"/>
      <c r="AO3920" s="43"/>
      <c r="AP3920" s="43"/>
      <c r="AQ3920" s="43"/>
    </row>
    <row r="3921" spans="5:43" x14ac:dyDescent="0.2">
      <c r="E3921" s="36"/>
      <c r="G3921" s="37"/>
      <c r="H3921" s="38"/>
      <c r="I3921" s="38"/>
      <c r="J3921" s="38"/>
      <c r="M3921" s="39"/>
      <c r="AG3921" s="32"/>
      <c r="AH3921" s="32"/>
      <c r="AI3921" s="40"/>
      <c r="AJ3921" s="41"/>
      <c r="AK3921" s="42"/>
      <c r="AL3921" s="40"/>
      <c r="AM3921" s="41"/>
      <c r="AN3921" s="42"/>
      <c r="AO3921" s="43"/>
      <c r="AP3921" s="43"/>
      <c r="AQ3921" s="43"/>
    </row>
    <row r="3922" spans="5:43" x14ac:dyDescent="0.2">
      <c r="E3922" s="36"/>
      <c r="G3922" s="37"/>
      <c r="H3922" s="38"/>
      <c r="I3922" s="38"/>
      <c r="J3922" s="38"/>
      <c r="M3922" s="39"/>
      <c r="AG3922" s="32"/>
      <c r="AH3922" s="32"/>
      <c r="AI3922" s="40"/>
      <c r="AJ3922" s="41"/>
      <c r="AK3922" s="42"/>
      <c r="AL3922" s="40"/>
      <c r="AM3922" s="41"/>
      <c r="AN3922" s="42"/>
      <c r="AO3922" s="43"/>
      <c r="AP3922" s="43"/>
      <c r="AQ3922" s="43"/>
    </row>
    <row r="3923" spans="5:43" x14ac:dyDescent="0.2">
      <c r="E3923" s="36"/>
      <c r="G3923" s="37"/>
      <c r="H3923" s="38"/>
      <c r="I3923" s="38"/>
      <c r="J3923" s="38"/>
      <c r="M3923" s="39"/>
      <c r="AG3923" s="32"/>
      <c r="AH3923" s="32"/>
      <c r="AI3923" s="40"/>
      <c r="AJ3923" s="41"/>
      <c r="AK3923" s="42"/>
      <c r="AL3923" s="40"/>
      <c r="AM3923" s="41"/>
      <c r="AN3923" s="42"/>
      <c r="AO3923" s="43"/>
      <c r="AP3923" s="43"/>
      <c r="AQ3923" s="43"/>
    </row>
    <row r="3924" spans="5:43" x14ac:dyDescent="0.2">
      <c r="E3924" s="36"/>
      <c r="G3924" s="37"/>
      <c r="H3924" s="38"/>
      <c r="I3924" s="38"/>
      <c r="J3924" s="38"/>
      <c r="M3924" s="39"/>
      <c r="AG3924" s="32"/>
      <c r="AH3924" s="32"/>
      <c r="AI3924" s="40"/>
      <c r="AJ3924" s="41"/>
      <c r="AK3924" s="42"/>
      <c r="AL3924" s="40"/>
      <c r="AM3924" s="41"/>
      <c r="AN3924" s="42"/>
      <c r="AO3924" s="43"/>
      <c r="AP3924" s="43"/>
      <c r="AQ3924" s="43"/>
    </row>
    <row r="3925" spans="5:43" x14ac:dyDescent="0.2">
      <c r="E3925" s="36"/>
      <c r="G3925" s="37"/>
      <c r="H3925" s="38"/>
      <c r="I3925" s="38"/>
      <c r="J3925" s="38"/>
      <c r="M3925" s="39"/>
      <c r="AG3925" s="32"/>
      <c r="AH3925" s="32"/>
      <c r="AI3925" s="40"/>
      <c r="AJ3925" s="41"/>
      <c r="AK3925" s="42"/>
      <c r="AL3925" s="40"/>
      <c r="AM3925" s="41"/>
      <c r="AN3925" s="42"/>
      <c r="AO3925" s="43"/>
      <c r="AP3925" s="43"/>
      <c r="AQ3925" s="43"/>
    </row>
    <row r="3926" spans="5:43" x14ac:dyDescent="0.2">
      <c r="E3926" s="36"/>
      <c r="G3926" s="37"/>
      <c r="H3926" s="38"/>
      <c r="I3926" s="38"/>
      <c r="J3926" s="38"/>
      <c r="M3926" s="39"/>
      <c r="AG3926" s="32"/>
      <c r="AH3926" s="32"/>
      <c r="AI3926" s="40"/>
      <c r="AJ3926" s="41"/>
      <c r="AK3926" s="42"/>
      <c r="AL3926" s="40"/>
      <c r="AM3926" s="41"/>
      <c r="AN3926" s="42"/>
      <c r="AO3926" s="43"/>
      <c r="AP3926" s="43"/>
      <c r="AQ3926" s="43"/>
    </row>
    <row r="3927" spans="5:43" x14ac:dyDescent="0.2">
      <c r="E3927" s="36"/>
      <c r="G3927" s="37"/>
      <c r="H3927" s="38"/>
      <c r="I3927" s="38"/>
      <c r="J3927" s="38"/>
      <c r="M3927" s="39"/>
      <c r="AG3927" s="32"/>
      <c r="AH3927" s="32"/>
      <c r="AI3927" s="40"/>
      <c r="AJ3927" s="41"/>
      <c r="AK3927" s="42"/>
      <c r="AL3927" s="40"/>
      <c r="AM3927" s="41"/>
      <c r="AN3927" s="42"/>
      <c r="AO3927" s="43"/>
      <c r="AP3927" s="43"/>
      <c r="AQ3927" s="43"/>
    </row>
    <row r="3928" spans="5:43" x14ac:dyDescent="0.2">
      <c r="E3928" s="36"/>
      <c r="G3928" s="37"/>
      <c r="H3928" s="38"/>
      <c r="I3928" s="38"/>
      <c r="J3928" s="38"/>
      <c r="M3928" s="39"/>
      <c r="AG3928" s="32"/>
      <c r="AH3928" s="32"/>
      <c r="AI3928" s="40"/>
      <c r="AJ3928" s="41"/>
      <c r="AK3928" s="42"/>
      <c r="AL3928" s="40"/>
      <c r="AM3928" s="41"/>
      <c r="AN3928" s="42"/>
      <c r="AO3928" s="43"/>
      <c r="AP3928" s="43"/>
      <c r="AQ3928" s="43"/>
    </row>
    <row r="3929" spans="5:43" x14ac:dyDescent="0.2">
      <c r="E3929" s="36"/>
      <c r="G3929" s="37"/>
      <c r="H3929" s="38"/>
      <c r="I3929" s="38"/>
      <c r="J3929" s="38"/>
      <c r="M3929" s="39"/>
      <c r="AG3929" s="32"/>
      <c r="AH3929" s="32"/>
      <c r="AI3929" s="40"/>
      <c r="AJ3929" s="41"/>
      <c r="AK3929" s="42"/>
      <c r="AL3929" s="40"/>
      <c r="AM3929" s="41"/>
      <c r="AN3929" s="42"/>
      <c r="AO3929" s="43"/>
      <c r="AP3929" s="43"/>
      <c r="AQ3929" s="43"/>
    </row>
    <row r="3930" spans="5:43" x14ac:dyDescent="0.2">
      <c r="E3930" s="36"/>
      <c r="G3930" s="37"/>
      <c r="H3930" s="38"/>
      <c r="I3930" s="38"/>
      <c r="J3930" s="38"/>
      <c r="M3930" s="39"/>
      <c r="AG3930" s="32"/>
      <c r="AH3930" s="32"/>
      <c r="AI3930" s="40"/>
      <c r="AJ3930" s="41"/>
      <c r="AK3930" s="42"/>
      <c r="AL3930" s="40"/>
      <c r="AM3930" s="41"/>
      <c r="AN3930" s="42"/>
      <c r="AO3930" s="43"/>
      <c r="AP3930" s="43"/>
      <c r="AQ3930" s="43"/>
    </row>
    <row r="3931" spans="5:43" x14ac:dyDescent="0.2">
      <c r="E3931" s="36"/>
      <c r="G3931" s="37"/>
      <c r="H3931" s="38"/>
      <c r="I3931" s="38"/>
      <c r="J3931" s="38"/>
      <c r="M3931" s="39"/>
      <c r="AG3931" s="32"/>
      <c r="AH3931" s="32"/>
      <c r="AI3931" s="40"/>
      <c r="AJ3931" s="41"/>
      <c r="AK3931" s="42"/>
      <c r="AL3931" s="40"/>
      <c r="AM3931" s="41"/>
      <c r="AN3931" s="42"/>
      <c r="AO3931" s="43"/>
      <c r="AP3931" s="43"/>
      <c r="AQ3931" s="43"/>
    </row>
    <row r="3932" spans="5:43" x14ac:dyDescent="0.2">
      <c r="E3932" s="36"/>
      <c r="G3932" s="37"/>
      <c r="H3932" s="38"/>
      <c r="I3932" s="38"/>
      <c r="J3932" s="38"/>
      <c r="M3932" s="39"/>
      <c r="AG3932" s="32"/>
      <c r="AH3932" s="32"/>
      <c r="AI3932" s="40"/>
      <c r="AJ3932" s="41"/>
      <c r="AK3932" s="42"/>
      <c r="AL3932" s="40"/>
      <c r="AM3932" s="41"/>
      <c r="AN3932" s="42"/>
      <c r="AO3932" s="43"/>
      <c r="AP3932" s="43"/>
      <c r="AQ3932" s="43"/>
    </row>
    <row r="3933" spans="5:43" x14ac:dyDescent="0.2">
      <c r="E3933" s="36"/>
      <c r="G3933" s="37"/>
      <c r="H3933" s="38"/>
      <c r="I3933" s="38"/>
      <c r="J3933" s="38"/>
      <c r="M3933" s="39"/>
      <c r="AG3933" s="32"/>
      <c r="AH3933" s="32"/>
      <c r="AI3933" s="40"/>
      <c r="AJ3933" s="41"/>
      <c r="AK3933" s="42"/>
      <c r="AL3933" s="40"/>
      <c r="AM3933" s="41"/>
      <c r="AN3933" s="42"/>
      <c r="AO3933" s="43"/>
      <c r="AP3933" s="43"/>
      <c r="AQ3933" s="43"/>
    </row>
    <row r="3934" spans="5:43" x14ac:dyDescent="0.2">
      <c r="E3934" s="36"/>
      <c r="G3934" s="37"/>
      <c r="H3934" s="38"/>
      <c r="I3934" s="38"/>
      <c r="J3934" s="38"/>
      <c r="M3934" s="39"/>
      <c r="AG3934" s="32"/>
      <c r="AH3934" s="32"/>
      <c r="AI3934" s="40"/>
      <c r="AJ3934" s="41"/>
      <c r="AK3934" s="42"/>
      <c r="AL3934" s="40"/>
      <c r="AM3934" s="41"/>
      <c r="AN3934" s="42"/>
      <c r="AO3934" s="43"/>
      <c r="AP3934" s="43"/>
      <c r="AQ3934" s="43"/>
    </row>
    <row r="3935" spans="5:43" x14ac:dyDescent="0.2">
      <c r="E3935" s="36"/>
      <c r="G3935" s="37"/>
      <c r="H3935" s="38"/>
      <c r="I3935" s="38"/>
      <c r="J3935" s="38"/>
      <c r="M3935" s="39"/>
      <c r="AG3935" s="32"/>
      <c r="AH3935" s="32"/>
      <c r="AI3935" s="40"/>
      <c r="AJ3935" s="41"/>
      <c r="AK3935" s="42"/>
      <c r="AL3935" s="40"/>
      <c r="AM3935" s="41"/>
      <c r="AN3935" s="42"/>
      <c r="AO3935" s="43"/>
      <c r="AP3935" s="43"/>
      <c r="AQ3935" s="43"/>
    </row>
    <row r="3936" spans="5:43" x14ac:dyDescent="0.2">
      <c r="E3936" s="36"/>
      <c r="G3936" s="37"/>
      <c r="H3936" s="38"/>
      <c r="I3936" s="38"/>
      <c r="J3936" s="38"/>
      <c r="M3936" s="39"/>
      <c r="AG3936" s="32"/>
      <c r="AH3936" s="32"/>
      <c r="AI3936" s="40"/>
      <c r="AJ3936" s="41"/>
      <c r="AK3936" s="42"/>
      <c r="AL3936" s="40"/>
      <c r="AM3936" s="41"/>
      <c r="AN3936" s="42"/>
      <c r="AO3936" s="43"/>
      <c r="AP3936" s="43"/>
      <c r="AQ3936" s="43"/>
    </row>
    <row r="3937" spans="5:43" x14ac:dyDescent="0.2">
      <c r="E3937" s="36"/>
      <c r="G3937" s="37"/>
      <c r="H3937" s="38"/>
      <c r="I3937" s="38"/>
      <c r="J3937" s="38"/>
      <c r="M3937" s="39"/>
      <c r="AG3937" s="32"/>
      <c r="AH3937" s="32"/>
      <c r="AI3937" s="40"/>
      <c r="AJ3937" s="41"/>
      <c r="AK3937" s="42"/>
      <c r="AL3937" s="40"/>
      <c r="AM3937" s="41"/>
      <c r="AN3937" s="42"/>
      <c r="AO3937" s="43"/>
      <c r="AP3937" s="43"/>
      <c r="AQ3937" s="43"/>
    </row>
    <row r="3938" spans="5:43" x14ac:dyDescent="0.2">
      <c r="E3938" s="36"/>
      <c r="G3938" s="37"/>
      <c r="H3938" s="38"/>
      <c r="I3938" s="38"/>
      <c r="J3938" s="38"/>
      <c r="M3938" s="39"/>
      <c r="AG3938" s="32"/>
      <c r="AH3938" s="32"/>
      <c r="AI3938" s="40"/>
      <c r="AJ3938" s="41"/>
      <c r="AK3938" s="42"/>
      <c r="AL3938" s="40"/>
      <c r="AM3938" s="41"/>
      <c r="AN3938" s="42"/>
      <c r="AO3938" s="43"/>
      <c r="AP3938" s="43"/>
      <c r="AQ3938" s="43"/>
    </row>
    <row r="3939" spans="5:43" x14ac:dyDescent="0.2">
      <c r="E3939" s="36"/>
      <c r="G3939" s="37"/>
      <c r="H3939" s="38"/>
      <c r="I3939" s="38"/>
      <c r="J3939" s="38"/>
      <c r="M3939" s="39"/>
      <c r="AG3939" s="32"/>
      <c r="AH3939" s="32"/>
      <c r="AI3939" s="40"/>
      <c r="AJ3939" s="41"/>
      <c r="AK3939" s="42"/>
      <c r="AL3939" s="40"/>
      <c r="AM3939" s="41"/>
      <c r="AN3939" s="42"/>
      <c r="AO3939" s="43"/>
      <c r="AP3939" s="43"/>
      <c r="AQ3939" s="43"/>
    </row>
    <row r="3940" spans="5:43" x14ac:dyDescent="0.2">
      <c r="E3940" s="36"/>
      <c r="G3940" s="37"/>
      <c r="H3940" s="38"/>
      <c r="I3940" s="38"/>
      <c r="J3940" s="38"/>
      <c r="M3940" s="39"/>
      <c r="AG3940" s="32"/>
      <c r="AH3940" s="32"/>
      <c r="AI3940" s="40"/>
      <c r="AJ3940" s="41"/>
      <c r="AK3940" s="42"/>
      <c r="AL3940" s="40"/>
      <c r="AM3940" s="41"/>
      <c r="AN3940" s="42"/>
      <c r="AO3940" s="43"/>
      <c r="AP3940" s="43"/>
      <c r="AQ3940" s="43"/>
    </row>
    <row r="3941" spans="5:43" x14ac:dyDescent="0.2">
      <c r="E3941" s="36"/>
      <c r="G3941" s="37"/>
      <c r="H3941" s="38"/>
      <c r="I3941" s="38"/>
      <c r="J3941" s="38"/>
      <c r="M3941" s="39"/>
      <c r="AG3941" s="32"/>
      <c r="AH3941" s="32"/>
      <c r="AI3941" s="40"/>
      <c r="AJ3941" s="41"/>
      <c r="AK3941" s="42"/>
      <c r="AL3941" s="40"/>
      <c r="AM3941" s="41"/>
      <c r="AN3941" s="42"/>
      <c r="AO3941" s="43"/>
      <c r="AP3941" s="43"/>
      <c r="AQ3941" s="43"/>
    </row>
    <row r="3942" spans="5:43" x14ac:dyDescent="0.2">
      <c r="E3942" s="36"/>
      <c r="G3942" s="37"/>
      <c r="H3942" s="38"/>
      <c r="I3942" s="38"/>
      <c r="J3942" s="38"/>
      <c r="M3942" s="39"/>
      <c r="AG3942" s="32"/>
      <c r="AH3942" s="32"/>
      <c r="AI3942" s="40"/>
      <c r="AJ3942" s="41"/>
      <c r="AK3942" s="42"/>
      <c r="AL3942" s="40"/>
      <c r="AM3942" s="41"/>
      <c r="AN3942" s="42"/>
      <c r="AO3942" s="43"/>
      <c r="AP3942" s="43"/>
      <c r="AQ3942" s="43"/>
    </row>
    <row r="3943" spans="5:43" x14ac:dyDescent="0.2">
      <c r="E3943" s="36"/>
      <c r="G3943" s="37"/>
      <c r="H3943" s="38"/>
      <c r="I3943" s="38"/>
      <c r="J3943" s="38"/>
      <c r="M3943" s="39"/>
      <c r="AG3943" s="32"/>
      <c r="AH3943" s="32"/>
      <c r="AI3943" s="40"/>
      <c r="AJ3943" s="41"/>
      <c r="AK3943" s="42"/>
      <c r="AL3943" s="40"/>
      <c r="AM3943" s="41"/>
      <c r="AN3943" s="42"/>
      <c r="AO3943" s="43"/>
      <c r="AP3943" s="43"/>
      <c r="AQ3943" s="43"/>
    </row>
    <row r="3944" spans="5:43" x14ac:dyDescent="0.2">
      <c r="E3944" s="36"/>
      <c r="G3944" s="37"/>
      <c r="H3944" s="38"/>
      <c r="I3944" s="38"/>
      <c r="J3944" s="38"/>
      <c r="M3944" s="39"/>
      <c r="AG3944" s="32"/>
      <c r="AH3944" s="32"/>
      <c r="AI3944" s="40"/>
      <c r="AJ3944" s="41"/>
      <c r="AK3944" s="42"/>
      <c r="AL3944" s="40"/>
      <c r="AM3944" s="41"/>
      <c r="AN3944" s="42"/>
      <c r="AO3944" s="43"/>
      <c r="AP3944" s="43"/>
      <c r="AQ3944" s="43"/>
    </row>
    <row r="3945" spans="5:43" x14ac:dyDescent="0.2">
      <c r="E3945" s="36"/>
      <c r="G3945" s="37"/>
      <c r="H3945" s="38"/>
      <c r="I3945" s="38"/>
      <c r="J3945" s="38"/>
      <c r="M3945" s="39"/>
      <c r="AG3945" s="32"/>
      <c r="AH3945" s="32"/>
      <c r="AI3945" s="40"/>
      <c r="AJ3945" s="41"/>
      <c r="AK3945" s="42"/>
      <c r="AL3945" s="40"/>
      <c r="AM3945" s="41"/>
      <c r="AN3945" s="42"/>
      <c r="AO3945" s="43"/>
      <c r="AP3945" s="43"/>
      <c r="AQ3945" s="43"/>
    </row>
    <row r="3946" spans="5:43" x14ac:dyDescent="0.2">
      <c r="E3946" s="36"/>
      <c r="G3946" s="37"/>
      <c r="H3946" s="38"/>
      <c r="I3946" s="38"/>
      <c r="J3946" s="38"/>
      <c r="M3946" s="39"/>
      <c r="AG3946" s="32"/>
      <c r="AH3946" s="32"/>
      <c r="AI3946" s="40"/>
      <c r="AJ3946" s="41"/>
      <c r="AK3946" s="42"/>
      <c r="AL3946" s="40"/>
      <c r="AM3946" s="41"/>
      <c r="AN3946" s="42"/>
      <c r="AO3946" s="43"/>
      <c r="AP3946" s="43"/>
      <c r="AQ3946" s="43"/>
    </row>
    <row r="3947" spans="5:43" x14ac:dyDescent="0.2">
      <c r="E3947" s="36"/>
      <c r="G3947" s="37"/>
      <c r="H3947" s="38"/>
      <c r="I3947" s="38"/>
      <c r="J3947" s="38"/>
      <c r="M3947" s="39"/>
      <c r="AG3947" s="32"/>
      <c r="AH3947" s="32"/>
      <c r="AI3947" s="40"/>
      <c r="AJ3947" s="41"/>
      <c r="AK3947" s="42"/>
      <c r="AL3947" s="40"/>
      <c r="AM3947" s="41"/>
      <c r="AN3947" s="42"/>
      <c r="AO3947" s="43"/>
      <c r="AP3947" s="43"/>
      <c r="AQ3947" s="43"/>
    </row>
    <row r="3948" spans="5:43" x14ac:dyDescent="0.2">
      <c r="E3948" s="36"/>
      <c r="G3948" s="37"/>
      <c r="H3948" s="38"/>
      <c r="I3948" s="38"/>
      <c r="J3948" s="38"/>
      <c r="M3948" s="39"/>
      <c r="AG3948" s="32"/>
      <c r="AH3948" s="32"/>
      <c r="AI3948" s="40"/>
      <c r="AJ3948" s="41"/>
      <c r="AK3948" s="42"/>
      <c r="AL3948" s="40"/>
      <c r="AM3948" s="41"/>
      <c r="AN3948" s="42"/>
      <c r="AO3948" s="43"/>
      <c r="AP3948" s="43"/>
      <c r="AQ3948" s="43"/>
    </row>
    <row r="3949" spans="5:43" x14ac:dyDescent="0.2">
      <c r="E3949" s="36"/>
      <c r="G3949" s="37"/>
      <c r="H3949" s="38"/>
      <c r="I3949" s="38"/>
      <c r="J3949" s="38"/>
      <c r="M3949" s="39"/>
      <c r="AG3949" s="32"/>
      <c r="AH3949" s="32"/>
      <c r="AI3949" s="40"/>
      <c r="AJ3949" s="41"/>
      <c r="AK3949" s="42"/>
      <c r="AL3949" s="40"/>
      <c r="AM3949" s="41"/>
      <c r="AN3949" s="42"/>
      <c r="AO3949" s="43"/>
      <c r="AP3949" s="43"/>
      <c r="AQ3949" s="43"/>
    </row>
    <row r="3950" spans="5:43" x14ac:dyDescent="0.2">
      <c r="E3950" s="36"/>
      <c r="G3950" s="37"/>
      <c r="H3950" s="38"/>
      <c r="I3950" s="38"/>
      <c r="J3950" s="38"/>
      <c r="M3950" s="39"/>
      <c r="AG3950" s="32"/>
      <c r="AH3950" s="32"/>
      <c r="AI3950" s="40"/>
      <c r="AJ3950" s="41"/>
      <c r="AK3950" s="42"/>
      <c r="AL3950" s="40"/>
      <c r="AM3950" s="41"/>
      <c r="AN3950" s="42"/>
      <c r="AO3950" s="43"/>
      <c r="AP3950" s="43"/>
      <c r="AQ3950" s="43"/>
    </row>
    <row r="3951" spans="5:43" x14ac:dyDescent="0.2">
      <c r="E3951" s="36"/>
      <c r="G3951" s="37"/>
      <c r="H3951" s="38"/>
      <c r="I3951" s="38"/>
      <c r="J3951" s="38"/>
      <c r="M3951" s="39"/>
      <c r="AG3951" s="32"/>
      <c r="AH3951" s="32"/>
      <c r="AI3951" s="40"/>
      <c r="AJ3951" s="41"/>
      <c r="AK3951" s="42"/>
      <c r="AL3951" s="40"/>
      <c r="AM3951" s="41"/>
      <c r="AN3951" s="42"/>
      <c r="AO3951" s="43"/>
      <c r="AP3951" s="43"/>
      <c r="AQ3951" s="43"/>
    </row>
    <row r="3952" spans="5:43" x14ac:dyDescent="0.2">
      <c r="E3952" s="36"/>
      <c r="G3952" s="37"/>
      <c r="H3952" s="38"/>
      <c r="I3952" s="38"/>
      <c r="J3952" s="38"/>
      <c r="M3952" s="39"/>
      <c r="AG3952" s="32"/>
      <c r="AH3952" s="32"/>
      <c r="AI3952" s="40"/>
      <c r="AJ3952" s="41"/>
      <c r="AK3952" s="42"/>
      <c r="AL3952" s="40"/>
      <c r="AM3952" s="41"/>
      <c r="AN3952" s="42"/>
      <c r="AO3952" s="43"/>
      <c r="AP3952" s="43"/>
      <c r="AQ3952" s="43"/>
    </row>
    <row r="3953" spans="5:43" x14ac:dyDescent="0.2">
      <c r="E3953" s="36"/>
      <c r="G3953" s="37"/>
      <c r="H3953" s="38"/>
      <c r="I3953" s="38"/>
      <c r="J3953" s="38"/>
      <c r="M3953" s="39"/>
      <c r="AG3953" s="32"/>
      <c r="AH3953" s="32"/>
      <c r="AI3953" s="40"/>
      <c r="AJ3953" s="41"/>
      <c r="AK3953" s="42"/>
      <c r="AL3953" s="40"/>
      <c r="AM3953" s="41"/>
      <c r="AN3953" s="42"/>
      <c r="AO3953" s="43"/>
      <c r="AP3953" s="43"/>
      <c r="AQ3953" s="43"/>
    </row>
    <row r="3954" spans="5:43" x14ac:dyDescent="0.2">
      <c r="E3954" s="36"/>
      <c r="G3954" s="37"/>
      <c r="H3954" s="38"/>
      <c r="I3954" s="38"/>
      <c r="J3954" s="38"/>
      <c r="M3954" s="39"/>
      <c r="AG3954" s="32"/>
      <c r="AH3954" s="32"/>
      <c r="AI3954" s="40"/>
      <c r="AJ3954" s="41"/>
      <c r="AK3954" s="42"/>
      <c r="AL3954" s="40"/>
      <c r="AM3954" s="41"/>
      <c r="AN3954" s="42"/>
      <c r="AO3954" s="43"/>
      <c r="AP3954" s="43"/>
      <c r="AQ3954" s="43"/>
    </row>
    <row r="3955" spans="5:43" x14ac:dyDescent="0.2">
      <c r="E3955" s="36"/>
      <c r="G3955" s="37"/>
      <c r="H3955" s="38"/>
      <c r="I3955" s="38"/>
      <c r="J3955" s="38"/>
      <c r="M3955" s="39"/>
      <c r="AG3955" s="32"/>
      <c r="AH3955" s="32"/>
      <c r="AI3955" s="40"/>
      <c r="AJ3955" s="41"/>
      <c r="AK3955" s="42"/>
      <c r="AL3955" s="40"/>
      <c r="AM3955" s="41"/>
      <c r="AN3955" s="42"/>
      <c r="AO3955" s="43"/>
      <c r="AP3955" s="43"/>
      <c r="AQ3955" s="43"/>
    </row>
    <row r="3956" spans="5:43" x14ac:dyDescent="0.2">
      <c r="E3956" s="36"/>
      <c r="G3956" s="37"/>
      <c r="H3956" s="38"/>
      <c r="I3956" s="38"/>
      <c r="J3956" s="38"/>
      <c r="M3956" s="39"/>
      <c r="AG3956" s="32"/>
      <c r="AH3956" s="32"/>
      <c r="AI3956" s="40"/>
      <c r="AJ3956" s="41"/>
      <c r="AK3956" s="42"/>
      <c r="AL3956" s="40"/>
      <c r="AM3956" s="41"/>
      <c r="AN3956" s="42"/>
      <c r="AO3956" s="43"/>
      <c r="AP3956" s="43"/>
      <c r="AQ3956" s="43"/>
    </row>
    <row r="3957" spans="5:43" x14ac:dyDescent="0.2">
      <c r="E3957" s="36"/>
      <c r="G3957" s="37"/>
      <c r="H3957" s="38"/>
      <c r="I3957" s="38"/>
      <c r="J3957" s="38"/>
      <c r="M3957" s="39"/>
      <c r="AG3957" s="32"/>
      <c r="AH3957" s="32"/>
      <c r="AI3957" s="40"/>
      <c r="AJ3957" s="41"/>
      <c r="AK3957" s="42"/>
      <c r="AL3957" s="40"/>
      <c r="AM3957" s="41"/>
      <c r="AN3957" s="42"/>
      <c r="AO3957" s="43"/>
      <c r="AP3957" s="43"/>
      <c r="AQ3957" s="43"/>
    </row>
    <row r="3958" spans="5:43" x14ac:dyDescent="0.2">
      <c r="E3958" s="36"/>
      <c r="G3958" s="37"/>
      <c r="H3958" s="38"/>
      <c r="I3958" s="38"/>
      <c r="J3958" s="38"/>
      <c r="M3958" s="39"/>
      <c r="AG3958" s="32"/>
      <c r="AH3958" s="32"/>
      <c r="AI3958" s="40"/>
      <c r="AJ3958" s="41"/>
      <c r="AK3958" s="42"/>
      <c r="AL3958" s="40"/>
      <c r="AM3958" s="41"/>
      <c r="AN3958" s="42"/>
      <c r="AO3958" s="43"/>
      <c r="AP3958" s="43"/>
      <c r="AQ3958" s="43"/>
    </row>
    <row r="3959" spans="5:43" x14ac:dyDescent="0.2">
      <c r="E3959" s="36"/>
      <c r="G3959" s="37"/>
      <c r="H3959" s="38"/>
      <c r="I3959" s="38"/>
      <c r="J3959" s="38"/>
      <c r="M3959" s="39"/>
      <c r="AG3959" s="32"/>
      <c r="AH3959" s="32"/>
      <c r="AI3959" s="40"/>
      <c r="AJ3959" s="41"/>
      <c r="AK3959" s="42"/>
      <c r="AL3959" s="40"/>
      <c r="AM3959" s="41"/>
      <c r="AN3959" s="42"/>
      <c r="AO3959" s="43"/>
      <c r="AP3959" s="43"/>
      <c r="AQ3959" s="43"/>
    </row>
    <row r="3960" spans="5:43" x14ac:dyDescent="0.2">
      <c r="E3960" s="36"/>
      <c r="G3960" s="37"/>
      <c r="H3960" s="38"/>
      <c r="I3960" s="38"/>
      <c r="J3960" s="38"/>
      <c r="M3960" s="39"/>
      <c r="AG3960" s="32"/>
      <c r="AH3960" s="32"/>
      <c r="AI3960" s="40"/>
      <c r="AJ3960" s="41"/>
      <c r="AK3960" s="42"/>
      <c r="AL3960" s="40"/>
      <c r="AM3960" s="41"/>
      <c r="AN3960" s="42"/>
      <c r="AO3960" s="43"/>
      <c r="AP3960" s="43"/>
      <c r="AQ3960" s="43"/>
    </row>
    <row r="3961" spans="5:43" x14ac:dyDescent="0.2">
      <c r="E3961" s="36"/>
      <c r="G3961" s="37"/>
      <c r="H3961" s="38"/>
      <c r="I3961" s="38"/>
      <c r="J3961" s="38"/>
      <c r="M3961" s="39"/>
      <c r="AG3961" s="32"/>
      <c r="AH3961" s="32"/>
      <c r="AI3961" s="40"/>
      <c r="AJ3961" s="41"/>
      <c r="AK3961" s="42"/>
      <c r="AL3961" s="40"/>
      <c r="AM3961" s="41"/>
      <c r="AN3961" s="42"/>
      <c r="AO3961" s="43"/>
      <c r="AP3961" s="43"/>
      <c r="AQ3961" s="43"/>
    </row>
    <row r="3962" spans="5:43" x14ac:dyDescent="0.2">
      <c r="E3962" s="36"/>
      <c r="G3962" s="37"/>
      <c r="H3962" s="38"/>
      <c r="I3962" s="38"/>
      <c r="J3962" s="38"/>
      <c r="M3962" s="39"/>
      <c r="AG3962" s="32"/>
      <c r="AH3962" s="32"/>
      <c r="AI3962" s="40"/>
      <c r="AJ3962" s="41"/>
      <c r="AK3962" s="42"/>
      <c r="AL3962" s="40"/>
      <c r="AM3962" s="41"/>
      <c r="AN3962" s="42"/>
      <c r="AO3962" s="43"/>
      <c r="AP3962" s="43"/>
      <c r="AQ3962" s="43"/>
    </row>
    <row r="3963" spans="5:43" x14ac:dyDescent="0.2">
      <c r="E3963" s="36"/>
      <c r="G3963" s="37"/>
      <c r="H3963" s="38"/>
      <c r="I3963" s="38"/>
      <c r="J3963" s="38"/>
      <c r="M3963" s="39"/>
      <c r="AG3963" s="32"/>
      <c r="AH3963" s="32"/>
      <c r="AI3963" s="40"/>
      <c r="AJ3963" s="41"/>
      <c r="AK3963" s="42"/>
      <c r="AL3963" s="40"/>
      <c r="AM3963" s="41"/>
      <c r="AN3963" s="42"/>
      <c r="AO3963" s="43"/>
      <c r="AP3963" s="43"/>
      <c r="AQ3963" s="43"/>
    </row>
    <row r="3964" spans="5:43" x14ac:dyDescent="0.2">
      <c r="E3964" s="36"/>
      <c r="G3964" s="37"/>
      <c r="H3964" s="38"/>
      <c r="I3964" s="38"/>
      <c r="J3964" s="38"/>
      <c r="M3964" s="39"/>
      <c r="AG3964" s="32"/>
      <c r="AH3964" s="32"/>
      <c r="AI3964" s="40"/>
      <c r="AJ3964" s="41"/>
      <c r="AK3964" s="42"/>
      <c r="AL3964" s="40"/>
      <c r="AM3964" s="41"/>
      <c r="AN3964" s="42"/>
      <c r="AO3964" s="43"/>
      <c r="AP3964" s="43"/>
      <c r="AQ3964" s="43"/>
    </row>
    <row r="3965" spans="5:43" x14ac:dyDescent="0.2">
      <c r="E3965" s="36"/>
      <c r="G3965" s="37"/>
      <c r="H3965" s="38"/>
      <c r="I3965" s="38"/>
      <c r="J3965" s="38"/>
      <c r="M3965" s="39"/>
      <c r="AG3965" s="32"/>
      <c r="AH3965" s="32"/>
      <c r="AI3965" s="40"/>
      <c r="AJ3965" s="41"/>
      <c r="AK3965" s="42"/>
      <c r="AL3965" s="40"/>
      <c r="AM3965" s="41"/>
      <c r="AN3965" s="42"/>
      <c r="AO3965" s="43"/>
      <c r="AP3965" s="43"/>
      <c r="AQ3965" s="43"/>
    </row>
    <row r="3966" spans="5:43" x14ac:dyDescent="0.2">
      <c r="E3966" s="36"/>
      <c r="G3966" s="37"/>
      <c r="H3966" s="38"/>
      <c r="I3966" s="38"/>
      <c r="J3966" s="38"/>
      <c r="M3966" s="39"/>
      <c r="AG3966" s="32"/>
      <c r="AH3966" s="32"/>
      <c r="AI3966" s="40"/>
      <c r="AJ3966" s="41"/>
      <c r="AK3966" s="42"/>
      <c r="AL3966" s="40"/>
      <c r="AM3966" s="41"/>
      <c r="AN3966" s="42"/>
      <c r="AO3966" s="43"/>
      <c r="AP3966" s="43"/>
      <c r="AQ3966" s="43"/>
    </row>
    <row r="3967" spans="5:43" x14ac:dyDescent="0.2">
      <c r="E3967" s="36"/>
      <c r="G3967" s="37"/>
      <c r="H3967" s="38"/>
      <c r="I3967" s="38"/>
      <c r="J3967" s="38"/>
      <c r="M3967" s="39"/>
      <c r="AG3967" s="32"/>
      <c r="AH3967" s="32"/>
      <c r="AI3967" s="40"/>
      <c r="AJ3967" s="41"/>
      <c r="AK3967" s="42"/>
      <c r="AL3967" s="40"/>
      <c r="AM3967" s="41"/>
      <c r="AN3967" s="42"/>
      <c r="AO3967" s="43"/>
      <c r="AP3967" s="43"/>
      <c r="AQ3967" s="43"/>
    </row>
    <row r="3968" spans="5:43" x14ac:dyDescent="0.2">
      <c r="E3968" s="36"/>
      <c r="G3968" s="37"/>
      <c r="H3968" s="38"/>
      <c r="I3968" s="38"/>
      <c r="J3968" s="38"/>
      <c r="M3968" s="39"/>
      <c r="AG3968" s="32"/>
      <c r="AH3968" s="32"/>
      <c r="AI3968" s="40"/>
      <c r="AJ3968" s="41"/>
      <c r="AK3968" s="42"/>
      <c r="AL3968" s="40"/>
      <c r="AM3968" s="41"/>
      <c r="AN3968" s="42"/>
      <c r="AO3968" s="43"/>
      <c r="AP3968" s="43"/>
      <c r="AQ3968" s="43"/>
    </row>
    <row r="3969" spans="5:43" x14ac:dyDescent="0.2">
      <c r="E3969" s="36"/>
      <c r="G3969" s="37"/>
      <c r="H3969" s="38"/>
      <c r="I3969" s="38"/>
      <c r="J3969" s="38"/>
      <c r="M3969" s="39"/>
      <c r="AG3969" s="32"/>
      <c r="AH3969" s="32"/>
      <c r="AI3969" s="40"/>
      <c r="AJ3969" s="41"/>
      <c r="AK3969" s="42"/>
      <c r="AL3969" s="40"/>
      <c r="AM3969" s="41"/>
      <c r="AN3969" s="42"/>
      <c r="AO3969" s="43"/>
      <c r="AP3969" s="43"/>
      <c r="AQ3969" s="43"/>
    </row>
    <row r="3970" spans="5:43" x14ac:dyDescent="0.2">
      <c r="E3970" s="36"/>
      <c r="G3970" s="37"/>
      <c r="H3970" s="38"/>
      <c r="I3970" s="38"/>
      <c r="J3970" s="38"/>
      <c r="M3970" s="39"/>
      <c r="AG3970" s="32"/>
      <c r="AH3970" s="32"/>
      <c r="AI3970" s="40"/>
      <c r="AJ3970" s="41"/>
      <c r="AK3970" s="42"/>
      <c r="AL3970" s="40"/>
      <c r="AM3970" s="41"/>
      <c r="AN3970" s="42"/>
      <c r="AO3970" s="43"/>
      <c r="AP3970" s="43"/>
      <c r="AQ3970" s="43"/>
    </row>
    <row r="3971" spans="5:43" x14ac:dyDescent="0.2">
      <c r="E3971" s="36"/>
      <c r="G3971" s="37"/>
      <c r="H3971" s="38"/>
      <c r="I3971" s="38"/>
      <c r="J3971" s="38"/>
      <c r="M3971" s="39"/>
      <c r="AG3971" s="32"/>
      <c r="AH3971" s="32"/>
      <c r="AI3971" s="40"/>
      <c r="AJ3971" s="41"/>
      <c r="AK3971" s="42"/>
      <c r="AL3971" s="40"/>
      <c r="AM3971" s="41"/>
      <c r="AN3971" s="42"/>
      <c r="AO3971" s="43"/>
      <c r="AP3971" s="43"/>
      <c r="AQ3971" s="43"/>
    </row>
    <row r="3972" spans="5:43" x14ac:dyDescent="0.2">
      <c r="E3972" s="36"/>
      <c r="G3972" s="37"/>
      <c r="H3972" s="38"/>
      <c r="I3972" s="38"/>
      <c r="J3972" s="38"/>
      <c r="M3972" s="39"/>
      <c r="AG3972" s="32"/>
      <c r="AH3972" s="32"/>
      <c r="AI3972" s="40"/>
      <c r="AJ3972" s="41"/>
      <c r="AK3972" s="42"/>
      <c r="AL3972" s="40"/>
      <c r="AM3972" s="41"/>
      <c r="AN3972" s="42"/>
      <c r="AO3972" s="43"/>
      <c r="AP3972" s="43"/>
      <c r="AQ3972" s="43"/>
    </row>
    <row r="3973" spans="5:43" x14ac:dyDescent="0.2">
      <c r="E3973" s="36"/>
      <c r="G3973" s="37"/>
      <c r="H3973" s="38"/>
      <c r="I3973" s="38"/>
      <c r="J3973" s="38"/>
      <c r="M3973" s="39"/>
      <c r="AG3973" s="32"/>
      <c r="AH3973" s="32"/>
      <c r="AI3973" s="40"/>
      <c r="AJ3973" s="41"/>
      <c r="AK3973" s="42"/>
      <c r="AL3973" s="40"/>
      <c r="AM3973" s="41"/>
      <c r="AN3973" s="42"/>
      <c r="AO3973" s="43"/>
      <c r="AP3973" s="43"/>
      <c r="AQ3973" s="43"/>
    </row>
    <row r="3974" spans="5:43" x14ac:dyDescent="0.2">
      <c r="E3974" s="36"/>
      <c r="G3974" s="37"/>
      <c r="H3974" s="38"/>
      <c r="I3974" s="38"/>
      <c r="J3974" s="38"/>
      <c r="M3974" s="39"/>
      <c r="AG3974" s="32"/>
      <c r="AH3974" s="32"/>
      <c r="AI3974" s="40"/>
      <c r="AJ3974" s="41"/>
      <c r="AK3974" s="42"/>
      <c r="AL3974" s="40"/>
      <c r="AM3974" s="41"/>
      <c r="AN3974" s="42"/>
      <c r="AO3974" s="43"/>
      <c r="AP3974" s="43"/>
      <c r="AQ3974" s="43"/>
    </row>
    <row r="3975" spans="5:43" x14ac:dyDescent="0.2">
      <c r="E3975" s="36"/>
      <c r="G3975" s="37"/>
      <c r="H3975" s="38"/>
      <c r="I3975" s="38"/>
      <c r="J3975" s="38"/>
      <c r="M3975" s="39"/>
      <c r="AG3975" s="32"/>
      <c r="AH3975" s="32"/>
      <c r="AI3975" s="40"/>
      <c r="AJ3975" s="41"/>
      <c r="AK3975" s="42"/>
      <c r="AL3975" s="40"/>
      <c r="AM3975" s="41"/>
      <c r="AN3975" s="42"/>
      <c r="AO3975" s="43"/>
      <c r="AP3975" s="43"/>
      <c r="AQ3975" s="43"/>
    </row>
    <row r="3976" spans="5:43" x14ac:dyDescent="0.2">
      <c r="E3976" s="36"/>
      <c r="G3976" s="37"/>
      <c r="H3976" s="38"/>
      <c r="I3976" s="38"/>
      <c r="J3976" s="38"/>
      <c r="M3976" s="39"/>
      <c r="AG3976" s="32"/>
      <c r="AH3976" s="32"/>
      <c r="AI3976" s="40"/>
      <c r="AJ3976" s="41"/>
      <c r="AK3976" s="42"/>
      <c r="AL3976" s="40"/>
      <c r="AM3976" s="41"/>
      <c r="AN3976" s="42"/>
      <c r="AO3976" s="43"/>
      <c r="AP3976" s="43"/>
      <c r="AQ3976" s="43"/>
    </row>
    <row r="3977" spans="5:43" x14ac:dyDescent="0.2">
      <c r="E3977" s="36"/>
      <c r="G3977" s="37"/>
      <c r="H3977" s="38"/>
      <c r="I3977" s="38"/>
      <c r="J3977" s="38"/>
      <c r="M3977" s="39"/>
      <c r="AG3977" s="32"/>
      <c r="AH3977" s="32"/>
      <c r="AI3977" s="40"/>
      <c r="AJ3977" s="41"/>
      <c r="AK3977" s="42"/>
      <c r="AL3977" s="40"/>
      <c r="AM3977" s="41"/>
      <c r="AN3977" s="42"/>
      <c r="AO3977" s="43"/>
      <c r="AP3977" s="43"/>
      <c r="AQ3977" s="43"/>
    </row>
    <row r="3978" spans="5:43" x14ac:dyDescent="0.2">
      <c r="E3978" s="36"/>
      <c r="G3978" s="37"/>
      <c r="H3978" s="38"/>
      <c r="I3978" s="38"/>
      <c r="J3978" s="38"/>
      <c r="M3978" s="39"/>
      <c r="AG3978" s="32"/>
      <c r="AH3978" s="32"/>
      <c r="AI3978" s="40"/>
      <c r="AJ3978" s="41"/>
      <c r="AK3978" s="42"/>
      <c r="AL3978" s="40"/>
      <c r="AM3978" s="41"/>
      <c r="AN3978" s="42"/>
      <c r="AO3978" s="43"/>
      <c r="AP3978" s="43"/>
      <c r="AQ3978" s="43"/>
    </row>
    <row r="3979" spans="5:43" x14ac:dyDescent="0.2">
      <c r="E3979" s="36"/>
      <c r="G3979" s="37"/>
      <c r="H3979" s="38"/>
      <c r="I3979" s="38"/>
      <c r="J3979" s="38"/>
      <c r="M3979" s="39"/>
      <c r="AG3979" s="32"/>
      <c r="AH3979" s="32"/>
      <c r="AI3979" s="40"/>
      <c r="AJ3979" s="41"/>
      <c r="AK3979" s="42"/>
      <c r="AL3979" s="40"/>
      <c r="AM3979" s="41"/>
      <c r="AN3979" s="42"/>
      <c r="AO3979" s="43"/>
      <c r="AP3979" s="43"/>
      <c r="AQ3979" s="43"/>
    </row>
    <row r="3980" spans="5:43" x14ac:dyDescent="0.2">
      <c r="E3980" s="36"/>
      <c r="G3980" s="37"/>
      <c r="H3980" s="38"/>
      <c r="I3980" s="38"/>
      <c r="J3980" s="38"/>
      <c r="M3980" s="39"/>
      <c r="AG3980" s="32"/>
      <c r="AH3980" s="32"/>
      <c r="AI3980" s="40"/>
      <c r="AJ3980" s="41"/>
      <c r="AK3980" s="42"/>
      <c r="AL3980" s="40"/>
      <c r="AM3980" s="41"/>
      <c r="AN3980" s="42"/>
      <c r="AO3980" s="43"/>
      <c r="AP3980" s="43"/>
      <c r="AQ3980" s="43"/>
    </row>
    <row r="3981" spans="5:43" x14ac:dyDescent="0.2">
      <c r="E3981" s="36"/>
      <c r="G3981" s="37"/>
      <c r="H3981" s="38"/>
      <c r="I3981" s="38"/>
      <c r="J3981" s="38"/>
      <c r="M3981" s="39"/>
      <c r="AG3981" s="32"/>
      <c r="AH3981" s="32"/>
      <c r="AI3981" s="40"/>
      <c r="AJ3981" s="41"/>
      <c r="AK3981" s="42"/>
      <c r="AL3981" s="40"/>
      <c r="AM3981" s="41"/>
      <c r="AN3981" s="42"/>
      <c r="AO3981" s="43"/>
      <c r="AP3981" s="43"/>
      <c r="AQ3981" s="43"/>
    </row>
    <row r="3982" spans="5:43" x14ac:dyDescent="0.2">
      <c r="E3982" s="36"/>
      <c r="G3982" s="37"/>
      <c r="H3982" s="38"/>
      <c r="I3982" s="38"/>
      <c r="J3982" s="38"/>
      <c r="M3982" s="39"/>
      <c r="AG3982" s="32"/>
      <c r="AH3982" s="32"/>
      <c r="AI3982" s="40"/>
      <c r="AJ3982" s="41"/>
      <c r="AK3982" s="42"/>
      <c r="AL3982" s="40"/>
      <c r="AM3982" s="41"/>
      <c r="AN3982" s="42"/>
      <c r="AO3982" s="43"/>
      <c r="AP3982" s="43"/>
      <c r="AQ3982" s="43"/>
    </row>
    <row r="3983" spans="5:43" x14ac:dyDescent="0.2">
      <c r="E3983" s="36"/>
      <c r="G3983" s="37"/>
      <c r="H3983" s="38"/>
      <c r="I3983" s="38"/>
      <c r="J3983" s="38"/>
      <c r="M3983" s="39"/>
      <c r="AG3983" s="32"/>
      <c r="AH3983" s="32"/>
      <c r="AI3983" s="40"/>
      <c r="AJ3983" s="41"/>
      <c r="AK3983" s="42"/>
      <c r="AL3983" s="40"/>
      <c r="AM3983" s="41"/>
      <c r="AN3983" s="42"/>
      <c r="AO3983" s="43"/>
      <c r="AP3983" s="43"/>
      <c r="AQ3983" s="43"/>
    </row>
    <row r="3984" spans="5:43" x14ac:dyDescent="0.2">
      <c r="E3984" s="36"/>
      <c r="G3984" s="37"/>
      <c r="H3984" s="38"/>
      <c r="I3984" s="38"/>
      <c r="J3984" s="38"/>
      <c r="M3984" s="39"/>
      <c r="AG3984" s="32"/>
      <c r="AH3984" s="32"/>
      <c r="AI3984" s="40"/>
      <c r="AJ3984" s="41"/>
      <c r="AK3984" s="42"/>
      <c r="AL3984" s="40"/>
      <c r="AM3984" s="41"/>
      <c r="AN3984" s="42"/>
      <c r="AO3984" s="43"/>
      <c r="AP3984" s="43"/>
      <c r="AQ3984" s="43"/>
    </row>
    <row r="3985" spans="5:43" x14ac:dyDescent="0.2">
      <c r="E3985" s="36"/>
      <c r="G3985" s="37"/>
      <c r="H3985" s="38"/>
      <c r="I3985" s="38"/>
      <c r="J3985" s="38"/>
      <c r="M3985" s="39"/>
      <c r="AG3985" s="32"/>
      <c r="AH3985" s="32"/>
      <c r="AI3985" s="40"/>
      <c r="AJ3985" s="41"/>
      <c r="AK3985" s="42"/>
      <c r="AL3985" s="40"/>
      <c r="AM3985" s="41"/>
      <c r="AN3985" s="42"/>
      <c r="AO3985" s="43"/>
      <c r="AP3985" s="43"/>
      <c r="AQ3985" s="43"/>
    </row>
    <row r="3986" spans="5:43" x14ac:dyDescent="0.2">
      <c r="E3986" s="36"/>
      <c r="G3986" s="37"/>
      <c r="H3986" s="38"/>
      <c r="I3986" s="38"/>
      <c r="J3986" s="38"/>
      <c r="M3986" s="39"/>
      <c r="AG3986" s="32"/>
      <c r="AH3986" s="32"/>
      <c r="AI3986" s="40"/>
      <c r="AJ3986" s="41"/>
      <c r="AK3986" s="42"/>
      <c r="AL3986" s="40"/>
      <c r="AM3986" s="41"/>
      <c r="AN3986" s="42"/>
      <c r="AO3986" s="43"/>
      <c r="AP3986" s="43"/>
      <c r="AQ3986" s="43"/>
    </row>
    <row r="3987" spans="5:43" x14ac:dyDescent="0.2">
      <c r="E3987" s="36"/>
      <c r="G3987" s="37"/>
      <c r="H3987" s="38"/>
      <c r="I3987" s="38"/>
      <c r="J3987" s="38"/>
      <c r="M3987" s="39"/>
      <c r="AG3987" s="32"/>
      <c r="AH3987" s="32"/>
      <c r="AI3987" s="40"/>
      <c r="AJ3987" s="41"/>
      <c r="AK3987" s="42"/>
      <c r="AL3987" s="40"/>
      <c r="AM3987" s="41"/>
      <c r="AN3987" s="42"/>
      <c r="AO3987" s="43"/>
      <c r="AP3987" s="43"/>
      <c r="AQ3987" s="43"/>
    </row>
    <row r="3988" spans="5:43" x14ac:dyDescent="0.2">
      <c r="E3988" s="36"/>
      <c r="G3988" s="37"/>
      <c r="H3988" s="38"/>
      <c r="I3988" s="38"/>
      <c r="J3988" s="38"/>
      <c r="M3988" s="39"/>
      <c r="AG3988" s="32"/>
      <c r="AH3988" s="32"/>
      <c r="AI3988" s="40"/>
      <c r="AJ3988" s="41"/>
      <c r="AK3988" s="42"/>
      <c r="AL3988" s="40"/>
      <c r="AM3988" s="41"/>
      <c r="AN3988" s="42"/>
      <c r="AO3988" s="43"/>
      <c r="AP3988" s="43"/>
      <c r="AQ3988" s="43"/>
    </row>
    <row r="3989" spans="5:43" x14ac:dyDescent="0.2">
      <c r="E3989" s="36"/>
      <c r="G3989" s="37"/>
      <c r="H3989" s="38"/>
      <c r="I3989" s="38"/>
      <c r="J3989" s="38"/>
      <c r="M3989" s="39"/>
      <c r="AG3989" s="32"/>
      <c r="AH3989" s="32"/>
      <c r="AI3989" s="40"/>
      <c r="AJ3989" s="41"/>
      <c r="AK3989" s="42"/>
      <c r="AL3989" s="40"/>
      <c r="AM3989" s="41"/>
      <c r="AN3989" s="42"/>
      <c r="AO3989" s="43"/>
      <c r="AP3989" s="43"/>
      <c r="AQ3989" s="43"/>
    </row>
    <row r="3990" spans="5:43" x14ac:dyDescent="0.2">
      <c r="E3990" s="36"/>
      <c r="G3990" s="37"/>
      <c r="H3990" s="38"/>
      <c r="I3990" s="38"/>
      <c r="J3990" s="38"/>
      <c r="M3990" s="39"/>
      <c r="AG3990" s="32"/>
      <c r="AH3990" s="32"/>
      <c r="AI3990" s="40"/>
      <c r="AJ3990" s="41"/>
      <c r="AK3990" s="42"/>
      <c r="AL3990" s="40"/>
      <c r="AM3990" s="41"/>
      <c r="AN3990" s="42"/>
      <c r="AO3990" s="43"/>
      <c r="AP3990" s="43"/>
      <c r="AQ3990" s="43"/>
    </row>
    <row r="3991" spans="5:43" x14ac:dyDescent="0.2">
      <c r="E3991" s="36"/>
      <c r="G3991" s="37"/>
      <c r="H3991" s="38"/>
      <c r="I3991" s="38"/>
      <c r="J3991" s="38"/>
      <c r="M3991" s="39"/>
      <c r="AG3991" s="32"/>
      <c r="AH3991" s="32"/>
      <c r="AI3991" s="40"/>
      <c r="AJ3991" s="41"/>
      <c r="AK3991" s="42"/>
      <c r="AL3991" s="40"/>
      <c r="AM3991" s="41"/>
      <c r="AN3991" s="42"/>
      <c r="AO3991" s="43"/>
      <c r="AP3991" s="43"/>
      <c r="AQ3991" s="43"/>
    </row>
    <row r="3992" spans="5:43" x14ac:dyDescent="0.2">
      <c r="E3992" s="36"/>
      <c r="G3992" s="37"/>
      <c r="H3992" s="38"/>
      <c r="I3992" s="38"/>
      <c r="J3992" s="38"/>
      <c r="M3992" s="39"/>
      <c r="AG3992" s="32"/>
      <c r="AH3992" s="32"/>
      <c r="AI3992" s="40"/>
      <c r="AJ3992" s="41"/>
      <c r="AK3992" s="42"/>
      <c r="AL3992" s="40"/>
      <c r="AM3992" s="41"/>
      <c r="AN3992" s="42"/>
      <c r="AO3992" s="43"/>
      <c r="AP3992" s="43"/>
      <c r="AQ3992" s="43"/>
    </row>
    <row r="3993" spans="5:43" x14ac:dyDescent="0.2">
      <c r="E3993" s="36"/>
      <c r="G3993" s="37"/>
      <c r="H3993" s="38"/>
      <c r="I3993" s="38"/>
      <c r="J3993" s="38"/>
      <c r="M3993" s="39"/>
      <c r="AG3993" s="32"/>
      <c r="AH3993" s="32"/>
      <c r="AI3993" s="40"/>
      <c r="AJ3993" s="41"/>
      <c r="AK3993" s="42"/>
      <c r="AL3993" s="40"/>
      <c r="AM3993" s="41"/>
      <c r="AN3993" s="42"/>
      <c r="AO3993" s="43"/>
      <c r="AP3993" s="43"/>
      <c r="AQ3993" s="43"/>
    </row>
    <row r="3994" spans="5:43" x14ac:dyDescent="0.2">
      <c r="E3994" s="36"/>
      <c r="G3994" s="37"/>
      <c r="H3994" s="38"/>
      <c r="I3994" s="38"/>
      <c r="J3994" s="38"/>
      <c r="M3994" s="39"/>
      <c r="AG3994" s="32"/>
      <c r="AH3994" s="32"/>
      <c r="AI3994" s="40"/>
      <c r="AJ3994" s="41"/>
      <c r="AK3994" s="42"/>
      <c r="AL3994" s="40"/>
      <c r="AM3994" s="41"/>
      <c r="AN3994" s="42"/>
      <c r="AO3994" s="43"/>
      <c r="AP3994" s="43"/>
      <c r="AQ3994" s="43"/>
    </row>
    <row r="3995" spans="5:43" x14ac:dyDescent="0.2">
      <c r="E3995" s="36"/>
      <c r="G3995" s="37"/>
      <c r="H3995" s="38"/>
      <c r="I3995" s="38"/>
      <c r="J3995" s="38"/>
      <c r="M3995" s="39"/>
      <c r="AG3995" s="32"/>
      <c r="AH3995" s="32"/>
      <c r="AI3995" s="40"/>
      <c r="AJ3995" s="41"/>
      <c r="AK3995" s="42"/>
      <c r="AL3995" s="40"/>
      <c r="AM3995" s="41"/>
      <c r="AN3995" s="42"/>
      <c r="AO3995" s="43"/>
      <c r="AP3995" s="43"/>
      <c r="AQ3995" s="43"/>
    </row>
    <row r="3996" spans="5:43" x14ac:dyDescent="0.2">
      <c r="E3996" s="36"/>
      <c r="G3996" s="37"/>
      <c r="H3996" s="38"/>
      <c r="I3996" s="38"/>
      <c r="J3996" s="38"/>
      <c r="M3996" s="39"/>
      <c r="AG3996" s="32"/>
      <c r="AH3996" s="32"/>
      <c r="AI3996" s="40"/>
      <c r="AJ3996" s="41"/>
      <c r="AK3996" s="42"/>
      <c r="AL3996" s="40"/>
      <c r="AM3996" s="41"/>
      <c r="AN3996" s="42"/>
      <c r="AO3996" s="43"/>
      <c r="AP3996" s="43"/>
      <c r="AQ3996" s="43"/>
    </row>
    <row r="3997" spans="5:43" x14ac:dyDescent="0.2">
      <c r="E3997" s="36"/>
      <c r="G3997" s="37"/>
      <c r="H3997" s="38"/>
      <c r="I3997" s="38"/>
      <c r="J3997" s="38"/>
      <c r="M3997" s="39"/>
      <c r="AG3997" s="32"/>
      <c r="AH3997" s="32"/>
      <c r="AI3997" s="40"/>
      <c r="AJ3997" s="41"/>
      <c r="AK3997" s="42"/>
      <c r="AL3997" s="40"/>
      <c r="AM3997" s="41"/>
      <c r="AN3997" s="42"/>
      <c r="AO3997" s="43"/>
      <c r="AP3997" s="43"/>
      <c r="AQ3997" s="43"/>
    </row>
    <row r="3998" spans="5:43" x14ac:dyDescent="0.2">
      <c r="E3998" s="36"/>
      <c r="G3998" s="37"/>
      <c r="H3998" s="38"/>
      <c r="I3998" s="38"/>
      <c r="J3998" s="38"/>
      <c r="M3998" s="39"/>
      <c r="AG3998" s="32"/>
      <c r="AH3998" s="32"/>
      <c r="AI3998" s="40"/>
      <c r="AJ3998" s="41"/>
      <c r="AK3998" s="42"/>
      <c r="AL3998" s="40"/>
      <c r="AM3998" s="41"/>
      <c r="AN3998" s="42"/>
      <c r="AO3998" s="43"/>
      <c r="AP3998" s="43"/>
      <c r="AQ3998" s="43"/>
    </row>
    <row r="3999" spans="5:43" x14ac:dyDescent="0.2">
      <c r="E3999" s="36"/>
      <c r="G3999" s="37"/>
      <c r="H3999" s="38"/>
      <c r="I3999" s="38"/>
      <c r="J3999" s="38"/>
      <c r="M3999" s="39"/>
      <c r="AG3999" s="32"/>
      <c r="AH3999" s="32"/>
      <c r="AI3999" s="40"/>
      <c r="AJ3999" s="41"/>
      <c r="AK3999" s="42"/>
      <c r="AL3999" s="40"/>
      <c r="AM3999" s="41"/>
      <c r="AN3999" s="42"/>
      <c r="AO3999" s="43"/>
      <c r="AP3999" s="43"/>
      <c r="AQ3999" s="43"/>
    </row>
    <row r="4000" spans="5:43" x14ac:dyDescent="0.2">
      <c r="E4000" s="36"/>
      <c r="G4000" s="37"/>
      <c r="H4000" s="38"/>
      <c r="I4000" s="38"/>
      <c r="J4000" s="38"/>
      <c r="M4000" s="39"/>
      <c r="AG4000" s="32"/>
      <c r="AH4000" s="32"/>
      <c r="AI4000" s="40"/>
      <c r="AJ4000" s="41"/>
      <c r="AK4000" s="42"/>
      <c r="AL4000" s="40"/>
      <c r="AM4000" s="41"/>
      <c r="AN4000" s="42"/>
      <c r="AO4000" s="43"/>
      <c r="AP4000" s="43"/>
      <c r="AQ4000" s="43"/>
    </row>
    <row r="4001" spans="5:43" x14ac:dyDescent="0.2">
      <c r="E4001" s="36"/>
      <c r="G4001" s="37"/>
      <c r="H4001" s="38"/>
      <c r="I4001" s="38"/>
      <c r="J4001" s="38"/>
      <c r="M4001" s="39"/>
      <c r="AG4001" s="32"/>
      <c r="AH4001" s="32"/>
      <c r="AI4001" s="40"/>
      <c r="AJ4001" s="41"/>
      <c r="AK4001" s="42"/>
      <c r="AL4001" s="40"/>
      <c r="AM4001" s="41"/>
      <c r="AN4001" s="42"/>
      <c r="AO4001" s="43"/>
      <c r="AP4001" s="43"/>
      <c r="AQ4001" s="43"/>
    </row>
    <row r="4002" spans="5:43" x14ac:dyDescent="0.2">
      <c r="E4002" s="36"/>
      <c r="G4002" s="37"/>
      <c r="H4002" s="38"/>
      <c r="I4002" s="38"/>
      <c r="J4002" s="38"/>
      <c r="M4002" s="39"/>
      <c r="AG4002" s="32"/>
      <c r="AH4002" s="32"/>
      <c r="AI4002" s="40"/>
      <c r="AJ4002" s="41"/>
      <c r="AK4002" s="42"/>
      <c r="AL4002" s="40"/>
      <c r="AM4002" s="41"/>
      <c r="AN4002" s="42"/>
      <c r="AO4002" s="43"/>
      <c r="AP4002" s="43"/>
      <c r="AQ4002" s="43"/>
    </row>
    <row r="4003" spans="5:43" x14ac:dyDescent="0.2">
      <c r="E4003" s="36"/>
      <c r="G4003" s="37"/>
      <c r="H4003" s="38"/>
      <c r="I4003" s="38"/>
      <c r="J4003" s="38"/>
      <c r="M4003" s="39"/>
      <c r="AG4003" s="32"/>
      <c r="AH4003" s="32"/>
      <c r="AI4003" s="40"/>
      <c r="AJ4003" s="41"/>
      <c r="AK4003" s="42"/>
      <c r="AL4003" s="40"/>
      <c r="AM4003" s="41"/>
      <c r="AN4003" s="42"/>
      <c r="AO4003" s="43"/>
      <c r="AP4003" s="43"/>
      <c r="AQ4003" s="43"/>
    </row>
    <row r="4004" spans="5:43" x14ac:dyDescent="0.2">
      <c r="E4004" s="36"/>
      <c r="G4004" s="37"/>
      <c r="H4004" s="38"/>
      <c r="I4004" s="38"/>
      <c r="J4004" s="38"/>
      <c r="M4004" s="39"/>
      <c r="AG4004" s="32"/>
      <c r="AH4004" s="32"/>
      <c r="AI4004" s="40"/>
      <c r="AJ4004" s="41"/>
      <c r="AK4004" s="42"/>
      <c r="AL4004" s="40"/>
      <c r="AM4004" s="41"/>
      <c r="AN4004" s="42"/>
      <c r="AO4004" s="43"/>
      <c r="AP4004" s="43"/>
      <c r="AQ4004" s="43"/>
    </row>
    <row r="4005" spans="5:43" x14ac:dyDescent="0.2">
      <c r="E4005" s="36"/>
      <c r="G4005" s="37"/>
      <c r="H4005" s="38"/>
      <c r="I4005" s="38"/>
      <c r="J4005" s="38"/>
      <c r="M4005" s="39"/>
      <c r="AG4005" s="32"/>
      <c r="AH4005" s="32"/>
      <c r="AI4005" s="40"/>
      <c r="AJ4005" s="41"/>
      <c r="AK4005" s="42"/>
      <c r="AL4005" s="40"/>
      <c r="AM4005" s="41"/>
      <c r="AN4005" s="42"/>
      <c r="AO4005" s="43"/>
      <c r="AP4005" s="43"/>
      <c r="AQ4005" s="43"/>
    </row>
    <row r="4006" spans="5:43" x14ac:dyDescent="0.2">
      <c r="E4006" s="36"/>
      <c r="G4006" s="37"/>
      <c r="H4006" s="38"/>
      <c r="I4006" s="38"/>
      <c r="J4006" s="38"/>
      <c r="M4006" s="39"/>
      <c r="AG4006" s="32"/>
      <c r="AH4006" s="32"/>
      <c r="AI4006" s="40"/>
      <c r="AJ4006" s="41"/>
      <c r="AK4006" s="42"/>
      <c r="AL4006" s="40"/>
      <c r="AM4006" s="41"/>
      <c r="AN4006" s="42"/>
      <c r="AO4006" s="43"/>
      <c r="AP4006" s="43"/>
      <c r="AQ4006" s="43"/>
    </row>
    <row r="4007" spans="5:43" x14ac:dyDescent="0.2">
      <c r="E4007" s="36"/>
      <c r="G4007" s="37"/>
      <c r="H4007" s="38"/>
      <c r="I4007" s="38"/>
      <c r="J4007" s="38"/>
      <c r="M4007" s="39"/>
      <c r="AG4007" s="32"/>
      <c r="AH4007" s="32"/>
      <c r="AI4007" s="40"/>
      <c r="AJ4007" s="41"/>
      <c r="AK4007" s="42"/>
      <c r="AL4007" s="40"/>
      <c r="AM4007" s="41"/>
      <c r="AN4007" s="42"/>
      <c r="AO4007" s="43"/>
      <c r="AP4007" s="43"/>
      <c r="AQ4007" s="43"/>
    </row>
    <row r="4008" spans="5:43" x14ac:dyDescent="0.2">
      <c r="E4008" s="36"/>
      <c r="G4008" s="37"/>
      <c r="H4008" s="38"/>
      <c r="I4008" s="38"/>
      <c r="J4008" s="38"/>
      <c r="M4008" s="39"/>
      <c r="AG4008" s="32"/>
      <c r="AH4008" s="32"/>
      <c r="AI4008" s="40"/>
      <c r="AJ4008" s="41"/>
      <c r="AK4008" s="42"/>
      <c r="AL4008" s="40"/>
      <c r="AM4008" s="41"/>
      <c r="AN4008" s="42"/>
      <c r="AO4008" s="43"/>
      <c r="AP4008" s="43"/>
      <c r="AQ4008" s="43"/>
    </row>
    <row r="4009" spans="5:43" x14ac:dyDescent="0.2">
      <c r="E4009" s="36"/>
      <c r="G4009" s="37"/>
      <c r="H4009" s="38"/>
      <c r="I4009" s="38"/>
      <c r="J4009" s="38"/>
      <c r="M4009" s="39"/>
      <c r="AG4009" s="32"/>
      <c r="AH4009" s="32"/>
      <c r="AI4009" s="40"/>
      <c r="AJ4009" s="41"/>
      <c r="AK4009" s="42"/>
      <c r="AL4009" s="40"/>
      <c r="AM4009" s="41"/>
      <c r="AN4009" s="42"/>
      <c r="AO4009" s="43"/>
      <c r="AP4009" s="43"/>
      <c r="AQ4009" s="43"/>
    </row>
    <row r="4010" spans="5:43" x14ac:dyDescent="0.2">
      <c r="E4010" s="36"/>
      <c r="G4010" s="37"/>
      <c r="H4010" s="38"/>
      <c r="I4010" s="38"/>
      <c r="J4010" s="38"/>
      <c r="M4010" s="39"/>
      <c r="AG4010" s="32"/>
      <c r="AH4010" s="32"/>
      <c r="AI4010" s="40"/>
      <c r="AJ4010" s="41"/>
      <c r="AK4010" s="42"/>
      <c r="AL4010" s="40"/>
      <c r="AM4010" s="41"/>
      <c r="AN4010" s="42"/>
      <c r="AO4010" s="43"/>
      <c r="AP4010" s="43"/>
      <c r="AQ4010" s="43"/>
    </row>
    <row r="4011" spans="5:43" x14ac:dyDescent="0.2">
      <c r="E4011" s="36"/>
      <c r="G4011" s="37"/>
      <c r="H4011" s="38"/>
      <c r="I4011" s="38"/>
      <c r="J4011" s="38"/>
      <c r="M4011" s="39"/>
      <c r="AG4011" s="32"/>
      <c r="AH4011" s="32"/>
      <c r="AI4011" s="40"/>
      <c r="AJ4011" s="41"/>
      <c r="AK4011" s="42"/>
      <c r="AL4011" s="40"/>
      <c r="AM4011" s="41"/>
      <c r="AN4011" s="42"/>
      <c r="AO4011" s="43"/>
      <c r="AP4011" s="43"/>
      <c r="AQ4011" s="43"/>
    </row>
    <row r="4012" spans="5:43" x14ac:dyDescent="0.2">
      <c r="E4012" s="36"/>
      <c r="G4012" s="37"/>
      <c r="H4012" s="38"/>
      <c r="I4012" s="38"/>
      <c r="J4012" s="38"/>
      <c r="M4012" s="39"/>
      <c r="AG4012" s="32"/>
      <c r="AH4012" s="32"/>
      <c r="AI4012" s="40"/>
      <c r="AJ4012" s="41"/>
      <c r="AK4012" s="42"/>
      <c r="AL4012" s="40"/>
      <c r="AM4012" s="41"/>
      <c r="AN4012" s="42"/>
      <c r="AO4012" s="43"/>
      <c r="AP4012" s="43"/>
      <c r="AQ4012" s="43"/>
    </row>
    <row r="4013" spans="5:43" x14ac:dyDescent="0.2">
      <c r="E4013" s="36"/>
      <c r="G4013" s="37"/>
      <c r="H4013" s="38"/>
      <c r="I4013" s="38"/>
      <c r="J4013" s="38"/>
      <c r="M4013" s="39"/>
      <c r="AG4013" s="32"/>
      <c r="AH4013" s="32"/>
      <c r="AI4013" s="40"/>
      <c r="AJ4013" s="41"/>
      <c r="AK4013" s="42"/>
      <c r="AL4013" s="40"/>
      <c r="AM4013" s="41"/>
      <c r="AN4013" s="42"/>
      <c r="AO4013" s="43"/>
      <c r="AP4013" s="43"/>
      <c r="AQ4013" s="43"/>
    </row>
    <row r="4014" spans="5:43" x14ac:dyDescent="0.2">
      <c r="E4014" s="36"/>
      <c r="G4014" s="37"/>
      <c r="H4014" s="38"/>
      <c r="I4014" s="38"/>
      <c r="J4014" s="38"/>
      <c r="M4014" s="39"/>
      <c r="AG4014" s="32"/>
      <c r="AH4014" s="32"/>
      <c r="AI4014" s="40"/>
      <c r="AJ4014" s="41"/>
      <c r="AK4014" s="42"/>
      <c r="AL4014" s="40"/>
      <c r="AM4014" s="41"/>
      <c r="AN4014" s="42"/>
      <c r="AO4014" s="43"/>
      <c r="AP4014" s="43"/>
      <c r="AQ4014" s="43"/>
    </row>
    <row r="4015" spans="5:43" x14ac:dyDescent="0.2">
      <c r="E4015" s="36"/>
      <c r="G4015" s="37"/>
      <c r="H4015" s="38"/>
      <c r="I4015" s="38"/>
      <c r="J4015" s="38"/>
      <c r="M4015" s="39"/>
      <c r="AG4015" s="32"/>
      <c r="AH4015" s="32"/>
      <c r="AI4015" s="40"/>
      <c r="AJ4015" s="41"/>
      <c r="AK4015" s="42"/>
      <c r="AL4015" s="40"/>
      <c r="AM4015" s="41"/>
      <c r="AN4015" s="42"/>
      <c r="AO4015" s="43"/>
      <c r="AP4015" s="43"/>
      <c r="AQ4015" s="43"/>
    </row>
    <row r="4016" spans="5:43" x14ac:dyDescent="0.2">
      <c r="E4016" s="36"/>
      <c r="G4016" s="37"/>
      <c r="H4016" s="38"/>
      <c r="I4016" s="38"/>
      <c r="J4016" s="38"/>
      <c r="M4016" s="39"/>
      <c r="AG4016" s="32"/>
      <c r="AH4016" s="32"/>
      <c r="AI4016" s="40"/>
      <c r="AJ4016" s="41"/>
      <c r="AK4016" s="42"/>
      <c r="AL4016" s="40"/>
      <c r="AM4016" s="41"/>
      <c r="AN4016" s="42"/>
      <c r="AO4016" s="43"/>
      <c r="AP4016" s="43"/>
      <c r="AQ4016" s="43"/>
    </row>
    <row r="4017" spans="5:43" x14ac:dyDescent="0.2">
      <c r="E4017" s="36"/>
      <c r="G4017" s="37"/>
      <c r="H4017" s="38"/>
      <c r="I4017" s="38"/>
      <c r="J4017" s="38"/>
      <c r="M4017" s="39"/>
      <c r="AG4017" s="32"/>
      <c r="AH4017" s="32"/>
      <c r="AI4017" s="40"/>
      <c r="AJ4017" s="41"/>
      <c r="AK4017" s="42"/>
      <c r="AL4017" s="40"/>
      <c r="AM4017" s="41"/>
      <c r="AN4017" s="42"/>
      <c r="AO4017" s="43"/>
      <c r="AP4017" s="43"/>
      <c r="AQ4017" s="43"/>
    </row>
    <row r="4018" spans="5:43" x14ac:dyDescent="0.2">
      <c r="E4018" s="36"/>
      <c r="G4018" s="37"/>
      <c r="H4018" s="38"/>
      <c r="I4018" s="38"/>
      <c r="J4018" s="38"/>
      <c r="M4018" s="39"/>
      <c r="AG4018" s="32"/>
      <c r="AH4018" s="32"/>
      <c r="AI4018" s="40"/>
      <c r="AJ4018" s="41"/>
      <c r="AK4018" s="42"/>
      <c r="AL4018" s="40"/>
      <c r="AM4018" s="41"/>
      <c r="AN4018" s="42"/>
      <c r="AO4018" s="43"/>
      <c r="AP4018" s="43"/>
      <c r="AQ4018" s="43"/>
    </row>
    <row r="4019" spans="5:43" x14ac:dyDescent="0.2">
      <c r="E4019" s="36"/>
      <c r="G4019" s="37"/>
      <c r="H4019" s="38"/>
      <c r="I4019" s="38"/>
      <c r="J4019" s="38"/>
      <c r="M4019" s="39"/>
      <c r="AG4019" s="32"/>
      <c r="AH4019" s="32"/>
      <c r="AI4019" s="40"/>
      <c r="AJ4019" s="41"/>
      <c r="AK4019" s="42"/>
      <c r="AL4019" s="40"/>
      <c r="AM4019" s="41"/>
      <c r="AN4019" s="42"/>
      <c r="AO4019" s="43"/>
      <c r="AP4019" s="43"/>
      <c r="AQ4019" s="43"/>
    </row>
    <row r="4020" spans="5:43" x14ac:dyDescent="0.2">
      <c r="E4020" s="36"/>
      <c r="G4020" s="37"/>
      <c r="H4020" s="38"/>
      <c r="I4020" s="38"/>
      <c r="J4020" s="38"/>
      <c r="M4020" s="39"/>
      <c r="AG4020" s="32"/>
      <c r="AH4020" s="32"/>
      <c r="AI4020" s="40"/>
      <c r="AJ4020" s="41"/>
      <c r="AK4020" s="42"/>
      <c r="AL4020" s="40"/>
      <c r="AM4020" s="41"/>
      <c r="AN4020" s="42"/>
      <c r="AO4020" s="43"/>
      <c r="AP4020" s="43"/>
      <c r="AQ4020" s="43"/>
    </row>
    <row r="4021" spans="5:43" x14ac:dyDescent="0.2">
      <c r="E4021" s="36"/>
      <c r="G4021" s="37"/>
      <c r="H4021" s="38"/>
      <c r="I4021" s="38"/>
      <c r="J4021" s="38"/>
      <c r="M4021" s="39"/>
      <c r="AG4021" s="32"/>
      <c r="AH4021" s="32"/>
      <c r="AI4021" s="40"/>
      <c r="AJ4021" s="41"/>
      <c r="AK4021" s="42"/>
      <c r="AL4021" s="40"/>
      <c r="AM4021" s="41"/>
      <c r="AN4021" s="42"/>
      <c r="AO4021" s="43"/>
      <c r="AP4021" s="43"/>
      <c r="AQ4021" s="43"/>
    </row>
    <row r="4022" spans="5:43" x14ac:dyDescent="0.2">
      <c r="E4022" s="36"/>
      <c r="G4022" s="37"/>
      <c r="H4022" s="38"/>
      <c r="I4022" s="38"/>
      <c r="J4022" s="38"/>
      <c r="M4022" s="39"/>
      <c r="AG4022" s="32"/>
      <c r="AH4022" s="32"/>
      <c r="AI4022" s="40"/>
      <c r="AJ4022" s="41"/>
      <c r="AK4022" s="42"/>
      <c r="AL4022" s="40"/>
      <c r="AM4022" s="41"/>
      <c r="AN4022" s="42"/>
      <c r="AO4022" s="43"/>
      <c r="AP4022" s="43"/>
      <c r="AQ4022" s="43"/>
    </row>
    <row r="4023" spans="5:43" x14ac:dyDescent="0.2">
      <c r="E4023" s="36"/>
      <c r="G4023" s="37"/>
      <c r="H4023" s="38"/>
      <c r="I4023" s="38"/>
      <c r="J4023" s="38"/>
      <c r="M4023" s="39"/>
      <c r="AG4023" s="32"/>
      <c r="AH4023" s="32"/>
      <c r="AI4023" s="40"/>
      <c r="AJ4023" s="41"/>
      <c r="AK4023" s="42"/>
      <c r="AL4023" s="40"/>
      <c r="AM4023" s="41"/>
      <c r="AN4023" s="42"/>
      <c r="AO4023" s="43"/>
      <c r="AP4023" s="43"/>
      <c r="AQ4023" s="43"/>
    </row>
    <row r="4024" spans="5:43" x14ac:dyDescent="0.2">
      <c r="E4024" s="36"/>
      <c r="G4024" s="37"/>
      <c r="H4024" s="38"/>
      <c r="I4024" s="38"/>
      <c r="J4024" s="38"/>
      <c r="M4024" s="39"/>
      <c r="AG4024" s="32"/>
      <c r="AH4024" s="32"/>
      <c r="AI4024" s="40"/>
      <c r="AJ4024" s="41"/>
      <c r="AK4024" s="42"/>
      <c r="AL4024" s="40"/>
      <c r="AM4024" s="41"/>
      <c r="AN4024" s="42"/>
      <c r="AO4024" s="43"/>
      <c r="AP4024" s="43"/>
      <c r="AQ4024" s="43"/>
    </row>
    <row r="4025" spans="5:43" x14ac:dyDescent="0.2">
      <c r="E4025" s="36"/>
      <c r="G4025" s="37"/>
      <c r="H4025" s="38"/>
      <c r="I4025" s="38"/>
      <c r="J4025" s="38"/>
      <c r="M4025" s="39"/>
      <c r="AG4025" s="32"/>
      <c r="AH4025" s="32"/>
      <c r="AI4025" s="40"/>
      <c r="AJ4025" s="41"/>
      <c r="AK4025" s="42"/>
      <c r="AL4025" s="40"/>
      <c r="AM4025" s="41"/>
      <c r="AN4025" s="42"/>
      <c r="AO4025" s="43"/>
      <c r="AP4025" s="43"/>
      <c r="AQ4025" s="43"/>
    </row>
    <row r="4026" spans="5:43" x14ac:dyDescent="0.2">
      <c r="E4026" s="36"/>
      <c r="G4026" s="37"/>
      <c r="H4026" s="38"/>
      <c r="I4026" s="38"/>
      <c r="J4026" s="38"/>
      <c r="M4026" s="39"/>
      <c r="AG4026" s="32"/>
      <c r="AH4026" s="32"/>
      <c r="AI4026" s="40"/>
      <c r="AJ4026" s="41"/>
      <c r="AK4026" s="42"/>
      <c r="AL4026" s="40"/>
      <c r="AM4026" s="41"/>
      <c r="AN4026" s="42"/>
      <c r="AO4026" s="43"/>
      <c r="AP4026" s="43"/>
      <c r="AQ4026" s="43"/>
    </row>
    <row r="4027" spans="5:43" x14ac:dyDescent="0.2">
      <c r="E4027" s="36"/>
      <c r="G4027" s="37"/>
      <c r="H4027" s="38"/>
      <c r="I4027" s="38"/>
      <c r="J4027" s="38"/>
      <c r="M4027" s="39"/>
      <c r="AG4027" s="32"/>
      <c r="AH4027" s="32"/>
      <c r="AI4027" s="40"/>
      <c r="AJ4027" s="41"/>
      <c r="AK4027" s="42"/>
      <c r="AL4027" s="40"/>
      <c r="AM4027" s="41"/>
      <c r="AN4027" s="42"/>
      <c r="AO4027" s="43"/>
      <c r="AP4027" s="43"/>
      <c r="AQ4027" s="43"/>
    </row>
    <row r="4028" spans="5:43" x14ac:dyDescent="0.2">
      <c r="E4028" s="36"/>
      <c r="G4028" s="37"/>
      <c r="H4028" s="38"/>
      <c r="I4028" s="38"/>
      <c r="J4028" s="38"/>
      <c r="M4028" s="39"/>
      <c r="AG4028" s="32"/>
      <c r="AH4028" s="32"/>
      <c r="AI4028" s="40"/>
      <c r="AJ4028" s="41"/>
      <c r="AK4028" s="42"/>
      <c r="AL4028" s="40"/>
      <c r="AM4028" s="41"/>
      <c r="AN4028" s="42"/>
      <c r="AO4028" s="43"/>
      <c r="AP4028" s="43"/>
      <c r="AQ4028" s="43"/>
    </row>
    <row r="4029" spans="5:43" x14ac:dyDescent="0.2">
      <c r="E4029" s="36"/>
      <c r="G4029" s="37"/>
      <c r="H4029" s="38"/>
      <c r="I4029" s="38"/>
      <c r="J4029" s="38"/>
      <c r="M4029" s="39"/>
      <c r="AG4029" s="32"/>
      <c r="AH4029" s="32"/>
      <c r="AI4029" s="40"/>
      <c r="AJ4029" s="41"/>
      <c r="AK4029" s="42"/>
      <c r="AL4029" s="40"/>
      <c r="AM4029" s="41"/>
      <c r="AN4029" s="42"/>
      <c r="AO4029" s="43"/>
      <c r="AP4029" s="43"/>
      <c r="AQ4029" s="43"/>
    </row>
    <row r="4030" spans="5:43" x14ac:dyDescent="0.2">
      <c r="E4030" s="36"/>
      <c r="G4030" s="37"/>
      <c r="H4030" s="38"/>
      <c r="I4030" s="38"/>
      <c r="J4030" s="38"/>
      <c r="M4030" s="39"/>
      <c r="AG4030" s="32"/>
      <c r="AH4030" s="32"/>
      <c r="AI4030" s="40"/>
      <c r="AJ4030" s="41"/>
      <c r="AK4030" s="42"/>
      <c r="AL4030" s="40"/>
      <c r="AM4030" s="41"/>
      <c r="AN4030" s="42"/>
      <c r="AO4030" s="43"/>
      <c r="AP4030" s="43"/>
      <c r="AQ4030" s="43"/>
    </row>
    <row r="4031" spans="5:43" x14ac:dyDescent="0.2">
      <c r="E4031" s="36"/>
      <c r="G4031" s="37"/>
      <c r="H4031" s="38"/>
      <c r="I4031" s="38"/>
      <c r="J4031" s="38"/>
      <c r="M4031" s="39"/>
      <c r="AG4031" s="32"/>
      <c r="AH4031" s="32"/>
      <c r="AI4031" s="40"/>
      <c r="AJ4031" s="41"/>
      <c r="AK4031" s="42"/>
      <c r="AL4031" s="40"/>
      <c r="AM4031" s="41"/>
      <c r="AN4031" s="42"/>
      <c r="AO4031" s="43"/>
      <c r="AP4031" s="43"/>
      <c r="AQ4031" s="43"/>
    </row>
    <row r="4032" spans="5:43" x14ac:dyDescent="0.2">
      <c r="E4032" s="36"/>
      <c r="G4032" s="37"/>
      <c r="H4032" s="38"/>
      <c r="I4032" s="38"/>
      <c r="J4032" s="38"/>
      <c r="M4032" s="39"/>
      <c r="AG4032" s="32"/>
      <c r="AH4032" s="32"/>
      <c r="AI4032" s="40"/>
      <c r="AJ4032" s="41"/>
      <c r="AK4032" s="42"/>
      <c r="AL4032" s="40"/>
      <c r="AM4032" s="41"/>
      <c r="AN4032" s="42"/>
      <c r="AO4032" s="43"/>
      <c r="AP4032" s="43"/>
      <c r="AQ4032" s="43"/>
    </row>
    <row r="4033" spans="5:43" x14ac:dyDescent="0.2">
      <c r="E4033" s="36"/>
      <c r="G4033" s="37"/>
      <c r="H4033" s="38"/>
      <c r="I4033" s="38"/>
      <c r="J4033" s="38"/>
      <c r="M4033" s="39"/>
      <c r="AG4033" s="32"/>
      <c r="AH4033" s="32"/>
      <c r="AI4033" s="40"/>
      <c r="AJ4033" s="41"/>
      <c r="AK4033" s="42"/>
      <c r="AL4033" s="40"/>
      <c r="AM4033" s="41"/>
      <c r="AN4033" s="42"/>
      <c r="AO4033" s="43"/>
      <c r="AP4033" s="43"/>
      <c r="AQ4033" s="43"/>
    </row>
    <row r="4034" spans="5:43" x14ac:dyDescent="0.2">
      <c r="E4034" s="36"/>
      <c r="G4034" s="37"/>
      <c r="H4034" s="38"/>
      <c r="I4034" s="38"/>
      <c r="J4034" s="38"/>
      <c r="M4034" s="39"/>
      <c r="AG4034" s="32"/>
      <c r="AH4034" s="32"/>
      <c r="AI4034" s="40"/>
      <c r="AJ4034" s="41"/>
      <c r="AK4034" s="42"/>
      <c r="AL4034" s="40"/>
      <c r="AM4034" s="41"/>
      <c r="AN4034" s="42"/>
      <c r="AO4034" s="43"/>
      <c r="AP4034" s="43"/>
      <c r="AQ4034" s="43"/>
    </row>
    <row r="4035" spans="5:43" x14ac:dyDescent="0.2">
      <c r="E4035" s="36"/>
      <c r="G4035" s="37"/>
      <c r="H4035" s="38"/>
      <c r="I4035" s="38"/>
      <c r="J4035" s="38"/>
      <c r="M4035" s="39"/>
      <c r="AG4035" s="32"/>
      <c r="AH4035" s="32"/>
      <c r="AI4035" s="40"/>
      <c r="AJ4035" s="41"/>
      <c r="AK4035" s="42"/>
      <c r="AL4035" s="40"/>
      <c r="AM4035" s="41"/>
      <c r="AN4035" s="42"/>
      <c r="AO4035" s="43"/>
      <c r="AP4035" s="43"/>
      <c r="AQ4035" s="43"/>
    </row>
    <row r="4036" spans="5:43" x14ac:dyDescent="0.2">
      <c r="E4036" s="36"/>
      <c r="G4036" s="37"/>
      <c r="H4036" s="38"/>
      <c r="I4036" s="38"/>
      <c r="J4036" s="38"/>
      <c r="M4036" s="39"/>
      <c r="AG4036" s="32"/>
      <c r="AH4036" s="32"/>
      <c r="AI4036" s="40"/>
      <c r="AJ4036" s="41"/>
      <c r="AK4036" s="42"/>
      <c r="AL4036" s="40"/>
      <c r="AM4036" s="41"/>
      <c r="AN4036" s="42"/>
      <c r="AO4036" s="43"/>
      <c r="AP4036" s="43"/>
      <c r="AQ4036" s="43"/>
    </row>
    <row r="4037" spans="5:43" x14ac:dyDescent="0.2">
      <c r="E4037" s="36"/>
      <c r="G4037" s="37"/>
      <c r="H4037" s="38"/>
      <c r="I4037" s="38"/>
      <c r="J4037" s="38"/>
      <c r="M4037" s="39"/>
      <c r="AG4037" s="32"/>
      <c r="AH4037" s="32"/>
      <c r="AI4037" s="40"/>
      <c r="AJ4037" s="41"/>
      <c r="AK4037" s="42"/>
      <c r="AL4037" s="40"/>
      <c r="AM4037" s="41"/>
      <c r="AN4037" s="42"/>
      <c r="AO4037" s="43"/>
      <c r="AP4037" s="43"/>
      <c r="AQ4037" s="43"/>
    </row>
    <row r="4038" spans="5:43" x14ac:dyDescent="0.2">
      <c r="E4038" s="36"/>
      <c r="G4038" s="37"/>
      <c r="H4038" s="38"/>
      <c r="I4038" s="38"/>
      <c r="J4038" s="38"/>
      <c r="M4038" s="39"/>
      <c r="AG4038" s="32"/>
      <c r="AH4038" s="32"/>
      <c r="AI4038" s="40"/>
      <c r="AJ4038" s="41"/>
      <c r="AK4038" s="42"/>
      <c r="AL4038" s="40"/>
      <c r="AM4038" s="41"/>
      <c r="AN4038" s="42"/>
      <c r="AO4038" s="43"/>
      <c r="AP4038" s="43"/>
      <c r="AQ4038" s="43"/>
    </row>
    <row r="4039" spans="5:43" x14ac:dyDescent="0.2">
      <c r="E4039" s="36"/>
      <c r="G4039" s="37"/>
      <c r="H4039" s="38"/>
      <c r="I4039" s="38"/>
      <c r="J4039" s="38"/>
      <c r="M4039" s="39"/>
      <c r="AG4039" s="32"/>
      <c r="AH4039" s="32"/>
      <c r="AI4039" s="40"/>
      <c r="AJ4039" s="41"/>
      <c r="AK4039" s="42"/>
      <c r="AL4039" s="40"/>
      <c r="AM4039" s="41"/>
      <c r="AN4039" s="42"/>
      <c r="AO4039" s="43"/>
      <c r="AP4039" s="43"/>
      <c r="AQ4039" s="43"/>
    </row>
    <row r="4040" spans="5:43" x14ac:dyDescent="0.2">
      <c r="E4040" s="36"/>
      <c r="G4040" s="37"/>
      <c r="H4040" s="38"/>
      <c r="I4040" s="38"/>
      <c r="J4040" s="38"/>
      <c r="M4040" s="39"/>
      <c r="AG4040" s="32"/>
      <c r="AH4040" s="32"/>
      <c r="AI4040" s="40"/>
      <c r="AJ4040" s="41"/>
      <c r="AK4040" s="42"/>
      <c r="AL4040" s="40"/>
      <c r="AM4040" s="41"/>
      <c r="AN4040" s="42"/>
      <c r="AO4040" s="43"/>
      <c r="AP4040" s="43"/>
      <c r="AQ4040" s="43"/>
    </row>
    <row r="4041" spans="5:43" x14ac:dyDescent="0.2">
      <c r="E4041" s="36"/>
      <c r="G4041" s="37"/>
      <c r="H4041" s="38"/>
      <c r="I4041" s="38"/>
      <c r="J4041" s="38"/>
      <c r="M4041" s="39"/>
      <c r="AG4041" s="32"/>
      <c r="AH4041" s="32"/>
      <c r="AI4041" s="40"/>
      <c r="AJ4041" s="41"/>
      <c r="AK4041" s="42"/>
      <c r="AL4041" s="40"/>
      <c r="AM4041" s="41"/>
      <c r="AN4041" s="42"/>
      <c r="AO4041" s="43"/>
      <c r="AP4041" s="43"/>
      <c r="AQ4041" s="43"/>
    </row>
    <row r="4042" spans="5:43" x14ac:dyDescent="0.2">
      <c r="E4042" s="36"/>
      <c r="G4042" s="37"/>
      <c r="H4042" s="38"/>
      <c r="I4042" s="38"/>
      <c r="J4042" s="38"/>
      <c r="M4042" s="39"/>
      <c r="AG4042" s="32"/>
      <c r="AH4042" s="32"/>
      <c r="AI4042" s="40"/>
      <c r="AJ4042" s="41"/>
      <c r="AK4042" s="42"/>
      <c r="AL4042" s="40"/>
      <c r="AM4042" s="41"/>
      <c r="AN4042" s="42"/>
      <c r="AO4042" s="43"/>
      <c r="AP4042" s="43"/>
      <c r="AQ4042" s="43"/>
    </row>
    <row r="4043" spans="5:43" x14ac:dyDescent="0.2">
      <c r="E4043" s="36"/>
      <c r="G4043" s="37"/>
      <c r="H4043" s="38"/>
      <c r="I4043" s="38"/>
      <c r="J4043" s="38"/>
      <c r="M4043" s="39"/>
      <c r="AG4043" s="32"/>
      <c r="AH4043" s="32"/>
      <c r="AI4043" s="40"/>
      <c r="AJ4043" s="41"/>
      <c r="AK4043" s="42"/>
      <c r="AL4043" s="40"/>
      <c r="AM4043" s="41"/>
      <c r="AN4043" s="42"/>
      <c r="AO4043" s="43"/>
      <c r="AP4043" s="43"/>
      <c r="AQ4043" s="43"/>
    </row>
    <row r="4044" spans="5:43" x14ac:dyDescent="0.2">
      <c r="E4044" s="36"/>
      <c r="G4044" s="37"/>
      <c r="H4044" s="38"/>
      <c r="I4044" s="38"/>
      <c r="J4044" s="38"/>
      <c r="M4044" s="39"/>
      <c r="AG4044" s="32"/>
      <c r="AH4044" s="32"/>
      <c r="AI4044" s="40"/>
      <c r="AJ4044" s="41"/>
      <c r="AK4044" s="42"/>
      <c r="AL4044" s="40"/>
      <c r="AM4044" s="41"/>
      <c r="AN4044" s="42"/>
      <c r="AO4044" s="43"/>
      <c r="AP4044" s="43"/>
      <c r="AQ4044" s="43"/>
    </row>
    <row r="4045" spans="5:43" x14ac:dyDescent="0.2">
      <c r="E4045" s="36"/>
      <c r="G4045" s="37"/>
      <c r="H4045" s="38"/>
      <c r="I4045" s="38"/>
      <c r="J4045" s="38"/>
      <c r="M4045" s="39"/>
      <c r="AG4045" s="32"/>
      <c r="AH4045" s="32"/>
      <c r="AI4045" s="40"/>
      <c r="AJ4045" s="41"/>
      <c r="AK4045" s="42"/>
      <c r="AL4045" s="40"/>
      <c r="AM4045" s="41"/>
      <c r="AN4045" s="42"/>
      <c r="AO4045" s="43"/>
      <c r="AP4045" s="43"/>
      <c r="AQ4045" s="43"/>
    </row>
    <row r="4046" spans="5:43" x14ac:dyDescent="0.2">
      <c r="E4046" s="36"/>
      <c r="G4046" s="37"/>
      <c r="H4046" s="38"/>
      <c r="I4046" s="38"/>
      <c r="J4046" s="38"/>
      <c r="M4046" s="39"/>
      <c r="AG4046" s="32"/>
      <c r="AH4046" s="32"/>
      <c r="AI4046" s="40"/>
      <c r="AJ4046" s="41"/>
      <c r="AK4046" s="42"/>
      <c r="AL4046" s="40"/>
      <c r="AM4046" s="41"/>
      <c r="AN4046" s="42"/>
      <c r="AO4046" s="43"/>
      <c r="AP4046" s="43"/>
      <c r="AQ4046" s="43"/>
    </row>
    <row r="4047" spans="5:43" x14ac:dyDescent="0.2">
      <c r="E4047" s="36"/>
      <c r="G4047" s="37"/>
      <c r="H4047" s="38"/>
      <c r="I4047" s="38"/>
      <c r="J4047" s="38"/>
      <c r="M4047" s="39"/>
      <c r="AG4047" s="32"/>
      <c r="AH4047" s="32"/>
      <c r="AI4047" s="40"/>
      <c r="AJ4047" s="41"/>
      <c r="AK4047" s="42"/>
      <c r="AL4047" s="40"/>
      <c r="AM4047" s="41"/>
      <c r="AN4047" s="42"/>
      <c r="AO4047" s="43"/>
      <c r="AP4047" s="43"/>
      <c r="AQ4047" s="43"/>
    </row>
    <row r="4048" spans="5:43" x14ac:dyDescent="0.2">
      <c r="E4048" s="36"/>
      <c r="G4048" s="37"/>
      <c r="H4048" s="38"/>
      <c r="I4048" s="38"/>
      <c r="J4048" s="38"/>
      <c r="M4048" s="39"/>
      <c r="AG4048" s="32"/>
      <c r="AH4048" s="32"/>
      <c r="AI4048" s="40"/>
      <c r="AJ4048" s="41"/>
      <c r="AK4048" s="42"/>
      <c r="AL4048" s="40"/>
      <c r="AM4048" s="41"/>
      <c r="AN4048" s="42"/>
      <c r="AO4048" s="43"/>
      <c r="AP4048" s="43"/>
      <c r="AQ4048" s="43"/>
    </row>
    <row r="4049" spans="5:43" x14ac:dyDescent="0.2">
      <c r="E4049" s="36"/>
      <c r="G4049" s="37"/>
      <c r="H4049" s="38"/>
      <c r="I4049" s="38"/>
      <c r="J4049" s="38"/>
      <c r="M4049" s="39"/>
      <c r="AG4049" s="32"/>
      <c r="AH4049" s="32"/>
      <c r="AI4049" s="40"/>
      <c r="AJ4049" s="41"/>
      <c r="AK4049" s="42"/>
      <c r="AL4049" s="40"/>
      <c r="AM4049" s="41"/>
      <c r="AN4049" s="42"/>
      <c r="AO4049" s="43"/>
      <c r="AP4049" s="43"/>
      <c r="AQ4049" s="43"/>
    </row>
    <row r="4050" spans="5:43" x14ac:dyDescent="0.2">
      <c r="E4050" s="36"/>
      <c r="G4050" s="37"/>
      <c r="H4050" s="38"/>
      <c r="I4050" s="38"/>
      <c r="J4050" s="38"/>
      <c r="M4050" s="39"/>
      <c r="AG4050" s="32"/>
      <c r="AH4050" s="32"/>
      <c r="AI4050" s="40"/>
      <c r="AJ4050" s="41"/>
      <c r="AK4050" s="42"/>
      <c r="AL4050" s="40"/>
      <c r="AM4050" s="41"/>
      <c r="AN4050" s="42"/>
      <c r="AO4050" s="43"/>
      <c r="AP4050" s="43"/>
      <c r="AQ4050" s="43"/>
    </row>
    <row r="4051" spans="5:43" x14ac:dyDescent="0.2">
      <c r="E4051" s="36"/>
      <c r="G4051" s="37"/>
      <c r="H4051" s="38"/>
      <c r="I4051" s="38"/>
      <c r="J4051" s="38"/>
      <c r="M4051" s="39"/>
      <c r="AG4051" s="32"/>
      <c r="AH4051" s="32"/>
      <c r="AI4051" s="40"/>
      <c r="AJ4051" s="41"/>
      <c r="AK4051" s="42"/>
      <c r="AL4051" s="40"/>
      <c r="AM4051" s="41"/>
      <c r="AN4051" s="42"/>
      <c r="AO4051" s="43"/>
      <c r="AP4051" s="43"/>
      <c r="AQ4051" s="43"/>
    </row>
    <row r="4052" spans="5:43" x14ac:dyDescent="0.2">
      <c r="E4052" s="36"/>
      <c r="G4052" s="37"/>
      <c r="H4052" s="38"/>
      <c r="I4052" s="38"/>
      <c r="J4052" s="38"/>
      <c r="M4052" s="39"/>
      <c r="AG4052" s="32"/>
      <c r="AH4052" s="32"/>
      <c r="AI4052" s="40"/>
      <c r="AJ4052" s="41"/>
      <c r="AK4052" s="42"/>
      <c r="AL4052" s="40"/>
      <c r="AM4052" s="41"/>
      <c r="AN4052" s="42"/>
      <c r="AO4052" s="43"/>
      <c r="AP4052" s="43"/>
      <c r="AQ4052" s="43"/>
    </row>
    <row r="4053" spans="5:43" x14ac:dyDescent="0.2">
      <c r="E4053" s="36"/>
      <c r="G4053" s="37"/>
      <c r="H4053" s="38"/>
      <c r="I4053" s="38"/>
      <c r="J4053" s="38"/>
      <c r="M4053" s="39"/>
      <c r="AG4053" s="32"/>
      <c r="AH4053" s="32"/>
      <c r="AI4053" s="40"/>
      <c r="AJ4053" s="41"/>
      <c r="AK4053" s="42"/>
      <c r="AL4053" s="40"/>
      <c r="AM4053" s="41"/>
      <c r="AN4053" s="42"/>
      <c r="AO4053" s="43"/>
      <c r="AP4053" s="43"/>
      <c r="AQ4053" s="43"/>
    </row>
    <row r="4054" spans="5:43" x14ac:dyDescent="0.2">
      <c r="E4054" s="36"/>
      <c r="G4054" s="37"/>
      <c r="H4054" s="38"/>
      <c r="I4054" s="38"/>
      <c r="J4054" s="38"/>
      <c r="M4054" s="39"/>
      <c r="AG4054" s="32"/>
      <c r="AH4054" s="32"/>
      <c r="AI4054" s="40"/>
      <c r="AJ4054" s="41"/>
      <c r="AK4054" s="42"/>
      <c r="AL4054" s="40"/>
      <c r="AM4054" s="41"/>
      <c r="AN4054" s="42"/>
      <c r="AO4054" s="43"/>
      <c r="AP4054" s="43"/>
      <c r="AQ4054" s="43"/>
    </row>
    <row r="4055" spans="5:43" x14ac:dyDescent="0.2">
      <c r="E4055" s="36"/>
      <c r="G4055" s="37"/>
      <c r="H4055" s="38"/>
      <c r="I4055" s="38"/>
      <c r="J4055" s="38"/>
      <c r="M4055" s="39"/>
      <c r="AG4055" s="32"/>
      <c r="AH4055" s="32"/>
      <c r="AI4055" s="40"/>
      <c r="AJ4055" s="41"/>
      <c r="AK4055" s="42"/>
      <c r="AL4055" s="40"/>
      <c r="AM4055" s="41"/>
      <c r="AN4055" s="42"/>
      <c r="AO4055" s="43"/>
      <c r="AP4055" s="43"/>
      <c r="AQ4055" s="43"/>
    </row>
    <row r="4056" spans="5:43" x14ac:dyDescent="0.2">
      <c r="E4056" s="36"/>
      <c r="G4056" s="37"/>
      <c r="H4056" s="38"/>
      <c r="I4056" s="38"/>
      <c r="J4056" s="38"/>
      <c r="M4056" s="39"/>
      <c r="AG4056" s="32"/>
      <c r="AH4056" s="32"/>
      <c r="AI4056" s="40"/>
      <c r="AJ4056" s="41"/>
      <c r="AK4056" s="42"/>
      <c r="AL4056" s="40"/>
      <c r="AM4056" s="41"/>
      <c r="AN4056" s="42"/>
      <c r="AO4056" s="43"/>
      <c r="AP4056" s="43"/>
      <c r="AQ4056" s="43"/>
    </row>
    <row r="4057" spans="5:43" x14ac:dyDescent="0.2">
      <c r="E4057" s="36"/>
      <c r="G4057" s="37"/>
      <c r="H4057" s="38"/>
      <c r="I4057" s="38"/>
      <c r="J4057" s="38"/>
      <c r="M4057" s="39"/>
      <c r="AG4057" s="32"/>
      <c r="AH4057" s="32"/>
      <c r="AI4057" s="40"/>
      <c r="AJ4057" s="41"/>
      <c r="AK4057" s="42"/>
      <c r="AL4057" s="40"/>
      <c r="AM4057" s="41"/>
      <c r="AN4057" s="42"/>
      <c r="AO4057" s="43"/>
      <c r="AP4057" s="43"/>
      <c r="AQ4057" s="43"/>
    </row>
    <row r="4058" spans="5:43" x14ac:dyDescent="0.2">
      <c r="E4058" s="36"/>
      <c r="G4058" s="37"/>
      <c r="H4058" s="38"/>
      <c r="I4058" s="38"/>
      <c r="J4058" s="38"/>
      <c r="M4058" s="39"/>
      <c r="AG4058" s="32"/>
      <c r="AH4058" s="32"/>
      <c r="AI4058" s="40"/>
      <c r="AJ4058" s="41"/>
      <c r="AK4058" s="42"/>
      <c r="AL4058" s="40"/>
      <c r="AM4058" s="41"/>
      <c r="AN4058" s="42"/>
      <c r="AO4058" s="43"/>
      <c r="AP4058" s="43"/>
      <c r="AQ4058" s="43"/>
    </row>
    <row r="4059" spans="5:43" x14ac:dyDescent="0.2">
      <c r="E4059" s="36"/>
      <c r="G4059" s="37"/>
      <c r="H4059" s="38"/>
      <c r="I4059" s="38"/>
      <c r="J4059" s="38"/>
      <c r="M4059" s="39"/>
      <c r="AG4059" s="32"/>
      <c r="AH4059" s="32"/>
      <c r="AI4059" s="40"/>
      <c r="AJ4059" s="41"/>
      <c r="AK4059" s="42"/>
      <c r="AL4059" s="40"/>
      <c r="AM4059" s="41"/>
      <c r="AN4059" s="42"/>
      <c r="AO4059" s="43"/>
      <c r="AP4059" s="43"/>
      <c r="AQ4059" s="43"/>
    </row>
    <row r="4060" spans="5:43" x14ac:dyDescent="0.2">
      <c r="E4060" s="36"/>
      <c r="G4060" s="37"/>
      <c r="H4060" s="38"/>
      <c r="I4060" s="38"/>
      <c r="J4060" s="38"/>
      <c r="M4060" s="39"/>
      <c r="AG4060" s="32"/>
      <c r="AH4060" s="32"/>
      <c r="AI4060" s="40"/>
      <c r="AJ4060" s="41"/>
      <c r="AK4060" s="42"/>
      <c r="AL4060" s="40"/>
      <c r="AM4060" s="41"/>
      <c r="AN4060" s="42"/>
      <c r="AO4060" s="43"/>
      <c r="AP4060" s="43"/>
      <c r="AQ4060" s="43"/>
    </row>
    <row r="4061" spans="5:43" x14ac:dyDescent="0.2">
      <c r="E4061" s="36"/>
      <c r="G4061" s="37"/>
      <c r="H4061" s="38"/>
      <c r="I4061" s="38"/>
      <c r="J4061" s="38"/>
      <c r="M4061" s="39"/>
      <c r="AG4061" s="32"/>
      <c r="AH4061" s="32"/>
      <c r="AI4061" s="40"/>
      <c r="AJ4061" s="41"/>
      <c r="AK4061" s="42"/>
      <c r="AL4061" s="40"/>
      <c r="AM4061" s="41"/>
      <c r="AN4061" s="42"/>
      <c r="AO4061" s="43"/>
      <c r="AP4061" s="43"/>
      <c r="AQ4061" s="43"/>
    </row>
    <row r="4062" spans="5:43" x14ac:dyDescent="0.2">
      <c r="E4062" s="36"/>
      <c r="G4062" s="37"/>
      <c r="H4062" s="38"/>
      <c r="I4062" s="38"/>
      <c r="J4062" s="38"/>
      <c r="M4062" s="39"/>
      <c r="AG4062" s="32"/>
      <c r="AH4062" s="32"/>
      <c r="AI4062" s="40"/>
      <c r="AJ4062" s="41"/>
      <c r="AK4062" s="42"/>
      <c r="AL4062" s="40"/>
      <c r="AM4062" s="41"/>
      <c r="AN4062" s="42"/>
      <c r="AO4062" s="43"/>
      <c r="AP4062" s="43"/>
      <c r="AQ4062" s="43"/>
    </row>
    <row r="4063" spans="5:43" x14ac:dyDescent="0.2">
      <c r="E4063" s="36"/>
      <c r="G4063" s="37"/>
      <c r="H4063" s="38"/>
      <c r="I4063" s="38"/>
      <c r="J4063" s="38"/>
      <c r="M4063" s="39"/>
      <c r="AG4063" s="32"/>
      <c r="AH4063" s="32"/>
      <c r="AI4063" s="40"/>
      <c r="AJ4063" s="41"/>
      <c r="AK4063" s="42"/>
      <c r="AL4063" s="40"/>
      <c r="AM4063" s="41"/>
      <c r="AN4063" s="42"/>
      <c r="AO4063" s="43"/>
      <c r="AP4063" s="43"/>
      <c r="AQ4063" s="43"/>
    </row>
    <row r="4064" spans="5:43" x14ac:dyDescent="0.2">
      <c r="E4064" s="36"/>
      <c r="G4064" s="37"/>
      <c r="H4064" s="38"/>
      <c r="I4064" s="38"/>
      <c r="J4064" s="38"/>
      <c r="M4064" s="39"/>
      <c r="AG4064" s="32"/>
      <c r="AH4064" s="32"/>
      <c r="AI4064" s="40"/>
      <c r="AJ4064" s="41"/>
      <c r="AK4064" s="42"/>
      <c r="AL4064" s="40"/>
      <c r="AM4064" s="41"/>
      <c r="AN4064" s="42"/>
      <c r="AO4064" s="43"/>
      <c r="AP4064" s="43"/>
      <c r="AQ4064" s="43"/>
    </row>
    <row r="4065" spans="5:43" x14ac:dyDescent="0.2">
      <c r="E4065" s="36"/>
      <c r="G4065" s="37"/>
      <c r="H4065" s="38"/>
      <c r="I4065" s="38"/>
      <c r="J4065" s="38"/>
      <c r="M4065" s="39"/>
      <c r="AG4065" s="32"/>
      <c r="AH4065" s="32"/>
      <c r="AI4065" s="40"/>
      <c r="AJ4065" s="41"/>
      <c r="AK4065" s="42"/>
      <c r="AL4065" s="40"/>
      <c r="AM4065" s="41"/>
      <c r="AN4065" s="42"/>
      <c r="AO4065" s="43"/>
      <c r="AP4065" s="43"/>
      <c r="AQ4065" s="43"/>
    </row>
    <row r="4066" spans="5:43" x14ac:dyDescent="0.2">
      <c r="E4066" s="36"/>
      <c r="G4066" s="37"/>
      <c r="H4066" s="38"/>
      <c r="I4066" s="38"/>
      <c r="J4066" s="38"/>
      <c r="M4066" s="39"/>
      <c r="AG4066" s="32"/>
      <c r="AH4066" s="32"/>
      <c r="AI4066" s="40"/>
      <c r="AJ4066" s="41"/>
      <c r="AK4066" s="42"/>
      <c r="AL4066" s="40"/>
      <c r="AM4066" s="41"/>
      <c r="AN4066" s="42"/>
      <c r="AO4066" s="43"/>
      <c r="AP4066" s="43"/>
      <c r="AQ4066" s="43"/>
    </row>
    <row r="4067" spans="5:43" x14ac:dyDescent="0.2">
      <c r="E4067" s="36"/>
      <c r="G4067" s="37"/>
      <c r="H4067" s="38"/>
      <c r="I4067" s="38"/>
      <c r="J4067" s="38"/>
      <c r="M4067" s="39"/>
      <c r="AG4067" s="32"/>
      <c r="AH4067" s="32"/>
      <c r="AI4067" s="40"/>
      <c r="AJ4067" s="41"/>
      <c r="AK4067" s="42"/>
      <c r="AL4067" s="40"/>
      <c r="AM4067" s="41"/>
      <c r="AN4067" s="42"/>
      <c r="AO4067" s="43"/>
      <c r="AP4067" s="43"/>
      <c r="AQ4067" s="43"/>
    </row>
    <row r="4068" spans="5:43" x14ac:dyDescent="0.2">
      <c r="E4068" s="36"/>
      <c r="G4068" s="37"/>
      <c r="H4068" s="38"/>
      <c r="I4068" s="38"/>
      <c r="J4068" s="38"/>
      <c r="M4068" s="39"/>
      <c r="AG4068" s="32"/>
      <c r="AH4068" s="32"/>
      <c r="AI4068" s="40"/>
      <c r="AJ4068" s="41"/>
      <c r="AK4068" s="42"/>
      <c r="AL4068" s="40"/>
      <c r="AM4068" s="41"/>
      <c r="AN4068" s="42"/>
      <c r="AO4068" s="43"/>
      <c r="AP4068" s="43"/>
      <c r="AQ4068" s="43"/>
    </row>
    <row r="4069" spans="5:43" x14ac:dyDescent="0.2">
      <c r="E4069" s="36"/>
      <c r="G4069" s="37"/>
      <c r="H4069" s="38"/>
      <c r="I4069" s="38"/>
      <c r="J4069" s="38"/>
      <c r="M4069" s="39"/>
      <c r="AG4069" s="32"/>
      <c r="AH4069" s="32"/>
      <c r="AI4069" s="40"/>
      <c r="AJ4069" s="41"/>
      <c r="AK4069" s="42"/>
      <c r="AL4069" s="40"/>
      <c r="AM4069" s="41"/>
      <c r="AN4069" s="42"/>
      <c r="AO4069" s="43"/>
      <c r="AP4069" s="43"/>
      <c r="AQ4069" s="43"/>
    </row>
    <row r="4070" spans="5:43" x14ac:dyDescent="0.2">
      <c r="E4070" s="36"/>
      <c r="G4070" s="37"/>
      <c r="H4070" s="38"/>
      <c r="I4070" s="38"/>
      <c r="J4070" s="38"/>
      <c r="M4070" s="39"/>
      <c r="AG4070" s="32"/>
      <c r="AH4070" s="32"/>
      <c r="AI4070" s="40"/>
      <c r="AJ4070" s="41"/>
      <c r="AK4070" s="42"/>
      <c r="AL4070" s="40"/>
      <c r="AM4070" s="41"/>
      <c r="AN4070" s="42"/>
      <c r="AO4070" s="43"/>
      <c r="AP4070" s="43"/>
      <c r="AQ4070" s="43"/>
    </row>
    <row r="4071" spans="5:43" x14ac:dyDescent="0.2">
      <c r="E4071" s="36"/>
      <c r="G4071" s="37"/>
      <c r="H4071" s="38"/>
      <c r="I4071" s="38"/>
      <c r="J4071" s="38"/>
      <c r="M4071" s="39"/>
      <c r="AG4071" s="32"/>
      <c r="AH4071" s="32"/>
      <c r="AI4071" s="40"/>
      <c r="AJ4071" s="41"/>
      <c r="AK4071" s="42"/>
      <c r="AL4071" s="40"/>
      <c r="AM4071" s="41"/>
      <c r="AN4071" s="42"/>
      <c r="AO4071" s="43"/>
      <c r="AP4071" s="43"/>
      <c r="AQ4071" s="43"/>
    </row>
    <row r="4072" spans="5:43" x14ac:dyDescent="0.2">
      <c r="E4072" s="36"/>
      <c r="G4072" s="37"/>
      <c r="H4072" s="38"/>
      <c r="I4072" s="38"/>
      <c r="J4072" s="38"/>
      <c r="M4072" s="39"/>
      <c r="AG4072" s="32"/>
      <c r="AH4072" s="32"/>
      <c r="AI4072" s="40"/>
      <c r="AJ4072" s="41"/>
      <c r="AK4072" s="42"/>
      <c r="AL4072" s="40"/>
      <c r="AM4072" s="41"/>
      <c r="AN4072" s="42"/>
      <c r="AO4072" s="43"/>
      <c r="AP4072" s="43"/>
      <c r="AQ4072" s="43"/>
    </row>
    <row r="4073" spans="5:43" x14ac:dyDescent="0.2">
      <c r="E4073" s="36"/>
      <c r="G4073" s="37"/>
      <c r="H4073" s="38"/>
      <c r="I4073" s="38"/>
      <c r="J4073" s="38"/>
      <c r="M4073" s="39"/>
      <c r="AG4073" s="32"/>
      <c r="AH4073" s="32"/>
      <c r="AI4073" s="40"/>
      <c r="AJ4073" s="41"/>
      <c r="AK4073" s="42"/>
      <c r="AL4073" s="40"/>
      <c r="AM4073" s="41"/>
      <c r="AN4073" s="42"/>
      <c r="AO4073" s="43"/>
      <c r="AP4073" s="43"/>
      <c r="AQ4073" s="43"/>
    </row>
    <row r="4074" spans="5:43" x14ac:dyDescent="0.2">
      <c r="E4074" s="36"/>
      <c r="G4074" s="37"/>
      <c r="H4074" s="38"/>
      <c r="I4074" s="38"/>
      <c r="J4074" s="38"/>
      <c r="M4074" s="39"/>
      <c r="AG4074" s="32"/>
      <c r="AH4074" s="32"/>
      <c r="AI4074" s="40"/>
      <c r="AJ4074" s="41"/>
      <c r="AK4074" s="42"/>
      <c r="AL4074" s="40"/>
      <c r="AM4074" s="41"/>
      <c r="AN4074" s="42"/>
      <c r="AO4074" s="43"/>
      <c r="AP4074" s="43"/>
      <c r="AQ4074" s="43"/>
    </row>
    <row r="4075" spans="5:43" x14ac:dyDescent="0.2">
      <c r="E4075" s="36"/>
      <c r="G4075" s="37"/>
      <c r="H4075" s="38"/>
      <c r="I4075" s="38"/>
      <c r="J4075" s="38"/>
      <c r="M4075" s="39"/>
      <c r="AG4075" s="32"/>
      <c r="AH4075" s="32"/>
      <c r="AI4075" s="40"/>
      <c r="AJ4075" s="41"/>
      <c r="AK4075" s="42"/>
      <c r="AL4075" s="40"/>
      <c r="AM4075" s="41"/>
      <c r="AN4075" s="42"/>
      <c r="AO4075" s="43"/>
      <c r="AP4075" s="43"/>
      <c r="AQ4075" s="43"/>
    </row>
    <row r="4076" spans="5:43" x14ac:dyDescent="0.2">
      <c r="E4076" s="36"/>
      <c r="G4076" s="37"/>
      <c r="H4076" s="38"/>
      <c r="I4076" s="38"/>
      <c r="J4076" s="38"/>
      <c r="M4076" s="39"/>
      <c r="AG4076" s="32"/>
      <c r="AH4076" s="32"/>
      <c r="AI4076" s="40"/>
      <c r="AJ4076" s="41"/>
      <c r="AK4076" s="42"/>
      <c r="AL4076" s="40"/>
      <c r="AM4076" s="41"/>
      <c r="AN4076" s="42"/>
      <c r="AO4076" s="43"/>
      <c r="AP4076" s="43"/>
      <c r="AQ4076" s="43"/>
    </row>
    <row r="4077" spans="5:43" x14ac:dyDescent="0.2">
      <c r="E4077" s="36"/>
      <c r="G4077" s="37"/>
      <c r="H4077" s="38"/>
      <c r="I4077" s="38"/>
      <c r="J4077" s="38"/>
      <c r="M4077" s="39"/>
      <c r="AG4077" s="32"/>
      <c r="AH4077" s="32"/>
      <c r="AI4077" s="40"/>
      <c r="AJ4077" s="41"/>
      <c r="AK4077" s="42"/>
      <c r="AL4077" s="40"/>
      <c r="AM4077" s="41"/>
      <c r="AN4077" s="42"/>
      <c r="AO4077" s="43"/>
      <c r="AP4077" s="43"/>
      <c r="AQ4077" s="43"/>
    </row>
    <row r="4078" spans="5:43" x14ac:dyDescent="0.2">
      <c r="E4078" s="36"/>
      <c r="G4078" s="37"/>
      <c r="H4078" s="38"/>
      <c r="I4078" s="38"/>
      <c r="J4078" s="38"/>
      <c r="M4078" s="39"/>
      <c r="AG4078" s="32"/>
      <c r="AH4078" s="32"/>
      <c r="AI4078" s="40"/>
      <c r="AJ4078" s="41"/>
      <c r="AK4078" s="42"/>
      <c r="AL4078" s="40"/>
      <c r="AM4078" s="41"/>
      <c r="AN4078" s="42"/>
      <c r="AO4078" s="43"/>
      <c r="AP4078" s="43"/>
      <c r="AQ4078" s="43"/>
    </row>
    <row r="4079" spans="5:43" x14ac:dyDescent="0.2">
      <c r="E4079" s="36"/>
      <c r="G4079" s="37"/>
      <c r="H4079" s="38"/>
      <c r="I4079" s="38"/>
      <c r="J4079" s="38"/>
      <c r="M4079" s="39"/>
      <c r="AG4079" s="32"/>
      <c r="AH4079" s="32"/>
      <c r="AI4079" s="40"/>
      <c r="AJ4079" s="41"/>
      <c r="AK4079" s="42"/>
      <c r="AL4079" s="40"/>
      <c r="AM4079" s="41"/>
      <c r="AN4079" s="42"/>
      <c r="AO4079" s="43"/>
      <c r="AP4079" s="43"/>
      <c r="AQ4079" s="43"/>
    </row>
    <row r="4080" spans="5:43" x14ac:dyDescent="0.2">
      <c r="E4080" s="36"/>
      <c r="G4080" s="37"/>
      <c r="H4080" s="38"/>
      <c r="I4080" s="38"/>
      <c r="J4080" s="38"/>
      <c r="M4080" s="39"/>
      <c r="AG4080" s="32"/>
      <c r="AH4080" s="32"/>
      <c r="AI4080" s="40"/>
      <c r="AJ4080" s="41"/>
      <c r="AK4080" s="42"/>
      <c r="AL4080" s="40"/>
      <c r="AM4080" s="41"/>
      <c r="AN4080" s="42"/>
      <c r="AO4080" s="43"/>
      <c r="AP4080" s="43"/>
      <c r="AQ4080" s="43"/>
    </row>
    <row r="4081" spans="5:43" x14ac:dyDescent="0.2">
      <c r="E4081" s="36"/>
      <c r="G4081" s="37"/>
      <c r="H4081" s="38"/>
      <c r="I4081" s="38"/>
      <c r="J4081" s="38"/>
      <c r="M4081" s="39"/>
      <c r="AG4081" s="32"/>
      <c r="AH4081" s="32"/>
      <c r="AI4081" s="40"/>
      <c r="AJ4081" s="41"/>
      <c r="AK4081" s="42"/>
      <c r="AL4081" s="40"/>
      <c r="AM4081" s="41"/>
      <c r="AN4081" s="42"/>
      <c r="AO4081" s="43"/>
      <c r="AP4081" s="43"/>
      <c r="AQ4081" s="43"/>
    </row>
    <row r="4082" spans="5:43" x14ac:dyDescent="0.2">
      <c r="E4082" s="36"/>
      <c r="G4082" s="37"/>
      <c r="H4082" s="38"/>
      <c r="I4082" s="38"/>
      <c r="J4082" s="38"/>
      <c r="M4082" s="39"/>
      <c r="AG4082" s="32"/>
      <c r="AH4082" s="32"/>
      <c r="AI4082" s="40"/>
      <c r="AJ4082" s="41"/>
      <c r="AK4082" s="42"/>
      <c r="AL4082" s="40"/>
      <c r="AM4082" s="41"/>
      <c r="AN4082" s="42"/>
      <c r="AO4082" s="43"/>
      <c r="AP4082" s="43"/>
      <c r="AQ4082" s="43"/>
    </row>
    <row r="4083" spans="5:43" x14ac:dyDescent="0.2">
      <c r="E4083" s="36"/>
      <c r="G4083" s="37"/>
      <c r="H4083" s="38"/>
      <c r="I4083" s="38"/>
      <c r="J4083" s="38"/>
      <c r="M4083" s="39"/>
      <c r="AG4083" s="32"/>
      <c r="AH4083" s="32"/>
      <c r="AI4083" s="40"/>
      <c r="AJ4083" s="41"/>
      <c r="AK4083" s="42"/>
      <c r="AL4083" s="40"/>
      <c r="AM4083" s="41"/>
      <c r="AN4083" s="42"/>
      <c r="AO4083" s="43"/>
      <c r="AP4083" s="43"/>
      <c r="AQ4083" s="43"/>
    </row>
    <row r="4084" spans="5:43" x14ac:dyDescent="0.2">
      <c r="E4084" s="36"/>
      <c r="G4084" s="37"/>
      <c r="H4084" s="38"/>
      <c r="I4084" s="38"/>
      <c r="J4084" s="38"/>
      <c r="M4084" s="39"/>
      <c r="AG4084" s="32"/>
      <c r="AH4084" s="32"/>
      <c r="AI4084" s="40"/>
      <c r="AJ4084" s="41"/>
      <c r="AK4084" s="42"/>
      <c r="AL4084" s="40"/>
      <c r="AM4084" s="41"/>
      <c r="AN4084" s="42"/>
      <c r="AO4084" s="43"/>
      <c r="AP4084" s="43"/>
      <c r="AQ4084" s="43"/>
    </row>
    <row r="4085" spans="5:43" x14ac:dyDescent="0.2">
      <c r="E4085" s="36"/>
      <c r="G4085" s="37"/>
      <c r="H4085" s="38"/>
      <c r="I4085" s="38"/>
      <c r="J4085" s="38"/>
      <c r="M4085" s="39"/>
      <c r="AG4085" s="32"/>
      <c r="AH4085" s="32"/>
      <c r="AI4085" s="40"/>
      <c r="AJ4085" s="41"/>
      <c r="AK4085" s="42"/>
      <c r="AL4085" s="40"/>
      <c r="AM4085" s="41"/>
      <c r="AN4085" s="42"/>
      <c r="AO4085" s="43"/>
      <c r="AP4085" s="43"/>
      <c r="AQ4085" s="43"/>
    </row>
    <row r="4086" spans="5:43" x14ac:dyDescent="0.2">
      <c r="E4086" s="36"/>
      <c r="G4086" s="37"/>
      <c r="H4086" s="38"/>
      <c r="I4086" s="38"/>
      <c r="J4086" s="38"/>
      <c r="M4086" s="39"/>
      <c r="AG4086" s="32"/>
      <c r="AH4086" s="32"/>
      <c r="AI4086" s="40"/>
      <c r="AJ4086" s="41"/>
      <c r="AK4086" s="42"/>
      <c r="AL4086" s="40"/>
      <c r="AM4086" s="41"/>
      <c r="AN4086" s="42"/>
      <c r="AO4086" s="43"/>
      <c r="AP4086" s="43"/>
      <c r="AQ4086" s="43"/>
    </row>
    <row r="4087" spans="5:43" x14ac:dyDescent="0.2">
      <c r="E4087" s="36"/>
      <c r="G4087" s="37"/>
      <c r="H4087" s="38"/>
      <c r="I4087" s="38"/>
      <c r="J4087" s="38"/>
      <c r="M4087" s="39"/>
      <c r="AG4087" s="32"/>
      <c r="AH4087" s="32"/>
      <c r="AI4087" s="40"/>
      <c r="AJ4087" s="41"/>
      <c r="AK4087" s="42"/>
      <c r="AL4087" s="40"/>
      <c r="AM4087" s="41"/>
      <c r="AN4087" s="42"/>
      <c r="AO4087" s="43"/>
      <c r="AP4087" s="43"/>
      <c r="AQ4087" s="43"/>
    </row>
    <row r="4088" spans="5:43" x14ac:dyDescent="0.2">
      <c r="E4088" s="36"/>
      <c r="G4088" s="37"/>
      <c r="H4088" s="38"/>
      <c r="I4088" s="38"/>
      <c r="J4088" s="38"/>
      <c r="M4088" s="39"/>
      <c r="AG4088" s="32"/>
      <c r="AH4088" s="32"/>
      <c r="AI4088" s="40"/>
      <c r="AJ4088" s="41"/>
      <c r="AK4088" s="42"/>
      <c r="AL4088" s="40"/>
      <c r="AM4088" s="41"/>
      <c r="AN4088" s="42"/>
      <c r="AO4088" s="43"/>
      <c r="AP4088" s="43"/>
      <c r="AQ4088" s="43"/>
    </row>
    <row r="4089" spans="5:43" x14ac:dyDescent="0.2">
      <c r="E4089" s="36"/>
      <c r="G4089" s="37"/>
      <c r="H4089" s="38"/>
      <c r="I4089" s="38"/>
      <c r="J4089" s="38"/>
      <c r="M4089" s="39"/>
      <c r="AG4089" s="32"/>
      <c r="AH4089" s="32"/>
      <c r="AI4089" s="40"/>
      <c r="AJ4089" s="41"/>
      <c r="AK4089" s="42"/>
      <c r="AL4089" s="40"/>
      <c r="AM4089" s="41"/>
      <c r="AN4089" s="42"/>
      <c r="AO4089" s="43"/>
      <c r="AP4089" s="43"/>
      <c r="AQ4089" s="43"/>
    </row>
    <row r="4090" spans="5:43" x14ac:dyDescent="0.2">
      <c r="E4090" s="36"/>
      <c r="G4090" s="37"/>
      <c r="H4090" s="38"/>
      <c r="I4090" s="38"/>
      <c r="J4090" s="38"/>
      <c r="M4090" s="39"/>
      <c r="AG4090" s="32"/>
      <c r="AH4090" s="32"/>
      <c r="AI4090" s="40"/>
      <c r="AJ4090" s="41"/>
      <c r="AK4090" s="42"/>
      <c r="AL4090" s="40"/>
      <c r="AM4090" s="41"/>
      <c r="AN4090" s="42"/>
      <c r="AO4090" s="43"/>
      <c r="AP4090" s="43"/>
      <c r="AQ4090" s="43"/>
    </row>
    <row r="4091" spans="5:43" x14ac:dyDescent="0.2">
      <c r="E4091" s="36"/>
      <c r="G4091" s="37"/>
      <c r="H4091" s="38"/>
      <c r="I4091" s="38"/>
      <c r="J4091" s="38"/>
      <c r="M4091" s="39"/>
      <c r="AG4091" s="32"/>
      <c r="AH4091" s="32"/>
      <c r="AI4091" s="40"/>
      <c r="AJ4091" s="41"/>
      <c r="AK4091" s="42"/>
      <c r="AL4091" s="40"/>
      <c r="AM4091" s="41"/>
      <c r="AN4091" s="42"/>
      <c r="AO4091" s="43"/>
      <c r="AP4091" s="43"/>
      <c r="AQ4091" s="43"/>
    </row>
    <row r="4092" spans="5:43" x14ac:dyDescent="0.2">
      <c r="E4092" s="36"/>
      <c r="G4092" s="37"/>
      <c r="H4092" s="38"/>
      <c r="I4092" s="38"/>
      <c r="J4092" s="38"/>
      <c r="M4092" s="39"/>
      <c r="AG4092" s="32"/>
      <c r="AH4092" s="32"/>
      <c r="AI4092" s="40"/>
      <c r="AJ4092" s="41"/>
      <c r="AK4092" s="42"/>
      <c r="AL4092" s="40"/>
      <c r="AM4092" s="41"/>
      <c r="AN4092" s="42"/>
      <c r="AO4092" s="43"/>
      <c r="AP4092" s="43"/>
      <c r="AQ4092" s="43"/>
    </row>
    <row r="4093" spans="5:43" x14ac:dyDescent="0.2">
      <c r="E4093" s="36"/>
      <c r="G4093" s="37"/>
      <c r="H4093" s="38"/>
      <c r="I4093" s="38"/>
      <c r="J4093" s="38"/>
      <c r="M4093" s="39"/>
      <c r="AG4093" s="32"/>
      <c r="AH4093" s="32"/>
      <c r="AI4093" s="40"/>
      <c r="AJ4093" s="41"/>
      <c r="AK4093" s="42"/>
      <c r="AL4093" s="40"/>
      <c r="AM4093" s="41"/>
      <c r="AN4093" s="42"/>
      <c r="AO4093" s="43"/>
      <c r="AP4093" s="43"/>
      <c r="AQ4093" s="43"/>
    </row>
    <row r="4094" spans="5:43" x14ac:dyDescent="0.2">
      <c r="E4094" s="36"/>
      <c r="G4094" s="37"/>
      <c r="H4094" s="38"/>
      <c r="I4094" s="38"/>
      <c r="J4094" s="38"/>
      <c r="M4094" s="39"/>
      <c r="AG4094" s="32"/>
      <c r="AH4094" s="32"/>
      <c r="AI4094" s="40"/>
      <c r="AJ4094" s="41"/>
      <c r="AK4094" s="42"/>
      <c r="AL4094" s="40"/>
      <c r="AM4094" s="41"/>
      <c r="AN4094" s="42"/>
      <c r="AO4094" s="43"/>
      <c r="AP4094" s="43"/>
      <c r="AQ4094" s="43"/>
    </row>
    <row r="4095" spans="5:43" x14ac:dyDescent="0.2">
      <c r="E4095" s="36"/>
      <c r="G4095" s="37"/>
      <c r="H4095" s="38"/>
      <c r="I4095" s="38"/>
      <c r="J4095" s="38"/>
      <c r="M4095" s="39"/>
      <c r="AG4095" s="32"/>
      <c r="AH4095" s="32"/>
      <c r="AI4095" s="40"/>
      <c r="AJ4095" s="41"/>
      <c r="AK4095" s="42"/>
      <c r="AL4095" s="40"/>
      <c r="AM4095" s="41"/>
      <c r="AN4095" s="42"/>
      <c r="AO4095" s="43"/>
      <c r="AP4095" s="43"/>
      <c r="AQ4095" s="43"/>
    </row>
    <row r="4096" spans="5:43" x14ac:dyDescent="0.2">
      <c r="E4096" s="36"/>
      <c r="G4096" s="37"/>
      <c r="H4096" s="38"/>
      <c r="I4096" s="38"/>
      <c r="J4096" s="38"/>
      <c r="M4096" s="39"/>
      <c r="AG4096" s="32"/>
      <c r="AH4096" s="32"/>
      <c r="AI4096" s="40"/>
      <c r="AJ4096" s="41"/>
      <c r="AK4096" s="42"/>
      <c r="AL4096" s="40"/>
      <c r="AM4096" s="41"/>
      <c r="AN4096" s="42"/>
      <c r="AO4096" s="43"/>
      <c r="AP4096" s="43"/>
      <c r="AQ4096" s="43"/>
    </row>
    <row r="4097" spans="5:43" x14ac:dyDescent="0.2">
      <c r="E4097" s="36"/>
      <c r="G4097" s="37"/>
      <c r="H4097" s="38"/>
      <c r="I4097" s="38"/>
      <c r="J4097" s="38"/>
      <c r="M4097" s="39"/>
      <c r="AG4097" s="32"/>
      <c r="AH4097" s="32"/>
      <c r="AI4097" s="40"/>
      <c r="AJ4097" s="41"/>
      <c r="AK4097" s="42"/>
      <c r="AL4097" s="40"/>
      <c r="AM4097" s="41"/>
      <c r="AN4097" s="42"/>
      <c r="AO4097" s="43"/>
      <c r="AP4097" s="43"/>
      <c r="AQ4097" s="43"/>
    </row>
    <row r="4098" spans="5:43" x14ac:dyDescent="0.2">
      <c r="E4098" s="36"/>
      <c r="G4098" s="37"/>
      <c r="H4098" s="38"/>
      <c r="I4098" s="38"/>
      <c r="J4098" s="38"/>
      <c r="M4098" s="39"/>
      <c r="AG4098" s="32"/>
      <c r="AH4098" s="32"/>
      <c r="AI4098" s="40"/>
      <c r="AJ4098" s="41"/>
      <c r="AK4098" s="42"/>
      <c r="AL4098" s="40"/>
      <c r="AM4098" s="41"/>
      <c r="AN4098" s="42"/>
      <c r="AO4098" s="43"/>
      <c r="AP4098" s="43"/>
      <c r="AQ4098" s="43"/>
    </row>
    <row r="4099" spans="5:43" x14ac:dyDescent="0.2">
      <c r="E4099" s="36"/>
      <c r="G4099" s="37"/>
      <c r="H4099" s="38"/>
      <c r="I4099" s="38"/>
      <c r="J4099" s="38"/>
      <c r="M4099" s="39"/>
      <c r="AG4099" s="32"/>
      <c r="AH4099" s="32"/>
      <c r="AI4099" s="40"/>
      <c r="AJ4099" s="41"/>
      <c r="AK4099" s="42"/>
      <c r="AL4099" s="40"/>
      <c r="AM4099" s="41"/>
      <c r="AN4099" s="42"/>
      <c r="AO4099" s="43"/>
      <c r="AP4099" s="43"/>
      <c r="AQ4099" s="43"/>
    </row>
    <row r="4100" spans="5:43" x14ac:dyDescent="0.2">
      <c r="E4100" s="36"/>
      <c r="G4100" s="37"/>
      <c r="H4100" s="38"/>
      <c r="I4100" s="38"/>
      <c r="J4100" s="38"/>
      <c r="M4100" s="39"/>
      <c r="AG4100" s="32"/>
      <c r="AH4100" s="32"/>
      <c r="AI4100" s="40"/>
      <c r="AJ4100" s="41"/>
      <c r="AK4100" s="42"/>
      <c r="AL4100" s="40"/>
      <c r="AM4100" s="41"/>
      <c r="AN4100" s="42"/>
      <c r="AO4100" s="43"/>
      <c r="AP4100" s="43"/>
      <c r="AQ4100" s="43"/>
    </row>
    <row r="4101" spans="5:43" x14ac:dyDescent="0.2">
      <c r="E4101" s="36"/>
      <c r="G4101" s="37"/>
      <c r="H4101" s="38"/>
      <c r="I4101" s="38"/>
      <c r="J4101" s="38"/>
      <c r="M4101" s="39"/>
      <c r="AG4101" s="32"/>
      <c r="AH4101" s="32"/>
      <c r="AI4101" s="40"/>
      <c r="AJ4101" s="41"/>
      <c r="AK4101" s="42"/>
      <c r="AL4101" s="40"/>
      <c r="AM4101" s="41"/>
      <c r="AN4101" s="42"/>
      <c r="AO4101" s="43"/>
      <c r="AP4101" s="43"/>
      <c r="AQ4101" s="43"/>
    </row>
    <row r="4102" spans="5:43" x14ac:dyDescent="0.2">
      <c r="E4102" s="36"/>
      <c r="G4102" s="37"/>
      <c r="H4102" s="38"/>
      <c r="I4102" s="38"/>
      <c r="J4102" s="38"/>
      <c r="M4102" s="39"/>
      <c r="AG4102" s="32"/>
      <c r="AH4102" s="32"/>
      <c r="AI4102" s="40"/>
      <c r="AJ4102" s="41"/>
      <c r="AK4102" s="42"/>
      <c r="AL4102" s="40"/>
      <c r="AM4102" s="41"/>
      <c r="AN4102" s="42"/>
      <c r="AO4102" s="43"/>
      <c r="AP4102" s="43"/>
      <c r="AQ4102" s="43"/>
    </row>
    <row r="4103" spans="5:43" x14ac:dyDescent="0.2">
      <c r="E4103" s="36"/>
      <c r="G4103" s="37"/>
      <c r="H4103" s="38"/>
      <c r="I4103" s="38"/>
      <c r="J4103" s="38"/>
      <c r="M4103" s="39"/>
      <c r="AG4103" s="32"/>
      <c r="AH4103" s="32"/>
      <c r="AI4103" s="40"/>
      <c r="AJ4103" s="41"/>
      <c r="AK4103" s="42"/>
      <c r="AL4103" s="40"/>
      <c r="AM4103" s="41"/>
      <c r="AN4103" s="42"/>
      <c r="AO4103" s="43"/>
      <c r="AP4103" s="43"/>
      <c r="AQ4103" s="43"/>
    </row>
    <row r="4104" spans="5:43" x14ac:dyDescent="0.2">
      <c r="E4104" s="36"/>
      <c r="G4104" s="37"/>
      <c r="H4104" s="38"/>
      <c r="I4104" s="38"/>
      <c r="J4104" s="38"/>
      <c r="M4104" s="39"/>
      <c r="AG4104" s="32"/>
      <c r="AH4104" s="32"/>
      <c r="AI4104" s="40"/>
      <c r="AJ4104" s="41"/>
      <c r="AK4104" s="42"/>
      <c r="AL4104" s="40"/>
      <c r="AM4104" s="41"/>
      <c r="AN4104" s="42"/>
      <c r="AO4104" s="43"/>
      <c r="AP4104" s="43"/>
      <c r="AQ4104" s="43"/>
    </row>
    <row r="4105" spans="5:43" x14ac:dyDescent="0.2">
      <c r="E4105" s="36"/>
      <c r="G4105" s="37"/>
      <c r="H4105" s="38"/>
      <c r="I4105" s="38"/>
      <c r="J4105" s="38"/>
      <c r="M4105" s="39"/>
      <c r="AG4105" s="32"/>
      <c r="AH4105" s="32"/>
      <c r="AI4105" s="40"/>
      <c r="AJ4105" s="41"/>
      <c r="AK4105" s="42"/>
      <c r="AL4105" s="40"/>
      <c r="AM4105" s="41"/>
      <c r="AN4105" s="42"/>
      <c r="AO4105" s="43"/>
      <c r="AP4105" s="43"/>
      <c r="AQ4105" s="43"/>
    </row>
    <row r="4106" spans="5:43" x14ac:dyDescent="0.2">
      <c r="E4106" s="36"/>
      <c r="G4106" s="37"/>
      <c r="H4106" s="38"/>
      <c r="I4106" s="38"/>
      <c r="J4106" s="38"/>
      <c r="M4106" s="39"/>
      <c r="AG4106" s="32"/>
      <c r="AH4106" s="32"/>
      <c r="AI4106" s="40"/>
      <c r="AJ4106" s="41"/>
      <c r="AK4106" s="42"/>
      <c r="AL4106" s="40"/>
      <c r="AM4106" s="41"/>
      <c r="AN4106" s="42"/>
      <c r="AO4106" s="43"/>
      <c r="AP4106" s="43"/>
      <c r="AQ4106" s="43"/>
    </row>
    <row r="4107" spans="5:43" x14ac:dyDescent="0.2">
      <c r="E4107" s="36"/>
      <c r="G4107" s="37"/>
      <c r="H4107" s="38"/>
      <c r="I4107" s="38"/>
      <c r="J4107" s="38"/>
      <c r="M4107" s="39"/>
      <c r="AG4107" s="32"/>
      <c r="AH4107" s="32"/>
      <c r="AI4107" s="40"/>
      <c r="AJ4107" s="41"/>
      <c r="AK4107" s="42"/>
      <c r="AL4107" s="40"/>
      <c r="AM4107" s="41"/>
      <c r="AN4107" s="42"/>
      <c r="AO4107" s="43"/>
      <c r="AP4107" s="43"/>
      <c r="AQ4107" s="43"/>
    </row>
    <row r="4108" spans="5:43" x14ac:dyDescent="0.2">
      <c r="E4108" s="36"/>
      <c r="G4108" s="37"/>
      <c r="H4108" s="38"/>
      <c r="I4108" s="38"/>
      <c r="J4108" s="38"/>
      <c r="M4108" s="39"/>
      <c r="AG4108" s="32"/>
      <c r="AH4108" s="32"/>
      <c r="AI4108" s="40"/>
      <c r="AJ4108" s="41"/>
      <c r="AK4108" s="42"/>
      <c r="AL4108" s="40"/>
      <c r="AM4108" s="41"/>
      <c r="AN4108" s="42"/>
      <c r="AO4108" s="43"/>
      <c r="AP4108" s="43"/>
      <c r="AQ4108" s="43"/>
    </row>
    <row r="4109" spans="5:43" x14ac:dyDescent="0.2">
      <c r="E4109" s="36"/>
      <c r="G4109" s="37"/>
      <c r="H4109" s="38"/>
      <c r="I4109" s="38"/>
      <c r="J4109" s="38"/>
      <c r="M4109" s="39"/>
      <c r="AG4109" s="32"/>
      <c r="AH4109" s="32"/>
      <c r="AI4109" s="40"/>
      <c r="AJ4109" s="41"/>
      <c r="AK4109" s="42"/>
      <c r="AL4109" s="40"/>
      <c r="AM4109" s="41"/>
      <c r="AN4109" s="42"/>
      <c r="AO4109" s="43"/>
      <c r="AP4109" s="43"/>
      <c r="AQ4109" s="43"/>
    </row>
    <row r="4110" spans="5:43" x14ac:dyDescent="0.2">
      <c r="E4110" s="36"/>
      <c r="G4110" s="37"/>
      <c r="H4110" s="38"/>
      <c r="I4110" s="38"/>
      <c r="J4110" s="38"/>
      <c r="M4110" s="39"/>
      <c r="AG4110" s="32"/>
      <c r="AH4110" s="32"/>
      <c r="AI4110" s="40"/>
      <c r="AJ4110" s="41"/>
      <c r="AK4110" s="42"/>
      <c r="AL4110" s="40"/>
      <c r="AM4110" s="41"/>
      <c r="AN4110" s="42"/>
      <c r="AO4110" s="43"/>
      <c r="AP4110" s="43"/>
      <c r="AQ4110" s="43"/>
    </row>
    <row r="4111" spans="5:43" x14ac:dyDescent="0.2">
      <c r="E4111" s="36"/>
      <c r="G4111" s="37"/>
      <c r="H4111" s="38"/>
      <c r="I4111" s="38"/>
      <c r="J4111" s="38"/>
      <c r="M4111" s="39"/>
      <c r="AG4111" s="32"/>
      <c r="AH4111" s="32"/>
      <c r="AI4111" s="40"/>
      <c r="AJ4111" s="41"/>
      <c r="AK4111" s="42"/>
      <c r="AL4111" s="40"/>
      <c r="AM4111" s="41"/>
      <c r="AN4111" s="42"/>
      <c r="AO4111" s="43"/>
      <c r="AP4111" s="43"/>
      <c r="AQ4111" s="43"/>
    </row>
    <row r="4112" spans="5:43" x14ac:dyDescent="0.2">
      <c r="E4112" s="36"/>
      <c r="G4112" s="37"/>
      <c r="H4112" s="38"/>
      <c r="I4112" s="38"/>
      <c r="J4112" s="38"/>
      <c r="M4112" s="39"/>
      <c r="AG4112" s="32"/>
      <c r="AH4112" s="32"/>
      <c r="AI4112" s="40"/>
      <c r="AJ4112" s="41"/>
      <c r="AK4112" s="42"/>
      <c r="AL4112" s="40"/>
      <c r="AM4112" s="41"/>
      <c r="AN4112" s="42"/>
      <c r="AO4112" s="43"/>
      <c r="AP4112" s="43"/>
      <c r="AQ4112" s="43"/>
    </row>
    <row r="4113" spans="5:43" x14ac:dyDescent="0.2">
      <c r="E4113" s="36"/>
      <c r="G4113" s="37"/>
      <c r="H4113" s="38"/>
      <c r="I4113" s="38"/>
      <c r="J4113" s="38"/>
      <c r="M4113" s="39"/>
      <c r="AG4113" s="32"/>
      <c r="AH4113" s="32"/>
      <c r="AI4113" s="40"/>
      <c r="AJ4113" s="41"/>
      <c r="AK4113" s="42"/>
      <c r="AL4113" s="40"/>
      <c r="AM4113" s="41"/>
      <c r="AN4113" s="42"/>
      <c r="AO4113" s="43"/>
      <c r="AP4113" s="43"/>
      <c r="AQ4113" s="43"/>
    </row>
    <row r="4114" spans="5:43" x14ac:dyDescent="0.2">
      <c r="E4114" s="36"/>
      <c r="G4114" s="37"/>
      <c r="H4114" s="38"/>
      <c r="I4114" s="38"/>
      <c r="J4114" s="38"/>
      <c r="M4114" s="39"/>
      <c r="AG4114" s="32"/>
      <c r="AH4114" s="32"/>
      <c r="AI4114" s="40"/>
      <c r="AJ4114" s="41"/>
      <c r="AK4114" s="42"/>
      <c r="AL4114" s="40"/>
      <c r="AM4114" s="41"/>
      <c r="AN4114" s="42"/>
      <c r="AO4114" s="43"/>
      <c r="AP4114" s="43"/>
      <c r="AQ4114" s="43"/>
    </row>
    <row r="4115" spans="5:43" x14ac:dyDescent="0.2">
      <c r="E4115" s="36"/>
      <c r="G4115" s="37"/>
      <c r="H4115" s="38"/>
      <c r="I4115" s="38"/>
      <c r="J4115" s="38"/>
      <c r="M4115" s="39"/>
      <c r="AG4115" s="32"/>
      <c r="AH4115" s="32"/>
      <c r="AI4115" s="40"/>
      <c r="AJ4115" s="41"/>
      <c r="AK4115" s="42"/>
      <c r="AL4115" s="40"/>
      <c r="AM4115" s="41"/>
      <c r="AN4115" s="42"/>
      <c r="AO4115" s="43"/>
      <c r="AP4115" s="43"/>
      <c r="AQ4115" s="43"/>
    </row>
    <row r="4116" spans="5:43" x14ac:dyDescent="0.2">
      <c r="E4116" s="36"/>
      <c r="G4116" s="37"/>
      <c r="H4116" s="38"/>
      <c r="I4116" s="38"/>
      <c r="J4116" s="38"/>
      <c r="M4116" s="39"/>
      <c r="AG4116" s="32"/>
      <c r="AH4116" s="32"/>
      <c r="AI4116" s="40"/>
      <c r="AJ4116" s="41"/>
      <c r="AK4116" s="42"/>
      <c r="AL4116" s="40"/>
      <c r="AM4116" s="41"/>
      <c r="AN4116" s="42"/>
      <c r="AO4116" s="43"/>
      <c r="AP4116" s="43"/>
      <c r="AQ4116" s="43"/>
    </row>
    <row r="4117" spans="5:43" x14ac:dyDescent="0.2">
      <c r="E4117" s="36"/>
      <c r="G4117" s="37"/>
      <c r="H4117" s="38"/>
      <c r="I4117" s="38"/>
      <c r="J4117" s="38"/>
      <c r="M4117" s="39"/>
      <c r="AG4117" s="32"/>
      <c r="AH4117" s="32"/>
      <c r="AI4117" s="40"/>
      <c r="AJ4117" s="41"/>
      <c r="AK4117" s="42"/>
      <c r="AL4117" s="40"/>
      <c r="AM4117" s="41"/>
      <c r="AN4117" s="42"/>
      <c r="AO4117" s="43"/>
      <c r="AP4117" s="43"/>
      <c r="AQ4117" s="43"/>
    </row>
    <row r="4118" spans="5:43" x14ac:dyDescent="0.2">
      <c r="E4118" s="36"/>
      <c r="G4118" s="37"/>
      <c r="H4118" s="38"/>
      <c r="I4118" s="38"/>
      <c r="J4118" s="38"/>
      <c r="M4118" s="39"/>
      <c r="AG4118" s="32"/>
      <c r="AH4118" s="32"/>
      <c r="AI4118" s="40"/>
      <c r="AJ4118" s="41"/>
      <c r="AK4118" s="42"/>
      <c r="AL4118" s="40"/>
      <c r="AM4118" s="41"/>
      <c r="AN4118" s="42"/>
      <c r="AO4118" s="43"/>
      <c r="AP4118" s="43"/>
      <c r="AQ4118" s="43"/>
    </row>
    <row r="4119" spans="5:43" x14ac:dyDescent="0.2">
      <c r="E4119" s="36"/>
      <c r="G4119" s="37"/>
      <c r="H4119" s="38"/>
      <c r="I4119" s="38"/>
      <c r="J4119" s="38"/>
      <c r="M4119" s="39"/>
      <c r="AG4119" s="32"/>
      <c r="AH4119" s="32"/>
      <c r="AI4119" s="40"/>
      <c r="AJ4119" s="41"/>
      <c r="AK4119" s="42"/>
      <c r="AL4119" s="40"/>
      <c r="AM4119" s="41"/>
      <c r="AN4119" s="42"/>
      <c r="AO4119" s="43"/>
      <c r="AP4119" s="43"/>
      <c r="AQ4119" s="43"/>
    </row>
    <row r="4120" spans="5:43" x14ac:dyDescent="0.2">
      <c r="E4120" s="36"/>
      <c r="G4120" s="37"/>
      <c r="H4120" s="38"/>
      <c r="I4120" s="38"/>
      <c r="J4120" s="38"/>
      <c r="M4120" s="39"/>
      <c r="AG4120" s="32"/>
      <c r="AH4120" s="32"/>
      <c r="AI4120" s="40"/>
      <c r="AJ4120" s="41"/>
      <c r="AK4120" s="42"/>
      <c r="AL4120" s="40"/>
      <c r="AM4120" s="41"/>
      <c r="AN4120" s="42"/>
      <c r="AO4120" s="43"/>
      <c r="AP4120" s="43"/>
      <c r="AQ4120" s="43"/>
    </row>
    <row r="4121" spans="5:43" x14ac:dyDescent="0.2">
      <c r="E4121" s="36"/>
      <c r="G4121" s="37"/>
      <c r="H4121" s="38"/>
      <c r="I4121" s="38"/>
      <c r="J4121" s="38"/>
      <c r="M4121" s="39"/>
      <c r="AG4121" s="32"/>
      <c r="AH4121" s="32"/>
      <c r="AI4121" s="40"/>
      <c r="AJ4121" s="41"/>
      <c r="AK4121" s="42"/>
      <c r="AL4121" s="40"/>
      <c r="AM4121" s="41"/>
      <c r="AN4121" s="42"/>
      <c r="AO4121" s="43"/>
      <c r="AP4121" s="43"/>
      <c r="AQ4121" s="43"/>
    </row>
    <row r="4122" spans="5:43" x14ac:dyDescent="0.2">
      <c r="E4122" s="36"/>
      <c r="G4122" s="37"/>
      <c r="H4122" s="38"/>
      <c r="I4122" s="38"/>
      <c r="J4122" s="38"/>
      <c r="M4122" s="39"/>
      <c r="AG4122" s="32"/>
      <c r="AH4122" s="32"/>
      <c r="AI4122" s="40"/>
      <c r="AJ4122" s="41"/>
      <c r="AK4122" s="42"/>
      <c r="AL4122" s="40"/>
      <c r="AM4122" s="41"/>
      <c r="AN4122" s="42"/>
      <c r="AO4122" s="43"/>
      <c r="AP4122" s="43"/>
      <c r="AQ4122" s="43"/>
    </row>
    <row r="4123" spans="5:43" x14ac:dyDescent="0.2">
      <c r="E4123" s="36"/>
      <c r="G4123" s="37"/>
      <c r="H4123" s="38"/>
      <c r="I4123" s="38"/>
      <c r="J4123" s="38"/>
      <c r="M4123" s="39"/>
      <c r="AG4123" s="32"/>
      <c r="AH4123" s="32"/>
      <c r="AI4123" s="40"/>
      <c r="AJ4123" s="41"/>
      <c r="AK4123" s="42"/>
      <c r="AL4123" s="40"/>
      <c r="AM4123" s="41"/>
      <c r="AN4123" s="42"/>
      <c r="AO4123" s="43"/>
      <c r="AP4123" s="43"/>
      <c r="AQ4123" s="43"/>
    </row>
    <row r="4124" spans="5:43" x14ac:dyDescent="0.2">
      <c r="E4124" s="36"/>
      <c r="G4124" s="37"/>
      <c r="H4124" s="38"/>
      <c r="I4124" s="38"/>
      <c r="J4124" s="38"/>
      <c r="M4124" s="39"/>
      <c r="AG4124" s="32"/>
      <c r="AH4124" s="32"/>
      <c r="AI4124" s="40"/>
      <c r="AJ4124" s="41"/>
      <c r="AK4124" s="42"/>
      <c r="AL4124" s="40"/>
      <c r="AM4124" s="41"/>
      <c r="AN4124" s="42"/>
      <c r="AO4124" s="43"/>
      <c r="AP4124" s="43"/>
      <c r="AQ4124" s="43"/>
    </row>
    <row r="4125" spans="5:43" x14ac:dyDescent="0.2">
      <c r="E4125" s="36"/>
      <c r="G4125" s="37"/>
      <c r="H4125" s="38"/>
      <c r="I4125" s="38"/>
      <c r="J4125" s="38"/>
      <c r="M4125" s="39"/>
      <c r="AG4125" s="32"/>
      <c r="AH4125" s="32"/>
      <c r="AI4125" s="40"/>
      <c r="AJ4125" s="41"/>
      <c r="AK4125" s="42"/>
      <c r="AL4125" s="40"/>
      <c r="AM4125" s="41"/>
      <c r="AN4125" s="42"/>
      <c r="AO4125" s="43"/>
      <c r="AP4125" s="43"/>
      <c r="AQ4125" s="43"/>
    </row>
    <row r="4126" spans="5:43" x14ac:dyDescent="0.2">
      <c r="E4126" s="36"/>
      <c r="G4126" s="37"/>
      <c r="H4126" s="38"/>
      <c r="I4126" s="38"/>
      <c r="J4126" s="38"/>
      <c r="M4126" s="39"/>
      <c r="AG4126" s="32"/>
      <c r="AH4126" s="32"/>
      <c r="AI4126" s="40"/>
      <c r="AJ4126" s="41"/>
      <c r="AK4126" s="42"/>
      <c r="AL4126" s="40"/>
      <c r="AM4126" s="41"/>
      <c r="AN4126" s="42"/>
      <c r="AO4126" s="43"/>
      <c r="AP4126" s="43"/>
      <c r="AQ4126" s="43"/>
    </row>
    <row r="4127" spans="5:43" x14ac:dyDescent="0.2">
      <c r="E4127" s="36"/>
      <c r="G4127" s="37"/>
      <c r="H4127" s="38"/>
      <c r="I4127" s="38"/>
      <c r="J4127" s="38"/>
      <c r="M4127" s="39"/>
      <c r="AG4127" s="32"/>
      <c r="AH4127" s="32"/>
      <c r="AI4127" s="40"/>
      <c r="AJ4127" s="41"/>
      <c r="AK4127" s="42"/>
      <c r="AL4127" s="40"/>
      <c r="AM4127" s="41"/>
      <c r="AN4127" s="42"/>
      <c r="AO4127" s="43"/>
      <c r="AP4127" s="43"/>
      <c r="AQ4127" s="43"/>
    </row>
    <row r="4128" spans="5:43" x14ac:dyDescent="0.2">
      <c r="E4128" s="36"/>
      <c r="G4128" s="37"/>
      <c r="H4128" s="38"/>
      <c r="I4128" s="38"/>
      <c r="J4128" s="38"/>
      <c r="M4128" s="39"/>
      <c r="AG4128" s="32"/>
      <c r="AH4128" s="32"/>
      <c r="AI4128" s="40"/>
      <c r="AJ4128" s="41"/>
      <c r="AK4128" s="42"/>
      <c r="AL4128" s="40"/>
      <c r="AM4128" s="41"/>
      <c r="AN4128" s="42"/>
      <c r="AO4128" s="43"/>
      <c r="AP4128" s="43"/>
      <c r="AQ4128" s="43"/>
    </row>
    <row r="4129" spans="5:43" x14ac:dyDescent="0.2">
      <c r="E4129" s="36"/>
      <c r="G4129" s="37"/>
      <c r="H4129" s="38"/>
      <c r="I4129" s="38"/>
      <c r="J4129" s="38"/>
      <c r="M4129" s="39"/>
      <c r="AG4129" s="32"/>
      <c r="AH4129" s="32"/>
      <c r="AI4129" s="40"/>
      <c r="AJ4129" s="41"/>
      <c r="AK4129" s="42"/>
      <c r="AL4129" s="40"/>
      <c r="AM4129" s="41"/>
      <c r="AN4129" s="42"/>
      <c r="AO4129" s="43"/>
      <c r="AP4129" s="43"/>
      <c r="AQ4129" s="43"/>
    </row>
    <row r="4130" spans="5:43" x14ac:dyDescent="0.2">
      <c r="E4130" s="36"/>
      <c r="G4130" s="37"/>
      <c r="H4130" s="38"/>
      <c r="I4130" s="38"/>
      <c r="J4130" s="38"/>
      <c r="M4130" s="39"/>
      <c r="AG4130" s="32"/>
      <c r="AH4130" s="32"/>
      <c r="AI4130" s="40"/>
      <c r="AJ4130" s="41"/>
      <c r="AK4130" s="42"/>
      <c r="AL4130" s="40"/>
      <c r="AM4130" s="41"/>
      <c r="AN4130" s="42"/>
      <c r="AO4130" s="43"/>
      <c r="AP4130" s="43"/>
      <c r="AQ4130" s="43"/>
    </row>
    <row r="4131" spans="5:43" x14ac:dyDescent="0.2">
      <c r="E4131" s="36"/>
      <c r="G4131" s="37"/>
      <c r="H4131" s="38"/>
      <c r="I4131" s="38"/>
      <c r="J4131" s="38"/>
      <c r="M4131" s="39"/>
      <c r="AG4131" s="32"/>
      <c r="AH4131" s="32"/>
      <c r="AI4131" s="40"/>
      <c r="AJ4131" s="41"/>
      <c r="AK4131" s="42"/>
      <c r="AL4131" s="40"/>
      <c r="AM4131" s="41"/>
      <c r="AN4131" s="42"/>
      <c r="AO4131" s="43"/>
      <c r="AP4131" s="43"/>
      <c r="AQ4131" s="43"/>
    </row>
    <row r="4132" spans="5:43" x14ac:dyDescent="0.2">
      <c r="E4132" s="36"/>
      <c r="G4132" s="37"/>
      <c r="H4132" s="38"/>
      <c r="I4132" s="38"/>
      <c r="J4132" s="38"/>
      <c r="M4132" s="39"/>
      <c r="AG4132" s="32"/>
      <c r="AH4132" s="32"/>
      <c r="AI4132" s="40"/>
      <c r="AJ4132" s="41"/>
      <c r="AK4132" s="42"/>
      <c r="AL4132" s="40"/>
      <c r="AM4132" s="41"/>
      <c r="AN4132" s="42"/>
      <c r="AO4132" s="43"/>
      <c r="AP4132" s="43"/>
      <c r="AQ4132" s="43"/>
    </row>
    <row r="4133" spans="5:43" x14ac:dyDescent="0.2">
      <c r="E4133" s="36"/>
      <c r="G4133" s="37"/>
      <c r="H4133" s="38"/>
      <c r="I4133" s="38"/>
      <c r="J4133" s="38"/>
      <c r="M4133" s="39"/>
      <c r="AG4133" s="32"/>
      <c r="AH4133" s="32"/>
      <c r="AI4133" s="40"/>
      <c r="AJ4133" s="41"/>
      <c r="AK4133" s="42"/>
      <c r="AL4133" s="40"/>
      <c r="AM4133" s="41"/>
      <c r="AN4133" s="42"/>
      <c r="AO4133" s="43"/>
      <c r="AP4133" s="43"/>
      <c r="AQ4133" s="43"/>
    </row>
    <row r="4134" spans="5:43" x14ac:dyDescent="0.2">
      <c r="E4134" s="36"/>
      <c r="G4134" s="37"/>
      <c r="H4134" s="38"/>
      <c r="I4134" s="38"/>
      <c r="J4134" s="38"/>
      <c r="M4134" s="39"/>
      <c r="AG4134" s="32"/>
      <c r="AH4134" s="32"/>
      <c r="AI4134" s="40"/>
      <c r="AJ4134" s="41"/>
      <c r="AK4134" s="42"/>
      <c r="AL4134" s="40"/>
      <c r="AM4134" s="41"/>
      <c r="AN4134" s="42"/>
      <c r="AO4134" s="43"/>
      <c r="AP4134" s="43"/>
      <c r="AQ4134" s="43"/>
    </row>
    <row r="4135" spans="5:43" x14ac:dyDescent="0.2">
      <c r="E4135" s="36"/>
      <c r="G4135" s="37"/>
      <c r="H4135" s="38"/>
      <c r="I4135" s="38"/>
      <c r="J4135" s="38"/>
      <c r="M4135" s="39"/>
      <c r="AG4135" s="32"/>
      <c r="AH4135" s="32"/>
      <c r="AI4135" s="40"/>
      <c r="AJ4135" s="41"/>
      <c r="AK4135" s="42"/>
      <c r="AL4135" s="40"/>
      <c r="AM4135" s="41"/>
      <c r="AN4135" s="42"/>
      <c r="AO4135" s="43"/>
      <c r="AP4135" s="43"/>
      <c r="AQ4135" s="43"/>
    </row>
    <row r="4136" spans="5:43" x14ac:dyDescent="0.2">
      <c r="E4136" s="36"/>
      <c r="G4136" s="37"/>
      <c r="H4136" s="38"/>
      <c r="I4136" s="38"/>
      <c r="J4136" s="38"/>
      <c r="M4136" s="39"/>
      <c r="AG4136" s="32"/>
      <c r="AH4136" s="32"/>
      <c r="AI4136" s="40"/>
      <c r="AJ4136" s="41"/>
      <c r="AK4136" s="42"/>
      <c r="AL4136" s="40"/>
      <c r="AM4136" s="41"/>
      <c r="AN4136" s="42"/>
      <c r="AO4136" s="43"/>
      <c r="AP4136" s="43"/>
      <c r="AQ4136" s="43"/>
    </row>
    <row r="4137" spans="5:43" x14ac:dyDescent="0.2">
      <c r="E4137" s="36"/>
      <c r="G4137" s="37"/>
      <c r="H4137" s="38"/>
      <c r="I4137" s="38"/>
      <c r="J4137" s="38"/>
      <c r="M4137" s="39"/>
      <c r="AG4137" s="32"/>
      <c r="AH4137" s="32"/>
      <c r="AI4137" s="40"/>
      <c r="AJ4137" s="41"/>
      <c r="AK4137" s="42"/>
      <c r="AL4137" s="40"/>
      <c r="AM4137" s="41"/>
      <c r="AN4137" s="42"/>
      <c r="AO4137" s="43"/>
      <c r="AP4137" s="43"/>
      <c r="AQ4137" s="43"/>
    </row>
    <row r="4138" spans="5:43" x14ac:dyDescent="0.2">
      <c r="E4138" s="36"/>
      <c r="G4138" s="37"/>
      <c r="H4138" s="38"/>
      <c r="I4138" s="38"/>
      <c r="J4138" s="38"/>
      <c r="M4138" s="39"/>
      <c r="AG4138" s="32"/>
      <c r="AH4138" s="32"/>
      <c r="AI4138" s="40"/>
      <c r="AJ4138" s="41"/>
      <c r="AK4138" s="42"/>
      <c r="AL4138" s="40"/>
      <c r="AM4138" s="41"/>
      <c r="AN4138" s="42"/>
      <c r="AO4138" s="43"/>
      <c r="AP4138" s="43"/>
      <c r="AQ4138" s="43"/>
    </row>
    <row r="4139" spans="5:43" x14ac:dyDescent="0.2">
      <c r="E4139" s="36"/>
      <c r="G4139" s="37"/>
      <c r="H4139" s="38"/>
      <c r="I4139" s="38"/>
      <c r="J4139" s="38"/>
      <c r="M4139" s="39"/>
      <c r="AG4139" s="32"/>
      <c r="AH4139" s="32"/>
      <c r="AI4139" s="40"/>
      <c r="AJ4139" s="41"/>
      <c r="AK4139" s="42"/>
      <c r="AL4139" s="40"/>
      <c r="AM4139" s="41"/>
      <c r="AN4139" s="42"/>
      <c r="AO4139" s="43"/>
      <c r="AP4139" s="43"/>
      <c r="AQ4139" s="43"/>
    </row>
    <row r="4140" spans="5:43" x14ac:dyDescent="0.2">
      <c r="E4140" s="36"/>
      <c r="G4140" s="37"/>
      <c r="H4140" s="38"/>
      <c r="I4140" s="38"/>
      <c r="J4140" s="38"/>
      <c r="M4140" s="39"/>
      <c r="AG4140" s="32"/>
      <c r="AH4140" s="32"/>
      <c r="AI4140" s="40"/>
      <c r="AJ4140" s="41"/>
      <c r="AK4140" s="42"/>
      <c r="AL4140" s="40"/>
      <c r="AM4140" s="41"/>
      <c r="AN4140" s="42"/>
      <c r="AO4140" s="43"/>
      <c r="AP4140" s="43"/>
      <c r="AQ4140" s="43"/>
    </row>
    <row r="4141" spans="5:43" x14ac:dyDescent="0.2">
      <c r="E4141" s="36"/>
      <c r="G4141" s="37"/>
      <c r="H4141" s="38"/>
      <c r="I4141" s="38"/>
      <c r="J4141" s="38"/>
      <c r="M4141" s="39"/>
      <c r="AG4141" s="32"/>
      <c r="AH4141" s="32"/>
      <c r="AI4141" s="40"/>
      <c r="AJ4141" s="41"/>
      <c r="AK4141" s="42"/>
      <c r="AL4141" s="40"/>
      <c r="AM4141" s="41"/>
      <c r="AN4141" s="42"/>
      <c r="AO4141" s="43"/>
      <c r="AP4141" s="43"/>
      <c r="AQ4141" s="43"/>
    </row>
    <row r="4142" spans="5:43" x14ac:dyDescent="0.2">
      <c r="E4142" s="36"/>
      <c r="G4142" s="37"/>
      <c r="H4142" s="38"/>
      <c r="I4142" s="38"/>
      <c r="J4142" s="38"/>
      <c r="M4142" s="39"/>
      <c r="AG4142" s="32"/>
      <c r="AH4142" s="32"/>
      <c r="AI4142" s="40"/>
      <c r="AJ4142" s="41"/>
      <c r="AK4142" s="42"/>
      <c r="AL4142" s="40"/>
      <c r="AM4142" s="41"/>
      <c r="AN4142" s="42"/>
      <c r="AO4142" s="43"/>
      <c r="AP4142" s="43"/>
      <c r="AQ4142" s="43"/>
    </row>
    <row r="4143" spans="5:43" x14ac:dyDescent="0.2">
      <c r="E4143" s="36"/>
      <c r="G4143" s="37"/>
      <c r="H4143" s="38"/>
      <c r="I4143" s="38"/>
      <c r="J4143" s="38"/>
      <c r="M4143" s="39"/>
      <c r="AG4143" s="32"/>
      <c r="AH4143" s="32"/>
      <c r="AI4143" s="40"/>
      <c r="AJ4143" s="41"/>
      <c r="AK4143" s="42"/>
      <c r="AL4143" s="40"/>
      <c r="AM4143" s="41"/>
      <c r="AN4143" s="42"/>
      <c r="AO4143" s="43"/>
      <c r="AP4143" s="43"/>
      <c r="AQ4143" s="43"/>
    </row>
    <row r="4144" spans="5:43" x14ac:dyDescent="0.2">
      <c r="E4144" s="36"/>
      <c r="G4144" s="37"/>
      <c r="H4144" s="38"/>
      <c r="I4144" s="38"/>
      <c r="J4144" s="38"/>
      <c r="M4144" s="39"/>
      <c r="AG4144" s="32"/>
      <c r="AH4144" s="32"/>
      <c r="AI4144" s="40"/>
      <c r="AJ4144" s="41"/>
      <c r="AK4144" s="42"/>
      <c r="AL4144" s="40"/>
      <c r="AM4144" s="41"/>
      <c r="AN4144" s="42"/>
      <c r="AO4144" s="43"/>
      <c r="AP4144" s="43"/>
      <c r="AQ4144" s="43"/>
    </row>
    <row r="4145" spans="5:43" x14ac:dyDescent="0.2">
      <c r="E4145" s="36"/>
      <c r="G4145" s="37"/>
      <c r="H4145" s="38"/>
      <c r="I4145" s="38"/>
      <c r="J4145" s="38"/>
      <c r="M4145" s="39"/>
      <c r="AG4145" s="32"/>
      <c r="AH4145" s="32"/>
      <c r="AI4145" s="40"/>
      <c r="AJ4145" s="41"/>
      <c r="AK4145" s="42"/>
      <c r="AL4145" s="40"/>
      <c r="AM4145" s="41"/>
      <c r="AN4145" s="42"/>
      <c r="AO4145" s="43"/>
      <c r="AP4145" s="43"/>
      <c r="AQ4145" s="43"/>
    </row>
    <row r="4146" spans="5:43" x14ac:dyDescent="0.2">
      <c r="E4146" s="36"/>
      <c r="G4146" s="37"/>
      <c r="H4146" s="38"/>
      <c r="I4146" s="38"/>
      <c r="J4146" s="38"/>
      <c r="M4146" s="39"/>
      <c r="AG4146" s="32"/>
      <c r="AH4146" s="32"/>
      <c r="AI4146" s="40"/>
      <c r="AJ4146" s="41"/>
      <c r="AK4146" s="42"/>
      <c r="AL4146" s="40"/>
      <c r="AM4146" s="41"/>
      <c r="AN4146" s="42"/>
      <c r="AO4146" s="43"/>
      <c r="AP4146" s="43"/>
      <c r="AQ4146" s="43"/>
    </row>
    <row r="4147" spans="5:43" x14ac:dyDescent="0.2">
      <c r="E4147" s="36"/>
      <c r="G4147" s="37"/>
      <c r="H4147" s="38"/>
      <c r="I4147" s="38"/>
      <c r="J4147" s="38"/>
      <c r="M4147" s="39"/>
      <c r="AG4147" s="32"/>
      <c r="AH4147" s="32"/>
      <c r="AI4147" s="40"/>
      <c r="AJ4147" s="41"/>
      <c r="AK4147" s="42"/>
      <c r="AL4147" s="40"/>
      <c r="AM4147" s="41"/>
      <c r="AN4147" s="42"/>
      <c r="AO4147" s="43"/>
      <c r="AP4147" s="43"/>
      <c r="AQ4147" s="43"/>
    </row>
    <row r="4148" spans="5:43" x14ac:dyDescent="0.2">
      <c r="E4148" s="36"/>
      <c r="G4148" s="37"/>
      <c r="H4148" s="38"/>
      <c r="I4148" s="38"/>
      <c r="J4148" s="38"/>
      <c r="M4148" s="39"/>
      <c r="AG4148" s="32"/>
      <c r="AH4148" s="32"/>
      <c r="AI4148" s="40"/>
      <c r="AJ4148" s="41"/>
      <c r="AK4148" s="42"/>
      <c r="AL4148" s="40"/>
      <c r="AM4148" s="41"/>
      <c r="AN4148" s="42"/>
      <c r="AO4148" s="43"/>
      <c r="AP4148" s="43"/>
      <c r="AQ4148" s="43"/>
    </row>
    <row r="4149" spans="5:43" x14ac:dyDescent="0.2">
      <c r="E4149" s="36"/>
      <c r="G4149" s="37"/>
      <c r="H4149" s="38"/>
      <c r="I4149" s="38"/>
      <c r="J4149" s="38"/>
      <c r="M4149" s="39"/>
      <c r="AG4149" s="32"/>
      <c r="AH4149" s="32"/>
      <c r="AI4149" s="40"/>
      <c r="AJ4149" s="41"/>
      <c r="AK4149" s="42"/>
      <c r="AL4149" s="40"/>
      <c r="AM4149" s="41"/>
      <c r="AN4149" s="42"/>
      <c r="AO4149" s="43"/>
      <c r="AP4149" s="43"/>
      <c r="AQ4149" s="43"/>
    </row>
    <row r="4150" spans="5:43" x14ac:dyDescent="0.2">
      <c r="E4150" s="36"/>
      <c r="G4150" s="37"/>
      <c r="H4150" s="38"/>
      <c r="I4150" s="38"/>
      <c r="J4150" s="38"/>
      <c r="M4150" s="39"/>
      <c r="AG4150" s="32"/>
      <c r="AH4150" s="32"/>
      <c r="AI4150" s="40"/>
      <c r="AJ4150" s="41"/>
      <c r="AK4150" s="42"/>
      <c r="AL4150" s="40"/>
      <c r="AM4150" s="41"/>
      <c r="AN4150" s="42"/>
      <c r="AO4150" s="43"/>
      <c r="AP4150" s="43"/>
      <c r="AQ4150" s="43"/>
    </row>
    <row r="4151" spans="5:43" x14ac:dyDescent="0.2">
      <c r="E4151" s="36"/>
      <c r="G4151" s="37"/>
      <c r="H4151" s="38"/>
      <c r="I4151" s="38"/>
      <c r="J4151" s="38"/>
      <c r="M4151" s="39"/>
      <c r="AG4151" s="32"/>
      <c r="AH4151" s="32"/>
      <c r="AI4151" s="40"/>
      <c r="AJ4151" s="41"/>
      <c r="AK4151" s="42"/>
      <c r="AL4151" s="40"/>
      <c r="AM4151" s="41"/>
      <c r="AN4151" s="42"/>
      <c r="AO4151" s="43"/>
      <c r="AP4151" s="43"/>
      <c r="AQ4151" s="43"/>
    </row>
    <row r="4152" spans="5:43" x14ac:dyDescent="0.2">
      <c r="E4152" s="36"/>
      <c r="G4152" s="37"/>
      <c r="H4152" s="38"/>
      <c r="I4152" s="38"/>
      <c r="J4152" s="38"/>
      <c r="M4152" s="39"/>
      <c r="AG4152" s="32"/>
      <c r="AH4152" s="32"/>
      <c r="AI4152" s="40"/>
      <c r="AJ4152" s="41"/>
      <c r="AK4152" s="42"/>
      <c r="AL4152" s="40"/>
      <c r="AM4152" s="41"/>
      <c r="AN4152" s="42"/>
      <c r="AO4152" s="43"/>
      <c r="AP4152" s="43"/>
      <c r="AQ4152" s="43"/>
    </row>
    <row r="4153" spans="5:43" x14ac:dyDescent="0.2">
      <c r="E4153" s="36"/>
      <c r="G4153" s="37"/>
      <c r="H4153" s="38"/>
      <c r="I4153" s="38"/>
      <c r="J4153" s="38"/>
      <c r="M4153" s="39"/>
      <c r="AG4153" s="32"/>
      <c r="AH4153" s="32"/>
      <c r="AI4153" s="40"/>
      <c r="AJ4153" s="41"/>
      <c r="AK4153" s="42"/>
      <c r="AL4153" s="40"/>
      <c r="AM4153" s="41"/>
      <c r="AN4153" s="42"/>
      <c r="AO4153" s="43"/>
      <c r="AP4153" s="43"/>
      <c r="AQ4153" s="43"/>
    </row>
    <row r="4154" spans="5:43" x14ac:dyDescent="0.2">
      <c r="E4154" s="36"/>
      <c r="G4154" s="37"/>
      <c r="H4154" s="38"/>
      <c r="I4154" s="38"/>
      <c r="J4154" s="38"/>
      <c r="M4154" s="39"/>
      <c r="AG4154" s="32"/>
      <c r="AH4154" s="32"/>
      <c r="AI4154" s="40"/>
      <c r="AJ4154" s="41"/>
      <c r="AK4154" s="42"/>
      <c r="AL4154" s="40"/>
      <c r="AM4154" s="41"/>
      <c r="AN4154" s="42"/>
      <c r="AO4154" s="43"/>
      <c r="AP4154" s="43"/>
      <c r="AQ4154" s="43"/>
    </row>
    <row r="4155" spans="5:43" x14ac:dyDescent="0.2">
      <c r="E4155" s="36"/>
      <c r="G4155" s="37"/>
      <c r="H4155" s="38"/>
      <c r="I4155" s="38"/>
      <c r="J4155" s="38"/>
      <c r="M4155" s="39"/>
      <c r="AG4155" s="32"/>
      <c r="AH4155" s="32"/>
      <c r="AI4155" s="40"/>
      <c r="AJ4155" s="41"/>
      <c r="AK4155" s="42"/>
      <c r="AL4155" s="40"/>
      <c r="AM4155" s="41"/>
      <c r="AN4155" s="42"/>
      <c r="AO4155" s="43"/>
      <c r="AP4155" s="43"/>
      <c r="AQ4155" s="43"/>
    </row>
    <row r="4156" spans="5:43" x14ac:dyDescent="0.2">
      <c r="E4156" s="36"/>
      <c r="G4156" s="37"/>
      <c r="H4156" s="38"/>
      <c r="I4156" s="38"/>
      <c r="J4156" s="38"/>
      <c r="M4156" s="39"/>
      <c r="AG4156" s="32"/>
      <c r="AH4156" s="32"/>
      <c r="AI4156" s="40"/>
      <c r="AJ4156" s="41"/>
      <c r="AK4156" s="42"/>
      <c r="AL4156" s="40"/>
      <c r="AM4156" s="41"/>
      <c r="AN4156" s="42"/>
      <c r="AO4156" s="43"/>
      <c r="AP4156" s="43"/>
      <c r="AQ4156" s="43"/>
    </row>
    <row r="4157" spans="5:43" x14ac:dyDescent="0.2">
      <c r="E4157" s="36"/>
      <c r="G4157" s="37"/>
      <c r="H4157" s="38"/>
      <c r="I4157" s="38"/>
      <c r="J4157" s="38"/>
      <c r="M4157" s="39"/>
      <c r="AG4157" s="32"/>
      <c r="AH4157" s="32"/>
      <c r="AI4157" s="40"/>
      <c r="AJ4157" s="41"/>
      <c r="AK4157" s="42"/>
      <c r="AL4157" s="40"/>
      <c r="AM4157" s="41"/>
      <c r="AN4157" s="42"/>
      <c r="AO4157" s="43"/>
      <c r="AP4157" s="43"/>
      <c r="AQ4157" s="43"/>
    </row>
    <row r="4158" spans="5:43" x14ac:dyDescent="0.2">
      <c r="E4158" s="36"/>
      <c r="G4158" s="37"/>
      <c r="H4158" s="38"/>
      <c r="I4158" s="38"/>
      <c r="J4158" s="38"/>
      <c r="M4158" s="39"/>
      <c r="AG4158" s="32"/>
      <c r="AH4158" s="32"/>
      <c r="AI4158" s="40"/>
      <c r="AJ4158" s="41"/>
      <c r="AK4158" s="42"/>
      <c r="AL4158" s="40"/>
      <c r="AM4158" s="41"/>
      <c r="AN4158" s="42"/>
      <c r="AO4158" s="43"/>
      <c r="AP4158" s="43"/>
      <c r="AQ4158" s="43"/>
    </row>
    <row r="4159" spans="5:43" x14ac:dyDescent="0.2">
      <c r="E4159" s="36"/>
      <c r="G4159" s="37"/>
      <c r="H4159" s="38"/>
      <c r="I4159" s="38"/>
      <c r="J4159" s="38"/>
      <c r="M4159" s="39"/>
      <c r="AG4159" s="32"/>
      <c r="AH4159" s="32"/>
      <c r="AI4159" s="40"/>
      <c r="AJ4159" s="41"/>
      <c r="AK4159" s="42"/>
      <c r="AL4159" s="40"/>
      <c r="AM4159" s="41"/>
      <c r="AN4159" s="42"/>
      <c r="AO4159" s="43"/>
      <c r="AP4159" s="43"/>
      <c r="AQ4159" s="43"/>
    </row>
    <row r="4160" spans="5:43" x14ac:dyDescent="0.2">
      <c r="E4160" s="36"/>
      <c r="G4160" s="37"/>
      <c r="H4160" s="38"/>
      <c r="I4160" s="38"/>
      <c r="J4160" s="38"/>
      <c r="M4160" s="39"/>
      <c r="AG4160" s="32"/>
      <c r="AH4160" s="32"/>
      <c r="AI4160" s="40"/>
      <c r="AJ4160" s="41"/>
      <c r="AK4160" s="42"/>
      <c r="AL4160" s="40"/>
      <c r="AM4160" s="41"/>
      <c r="AN4160" s="42"/>
      <c r="AO4160" s="43"/>
      <c r="AP4160" s="43"/>
      <c r="AQ4160" s="43"/>
    </row>
    <row r="4161" spans="5:43" x14ac:dyDescent="0.2">
      <c r="E4161" s="36"/>
      <c r="G4161" s="37"/>
      <c r="H4161" s="38"/>
      <c r="I4161" s="38"/>
      <c r="J4161" s="38"/>
      <c r="M4161" s="39"/>
      <c r="AG4161" s="32"/>
      <c r="AH4161" s="32"/>
      <c r="AI4161" s="40"/>
      <c r="AJ4161" s="41"/>
      <c r="AK4161" s="42"/>
      <c r="AL4161" s="40"/>
      <c r="AM4161" s="41"/>
      <c r="AN4161" s="42"/>
      <c r="AO4161" s="43"/>
      <c r="AP4161" s="43"/>
      <c r="AQ4161" s="43"/>
    </row>
    <row r="4162" spans="5:43" x14ac:dyDescent="0.2">
      <c r="E4162" s="36"/>
      <c r="G4162" s="37"/>
      <c r="H4162" s="38"/>
      <c r="I4162" s="38"/>
      <c r="J4162" s="38"/>
      <c r="M4162" s="39"/>
      <c r="AG4162" s="32"/>
      <c r="AH4162" s="32"/>
      <c r="AI4162" s="40"/>
      <c r="AJ4162" s="41"/>
      <c r="AK4162" s="42"/>
      <c r="AL4162" s="40"/>
      <c r="AM4162" s="41"/>
      <c r="AN4162" s="42"/>
      <c r="AO4162" s="43"/>
      <c r="AP4162" s="43"/>
      <c r="AQ4162" s="43"/>
    </row>
    <row r="4163" spans="5:43" x14ac:dyDescent="0.2">
      <c r="E4163" s="36"/>
      <c r="G4163" s="37"/>
      <c r="H4163" s="38"/>
      <c r="I4163" s="38"/>
      <c r="J4163" s="38"/>
      <c r="M4163" s="39"/>
      <c r="AG4163" s="32"/>
      <c r="AH4163" s="32"/>
      <c r="AI4163" s="40"/>
      <c r="AJ4163" s="41"/>
      <c r="AK4163" s="42"/>
      <c r="AL4163" s="40"/>
      <c r="AM4163" s="41"/>
      <c r="AN4163" s="42"/>
      <c r="AO4163" s="43"/>
      <c r="AP4163" s="43"/>
      <c r="AQ4163" s="43"/>
    </row>
    <row r="4164" spans="5:43" x14ac:dyDescent="0.2">
      <c r="E4164" s="36"/>
      <c r="G4164" s="37"/>
      <c r="H4164" s="38"/>
      <c r="I4164" s="38"/>
      <c r="J4164" s="38"/>
      <c r="M4164" s="39"/>
      <c r="AG4164" s="32"/>
      <c r="AH4164" s="32"/>
      <c r="AI4164" s="40"/>
      <c r="AJ4164" s="41"/>
      <c r="AK4164" s="42"/>
      <c r="AL4164" s="40"/>
      <c r="AM4164" s="41"/>
      <c r="AN4164" s="42"/>
      <c r="AO4164" s="43"/>
      <c r="AP4164" s="43"/>
      <c r="AQ4164" s="43"/>
    </row>
    <row r="4165" spans="5:43" x14ac:dyDescent="0.2">
      <c r="E4165" s="36"/>
      <c r="G4165" s="37"/>
      <c r="H4165" s="38"/>
      <c r="I4165" s="38"/>
      <c r="J4165" s="38"/>
      <c r="M4165" s="39"/>
      <c r="AG4165" s="32"/>
      <c r="AH4165" s="32"/>
      <c r="AI4165" s="40"/>
      <c r="AJ4165" s="41"/>
      <c r="AK4165" s="42"/>
      <c r="AL4165" s="40"/>
      <c r="AM4165" s="41"/>
      <c r="AN4165" s="42"/>
      <c r="AO4165" s="43"/>
      <c r="AP4165" s="43"/>
      <c r="AQ4165" s="43"/>
    </row>
    <row r="4166" spans="5:43" x14ac:dyDescent="0.2">
      <c r="E4166" s="36"/>
      <c r="G4166" s="37"/>
      <c r="H4166" s="38"/>
      <c r="I4166" s="38"/>
      <c r="J4166" s="38"/>
      <c r="M4166" s="39"/>
      <c r="AG4166" s="32"/>
      <c r="AH4166" s="32"/>
      <c r="AI4166" s="40"/>
      <c r="AJ4166" s="41"/>
      <c r="AK4166" s="42"/>
      <c r="AL4166" s="40"/>
      <c r="AM4166" s="41"/>
      <c r="AN4166" s="42"/>
      <c r="AO4166" s="43"/>
      <c r="AP4166" s="43"/>
      <c r="AQ4166" s="43"/>
    </row>
    <row r="4167" spans="5:43" x14ac:dyDescent="0.2">
      <c r="E4167" s="36"/>
      <c r="G4167" s="37"/>
      <c r="H4167" s="38"/>
      <c r="I4167" s="38"/>
      <c r="J4167" s="38"/>
      <c r="M4167" s="39"/>
      <c r="AG4167" s="32"/>
      <c r="AH4167" s="32"/>
      <c r="AI4167" s="40"/>
      <c r="AJ4167" s="41"/>
      <c r="AK4167" s="42"/>
      <c r="AL4167" s="40"/>
      <c r="AM4167" s="41"/>
      <c r="AN4167" s="42"/>
      <c r="AO4167" s="43"/>
      <c r="AP4167" s="43"/>
      <c r="AQ4167" s="43"/>
    </row>
    <row r="4168" spans="5:43" x14ac:dyDescent="0.2">
      <c r="E4168" s="36"/>
      <c r="G4168" s="37"/>
      <c r="H4168" s="38"/>
      <c r="I4168" s="38"/>
      <c r="J4168" s="38"/>
      <c r="M4168" s="39"/>
      <c r="AG4168" s="32"/>
      <c r="AH4168" s="32"/>
      <c r="AI4168" s="40"/>
      <c r="AJ4168" s="41"/>
      <c r="AK4168" s="42"/>
      <c r="AL4168" s="40"/>
      <c r="AM4168" s="41"/>
      <c r="AN4168" s="42"/>
      <c r="AO4168" s="43"/>
      <c r="AP4168" s="43"/>
      <c r="AQ4168" s="43"/>
    </row>
    <row r="4169" spans="5:43" x14ac:dyDescent="0.2">
      <c r="E4169" s="36"/>
      <c r="G4169" s="37"/>
      <c r="H4169" s="38"/>
      <c r="I4169" s="38"/>
      <c r="J4169" s="38"/>
      <c r="M4169" s="39"/>
      <c r="AG4169" s="32"/>
      <c r="AH4169" s="32"/>
      <c r="AI4169" s="40"/>
      <c r="AJ4169" s="41"/>
      <c r="AK4169" s="42"/>
      <c r="AL4169" s="40"/>
      <c r="AM4169" s="41"/>
      <c r="AN4169" s="42"/>
      <c r="AO4169" s="43"/>
      <c r="AP4169" s="43"/>
      <c r="AQ4169" s="43"/>
    </row>
    <row r="4170" spans="5:43" x14ac:dyDescent="0.2">
      <c r="E4170" s="36"/>
      <c r="G4170" s="37"/>
      <c r="H4170" s="38"/>
      <c r="I4170" s="38"/>
      <c r="J4170" s="38"/>
      <c r="M4170" s="39"/>
      <c r="AG4170" s="32"/>
      <c r="AH4170" s="32"/>
      <c r="AI4170" s="40"/>
      <c r="AJ4170" s="41"/>
      <c r="AK4170" s="42"/>
      <c r="AL4170" s="40"/>
      <c r="AM4170" s="41"/>
      <c r="AN4170" s="42"/>
      <c r="AO4170" s="43"/>
      <c r="AP4170" s="43"/>
      <c r="AQ4170" s="43"/>
    </row>
    <row r="4171" spans="5:43" x14ac:dyDescent="0.2">
      <c r="E4171" s="36"/>
      <c r="G4171" s="37"/>
      <c r="H4171" s="38"/>
      <c r="I4171" s="38"/>
      <c r="J4171" s="38"/>
      <c r="M4171" s="39"/>
      <c r="AG4171" s="32"/>
      <c r="AH4171" s="32"/>
      <c r="AI4171" s="40"/>
      <c r="AJ4171" s="41"/>
      <c r="AK4171" s="42"/>
      <c r="AL4171" s="40"/>
      <c r="AM4171" s="41"/>
      <c r="AN4171" s="42"/>
      <c r="AO4171" s="43"/>
      <c r="AP4171" s="43"/>
      <c r="AQ4171" s="43"/>
    </row>
    <row r="4172" spans="5:43" x14ac:dyDescent="0.2">
      <c r="E4172" s="36"/>
      <c r="G4172" s="37"/>
      <c r="H4172" s="38"/>
      <c r="I4172" s="38"/>
      <c r="J4172" s="38"/>
      <c r="M4172" s="39"/>
      <c r="AG4172" s="32"/>
      <c r="AH4172" s="32"/>
      <c r="AI4172" s="40"/>
      <c r="AJ4172" s="41"/>
      <c r="AK4172" s="42"/>
      <c r="AL4172" s="40"/>
      <c r="AM4172" s="41"/>
      <c r="AN4172" s="42"/>
      <c r="AO4172" s="43"/>
      <c r="AP4172" s="43"/>
      <c r="AQ4172" s="43"/>
    </row>
    <row r="4173" spans="5:43" x14ac:dyDescent="0.2">
      <c r="E4173" s="36"/>
      <c r="G4173" s="37"/>
      <c r="H4173" s="38"/>
      <c r="I4173" s="38"/>
      <c r="J4173" s="38"/>
      <c r="M4173" s="39"/>
      <c r="AG4173" s="32"/>
      <c r="AH4173" s="32"/>
      <c r="AI4173" s="40"/>
      <c r="AJ4173" s="41"/>
      <c r="AK4173" s="42"/>
      <c r="AL4173" s="40"/>
      <c r="AM4173" s="41"/>
      <c r="AN4173" s="42"/>
      <c r="AO4173" s="43"/>
      <c r="AP4173" s="43"/>
      <c r="AQ4173" s="43"/>
    </row>
    <row r="4174" spans="5:43" x14ac:dyDescent="0.2">
      <c r="E4174" s="36"/>
      <c r="G4174" s="37"/>
      <c r="H4174" s="38"/>
      <c r="I4174" s="38"/>
      <c r="J4174" s="38"/>
      <c r="M4174" s="39"/>
      <c r="AG4174" s="32"/>
      <c r="AH4174" s="32"/>
      <c r="AI4174" s="40"/>
      <c r="AJ4174" s="41"/>
      <c r="AK4174" s="42"/>
      <c r="AL4174" s="40"/>
      <c r="AM4174" s="41"/>
      <c r="AN4174" s="42"/>
      <c r="AO4174" s="43"/>
      <c r="AP4174" s="43"/>
      <c r="AQ4174" s="43"/>
    </row>
    <row r="4175" spans="5:43" x14ac:dyDescent="0.2">
      <c r="E4175" s="36"/>
      <c r="G4175" s="37"/>
      <c r="H4175" s="38"/>
      <c r="I4175" s="38"/>
      <c r="J4175" s="38"/>
      <c r="M4175" s="39"/>
      <c r="AG4175" s="32"/>
      <c r="AH4175" s="32"/>
      <c r="AI4175" s="40"/>
      <c r="AJ4175" s="41"/>
      <c r="AK4175" s="42"/>
      <c r="AL4175" s="40"/>
      <c r="AM4175" s="41"/>
      <c r="AN4175" s="42"/>
      <c r="AO4175" s="43"/>
      <c r="AP4175" s="43"/>
      <c r="AQ4175" s="43"/>
    </row>
    <row r="4176" spans="5:43" x14ac:dyDescent="0.2">
      <c r="E4176" s="36"/>
      <c r="G4176" s="37"/>
      <c r="H4176" s="38"/>
      <c r="I4176" s="38"/>
      <c r="J4176" s="38"/>
      <c r="M4176" s="39"/>
      <c r="AG4176" s="32"/>
      <c r="AH4176" s="32"/>
      <c r="AI4176" s="40"/>
      <c r="AJ4176" s="41"/>
      <c r="AK4176" s="42"/>
      <c r="AL4176" s="40"/>
      <c r="AM4176" s="41"/>
      <c r="AN4176" s="42"/>
      <c r="AO4176" s="43"/>
      <c r="AP4176" s="43"/>
      <c r="AQ4176" s="43"/>
    </row>
    <row r="4177" spans="5:43" x14ac:dyDescent="0.2">
      <c r="E4177" s="36"/>
      <c r="G4177" s="37"/>
      <c r="H4177" s="38"/>
      <c r="I4177" s="38"/>
      <c r="J4177" s="38"/>
      <c r="M4177" s="39"/>
      <c r="AG4177" s="32"/>
      <c r="AH4177" s="32"/>
      <c r="AI4177" s="40"/>
      <c r="AJ4177" s="41"/>
      <c r="AK4177" s="42"/>
      <c r="AL4177" s="40"/>
      <c r="AM4177" s="41"/>
      <c r="AN4177" s="42"/>
      <c r="AO4177" s="43"/>
      <c r="AP4177" s="43"/>
      <c r="AQ4177" s="43"/>
    </row>
    <row r="4178" spans="5:43" x14ac:dyDescent="0.2">
      <c r="E4178" s="36"/>
      <c r="G4178" s="37"/>
      <c r="H4178" s="38"/>
      <c r="I4178" s="38"/>
      <c r="J4178" s="38"/>
      <c r="M4178" s="39"/>
      <c r="AG4178" s="32"/>
      <c r="AH4178" s="32"/>
      <c r="AI4178" s="40"/>
      <c r="AJ4178" s="41"/>
      <c r="AK4178" s="42"/>
      <c r="AL4178" s="40"/>
      <c r="AM4178" s="41"/>
      <c r="AN4178" s="42"/>
      <c r="AO4178" s="43"/>
      <c r="AP4178" s="43"/>
      <c r="AQ4178" s="43"/>
    </row>
    <row r="4179" spans="5:43" x14ac:dyDescent="0.2">
      <c r="E4179" s="36"/>
      <c r="G4179" s="37"/>
      <c r="H4179" s="38"/>
      <c r="I4179" s="38"/>
      <c r="J4179" s="38"/>
      <c r="M4179" s="39"/>
      <c r="AG4179" s="32"/>
      <c r="AH4179" s="32"/>
      <c r="AI4179" s="40"/>
      <c r="AJ4179" s="41"/>
      <c r="AK4179" s="42"/>
      <c r="AL4179" s="40"/>
      <c r="AM4179" s="41"/>
      <c r="AN4179" s="42"/>
      <c r="AO4179" s="43"/>
      <c r="AP4179" s="43"/>
      <c r="AQ4179" s="43"/>
    </row>
    <row r="4180" spans="5:43" x14ac:dyDescent="0.2">
      <c r="E4180" s="36"/>
      <c r="G4180" s="37"/>
      <c r="H4180" s="38"/>
      <c r="I4180" s="38"/>
      <c r="J4180" s="38"/>
      <c r="M4180" s="39"/>
      <c r="AG4180" s="32"/>
      <c r="AH4180" s="32"/>
      <c r="AI4180" s="40"/>
      <c r="AJ4180" s="41"/>
      <c r="AK4180" s="42"/>
      <c r="AL4180" s="40"/>
      <c r="AM4180" s="41"/>
      <c r="AN4180" s="42"/>
      <c r="AO4180" s="43"/>
      <c r="AP4180" s="43"/>
      <c r="AQ4180" s="43"/>
    </row>
    <row r="4181" spans="5:43" x14ac:dyDescent="0.2">
      <c r="E4181" s="36"/>
      <c r="G4181" s="37"/>
      <c r="H4181" s="38"/>
      <c r="I4181" s="38"/>
      <c r="J4181" s="38"/>
      <c r="M4181" s="39"/>
      <c r="AG4181" s="32"/>
      <c r="AH4181" s="32"/>
      <c r="AI4181" s="40"/>
      <c r="AJ4181" s="41"/>
      <c r="AK4181" s="42"/>
      <c r="AL4181" s="40"/>
      <c r="AM4181" s="41"/>
      <c r="AN4181" s="42"/>
      <c r="AO4181" s="43"/>
      <c r="AP4181" s="43"/>
      <c r="AQ4181" s="43"/>
    </row>
    <row r="4182" spans="5:43" x14ac:dyDescent="0.2">
      <c r="E4182" s="36"/>
      <c r="G4182" s="37"/>
      <c r="H4182" s="38"/>
      <c r="I4182" s="38"/>
      <c r="J4182" s="38"/>
      <c r="M4182" s="39"/>
      <c r="AG4182" s="32"/>
      <c r="AH4182" s="32"/>
      <c r="AI4182" s="40"/>
      <c r="AJ4182" s="41"/>
      <c r="AK4182" s="42"/>
      <c r="AL4182" s="40"/>
      <c r="AM4182" s="41"/>
      <c r="AN4182" s="42"/>
      <c r="AO4182" s="43"/>
      <c r="AP4182" s="43"/>
      <c r="AQ4182" s="43"/>
    </row>
    <row r="4183" spans="5:43" x14ac:dyDescent="0.2">
      <c r="E4183" s="36"/>
      <c r="G4183" s="37"/>
      <c r="H4183" s="38"/>
      <c r="I4183" s="38"/>
      <c r="J4183" s="38"/>
      <c r="M4183" s="39"/>
      <c r="AG4183" s="32"/>
      <c r="AH4183" s="32"/>
      <c r="AI4183" s="40"/>
      <c r="AJ4183" s="41"/>
      <c r="AK4183" s="42"/>
      <c r="AL4183" s="40"/>
      <c r="AM4183" s="41"/>
      <c r="AN4183" s="42"/>
      <c r="AO4183" s="43"/>
      <c r="AP4183" s="43"/>
      <c r="AQ4183" s="43"/>
    </row>
    <row r="4184" spans="5:43" x14ac:dyDescent="0.2">
      <c r="E4184" s="36"/>
      <c r="G4184" s="37"/>
      <c r="H4184" s="38"/>
      <c r="I4184" s="38"/>
      <c r="J4184" s="38"/>
      <c r="M4184" s="39"/>
      <c r="AG4184" s="32"/>
      <c r="AH4184" s="32"/>
      <c r="AI4184" s="40"/>
      <c r="AJ4184" s="41"/>
      <c r="AK4184" s="42"/>
      <c r="AL4184" s="40"/>
      <c r="AM4184" s="41"/>
      <c r="AN4184" s="42"/>
      <c r="AO4184" s="43"/>
      <c r="AP4184" s="43"/>
      <c r="AQ4184" s="43"/>
    </row>
    <row r="4185" spans="5:43" x14ac:dyDescent="0.2">
      <c r="E4185" s="36"/>
      <c r="G4185" s="37"/>
      <c r="H4185" s="38"/>
      <c r="I4185" s="38"/>
      <c r="J4185" s="38"/>
      <c r="M4185" s="39"/>
      <c r="AG4185" s="32"/>
      <c r="AH4185" s="32"/>
      <c r="AI4185" s="40"/>
      <c r="AJ4185" s="41"/>
      <c r="AK4185" s="42"/>
      <c r="AL4185" s="40"/>
      <c r="AM4185" s="41"/>
      <c r="AN4185" s="42"/>
      <c r="AO4185" s="43"/>
      <c r="AP4185" s="43"/>
      <c r="AQ4185" s="43"/>
    </row>
    <row r="4186" spans="5:43" x14ac:dyDescent="0.2">
      <c r="E4186" s="36"/>
      <c r="G4186" s="37"/>
      <c r="H4186" s="38"/>
      <c r="I4186" s="38"/>
      <c r="J4186" s="38"/>
      <c r="M4186" s="39"/>
      <c r="AG4186" s="32"/>
      <c r="AH4186" s="32"/>
      <c r="AI4186" s="40"/>
      <c r="AJ4186" s="41"/>
      <c r="AK4186" s="42"/>
      <c r="AL4186" s="40"/>
      <c r="AM4186" s="41"/>
      <c r="AN4186" s="42"/>
      <c r="AO4186" s="43"/>
      <c r="AP4186" s="43"/>
      <c r="AQ4186" s="43"/>
    </row>
    <row r="4187" spans="5:43" x14ac:dyDescent="0.2">
      <c r="E4187" s="36"/>
      <c r="G4187" s="37"/>
      <c r="H4187" s="38"/>
      <c r="I4187" s="38"/>
      <c r="J4187" s="38"/>
      <c r="M4187" s="39"/>
      <c r="AG4187" s="32"/>
      <c r="AH4187" s="32"/>
      <c r="AI4187" s="40"/>
      <c r="AJ4187" s="41"/>
      <c r="AK4187" s="42"/>
      <c r="AL4187" s="40"/>
      <c r="AM4187" s="41"/>
      <c r="AN4187" s="42"/>
      <c r="AO4187" s="43"/>
      <c r="AP4187" s="43"/>
      <c r="AQ4187" s="43"/>
    </row>
    <row r="4188" spans="5:43" x14ac:dyDescent="0.2">
      <c r="E4188" s="36"/>
      <c r="G4188" s="37"/>
      <c r="H4188" s="38"/>
      <c r="I4188" s="38"/>
      <c r="J4188" s="38"/>
      <c r="M4188" s="39"/>
      <c r="AG4188" s="32"/>
      <c r="AH4188" s="32"/>
      <c r="AI4188" s="40"/>
      <c r="AJ4188" s="41"/>
      <c r="AK4188" s="42"/>
      <c r="AL4188" s="40"/>
      <c r="AM4188" s="41"/>
      <c r="AN4188" s="42"/>
      <c r="AO4188" s="43"/>
      <c r="AP4188" s="43"/>
      <c r="AQ4188" s="43"/>
    </row>
    <row r="4189" spans="5:43" x14ac:dyDescent="0.2">
      <c r="E4189" s="36"/>
      <c r="G4189" s="37"/>
      <c r="H4189" s="38"/>
      <c r="I4189" s="38"/>
      <c r="J4189" s="38"/>
      <c r="M4189" s="39"/>
      <c r="AG4189" s="32"/>
      <c r="AH4189" s="32"/>
      <c r="AI4189" s="40"/>
      <c r="AJ4189" s="41"/>
      <c r="AK4189" s="42"/>
      <c r="AL4189" s="40"/>
      <c r="AM4189" s="41"/>
      <c r="AN4189" s="42"/>
      <c r="AO4189" s="43"/>
      <c r="AP4189" s="43"/>
      <c r="AQ4189" s="43"/>
    </row>
    <row r="4190" spans="5:43" x14ac:dyDescent="0.2">
      <c r="E4190" s="36"/>
      <c r="G4190" s="37"/>
      <c r="H4190" s="38"/>
      <c r="I4190" s="38"/>
      <c r="J4190" s="38"/>
      <c r="M4190" s="39"/>
      <c r="AG4190" s="32"/>
      <c r="AH4190" s="32"/>
      <c r="AI4190" s="40"/>
      <c r="AJ4190" s="41"/>
      <c r="AK4190" s="42"/>
      <c r="AL4190" s="40"/>
      <c r="AM4190" s="41"/>
      <c r="AN4190" s="42"/>
      <c r="AO4190" s="43"/>
      <c r="AP4190" s="43"/>
      <c r="AQ4190" s="43"/>
    </row>
    <row r="4191" spans="5:43" x14ac:dyDescent="0.2">
      <c r="E4191" s="36"/>
      <c r="G4191" s="37"/>
      <c r="H4191" s="38"/>
      <c r="I4191" s="38"/>
      <c r="J4191" s="38"/>
      <c r="M4191" s="39"/>
      <c r="AG4191" s="32"/>
      <c r="AH4191" s="32"/>
      <c r="AI4191" s="40"/>
      <c r="AJ4191" s="41"/>
      <c r="AK4191" s="42"/>
      <c r="AL4191" s="40"/>
      <c r="AM4191" s="41"/>
      <c r="AN4191" s="42"/>
      <c r="AO4191" s="43"/>
      <c r="AP4191" s="43"/>
      <c r="AQ4191" s="43"/>
    </row>
    <row r="4192" spans="5:43" x14ac:dyDescent="0.2">
      <c r="E4192" s="36"/>
      <c r="G4192" s="37"/>
      <c r="H4192" s="38"/>
      <c r="I4192" s="38"/>
      <c r="J4192" s="38"/>
      <c r="M4192" s="39"/>
      <c r="AG4192" s="32"/>
      <c r="AH4192" s="32"/>
      <c r="AI4192" s="40"/>
      <c r="AJ4192" s="41"/>
      <c r="AK4192" s="42"/>
      <c r="AL4192" s="40"/>
      <c r="AM4192" s="41"/>
      <c r="AN4192" s="42"/>
      <c r="AO4192" s="43"/>
      <c r="AP4192" s="43"/>
      <c r="AQ4192" s="43"/>
    </row>
    <row r="4193" spans="5:43" x14ac:dyDescent="0.2">
      <c r="E4193" s="36"/>
      <c r="G4193" s="37"/>
      <c r="H4193" s="38"/>
      <c r="I4193" s="38"/>
      <c r="J4193" s="38"/>
      <c r="M4193" s="39"/>
      <c r="AG4193" s="32"/>
      <c r="AH4193" s="32"/>
      <c r="AI4193" s="40"/>
      <c r="AJ4193" s="41"/>
      <c r="AK4193" s="42"/>
      <c r="AL4193" s="40"/>
      <c r="AM4193" s="41"/>
      <c r="AN4193" s="42"/>
      <c r="AO4193" s="43"/>
      <c r="AP4193" s="43"/>
      <c r="AQ4193" s="43"/>
    </row>
    <row r="4194" spans="5:43" x14ac:dyDescent="0.2">
      <c r="E4194" s="36"/>
      <c r="G4194" s="37"/>
      <c r="H4194" s="38"/>
      <c r="I4194" s="38"/>
      <c r="J4194" s="38"/>
      <c r="M4194" s="39"/>
      <c r="AG4194" s="32"/>
      <c r="AH4194" s="32"/>
      <c r="AI4194" s="40"/>
      <c r="AJ4194" s="41"/>
      <c r="AK4194" s="42"/>
      <c r="AL4194" s="40"/>
      <c r="AM4194" s="41"/>
      <c r="AN4194" s="42"/>
      <c r="AO4194" s="43"/>
      <c r="AP4194" s="43"/>
      <c r="AQ4194" s="43"/>
    </row>
    <row r="4195" spans="5:43" x14ac:dyDescent="0.2">
      <c r="E4195" s="36"/>
      <c r="G4195" s="37"/>
      <c r="H4195" s="38"/>
      <c r="I4195" s="38"/>
      <c r="J4195" s="38"/>
      <c r="M4195" s="39"/>
      <c r="AG4195" s="32"/>
      <c r="AH4195" s="32"/>
      <c r="AI4195" s="40"/>
      <c r="AJ4195" s="41"/>
      <c r="AK4195" s="42"/>
      <c r="AL4195" s="40"/>
      <c r="AM4195" s="41"/>
      <c r="AN4195" s="42"/>
      <c r="AO4195" s="43"/>
      <c r="AP4195" s="43"/>
      <c r="AQ4195" s="43"/>
    </row>
    <row r="4196" spans="5:43" x14ac:dyDescent="0.2">
      <c r="E4196" s="36"/>
      <c r="G4196" s="37"/>
      <c r="H4196" s="38"/>
      <c r="I4196" s="38"/>
      <c r="J4196" s="38"/>
      <c r="M4196" s="39"/>
      <c r="AG4196" s="32"/>
      <c r="AH4196" s="32"/>
      <c r="AI4196" s="40"/>
      <c r="AJ4196" s="41"/>
      <c r="AK4196" s="42"/>
      <c r="AL4196" s="40"/>
      <c r="AM4196" s="41"/>
      <c r="AN4196" s="42"/>
      <c r="AO4196" s="43"/>
      <c r="AP4196" s="43"/>
      <c r="AQ4196" s="43"/>
    </row>
    <row r="4197" spans="5:43" x14ac:dyDescent="0.2">
      <c r="E4197" s="36"/>
      <c r="G4197" s="37"/>
      <c r="H4197" s="38"/>
      <c r="I4197" s="38"/>
      <c r="J4197" s="38"/>
      <c r="M4197" s="39"/>
      <c r="AG4197" s="32"/>
      <c r="AH4197" s="32"/>
      <c r="AI4197" s="40"/>
      <c r="AJ4197" s="41"/>
      <c r="AK4197" s="42"/>
      <c r="AL4197" s="40"/>
      <c r="AM4197" s="41"/>
      <c r="AN4197" s="42"/>
      <c r="AO4197" s="43"/>
      <c r="AP4197" s="43"/>
      <c r="AQ4197" s="43"/>
    </row>
    <row r="4198" spans="5:43" x14ac:dyDescent="0.2">
      <c r="E4198" s="36"/>
      <c r="G4198" s="37"/>
      <c r="H4198" s="38"/>
      <c r="I4198" s="38"/>
      <c r="J4198" s="38"/>
      <c r="M4198" s="39"/>
      <c r="AG4198" s="32"/>
      <c r="AH4198" s="32"/>
      <c r="AI4198" s="40"/>
      <c r="AJ4198" s="41"/>
      <c r="AK4198" s="42"/>
      <c r="AL4198" s="40"/>
      <c r="AM4198" s="41"/>
      <c r="AN4198" s="42"/>
      <c r="AO4198" s="43"/>
      <c r="AP4198" s="43"/>
      <c r="AQ4198" s="43"/>
    </row>
    <row r="4199" spans="5:43" x14ac:dyDescent="0.2">
      <c r="E4199" s="36"/>
      <c r="G4199" s="37"/>
      <c r="H4199" s="38"/>
      <c r="I4199" s="38"/>
      <c r="J4199" s="38"/>
      <c r="M4199" s="39"/>
      <c r="AG4199" s="32"/>
      <c r="AH4199" s="32"/>
      <c r="AI4199" s="40"/>
      <c r="AJ4199" s="41"/>
      <c r="AK4199" s="42"/>
      <c r="AL4199" s="40"/>
      <c r="AM4199" s="41"/>
      <c r="AN4199" s="42"/>
      <c r="AO4199" s="43"/>
      <c r="AP4199" s="43"/>
      <c r="AQ4199" s="43"/>
    </row>
    <row r="4200" spans="5:43" x14ac:dyDescent="0.2">
      <c r="E4200" s="36"/>
      <c r="G4200" s="37"/>
      <c r="H4200" s="38"/>
      <c r="I4200" s="38"/>
      <c r="J4200" s="38"/>
      <c r="M4200" s="39"/>
      <c r="AG4200" s="32"/>
      <c r="AH4200" s="32"/>
      <c r="AI4200" s="40"/>
      <c r="AJ4200" s="41"/>
      <c r="AK4200" s="42"/>
      <c r="AL4200" s="40"/>
      <c r="AM4200" s="41"/>
      <c r="AN4200" s="42"/>
      <c r="AO4200" s="43"/>
      <c r="AP4200" s="43"/>
      <c r="AQ4200" s="43"/>
    </row>
    <row r="4201" spans="5:43" x14ac:dyDescent="0.2">
      <c r="E4201" s="36"/>
      <c r="G4201" s="37"/>
      <c r="H4201" s="38"/>
      <c r="I4201" s="38"/>
      <c r="J4201" s="38"/>
      <c r="M4201" s="39"/>
      <c r="AG4201" s="32"/>
      <c r="AH4201" s="32"/>
      <c r="AI4201" s="40"/>
      <c r="AJ4201" s="41"/>
      <c r="AK4201" s="42"/>
      <c r="AL4201" s="40"/>
      <c r="AM4201" s="41"/>
      <c r="AN4201" s="42"/>
      <c r="AO4201" s="43"/>
      <c r="AP4201" s="43"/>
      <c r="AQ4201" s="43"/>
    </row>
    <row r="4202" spans="5:43" x14ac:dyDescent="0.2">
      <c r="E4202" s="36"/>
      <c r="G4202" s="37"/>
      <c r="H4202" s="38"/>
      <c r="I4202" s="38"/>
      <c r="J4202" s="38"/>
      <c r="M4202" s="39"/>
      <c r="AG4202" s="32"/>
      <c r="AH4202" s="32"/>
      <c r="AI4202" s="40"/>
      <c r="AJ4202" s="41"/>
      <c r="AK4202" s="42"/>
      <c r="AL4202" s="40"/>
      <c r="AM4202" s="41"/>
      <c r="AN4202" s="42"/>
      <c r="AO4202" s="43"/>
      <c r="AP4202" s="43"/>
      <c r="AQ4202" s="43"/>
    </row>
    <row r="4203" spans="5:43" x14ac:dyDescent="0.2">
      <c r="E4203" s="36"/>
      <c r="G4203" s="37"/>
      <c r="H4203" s="38"/>
      <c r="I4203" s="38"/>
      <c r="J4203" s="38"/>
      <c r="M4203" s="39"/>
      <c r="AG4203" s="32"/>
      <c r="AH4203" s="32"/>
      <c r="AI4203" s="40"/>
      <c r="AJ4203" s="41"/>
      <c r="AK4203" s="42"/>
      <c r="AL4203" s="40"/>
      <c r="AM4203" s="41"/>
      <c r="AN4203" s="42"/>
      <c r="AO4203" s="43"/>
      <c r="AP4203" s="43"/>
      <c r="AQ4203" s="43"/>
    </row>
    <row r="4204" spans="5:43" x14ac:dyDescent="0.2">
      <c r="E4204" s="36"/>
      <c r="G4204" s="37"/>
      <c r="H4204" s="38"/>
      <c r="I4204" s="38"/>
      <c r="J4204" s="38"/>
      <c r="M4204" s="39"/>
      <c r="AG4204" s="32"/>
      <c r="AH4204" s="32"/>
      <c r="AI4204" s="40"/>
      <c r="AJ4204" s="41"/>
      <c r="AK4204" s="42"/>
      <c r="AL4204" s="40"/>
      <c r="AM4204" s="41"/>
      <c r="AN4204" s="42"/>
      <c r="AO4204" s="43"/>
      <c r="AP4204" s="43"/>
      <c r="AQ4204" s="43"/>
    </row>
    <row r="4205" spans="5:43" x14ac:dyDescent="0.2">
      <c r="E4205" s="36"/>
      <c r="G4205" s="37"/>
      <c r="H4205" s="38"/>
      <c r="I4205" s="38"/>
      <c r="J4205" s="38"/>
      <c r="M4205" s="39"/>
      <c r="AG4205" s="32"/>
      <c r="AH4205" s="32"/>
      <c r="AI4205" s="40"/>
      <c r="AJ4205" s="41"/>
      <c r="AK4205" s="42"/>
      <c r="AL4205" s="40"/>
      <c r="AM4205" s="41"/>
      <c r="AN4205" s="42"/>
      <c r="AO4205" s="43"/>
      <c r="AP4205" s="43"/>
      <c r="AQ4205" s="43"/>
    </row>
    <row r="4206" spans="5:43" x14ac:dyDescent="0.2">
      <c r="E4206" s="36"/>
      <c r="G4206" s="37"/>
      <c r="H4206" s="38"/>
      <c r="I4206" s="38"/>
      <c r="J4206" s="38"/>
      <c r="M4206" s="39"/>
      <c r="AG4206" s="32"/>
      <c r="AH4206" s="32"/>
      <c r="AI4206" s="40"/>
      <c r="AJ4206" s="41"/>
      <c r="AK4206" s="42"/>
      <c r="AL4206" s="40"/>
      <c r="AM4206" s="41"/>
      <c r="AN4206" s="42"/>
      <c r="AO4206" s="43"/>
      <c r="AP4206" s="43"/>
      <c r="AQ4206" s="43"/>
    </row>
    <row r="4207" spans="5:43" x14ac:dyDescent="0.2">
      <c r="E4207" s="36"/>
      <c r="G4207" s="37"/>
      <c r="H4207" s="38"/>
      <c r="I4207" s="38"/>
      <c r="J4207" s="38"/>
      <c r="M4207" s="39"/>
      <c r="AG4207" s="32"/>
      <c r="AH4207" s="32"/>
      <c r="AI4207" s="40"/>
      <c r="AJ4207" s="41"/>
      <c r="AK4207" s="42"/>
      <c r="AL4207" s="40"/>
      <c r="AM4207" s="41"/>
      <c r="AN4207" s="42"/>
      <c r="AO4207" s="43"/>
      <c r="AP4207" s="43"/>
      <c r="AQ4207" s="43"/>
    </row>
    <row r="4208" spans="5:43" x14ac:dyDescent="0.2">
      <c r="E4208" s="36"/>
      <c r="G4208" s="37"/>
      <c r="H4208" s="38"/>
      <c r="I4208" s="38"/>
      <c r="J4208" s="38"/>
      <c r="M4208" s="39"/>
      <c r="AG4208" s="32"/>
      <c r="AH4208" s="32"/>
      <c r="AI4208" s="40"/>
      <c r="AJ4208" s="41"/>
      <c r="AK4208" s="42"/>
      <c r="AL4208" s="40"/>
      <c r="AM4208" s="41"/>
      <c r="AN4208" s="42"/>
      <c r="AO4208" s="43"/>
      <c r="AP4208" s="43"/>
      <c r="AQ4208" s="43"/>
    </row>
    <row r="4209" spans="5:43" x14ac:dyDescent="0.2">
      <c r="E4209" s="36"/>
      <c r="G4209" s="37"/>
      <c r="H4209" s="38"/>
      <c r="I4209" s="38"/>
      <c r="J4209" s="38"/>
      <c r="M4209" s="39"/>
      <c r="AG4209" s="32"/>
      <c r="AH4209" s="32"/>
      <c r="AI4209" s="40"/>
      <c r="AJ4209" s="41"/>
      <c r="AK4209" s="42"/>
      <c r="AL4209" s="40"/>
      <c r="AM4209" s="41"/>
      <c r="AN4209" s="42"/>
      <c r="AO4209" s="43"/>
      <c r="AP4209" s="43"/>
      <c r="AQ4209" s="43"/>
    </row>
    <row r="4210" spans="5:43" x14ac:dyDescent="0.2">
      <c r="E4210" s="36"/>
      <c r="G4210" s="37"/>
      <c r="H4210" s="38"/>
      <c r="I4210" s="38"/>
      <c r="J4210" s="38"/>
      <c r="M4210" s="39"/>
      <c r="AG4210" s="32"/>
      <c r="AH4210" s="32"/>
      <c r="AI4210" s="40"/>
      <c r="AJ4210" s="41"/>
      <c r="AK4210" s="42"/>
      <c r="AL4210" s="40"/>
      <c r="AM4210" s="41"/>
      <c r="AN4210" s="42"/>
      <c r="AO4210" s="43"/>
      <c r="AP4210" s="43"/>
      <c r="AQ4210" s="43"/>
    </row>
    <row r="4211" spans="5:43" x14ac:dyDescent="0.2">
      <c r="E4211" s="36"/>
      <c r="G4211" s="37"/>
      <c r="H4211" s="38"/>
      <c r="I4211" s="38"/>
      <c r="J4211" s="38"/>
      <c r="M4211" s="39"/>
      <c r="AG4211" s="32"/>
      <c r="AH4211" s="32"/>
      <c r="AI4211" s="40"/>
      <c r="AJ4211" s="41"/>
      <c r="AK4211" s="42"/>
      <c r="AL4211" s="40"/>
      <c r="AM4211" s="41"/>
      <c r="AN4211" s="42"/>
      <c r="AO4211" s="43"/>
      <c r="AP4211" s="43"/>
      <c r="AQ4211" s="43"/>
    </row>
    <row r="4212" spans="5:43" x14ac:dyDescent="0.2">
      <c r="E4212" s="36"/>
      <c r="G4212" s="37"/>
      <c r="H4212" s="38"/>
      <c r="I4212" s="38"/>
      <c r="J4212" s="38"/>
      <c r="M4212" s="39"/>
      <c r="AG4212" s="32"/>
      <c r="AH4212" s="32"/>
      <c r="AI4212" s="40"/>
      <c r="AJ4212" s="41"/>
      <c r="AK4212" s="42"/>
      <c r="AL4212" s="40"/>
      <c r="AM4212" s="41"/>
      <c r="AN4212" s="42"/>
      <c r="AO4212" s="43"/>
      <c r="AP4212" s="43"/>
      <c r="AQ4212" s="43"/>
    </row>
    <row r="4213" spans="5:43" x14ac:dyDescent="0.2">
      <c r="E4213" s="36"/>
      <c r="G4213" s="37"/>
      <c r="H4213" s="38"/>
      <c r="I4213" s="38"/>
      <c r="J4213" s="38"/>
      <c r="M4213" s="39"/>
      <c r="AG4213" s="32"/>
      <c r="AH4213" s="32"/>
      <c r="AI4213" s="40"/>
      <c r="AJ4213" s="41"/>
      <c r="AK4213" s="42"/>
      <c r="AL4213" s="40"/>
      <c r="AM4213" s="41"/>
      <c r="AN4213" s="42"/>
      <c r="AO4213" s="43"/>
      <c r="AP4213" s="43"/>
      <c r="AQ4213" s="43"/>
    </row>
    <row r="4214" spans="5:43" x14ac:dyDescent="0.2">
      <c r="E4214" s="36"/>
      <c r="G4214" s="37"/>
      <c r="H4214" s="38"/>
      <c r="I4214" s="38"/>
      <c r="J4214" s="38"/>
      <c r="M4214" s="39"/>
      <c r="AG4214" s="32"/>
      <c r="AH4214" s="32"/>
      <c r="AI4214" s="40"/>
      <c r="AJ4214" s="41"/>
      <c r="AK4214" s="42"/>
      <c r="AL4214" s="40"/>
      <c r="AM4214" s="41"/>
      <c r="AN4214" s="42"/>
      <c r="AO4214" s="43"/>
      <c r="AP4214" s="43"/>
      <c r="AQ4214" s="43"/>
    </row>
    <row r="4215" spans="5:43" x14ac:dyDescent="0.2">
      <c r="E4215" s="36"/>
      <c r="G4215" s="37"/>
      <c r="H4215" s="38"/>
      <c r="I4215" s="38"/>
      <c r="J4215" s="38"/>
      <c r="M4215" s="39"/>
      <c r="AG4215" s="32"/>
      <c r="AH4215" s="32"/>
      <c r="AI4215" s="40"/>
      <c r="AJ4215" s="41"/>
      <c r="AK4215" s="42"/>
      <c r="AL4215" s="40"/>
      <c r="AM4215" s="41"/>
      <c r="AN4215" s="42"/>
      <c r="AO4215" s="43"/>
      <c r="AP4215" s="43"/>
      <c r="AQ4215" s="43"/>
    </row>
    <row r="4216" spans="5:43" x14ac:dyDescent="0.2">
      <c r="E4216" s="36"/>
      <c r="G4216" s="37"/>
      <c r="H4216" s="38"/>
      <c r="I4216" s="38"/>
      <c r="J4216" s="38"/>
      <c r="M4216" s="39"/>
      <c r="AG4216" s="32"/>
      <c r="AH4216" s="32"/>
      <c r="AI4216" s="40"/>
      <c r="AJ4216" s="41"/>
      <c r="AK4216" s="42"/>
      <c r="AL4216" s="40"/>
      <c r="AM4216" s="41"/>
      <c r="AN4216" s="42"/>
      <c r="AO4216" s="43"/>
      <c r="AP4216" s="43"/>
      <c r="AQ4216" s="43"/>
    </row>
    <row r="4217" spans="5:43" x14ac:dyDescent="0.2">
      <c r="E4217" s="36"/>
      <c r="G4217" s="37"/>
      <c r="H4217" s="38"/>
      <c r="I4217" s="38"/>
      <c r="J4217" s="38"/>
      <c r="M4217" s="39"/>
      <c r="AG4217" s="32"/>
      <c r="AH4217" s="32"/>
      <c r="AI4217" s="40"/>
      <c r="AJ4217" s="41"/>
      <c r="AK4217" s="42"/>
      <c r="AL4217" s="40"/>
      <c r="AM4217" s="41"/>
      <c r="AN4217" s="42"/>
      <c r="AO4217" s="43"/>
      <c r="AP4217" s="43"/>
      <c r="AQ4217" s="43"/>
    </row>
    <row r="4218" spans="5:43" x14ac:dyDescent="0.2">
      <c r="E4218" s="36"/>
      <c r="G4218" s="37"/>
      <c r="H4218" s="38"/>
      <c r="I4218" s="38"/>
      <c r="J4218" s="38"/>
      <c r="M4218" s="39"/>
      <c r="AG4218" s="32"/>
      <c r="AH4218" s="32"/>
      <c r="AI4218" s="40"/>
      <c r="AJ4218" s="41"/>
      <c r="AK4218" s="42"/>
      <c r="AL4218" s="40"/>
      <c r="AM4218" s="41"/>
      <c r="AN4218" s="42"/>
      <c r="AO4218" s="43"/>
      <c r="AP4218" s="43"/>
      <c r="AQ4218" s="43"/>
    </row>
    <row r="4219" spans="5:43" x14ac:dyDescent="0.2">
      <c r="E4219" s="36"/>
      <c r="G4219" s="37"/>
      <c r="H4219" s="38"/>
      <c r="I4219" s="38"/>
      <c r="J4219" s="38"/>
      <c r="M4219" s="39"/>
      <c r="AG4219" s="32"/>
      <c r="AH4219" s="32"/>
      <c r="AI4219" s="40"/>
      <c r="AJ4219" s="41"/>
      <c r="AK4219" s="42"/>
      <c r="AL4219" s="40"/>
      <c r="AM4219" s="41"/>
      <c r="AN4219" s="42"/>
      <c r="AO4219" s="43"/>
      <c r="AP4219" s="43"/>
      <c r="AQ4219" s="43"/>
    </row>
    <row r="4220" spans="5:43" x14ac:dyDescent="0.2">
      <c r="E4220" s="36"/>
      <c r="G4220" s="37"/>
      <c r="H4220" s="38"/>
      <c r="I4220" s="38"/>
      <c r="J4220" s="38"/>
      <c r="M4220" s="39"/>
      <c r="AG4220" s="32"/>
      <c r="AH4220" s="32"/>
      <c r="AI4220" s="40"/>
      <c r="AJ4220" s="41"/>
      <c r="AK4220" s="42"/>
      <c r="AL4220" s="40"/>
      <c r="AM4220" s="41"/>
      <c r="AN4220" s="42"/>
      <c r="AO4220" s="43"/>
      <c r="AP4220" s="43"/>
      <c r="AQ4220" s="43"/>
    </row>
    <row r="4221" spans="5:43" x14ac:dyDescent="0.2">
      <c r="E4221" s="36"/>
      <c r="G4221" s="37"/>
      <c r="H4221" s="38"/>
      <c r="I4221" s="38"/>
      <c r="J4221" s="38"/>
      <c r="M4221" s="39"/>
      <c r="AG4221" s="32"/>
      <c r="AH4221" s="32"/>
      <c r="AI4221" s="40"/>
      <c r="AJ4221" s="41"/>
      <c r="AK4221" s="42"/>
      <c r="AL4221" s="40"/>
      <c r="AM4221" s="41"/>
      <c r="AN4221" s="42"/>
      <c r="AO4221" s="43"/>
      <c r="AP4221" s="43"/>
      <c r="AQ4221" s="43"/>
    </row>
    <row r="4222" spans="5:43" x14ac:dyDescent="0.2">
      <c r="E4222" s="36"/>
      <c r="G4222" s="37"/>
      <c r="H4222" s="38"/>
      <c r="I4222" s="38"/>
      <c r="J4222" s="38"/>
      <c r="M4222" s="39"/>
      <c r="AG4222" s="32"/>
      <c r="AH4222" s="32"/>
      <c r="AI4222" s="40"/>
      <c r="AJ4222" s="41"/>
      <c r="AK4222" s="42"/>
      <c r="AL4222" s="40"/>
      <c r="AM4222" s="41"/>
      <c r="AN4222" s="42"/>
      <c r="AO4222" s="43"/>
      <c r="AP4222" s="43"/>
      <c r="AQ4222" s="43"/>
    </row>
    <row r="4223" spans="5:43" x14ac:dyDescent="0.2">
      <c r="E4223" s="36"/>
      <c r="G4223" s="37"/>
      <c r="H4223" s="38"/>
      <c r="I4223" s="38"/>
      <c r="J4223" s="38"/>
      <c r="M4223" s="39"/>
      <c r="AG4223" s="32"/>
      <c r="AH4223" s="32"/>
      <c r="AI4223" s="40"/>
      <c r="AJ4223" s="41"/>
      <c r="AK4223" s="42"/>
      <c r="AL4223" s="40"/>
      <c r="AM4223" s="41"/>
      <c r="AN4223" s="42"/>
      <c r="AO4223" s="43"/>
      <c r="AP4223" s="43"/>
      <c r="AQ4223" s="43"/>
    </row>
    <row r="4224" spans="5:43" x14ac:dyDescent="0.2">
      <c r="E4224" s="36"/>
      <c r="G4224" s="37"/>
      <c r="H4224" s="38"/>
      <c r="I4224" s="38"/>
      <c r="J4224" s="38"/>
      <c r="M4224" s="39"/>
      <c r="AG4224" s="32"/>
      <c r="AH4224" s="32"/>
      <c r="AI4224" s="40"/>
      <c r="AJ4224" s="41"/>
      <c r="AK4224" s="42"/>
      <c r="AL4224" s="40"/>
      <c r="AM4224" s="41"/>
      <c r="AN4224" s="42"/>
      <c r="AO4224" s="43"/>
      <c r="AP4224" s="43"/>
      <c r="AQ4224" s="43"/>
    </row>
    <row r="4225" spans="5:43" x14ac:dyDescent="0.2">
      <c r="E4225" s="36"/>
      <c r="G4225" s="37"/>
      <c r="H4225" s="38"/>
      <c r="I4225" s="38"/>
      <c r="J4225" s="38"/>
      <c r="M4225" s="39"/>
      <c r="AG4225" s="32"/>
      <c r="AH4225" s="32"/>
      <c r="AI4225" s="40"/>
      <c r="AJ4225" s="41"/>
      <c r="AK4225" s="42"/>
      <c r="AL4225" s="40"/>
      <c r="AM4225" s="41"/>
      <c r="AN4225" s="42"/>
      <c r="AO4225" s="43"/>
      <c r="AP4225" s="43"/>
      <c r="AQ4225" s="43"/>
    </row>
    <row r="4226" spans="5:43" x14ac:dyDescent="0.2">
      <c r="E4226" s="36"/>
      <c r="G4226" s="37"/>
      <c r="H4226" s="38"/>
      <c r="I4226" s="38"/>
      <c r="J4226" s="38"/>
      <c r="M4226" s="39"/>
      <c r="AG4226" s="32"/>
      <c r="AH4226" s="32"/>
      <c r="AI4226" s="40"/>
      <c r="AJ4226" s="41"/>
      <c r="AK4226" s="42"/>
      <c r="AL4226" s="40"/>
      <c r="AM4226" s="41"/>
      <c r="AN4226" s="42"/>
      <c r="AO4226" s="43"/>
      <c r="AP4226" s="43"/>
      <c r="AQ4226" s="43"/>
    </row>
    <row r="4227" spans="5:43" x14ac:dyDescent="0.2">
      <c r="E4227" s="36"/>
      <c r="G4227" s="37"/>
      <c r="H4227" s="38"/>
      <c r="I4227" s="38"/>
      <c r="J4227" s="38"/>
      <c r="M4227" s="39"/>
      <c r="AG4227" s="32"/>
      <c r="AH4227" s="32"/>
      <c r="AI4227" s="40"/>
      <c r="AJ4227" s="41"/>
      <c r="AK4227" s="42"/>
      <c r="AL4227" s="40"/>
      <c r="AM4227" s="41"/>
      <c r="AN4227" s="42"/>
      <c r="AO4227" s="43"/>
      <c r="AP4227" s="43"/>
      <c r="AQ4227" s="43"/>
    </row>
    <row r="4228" spans="5:43" x14ac:dyDescent="0.2">
      <c r="E4228" s="36"/>
      <c r="G4228" s="37"/>
      <c r="H4228" s="38"/>
      <c r="I4228" s="38"/>
      <c r="J4228" s="38"/>
      <c r="M4228" s="39"/>
      <c r="AG4228" s="32"/>
      <c r="AH4228" s="32"/>
      <c r="AI4228" s="40"/>
      <c r="AJ4228" s="41"/>
      <c r="AK4228" s="42"/>
      <c r="AL4228" s="40"/>
      <c r="AM4228" s="41"/>
      <c r="AN4228" s="42"/>
      <c r="AO4228" s="43"/>
      <c r="AP4228" s="43"/>
      <c r="AQ4228" s="43"/>
    </row>
    <row r="4229" spans="5:43" x14ac:dyDescent="0.2">
      <c r="E4229" s="36"/>
      <c r="G4229" s="37"/>
      <c r="H4229" s="38"/>
      <c r="I4229" s="38"/>
      <c r="J4229" s="38"/>
      <c r="M4229" s="39"/>
      <c r="AG4229" s="32"/>
      <c r="AH4229" s="32"/>
      <c r="AI4229" s="40"/>
      <c r="AJ4229" s="41"/>
      <c r="AK4229" s="42"/>
      <c r="AL4229" s="40"/>
      <c r="AM4229" s="41"/>
      <c r="AN4229" s="42"/>
      <c r="AO4229" s="43"/>
      <c r="AP4229" s="43"/>
      <c r="AQ4229" s="43"/>
    </row>
    <row r="4230" spans="5:43" x14ac:dyDescent="0.2">
      <c r="E4230" s="36"/>
      <c r="G4230" s="37"/>
      <c r="H4230" s="38"/>
      <c r="I4230" s="38"/>
      <c r="J4230" s="38"/>
      <c r="M4230" s="39"/>
      <c r="AG4230" s="32"/>
      <c r="AH4230" s="32"/>
      <c r="AI4230" s="40"/>
      <c r="AJ4230" s="41"/>
      <c r="AK4230" s="42"/>
      <c r="AL4230" s="40"/>
      <c r="AM4230" s="41"/>
      <c r="AN4230" s="42"/>
      <c r="AO4230" s="43"/>
      <c r="AP4230" s="43"/>
      <c r="AQ4230" s="43"/>
    </row>
    <row r="4231" spans="5:43" x14ac:dyDescent="0.2">
      <c r="E4231" s="36"/>
      <c r="G4231" s="37"/>
      <c r="H4231" s="38"/>
      <c r="I4231" s="38"/>
      <c r="J4231" s="38"/>
      <c r="M4231" s="39"/>
      <c r="AG4231" s="32"/>
      <c r="AH4231" s="32"/>
      <c r="AI4231" s="40"/>
      <c r="AJ4231" s="41"/>
      <c r="AK4231" s="42"/>
      <c r="AL4231" s="40"/>
      <c r="AM4231" s="41"/>
      <c r="AN4231" s="42"/>
      <c r="AO4231" s="43"/>
      <c r="AP4231" s="43"/>
      <c r="AQ4231" s="43"/>
    </row>
    <row r="4232" spans="5:43" x14ac:dyDescent="0.2">
      <c r="E4232" s="36"/>
      <c r="G4232" s="37"/>
      <c r="H4232" s="38"/>
      <c r="I4232" s="38"/>
      <c r="J4232" s="38"/>
      <c r="M4232" s="39"/>
      <c r="AG4232" s="32"/>
      <c r="AH4232" s="32"/>
      <c r="AI4232" s="40"/>
      <c r="AJ4232" s="41"/>
      <c r="AK4232" s="42"/>
      <c r="AL4232" s="40"/>
      <c r="AM4232" s="41"/>
      <c r="AN4232" s="42"/>
      <c r="AO4232" s="43"/>
      <c r="AP4232" s="43"/>
      <c r="AQ4232" s="43"/>
    </row>
    <row r="4233" spans="5:43" x14ac:dyDescent="0.2">
      <c r="E4233" s="36"/>
      <c r="G4233" s="37"/>
      <c r="H4233" s="38"/>
      <c r="I4233" s="38"/>
      <c r="J4233" s="38"/>
      <c r="M4233" s="39"/>
      <c r="AG4233" s="32"/>
      <c r="AH4233" s="32"/>
      <c r="AI4233" s="40"/>
      <c r="AJ4233" s="41"/>
      <c r="AK4233" s="42"/>
      <c r="AL4233" s="40"/>
      <c r="AM4233" s="41"/>
      <c r="AN4233" s="42"/>
      <c r="AO4233" s="43"/>
      <c r="AP4233" s="43"/>
      <c r="AQ4233" s="43"/>
    </row>
    <row r="4234" spans="5:43" x14ac:dyDescent="0.2">
      <c r="E4234" s="36"/>
      <c r="G4234" s="37"/>
      <c r="H4234" s="38"/>
      <c r="I4234" s="38"/>
      <c r="J4234" s="38"/>
      <c r="M4234" s="39"/>
      <c r="AG4234" s="32"/>
      <c r="AH4234" s="32"/>
      <c r="AI4234" s="40"/>
      <c r="AJ4234" s="41"/>
      <c r="AK4234" s="42"/>
      <c r="AL4234" s="40"/>
      <c r="AM4234" s="41"/>
      <c r="AN4234" s="42"/>
      <c r="AO4234" s="43"/>
      <c r="AP4234" s="43"/>
      <c r="AQ4234" s="43"/>
    </row>
    <row r="4235" spans="5:43" x14ac:dyDescent="0.2">
      <c r="E4235" s="36"/>
      <c r="G4235" s="37"/>
      <c r="H4235" s="38"/>
      <c r="I4235" s="38"/>
      <c r="J4235" s="38"/>
      <c r="M4235" s="39"/>
      <c r="AG4235" s="32"/>
      <c r="AH4235" s="32"/>
      <c r="AI4235" s="40"/>
      <c r="AJ4235" s="41"/>
      <c r="AK4235" s="42"/>
      <c r="AL4235" s="40"/>
      <c r="AM4235" s="41"/>
      <c r="AN4235" s="42"/>
      <c r="AO4235" s="43"/>
      <c r="AP4235" s="43"/>
      <c r="AQ4235" s="43"/>
    </row>
    <row r="4236" spans="5:43" x14ac:dyDescent="0.2">
      <c r="E4236" s="36"/>
      <c r="G4236" s="37"/>
      <c r="H4236" s="38"/>
      <c r="I4236" s="38"/>
      <c r="J4236" s="38"/>
      <c r="M4236" s="39"/>
      <c r="AG4236" s="32"/>
      <c r="AH4236" s="32"/>
      <c r="AI4236" s="40"/>
      <c r="AJ4236" s="41"/>
      <c r="AK4236" s="42"/>
      <c r="AL4236" s="40"/>
      <c r="AM4236" s="41"/>
      <c r="AN4236" s="42"/>
      <c r="AO4236" s="43"/>
      <c r="AP4236" s="43"/>
      <c r="AQ4236" s="43"/>
    </row>
    <row r="4237" spans="5:43" x14ac:dyDescent="0.2">
      <c r="E4237" s="36"/>
      <c r="G4237" s="37"/>
      <c r="H4237" s="38"/>
      <c r="I4237" s="38"/>
      <c r="J4237" s="38"/>
      <c r="M4237" s="39"/>
      <c r="AG4237" s="32"/>
      <c r="AH4237" s="32"/>
      <c r="AI4237" s="40"/>
      <c r="AJ4237" s="41"/>
      <c r="AK4237" s="42"/>
      <c r="AL4237" s="40"/>
      <c r="AM4237" s="41"/>
      <c r="AN4237" s="42"/>
      <c r="AO4237" s="43"/>
      <c r="AP4237" s="43"/>
      <c r="AQ4237" s="43"/>
    </row>
    <row r="4238" spans="5:43" x14ac:dyDescent="0.2">
      <c r="E4238" s="36"/>
      <c r="G4238" s="37"/>
      <c r="H4238" s="38"/>
      <c r="I4238" s="38"/>
      <c r="J4238" s="38"/>
      <c r="M4238" s="39"/>
      <c r="AG4238" s="32"/>
      <c r="AH4238" s="32"/>
      <c r="AI4238" s="40"/>
      <c r="AJ4238" s="41"/>
      <c r="AK4238" s="42"/>
      <c r="AL4238" s="40"/>
      <c r="AM4238" s="41"/>
      <c r="AN4238" s="42"/>
      <c r="AO4238" s="43"/>
      <c r="AP4238" s="43"/>
      <c r="AQ4238" s="43"/>
    </row>
    <row r="4239" spans="5:43" x14ac:dyDescent="0.2">
      <c r="E4239" s="36"/>
      <c r="G4239" s="37"/>
      <c r="H4239" s="38"/>
      <c r="I4239" s="38"/>
      <c r="J4239" s="38"/>
      <c r="M4239" s="39"/>
      <c r="AG4239" s="32"/>
      <c r="AH4239" s="32"/>
      <c r="AI4239" s="40"/>
      <c r="AJ4239" s="41"/>
      <c r="AK4239" s="42"/>
      <c r="AL4239" s="40"/>
      <c r="AM4239" s="41"/>
      <c r="AN4239" s="42"/>
      <c r="AO4239" s="43"/>
      <c r="AP4239" s="43"/>
      <c r="AQ4239" s="43"/>
    </row>
    <row r="4240" spans="5:43" x14ac:dyDescent="0.2">
      <c r="E4240" s="36"/>
      <c r="G4240" s="37"/>
      <c r="H4240" s="38"/>
      <c r="I4240" s="38"/>
      <c r="J4240" s="38"/>
      <c r="M4240" s="39"/>
      <c r="AG4240" s="32"/>
      <c r="AH4240" s="32"/>
      <c r="AI4240" s="40"/>
      <c r="AJ4240" s="41"/>
      <c r="AK4240" s="42"/>
      <c r="AL4240" s="40"/>
      <c r="AM4240" s="41"/>
      <c r="AN4240" s="42"/>
      <c r="AO4240" s="43"/>
      <c r="AP4240" s="43"/>
      <c r="AQ4240" s="43"/>
    </row>
    <row r="4241" spans="5:43" x14ac:dyDescent="0.2">
      <c r="E4241" s="36"/>
      <c r="G4241" s="37"/>
      <c r="H4241" s="38"/>
      <c r="I4241" s="38"/>
      <c r="J4241" s="38"/>
      <c r="M4241" s="39"/>
      <c r="AG4241" s="32"/>
      <c r="AH4241" s="32"/>
      <c r="AI4241" s="40"/>
      <c r="AJ4241" s="41"/>
      <c r="AK4241" s="42"/>
      <c r="AL4241" s="40"/>
      <c r="AM4241" s="41"/>
      <c r="AN4241" s="42"/>
      <c r="AO4241" s="43"/>
      <c r="AP4241" s="43"/>
      <c r="AQ4241" s="43"/>
    </row>
    <row r="4242" spans="5:43" x14ac:dyDescent="0.2">
      <c r="E4242" s="36"/>
      <c r="G4242" s="37"/>
      <c r="H4242" s="38"/>
      <c r="I4242" s="38"/>
      <c r="J4242" s="38"/>
      <c r="M4242" s="39"/>
      <c r="AG4242" s="32"/>
      <c r="AH4242" s="32"/>
      <c r="AI4242" s="40"/>
      <c r="AJ4242" s="41"/>
      <c r="AK4242" s="42"/>
      <c r="AL4242" s="40"/>
      <c r="AM4242" s="41"/>
      <c r="AN4242" s="42"/>
      <c r="AO4242" s="43"/>
      <c r="AP4242" s="43"/>
      <c r="AQ4242" s="43"/>
    </row>
    <row r="4243" spans="5:43" x14ac:dyDescent="0.2">
      <c r="E4243" s="36"/>
      <c r="G4243" s="37"/>
      <c r="H4243" s="38"/>
      <c r="I4243" s="38"/>
      <c r="J4243" s="38"/>
      <c r="M4243" s="39"/>
      <c r="AG4243" s="32"/>
      <c r="AH4243" s="32"/>
      <c r="AI4243" s="40"/>
      <c r="AJ4243" s="41"/>
      <c r="AK4243" s="42"/>
      <c r="AL4243" s="40"/>
      <c r="AM4243" s="41"/>
      <c r="AN4243" s="42"/>
      <c r="AO4243" s="43"/>
      <c r="AP4243" s="43"/>
      <c r="AQ4243" s="43"/>
    </row>
    <row r="4244" spans="5:43" x14ac:dyDescent="0.2">
      <c r="E4244" s="36"/>
      <c r="G4244" s="37"/>
      <c r="H4244" s="38"/>
      <c r="I4244" s="38"/>
      <c r="J4244" s="38"/>
      <c r="M4244" s="39"/>
      <c r="AG4244" s="32"/>
      <c r="AH4244" s="32"/>
      <c r="AI4244" s="40"/>
      <c r="AJ4244" s="41"/>
      <c r="AK4244" s="42"/>
      <c r="AL4244" s="40"/>
      <c r="AM4244" s="41"/>
      <c r="AN4244" s="42"/>
      <c r="AO4244" s="43"/>
      <c r="AP4244" s="43"/>
      <c r="AQ4244" s="43"/>
    </row>
    <row r="4245" spans="5:43" x14ac:dyDescent="0.2">
      <c r="E4245" s="36"/>
      <c r="G4245" s="37"/>
      <c r="H4245" s="38"/>
      <c r="I4245" s="38"/>
      <c r="J4245" s="38"/>
      <c r="M4245" s="39"/>
      <c r="AG4245" s="32"/>
      <c r="AH4245" s="32"/>
      <c r="AI4245" s="40"/>
      <c r="AJ4245" s="41"/>
      <c r="AK4245" s="42"/>
      <c r="AL4245" s="40"/>
      <c r="AM4245" s="41"/>
      <c r="AN4245" s="42"/>
      <c r="AO4245" s="43"/>
      <c r="AP4245" s="43"/>
      <c r="AQ4245" s="43"/>
    </row>
    <row r="4246" spans="5:43" x14ac:dyDescent="0.2">
      <c r="E4246" s="36"/>
      <c r="G4246" s="37"/>
      <c r="H4246" s="38"/>
      <c r="I4246" s="38"/>
      <c r="J4246" s="38"/>
      <c r="M4246" s="39"/>
      <c r="AG4246" s="32"/>
      <c r="AH4246" s="32"/>
      <c r="AI4246" s="40"/>
      <c r="AJ4246" s="41"/>
      <c r="AK4246" s="42"/>
      <c r="AL4246" s="40"/>
      <c r="AM4246" s="41"/>
      <c r="AN4246" s="42"/>
      <c r="AO4246" s="43"/>
      <c r="AP4246" s="43"/>
      <c r="AQ4246" s="43"/>
    </row>
    <row r="4247" spans="5:43" x14ac:dyDescent="0.2">
      <c r="E4247" s="36"/>
      <c r="G4247" s="37"/>
      <c r="H4247" s="38"/>
      <c r="I4247" s="38"/>
      <c r="J4247" s="38"/>
      <c r="M4247" s="39"/>
      <c r="AG4247" s="32"/>
      <c r="AH4247" s="32"/>
      <c r="AI4247" s="40"/>
      <c r="AJ4247" s="41"/>
      <c r="AK4247" s="42"/>
      <c r="AL4247" s="40"/>
      <c r="AM4247" s="41"/>
      <c r="AN4247" s="42"/>
      <c r="AO4247" s="43"/>
      <c r="AP4247" s="43"/>
      <c r="AQ4247" s="43"/>
    </row>
    <row r="4248" spans="5:43" x14ac:dyDescent="0.2">
      <c r="E4248" s="36"/>
      <c r="G4248" s="37"/>
      <c r="H4248" s="38"/>
      <c r="I4248" s="38"/>
      <c r="J4248" s="38"/>
      <c r="M4248" s="39"/>
      <c r="AG4248" s="32"/>
      <c r="AH4248" s="32"/>
      <c r="AI4248" s="40"/>
      <c r="AJ4248" s="41"/>
      <c r="AK4248" s="42"/>
      <c r="AL4248" s="40"/>
      <c r="AM4248" s="41"/>
      <c r="AN4248" s="42"/>
      <c r="AO4248" s="43"/>
      <c r="AP4248" s="43"/>
      <c r="AQ4248" s="43"/>
    </row>
    <row r="4249" spans="5:43" x14ac:dyDescent="0.2">
      <c r="E4249" s="36"/>
      <c r="G4249" s="37"/>
      <c r="H4249" s="38"/>
      <c r="I4249" s="38"/>
      <c r="J4249" s="38"/>
      <c r="M4249" s="39"/>
      <c r="AG4249" s="32"/>
      <c r="AH4249" s="32"/>
      <c r="AI4249" s="40"/>
      <c r="AJ4249" s="41"/>
      <c r="AK4249" s="42"/>
      <c r="AL4249" s="40"/>
      <c r="AM4249" s="41"/>
      <c r="AN4249" s="42"/>
      <c r="AO4249" s="43"/>
      <c r="AP4249" s="43"/>
      <c r="AQ4249" s="43"/>
    </row>
    <row r="4250" spans="5:43" x14ac:dyDescent="0.2">
      <c r="E4250" s="36"/>
      <c r="G4250" s="37"/>
      <c r="H4250" s="38"/>
      <c r="I4250" s="38"/>
      <c r="J4250" s="38"/>
      <c r="M4250" s="39"/>
      <c r="AG4250" s="32"/>
      <c r="AH4250" s="32"/>
      <c r="AI4250" s="40"/>
      <c r="AJ4250" s="41"/>
      <c r="AK4250" s="42"/>
      <c r="AL4250" s="40"/>
      <c r="AM4250" s="41"/>
      <c r="AN4250" s="42"/>
      <c r="AO4250" s="43"/>
      <c r="AP4250" s="43"/>
      <c r="AQ4250" s="43"/>
    </row>
    <row r="4251" spans="5:43" x14ac:dyDescent="0.2">
      <c r="E4251" s="36"/>
      <c r="G4251" s="37"/>
      <c r="H4251" s="38"/>
      <c r="I4251" s="38"/>
      <c r="J4251" s="38"/>
      <c r="M4251" s="39"/>
      <c r="AG4251" s="32"/>
      <c r="AH4251" s="32"/>
      <c r="AI4251" s="40"/>
      <c r="AJ4251" s="41"/>
      <c r="AK4251" s="42"/>
      <c r="AL4251" s="40"/>
      <c r="AM4251" s="41"/>
      <c r="AN4251" s="42"/>
      <c r="AO4251" s="43"/>
      <c r="AP4251" s="43"/>
      <c r="AQ4251" s="43"/>
    </row>
    <row r="4252" spans="5:43" x14ac:dyDescent="0.2">
      <c r="E4252" s="36"/>
      <c r="G4252" s="37"/>
      <c r="H4252" s="38"/>
      <c r="I4252" s="38"/>
      <c r="J4252" s="38"/>
      <c r="M4252" s="39"/>
      <c r="AG4252" s="32"/>
      <c r="AH4252" s="32"/>
      <c r="AI4252" s="40"/>
      <c r="AJ4252" s="41"/>
      <c r="AK4252" s="42"/>
      <c r="AL4252" s="40"/>
      <c r="AM4252" s="41"/>
      <c r="AN4252" s="42"/>
      <c r="AO4252" s="43"/>
      <c r="AP4252" s="43"/>
      <c r="AQ4252" s="43"/>
    </row>
    <row r="4253" spans="5:43" x14ac:dyDescent="0.2">
      <c r="E4253" s="36"/>
      <c r="G4253" s="37"/>
      <c r="H4253" s="38"/>
      <c r="I4253" s="38"/>
      <c r="J4253" s="38"/>
      <c r="M4253" s="39"/>
      <c r="AG4253" s="32"/>
      <c r="AH4253" s="32"/>
      <c r="AI4253" s="40"/>
      <c r="AJ4253" s="41"/>
      <c r="AK4253" s="42"/>
      <c r="AL4253" s="40"/>
      <c r="AM4253" s="41"/>
      <c r="AN4253" s="42"/>
      <c r="AO4253" s="43"/>
      <c r="AP4253" s="43"/>
      <c r="AQ4253" s="43"/>
    </row>
    <row r="4254" spans="5:43" x14ac:dyDescent="0.2">
      <c r="E4254" s="36"/>
      <c r="G4254" s="37"/>
      <c r="H4254" s="38"/>
      <c r="I4254" s="38"/>
      <c r="J4254" s="38"/>
      <c r="M4254" s="39"/>
      <c r="AG4254" s="32"/>
      <c r="AH4254" s="32"/>
      <c r="AI4254" s="40"/>
      <c r="AJ4254" s="41"/>
      <c r="AK4254" s="42"/>
      <c r="AL4254" s="40"/>
      <c r="AM4254" s="41"/>
      <c r="AN4254" s="42"/>
      <c r="AO4254" s="43"/>
      <c r="AP4254" s="43"/>
      <c r="AQ4254" s="43"/>
    </row>
    <row r="4255" spans="5:43" x14ac:dyDescent="0.2">
      <c r="E4255" s="36"/>
      <c r="G4255" s="37"/>
      <c r="H4255" s="38"/>
      <c r="I4255" s="38"/>
      <c r="J4255" s="38"/>
      <c r="M4255" s="39"/>
      <c r="AG4255" s="32"/>
      <c r="AH4255" s="32"/>
      <c r="AI4255" s="40"/>
      <c r="AJ4255" s="41"/>
      <c r="AK4255" s="42"/>
      <c r="AL4255" s="40"/>
      <c r="AM4255" s="41"/>
      <c r="AN4255" s="42"/>
      <c r="AO4255" s="43"/>
      <c r="AP4255" s="43"/>
      <c r="AQ4255" s="43"/>
    </row>
    <row r="4256" spans="5:43" x14ac:dyDescent="0.2">
      <c r="E4256" s="36"/>
      <c r="G4256" s="37"/>
      <c r="H4256" s="38"/>
      <c r="I4256" s="38"/>
      <c r="J4256" s="38"/>
      <c r="M4256" s="39"/>
      <c r="AG4256" s="32"/>
      <c r="AH4256" s="32"/>
      <c r="AI4256" s="40"/>
      <c r="AJ4256" s="41"/>
      <c r="AK4256" s="42"/>
      <c r="AL4256" s="40"/>
      <c r="AM4256" s="41"/>
      <c r="AN4256" s="42"/>
      <c r="AO4256" s="43"/>
      <c r="AP4256" s="43"/>
      <c r="AQ4256" s="43"/>
    </row>
    <row r="4257" spans="5:43" x14ac:dyDescent="0.2">
      <c r="E4257" s="36"/>
      <c r="G4257" s="37"/>
      <c r="H4257" s="38"/>
      <c r="I4257" s="38"/>
      <c r="J4257" s="38"/>
      <c r="M4257" s="39"/>
      <c r="AG4257" s="32"/>
      <c r="AH4257" s="32"/>
      <c r="AI4257" s="40"/>
      <c r="AJ4257" s="41"/>
      <c r="AK4257" s="42"/>
      <c r="AL4257" s="40"/>
      <c r="AM4257" s="41"/>
      <c r="AN4257" s="42"/>
      <c r="AO4257" s="43"/>
      <c r="AP4257" s="43"/>
      <c r="AQ4257" s="43"/>
    </row>
    <row r="4258" spans="5:43" x14ac:dyDescent="0.2">
      <c r="E4258" s="36"/>
      <c r="G4258" s="37"/>
      <c r="H4258" s="38"/>
      <c r="I4258" s="38"/>
      <c r="J4258" s="38"/>
      <c r="M4258" s="39"/>
      <c r="AG4258" s="32"/>
      <c r="AH4258" s="32"/>
      <c r="AI4258" s="40"/>
      <c r="AJ4258" s="41"/>
      <c r="AK4258" s="42"/>
      <c r="AL4258" s="40"/>
      <c r="AM4258" s="41"/>
      <c r="AN4258" s="42"/>
      <c r="AO4258" s="43"/>
      <c r="AP4258" s="43"/>
      <c r="AQ4258" s="43"/>
    </row>
    <row r="4259" spans="5:43" x14ac:dyDescent="0.2">
      <c r="E4259" s="36"/>
      <c r="G4259" s="37"/>
      <c r="H4259" s="38"/>
      <c r="I4259" s="38"/>
      <c r="J4259" s="38"/>
      <c r="M4259" s="39"/>
      <c r="AG4259" s="32"/>
      <c r="AH4259" s="32"/>
      <c r="AI4259" s="40"/>
      <c r="AJ4259" s="41"/>
      <c r="AK4259" s="42"/>
      <c r="AL4259" s="40"/>
      <c r="AM4259" s="41"/>
      <c r="AN4259" s="42"/>
      <c r="AO4259" s="43"/>
      <c r="AP4259" s="43"/>
      <c r="AQ4259" s="43"/>
    </row>
    <row r="4260" spans="5:43" x14ac:dyDescent="0.2">
      <c r="E4260" s="36"/>
      <c r="G4260" s="37"/>
      <c r="H4260" s="38"/>
      <c r="I4260" s="38"/>
      <c r="J4260" s="38"/>
      <c r="M4260" s="39"/>
      <c r="AG4260" s="32"/>
      <c r="AH4260" s="32"/>
      <c r="AI4260" s="40"/>
      <c r="AJ4260" s="41"/>
      <c r="AK4260" s="42"/>
      <c r="AL4260" s="40"/>
      <c r="AM4260" s="41"/>
      <c r="AN4260" s="42"/>
      <c r="AO4260" s="43"/>
      <c r="AP4260" s="43"/>
      <c r="AQ4260" s="43"/>
    </row>
    <row r="4261" spans="5:43" x14ac:dyDescent="0.2">
      <c r="E4261" s="36"/>
      <c r="G4261" s="37"/>
      <c r="H4261" s="38"/>
      <c r="I4261" s="38"/>
      <c r="J4261" s="38"/>
      <c r="M4261" s="39"/>
      <c r="AG4261" s="32"/>
      <c r="AH4261" s="32"/>
      <c r="AI4261" s="40"/>
      <c r="AJ4261" s="41"/>
      <c r="AK4261" s="42"/>
      <c r="AL4261" s="40"/>
      <c r="AM4261" s="41"/>
      <c r="AN4261" s="42"/>
      <c r="AO4261" s="43"/>
      <c r="AP4261" s="43"/>
      <c r="AQ4261" s="43"/>
    </row>
    <row r="4262" spans="5:43" x14ac:dyDescent="0.2">
      <c r="E4262" s="36"/>
      <c r="G4262" s="37"/>
      <c r="H4262" s="38"/>
      <c r="I4262" s="38"/>
      <c r="J4262" s="38"/>
      <c r="M4262" s="39"/>
      <c r="AG4262" s="32"/>
      <c r="AH4262" s="32"/>
      <c r="AI4262" s="40"/>
      <c r="AJ4262" s="41"/>
      <c r="AK4262" s="42"/>
      <c r="AL4262" s="40"/>
      <c r="AM4262" s="41"/>
      <c r="AN4262" s="42"/>
      <c r="AO4262" s="43"/>
      <c r="AP4262" s="43"/>
      <c r="AQ4262" s="43"/>
    </row>
    <row r="4263" spans="5:43" x14ac:dyDescent="0.2">
      <c r="E4263" s="36"/>
      <c r="G4263" s="37"/>
      <c r="H4263" s="38"/>
      <c r="I4263" s="38"/>
      <c r="J4263" s="38"/>
      <c r="M4263" s="39"/>
      <c r="AG4263" s="32"/>
      <c r="AH4263" s="32"/>
      <c r="AI4263" s="40"/>
      <c r="AJ4263" s="41"/>
      <c r="AK4263" s="42"/>
      <c r="AL4263" s="40"/>
      <c r="AM4263" s="41"/>
      <c r="AN4263" s="42"/>
      <c r="AO4263" s="43"/>
      <c r="AP4263" s="43"/>
      <c r="AQ4263" s="43"/>
    </row>
    <row r="4264" spans="5:43" x14ac:dyDescent="0.2">
      <c r="E4264" s="36"/>
      <c r="G4264" s="37"/>
      <c r="H4264" s="38"/>
      <c r="I4264" s="38"/>
      <c r="J4264" s="38"/>
      <c r="M4264" s="39"/>
      <c r="AG4264" s="32"/>
      <c r="AH4264" s="32"/>
      <c r="AI4264" s="40"/>
      <c r="AJ4264" s="41"/>
      <c r="AK4264" s="42"/>
      <c r="AL4264" s="40"/>
      <c r="AM4264" s="41"/>
      <c r="AN4264" s="42"/>
      <c r="AO4264" s="43"/>
      <c r="AP4264" s="43"/>
      <c r="AQ4264" s="43"/>
    </row>
    <row r="4265" spans="5:43" x14ac:dyDescent="0.2">
      <c r="E4265" s="36"/>
      <c r="G4265" s="37"/>
      <c r="H4265" s="38"/>
      <c r="I4265" s="38"/>
      <c r="J4265" s="38"/>
      <c r="M4265" s="39"/>
      <c r="AG4265" s="32"/>
      <c r="AH4265" s="32"/>
      <c r="AI4265" s="40"/>
      <c r="AJ4265" s="41"/>
      <c r="AK4265" s="42"/>
      <c r="AL4265" s="40"/>
      <c r="AM4265" s="41"/>
      <c r="AN4265" s="42"/>
      <c r="AO4265" s="43"/>
      <c r="AP4265" s="43"/>
      <c r="AQ4265" s="43"/>
    </row>
    <row r="4266" spans="5:43" x14ac:dyDescent="0.2">
      <c r="E4266" s="36"/>
      <c r="G4266" s="37"/>
      <c r="H4266" s="38"/>
      <c r="I4266" s="38"/>
      <c r="J4266" s="38"/>
      <c r="M4266" s="39"/>
      <c r="AG4266" s="32"/>
      <c r="AH4266" s="32"/>
      <c r="AI4266" s="40"/>
      <c r="AJ4266" s="41"/>
      <c r="AK4266" s="42"/>
      <c r="AL4266" s="40"/>
      <c r="AM4266" s="41"/>
      <c r="AN4266" s="42"/>
      <c r="AO4266" s="43"/>
      <c r="AP4266" s="43"/>
      <c r="AQ4266" s="43"/>
    </row>
    <row r="4267" spans="5:43" x14ac:dyDescent="0.2">
      <c r="E4267" s="36"/>
      <c r="G4267" s="37"/>
      <c r="H4267" s="38"/>
      <c r="I4267" s="38"/>
      <c r="J4267" s="38"/>
      <c r="M4267" s="39"/>
      <c r="AG4267" s="32"/>
      <c r="AH4267" s="32"/>
      <c r="AI4267" s="40"/>
      <c r="AJ4267" s="41"/>
      <c r="AK4267" s="42"/>
      <c r="AL4267" s="40"/>
      <c r="AM4267" s="41"/>
      <c r="AN4267" s="42"/>
      <c r="AO4267" s="43"/>
      <c r="AP4267" s="43"/>
      <c r="AQ4267" s="43"/>
    </row>
    <row r="4268" spans="5:43" x14ac:dyDescent="0.2">
      <c r="E4268" s="36"/>
      <c r="G4268" s="37"/>
      <c r="H4268" s="38"/>
      <c r="I4268" s="38"/>
      <c r="J4268" s="38"/>
      <c r="M4268" s="39"/>
      <c r="AG4268" s="32"/>
      <c r="AH4268" s="32"/>
      <c r="AI4268" s="40"/>
      <c r="AJ4268" s="41"/>
      <c r="AK4268" s="42"/>
      <c r="AL4268" s="40"/>
      <c r="AM4268" s="41"/>
      <c r="AN4268" s="42"/>
      <c r="AO4268" s="43"/>
      <c r="AP4268" s="43"/>
      <c r="AQ4268" s="43"/>
    </row>
    <row r="4269" spans="5:43" x14ac:dyDescent="0.2">
      <c r="E4269" s="36"/>
      <c r="G4269" s="37"/>
      <c r="H4269" s="38"/>
      <c r="I4269" s="38"/>
      <c r="J4269" s="38"/>
      <c r="M4269" s="39"/>
      <c r="AG4269" s="32"/>
      <c r="AH4269" s="32"/>
      <c r="AI4269" s="40"/>
      <c r="AJ4269" s="41"/>
      <c r="AK4269" s="42"/>
      <c r="AL4269" s="40"/>
      <c r="AM4269" s="41"/>
      <c r="AN4269" s="42"/>
      <c r="AO4269" s="43"/>
      <c r="AP4269" s="43"/>
      <c r="AQ4269" s="43"/>
    </row>
    <row r="4270" spans="5:43" x14ac:dyDescent="0.2">
      <c r="E4270" s="36"/>
      <c r="G4270" s="37"/>
      <c r="H4270" s="38"/>
      <c r="I4270" s="38"/>
      <c r="J4270" s="38"/>
      <c r="M4270" s="39"/>
      <c r="AG4270" s="32"/>
      <c r="AH4270" s="32"/>
      <c r="AI4270" s="40"/>
      <c r="AJ4270" s="41"/>
      <c r="AK4270" s="42"/>
      <c r="AL4270" s="40"/>
      <c r="AM4270" s="41"/>
      <c r="AN4270" s="42"/>
      <c r="AO4270" s="43"/>
      <c r="AP4270" s="43"/>
      <c r="AQ4270" s="43"/>
    </row>
    <row r="4271" spans="5:43" x14ac:dyDescent="0.2">
      <c r="E4271" s="36"/>
      <c r="G4271" s="37"/>
      <c r="H4271" s="38"/>
      <c r="I4271" s="38"/>
      <c r="J4271" s="38"/>
      <c r="M4271" s="39"/>
      <c r="AG4271" s="32"/>
      <c r="AH4271" s="32"/>
      <c r="AI4271" s="40"/>
      <c r="AJ4271" s="41"/>
      <c r="AK4271" s="42"/>
      <c r="AL4271" s="40"/>
      <c r="AM4271" s="41"/>
      <c r="AN4271" s="42"/>
      <c r="AO4271" s="43"/>
      <c r="AP4271" s="43"/>
      <c r="AQ4271" s="43"/>
    </row>
    <row r="4272" spans="5:43" x14ac:dyDescent="0.2">
      <c r="E4272" s="36"/>
      <c r="G4272" s="37"/>
      <c r="H4272" s="38"/>
      <c r="I4272" s="38"/>
      <c r="J4272" s="38"/>
      <c r="M4272" s="39"/>
      <c r="AG4272" s="32"/>
      <c r="AH4272" s="32"/>
      <c r="AI4272" s="40"/>
      <c r="AJ4272" s="41"/>
      <c r="AK4272" s="42"/>
      <c r="AL4272" s="40"/>
      <c r="AM4272" s="41"/>
      <c r="AN4272" s="42"/>
      <c r="AO4272" s="43"/>
      <c r="AP4272" s="43"/>
      <c r="AQ4272" s="43"/>
    </row>
    <row r="4273" spans="5:43" x14ac:dyDescent="0.2">
      <c r="E4273" s="36"/>
      <c r="G4273" s="37"/>
      <c r="H4273" s="38"/>
      <c r="I4273" s="38"/>
      <c r="J4273" s="38"/>
      <c r="M4273" s="39"/>
      <c r="AG4273" s="32"/>
      <c r="AH4273" s="32"/>
      <c r="AI4273" s="40"/>
      <c r="AJ4273" s="41"/>
      <c r="AK4273" s="42"/>
      <c r="AL4273" s="40"/>
      <c r="AM4273" s="41"/>
      <c r="AN4273" s="42"/>
      <c r="AO4273" s="43"/>
      <c r="AP4273" s="43"/>
      <c r="AQ4273" s="43"/>
    </row>
    <row r="4274" spans="5:43" x14ac:dyDescent="0.2">
      <c r="E4274" s="36"/>
      <c r="G4274" s="37"/>
      <c r="H4274" s="38"/>
      <c r="I4274" s="38"/>
      <c r="J4274" s="38"/>
      <c r="M4274" s="39"/>
      <c r="AG4274" s="32"/>
      <c r="AH4274" s="32"/>
      <c r="AI4274" s="40"/>
      <c r="AJ4274" s="41"/>
      <c r="AK4274" s="42"/>
      <c r="AL4274" s="40"/>
      <c r="AM4274" s="41"/>
      <c r="AN4274" s="42"/>
      <c r="AO4274" s="43"/>
      <c r="AP4274" s="43"/>
      <c r="AQ4274" s="43"/>
    </row>
    <row r="4275" spans="5:43" x14ac:dyDescent="0.2">
      <c r="E4275" s="36"/>
      <c r="G4275" s="37"/>
      <c r="H4275" s="38"/>
      <c r="I4275" s="38"/>
      <c r="J4275" s="38"/>
      <c r="M4275" s="39"/>
      <c r="AG4275" s="32"/>
      <c r="AH4275" s="32"/>
      <c r="AI4275" s="40"/>
      <c r="AJ4275" s="41"/>
      <c r="AK4275" s="42"/>
      <c r="AL4275" s="40"/>
      <c r="AM4275" s="41"/>
      <c r="AN4275" s="42"/>
      <c r="AO4275" s="43"/>
      <c r="AP4275" s="43"/>
      <c r="AQ4275" s="43"/>
    </row>
    <row r="4276" spans="5:43" x14ac:dyDescent="0.2">
      <c r="E4276" s="36"/>
      <c r="G4276" s="37"/>
      <c r="H4276" s="38"/>
      <c r="I4276" s="38"/>
      <c r="J4276" s="38"/>
      <c r="M4276" s="39"/>
      <c r="AG4276" s="32"/>
      <c r="AH4276" s="32"/>
      <c r="AI4276" s="40"/>
      <c r="AJ4276" s="41"/>
      <c r="AK4276" s="42"/>
      <c r="AL4276" s="40"/>
      <c r="AM4276" s="41"/>
      <c r="AN4276" s="42"/>
      <c r="AO4276" s="43"/>
      <c r="AP4276" s="43"/>
      <c r="AQ4276" s="43"/>
    </row>
    <row r="4277" spans="5:43" x14ac:dyDescent="0.2">
      <c r="E4277" s="36"/>
      <c r="G4277" s="37"/>
      <c r="H4277" s="38"/>
      <c r="I4277" s="38"/>
      <c r="J4277" s="38"/>
      <c r="M4277" s="39"/>
      <c r="AG4277" s="32"/>
      <c r="AH4277" s="32"/>
      <c r="AI4277" s="40"/>
      <c r="AJ4277" s="41"/>
      <c r="AK4277" s="42"/>
      <c r="AL4277" s="40"/>
      <c r="AM4277" s="41"/>
      <c r="AN4277" s="42"/>
      <c r="AO4277" s="43"/>
      <c r="AP4277" s="43"/>
      <c r="AQ4277" s="43"/>
    </row>
    <row r="4278" spans="5:43" x14ac:dyDescent="0.2">
      <c r="E4278" s="36"/>
      <c r="G4278" s="37"/>
      <c r="H4278" s="38"/>
      <c r="I4278" s="38"/>
      <c r="J4278" s="38"/>
      <c r="M4278" s="39"/>
      <c r="AG4278" s="32"/>
      <c r="AH4278" s="32"/>
      <c r="AI4278" s="40"/>
      <c r="AJ4278" s="41"/>
      <c r="AK4278" s="42"/>
      <c r="AL4278" s="40"/>
      <c r="AM4278" s="41"/>
      <c r="AN4278" s="42"/>
      <c r="AO4278" s="43"/>
      <c r="AP4278" s="43"/>
      <c r="AQ4278" s="43"/>
    </row>
    <row r="4279" spans="5:43" x14ac:dyDescent="0.2">
      <c r="E4279" s="36"/>
      <c r="G4279" s="37"/>
      <c r="H4279" s="38"/>
      <c r="I4279" s="38"/>
      <c r="J4279" s="38"/>
      <c r="M4279" s="39"/>
      <c r="AG4279" s="32"/>
      <c r="AH4279" s="32"/>
      <c r="AI4279" s="40"/>
      <c r="AJ4279" s="41"/>
      <c r="AK4279" s="42"/>
      <c r="AL4279" s="40"/>
      <c r="AM4279" s="41"/>
      <c r="AN4279" s="42"/>
      <c r="AO4279" s="43"/>
      <c r="AP4279" s="43"/>
      <c r="AQ4279" s="43"/>
    </row>
    <row r="4280" spans="5:43" x14ac:dyDescent="0.2">
      <c r="E4280" s="36"/>
      <c r="G4280" s="37"/>
      <c r="H4280" s="38"/>
      <c r="I4280" s="38"/>
      <c r="J4280" s="38"/>
      <c r="M4280" s="39"/>
      <c r="AG4280" s="32"/>
      <c r="AH4280" s="32"/>
      <c r="AI4280" s="40"/>
      <c r="AJ4280" s="41"/>
      <c r="AK4280" s="42"/>
      <c r="AL4280" s="40"/>
      <c r="AM4280" s="41"/>
      <c r="AN4280" s="42"/>
      <c r="AO4280" s="43"/>
      <c r="AP4280" s="43"/>
      <c r="AQ4280" s="43"/>
    </row>
    <row r="4281" spans="5:43" x14ac:dyDescent="0.2">
      <c r="E4281" s="36"/>
      <c r="G4281" s="37"/>
      <c r="H4281" s="38"/>
      <c r="I4281" s="38"/>
      <c r="J4281" s="38"/>
      <c r="M4281" s="39"/>
      <c r="AG4281" s="32"/>
      <c r="AH4281" s="32"/>
      <c r="AI4281" s="40"/>
      <c r="AJ4281" s="41"/>
      <c r="AK4281" s="42"/>
      <c r="AL4281" s="40"/>
      <c r="AM4281" s="41"/>
      <c r="AN4281" s="42"/>
      <c r="AO4281" s="43"/>
      <c r="AP4281" s="43"/>
      <c r="AQ4281" s="43"/>
    </row>
    <row r="4282" spans="5:43" x14ac:dyDescent="0.2">
      <c r="E4282" s="36"/>
      <c r="G4282" s="37"/>
      <c r="H4282" s="38"/>
      <c r="I4282" s="38"/>
      <c r="J4282" s="38"/>
      <c r="M4282" s="39"/>
      <c r="AG4282" s="32"/>
      <c r="AH4282" s="32"/>
      <c r="AI4282" s="40"/>
      <c r="AJ4282" s="41"/>
      <c r="AK4282" s="42"/>
      <c r="AL4282" s="40"/>
      <c r="AM4282" s="41"/>
      <c r="AN4282" s="42"/>
      <c r="AO4282" s="43"/>
      <c r="AP4282" s="43"/>
      <c r="AQ4282" s="43"/>
    </row>
    <row r="4283" spans="5:43" x14ac:dyDescent="0.2">
      <c r="E4283" s="36"/>
      <c r="G4283" s="37"/>
      <c r="H4283" s="38"/>
      <c r="I4283" s="38"/>
      <c r="J4283" s="38"/>
      <c r="M4283" s="39"/>
      <c r="AG4283" s="32"/>
      <c r="AH4283" s="32"/>
      <c r="AI4283" s="40"/>
      <c r="AJ4283" s="41"/>
      <c r="AK4283" s="42"/>
      <c r="AL4283" s="40"/>
      <c r="AM4283" s="41"/>
      <c r="AN4283" s="42"/>
      <c r="AO4283" s="43"/>
      <c r="AP4283" s="43"/>
      <c r="AQ4283" s="43"/>
    </row>
    <row r="4284" spans="5:43" x14ac:dyDescent="0.2">
      <c r="E4284" s="36"/>
      <c r="G4284" s="37"/>
      <c r="H4284" s="38"/>
      <c r="I4284" s="38"/>
      <c r="J4284" s="38"/>
      <c r="M4284" s="39"/>
      <c r="AG4284" s="32"/>
      <c r="AH4284" s="32"/>
      <c r="AI4284" s="40"/>
      <c r="AJ4284" s="41"/>
      <c r="AK4284" s="42"/>
      <c r="AL4284" s="40"/>
      <c r="AM4284" s="41"/>
      <c r="AN4284" s="42"/>
      <c r="AO4284" s="43"/>
      <c r="AP4284" s="43"/>
      <c r="AQ4284" s="43"/>
    </row>
    <row r="4285" spans="5:43" x14ac:dyDescent="0.2">
      <c r="E4285" s="36"/>
      <c r="G4285" s="37"/>
      <c r="H4285" s="38"/>
      <c r="I4285" s="38"/>
      <c r="J4285" s="38"/>
      <c r="M4285" s="39"/>
      <c r="AG4285" s="32"/>
      <c r="AH4285" s="32"/>
      <c r="AI4285" s="40"/>
      <c r="AJ4285" s="41"/>
      <c r="AK4285" s="42"/>
      <c r="AL4285" s="40"/>
      <c r="AM4285" s="41"/>
      <c r="AN4285" s="42"/>
      <c r="AO4285" s="43"/>
      <c r="AP4285" s="43"/>
      <c r="AQ4285" s="43"/>
    </row>
    <row r="4286" spans="5:43" x14ac:dyDescent="0.2">
      <c r="E4286" s="36"/>
      <c r="G4286" s="37"/>
      <c r="H4286" s="38"/>
      <c r="I4286" s="38"/>
      <c r="J4286" s="38"/>
      <c r="M4286" s="39"/>
      <c r="AG4286" s="32"/>
      <c r="AH4286" s="32"/>
      <c r="AI4286" s="40"/>
      <c r="AJ4286" s="41"/>
      <c r="AK4286" s="42"/>
      <c r="AL4286" s="40"/>
      <c r="AM4286" s="41"/>
      <c r="AN4286" s="42"/>
      <c r="AO4286" s="43"/>
      <c r="AP4286" s="43"/>
      <c r="AQ4286" s="43"/>
    </row>
    <row r="4287" spans="5:43" x14ac:dyDescent="0.2">
      <c r="E4287" s="36"/>
      <c r="G4287" s="37"/>
      <c r="H4287" s="38"/>
      <c r="I4287" s="38"/>
      <c r="J4287" s="38"/>
      <c r="M4287" s="39"/>
      <c r="AG4287" s="32"/>
      <c r="AH4287" s="32"/>
      <c r="AI4287" s="40"/>
      <c r="AJ4287" s="41"/>
      <c r="AK4287" s="42"/>
      <c r="AL4287" s="40"/>
      <c r="AM4287" s="41"/>
      <c r="AN4287" s="42"/>
      <c r="AO4287" s="43"/>
      <c r="AP4287" s="43"/>
      <c r="AQ4287" s="43"/>
    </row>
    <row r="4288" spans="5:43" x14ac:dyDescent="0.2">
      <c r="E4288" s="36"/>
      <c r="G4288" s="37"/>
      <c r="H4288" s="38"/>
      <c r="I4288" s="38"/>
      <c r="J4288" s="38"/>
      <c r="M4288" s="39"/>
      <c r="AG4288" s="32"/>
      <c r="AH4288" s="32"/>
      <c r="AI4288" s="40"/>
      <c r="AJ4288" s="41"/>
      <c r="AK4288" s="42"/>
      <c r="AL4288" s="40"/>
      <c r="AM4288" s="41"/>
      <c r="AN4288" s="42"/>
      <c r="AO4288" s="43"/>
      <c r="AP4288" s="43"/>
      <c r="AQ4288" s="43"/>
    </row>
    <row r="4289" spans="5:43" x14ac:dyDescent="0.2">
      <c r="E4289" s="36"/>
      <c r="G4289" s="37"/>
      <c r="H4289" s="38"/>
      <c r="I4289" s="38"/>
      <c r="J4289" s="38"/>
      <c r="M4289" s="39"/>
      <c r="AG4289" s="32"/>
      <c r="AH4289" s="32"/>
      <c r="AI4289" s="40"/>
      <c r="AJ4289" s="41"/>
      <c r="AK4289" s="42"/>
      <c r="AL4289" s="40"/>
      <c r="AM4289" s="41"/>
      <c r="AN4289" s="42"/>
      <c r="AO4289" s="43"/>
      <c r="AP4289" s="43"/>
      <c r="AQ4289" s="43"/>
    </row>
    <row r="4290" spans="5:43" x14ac:dyDescent="0.2">
      <c r="E4290" s="36"/>
      <c r="G4290" s="37"/>
      <c r="H4290" s="38"/>
      <c r="I4290" s="38"/>
      <c r="J4290" s="38"/>
      <c r="M4290" s="39"/>
      <c r="AG4290" s="32"/>
      <c r="AH4290" s="32"/>
      <c r="AI4290" s="40"/>
      <c r="AJ4290" s="41"/>
      <c r="AK4290" s="42"/>
      <c r="AL4290" s="40"/>
      <c r="AM4290" s="41"/>
      <c r="AN4290" s="42"/>
      <c r="AO4290" s="43"/>
      <c r="AP4290" s="43"/>
      <c r="AQ4290" s="43"/>
    </row>
    <row r="4291" spans="5:43" x14ac:dyDescent="0.2">
      <c r="E4291" s="36"/>
      <c r="G4291" s="37"/>
      <c r="H4291" s="38"/>
      <c r="I4291" s="38"/>
      <c r="J4291" s="38"/>
      <c r="M4291" s="39"/>
      <c r="AG4291" s="32"/>
      <c r="AH4291" s="32"/>
      <c r="AI4291" s="40"/>
      <c r="AJ4291" s="41"/>
      <c r="AK4291" s="42"/>
      <c r="AL4291" s="40"/>
      <c r="AM4291" s="41"/>
      <c r="AN4291" s="42"/>
      <c r="AO4291" s="43"/>
      <c r="AP4291" s="43"/>
      <c r="AQ4291" s="43"/>
    </row>
    <row r="4292" spans="5:43" x14ac:dyDescent="0.2">
      <c r="E4292" s="36"/>
      <c r="G4292" s="37"/>
      <c r="H4292" s="38"/>
      <c r="I4292" s="38"/>
      <c r="J4292" s="38"/>
      <c r="M4292" s="39"/>
      <c r="AG4292" s="32"/>
      <c r="AH4292" s="32"/>
      <c r="AI4292" s="40"/>
      <c r="AJ4292" s="41"/>
      <c r="AK4292" s="42"/>
      <c r="AL4292" s="40"/>
      <c r="AM4292" s="41"/>
      <c r="AN4292" s="42"/>
      <c r="AO4292" s="43"/>
      <c r="AP4292" s="43"/>
      <c r="AQ4292" s="43"/>
    </row>
    <row r="4293" spans="5:43" x14ac:dyDescent="0.2">
      <c r="E4293" s="36"/>
      <c r="G4293" s="37"/>
      <c r="H4293" s="38"/>
      <c r="I4293" s="38"/>
      <c r="J4293" s="38"/>
      <c r="M4293" s="39"/>
      <c r="AG4293" s="32"/>
      <c r="AH4293" s="32"/>
      <c r="AI4293" s="40"/>
      <c r="AJ4293" s="41"/>
      <c r="AK4293" s="42"/>
      <c r="AL4293" s="40"/>
      <c r="AM4293" s="41"/>
      <c r="AN4293" s="42"/>
      <c r="AO4293" s="43"/>
      <c r="AP4293" s="43"/>
      <c r="AQ4293" s="43"/>
    </row>
    <row r="4294" spans="5:43" x14ac:dyDescent="0.2">
      <c r="E4294" s="36"/>
      <c r="G4294" s="37"/>
      <c r="H4294" s="38"/>
      <c r="I4294" s="38"/>
      <c r="J4294" s="38"/>
      <c r="M4294" s="39"/>
      <c r="AG4294" s="32"/>
      <c r="AH4294" s="32"/>
      <c r="AI4294" s="40"/>
      <c r="AJ4294" s="41"/>
      <c r="AK4294" s="42"/>
      <c r="AL4294" s="40"/>
      <c r="AM4294" s="41"/>
      <c r="AN4294" s="42"/>
      <c r="AO4294" s="43"/>
      <c r="AP4294" s="43"/>
      <c r="AQ4294" s="43"/>
    </row>
    <row r="4295" spans="5:43" x14ac:dyDescent="0.2">
      <c r="E4295" s="36"/>
      <c r="G4295" s="37"/>
      <c r="H4295" s="38"/>
      <c r="I4295" s="38"/>
      <c r="J4295" s="38"/>
      <c r="M4295" s="39"/>
      <c r="AG4295" s="32"/>
      <c r="AH4295" s="32"/>
      <c r="AI4295" s="40"/>
      <c r="AJ4295" s="41"/>
      <c r="AK4295" s="42"/>
      <c r="AL4295" s="40"/>
      <c r="AM4295" s="41"/>
      <c r="AN4295" s="42"/>
      <c r="AO4295" s="43"/>
      <c r="AP4295" s="43"/>
      <c r="AQ4295" s="43"/>
    </row>
    <row r="4296" spans="5:43" x14ac:dyDescent="0.2">
      <c r="E4296" s="36"/>
      <c r="G4296" s="37"/>
      <c r="H4296" s="38"/>
      <c r="I4296" s="38"/>
      <c r="J4296" s="38"/>
      <c r="M4296" s="39"/>
      <c r="AG4296" s="32"/>
      <c r="AH4296" s="32"/>
      <c r="AI4296" s="40"/>
      <c r="AJ4296" s="41"/>
      <c r="AK4296" s="42"/>
      <c r="AL4296" s="40"/>
      <c r="AM4296" s="41"/>
      <c r="AN4296" s="42"/>
      <c r="AO4296" s="43"/>
      <c r="AP4296" s="43"/>
      <c r="AQ4296" s="43"/>
    </row>
    <row r="4297" spans="5:43" x14ac:dyDescent="0.2">
      <c r="E4297" s="36"/>
      <c r="G4297" s="37"/>
      <c r="H4297" s="38"/>
      <c r="I4297" s="38"/>
      <c r="J4297" s="38"/>
      <c r="M4297" s="39"/>
      <c r="AG4297" s="32"/>
      <c r="AH4297" s="32"/>
      <c r="AI4297" s="40"/>
      <c r="AJ4297" s="41"/>
      <c r="AK4297" s="42"/>
      <c r="AL4297" s="40"/>
      <c r="AM4297" s="41"/>
      <c r="AN4297" s="42"/>
      <c r="AO4297" s="43"/>
      <c r="AP4297" s="43"/>
      <c r="AQ4297" s="43"/>
    </row>
    <row r="4298" spans="5:43" x14ac:dyDescent="0.2">
      <c r="E4298" s="36"/>
      <c r="G4298" s="37"/>
      <c r="H4298" s="38"/>
      <c r="I4298" s="38"/>
      <c r="J4298" s="38"/>
      <c r="M4298" s="39"/>
      <c r="AG4298" s="32"/>
      <c r="AH4298" s="32"/>
      <c r="AI4298" s="40"/>
      <c r="AJ4298" s="41"/>
      <c r="AK4298" s="42"/>
      <c r="AL4298" s="40"/>
      <c r="AM4298" s="41"/>
      <c r="AN4298" s="42"/>
      <c r="AO4298" s="43"/>
      <c r="AP4298" s="43"/>
      <c r="AQ4298" s="43"/>
    </row>
    <row r="4299" spans="5:43" x14ac:dyDescent="0.2">
      <c r="E4299" s="36"/>
      <c r="G4299" s="37"/>
      <c r="H4299" s="38"/>
      <c r="I4299" s="38"/>
      <c r="J4299" s="38"/>
      <c r="M4299" s="39"/>
      <c r="AG4299" s="32"/>
      <c r="AH4299" s="32"/>
      <c r="AI4299" s="40"/>
      <c r="AJ4299" s="41"/>
      <c r="AK4299" s="42"/>
      <c r="AL4299" s="40"/>
      <c r="AM4299" s="41"/>
      <c r="AN4299" s="42"/>
      <c r="AO4299" s="43"/>
      <c r="AP4299" s="43"/>
      <c r="AQ4299" s="43"/>
    </row>
    <row r="4300" spans="5:43" x14ac:dyDescent="0.2">
      <c r="E4300" s="36"/>
      <c r="G4300" s="37"/>
      <c r="H4300" s="38"/>
      <c r="I4300" s="38"/>
      <c r="J4300" s="38"/>
      <c r="M4300" s="39"/>
      <c r="AG4300" s="32"/>
      <c r="AH4300" s="32"/>
      <c r="AI4300" s="40"/>
      <c r="AJ4300" s="41"/>
      <c r="AK4300" s="42"/>
      <c r="AL4300" s="40"/>
      <c r="AM4300" s="41"/>
      <c r="AN4300" s="42"/>
      <c r="AO4300" s="43"/>
      <c r="AP4300" s="43"/>
      <c r="AQ4300" s="43"/>
    </row>
    <row r="4301" spans="5:43" x14ac:dyDescent="0.2">
      <c r="E4301" s="36"/>
      <c r="G4301" s="37"/>
      <c r="H4301" s="38"/>
      <c r="I4301" s="38"/>
      <c r="J4301" s="38"/>
      <c r="M4301" s="39"/>
      <c r="AG4301" s="32"/>
      <c r="AH4301" s="32"/>
      <c r="AI4301" s="40"/>
      <c r="AJ4301" s="41"/>
      <c r="AK4301" s="42"/>
      <c r="AL4301" s="40"/>
      <c r="AM4301" s="41"/>
      <c r="AN4301" s="42"/>
      <c r="AO4301" s="43"/>
      <c r="AP4301" s="43"/>
      <c r="AQ4301" s="43"/>
    </row>
    <row r="4302" spans="5:43" x14ac:dyDescent="0.2">
      <c r="E4302" s="36"/>
      <c r="G4302" s="37"/>
      <c r="H4302" s="38"/>
      <c r="I4302" s="38"/>
      <c r="J4302" s="38"/>
      <c r="M4302" s="39"/>
      <c r="AG4302" s="32"/>
      <c r="AH4302" s="32"/>
      <c r="AI4302" s="40"/>
      <c r="AJ4302" s="41"/>
      <c r="AK4302" s="42"/>
      <c r="AL4302" s="40"/>
      <c r="AM4302" s="41"/>
      <c r="AN4302" s="42"/>
      <c r="AO4302" s="43"/>
      <c r="AP4302" s="43"/>
      <c r="AQ4302" s="43"/>
    </row>
    <row r="4303" spans="5:43" x14ac:dyDescent="0.2">
      <c r="E4303" s="36"/>
      <c r="G4303" s="37"/>
      <c r="H4303" s="38"/>
      <c r="I4303" s="38"/>
      <c r="J4303" s="38"/>
      <c r="M4303" s="39"/>
      <c r="AG4303" s="32"/>
      <c r="AH4303" s="32"/>
      <c r="AI4303" s="40"/>
      <c r="AJ4303" s="41"/>
      <c r="AK4303" s="42"/>
      <c r="AL4303" s="40"/>
      <c r="AM4303" s="41"/>
      <c r="AN4303" s="42"/>
      <c r="AO4303" s="43"/>
      <c r="AP4303" s="43"/>
      <c r="AQ4303" s="43"/>
    </row>
    <row r="4304" spans="5:43" x14ac:dyDescent="0.2">
      <c r="E4304" s="36"/>
      <c r="G4304" s="37"/>
      <c r="H4304" s="38"/>
      <c r="I4304" s="38"/>
      <c r="J4304" s="38"/>
      <c r="M4304" s="39"/>
      <c r="AG4304" s="32"/>
      <c r="AH4304" s="32"/>
      <c r="AI4304" s="40"/>
      <c r="AJ4304" s="41"/>
      <c r="AK4304" s="42"/>
      <c r="AL4304" s="40"/>
      <c r="AM4304" s="41"/>
      <c r="AN4304" s="42"/>
      <c r="AO4304" s="43"/>
      <c r="AP4304" s="43"/>
      <c r="AQ4304" s="43"/>
    </row>
    <row r="4305" spans="5:43" x14ac:dyDescent="0.2">
      <c r="E4305" s="36"/>
      <c r="G4305" s="37"/>
      <c r="H4305" s="38"/>
      <c r="I4305" s="38"/>
      <c r="J4305" s="38"/>
      <c r="M4305" s="39"/>
      <c r="AG4305" s="32"/>
      <c r="AH4305" s="32"/>
      <c r="AI4305" s="40"/>
      <c r="AJ4305" s="41"/>
      <c r="AK4305" s="42"/>
      <c r="AL4305" s="40"/>
      <c r="AM4305" s="41"/>
      <c r="AN4305" s="42"/>
      <c r="AO4305" s="43"/>
      <c r="AP4305" s="43"/>
      <c r="AQ4305" s="43"/>
    </row>
    <row r="4306" spans="5:43" x14ac:dyDescent="0.2">
      <c r="E4306" s="36"/>
      <c r="G4306" s="37"/>
      <c r="H4306" s="38"/>
      <c r="I4306" s="38"/>
      <c r="J4306" s="38"/>
      <c r="M4306" s="39"/>
      <c r="AG4306" s="32"/>
      <c r="AH4306" s="32"/>
      <c r="AI4306" s="40"/>
      <c r="AJ4306" s="41"/>
      <c r="AK4306" s="42"/>
      <c r="AL4306" s="40"/>
      <c r="AM4306" s="41"/>
      <c r="AN4306" s="42"/>
      <c r="AO4306" s="43"/>
      <c r="AP4306" s="43"/>
      <c r="AQ4306" s="43"/>
    </row>
    <row r="4307" spans="5:43" x14ac:dyDescent="0.2">
      <c r="E4307" s="36"/>
      <c r="G4307" s="37"/>
      <c r="H4307" s="38"/>
      <c r="I4307" s="38"/>
      <c r="J4307" s="38"/>
      <c r="M4307" s="39"/>
      <c r="AG4307" s="32"/>
      <c r="AH4307" s="32"/>
      <c r="AI4307" s="40"/>
      <c r="AJ4307" s="41"/>
      <c r="AK4307" s="42"/>
      <c r="AL4307" s="40"/>
      <c r="AM4307" s="41"/>
      <c r="AN4307" s="42"/>
      <c r="AO4307" s="43"/>
      <c r="AP4307" s="43"/>
      <c r="AQ4307" s="43"/>
    </row>
    <row r="4308" spans="5:43" x14ac:dyDescent="0.2">
      <c r="E4308" s="36"/>
      <c r="G4308" s="37"/>
      <c r="H4308" s="38"/>
      <c r="I4308" s="38"/>
      <c r="J4308" s="38"/>
      <c r="M4308" s="39"/>
      <c r="AG4308" s="32"/>
      <c r="AH4308" s="32"/>
      <c r="AI4308" s="40"/>
      <c r="AJ4308" s="41"/>
      <c r="AK4308" s="42"/>
      <c r="AL4308" s="40"/>
      <c r="AM4308" s="41"/>
      <c r="AN4308" s="42"/>
      <c r="AO4308" s="43"/>
      <c r="AP4308" s="43"/>
      <c r="AQ4308" s="43"/>
    </row>
    <row r="4309" spans="5:43" x14ac:dyDescent="0.2">
      <c r="E4309" s="36"/>
      <c r="G4309" s="37"/>
      <c r="H4309" s="38"/>
      <c r="I4309" s="38"/>
      <c r="J4309" s="38"/>
      <c r="M4309" s="39"/>
      <c r="AG4309" s="32"/>
      <c r="AH4309" s="32"/>
      <c r="AI4309" s="40"/>
      <c r="AJ4309" s="41"/>
      <c r="AK4309" s="42"/>
      <c r="AL4309" s="40"/>
      <c r="AM4309" s="41"/>
      <c r="AN4309" s="42"/>
      <c r="AO4309" s="43"/>
      <c r="AP4309" s="43"/>
      <c r="AQ4309" s="43"/>
    </row>
    <row r="4310" spans="5:43" x14ac:dyDescent="0.2">
      <c r="E4310" s="36"/>
      <c r="G4310" s="37"/>
      <c r="H4310" s="38"/>
      <c r="I4310" s="38"/>
      <c r="J4310" s="38"/>
      <c r="M4310" s="39"/>
      <c r="AG4310" s="32"/>
      <c r="AH4310" s="32"/>
      <c r="AI4310" s="40"/>
      <c r="AJ4310" s="41"/>
      <c r="AK4310" s="42"/>
      <c r="AL4310" s="40"/>
      <c r="AM4310" s="41"/>
      <c r="AN4310" s="42"/>
      <c r="AO4310" s="43"/>
      <c r="AP4310" s="43"/>
      <c r="AQ4310" s="43"/>
    </row>
    <row r="4311" spans="5:43" x14ac:dyDescent="0.2">
      <c r="E4311" s="36"/>
      <c r="G4311" s="37"/>
      <c r="H4311" s="38"/>
      <c r="I4311" s="38"/>
      <c r="J4311" s="38"/>
      <c r="M4311" s="39"/>
      <c r="AG4311" s="32"/>
      <c r="AH4311" s="32"/>
      <c r="AI4311" s="40"/>
      <c r="AJ4311" s="41"/>
      <c r="AK4311" s="42"/>
      <c r="AL4311" s="40"/>
      <c r="AM4311" s="41"/>
      <c r="AN4311" s="42"/>
      <c r="AO4311" s="43"/>
      <c r="AP4311" s="43"/>
      <c r="AQ4311" s="43"/>
    </row>
    <row r="4312" spans="5:43" x14ac:dyDescent="0.2">
      <c r="E4312" s="36"/>
      <c r="G4312" s="37"/>
      <c r="H4312" s="38"/>
      <c r="I4312" s="38"/>
      <c r="J4312" s="38"/>
      <c r="M4312" s="39"/>
      <c r="AG4312" s="32"/>
      <c r="AH4312" s="32"/>
      <c r="AI4312" s="40"/>
      <c r="AJ4312" s="41"/>
      <c r="AK4312" s="42"/>
      <c r="AL4312" s="40"/>
      <c r="AM4312" s="41"/>
      <c r="AN4312" s="42"/>
      <c r="AO4312" s="43"/>
      <c r="AP4312" s="43"/>
      <c r="AQ4312" s="43"/>
    </row>
    <row r="4313" spans="5:43" x14ac:dyDescent="0.2">
      <c r="E4313" s="36"/>
      <c r="G4313" s="37"/>
      <c r="H4313" s="38"/>
      <c r="I4313" s="38"/>
      <c r="J4313" s="38"/>
      <c r="M4313" s="39"/>
      <c r="AG4313" s="32"/>
      <c r="AH4313" s="32"/>
      <c r="AI4313" s="40"/>
      <c r="AJ4313" s="41"/>
      <c r="AK4313" s="42"/>
      <c r="AL4313" s="40"/>
      <c r="AM4313" s="41"/>
      <c r="AN4313" s="42"/>
      <c r="AO4313" s="43"/>
      <c r="AP4313" s="43"/>
      <c r="AQ4313" s="43"/>
    </row>
    <row r="4314" spans="5:43" x14ac:dyDescent="0.2">
      <c r="E4314" s="36"/>
      <c r="G4314" s="37"/>
      <c r="H4314" s="38"/>
      <c r="I4314" s="38"/>
      <c r="J4314" s="38"/>
      <c r="M4314" s="39"/>
      <c r="AG4314" s="32"/>
      <c r="AH4314" s="32"/>
      <c r="AI4314" s="40"/>
      <c r="AJ4314" s="41"/>
      <c r="AK4314" s="42"/>
      <c r="AL4314" s="40"/>
      <c r="AM4314" s="41"/>
      <c r="AN4314" s="42"/>
      <c r="AO4314" s="43"/>
      <c r="AP4314" s="43"/>
      <c r="AQ4314" s="43"/>
    </row>
    <row r="4315" spans="5:43" x14ac:dyDescent="0.2">
      <c r="E4315" s="36"/>
      <c r="G4315" s="37"/>
      <c r="H4315" s="38"/>
      <c r="I4315" s="38"/>
      <c r="J4315" s="38"/>
      <c r="M4315" s="39"/>
      <c r="AG4315" s="32"/>
      <c r="AH4315" s="32"/>
      <c r="AI4315" s="40"/>
      <c r="AJ4315" s="41"/>
      <c r="AK4315" s="42"/>
      <c r="AL4315" s="40"/>
      <c r="AM4315" s="41"/>
      <c r="AN4315" s="42"/>
      <c r="AO4315" s="43"/>
      <c r="AP4315" s="43"/>
      <c r="AQ4315" s="43"/>
    </row>
    <row r="4316" spans="5:43" x14ac:dyDescent="0.2">
      <c r="E4316" s="36"/>
      <c r="G4316" s="37"/>
      <c r="H4316" s="38"/>
      <c r="I4316" s="38"/>
      <c r="J4316" s="38"/>
      <c r="M4316" s="39"/>
      <c r="AG4316" s="32"/>
      <c r="AH4316" s="32"/>
      <c r="AI4316" s="40"/>
      <c r="AJ4316" s="41"/>
      <c r="AK4316" s="42"/>
      <c r="AL4316" s="40"/>
      <c r="AM4316" s="41"/>
      <c r="AN4316" s="42"/>
      <c r="AO4316" s="43"/>
      <c r="AP4316" s="43"/>
      <c r="AQ4316" s="43"/>
    </row>
    <row r="4317" spans="5:43" x14ac:dyDescent="0.2">
      <c r="E4317" s="36"/>
      <c r="G4317" s="37"/>
      <c r="H4317" s="38"/>
      <c r="I4317" s="38"/>
      <c r="J4317" s="38"/>
      <c r="M4317" s="39"/>
      <c r="AG4317" s="32"/>
      <c r="AH4317" s="32"/>
      <c r="AI4317" s="40"/>
      <c r="AJ4317" s="41"/>
      <c r="AK4317" s="42"/>
      <c r="AL4317" s="40"/>
      <c r="AM4317" s="41"/>
      <c r="AN4317" s="42"/>
      <c r="AO4317" s="43"/>
      <c r="AP4317" s="43"/>
      <c r="AQ4317" s="43"/>
    </row>
    <row r="4318" spans="5:43" x14ac:dyDescent="0.2">
      <c r="E4318" s="36"/>
      <c r="G4318" s="37"/>
      <c r="H4318" s="38"/>
      <c r="I4318" s="38"/>
      <c r="J4318" s="38"/>
      <c r="M4318" s="39"/>
      <c r="AG4318" s="32"/>
      <c r="AH4318" s="32"/>
      <c r="AI4318" s="40"/>
      <c r="AJ4318" s="41"/>
      <c r="AK4318" s="42"/>
      <c r="AL4318" s="40"/>
      <c r="AM4318" s="41"/>
      <c r="AN4318" s="42"/>
      <c r="AO4318" s="43"/>
      <c r="AP4318" s="43"/>
      <c r="AQ4318" s="43"/>
    </row>
    <row r="4319" spans="5:43" x14ac:dyDescent="0.2">
      <c r="E4319" s="36"/>
      <c r="G4319" s="37"/>
      <c r="H4319" s="38"/>
      <c r="I4319" s="38"/>
      <c r="J4319" s="38"/>
      <c r="M4319" s="39"/>
      <c r="AG4319" s="32"/>
      <c r="AH4319" s="32"/>
      <c r="AI4319" s="40"/>
      <c r="AJ4319" s="41"/>
      <c r="AK4319" s="42"/>
      <c r="AL4319" s="40"/>
      <c r="AM4319" s="41"/>
      <c r="AN4319" s="42"/>
      <c r="AO4319" s="43"/>
      <c r="AP4319" s="43"/>
      <c r="AQ4319" s="43"/>
    </row>
    <row r="4320" spans="5:43" x14ac:dyDescent="0.2">
      <c r="E4320" s="36"/>
      <c r="G4320" s="37"/>
      <c r="H4320" s="38"/>
      <c r="I4320" s="38"/>
      <c r="J4320" s="38"/>
      <c r="M4320" s="39"/>
      <c r="AG4320" s="32"/>
      <c r="AH4320" s="32"/>
      <c r="AI4320" s="40"/>
      <c r="AJ4320" s="41"/>
      <c r="AK4320" s="42"/>
      <c r="AL4320" s="40"/>
      <c r="AM4320" s="41"/>
      <c r="AN4320" s="42"/>
      <c r="AO4320" s="43"/>
      <c r="AP4320" s="43"/>
      <c r="AQ4320" s="43"/>
    </row>
    <row r="4321" spans="5:43" x14ac:dyDescent="0.2">
      <c r="E4321" s="36"/>
      <c r="G4321" s="37"/>
      <c r="H4321" s="38"/>
      <c r="I4321" s="38"/>
      <c r="J4321" s="38"/>
      <c r="M4321" s="39"/>
      <c r="AG4321" s="32"/>
      <c r="AH4321" s="32"/>
      <c r="AI4321" s="40"/>
      <c r="AJ4321" s="41"/>
      <c r="AK4321" s="42"/>
      <c r="AL4321" s="40"/>
      <c r="AM4321" s="41"/>
      <c r="AN4321" s="42"/>
      <c r="AO4321" s="43"/>
      <c r="AP4321" s="43"/>
      <c r="AQ4321" s="43"/>
    </row>
    <row r="4322" spans="5:43" x14ac:dyDescent="0.2">
      <c r="E4322" s="36"/>
      <c r="G4322" s="37"/>
      <c r="H4322" s="38"/>
      <c r="I4322" s="38"/>
      <c r="J4322" s="38"/>
      <c r="M4322" s="39"/>
      <c r="AG4322" s="32"/>
      <c r="AH4322" s="32"/>
      <c r="AI4322" s="40"/>
      <c r="AJ4322" s="41"/>
      <c r="AK4322" s="42"/>
      <c r="AL4322" s="40"/>
      <c r="AM4322" s="41"/>
      <c r="AN4322" s="42"/>
      <c r="AO4322" s="43"/>
      <c r="AP4322" s="43"/>
      <c r="AQ4322" s="43"/>
    </row>
    <row r="4323" spans="5:43" x14ac:dyDescent="0.2">
      <c r="E4323" s="36"/>
      <c r="G4323" s="37"/>
      <c r="H4323" s="38"/>
      <c r="I4323" s="38"/>
      <c r="J4323" s="38"/>
      <c r="M4323" s="39"/>
      <c r="AG4323" s="32"/>
      <c r="AH4323" s="32"/>
      <c r="AI4323" s="40"/>
      <c r="AJ4323" s="41"/>
      <c r="AK4323" s="42"/>
      <c r="AL4323" s="40"/>
      <c r="AM4323" s="41"/>
      <c r="AN4323" s="42"/>
      <c r="AO4323" s="43"/>
      <c r="AP4323" s="43"/>
      <c r="AQ4323" s="43"/>
    </row>
    <row r="4324" spans="5:43" x14ac:dyDescent="0.2">
      <c r="E4324" s="36"/>
      <c r="G4324" s="37"/>
      <c r="H4324" s="38"/>
      <c r="I4324" s="38"/>
      <c r="J4324" s="38"/>
      <c r="M4324" s="39"/>
      <c r="AG4324" s="32"/>
      <c r="AH4324" s="32"/>
      <c r="AI4324" s="40"/>
      <c r="AJ4324" s="41"/>
      <c r="AK4324" s="42"/>
      <c r="AL4324" s="40"/>
      <c r="AM4324" s="41"/>
      <c r="AN4324" s="42"/>
      <c r="AO4324" s="43"/>
      <c r="AP4324" s="43"/>
      <c r="AQ4324" s="43"/>
    </row>
    <row r="4325" spans="5:43" x14ac:dyDescent="0.2">
      <c r="E4325" s="36"/>
      <c r="G4325" s="37"/>
      <c r="H4325" s="38"/>
      <c r="I4325" s="38"/>
      <c r="J4325" s="38"/>
      <c r="M4325" s="39"/>
      <c r="AG4325" s="32"/>
      <c r="AH4325" s="32"/>
      <c r="AI4325" s="40"/>
      <c r="AJ4325" s="41"/>
      <c r="AK4325" s="42"/>
      <c r="AL4325" s="40"/>
      <c r="AM4325" s="41"/>
      <c r="AN4325" s="42"/>
      <c r="AO4325" s="43"/>
      <c r="AP4325" s="43"/>
      <c r="AQ4325" s="43"/>
    </row>
    <row r="4326" spans="5:43" x14ac:dyDescent="0.2">
      <c r="E4326" s="36"/>
      <c r="G4326" s="37"/>
      <c r="H4326" s="38"/>
      <c r="I4326" s="38"/>
      <c r="J4326" s="38"/>
      <c r="M4326" s="39"/>
      <c r="AG4326" s="32"/>
      <c r="AH4326" s="32"/>
      <c r="AI4326" s="40"/>
      <c r="AJ4326" s="41"/>
      <c r="AK4326" s="42"/>
      <c r="AL4326" s="40"/>
      <c r="AM4326" s="41"/>
      <c r="AN4326" s="42"/>
      <c r="AO4326" s="43"/>
      <c r="AP4326" s="43"/>
      <c r="AQ4326" s="43"/>
    </row>
    <row r="4327" spans="5:43" x14ac:dyDescent="0.2">
      <c r="E4327" s="36"/>
      <c r="G4327" s="37"/>
      <c r="H4327" s="38"/>
      <c r="I4327" s="38"/>
      <c r="J4327" s="38"/>
      <c r="M4327" s="39"/>
      <c r="AG4327" s="32"/>
      <c r="AH4327" s="32"/>
      <c r="AI4327" s="40"/>
      <c r="AJ4327" s="41"/>
      <c r="AK4327" s="42"/>
      <c r="AL4327" s="40"/>
      <c r="AM4327" s="41"/>
      <c r="AN4327" s="42"/>
      <c r="AO4327" s="43"/>
      <c r="AP4327" s="43"/>
      <c r="AQ4327" s="43"/>
    </row>
    <row r="4328" spans="5:43" x14ac:dyDescent="0.2">
      <c r="E4328" s="36"/>
      <c r="G4328" s="37"/>
      <c r="H4328" s="38"/>
      <c r="I4328" s="38"/>
      <c r="J4328" s="38"/>
      <c r="M4328" s="39"/>
      <c r="AG4328" s="32"/>
      <c r="AH4328" s="32"/>
      <c r="AI4328" s="40"/>
      <c r="AJ4328" s="41"/>
      <c r="AK4328" s="42"/>
      <c r="AL4328" s="40"/>
      <c r="AM4328" s="41"/>
      <c r="AN4328" s="42"/>
      <c r="AO4328" s="43"/>
      <c r="AP4328" s="43"/>
      <c r="AQ4328" s="43"/>
    </row>
    <row r="4329" spans="5:43" x14ac:dyDescent="0.2">
      <c r="E4329" s="36"/>
      <c r="G4329" s="37"/>
      <c r="H4329" s="38"/>
      <c r="I4329" s="38"/>
      <c r="J4329" s="38"/>
      <c r="M4329" s="39"/>
      <c r="AG4329" s="32"/>
      <c r="AH4329" s="32"/>
      <c r="AI4329" s="40"/>
      <c r="AJ4329" s="41"/>
      <c r="AK4329" s="42"/>
      <c r="AL4329" s="40"/>
      <c r="AM4329" s="41"/>
      <c r="AN4329" s="42"/>
      <c r="AO4329" s="43"/>
      <c r="AP4329" s="43"/>
      <c r="AQ4329" s="43"/>
    </row>
    <row r="4330" spans="5:43" x14ac:dyDescent="0.2">
      <c r="E4330" s="36"/>
      <c r="G4330" s="37"/>
      <c r="H4330" s="38"/>
      <c r="I4330" s="38"/>
      <c r="J4330" s="38"/>
      <c r="M4330" s="39"/>
      <c r="AG4330" s="32"/>
      <c r="AH4330" s="32"/>
      <c r="AI4330" s="40"/>
      <c r="AJ4330" s="41"/>
      <c r="AK4330" s="42"/>
      <c r="AL4330" s="40"/>
      <c r="AM4330" s="41"/>
      <c r="AN4330" s="42"/>
      <c r="AO4330" s="43"/>
      <c r="AP4330" s="43"/>
      <c r="AQ4330" s="43"/>
    </row>
    <row r="4331" spans="5:43" x14ac:dyDescent="0.2">
      <c r="E4331" s="36"/>
      <c r="G4331" s="37"/>
      <c r="H4331" s="38"/>
      <c r="I4331" s="38"/>
      <c r="J4331" s="38"/>
      <c r="M4331" s="39"/>
      <c r="AG4331" s="32"/>
      <c r="AH4331" s="32"/>
      <c r="AI4331" s="40"/>
      <c r="AJ4331" s="41"/>
      <c r="AK4331" s="42"/>
      <c r="AL4331" s="40"/>
      <c r="AM4331" s="41"/>
      <c r="AN4331" s="42"/>
      <c r="AO4331" s="43"/>
      <c r="AP4331" s="43"/>
      <c r="AQ4331" s="43"/>
    </row>
    <row r="4332" spans="5:43" x14ac:dyDescent="0.2">
      <c r="E4332" s="36"/>
      <c r="G4332" s="37"/>
      <c r="H4332" s="38"/>
      <c r="I4332" s="38"/>
      <c r="J4332" s="38"/>
      <c r="M4332" s="39"/>
      <c r="AG4332" s="32"/>
      <c r="AH4332" s="32"/>
      <c r="AI4332" s="40"/>
      <c r="AJ4332" s="41"/>
      <c r="AK4332" s="42"/>
      <c r="AL4332" s="40"/>
      <c r="AM4332" s="41"/>
      <c r="AN4332" s="42"/>
      <c r="AO4332" s="43"/>
      <c r="AP4332" s="43"/>
      <c r="AQ4332" s="43"/>
    </row>
    <row r="4333" spans="5:43" x14ac:dyDescent="0.2">
      <c r="E4333" s="36"/>
      <c r="G4333" s="37"/>
      <c r="H4333" s="38"/>
      <c r="I4333" s="38"/>
      <c r="J4333" s="38"/>
      <c r="M4333" s="39"/>
      <c r="AG4333" s="32"/>
      <c r="AH4333" s="32"/>
      <c r="AI4333" s="40"/>
      <c r="AJ4333" s="41"/>
      <c r="AK4333" s="42"/>
      <c r="AL4333" s="40"/>
      <c r="AM4333" s="41"/>
      <c r="AN4333" s="42"/>
      <c r="AO4333" s="43"/>
      <c r="AP4333" s="43"/>
      <c r="AQ4333" s="43"/>
    </row>
    <row r="4334" spans="5:43" x14ac:dyDescent="0.2">
      <c r="E4334" s="36"/>
      <c r="G4334" s="37"/>
      <c r="H4334" s="38"/>
      <c r="I4334" s="38"/>
      <c r="J4334" s="38"/>
      <c r="M4334" s="39"/>
      <c r="AG4334" s="32"/>
      <c r="AH4334" s="32"/>
      <c r="AI4334" s="40"/>
      <c r="AJ4334" s="41"/>
      <c r="AK4334" s="42"/>
      <c r="AL4334" s="40"/>
      <c r="AM4334" s="41"/>
      <c r="AN4334" s="42"/>
      <c r="AO4334" s="43"/>
      <c r="AP4334" s="43"/>
      <c r="AQ4334" s="43"/>
    </row>
    <row r="4335" spans="5:43" x14ac:dyDescent="0.2">
      <c r="E4335" s="36"/>
      <c r="G4335" s="37"/>
      <c r="H4335" s="38"/>
      <c r="I4335" s="38"/>
      <c r="J4335" s="38"/>
      <c r="M4335" s="39"/>
      <c r="AG4335" s="32"/>
      <c r="AH4335" s="32"/>
      <c r="AI4335" s="40"/>
      <c r="AJ4335" s="41"/>
      <c r="AK4335" s="42"/>
      <c r="AL4335" s="40"/>
      <c r="AM4335" s="41"/>
      <c r="AN4335" s="42"/>
      <c r="AO4335" s="43"/>
      <c r="AP4335" s="43"/>
      <c r="AQ4335" s="43"/>
    </row>
    <row r="4336" spans="5:43" x14ac:dyDescent="0.2">
      <c r="E4336" s="36"/>
      <c r="G4336" s="37"/>
      <c r="H4336" s="38"/>
      <c r="I4336" s="38"/>
      <c r="J4336" s="38"/>
      <c r="M4336" s="39"/>
      <c r="AG4336" s="32"/>
      <c r="AH4336" s="32"/>
      <c r="AI4336" s="40"/>
      <c r="AJ4336" s="41"/>
      <c r="AK4336" s="42"/>
      <c r="AL4336" s="40"/>
      <c r="AM4336" s="41"/>
      <c r="AN4336" s="42"/>
      <c r="AO4336" s="43"/>
      <c r="AP4336" s="43"/>
      <c r="AQ4336" s="43"/>
    </row>
    <row r="4337" spans="5:43" x14ac:dyDescent="0.2">
      <c r="E4337" s="36"/>
      <c r="G4337" s="37"/>
      <c r="H4337" s="38"/>
      <c r="I4337" s="38"/>
      <c r="J4337" s="38"/>
      <c r="M4337" s="39"/>
      <c r="AG4337" s="32"/>
      <c r="AH4337" s="32"/>
      <c r="AI4337" s="40"/>
      <c r="AJ4337" s="41"/>
      <c r="AK4337" s="42"/>
      <c r="AL4337" s="40"/>
      <c r="AM4337" s="41"/>
      <c r="AN4337" s="42"/>
      <c r="AO4337" s="43"/>
      <c r="AP4337" s="43"/>
      <c r="AQ4337" s="43"/>
    </row>
    <row r="4338" spans="5:43" x14ac:dyDescent="0.2">
      <c r="E4338" s="36"/>
      <c r="G4338" s="37"/>
      <c r="H4338" s="38"/>
      <c r="I4338" s="38"/>
      <c r="J4338" s="38"/>
      <c r="M4338" s="39"/>
      <c r="AG4338" s="32"/>
      <c r="AH4338" s="32"/>
      <c r="AI4338" s="40"/>
      <c r="AJ4338" s="41"/>
      <c r="AK4338" s="42"/>
      <c r="AL4338" s="40"/>
      <c r="AM4338" s="41"/>
      <c r="AN4338" s="42"/>
      <c r="AO4338" s="43"/>
      <c r="AP4338" s="43"/>
      <c r="AQ4338" s="43"/>
    </row>
    <row r="4339" spans="5:43" x14ac:dyDescent="0.2">
      <c r="E4339" s="36"/>
      <c r="G4339" s="37"/>
      <c r="H4339" s="38"/>
      <c r="I4339" s="38"/>
      <c r="J4339" s="38"/>
      <c r="M4339" s="39"/>
      <c r="AG4339" s="32"/>
      <c r="AH4339" s="32"/>
      <c r="AI4339" s="40"/>
      <c r="AJ4339" s="41"/>
      <c r="AK4339" s="42"/>
      <c r="AL4339" s="40"/>
      <c r="AM4339" s="41"/>
      <c r="AN4339" s="42"/>
      <c r="AO4339" s="43"/>
      <c r="AP4339" s="43"/>
      <c r="AQ4339" s="43"/>
    </row>
    <row r="4340" spans="5:43" x14ac:dyDescent="0.2">
      <c r="E4340" s="36"/>
      <c r="G4340" s="37"/>
      <c r="H4340" s="38"/>
      <c r="I4340" s="38"/>
      <c r="J4340" s="38"/>
      <c r="M4340" s="39"/>
      <c r="AG4340" s="32"/>
      <c r="AH4340" s="32"/>
      <c r="AI4340" s="40"/>
      <c r="AJ4340" s="41"/>
      <c r="AK4340" s="42"/>
      <c r="AL4340" s="40"/>
      <c r="AM4340" s="41"/>
      <c r="AN4340" s="42"/>
      <c r="AO4340" s="43"/>
      <c r="AP4340" s="43"/>
      <c r="AQ4340" s="43"/>
    </row>
    <row r="4341" spans="5:43" x14ac:dyDescent="0.2">
      <c r="E4341" s="36"/>
      <c r="G4341" s="37"/>
      <c r="H4341" s="38"/>
      <c r="I4341" s="38"/>
      <c r="J4341" s="38"/>
      <c r="M4341" s="39"/>
      <c r="AG4341" s="32"/>
      <c r="AH4341" s="32"/>
      <c r="AI4341" s="40"/>
      <c r="AJ4341" s="41"/>
      <c r="AK4341" s="42"/>
      <c r="AL4341" s="40"/>
      <c r="AM4341" s="41"/>
      <c r="AN4341" s="42"/>
      <c r="AO4341" s="43"/>
      <c r="AP4341" s="43"/>
      <c r="AQ4341" s="43"/>
    </row>
    <row r="4342" spans="5:43" x14ac:dyDescent="0.2">
      <c r="E4342" s="36"/>
      <c r="G4342" s="37"/>
      <c r="H4342" s="38"/>
      <c r="I4342" s="38"/>
      <c r="J4342" s="38"/>
      <c r="M4342" s="39"/>
      <c r="AG4342" s="32"/>
      <c r="AH4342" s="32"/>
      <c r="AI4342" s="40"/>
      <c r="AJ4342" s="41"/>
      <c r="AK4342" s="42"/>
      <c r="AL4342" s="40"/>
      <c r="AM4342" s="41"/>
      <c r="AN4342" s="42"/>
      <c r="AO4342" s="43"/>
      <c r="AP4342" s="43"/>
      <c r="AQ4342" s="43"/>
    </row>
    <row r="4343" spans="5:43" x14ac:dyDescent="0.2">
      <c r="E4343" s="36"/>
      <c r="G4343" s="37"/>
      <c r="H4343" s="38"/>
      <c r="I4343" s="38"/>
      <c r="J4343" s="38"/>
      <c r="M4343" s="39"/>
      <c r="AG4343" s="32"/>
      <c r="AH4343" s="32"/>
      <c r="AI4343" s="40"/>
      <c r="AJ4343" s="41"/>
      <c r="AK4343" s="42"/>
      <c r="AL4343" s="40"/>
      <c r="AM4343" s="41"/>
      <c r="AN4343" s="42"/>
      <c r="AO4343" s="43"/>
      <c r="AP4343" s="43"/>
      <c r="AQ4343" s="43"/>
    </row>
    <row r="4344" spans="5:43" x14ac:dyDescent="0.2">
      <c r="E4344" s="36"/>
      <c r="G4344" s="37"/>
      <c r="H4344" s="38"/>
      <c r="I4344" s="38"/>
      <c r="J4344" s="38"/>
      <c r="M4344" s="39"/>
      <c r="AG4344" s="32"/>
      <c r="AH4344" s="32"/>
      <c r="AI4344" s="40"/>
      <c r="AJ4344" s="41"/>
      <c r="AK4344" s="42"/>
      <c r="AL4344" s="40"/>
      <c r="AM4344" s="41"/>
      <c r="AN4344" s="42"/>
      <c r="AO4344" s="43"/>
      <c r="AP4344" s="43"/>
      <c r="AQ4344" s="43"/>
    </row>
    <row r="4345" spans="5:43" x14ac:dyDescent="0.2">
      <c r="E4345" s="36"/>
      <c r="G4345" s="37"/>
      <c r="H4345" s="38"/>
      <c r="I4345" s="38"/>
      <c r="J4345" s="38"/>
      <c r="M4345" s="39"/>
      <c r="AG4345" s="32"/>
      <c r="AH4345" s="32"/>
      <c r="AI4345" s="40"/>
      <c r="AJ4345" s="41"/>
      <c r="AK4345" s="42"/>
      <c r="AL4345" s="40"/>
      <c r="AM4345" s="41"/>
      <c r="AN4345" s="42"/>
      <c r="AO4345" s="43"/>
      <c r="AP4345" s="43"/>
      <c r="AQ4345" s="43"/>
    </row>
    <row r="4346" spans="5:43" x14ac:dyDescent="0.2">
      <c r="E4346" s="36"/>
      <c r="G4346" s="37"/>
      <c r="H4346" s="38"/>
      <c r="I4346" s="38"/>
      <c r="J4346" s="38"/>
      <c r="M4346" s="39"/>
      <c r="AG4346" s="32"/>
      <c r="AH4346" s="32"/>
      <c r="AI4346" s="40"/>
      <c r="AJ4346" s="41"/>
      <c r="AK4346" s="42"/>
      <c r="AL4346" s="40"/>
      <c r="AM4346" s="41"/>
      <c r="AN4346" s="42"/>
      <c r="AO4346" s="43"/>
      <c r="AP4346" s="43"/>
      <c r="AQ4346" s="43"/>
    </row>
    <row r="4347" spans="5:43" x14ac:dyDescent="0.2">
      <c r="E4347" s="36"/>
      <c r="G4347" s="37"/>
      <c r="H4347" s="38"/>
      <c r="I4347" s="38"/>
      <c r="J4347" s="38"/>
      <c r="M4347" s="39"/>
      <c r="AG4347" s="32"/>
      <c r="AH4347" s="32"/>
      <c r="AI4347" s="40"/>
      <c r="AJ4347" s="41"/>
      <c r="AK4347" s="42"/>
      <c r="AL4347" s="40"/>
      <c r="AM4347" s="41"/>
      <c r="AN4347" s="42"/>
      <c r="AO4347" s="43"/>
      <c r="AP4347" s="43"/>
      <c r="AQ4347" s="43"/>
    </row>
    <row r="4348" spans="5:43" x14ac:dyDescent="0.2">
      <c r="E4348" s="36"/>
      <c r="G4348" s="37"/>
      <c r="H4348" s="38"/>
      <c r="I4348" s="38"/>
      <c r="J4348" s="38"/>
      <c r="M4348" s="39"/>
      <c r="AG4348" s="32"/>
      <c r="AH4348" s="32"/>
      <c r="AI4348" s="40"/>
      <c r="AJ4348" s="41"/>
      <c r="AK4348" s="42"/>
      <c r="AL4348" s="40"/>
      <c r="AM4348" s="41"/>
      <c r="AN4348" s="42"/>
      <c r="AO4348" s="43"/>
      <c r="AP4348" s="43"/>
      <c r="AQ4348" s="43"/>
    </row>
    <row r="4349" spans="5:43" x14ac:dyDescent="0.2">
      <c r="E4349" s="36"/>
      <c r="G4349" s="37"/>
      <c r="H4349" s="38"/>
      <c r="I4349" s="38"/>
      <c r="J4349" s="38"/>
      <c r="M4349" s="39"/>
      <c r="AG4349" s="32"/>
      <c r="AH4349" s="32"/>
      <c r="AI4349" s="40"/>
      <c r="AJ4349" s="41"/>
      <c r="AK4349" s="42"/>
      <c r="AL4349" s="40"/>
      <c r="AM4349" s="41"/>
      <c r="AN4349" s="42"/>
      <c r="AO4349" s="43"/>
      <c r="AP4349" s="43"/>
      <c r="AQ4349" s="43"/>
    </row>
    <row r="4350" spans="5:43" x14ac:dyDescent="0.2">
      <c r="E4350" s="36"/>
      <c r="G4350" s="37"/>
      <c r="H4350" s="38"/>
      <c r="I4350" s="38"/>
      <c r="J4350" s="38"/>
      <c r="M4350" s="39"/>
      <c r="AG4350" s="32"/>
      <c r="AH4350" s="32"/>
      <c r="AI4350" s="40"/>
      <c r="AJ4350" s="41"/>
      <c r="AK4350" s="42"/>
      <c r="AL4350" s="40"/>
      <c r="AM4350" s="41"/>
      <c r="AN4350" s="42"/>
      <c r="AO4350" s="43"/>
      <c r="AP4350" s="43"/>
      <c r="AQ4350" s="43"/>
    </row>
    <row r="4351" spans="5:43" x14ac:dyDescent="0.2">
      <c r="E4351" s="36"/>
      <c r="G4351" s="37"/>
      <c r="H4351" s="38"/>
      <c r="I4351" s="38"/>
      <c r="J4351" s="38"/>
      <c r="M4351" s="39"/>
      <c r="AG4351" s="32"/>
      <c r="AH4351" s="32"/>
      <c r="AI4351" s="40"/>
      <c r="AJ4351" s="41"/>
      <c r="AK4351" s="42"/>
      <c r="AL4351" s="40"/>
      <c r="AM4351" s="41"/>
      <c r="AN4351" s="42"/>
      <c r="AO4351" s="43"/>
      <c r="AP4351" s="43"/>
      <c r="AQ4351" s="43"/>
    </row>
    <row r="4352" spans="5:43" x14ac:dyDescent="0.2">
      <c r="E4352" s="36"/>
      <c r="G4352" s="37"/>
      <c r="H4352" s="38"/>
      <c r="I4352" s="38"/>
      <c r="J4352" s="38"/>
      <c r="M4352" s="39"/>
      <c r="AG4352" s="32"/>
      <c r="AH4352" s="32"/>
      <c r="AI4352" s="40"/>
      <c r="AJ4352" s="41"/>
      <c r="AK4352" s="42"/>
      <c r="AL4352" s="40"/>
      <c r="AM4352" s="41"/>
      <c r="AN4352" s="42"/>
      <c r="AO4352" s="43"/>
      <c r="AP4352" s="43"/>
      <c r="AQ4352" s="43"/>
    </row>
    <row r="4353" spans="5:43" x14ac:dyDescent="0.2">
      <c r="E4353" s="36"/>
      <c r="G4353" s="37"/>
      <c r="H4353" s="38"/>
      <c r="I4353" s="38"/>
      <c r="J4353" s="38"/>
      <c r="M4353" s="39"/>
      <c r="AG4353" s="32"/>
      <c r="AH4353" s="32"/>
      <c r="AI4353" s="40"/>
      <c r="AJ4353" s="41"/>
      <c r="AK4353" s="42"/>
      <c r="AL4353" s="40"/>
      <c r="AM4353" s="41"/>
      <c r="AN4353" s="42"/>
      <c r="AO4353" s="43"/>
      <c r="AP4353" s="43"/>
      <c r="AQ4353" s="43"/>
    </row>
    <row r="4354" spans="5:43" x14ac:dyDescent="0.2">
      <c r="E4354" s="36"/>
      <c r="G4354" s="37"/>
      <c r="H4354" s="38"/>
      <c r="I4354" s="38"/>
      <c r="J4354" s="38"/>
      <c r="M4354" s="39"/>
      <c r="AG4354" s="32"/>
      <c r="AH4354" s="32"/>
      <c r="AI4354" s="40"/>
      <c r="AJ4354" s="41"/>
      <c r="AK4354" s="42"/>
      <c r="AL4354" s="40"/>
      <c r="AM4354" s="41"/>
      <c r="AN4354" s="42"/>
      <c r="AO4354" s="43"/>
      <c r="AP4354" s="43"/>
      <c r="AQ4354" s="43"/>
    </row>
    <row r="4355" spans="5:43" x14ac:dyDescent="0.2">
      <c r="E4355" s="36"/>
      <c r="G4355" s="37"/>
      <c r="H4355" s="38"/>
      <c r="I4355" s="38"/>
      <c r="J4355" s="38"/>
      <c r="M4355" s="39"/>
      <c r="AG4355" s="32"/>
      <c r="AH4355" s="32"/>
      <c r="AI4355" s="40"/>
      <c r="AJ4355" s="41"/>
      <c r="AK4355" s="42"/>
      <c r="AL4355" s="40"/>
      <c r="AM4355" s="41"/>
      <c r="AN4355" s="42"/>
      <c r="AO4355" s="43"/>
      <c r="AP4355" s="43"/>
      <c r="AQ4355" s="43"/>
    </row>
    <row r="4356" spans="5:43" x14ac:dyDescent="0.2">
      <c r="E4356" s="36"/>
      <c r="G4356" s="37"/>
      <c r="H4356" s="38"/>
      <c r="I4356" s="38"/>
      <c r="J4356" s="38"/>
      <c r="M4356" s="39"/>
      <c r="AG4356" s="32"/>
      <c r="AH4356" s="32"/>
      <c r="AI4356" s="40"/>
      <c r="AJ4356" s="41"/>
      <c r="AK4356" s="42"/>
      <c r="AL4356" s="40"/>
      <c r="AM4356" s="41"/>
      <c r="AN4356" s="42"/>
      <c r="AO4356" s="43"/>
      <c r="AP4356" s="43"/>
      <c r="AQ4356" s="43"/>
    </row>
    <row r="4357" spans="5:43" x14ac:dyDescent="0.2">
      <c r="E4357" s="36"/>
      <c r="G4357" s="37"/>
      <c r="H4357" s="38"/>
      <c r="I4357" s="38"/>
      <c r="J4357" s="38"/>
      <c r="M4357" s="39"/>
      <c r="AG4357" s="32"/>
      <c r="AH4357" s="32"/>
      <c r="AI4357" s="40"/>
      <c r="AJ4357" s="41"/>
      <c r="AK4357" s="42"/>
      <c r="AL4357" s="40"/>
      <c r="AM4357" s="41"/>
      <c r="AN4357" s="42"/>
      <c r="AO4357" s="43"/>
      <c r="AP4357" s="43"/>
      <c r="AQ4357" s="43"/>
    </row>
    <row r="4358" spans="5:43" x14ac:dyDescent="0.2">
      <c r="E4358" s="36"/>
      <c r="G4358" s="37"/>
      <c r="H4358" s="38"/>
      <c r="I4358" s="38"/>
      <c r="J4358" s="38"/>
      <c r="M4358" s="39"/>
      <c r="AG4358" s="32"/>
      <c r="AH4358" s="32"/>
      <c r="AI4358" s="40"/>
      <c r="AJ4358" s="41"/>
      <c r="AK4358" s="42"/>
      <c r="AL4358" s="40"/>
      <c r="AM4358" s="41"/>
      <c r="AN4358" s="42"/>
      <c r="AO4358" s="43"/>
      <c r="AP4358" s="43"/>
      <c r="AQ4358" s="43"/>
    </row>
    <row r="4359" spans="5:43" x14ac:dyDescent="0.2">
      <c r="E4359" s="36"/>
      <c r="G4359" s="37"/>
      <c r="H4359" s="38"/>
      <c r="I4359" s="38"/>
      <c r="J4359" s="38"/>
      <c r="M4359" s="39"/>
      <c r="AG4359" s="32"/>
      <c r="AH4359" s="32"/>
      <c r="AI4359" s="40"/>
      <c r="AJ4359" s="41"/>
      <c r="AK4359" s="42"/>
      <c r="AL4359" s="40"/>
      <c r="AM4359" s="41"/>
      <c r="AN4359" s="42"/>
      <c r="AO4359" s="43"/>
      <c r="AP4359" s="43"/>
      <c r="AQ4359" s="43"/>
    </row>
    <row r="4360" spans="5:43" x14ac:dyDescent="0.2">
      <c r="E4360" s="36"/>
      <c r="G4360" s="37"/>
      <c r="H4360" s="38"/>
      <c r="I4360" s="38"/>
      <c r="J4360" s="38"/>
      <c r="M4360" s="39"/>
      <c r="AG4360" s="32"/>
      <c r="AH4360" s="32"/>
      <c r="AI4360" s="40"/>
      <c r="AJ4360" s="41"/>
      <c r="AK4360" s="42"/>
      <c r="AL4360" s="40"/>
      <c r="AM4360" s="41"/>
      <c r="AN4360" s="42"/>
      <c r="AO4360" s="43"/>
      <c r="AP4360" s="43"/>
      <c r="AQ4360" s="43"/>
    </row>
    <row r="4361" spans="5:43" x14ac:dyDescent="0.2">
      <c r="E4361" s="36"/>
      <c r="G4361" s="37"/>
      <c r="H4361" s="38"/>
      <c r="I4361" s="38"/>
      <c r="J4361" s="38"/>
      <c r="M4361" s="39"/>
      <c r="AG4361" s="32"/>
      <c r="AH4361" s="32"/>
      <c r="AI4361" s="40"/>
      <c r="AJ4361" s="41"/>
      <c r="AK4361" s="42"/>
      <c r="AL4361" s="40"/>
      <c r="AM4361" s="41"/>
      <c r="AN4361" s="42"/>
      <c r="AO4361" s="43"/>
      <c r="AP4361" s="43"/>
      <c r="AQ4361" s="43"/>
    </row>
    <row r="4362" spans="5:43" x14ac:dyDescent="0.2">
      <c r="E4362" s="36"/>
      <c r="G4362" s="37"/>
      <c r="H4362" s="38"/>
      <c r="I4362" s="38"/>
      <c r="J4362" s="38"/>
      <c r="M4362" s="39"/>
      <c r="AG4362" s="32"/>
      <c r="AH4362" s="32"/>
      <c r="AI4362" s="40"/>
      <c r="AJ4362" s="41"/>
      <c r="AK4362" s="42"/>
      <c r="AL4362" s="40"/>
      <c r="AM4362" s="41"/>
      <c r="AN4362" s="42"/>
      <c r="AO4362" s="43"/>
      <c r="AP4362" s="43"/>
      <c r="AQ4362" s="43"/>
    </row>
    <row r="4363" spans="5:43" x14ac:dyDescent="0.2">
      <c r="E4363" s="36"/>
      <c r="G4363" s="37"/>
      <c r="H4363" s="38"/>
      <c r="I4363" s="38"/>
      <c r="J4363" s="38"/>
      <c r="M4363" s="39"/>
      <c r="AG4363" s="32"/>
      <c r="AH4363" s="32"/>
      <c r="AI4363" s="40"/>
      <c r="AJ4363" s="41"/>
      <c r="AK4363" s="42"/>
      <c r="AL4363" s="40"/>
      <c r="AM4363" s="41"/>
      <c r="AN4363" s="42"/>
      <c r="AO4363" s="43"/>
      <c r="AP4363" s="43"/>
      <c r="AQ4363" s="43"/>
    </row>
    <row r="4364" spans="5:43" x14ac:dyDescent="0.2">
      <c r="E4364" s="36"/>
      <c r="G4364" s="37"/>
      <c r="H4364" s="38"/>
      <c r="I4364" s="38"/>
      <c r="J4364" s="38"/>
      <c r="M4364" s="39"/>
      <c r="AG4364" s="32"/>
      <c r="AH4364" s="32"/>
      <c r="AI4364" s="40"/>
      <c r="AJ4364" s="41"/>
      <c r="AK4364" s="42"/>
      <c r="AL4364" s="40"/>
      <c r="AM4364" s="41"/>
      <c r="AN4364" s="42"/>
      <c r="AO4364" s="43"/>
      <c r="AP4364" s="43"/>
      <c r="AQ4364" s="43"/>
    </row>
    <row r="4365" spans="5:43" x14ac:dyDescent="0.2">
      <c r="E4365" s="36"/>
      <c r="G4365" s="37"/>
      <c r="H4365" s="38"/>
      <c r="I4365" s="38"/>
      <c r="J4365" s="38"/>
      <c r="M4365" s="39"/>
      <c r="AG4365" s="32"/>
      <c r="AH4365" s="32"/>
      <c r="AI4365" s="40"/>
      <c r="AJ4365" s="41"/>
      <c r="AK4365" s="42"/>
      <c r="AL4365" s="40"/>
      <c r="AM4365" s="41"/>
      <c r="AN4365" s="42"/>
      <c r="AO4365" s="43"/>
      <c r="AP4365" s="43"/>
      <c r="AQ4365" s="43"/>
    </row>
    <row r="4366" spans="5:43" x14ac:dyDescent="0.2">
      <c r="E4366" s="36"/>
      <c r="G4366" s="37"/>
      <c r="H4366" s="38"/>
      <c r="I4366" s="38"/>
      <c r="J4366" s="38"/>
      <c r="M4366" s="39"/>
      <c r="AG4366" s="32"/>
      <c r="AH4366" s="32"/>
      <c r="AI4366" s="40"/>
      <c r="AJ4366" s="41"/>
      <c r="AK4366" s="42"/>
      <c r="AL4366" s="40"/>
      <c r="AM4366" s="41"/>
      <c r="AN4366" s="42"/>
      <c r="AO4366" s="43"/>
      <c r="AP4366" s="43"/>
      <c r="AQ4366" s="43"/>
    </row>
    <row r="4367" spans="5:43" x14ac:dyDescent="0.2">
      <c r="E4367" s="36"/>
      <c r="G4367" s="37"/>
      <c r="H4367" s="38"/>
      <c r="I4367" s="38"/>
      <c r="J4367" s="38"/>
      <c r="M4367" s="39"/>
      <c r="AG4367" s="32"/>
      <c r="AH4367" s="32"/>
      <c r="AI4367" s="40"/>
      <c r="AJ4367" s="41"/>
      <c r="AK4367" s="42"/>
      <c r="AL4367" s="40"/>
      <c r="AM4367" s="41"/>
      <c r="AN4367" s="42"/>
      <c r="AO4367" s="43"/>
      <c r="AP4367" s="43"/>
      <c r="AQ4367" s="43"/>
    </row>
    <row r="4368" spans="5:43" x14ac:dyDescent="0.2">
      <c r="E4368" s="36"/>
      <c r="G4368" s="37"/>
      <c r="H4368" s="38"/>
      <c r="I4368" s="38"/>
      <c r="J4368" s="38"/>
      <c r="M4368" s="39"/>
      <c r="AG4368" s="32"/>
      <c r="AH4368" s="32"/>
      <c r="AI4368" s="40"/>
      <c r="AJ4368" s="41"/>
      <c r="AK4368" s="42"/>
      <c r="AL4368" s="40"/>
      <c r="AM4368" s="41"/>
      <c r="AN4368" s="42"/>
      <c r="AO4368" s="43"/>
      <c r="AP4368" s="43"/>
      <c r="AQ4368" s="43"/>
    </row>
    <row r="4369" spans="5:43" x14ac:dyDescent="0.2">
      <c r="E4369" s="36"/>
      <c r="G4369" s="37"/>
      <c r="H4369" s="38"/>
      <c r="I4369" s="38"/>
      <c r="J4369" s="38"/>
      <c r="M4369" s="39"/>
      <c r="AG4369" s="32"/>
      <c r="AH4369" s="32"/>
      <c r="AI4369" s="40"/>
      <c r="AJ4369" s="41"/>
      <c r="AK4369" s="42"/>
      <c r="AL4369" s="40"/>
      <c r="AM4369" s="41"/>
      <c r="AN4369" s="42"/>
      <c r="AO4369" s="43"/>
      <c r="AP4369" s="43"/>
      <c r="AQ4369" s="43"/>
    </row>
    <row r="4370" spans="5:43" x14ac:dyDescent="0.2">
      <c r="E4370" s="36"/>
      <c r="G4370" s="37"/>
      <c r="H4370" s="38"/>
      <c r="I4370" s="38"/>
      <c r="J4370" s="38"/>
      <c r="M4370" s="39"/>
      <c r="AG4370" s="32"/>
      <c r="AH4370" s="32"/>
      <c r="AI4370" s="40"/>
      <c r="AJ4370" s="41"/>
      <c r="AK4370" s="42"/>
      <c r="AL4370" s="40"/>
      <c r="AM4370" s="41"/>
      <c r="AN4370" s="42"/>
      <c r="AO4370" s="43"/>
      <c r="AP4370" s="43"/>
      <c r="AQ4370" s="43"/>
    </row>
    <row r="4371" spans="5:43" x14ac:dyDescent="0.2">
      <c r="E4371" s="36"/>
      <c r="G4371" s="37"/>
      <c r="H4371" s="38"/>
      <c r="I4371" s="38"/>
      <c r="J4371" s="38"/>
      <c r="M4371" s="39"/>
      <c r="AG4371" s="32"/>
      <c r="AH4371" s="32"/>
      <c r="AI4371" s="40"/>
      <c r="AJ4371" s="41"/>
      <c r="AK4371" s="42"/>
      <c r="AL4371" s="40"/>
      <c r="AM4371" s="41"/>
      <c r="AN4371" s="42"/>
      <c r="AO4371" s="43"/>
      <c r="AP4371" s="43"/>
      <c r="AQ4371" s="43"/>
    </row>
    <row r="4372" spans="5:43" x14ac:dyDescent="0.2">
      <c r="E4372" s="36"/>
      <c r="G4372" s="37"/>
      <c r="H4372" s="38"/>
      <c r="I4372" s="38"/>
      <c r="J4372" s="38"/>
      <c r="M4372" s="39"/>
      <c r="AG4372" s="32"/>
      <c r="AH4372" s="32"/>
      <c r="AI4372" s="40"/>
      <c r="AJ4372" s="41"/>
      <c r="AK4372" s="42"/>
      <c r="AL4372" s="40"/>
      <c r="AM4372" s="41"/>
      <c r="AN4372" s="42"/>
      <c r="AO4372" s="43"/>
      <c r="AP4372" s="43"/>
      <c r="AQ4372" s="43"/>
    </row>
    <row r="4373" spans="5:43" x14ac:dyDescent="0.2">
      <c r="E4373" s="36"/>
      <c r="G4373" s="37"/>
      <c r="H4373" s="38"/>
      <c r="I4373" s="38"/>
      <c r="J4373" s="38"/>
      <c r="M4373" s="39"/>
      <c r="AG4373" s="32"/>
      <c r="AH4373" s="32"/>
      <c r="AI4373" s="40"/>
      <c r="AJ4373" s="41"/>
      <c r="AK4373" s="42"/>
      <c r="AL4373" s="40"/>
      <c r="AM4373" s="41"/>
      <c r="AN4373" s="42"/>
      <c r="AO4373" s="43"/>
      <c r="AP4373" s="43"/>
      <c r="AQ4373" s="43"/>
    </row>
    <row r="4374" spans="5:43" x14ac:dyDescent="0.2">
      <c r="E4374" s="36"/>
      <c r="G4374" s="37"/>
      <c r="H4374" s="38"/>
      <c r="I4374" s="38"/>
      <c r="J4374" s="38"/>
      <c r="M4374" s="39"/>
      <c r="AG4374" s="32"/>
      <c r="AH4374" s="32"/>
      <c r="AI4374" s="40"/>
      <c r="AJ4374" s="41"/>
      <c r="AK4374" s="42"/>
      <c r="AL4374" s="40"/>
      <c r="AM4374" s="41"/>
      <c r="AN4374" s="42"/>
      <c r="AO4374" s="43"/>
      <c r="AP4374" s="43"/>
      <c r="AQ4374" s="43"/>
    </row>
    <row r="4375" spans="5:43" x14ac:dyDescent="0.2">
      <c r="E4375" s="36"/>
      <c r="G4375" s="37"/>
      <c r="H4375" s="38"/>
      <c r="I4375" s="38"/>
      <c r="J4375" s="38"/>
      <c r="M4375" s="39"/>
      <c r="AG4375" s="32"/>
      <c r="AH4375" s="32"/>
      <c r="AI4375" s="40"/>
      <c r="AJ4375" s="41"/>
      <c r="AK4375" s="42"/>
      <c r="AL4375" s="40"/>
      <c r="AM4375" s="41"/>
      <c r="AN4375" s="42"/>
      <c r="AO4375" s="43"/>
      <c r="AP4375" s="43"/>
      <c r="AQ4375" s="43"/>
    </row>
    <row r="4376" spans="5:43" x14ac:dyDescent="0.2">
      <c r="E4376" s="36"/>
      <c r="G4376" s="37"/>
      <c r="H4376" s="38"/>
      <c r="I4376" s="38"/>
      <c r="J4376" s="38"/>
      <c r="M4376" s="39"/>
      <c r="AG4376" s="32"/>
      <c r="AH4376" s="32"/>
      <c r="AI4376" s="40"/>
      <c r="AJ4376" s="41"/>
      <c r="AK4376" s="42"/>
      <c r="AL4376" s="40"/>
      <c r="AM4376" s="41"/>
      <c r="AN4376" s="42"/>
      <c r="AO4376" s="43"/>
      <c r="AP4376" s="43"/>
      <c r="AQ4376" s="43"/>
    </row>
    <row r="4377" spans="5:43" x14ac:dyDescent="0.2">
      <c r="E4377" s="36"/>
      <c r="G4377" s="37"/>
      <c r="H4377" s="38"/>
      <c r="I4377" s="38"/>
      <c r="J4377" s="38"/>
      <c r="M4377" s="39"/>
      <c r="AG4377" s="32"/>
      <c r="AH4377" s="32"/>
      <c r="AI4377" s="40"/>
      <c r="AJ4377" s="41"/>
      <c r="AK4377" s="42"/>
      <c r="AL4377" s="40"/>
      <c r="AM4377" s="41"/>
      <c r="AN4377" s="42"/>
      <c r="AO4377" s="43"/>
      <c r="AP4377" s="43"/>
      <c r="AQ4377" s="43"/>
    </row>
    <row r="4378" spans="5:43" x14ac:dyDescent="0.2">
      <c r="E4378" s="36"/>
      <c r="G4378" s="37"/>
      <c r="H4378" s="38"/>
      <c r="I4378" s="38"/>
      <c r="J4378" s="38"/>
      <c r="M4378" s="39"/>
      <c r="AG4378" s="32"/>
      <c r="AH4378" s="32"/>
      <c r="AI4378" s="40"/>
      <c r="AJ4378" s="41"/>
      <c r="AK4378" s="42"/>
      <c r="AL4378" s="40"/>
      <c r="AM4378" s="41"/>
      <c r="AN4378" s="42"/>
      <c r="AO4378" s="43"/>
      <c r="AP4378" s="43"/>
      <c r="AQ4378" s="43"/>
    </row>
    <row r="4379" spans="5:43" x14ac:dyDescent="0.2">
      <c r="E4379" s="36"/>
      <c r="G4379" s="37"/>
      <c r="H4379" s="38"/>
      <c r="I4379" s="38"/>
      <c r="J4379" s="38"/>
      <c r="M4379" s="39"/>
      <c r="AG4379" s="32"/>
      <c r="AH4379" s="32"/>
      <c r="AI4379" s="40"/>
      <c r="AJ4379" s="41"/>
      <c r="AK4379" s="42"/>
      <c r="AL4379" s="40"/>
      <c r="AM4379" s="41"/>
      <c r="AN4379" s="42"/>
      <c r="AO4379" s="43"/>
      <c r="AP4379" s="43"/>
      <c r="AQ4379" s="43"/>
    </row>
    <row r="4380" spans="5:43" x14ac:dyDescent="0.2">
      <c r="E4380" s="36"/>
      <c r="G4380" s="37"/>
      <c r="H4380" s="38"/>
      <c r="I4380" s="38"/>
      <c r="J4380" s="38"/>
      <c r="M4380" s="39"/>
      <c r="AG4380" s="32"/>
      <c r="AH4380" s="32"/>
      <c r="AI4380" s="40"/>
      <c r="AJ4380" s="41"/>
      <c r="AK4380" s="42"/>
      <c r="AL4380" s="40"/>
      <c r="AM4380" s="41"/>
      <c r="AN4380" s="42"/>
      <c r="AO4380" s="43"/>
      <c r="AP4380" s="43"/>
      <c r="AQ4380" s="43"/>
    </row>
    <row r="4381" spans="5:43" x14ac:dyDescent="0.2">
      <c r="E4381" s="36"/>
      <c r="G4381" s="37"/>
      <c r="H4381" s="38"/>
      <c r="I4381" s="38"/>
      <c r="J4381" s="38"/>
      <c r="M4381" s="39"/>
      <c r="AG4381" s="32"/>
      <c r="AH4381" s="32"/>
      <c r="AI4381" s="40"/>
      <c r="AJ4381" s="41"/>
      <c r="AK4381" s="42"/>
      <c r="AL4381" s="40"/>
      <c r="AM4381" s="41"/>
      <c r="AN4381" s="42"/>
      <c r="AO4381" s="43"/>
      <c r="AP4381" s="43"/>
      <c r="AQ4381" s="43"/>
    </row>
    <row r="4382" spans="5:43" x14ac:dyDescent="0.2">
      <c r="E4382" s="36"/>
      <c r="G4382" s="37"/>
      <c r="H4382" s="38"/>
      <c r="I4382" s="38"/>
      <c r="J4382" s="38"/>
      <c r="M4382" s="39"/>
      <c r="AG4382" s="32"/>
      <c r="AH4382" s="32"/>
      <c r="AI4382" s="40"/>
      <c r="AJ4382" s="41"/>
      <c r="AK4382" s="42"/>
      <c r="AL4382" s="40"/>
      <c r="AM4382" s="41"/>
      <c r="AN4382" s="42"/>
      <c r="AO4382" s="43"/>
      <c r="AP4382" s="43"/>
      <c r="AQ4382" s="43"/>
    </row>
    <row r="4383" spans="5:43" x14ac:dyDescent="0.2">
      <c r="E4383" s="36"/>
      <c r="G4383" s="37"/>
      <c r="H4383" s="38"/>
      <c r="I4383" s="38"/>
      <c r="J4383" s="38"/>
      <c r="M4383" s="39"/>
      <c r="AG4383" s="32"/>
      <c r="AH4383" s="32"/>
      <c r="AI4383" s="40"/>
      <c r="AJ4383" s="41"/>
      <c r="AK4383" s="42"/>
      <c r="AL4383" s="40"/>
      <c r="AM4383" s="41"/>
      <c r="AN4383" s="42"/>
      <c r="AO4383" s="43"/>
      <c r="AP4383" s="43"/>
      <c r="AQ4383" s="43"/>
    </row>
    <row r="4384" spans="5:43" x14ac:dyDescent="0.2">
      <c r="E4384" s="36"/>
      <c r="G4384" s="37"/>
      <c r="H4384" s="38"/>
      <c r="I4384" s="38"/>
      <c r="J4384" s="38"/>
      <c r="M4384" s="39"/>
      <c r="AG4384" s="32"/>
      <c r="AH4384" s="32"/>
      <c r="AI4384" s="40"/>
      <c r="AJ4384" s="41"/>
      <c r="AK4384" s="42"/>
      <c r="AL4384" s="40"/>
      <c r="AM4384" s="41"/>
      <c r="AN4384" s="42"/>
      <c r="AO4384" s="43"/>
      <c r="AP4384" s="43"/>
      <c r="AQ4384" s="43"/>
    </row>
    <row r="4385" spans="5:43" x14ac:dyDescent="0.2">
      <c r="E4385" s="36"/>
      <c r="G4385" s="37"/>
      <c r="H4385" s="38"/>
      <c r="I4385" s="38"/>
      <c r="J4385" s="38"/>
      <c r="M4385" s="39"/>
      <c r="AG4385" s="32"/>
      <c r="AH4385" s="32"/>
      <c r="AI4385" s="40"/>
      <c r="AJ4385" s="41"/>
      <c r="AK4385" s="42"/>
      <c r="AL4385" s="40"/>
      <c r="AM4385" s="41"/>
      <c r="AN4385" s="42"/>
      <c r="AO4385" s="43"/>
      <c r="AP4385" s="43"/>
      <c r="AQ4385" s="43"/>
    </row>
    <row r="4386" spans="5:43" x14ac:dyDescent="0.2">
      <c r="E4386" s="36"/>
      <c r="G4386" s="37"/>
      <c r="H4386" s="38"/>
      <c r="I4386" s="38"/>
      <c r="J4386" s="38"/>
      <c r="M4386" s="39"/>
      <c r="AG4386" s="32"/>
      <c r="AH4386" s="32"/>
      <c r="AI4386" s="40"/>
      <c r="AJ4386" s="41"/>
      <c r="AK4386" s="42"/>
      <c r="AL4386" s="40"/>
      <c r="AM4386" s="41"/>
      <c r="AN4386" s="42"/>
      <c r="AO4386" s="43"/>
      <c r="AP4386" s="43"/>
      <c r="AQ4386" s="43"/>
    </row>
    <row r="4387" spans="5:43" x14ac:dyDescent="0.2">
      <c r="E4387" s="36"/>
      <c r="G4387" s="37"/>
      <c r="H4387" s="38"/>
      <c r="I4387" s="38"/>
      <c r="J4387" s="38"/>
      <c r="M4387" s="39"/>
      <c r="AG4387" s="32"/>
      <c r="AH4387" s="32"/>
      <c r="AI4387" s="40"/>
      <c r="AJ4387" s="41"/>
      <c r="AK4387" s="42"/>
      <c r="AL4387" s="40"/>
      <c r="AM4387" s="41"/>
      <c r="AN4387" s="42"/>
      <c r="AO4387" s="43"/>
      <c r="AP4387" s="43"/>
      <c r="AQ4387" s="43"/>
    </row>
    <row r="4388" spans="5:43" x14ac:dyDescent="0.2">
      <c r="E4388" s="36"/>
      <c r="G4388" s="37"/>
      <c r="H4388" s="38"/>
      <c r="I4388" s="38"/>
      <c r="J4388" s="38"/>
      <c r="M4388" s="39"/>
      <c r="AG4388" s="32"/>
      <c r="AH4388" s="32"/>
      <c r="AI4388" s="40"/>
      <c r="AJ4388" s="41"/>
      <c r="AK4388" s="42"/>
      <c r="AL4388" s="40"/>
      <c r="AM4388" s="41"/>
      <c r="AN4388" s="42"/>
      <c r="AO4388" s="43"/>
      <c r="AP4388" s="43"/>
      <c r="AQ4388" s="43"/>
    </row>
    <row r="4389" spans="5:43" x14ac:dyDescent="0.2">
      <c r="E4389" s="36"/>
      <c r="G4389" s="37"/>
      <c r="H4389" s="38"/>
      <c r="I4389" s="38"/>
      <c r="J4389" s="38"/>
      <c r="M4389" s="39"/>
      <c r="AG4389" s="32"/>
      <c r="AH4389" s="32"/>
      <c r="AI4389" s="40"/>
      <c r="AJ4389" s="41"/>
      <c r="AK4389" s="42"/>
      <c r="AL4389" s="40"/>
      <c r="AM4389" s="41"/>
      <c r="AN4389" s="42"/>
      <c r="AO4389" s="43"/>
      <c r="AP4389" s="43"/>
      <c r="AQ4389" s="43"/>
    </row>
    <row r="4390" spans="5:43" x14ac:dyDescent="0.2">
      <c r="E4390" s="36"/>
      <c r="G4390" s="37"/>
      <c r="H4390" s="38"/>
      <c r="I4390" s="38"/>
      <c r="J4390" s="38"/>
      <c r="M4390" s="39"/>
      <c r="AG4390" s="32"/>
      <c r="AH4390" s="32"/>
      <c r="AI4390" s="40"/>
      <c r="AJ4390" s="41"/>
      <c r="AK4390" s="42"/>
      <c r="AL4390" s="40"/>
      <c r="AM4390" s="41"/>
      <c r="AN4390" s="42"/>
      <c r="AO4390" s="43"/>
      <c r="AP4390" s="43"/>
      <c r="AQ4390" s="43"/>
    </row>
    <row r="4391" spans="5:43" x14ac:dyDescent="0.2">
      <c r="E4391" s="36"/>
      <c r="G4391" s="37"/>
      <c r="H4391" s="38"/>
      <c r="I4391" s="38"/>
      <c r="J4391" s="38"/>
      <c r="M4391" s="39"/>
      <c r="AG4391" s="32"/>
      <c r="AH4391" s="32"/>
      <c r="AI4391" s="40"/>
      <c r="AJ4391" s="41"/>
      <c r="AK4391" s="42"/>
      <c r="AL4391" s="40"/>
      <c r="AM4391" s="41"/>
      <c r="AN4391" s="42"/>
      <c r="AO4391" s="43"/>
      <c r="AP4391" s="43"/>
      <c r="AQ4391" s="43"/>
    </row>
    <row r="4392" spans="5:43" x14ac:dyDescent="0.2">
      <c r="E4392" s="36"/>
      <c r="G4392" s="37"/>
      <c r="H4392" s="38"/>
      <c r="I4392" s="38"/>
      <c r="J4392" s="38"/>
      <c r="M4392" s="39"/>
      <c r="AG4392" s="32"/>
      <c r="AH4392" s="32"/>
      <c r="AI4392" s="40"/>
      <c r="AJ4392" s="41"/>
      <c r="AK4392" s="42"/>
      <c r="AL4392" s="40"/>
      <c r="AM4392" s="41"/>
      <c r="AN4392" s="42"/>
      <c r="AO4392" s="43"/>
      <c r="AP4392" s="43"/>
      <c r="AQ4392" s="43"/>
    </row>
    <row r="4393" spans="5:43" x14ac:dyDescent="0.2">
      <c r="E4393" s="36"/>
      <c r="G4393" s="37"/>
      <c r="H4393" s="38"/>
      <c r="I4393" s="38"/>
      <c r="J4393" s="38"/>
      <c r="M4393" s="39"/>
      <c r="AG4393" s="32"/>
      <c r="AH4393" s="32"/>
      <c r="AI4393" s="40"/>
      <c r="AJ4393" s="41"/>
      <c r="AK4393" s="42"/>
      <c r="AL4393" s="40"/>
      <c r="AM4393" s="41"/>
      <c r="AN4393" s="42"/>
      <c r="AO4393" s="43"/>
      <c r="AP4393" s="43"/>
      <c r="AQ4393" s="43"/>
    </row>
    <row r="4394" spans="5:43" x14ac:dyDescent="0.2">
      <c r="E4394" s="36"/>
      <c r="G4394" s="37"/>
      <c r="H4394" s="38"/>
      <c r="I4394" s="38"/>
      <c r="J4394" s="38"/>
      <c r="M4394" s="39"/>
      <c r="AG4394" s="32"/>
      <c r="AH4394" s="32"/>
      <c r="AI4394" s="40"/>
      <c r="AJ4394" s="41"/>
      <c r="AK4394" s="42"/>
      <c r="AL4394" s="40"/>
      <c r="AM4394" s="41"/>
      <c r="AN4394" s="42"/>
      <c r="AO4394" s="43"/>
      <c r="AP4394" s="43"/>
      <c r="AQ4394" s="43"/>
    </row>
    <row r="4395" spans="5:43" x14ac:dyDescent="0.2">
      <c r="E4395" s="36"/>
      <c r="G4395" s="37"/>
      <c r="H4395" s="38"/>
      <c r="I4395" s="38"/>
      <c r="J4395" s="38"/>
      <c r="M4395" s="39"/>
      <c r="AG4395" s="32"/>
      <c r="AH4395" s="32"/>
      <c r="AI4395" s="40"/>
      <c r="AJ4395" s="41"/>
      <c r="AK4395" s="42"/>
      <c r="AL4395" s="40"/>
      <c r="AM4395" s="41"/>
      <c r="AN4395" s="42"/>
      <c r="AO4395" s="43"/>
      <c r="AP4395" s="43"/>
      <c r="AQ4395" s="43"/>
    </row>
    <row r="4396" spans="5:43" x14ac:dyDescent="0.2">
      <c r="E4396" s="36"/>
      <c r="G4396" s="37"/>
      <c r="H4396" s="38"/>
      <c r="I4396" s="38"/>
      <c r="J4396" s="38"/>
      <c r="M4396" s="39"/>
      <c r="AG4396" s="32"/>
      <c r="AH4396" s="32"/>
      <c r="AI4396" s="40"/>
      <c r="AJ4396" s="41"/>
      <c r="AK4396" s="42"/>
      <c r="AL4396" s="40"/>
      <c r="AM4396" s="41"/>
      <c r="AN4396" s="42"/>
      <c r="AO4396" s="43"/>
      <c r="AP4396" s="43"/>
      <c r="AQ4396" s="43"/>
    </row>
    <row r="4397" spans="5:43" x14ac:dyDescent="0.2">
      <c r="E4397" s="36"/>
      <c r="G4397" s="37"/>
      <c r="H4397" s="38"/>
      <c r="I4397" s="38"/>
      <c r="J4397" s="38"/>
      <c r="M4397" s="39"/>
      <c r="AG4397" s="32"/>
      <c r="AH4397" s="32"/>
      <c r="AI4397" s="40"/>
      <c r="AJ4397" s="41"/>
      <c r="AK4397" s="42"/>
      <c r="AL4397" s="40"/>
      <c r="AM4397" s="41"/>
      <c r="AN4397" s="42"/>
      <c r="AO4397" s="43"/>
      <c r="AP4397" s="43"/>
      <c r="AQ4397" s="43"/>
    </row>
    <row r="4398" spans="5:43" x14ac:dyDescent="0.2">
      <c r="E4398" s="36"/>
      <c r="G4398" s="37"/>
      <c r="H4398" s="38"/>
      <c r="I4398" s="38"/>
      <c r="J4398" s="38"/>
      <c r="M4398" s="39"/>
      <c r="AG4398" s="32"/>
      <c r="AH4398" s="32"/>
      <c r="AI4398" s="40"/>
      <c r="AJ4398" s="41"/>
      <c r="AK4398" s="42"/>
      <c r="AL4398" s="40"/>
      <c r="AM4398" s="41"/>
      <c r="AN4398" s="42"/>
      <c r="AO4398" s="43"/>
      <c r="AP4398" s="43"/>
      <c r="AQ4398" s="43"/>
    </row>
    <row r="4399" spans="5:43" x14ac:dyDescent="0.2">
      <c r="E4399" s="36"/>
      <c r="G4399" s="37"/>
      <c r="H4399" s="38"/>
      <c r="I4399" s="38"/>
      <c r="J4399" s="38"/>
      <c r="M4399" s="39"/>
      <c r="AG4399" s="32"/>
      <c r="AH4399" s="32"/>
      <c r="AI4399" s="40"/>
      <c r="AJ4399" s="41"/>
      <c r="AK4399" s="42"/>
      <c r="AL4399" s="40"/>
      <c r="AM4399" s="41"/>
      <c r="AN4399" s="42"/>
      <c r="AO4399" s="43"/>
      <c r="AP4399" s="43"/>
      <c r="AQ4399" s="43"/>
    </row>
    <row r="4400" spans="5:43" x14ac:dyDescent="0.2">
      <c r="E4400" s="36"/>
      <c r="G4400" s="37"/>
      <c r="H4400" s="38"/>
      <c r="I4400" s="38"/>
      <c r="J4400" s="38"/>
      <c r="M4400" s="39"/>
      <c r="AG4400" s="32"/>
      <c r="AH4400" s="32"/>
      <c r="AI4400" s="40"/>
      <c r="AJ4400" s="41"/>
      <c r="AK4400" s="42"/>
      <c r="AL4400" s="40"/>
      <c r="AM4400" s="41"/>
      <c r="AN4400" s="42"/>
      <c r="AO4400" s="43"/>
      <c r="AP4400" s="43"/>
      <c r="AQ4400" s="43"/>
    </row>
    <row r="4401" spans="5:43" x14ac:dyDescent="0.2">
      <c r="E4401" s="36"/>
      <c r="G4401" s="37"/>
      <c r="H4401" s="38"/>
      <c r="I4401" s="38"/>
      <c r="J4401" s="38"/>
      <c r="M4401" s="39"/>
      <c r="AG4401" s="32"/>
      <c r="AH4401" s="32"/>
      <c r="AI4401" s="40"/>
      <c r="AJ4401" s="41"/>
      <c r="AK4401" s="42"/>
      <c r="AL4401" s="40"/>
      <c r="AM4401" s="41"/>
      <c r="AN4401" s="42"/>
      <c r="AO4401" s="43"/>
      <c r="AP4401" s="43"/>
      <c r="AQ4401" s="43"/>
    </row>
    <row r="4402" spans="5:43" x14ac:dyDescent="0.2">
      <c r="E4402" s="36"/>
      <c r="G4402" s="37"/>
      <c r="H4402" s="38"/>
      <c r="I4402" s="38"/>
      <c r="J4402" s="38"/>
      <c r="M4402" s="39"/>
      <c r="AG4402" s="32"/>
      <c r="AH4402" s="32"/>
      <c r="AI4402" s="40"/>
      <c r="AJ4402" s="41"/>
      <c r="AK4402" s="42"/>
      <c r="AL4402" s="40"/>
      <c r="AM4402" s="41"/>
      <c r="AN4402" s="42"/>
      <c r="AO4402" s="43"/>
      <c r="AP4402" s="43"/>
      <c r="AQ4402" s="43"/>
    </row>
    <row r="4403" spans="5:43" x14ac:dyDescent="0.2">
      <c r="E4403" s="36"/>
      <c r="G4403" s="37"/>
      <c r="H4403" s="38"/>
      <c r="I4403" s="38"/>
      <c r="J4403" s="38"/>
      <c r="M4403" s="39"/>
      <c r="AG4403" s="32"/>
      <c r="AH4403" s="32"/>
      <c r="AI4403" s="40"/>
      <c r="AJ4403" s="41"/>
      <c r="AK4403" s="42"/>
      <c r="AL4403" s="40"/>
      <c r="AM4403" s="41"/>
      <c r="AN4403" s="42"/>
      <c r="AO4403" s="43"/>
      <c r="AP4403" s="43"/>
      <c r="AQ4403" s="43"/>
    </row>
    <row r="4404" spans="5:43" x14ac:dyDescent="0.2">
      <c r="E4404" s="36"/>
      <c r="G4404" s="37"/>
      <c r="H4404" s="38"/>
      <c r="I4404" s="38"/>
      <c r="J4404" s="38"/>
      <c r="M4404" s="39"/>
      <c r="AG4404" s="32"/>
      <c r="AH4404" s="32"/>
      <c r="AI4404" s="40"/>
      <c r="AJ4404" s="41"/>
      <c r="AK4404" s="42"/>
      <c r="AL4404" s="40"/>
      <c r="AM4404" s="41"/>
      <c r="AN4404" s="42"/>
      <c r="AO4404" s="43"/>
      <c r="AP4404" s="43"/>
      <c r="AQ4404" s="43"/>
    </row>
    <row r="4405" spans="5:43" x14ac:dyDescent="0.2">
      <c r="E4405" s="36"/>
      <c r="G4405" s="37"/>
      <c r="H4405" s="38"/>
      <c r="I4405" s="38"/>
      <c r="J4405" s="38"/>
      <c r="M4405" s="39"/>
      <c r="AG4405" s="32"/>
      <c r="AH4405" s="32"/>
      <c r="AI4405" s="40"/>
      <c r="AJ4405" s="41"/>
      <c r="AK4405" s="42"/>
      <c r="AL4405" s="40"/>
      <c r="AM4405" s="41"/>
      <c r="AN4405" s="42"/>
      <c r="AO4405" s="43"/>
      <c r="AP4405" s="43"/>
      <c r="AQ4405" s="43"/>
    </row>
    <row r="4406" spans="5:43" x14ac:dyDescent="0.2">
      <c r="E4406" s="36"/>
      <c r="G4406" s="37"/>
      <c r="H4406" s="38"/>
      <c r="I4406" s="38"/>
      <c r="J4406" s="38"/>
      <c r="M4406" s="39"/>
      <c r="AG4406" s="32"/>
      <c r="AH4406" s="32"/>
      <c r="AI4406" s="40"/>
      <c r="AJ4406" s="41"/>
      <c r="AK4406" s="42"/>
      <c r="AL4406" s="40"/>
      <c r="AM4406" s="41"/>
      <c r="AN4406" s="42"/>
      <c r="AO4406" s="43"/>
      <c r="AP4406" s="43"/>
      <c r="AQ4406" s="43"/>
    </row>
    <row r="4407" spans="5:43" x14ac:dyDescent="0.2">
      <c r="E4407" s="36"/>
      <c r="G4407" s="37"/>
      <c r="H4407" s="38"/>
      <c r="I4407" s="38"/>
      <c r="J4407" s="38"/>
      <c r="M4407" s="39"/>
      <c r="AG4407" s="32"/>
      <c r="AH4407" s="32"/>
      <c r="AI4407" s="40"/>
      <c r="AJ4407" s="41"/>
      <c r="AK4407" s="42"/>
      <c r="AL4407" s="40"/>
      <c r="AM4407" s="41"/>
      <c r="AN4407" s="42"/>
      <c r="AO4407" s="43"/>
      <c r="AP4407" s="43"/>
      <c r="AQ4407" s="43"/>
    </row>
    <row r="4408" spans="5:43" x14ac:dyDescent="0.2">
      <c r="E4408" s="36"/>
      <c r="G4408" s="37"/>
      <c r="H4408" s="38"/>
      <c r="I4408" s="38"/>
      <c r="J4408" s="38"/>
      <c r="M4408" s="39"/>
      <c r="AG4408" s="32"/>
      <c r="AH4408" s="32"/>
      <c r="AI4408" s="40"/>
      <c r="AJ4408" s="41"/>
      <c r="AK4408" s="42"/>
      <c r="AL4408" s="40"/>
      <c r="AM4408" s="41"/>
      <c r="AN4408" s="42"/>
      <c r="AO4408" s="43"/>
      <c r="AP4408" s="43"/>
      <c r="AQ4408" s="43"/>
    </row>
    <row r="4409" spans="5:43" x14ac:dyDescent="0.2">
      <c r="E4409" s="36"/>
      <c r="G4409" s="37"/>
      <c r="H4409" s="38"/>
      <c r="I4409" s="38"/>
      <c r="J4409" s="38"/>
      <c r="M4409" s="39"/>
      <c r="AG4409" s="32"/>
      <c r="AH4409" s="32"/>
      <c r="AI4409" s="40"/>
      <c r="AJ4409" s="41"/>
      <c r="AK4409" s="42"/>
      <c r="AL4409" s="40"/>
      <c r="AM4409" s="41"/>
      <c r="AN4409" s="42"/>
      <c r="AO4409" s="43"/>
      <c r="AP4409" s="43"/>
      <c r="AQ4409" s="43"/>
    </row>
    <row r="4410" spans="5:43" x14ac:dyDescent="0.2">
      <c r="E4410" s="36"/>
      <c r="G4410" s="37"/>
      <c r="H4410" s="38"/>
      <c r="I4410" s="38"/>
      <c r="J4410" s="38"/>
      <c r="M4410" s="39"/>
      <c r="AG4410" s="32"/>
      <c r="AH4410" s="32"/>
      <c r="AI4410" s="40"/>
      <c r="AJ4410" s="41"/>
      <c r="AK4410" s="42"/>
      <c r="AL4410" s="40"/>
      <c r="AM4410" s="41"/>
      <c r="AN4410" s="42"/>
      <c r="AO4410" s="43"/>
      <c r="AP4410" s="43"/>
      <c r="AQ4410" s="43"/>
    </row>
    <row r="4411" spans="5:43" x14ac:dyDescent="0.2">
      <c r="E4411" s="36"/>
      <c r="G4411" s="37"/>
      <c r="H4411" s="38"/>
      <c r="I4411" s="38"/>
      <c r="J4411" s="38"/>
      <c r="M4411" s="39"/>
      <c r="AG4411" s="32"/>
      <c r="AH4411" s="32"/>
      <c r="AI4411" s="40"/>
      <c r="AJ4411" s="41"/>
      <c r="AK4411" s="42"/>
      <c r="AL4411" s="40"/>
      <c r="AM4411" s="41"/>
      <c r="AN4411" s="42"/>
      <c r="AO4411" s="43"/>
      <c r="AP4411" s="43"/>
      <c r="AQ4411" s="43"/>
    </row>
    <row r="4412" spans="5:43" x14ac:dyDescent="0.2">
      <c r="E4412" s="36"/>
      <c r="G4412" s="37"/>
      <c r="H4412" s="38"/>
      <c r="I4412" s="38"/>
      <c r="J4412" s="38"/>
      <c r="M4412" s="39"/>
      <c r="AG4412" s="32"/>
      <c r="AH4412" s="32"/>
      <c r="AI4412" s="40"/>
      <c r="AJ4412" s="41"/>
      <c r="AK4412" s="42"/>
      <c r="AL4412" s="40"/>
      <c r="AM4412" s="41"/>
      <c r="AN4412" s="42"/>
      <c r="AO4412" s="43"/>
      <c r="AP4412" s="43"/>
      <c r="AQ4412" s="43"/>
    </row>
    <row r="4413" spans="5:43" x14ac:dyDescent="0.2">
      <c r="E4413" s="36"/>
      <c r="G4413" s="37"/>
      <c r="H4413" s="38"/>
      <c r="I4413" s="38"/>
      <c r="J4413" s="38"/>
      <c r="M4413" s="39"/>
      <c r="AG4413" s="32"/>
      <c r="AH4413" s="32"/>
      <c r="AI4413" s="40"/>
      <c r="AJ4413" s="41"/>
      <c r="AK4413" s="42"/>
      <c r="AL4413" s="40"/>
      <c r="AM4413" s="41"/>
      <c r="AN4413" s="42"/>
      <c r="AO4413" s="43"/>
      <c r="AP4413" s="43"/>
      <c r="AQ4413" s="43"/>
    </row>
    <row r="4414" spans="5:43" x14ac:dyDescent="0.2">
      <c r="E4414" s="36"/>
      <c r="G4414" s="37"/>
      <c r="H4414" s="38"/>
      <c r="I4414" s="38"/>
      <c r="J4414" s="38"/>
      <c r="M4414" s="39"/>
      <c r="AG4414" s="32"/>
      <c r="AH4414" s="32"/>
      <c r="AI4414" s="40"/>
      <c r="AJ4414" s="41"/>
      <c r="AK4414" s="42"/>
      <c r="AL4414" s="40"/>
      <c r="AM4414" s="41"/>
      <c r="AN4414" s="42"/>
      <c r="AO4414" s="43"/>
      <c r="AP4414" s="43"/>
      <c r="AQ4414" s="43"/>
    </row>
    <row r="4415" spans="5:43" x14ac:dyDescent="0.2">
      <c r="E4415" s="36"/>
      <c r="G4415" s="37"/>
      <c r="H4415" s="38"/>
      <c r="I4415" s="38"/>
      <c r="J4415" s="38"/>
      <c r="M4415" s="39"/>
      <c r="AG4415" s="32"/>
      <c r="AH4415" s="32"/>
      <c r="AI4415" s="40"/>
      <c r="AJ4415" s="41"/>
      <c r="AK4415" s="42"/>
      <c r="AL4415" s="40"/>
      <c r="AM4415" s="41"/>
      <c r="AN4415" s="42"/>
      <c r="AO4415" s="43"/>
      <c r="AP4415" s="43"/>
      <c r="AQ4415" s="43"/>
    </row>
    <row r="4416" spans="5:43" x14ac:dyDescent="0.2">
      <c r="E4416" s="36"/>
      <c r="G4416" s="37"/>
      <c r="H4416" s="38"/>
      <c r="I4416" s="38"/>
      <c r="J4416" s="38"/>
      <c r="M4416" s="39"/>
      <c r="AG4416" s="32"/>
      <c r="AH4416" s="32"/>
      <c r="AI4416" s="40"/>
      <c r="AJ4416" s="41"/>
      <c r="AK4416" s="42"/>
      <c r="AL4416" s="40"/>
      <c r="AM4416" s="41"/>
      <c r="AN4416" s="42"/>
      <c r="AO4416" s="43"/>
      <c r="AP4416" s="43"/>
      <c r="AQ4416" s="43"/>
    </row>
    <row r="4417" spans="5:43" x14ac:dyDescent="0.2">
      <c r="E4417" s="36"/>
      <c r="G4417" s="37"/>
      <c r="H4417" s="38"/>
      <c r="I4417" s="38"/>
      <c r="J4417" s="38"/>
      <c r="M4417" s="39"/>
      <c r="AG4417" s="32"/>
      <c r="AH4417" s="32"/>
      <c r="AI4417" s="40"/>
      <c r="AJ4417" s="41"/>
      <c r="AK4417" s="42"/>
      <c r="AL4417" s="40"/>
      <c r="AM4417" s="41"/>
      <c r="AN4417" s="42"/>
      <c r="AO4417" s="43"/>
      <c r="AP4417" s="43"/>
      <c r="AQ4417" s="43"/>
    </row>
    <row r="4418" spans="5:43" x14ac:dyDescent="0.2">
      <c r="E4418" s="36"/>
      <c r="G4418" s="37"/>
      <c r="H4418" s="38"/>
      <c r="I4418" s="38"/>
      <c r="J4418" s="38"/>
      <c r="M4418" s="39"/>
      <c r="AG4418" s="32"/>
      <c r="AH4418" s="32"/>
      <c r="AI4418" s="40"/>
      <c r="AJ4418" s="41"/>
      <c r="AK4418" s="42"/>
      <c r="AL4418" s="40"/>
      <c r="AM4418" s="41"/>
      <c r="AN4418" s="42"/>
      <c r="AO4418" s="43"/>
      <c r="AP4418" s="43"/>
      <c r="AQ4418" s="43"/>
    </row>
    <row r="4419" spans="5:43" x14ac:dyDescent="0.2">
      <c r="E4419" s="36"/>
      <c r="G4419" s="37"/>
      <c r="H4419" s="38"/>
      <c r="I4419" s="38"/>
      <c r="J4419" s="38"/>
      <c r="M4419" s="39"/>
      <c r="AG4419" s="32"/>
      <c r="AH4419" s="32"/>
      <c r="AI4419" s="40"/>
      <c r="AJ4419" s="41"/>
      <c r="AK4419" s="42"/>
      <c r="AL4419" s="40"/>
      <c r="AM4419" s="41"/>
      <c r="AN4419" s="42"/>
      <c r="AO4419" s="43"/>
      <c r="AP4419" s="43"/>
      <c r="AQ4419" s="43"/>
    </row>
    <row r="4420" spans="5:43" x14ac:dyDescent="0.2">
      <c r="E4420" s="36"/>
      <c r="G4420" s="37"/>
      <c r="H4420" s="38"/>
      <c r="I4420" s="38"/>
      <c r="J4420" s="38"/>
      <c r="M4420" s="39"/>
      <c r="AG4420" s="32"/>
      <c r="AH4420" s="32"/>
      <c r="AI4420" s="40"/>
      <c r="AJ4420" s="41"/>
      <c r="AK4420" s="42"/>
      <c r="AL4420" s="40"/>
      <c r="AM4420" s="41"/>
      <c r="AN4420" s="42"/>
      <c r="AO4420" s="43"/>
      <c r="AP4420" s="43"/>
      <c r="AQ4420" s="43"/>
    </row>
    <row r="4421" spans="5:43" x14ac:dyDescent="0.2">
      <c r="E4421" s="36"/>
      <c r="G4421" s="37"/>
      <c r="H4421" s="38"/>
      <c r="I4421" s="38"/>
      <c r="J4421" s="38"/>
      <c r="M4421" s="39"/>
      <c r="AG4421" s="32"/>
      <c r="AH4421" s="32"/>
      <c r="AI4421" s="40"/>
      <c r="AJ4421" s="41"/>
      <c r="AK4421" s="42"/>
      <c r="AL4421" s="40"/>
      <c r="AM4421" s="41"/>
      <c r="AN4421" s="42"/>
      <c r="AO4421" s="43"/>
      <c r="AP4421" s="43"/>
      <c r="AQ4421" s="43"/>
    </row>
    <row r="4422" spans="5:43" x14ac:dyDescent="0.2">
      <c r="E4422" s="36"/>
      <c r="G4422" s="37"/>
      <c r="H4422" s="38"/>
      <c r="I4422" s="38"/>
      <c r="J4422" s="38"/>
      <c r="M4422" s="39"/>
      <c r="AG4422" s="32"/>
      <c r="AH4422" s="32"/>
      <c r="AI4422" s="40"/>
      <c r="AJ4422" s="41"/>
      <c r="AK4422" s="42"/>
      <c r="AL4422" s="40"/>
      <c r="AM4422" s="41"/>
      <c r="AN4422" s="42"/>
      <c r="AO4422" s="43"/>
      <c r="AP4422" s="43"/>
      <c r="AQ4422" s="43"/>
    </row>
    <row r="4423" spans="5:43" x14ac:dyDescent="0.2">
      <c r="E4423" s="36"/>
      <c r="G4423" s="37"/>
      <c r="H4423" s="38"/>
      <c r="I4423" s="38"/>
      <c r="J4423" s="38"/>
      <c r="M4423" s="39"/>
      <c r="AG4423" s="32"/>
      <c r="AH4423" s="32"/>
      <c r="AI4423" s="40"/>
      <c r="AJ4423" s="41"/>
      <c r="AK4423" s="42"/>
      <c r="AL4423" s="40"/>
      <c r="AM4423" s="41"/>
      <c r="AN4423" s="42"/>
      <c r="AO4423" s="43"/>
      <c r="AP4423" s="43"/>
      <c r="AQ4423" s="43"/>
    </row>
    <row r="4424" spans="5:43" x14ac:dyDescent="0.2">
      <c r="E4424" s="36"/>
      <c r="G4424" s="37"/>
      <c r="H4424" s="38"/>
      <c r="I4424" s="38"/>
      <c r="J4424" s="38"/>
      <c r="M4424" s="39"/>
      <c r="AG4424" s="32"/>
      <c r="AH4424" s="32"/>
      <c r="AI4424" s="40"/>
      <c r="AJ4424" s="41"/>
      <c r="AK4424" s="42"/>
      <c r="AL4424" s="40"/>
      <c r="AM4424" s="41"/>
      <c r="AN4424" s="42"/>
      <c r="AO4424" s="43"/>
      <c r="AP4424" s="43"/>
      <c r="AQ4424" s="43"/>
    </row>
    <row r="4425" spans="5:43" x14ac:dyDescent="0.2">
      <c r="E4425" s="36"/>
      <c r="G4425" s="37"/>
      <c r="H4425" s="38"/>
      <c r="I4425" s="38"/>
      <c r="J4425" s="38"/>
      <c r="M4425" s="39"/>
      <c r="AG4425" s="32"/>
      <c r="AH4425" s="32"/>
      <c r="AI4425" s="40"/>
      <c r="AJ4425" s="41"/>
      <c r="AK4425" s="42"/>
      <c r="AL4425" s="40"/>
      <c r="AM4425" s="41"/>
      <c r="AN4425" s="42"/>
      <c r="AO4425" s="43"/>
      <c r="AP4425" s="43"/>
      <c r="AQ4425" s="43"/>
    </row>
    <row r="4426" spans="5:43" x14ac:dyDescent="0.2">
      <c r="E4426" s="36"/>
      <c r="G4426" s="37"/>
      <c r="H4426" s="38"/>
      <c r="I4426" s="38"/>
      <c r="J4426" s="38"/>
      <c r="M4426" s="39"/>
      <c r="AG4426" s="32"/>
      <c r="AH4426" s="32"/>
      <c r="AI4426" s="40"/>
      <c r="AJ4426" s="41"/>
      <c r="AK4426" s="42"/>
      <c r="AL4426" s="40"/>
      <c r="AM4426" s="41"/>
      <c r="AN4426" s="42"/>
      <c r="AO4426" s="43"/>
      <c r="AP4426" s="43"/>
      <c r="AQ4426" s="43"/>
    </row>
    <row r="4427" spans="5:43" x14ac:dyDescent="0.2">
      <c r="E4427" s="36"/>
      <c r="G4427" s="37"/>
      <c r="H4427" s="38"/>
      <c r="I4427" s="38"/>
      <c r="J4427" s="38"/>
      <c r="M4427" s="39"/>
      <c r="AG4427" s="32"/>
      <c r="AH4427" s="32"/>
      <c r="AI4427" s="40"/>
      <c r="AJ4427" s="41"/>
      <c r="AK4427" s="42"/>
      <c r="AL4427" s="40"/>
      <c r="AM4427" s="41"/>
      <c r="AN4427" s="42"/>
      <c r="AO4427" s="43"/>
      <c r="AP4427" s="43"/>
      <c r="AQ4427" s="43"/>
    </row>
    <row r="4428" spans="5:43" x14ac:dyDescent="0.2">
      <c r="E4428" s="36"/>
      <c r="G4428" s="37"/>
      <c r="H4428" s="38"/>
      <c r="I4428" s="38"/>
      <c r="J4428" s="38"/>
      <c r="M4428" s="39"/>
      <c r="AG4428" s="32"/>
      <c r="AH4428" s="32"/>
      <c r="AI4428" s="40"/>
      <c r="AJ4428" s="41"/>
      <c r="AK4428" s="42"/>
      <c r="AL4428" s="40"/>
      <c r="AM4428" s="41"/>
      <c r="AN4428" s="42"/>
      <c r="AO4428" s="43"/>
      <c r="AP4428" s="43"/>
      <c r="AQ4428" s="43"/>
    </row>
    <row r="4429" spans="5:43" x14ac:dyDescent="0.2">
      <c r="E4429" s="36"/>
      <c r="G4429" s="37"/>
      <c r="H4429" s="38"/>
      <c r="I4429" s="38"/>
      <c r="J4429" s="38"/>
      <c r="M4429" s="39"/>
      <c r="AG4429" s="32"/>
      <c r="AH4429" s="32"/>
      <c r="AI4429" s="40"/>
      <c r="AJ4429" s="41"/>
      <c r="AK4429" s="42"/>
      <c r="AL4429" s="40"/>
      <c r="AM4429" s="41"/>
      <c r="AN4429" s="42"/>
      <c r="AO4429" s="43"/>
      <c r="AP4429" s="43"/>
      <c r="AQ4429" s="43"/>
    </row>
    <row r="4430" spans="5:43" x14ac:dyDescent="0.2">
      <c r="E4430" s="36"/>
      <c r="G4430" s="37"/>
      <c r="H4430" s="38"/>
      <c r="I4430" s="38"/>
      <c r="J4430" s="38"/>
      <c r="M4430" s="39"/>
      <c r="AG4430" s="32"/>
      <c r="AH4430" s="32"/>
      <c r="AI4430" s="40"/>
      <c r="AJ4430" s="41"/>
      <c r="AK4430" s="42"/>
      <c r="AL4430" s="40"/>
      <c r="AM4430" s="41"/>
      <c r="AN4430" s="42"/>
      <c r="AO4430" s="43"/>
      <c r="AP4430" s="43"/>
      <c r="AQ4430" s="43"/>
    </row>
    <row r="4431" spans="5:43" x14ac:dyDescent="0.2">
      <c r="E4431" s="36"/>
      <c r="G4431" s="37"/>
      <c r="H4431" s="38"/>
      <c r="I4431" s="38"/>
      <c r="J4431" s="38"/>
      <c r="M4431" s="39"/>
      <c r="AG4431" s="32"/>
      <c r="AH4431" s="32"/>
      <c r="AI4431" s="40"/>
      <c r="AJ4431" s="41"/>
      <c r="AK4431" s="42"/>
      <c r="AL4431" s="40"/>
      <c r="AM4431" s="41"/>
      <c r="AN4431" s="42"/>
      <c r="AO4431" s="43"/>
      <c r="AP4431" s="43"/>
      <c r="AQ4431" s="43"/>
    </row>
    <row r="4432" spans="5:43" x14ac:dyDescent="0.2">
      <c r="E4432" s="36"/>
      <c r="G4432" s="37"/>
      <c r="H4432" s="38"/>
      <c r="I4432" s="38"/>
      <c r="J4432" s="38"/>
      <c r="M4432" s="39"/>
      <c r="AG4432" s="32"/>
      <c r="AH4432" s="32"/>
      <c r="AI4432" s="40"/>
      <c r="AJ4432" s="41"/>
      <c r="AK4432" s="42"/>
      <c r="AL4432" s="40"/>
      <c r="AM4432" s="41"/>
      <c r="AN4432" s="42"/>
      <c r="AO4432" s="43"/>
      <c r="AP4432" s="43"/>
      <c r="AQ4432" s="43"/>
    </row>
    <row r="4433" spans="5:43" x14ac:dyDescent="0.2">
      <c r="E4433" s="36"/>
      <c r="G4433" s="37"/>
      <c r="H4433" s="38"/>
      <c r="I4433" s="38"/>
      <c r="J4433" s="38"/>
      <c r="M4433" s="39"/>
      <c r="AG4433" s="32"/>
      <c r="AH4433" s="32"/>
      <c r="AI4433" s="40"/>
      <c r="AJ4433" s="41"/>
      <c r="AK4433" s="42"/>
      <c r="AL4433" s="40"/>
      <c r="AM4433" s="41"/>
      <c r="AN4433" s="42"/>
      <c r="AO4433" s="43"/>
      <c r="AP4433" s="43"/>
      <c r="AQ4433" s="43"/>
    </row>
    <row r="4434" spans="5:43" x14ac:dyDescent="0.2">
      <c r="E4434" s="36"/>
      <c r="G4434" s="37"/>
      <c r="H4434" s="38"/>
      <c r="I4434" s="38"/>
      <c r="J4434" s="38"/>
      <c r="M4434" s="39"/>
      <c r="AG4434" s="32"/>
      <c r="AH4434" s="32"/>
      <c r="AI4434" s="40"/>
      <c r="AJ4434" s="41"/>
      <c r="AK4434" s="42"/>
      <c r="AL4434" s="40"/>
      <c r="AM4434" s="41"/>
      <c r="AN4434" s="42"/>
      <c r="AO4434" s="43"/>
      <c r="AP4434" s="43"/>
      <c r="AQ4434" s="43"/>
    </row>
    <row r="4435" spans="5:43" x14ac:dyDescent="0.2">
      <c r="E4435" s="36"/>
      <c r="G4435" s="37"/>
      <c r="H4435" s="38"/>
      <c r="I4435" s="38"/>
      <c r="J4435" s="38"/>
      <c r="M4435" s="39"/>
      <c r="AG4435" s="32"/>
      <c r="AH4435" s="32"/>
      <c r="AI4435" s="40"/>
      <c r="AJ4435" s="41"/>
      <c r="AK4435" s="42"/>
      <c r="AL4435" s="40"/>
      <c r="AM4435" s="41"/>
      <c r="AN4435" s="42"/>
      <c r="AO4435" s="43"/>
      <c r="AP4435" s="43"/>
      <c r="AQ4435" s="43"/>
    </row>
    <row r="4436" spans="5:43" x14ac:dyDescent="0.2">
      <c r="E4436" s="36"/>
      <c r="G4436" s="37"/>
      <c r="H4436" s="38"/>
      <c r="I4436" s="38"/>
      <c r="J4436" s="38"/>
      <c r="M4436" s="39"/>
      <c r="AG4436" s="32"/>
      <c r="AH4436" s="32"/>
      <c r="AI4436" s="40"/>
      <c r="AJ4436" s="41"/>
      <c r="AK4436" s="42"/>
      <c r="AL4436" s="40"/>
      <c r="AM4436" s="41"/>
      <c r="AN4436" s="42"/>
      <c r="AO4436" s="43"/>
      <c r="AP4436" s="43"/>
      <c r="AQ4436" s="43"/>
    </row>
    <row r="4437" spans="5:43" x14ac:dyDescent="0.2">
      <c r="E4437" s="36"/>
      <c r="G4437" s="37"/>
      <c r="H4437" s="38"/>
      <c r="I4437" s="38"/>
      <c r="J4437" s="38"/>
      <c r="M4437" s="39"/>
      <c r="AG4437" s="32"/>
      <c r="AH4437" s="32"/>
      <c r="AI4437" s="40"/>
      <c r="AJ4437" s="41"/>
      <c r="AK4437" s="42"/>
      <c r="AL4437" s="40"/>
      <c r="AM4437" s="41"/>
      <c r="AN4437" s="42"/>
      <c r="AO4437" s="43"/>
      <c r="AP4437" s="43"/>
      <c r="AQ4437" s="43"/>
    </row>
    <row r="4438" spans="5:43" x14ac:dyDescent="0.2">
      <c r="E4438" s="36"/>
      <c r="G4438" s="37"/>
      <c r="H4438" s="38"/>
      <c r="I4438" s="38"/>
      <c r="J4438" s="38"/>
      <c r="M4438" s="39"/>
      <c r="AG4438" s="32"/>
      <c r="AH4438" s="32"/>
      <c r="AI4438" s="40"/>
      <c r="AJ4438" s="41"/>
      <c r="AK4438" s="42"/>
      <c r="AL4438" s="40"/>
      <c r="AM4438" s="41"/>
      <c r="AN4438" s="42"/>
      <c r="AO4438" s="43"/>
      <c r="AP4438" s="43"/>
      <c r="AQ4438" s="43"/>
    </row>
    <row r="4439" spans="5:43" x14ac:dyDescent="0.2">
      <c r="E4439" s="36"/>
      <c r="G4439" s="37"/>
      <c r="H4439" s="38"/>
      <c r="I4439" s="38"/>
      <c r="J4439" s="38"/>
      <c r="M4439" s="39"/>
      <c r="AG4439" s="32"/>
      <c r="AH4439" s="32"/>
      <c r="AI4439" s="40"/>
      <c r="AJ4439" s="41"/>
      <c r="AK4439" s="42"/>
      <c r="AL4439" s="40"/>
      <c r="AM4439" s="41"/>
      <c r="AN4439" s="42"/>
      <c r="AO4439" s="43"/>
      <c r="AP4439" s="43"/>
      <c r="AQ4439" s="43"/>
    </row>
    <row r="4440" spans="5:43" x14ac:dyDescent="0.2">
      <c r="E4440" s="36"/>
      <c r="G4440" s="37"/>
      <c r="H4440" s="38"/>
      <c r="I4440" s="38"/>
      <c r="J4440" s="38"/>
      <c r="M4440" s="39"/>
      <c r="AG4440" s="32"/>
      <c r="AH4440" s="32"/>
      <c r="AI4440" s="40"/>
      <c r="AJ4440" s="41"/>
      <c r="AK4440" s="42"/>
      <c r="AL4440" s="40"/>
      <c r="AM4440" s="41"/>
      <c r="AN4440" s="42"/>
      <c r="AO4440" s="43"/>
      <c r="AP4440" s="43"/>
      <c r="AQ4440" s="43"/>
    </row>
    <row r="4441" spans="5:43" x14ac:dyDescent="0.2">
      <c r="E4441" s="36"/>
      <c r="G4441" s="37"/>
      <c r="H4441" s="38"/>
      <c r="I4441" s="38"/>
      <c r="J4441" s="38"/>
      <c r="M4441" s="39"/>
      <c r="AG4441" s="32"/>
      <c r="AH4441" s="32"/>
      <c r="AI4441" s="40"/>
      <c r="AJ4441" s="41"/>
      <c r="AK4441" s="42"/>
      <c r="AL4441" s="40"/>
      <c r="AM4441" s="41"/>
      <c r="AN4441" s="42"/>
      <c r="AO4441" s="43"/>
      <c r="AP4441" s="43"/>
      <c r="AQ4441" s="43"/>
    </row>
    <row r="4442" spans="5:43" x14ac:dyDescent="0.2">
      <c r="E4442" s="36"/>
      <c r="G4442" s="37"/>
      <c r="H4442" s="38"/>
      <c r="I4442" s="38"/>
      <c r="J4442" s="38"/>
      <c r="M4442" s="39"/>
      <c r="AG4442" s="32"/>
      <c r="AH4442" s="32"/>
      <c r="AI4442" s="40"/>
      <c r="AJ4442" s="41"/>
      <c r="AK4442" s="42"/>
      <c r="AL4442" s="40"/>
      <c r="AM4442" s="41"/>
      <c r="AN4442" s="42"/>
      <c r="AO4442" s="43"/>
      <c r="AP4442" s="43"/>
      <c r="AQ4442" s="43"/>
    </row>
    <row r="4443" spans="5:43" x14ac:dyDescent="0.2">
      <c r="E4443" s="36"/>
      <c r="G4443" s="37"/>
      <c r="H4443" s="38"/>
      <c r="I4443" s="38"/>
      <c r="J4443" s="38"/>
      <c r="M4443" s="39"/>
      <c r="AG4443" s="32"/>
      <c r="AH4443" s="32"/>
      <c r="AI4443" s="40"/>
      <c r="AJ4443" s="41"/>
      <c r="AK4443" s="42"/>
      <c r="AL4443" s="40"/>
      <c r="AM4443" s="41"/>
      <c r="AN4443" s="42"/>
      <c r="AO4443" s="43"/>
      <c r="AP4443" s="43"/>
      <c r="AQ4443" s="43"/>
    </row>
    <row r="4444" spans="5:43" x14ac:dyDescent="0.2">
      <c r="E4444" s="36"/>
      <c r="G4444" s="37"/>
      <c r="H4444" s="38"/>
      <c r="I4444" s="38"/>
      <c r="J4444" s="38"/>
      <c r="M4444" s="39"/>
      <c r="AG4444" s="32"/>
      <c r="AH4444" s="32"/>
      <c r="AI4444" s="40"/>
      <c r="AJ4444" s="41"/>
      <c r="AK4444" s="42"/>
      <c r="AL4444" s="40"/>
      <c r="AM4444" s="41"/>
      <c r="AN4444" s="42"/>
      <c r="AO4444" s="43"/>
      <c r="AP4444" s="43"/>
      <c r="AQ4444" s="43"/>
    </row>
    <row r="4445" spans="5:43" x14ac:dyDescent="0.2">
      <c r="E4445" s="36"/>
      <c r="G4445" s="37"/>
      <c r="H4445" s="38"/>
      <c r="I4445" s="38"/>
      <c r="J4445" s="38"/>
      <c r="M4445" s="39"/>
      <c r="AG4445" s="32"/>
      <c r="AH4445" s="32"/>
      <c r="AI4445" s="40"/>
      <c r="AJ4445" s="41"/>
      <c r="AK4445" s="42"/>
      <c r="AL4445" s="40"/>
      <c r="AM4445" s="41"/>
      <c r="AN4445" s="42"/>
      <c r="AO4445" s="43"/>
      <c r="AP4445" s="43"/>
      <c r="AQ4445" s="43"/>
    </row>
    <row r="4446" spans="5:43" x14ac:dyDescent="0.2">
      <c r="E4446" s="36"/>
      <c r="G4446" s="37"/>
      <c r="H4446" s="38"/>
      <c r="I4446" s="38"/>
      <c r="J4446" s="38"/>
      <c r="M4446" s="39"/>
      <c r="AG4446" s="32"/>
      <c r="AH4446" s="32"/>
      <c r="AI4446" s="40"/>
      <c r="AJ4446" s="41"/>
      <c r="AK4446" s="42"/>
      <c r="AL4446" s="40"/>
      <c r="AM4446" s="41"/>
      <c r="AN4446" s="42"/>
      <c r="AO4446" s="43"/>
      <c r="AP4446" s="43"/>
      <c r="AQ4446" s="43"/>
    </row>
    <row r="4447" spans="5:43" x14ac:dyDescent="0.2">
      <c r="E4447" s="36"/>
      <c r="G4447" s="37"/>
      <c r="H4447" s="38"/>
      <c r="I4447" s="38"/>
      <c r="J4447" s="38"/>
      <c r="M4447" s="39"/>
      <c r="AG4447" s="32"/>
      <c r="AH4447" s="32"/>
      <c r="AI4447" s="40"/>
      <c r="AJ4447" s="41"/>
      <c r="AK4447" s="42"/>
      <c r="AL4447" s="40"/>
      <c r="AM4447" s="41"/>
      <c r="AN4447" s="42"/>
      <c r="AO4447" s="43"/>
      <c r="AP4447" s="43"/>
      <c r="AQ4447" s="43"/>
    </row>
    <row r="4448" spans="5:43" x14ac:dyDescent="0.2">
      <c r="E4448" s="36"/>
      <c r="G4448" s="37"/>
      <c r="H4448" s="38"/>
      <c r="I4448" s="38"/>
      <c r="J4448" s="38"/>
      <c r="M4448" s="39"/>
      <c r="AG4448" s="32"/>
      <c r="AH4448" s="32"/>
      <c r="AI4448" s="40"/>
      <c r="AJ4448" s="41"/>
      <c r="AK4448" s="42"/>
      <c r="AL4448" s="40"/>
      <c r="AM4448" s="41"/>
      <c r="AN4448" s="42"/>
      <c r="AO4448" s="43"/>
      <c r="AP4448" s="43"/>
      <c r="AQ4448" s="43"/>
    </row>
    <row r="4449" spans="5:43" x14ac:dyDescent="0.2">
      <c r="E4449" s="36"/>
      <c r="G4449" s="37"/>
      <c r="H4449" s="38"/>
      <c r="I4449" s="38"/>
      <c r="J4449" s="38"/>
      <c r="M4449" s="39"/>
      <c r="AG4449" s="32"/>
      <c r="AH4449" s="32"/>
      <c r="AI4449" s="40"/>
      <c r="AJ4449" s="41"/>
      <c r="AK4449" s="42"/>
      <c r="AL4449" s="40"/>
      <c r="AM4449" s="41"/>
      <c r="AN4449" s="42"/>
      <c r="AO4449" s="43"/>
      <c r="AP4449" s="43"/>
      <c r="AQ4449" s="43"/>
    </row>
    <row r="4450" spans="5:43" x14ac:dyDescent="0.2">
      <c r="E4450" s="36"/>
      <c r="G4450" s="37"/>
      <c r="H4450" s="38"/>
      <c r="I4450" s="38"/>
      <c r="J4450" s="38"/>
      <c r="M4450" s="39"/>
      <c r="AG4450" s="32"/>
      <c r="AH4450" s="32"/>
      <c r="AI4450" s="40"/>
      <c r="AJ4450" s="41"/>
      <c r="AK4450" s="42"/>
      <c r="AL4450" s="40"/>
      <c r="AM4450" s="41"/>
      <c r="AN4450" s="42"/>
      <c r="AO4450" s="43"/>
      <c r="AP4450" s="43"/>
      <c r="AQ4450" s="43"/>
    </row>
    <row r="4451" spans="5:43" x14ac:dyDescent="0.2">
      <c r="E4451" s="36"/>
      <c r="G4451" s="37"/>
      <c r="H4451" s="38"/>
      <c r="I4451" s="38"/>
      <c r="J4451" s="38"/>
      <c r="M4451" s="39"/>
      <c r="AG4451" s="32"/>
      <c r="AH4451" s="32"/>
      <c r="AI4451" s="40"/>
      <c r="AJ4451" s="41"/>
      <c r="AK4451" s="42"/>
      <c r="AL4451" s="40"/>
      <c r="AM4451" s="41"/>
      <c r="AN4451" s="42"/>
      <c r="AO4451" s="43"/>
      <c r="AP4451" s="43"/>
      <c r="AQ4451" s="43"/>
    </row>
    <row r="4452" spans="5:43" x14ac:dyDescent="0.2">
      <c r="E4452" s="36"/>
      <c r="G4452" s="37"/>
      <c r="H4452" s="38"/>
      <c r="I4452" s="38"/>
      <c r="J4452" s="38"/>
      <c r="M4452" s="39"/>
      <c r="AG4452" s="32"/>
      <c r="AH4452" s="32"/>
      <c r="AI4452" s="40"/>
      <c r="AJ4452" s="41"/>
      <c r="AK4452" s="42"/>
      <c r="AL4452" s="40"/>
      <c r="AM4452" s="41"/>
      <c r="AN4452" s="42"/>
      <c r="AO4452" s="43"/>
      <c r="AP4452" s="43"/>
      <c r="AQ4452" s="43"/>
    </row>
    <row r="4453" spans="5:43" x14ac:dyDescent="0.2">
      <c r="E4453" s="36"/>
      <c r="G4453" s="37"/>
      <c r="H4453" s="38"/>
      <c r="I4453" s="38"/>
      <c r="J4453" s="38"/>
      <c r="M4453" s="39"/>
      <c r="AG4453" s="32"/>
      <c r="AH4453" s="32"/>
      <c r="AI4453" s="40"/>
      <c r="AJ4453" s="41"/>
      <c r="AK4453" s="42"/>
      <c r="AL4453" s="40"/>
      <c r="AM4453" s="41"/>
      <c r="AN4453" s="42"/>
      <c r="AO4453" s="43"/>
      <c r="AP4453" s="43"/>
      <c r="AQ4453" s="43"/>
    </row>
    <row r="4454" spans="5:43" x14ac:dyDescent="0.2">
      <c r="E4454" s="36"/>
      <c r="G4454" s="37"/>
      <c r="H4454" s="38"/>
      <c r="I4454" s="38"/>
      <c r="J4454" s="38"/>
      <c r="M4454" s="39"/>
      <c r="AG4454" s="32"/>
      <c r="AH4454" s="32"/>
      <c r="AI4454" s="40"/>
      <c r="AJ4454" s="41"/>
      <c r="AK4454" s="42"/>
      <c r="AL4454" s="40"/>
      <c r="AM4454" s="41"/>
      <c r="AN4454" s="42"/>
      <c r="AO4454" s="43"/>
      <c r="AP4454" s="43"/>
      <c r="AQ4454" s="43"/>
    </row>
    <row r="4455" spans="5:43" x14ac:dyDescent="0.2">
      <c r="E4455" s="36"/>
      <c r="G4455" s="37"/>
      <c r="H4455" s="38"/>
      <c r="I4455" s="38"/>
      <c r="J4455" s="38"/>
      <c r="M4455" s="39"/>
      <c r="AG4455" s="32"/>
      <c r="AH4455" s="32"/>
      <c r="AI4455" s="40"/>
      <c r="AJ4455" s="41"/>
      <c r="AK4455" s="42"/>
      <c r="AL4455" s="40"/>
      <c r="AM4455" s="41"/>
      <c r="AN4455" s="42"/>
      <c r="AO4455" s="43"/>
      <c r="AP4455" s="43"/>
      <c r="AQ4455" s="43"/>
    </row>
    <row r="4456" spans="5:43" x14ac:dyDescent="0.2">
      <c r="E4456" s="36"/>
      <c r="G4456" s="37"/>
      <c r="H4456" s="38"/>
      <c r="I4456" s="38"/>
      <c r="J4456" s="38"/>
      <c r="M4456" s="39"/>
      <c r="AG4456" s="32"/>
      <c r="AH4456" s="32"/>
      <c r="AI4456" s="40"/>
      <c r="AJ4456" s="41"/>
      <c r="AK4456" s="42"/>
      <c r="AL4456" s="40"/>
      <c r="AM4456" s="41"/>
      <c r="AN4456" s="42"/>
      <c r="AO4456" s="43"/>
      <c r="AP4456" s="43"/>
      <c r="AQ4456" s="43"/>
    </row>
    <row r="4457" spans="5:43" x14ac:dyDescent="0.2">
      <c r="E4457" s="36"/>
      <c r="G4457" s="37"/>
      <c r="H4457" s="38"/>
      <c r="I4457" s="38"/>
      <c r="J4457" s="38"/>
      <c r="M4457" s="39"/>
      <c r="AG4457" s="32"/>
      <c r="AH4457" s="32"/>
      <c r="AI4457" s="40"/>
      <c r="AJ4457" s="41"/>
      <c r="AK4457" s="42"/>
      <c r="AL4457" s="40"/>
      <c r="AM4457" s="41"/>
      <c r="AN4457" s="42"/>
      <c r="AO4457" s="43"/>
      <c r="AP4457" s="43"/>
      <c r="AQ4457" s="43"/>
    </row>
    <row r="4458" spans="5:43" x14ac:dyDescent="0.2">
      <c r="E4458" s="36"/>
      <c r="G4458" s="37"/>
      <c r="H4458" s="38"/>
      <c r="I4458" s="38"/>
      <c r="J4458" s="38"/>
      <c r="M4458" s="39"/>
      <c r="AG4458" s="32"/>
      <c r="AH4458" s="32"/>
      <c r="AI4458" s="40"/>
      <c r="AJ4458" s="41"/>
      <c r="AK4458" s="42"/>
      <c r="AL4458" s="40"/>
      <c r="AM4458" s="41"/>
      <c r="AN4458" s="42"/>
      <c r="AO4458" s="43"/>
      <c r="AP4458" s="43"/>
      <c r="AQ4458" s="43"/>
    </row>
    <row r="4459" spans="5:43" x14ac:dyDescent="0.2">
      <c r="E4459" s="36"/>
      <c r="G4459" s="37"/>
      <c r="H4459" s="38"/>
      <c r="I4459" s="38"/>
      <c r="J4459" s="38"/>
      <c r="M4459" s="39"/>
      <c r="AG4459" s="32"/>
      <c r="AH4459" s="32"/>
      <c r="AI4459" s="40"/>
      <c r="AJ4459" s="41"/>
      <c r="AK4459" s="42"/>
      <c r="AL4459" s="40"/>
      <c r="AM4459" s="41"/>
      <c r="AN4459" s="42"/>
      <c r="AO4459" s="43"/>
      <c r="AP4459" s="43"/>
      <c r="AQ4459" s="43"/>
    </row>
    <row r="4460" spans="5:43" x14ac:dyDescent="0.2">
      <c r="E4460" s="36"/>
      <c r="G4460" s="37"/>
      <c r="H4460" s="38"/>
      <c r="I4460" s="38"/>
      <c r="J4460" s="38"/>
      <c r="M4460" s="39"/>
      <c r="AG4460" s="32"/>
      <c r="AH4460" s="32"/>
      <c r="AI4460" s="40"/>
      <c r="AJ4460" s="41"/>
      <c r="AK4460" s="42"/>
      <c r="AL4460" s="40"/>
      <c r="AM4460" s="41"/>
      <c r="AN4460" s="42"/>
      <c r="AO4460" s="43"/>
      <c r="AP4460" s="43"/>
      <c r="AQ4460" s="43"/>
    </row>
    <row r="4461" spans="5:43" x14ac:dyDescent="0.2">
      <c r="E4461" s="36"/>
      <c r="G4461" s="37"/>
      <c r="H4461" s="38"/>
      <c r="I4461" s="38"/>
      <c r="J4461" s="38"/>
      <c r="M4461" s="39"/>
      <c r="AG4461" s="32"/>
      <c r="AH4461" s="32"/>
      <c r="AI4461" s="40"/>
      <c r="AJ4461" s="41"/>
      <c r="AK4461" s="42"/>
      <c r="AL4461" s="40"/>
      <c r="AM4461" s="41"/>
      <c r="AN4461" s="42"/>
      <c r="AO4461" s="43"/>
      <c r="AP4461" s="43"/>
      <c r="AQ4461" s="43"/>
    </row>
    <row r="4462" spans="5:43" x14ac:dyDescent="0.2">
      <c r="E4462" s="36"/>
      <c r="G4462" s="37"/>
      <c r="H4462" s="38"/>
      <c r="I4462" s="38"/>
      <c r="J4462" s="38"/>
      <c r="M4462" s="39"/>
      <c r="AG4462" s="32"/>
      <c r="AH4462" s="32"/>
      <c r="AI4462" s="40"/>
      <c r="AJ4462" s="41"/>
      <c r="AK4462" s="42"/>
      <c r="AL4462" s="40"/>
      <c r="AM4462" s="41"/>
      <c r="AN4462" s="42"/>
      <c r="AO4462" s="43"/>
      <c r="AP4462" s="43"/>
      <c r="AQ4462" s="43"/>
    </row>
    <row r="4463" spans="5:43" x14ac:dyDescent="0.2">
      <c r="E4463" s="36"/>
      <c r="G4463" s="37"/>
      <c r="H4463" s="38"/>
      <c r="I4463" s="38"/>
      <c r="J4463" s="38"/>
      <c r="M4463" s="39"/>
      <c r="AG4463" s="32"/>
      <c r="AH4463" s="32"/>
      <c r="AI4463" s="40"/>
      <c r="AJ4463" s="41"/>
      <c r="AK4463" s="42"/>
      <c r="AL4463" s="40"/>
      <c r="AM4463" s="41"/>
      <c r="AN4463" s="42"/>
      <c r="AO4463" s="43"/>
      <c r="AP4463" s="43"/>
      <c r="AQ4463" s="43"/>
    </row>
    <row r="4464" spans="5:43" x14ac:dyDescent="0.2">
      <c r="E4464" s="36"/>
      <c r="G4464" s="37"/>
      <c r="H4464" s="38"/>
      <c r="I4464" s="38"/>
      <c r="J4464" s="38"/>
      <c r="M4464" s="39"/>
      <c r="AG4464" s="32"/>
      <c r="AH4464" s="32"/>
      <c r="AI4464" s="40"/>
      <c r="AJ4464" s="41"/>
      <c r="AK4464" s="42"/>
      <c r="AL4464" s="40"/>
      <c r="AM4464" s="41"/>
      <c r="AN4464" s="42"/>
      <c r="AO4464" s="43"/>
      <c r="AP4464" s="43"/>
      <c r="AQ4464" s="43"/>
    </row>
    <row r="4465" spans="5:43" x14ac:dyDescent="0.2">
      <c r="E4465" s="36"/>
      <c r="G4465" s="37"/>
      <c r="H4465" s="38"/>
      <c r="I4465" s="38"/>
      <c r="J4465" s="38"/>
      <c r="M4465" s="39"/>
      <c r="AG4465" s="32"/>
      <c r="AH4465" s="32"/>
      <c r="AI4465" s="40"/>
      <c r="AJ4465" s="41"/>
      <c r="AK4465" s="42"/>
      <c r="AL4465" s="40"/>
      <c r="AM4465" s="41"/>
      <c r="AN4465" s="42"/>
      <c r="AO4465" s="43"/>
      <c r="AP4465" s="43"/>
      <c r="AQ4465" s="43"/>
    </row>
    <row r="4466" spans="5:43" x14ac:dyDescent="0.2">
      <c r="E4466" s="36"/>
      <c r="G4466" s="37"/>
      <c r="H4466" s="38"/>
      <c r="I4466" s="38"/>
      <c r="J4466" s="38"/>
      <c r="M4466" s="39"/>
      <c r="AG4466" s="32"/>
      <c r="AH4466" s="32"/>
      <c r="AI4466" s="40"/>
      <c r="AJ4466" s="41"/>
      <c r="AK4466" s="42"/>
      <c r="AL4466" s="40"/>
      <c r="AM4466" s="41"/>
      <c r="AN4466" s="42"/>
      <c r="AO4466" s="43"/>
      <c r="AP4466" s="43"/>
      <c r="AQ4466" s="43"/>
    </row>
    <row r="4467" spans="5:43" x14ac:dyDescent="0.2">
      <c r="E4467" s="36"/>
      <c r="G4467" s="37"/>
      <c r="H4467" s="38"/>
      <c r="I4467" s="38"/>
      <c r="J4467" s="38"/>
      <c r="M4467" s="39"/>
      <c r="AG4467" s="32"/>
      <c r="AH4467" s="32"/>
      <c r="AI4467" s="40"/>
      <c r="AJ4467" s="41"/>
      <c r="AK4467" s="42"/>
      <c r="AL4467" s="40"/>
      <c r="AM4467" s="41"/>
      <c r="AN4467" s="42"/>
      <c r="AO4467" s="43"/>
      <c r="AP4467" s="43"/>
      <c r="AQ4467" s="43"/>
    </row>
    <row r="4468" spans="5:43" x14ac:dyDescent="0.2">
      <c r="E4468" s="36"/>
      <c r="G4468" s="37"/>
      <c r="H4468" s="38"/>
      <c r="I4468" s="38"/>
      <c r="J4468" s="38"/>
      <c r="M4468" s="39"/>
      <c r="AG4468" s="32"/>
      <c r="AH4468" s="32"/>
      <c r="AI4468" s="40"/>
      <c r="AJ4468" s="41"/>
      <c r="AK4468" s="42"/>
      <c r="AL4468" s="40"/>
      <c r="AM4468" s="41"/>
      <c r="AN4468" s="42"/>
      <c r="AO4468" s="43"/>
      <c r="AP4468" s="43"/>
      <c r="AQ4468" s="43"/>
    </row>
    <row r="4469" spans="5:43" x14ac:dyDescent="0.2">
      <c r="E4469" s="36"/>
      <c r="G4469" s="37"/>
      <c r="H4469" s="38"/>
      <c r="I4469" s="38"/>
      <c r="J4469" s="38"/>
      <c r="M4469" s="39"/>
      <c r="AG4469" s="32"/>
      <c r="AH4469" s="32"/>
      <c r="AI4469" s="40"/>
      <c r="AJ4469" s="41"/>
      <c r="AK4469" s="42"/>
      <c r="AL4469" s="40"/>
      <c r="AM4469" s="41"/>
      <c r="AN4469" s="42"/>
      <c r="AO4469" s="43"/>
      <c r="AP4469" s="43"/>
      <c r="AQ4469" s="43"/>
    </row>
    <row r="4470" spans="5:43" x14ac:dyDescent="0.2">
      <c r="E4470" s="36"/>
      <c r="G4470" s="37"/>
      <c r="H4470" s="38"/>
      <c r="I4470" s="38"/>
      <c r="J4470" s="38"/>
      <c r="M4470" s="39"/>
      <c r="AG4470" s="32"/>
      <c r="AH4470" s="32"/>
      <c r="AI4470" s="40"/>
      <c r="AJ4470" s="41"/>
      <c r="AK4470" s="42"/>
      <c r="AL4470" s="40"/>
      <c r="AM4470" s="41"/>
      <c r="AN4470" s="42"/>
      <c r="AO4470" s="43"/>
      <c r="AP4470" s="43"/>
      <c r="AQ4470" s="43"/>
    </row>
    <row r="4471" spans="5:43" x14ac:dyDescent="0.2">
      <c r="E4471" s="36"/>
      <c r="G4471" s="37"/>
      <c r="H4471" s="38"/>
      <c r="I4471" s="38"/>
      <c r="J4471" s="38"/>
      <c r="M4471" s="39"/>
      <c r="AG4471" s="32"/>
      <c r="AH4471" s="32"/>
      <c r="AI4471" s="40"/>
      <c r="AJ4471" s="41"/>
      <c r="AK4471" s="42"/>
      <c r="AL4471" s="40"/>
      <c r="AM4471" s="41"/>
      <c r="AN4471" s="42"/>
      <c r="AO4471" s="43"/>
      <c r="AP4471" s="43"/>
      <c r="AQ4471" s="43"/>
    </row>
    <row r="4472" spans="5:43" x14ac:dyDescent="0.2">
      <c r="E4472" s="36"/>
      <c r="G4472" s="37"/>
      <c r="H4472" s="38"/>
      <c r="I4472" s="38"/>
      <c r="J4472" s="38"/>
      <c r="M4472" s="39"/>
      <c r="AG4472" s="32"/>
      <c r="AH4472" s="32"/>
      <c r="AI4472" s="40"/>
      <c r="AJ4472" s="41"/>
      <c r="AK4472" s="42"/>
      <c r="AL4472" s="40"/>
      <c r="AM4472" s="41"/>
      <c r="AN4472" s="42"/>
      <c r="AO4472" s="43"/>
      <c r="AP4472" s="43"/>
      <c r="AQ4472" s="43"/>
    </row>
    <row r="4473" spans="5:43" x14ac:dyDescent="0.2">
      <c r="E4473" s="36"/>
      <c r="G4473" s="37"/>
      <c r="H4473" s="38"/>
      <c r="I4473" s="38"/>
      <c r="J4473" s="38"/>
      <c r="M4473" s="39"/>
      <c r="AG4473" s="32"/>
      <c r="AH4473" s="32"/>
      <c r="AI4473" s="40"/>
      <c r="AJ4473" s="41"/>
      <c r="AK4473" s="42"/>
      <c r="AL4473" s="40"/>
      <c r="AM4473" s="41"/>
      <c r="AN4473" s="42"/>
      <c r="AO4473" s="43"/>
      <c r="AP4473" s="43"/>
      <c r="AQ4473" s="43"/>
    </row>
    <row r="4474" spans="5:43" x14ac:dyDescent="0.2">
      <c r="E4474" s="36"/>
      <c r="G4474" s="37"/>
      <c r="H4474" s="38"/>
      <c r="I4474" s="38"/>
      <c r="J4474" s="38"/>
      <c r="M4474" s="39"/>
      <c r="AG4474" s="32"/>
      <c r="AH4474" s="32"/>
      <c r="AI4474" s="40"/>
      <c r="AJ4474" s="41"/>
      <c r="AK4474" s="42"/>
      <c r="AL4474" s="40"/>
      <c r="AM4474" s="41"/>
      <c r="AN4474" s="42"/>
      <c r="AO4474" s="43"/>
      <c r="AP4474" s="43"/>
      <c r="AQ4474" s="43"/>
    </row>
    <row r="4475" spans="5:43" x14ac:dyDescent="0.2">
      <c r="E4475" s="36"/>
      <c r="G4475" s="37"/>
      <c r="H4475" s="38"/>
      <c r="I4475" s="38"/>
      <c r="J4475" s="38"/>
      <c r="M4475" s="39"/>
      <c r="AG4475" s="32"/>
      <c r="AH4475" s="32"/>
      <c r="AI4475" s="40"/>
      <c r="AJ4475" s="41"/>
      <c r="AK4475" s="42"/>
      <c r="AL4475" s="40"/>
      <c r="AM4475" s="41"/>
      <c r="AN4475" s="42"/>
      <c r="AO4475" s="43"/>
      <c r="AP4475" s="43"/>
      <c r="AQ4475" s="43"/>
    </row>
    <row r="4476" spans="5:43" x14ac:dyDescent="0.2">
      <c r="E4476" s="36"/>
      <c r="G4476" s="37"/>
      <c r="H4476" s="38"/>
      <c r="I4476" s="38"/>
      <c r="J4476" s="38"/>
      <c r="M4476" s="39"/>
      <c r="AG4476" s="32"/>
      <c r="AH4476" s="32"/>
      <c r="AI4476" s="40"/>
      <c r="AJ4476" s="41"/>
      <c r="AK4476" s="42"/>
      <c r="AL4476" s="40"/>
      <c r="AM4476" s="41"/>
      <c r="AN4476" s="42"/>
      <c r="AO4476" s="43"/>
      <c r="AP4476" s="43"/>
      <c r="AQ4476" s="43"/>
    </row>
    <row r="4477" spans="5:43" x14ac:dyDescent="0.2">
      <c r="E4477" s="36"/>
      <c r="G4477" s="37"/>
      <c r="H4477" s="38"/>
      <c r="I4477" s="38"/>
      <c r="J4477" s="38"/>
      <c r="M4477" s="39"/>
      <c r="AG4477" s="32"/>
      <c r="AH4477" s="32"/>
      <c r="AI4477" s="40"/>
      <c r="AJ4477" s="41"/>
      <c r="AK4477" s="42"/>
      <c r="AL4477" s="40"/>
      <c r="AM4477" s="41"/>
      <c r="AN4477" s="42"/>
      <c r="AO4477" s="43"/>
      <c r="AP4477" s="43"/>
      <c r="AQ4477" s="43"/>
    </row>
    <row r="4478" spans="5:43" x14ac:dyDescent="0.2">
      <c r="E4478" s="36"/>
      <c r="G4478" s="37"/>
      <c r="H4478" s="38"/>
      <c r="I4478" s="38"/>
      <c r="J4478" s="38"/>
      <c r="M4478" s="39"/>
      <c r="AG4478" s="32"/>
      <c r="AH4478" s="32"/>
      <c r="AI4478" s="40"/>
      <c r="AJ4478" s="41"/>
      <c r="AK4478" s="42"/>
      <c r="AL4478" s="40"/>
      <c r="AM4478" s="41"/>
      <c r="AN4478" s="42"/>
      <c r="AO4478" s="43"/>
      <c r="AP4478" s="43"/>
      <c r="AQ4478" s="43"/>
    </row>
    <row r="4479" spans="5:43" x14ac:dyDescent="0.2">
      <c r="E4479" s="36"/>
      <c r="G4479" s="37"/>
      <c r="H4479" s="38"/>
      <c r="I4479" s="38"/>
      <c r="J4479" s="38"/>
      <c r="M4479" s="39"/>
      <c r="AG4479" s="32"/>
      <c r="AH4479" s="32"/>
      <c r="AI4479" s="40"/>
      <c r="AJ4479" s="41"/>
      <c r="AK4479" s="42"/>
      <c r="AL4479" s="40"/>
      <c r="AM4479" s="41"/>
      <c r="AN4479" s="42"/>
      <c r="AO4479" s="43"/>
      <c r="AP4479" s="43"/>
      <c r="AQ4479" s="43"/>
    </row>
    <row r="4480" spans="5:43" x14ac:dyDescent="0.2">
      <c r="E4480" s="36"/>
      <c r="G4480" s="37"/>
      <c r="H4480" s="38"/>
      <c r="I4480" s="38"/>
      <c r="J4480" s="38"/>
      <c r="M4480" s="39"/>
      <c r="AG4480" s="32"/>
      <c r="AH4480" s="32"/>
      <c r="AI4480" s="40"/>
      <c r="AJ4480" s="41"/>
      <c r="AK4480" s="42"/>
      <c r="AL4480" s="40"/>
      <c r="AM4480" s="41"/>
      <c r="AN4480" s="42"/>
      <c r="AO4480" s="43"/>
      <c r="AP4480" s="43"/>
      <c r="AQ4480" s="43"/>
    </row>
    <row r="4481" spans="5:43" x14ac:dyDescent="0.2">
      <c r="E4481" s="36"/>
      <c r="G4481" s="37"/>
      <c r="H4481" s="38"/>
      <c r="I4481" s="38"/>
      <c r="J4481" s="38"/>
      <c r="M4481" s="39"/>
      <c r="AG4481" s="32"/>
      <c r="AH4481" s="32"/>
      <c r="AI4481" s="40"/>
      <c r="AJ4481" s="41"/>
      <c r="AK4481" s="42"/>
      <c r="AL4481" s="40"/>
      <c r="AM4481" s="41"/>
      <c r="AN4481" s="42"/>
      <c r="AO4481" s="43"/>
      <c r="AP4481" s="43"/>
      <c r="AQ4481" s="43"/>
    </row>
    <row r="4482" spans="5:43" x14ac:dyDescent="0.2">
      <c r="E4482" s="36"/>
      <c r="G4482" s="37"/>
      <c r="H4482" s="38"/>
      <c r="I4482" s="38"/>
      <c r="J4482" s="38"/>
      <c r="M4482" s="39"/>
      <c r="AG4482" s="32"/>
      <c r="AH4482" s="32"/>
      <c r="AI4482" s="40"/>
      <c r="AJ4482" s="41"/>
      <c r="AK4482" s="42"/>
      <c r="AL4482" s="40"/>
      <c r="AM4482" s="41"/>
      <c r="AN4482" s="42"/>
      <c r="AO4482" s="43"/>
      <c r="AP4482" s="43"/>
      <c r="AQ4482" s="43"/>
    </row>
    <row r="4483" spans="5:43" x14ac:dyDescent="0.2">
      <c r="E4483" s="36"/>
      <c r="G4483" s="37"/>
      <c r="H4483" s="38"/>
      <c r="I4483" s="38"/>
      <c r="J4483" s="38"/>
      <c r="M4483" s="39"/>
      <c r="AG4483" s="32"/>
      <c r="AH4483" s="32"/>
      <c r="AI4483" s="40"/>
      <c r="AJ4483" s="41"/>
      <c r="AK4483" s="42"/>
      <c r="AL4483" s="40"/>
      <c r="AM4483" s="41"/>
      <c r="AN4483" s="42"/>
      <c r="AO4483" s="43"/>
      <c r="AP4483" s="43"/>
      <c r="AQ4483" s="43"/>
    </row>
    <row r="4484" spans="5:43" x14ac:dyDescent="0.2">
      <c r="E4484" s="36"/>
      <c r="G4484" s="37"/>
      <c r="H4484" s="38"/>
      <c r="I4484" s="38"/>
      <c r="J4484" s="38"/>
      <c r="M4484" s="39"/>
      <c r="AG4484" s="32"/>
      <c r="AH4484" s="32"/>
      <c r="AI4484" s="40"/>
      <c r="AJ4484" s="41"/>
      <c r="AK4484" s="42"/>
      <c r="AL4484" s="40"/>
      <c r="AM4484" s="41"/>
      <c r="AN4484" s="42"/>
      <c r="AO4484" s="43"/>
      <c r="AP4484" s="43"/>
      <c r="AQ4484" s="43"/>
    </row>
    <row r="4485" spans="5:43" x14ac:dyDescent="0.2">
      <c r="E4485" s="36"/>
      <c r="G4485" s="37"/>
      <c r="H4485" s="38"/>
      <c r="I4485" s="38"/>
      <c r="J4485" s="38"/>
      <c r="M4485" s="39"/>
      <c r="AG4485" s="32"/>
      <c r="AH4485" s="32"/>
      <c r="AI4485" s="40"/>
      <c r="AJ4485" s="41"/>
      <c r="AK4485" s="42"/>
      <c r="AL4485" s="40"/>
      <c r="AM4485" s="41"/>
      <c r="AN4485" s="42"/>
      <c r="AO4485" s="43"/>
      <c r="AP4485" s="43"/>
      <c r="AQ4485" s="43"/>
    </row>
    <row r="4486" spans="5:43" x14ac:dyDescent="0.2">
      <c r="E4486" s="36"/>
      <c r="G4486" s="37"/>
      <c r="H4486" s="38"/>
      <c r="I4486" s="38"/>
      <c r="J4486" s="38"/>
      <c r="M4486" s="39"/>
      <c r="AG4486" s="32"/>
      <c r="AH4486" s="32"/>
      <c r="AI4486" s="40"/>
      <c r="AJ4486" s="41"/>
      <c r="AK4486" s="42"/>
      <c r="AL4486" s="40"/>
      <c r="AM4486" s="41"/>
      <c r="AN4486" s="42"/>
      <c r="AO4486" s="43"/>
      <c r="AP4486" s="43"/>
      <c r="AQ4486" s="43"/>
    </row>
    <row r="4487" spans="5:43" x14ac:dyDescent="0.2">
      <c r="E4487" s="36"/>
      <c r="G4487" s="37"/>
      <c r="H4487" s="38"/>
      <c r="I4487" s="38"/>
      <c r="J4487" s="38"/>
      <c r="M4487" s="39"/>
      <c r="AG4487" s="32"/>
      <c r="AH4487" s="32"/>
      <c r="AI4487" s="40"/>
      <c r="AJ4487" s="41"/>
      <c r="AK4487" s="42"/>
      <c r="AL4487" s="40"/>
      <c r="AM4487" s="41"/>
      <c r="AN4487" s="42"/>
      <c r="AO4487" s="43"/>
      <c r="AP4487" s="43"/>
      <c r="AQ4487" s="43"/>
    </row>
    <row r="4488" spans="5:43" x14ac:dyDescent="0.2">
      <c r="E4488" s="36"/>
      <c r="G4488" s="37"/>
      <c r="H4488" s="38"/>
      <c r="I4488" s="38"/>
      <c r="J4488" s="38"/>
      <c r="M4488" s="39"/>
      <c r="AG4488" s="32"/>
      <c r="AH4488" s="32"/>
      <c r="AI4488" s="40"/>
      <c r="AJ4488" s="41"/>
      <c r="AK4488" s="42"/>
      <c r="AL4488" s="40"/>
      <c r="AM4488" s="41"/>
      <c r="AN4488" s="42"/>
      <c r="AO4488" s="43"/>
      <c r="AP4488" s="43"/>
      <c r="AQ4488" s="43"/>
    </row>
    <row r="4489" spans="5:43" x14ac:dyDescent="0.2">
      <c r="E4489" s="36"/>
      <c r="G4489" s="37"/>
      <c r="H4489" s="38"/>
      <c r="I4489" s="38"/>
      <c r="J4489" s="38"/>
      <c r="M4489" s="39"/>
      <c r="AG4489" s="32"/>
      <c r="AH4489" s="32"/>
      <c r="AI4489" s="40"/>
      <c r="AJ4489" s="41"/>
      <c r="AK4489" s="42"/>
      <c r="AL4489" s="40"/>
      <c r="AM4489" s="41"/>
      <c r="AN4489" s="42"/>
      <c r="AO4489" s="43"/>
      <c r="AP4489" s="43"/>
      <c r="AQ4489" s="43"/>
    </row>
    <row r="4490" spans="5:43" x14ac:dyDescent="0.2">
      <c r="E4490" s="36"/>
      <c r="G4490" s="37"/>
      <c r="H4490" s="38"/>
      <c r="I4490" s="38"/>
      <c r="J4490" s="38"/>
      <c r="M4490" s="39"/>
      <c r="AG4490" s="32"/>
      <c r="AH4490" s="32"/>
      <c r="AI4490" s="40"/>
      <c r="AJ4490" s="41"/>
      <c r="AK4490" s="42"/>
      <c r="AL4490" s="40"/>
      <c r="AM4490" s="41"/>
      <c r="AN4490" s="42"/>
      <c r="AO4490" s="43"/>
      <c r="AP4490" s="43"/>
      <c r="AQ4490" s="43"/>
    </row>
    <row r="4491" spans="5:43" x14ac:dyDescent="0.2">
      <c r="E4491" s="36"/>
      <c r="G4491" s="37"/>
      <c r="H4491" s="38"/>
      <c r="I4491" s="38"/>
      <c r="J4491" s="38"/>
      <c r="M4491" s="39"/>
      <c r="AG4491" s="32"/>
      <c r="AH4491" s="32"/>
      <c r="AI4491" s="40"/>
      <c r="AJ4491" s="41"/>
      <c r="AK4491" s="42"/>
      <c r="AL4491" s="40"/>
      <c r="AM4491" s="41"/>
      <c r="AN4491" s="42"/>
      <c r="AO4491" s="43"/>
      <c r="AP4491" s="43"/>
      <c r="AQ4491" s="43"/>
    </row>
    <row r="4492" spans="5:43" x14ac:dyDescent="0.2">
      <c r="E4492" s="36"/>
      <c r="G4492" s="37"/>
      <c r="H4492" s="38"/>
      <c r="I4492" s="38"/>
      <c r="J4492" s="38"/>
      <c r="M4492" s="39"/>
      <c r="AG4492" s="32"/>
      <c r="AH4492" s="32"/>
      <c r="AI4492" s="40"/>
      <c r="AJ4492" s="41"/>
      <c r="AK4492" s="42"/>
      <c r="AL4492" s="40"/>
      <c r="AM4492" s="41"/>
      <c r="AN4492" s="42"/>
      <c r="AO4492" s="43"/>
      <c r="AP4492" s="43"/>
      <c r="AQ4492" s="43"/>
    </row>
    <row r="4493" spans="5:43" x14ac:dyDescent="0.2">
      <c r="E4493" s="36"/>
      <c r="G4493" s="37"/>
      <c r="H4493" s="38"/>
      <c r="I4493" s="38"/>
      <c r="J4493" s="38"/>
      <c r="M4493" s="39"/>
      <c r="AG4493" s="32"/>
      <c r="AH4493" s="32"/>
      <c r="AI4493" s="40"/>
      <c r="AJ4493" s="41"/>
      <c r="AK4493" s="42"/>
      <c r="AL4493" s="40"/>
      <c r="AM4493" s="41"/>
      <c r="AN4493" s="42"/>
      <c r="AO4493" s="43"/>
      <c r="AP4493" s="43"/>
      <c r="AQ4493" s="43"/>
    </row>
    <row r="4494" spans="5:43" x14ac:dyDescent="0.2">
      <c r="E4494" s="36"/>
      <c r="G4494" s="37"/>
      <c r="H4494" s="38"/>
      <c r="I4494" s="38"/>
      <c r="J4494" s="38"/>
      <c r="M4494" s="39"/>
      <c r="AG4494" s="32"/>
      <c r="AH4494" s="32"/>
      <c r="AI4494" s="40"/>
      <c r="AJ4494" s="41"/>
      <c r="AK4494" s="42"/>
      <c r="AL4494" s="40"/>
      <c r="AM4494" s="41"/>
      <c r="AN4494" s="42"/>
      <c r="AO4494" s="43"/>
      <c r="AP4494" s="43"/>
      <c r="AQ4494" s="43"/>
    </row>
    <row r="4495" spans="5:43" x14ac:dyDescent="0.2">
      <c r="E4495" s="36"/>
      <c r="G4495" s="37"/>
      <c r="H4495" s="38"/>
      <c r="I4495" s="38"/>
      <c r="J4495" s="38"/>
      <c r="M4495" s="39"/>
      <c r="AG4495" s="32"/>
      <c r="AH4495" s="32"/>
      <c r="AI4495" s="40"/>
      <c r="AJ4495" s="41"/>
      <c r="AK4495" s="42"/>
      <c r="AL4495" s="40"/>
      <c r="AM4495" s="41"/>
      <c r="AN4495" s="42"/>
      <c r="AO4495" s="43"/>
      <c r="AP4495" s="43"/>
      <c r="AQ4495" s="43"/>
    </row>
    <row r="4496" spans="5:43" x14ac:dyDescent="0.2">
      <c r="E4496" s="36"/>
      <c r="G4496" s="37"/>
      <c r="H4496" s="38"/>
      <c r="I4496" s="38"/>
      <c r="J4496" s="38"/>
      <c r="M4496" s="39"/>
      <c r="AG4496" s="32"/>
      <c r="AH4496" s="32"/>
      <c r="AI4496" s="40"/>
      <c r="AJ4496" s="41"/>
      <c r="AK4496" s="42"/>
      <c r="AL4496" s="40"/>
      <c r="AM4496" s="41"/>
      <c r="AN4496" s="42"/>
      <c r="AO4496" s="43"/>
      <c r="AP4496" s="43"/>
      <c r="AQ4496" s="43"/>
    </row>
    <row r="4497" spans="5:43" x14ac:dyDescent="0.2">
      <c r="E4497" s="36"/>
      <c r="G4497" s="37"/>
      <c r="H4497" s="38"/>
      <c r="I4497" s="38"/>
      <c r="J4497" s="38"/>
      <c r="M4497" s="39"/>
      <c r="AG4497" s="32"/>
      <c r="AH4497" s="32"/>
      <c r="AI4497" s="40"/>
      <c r="AJ4497" s="41"/>
      <c r="AK4497" s="42"/>
      <c r="AL4497" s="40"/>
      <c r="AM4497" s="41"/>
      <c r="AN4497" s="42"/>
      <c r="AO4497" s="43"/>
      <c r="AP4497" s="43"/>
      <c r="AQ4497" s="43"/>
    </row>
    <row r="4498" spans="5:43" x14ac:dyDescent="0.2">
      <c r="E4498" s="36"/>
      <c r="G4498" s="37"/>
      <c r="H4498" s="38"/>
      <c r="I4498" s="38"/>
      <c r="J4498" s="38"/>
      <c r="M4498" s="39"/>
      <c r="AG4498" s="32"/>
      <c r="AH4498" s="32"/>
      <c r="AI4498" s="40"/>
      <c r="AJ4498" s="41"/>
      <c r="AK4498" s="42"/>
      <c r="AL4498" s="40"/>
      <c r="AM4498" s="41"/>
      <c r="AN4498" s="42"/>
      <c r="AO4498" s="43"/>
      <c r="AP4498" s="43"/>
      <c r="AQ4498" s="43"/>
    </row>
    <row r="4499" spans="5:43" x14ac:dyDescent="0.2">
      <c r="E4499" s="36"/>
      <c r="G4499" s="37"/>
      <c r="H4499" s="38"/>
      <c r="I4499" s="38"/>
      <c r="J4499" s="38"/>
      <c r="M4499" s="39"/>
      <c r="AG4499" s="32"/>
      <c r="AH4499" s="32"/>
      <c r="AI4499" s="40"/>
      <c r="AJ4499" s="41"/>
      <c r="AK4499" s="42"/>
      <c r="AL4499" s="40"/>
      <c r="AM4499" s="41"/>
      <c r="AN4499" s="42"/>
      <c r="AO4499" s="43"/>
      <c r="AP4499" s="43"/>
      <c r="AQ4499" s="43"/>
    </row>
    <row r="4500" spans="5:43" x14ac:dyDescent="0.2">
      <c r="E4500" s="36"/>
      <c r="G4500" s="37"/>
      <c r="H4500" s="38"/>
      <c r="I4500" s="38"/>
      <c r="J4500" s="38"/>
      <c r="M4500" s="39"/>
      <c r="AG4500" s="32"/>
      <c r="AH4500" s="32"/>
      <c r="AI4500" s="40"/>
      <c r="AJ4500" s="41"/>
      <c r="AK4500" s="42"/>
      <c r="AL4500" s="40"/>
      <c r="AM4500" s="41"/>
      <c r="AN4500" s="42"/>
      <c r="AO4500" s="43"/>
      <c r="AP4500" s="43"/>
      <c r="AQ4500" s="43"/>
    </row>
    <row r="4501" spans="5:43" x14ac:dyDescent="0.2">
      <c r="E4501" s="36"/>
      <c r="G4501" s="37"/>
      <c r="H4501" s="38"/>
      <c r="I4501" s="38"/>
      <c r="J4501" s="38"/>
      <c r="M4501" s="39"/>
      <c r="AG4501" s="32"/>
      <c r="AH4501" s="32"/>
      <c r="AI4501" s="40"/>
      <c r="AJ4501" s="41"/>
      <c r="AK4501" s="42"/>
      <c r="AL4501" s="40"/>
      <c r="AM4501" s="41"/>
      <c r="AN4501" s="42"/>
      <c r="AO4501" s="43"/>
      <c r="AP4501" s="43"/>
      <c r="AQ4501" s="43"/>
    </row>
    <row r="4502" spans="5:43" x14ac:dyDescent="0.2">
      <c r="E4502" s="36"/>
      <c r="G4502" s="37"/>
      <c r="H4502" s="38"/>
      <c r="I4502" s="38"/>
      <c r="J4502" s="38"/>
      <c r="M4502" s="39"/>
      <c r="AG4502" s="32"/>
      <c r="AH4502" s="32"/>
      <c r="AI4502" s="40"/>
      <c r="AJ4502" s="41"/>
      <c r="AK4502" s="42"/>
      <c r="AL4502" s="40"/>
      <c r="AM4502" s="41"/>
      <c r="AN4502" s="42"/>
      <c r="AO4502" s="43"/>
      <c r="AP4502" s="43"/>
      <c r="AQ4502" s="43"/>
    </row>
    <row r="4503" spans="5:43" x14ac:dyDescent="0.2">
      <c r="E4503" s="36"/>
      <c r="G4503" s="37"/>
      <c r="H4503" s="38"/>
      <c r="I4503" s="38"/>
      <c r="J4503" s="38"/>
      <c r="M4503" s="39"/>
      <c r="AG4503" s="32"/>
      <c r="AH4503" s="32"/>
      <c r="AI4503" s="40"/>
      <c r="AJ4503" s="41"/>
      <c r="AK4503" s="42"/>
      <c r="AL4503" s="40"/>
      <c r="AM4503" s="41"/>
      <c r="AN4503" s="42"/>
      <c r="AO4503" s="43"/>
      <c r="AP4503" s="43"/>
      <c r="AQ4503" s="43"/>
    </row>
    <row r="4504" spans="5:43" x14ac:dyDescent="0.2">
      <c r="E4504" s="36"/>
      <c r="G4504" s="37"/>
      <c r="H4504" s="38"/>
      <c r="I4504" s="38"/>
      <c r="J4504" s="38"/>
      <c r="M4504" s="39"/>
      <c r="AG4504" s="32"/>
      <c r="AH4504" s="32"/>
      <c r="AI4504" s="40"/>
      <c r="AJ4504" s="41"/>
      <c r="AK4504" s="42"/>
      <c r="AL4504" s="40"/>
      <c r="AM4504" s="41"/>
      <c r="AN4504" s="42"/>
      <c r="AO4504" s="43"/>
      <c r="AP4504" s="43"/>
      <c r="AQ4504" s="43"/>
    </row>
    <row r="4505" spans="5:43" x14ac:dyDescent="0.2">
      <c r="E4505" s="36"/>
      <c r="G4505" s="37"/>
      <c r="H4505" s="38"/>
      <c r="I4505" s="38"/>
      <c r="J4505" s="38"/>
      <c r="M4505" s="39"/>
      <c r="AG4505" s="32"/>
      <c r="AH4505" s="32"/>
      <c r="AI4505" s="40"/>
      <c r="AJ4505" s="41"/>
      <c r="AK4505" s="42"/>
      <c r="AL4505" s="40"/>
      <c r="AM4505" s="41"/>
      <c r="AN4505" s="42"/>
      <c r="AO4505" s="43"/>
      <c r="AP4505" s="43"/>
      <c r="AQ4505" s="43"/>
    </row>
    <row r="4506" spans="5:43" x14ac:dyDescent="0.2">
      <c r="E4506" s="36"/>
      <c r="G4506" s="37"/>
      <c r="H4506" s="38"/>
      <c r="I4506" s="38"/>
      <c r="J4506" s="38"/>
      <c r="M4506" s="39"/>
      <c r="AG4506" s="32"/>
      <c r="AH4506" s="32"/>
      <c r="AI4506" s="40"/>
      <c r="AJ4506" s="41"/>
      <c r="AK4506" s="42"/>
      <c r="AL4506" s="40"/>
      <c r="AM4506" s="41"/>
      <c r="AN4506" s="42"/>
      <c r="AO4506" s="43"/>
      <c r="AP4506" s="43"/>
      <c r="AQ4506" s="43"/>
    </row>
    <row r="4507" spans="5:43" x14ac:dyDescent="0.2">
      <c r="E4507" s="36"/>
      <c r="G4507" s="37"/>
      <c r="H4507" s="38"/>
      <c r="I4507" s="38"/>
      <c r="J4507" s="38"/>
      <c r="M4507" s="39"/>
      <c r="AG4507" s="32"/>
      <c r="AH4507" s="32"/>
      <c r="AI4507" s="40"/>
      <c r="AJ4507" s="41"/>
      <c r="AK4507" s="42"/>
      <c r="AL4507" s="40"/>
      <c r="AM4507" s="41"/>
      <c r="AN4507" s="42"/>
      <c r="AO4507" s="43"/>
      <c r="AP4507" s="43"/>
      <c r="AQ4507" s="43"/>
    </row>
    <row r="4508" spans="5:43" x14ac:dyDescent="0.2">
      <c r="E4508" s="36"/>
      <c r="G4508" s="37"/>
      <c r="H4508" s="38"/>
      <c r="I4508" s="38"/>
      <c r="J4508" s="38"/>
      <c r="M4508" s="39"/>
      <c r="AG4508" s="32"/>
      <c r="AH4508" s="32"/>
      <c r="AI4508" s="40"/>
      <c r="AJ4508" s="41"/>
      <c r="AK4508" s="42"/>
      <c r="AL4508" s="40"/>
      <c r="AM4508" s="41"/>
      <c r="AN4508" s="42"/>
      <c r="AO4508" s="43"/>
      <c r="AP4508" s="43"/>
      <c r="AQ4508" s="43"/>
    </row>
    <row r="4509" spans="5:43" x14ac:dyDescent="0.2">
      <c r="E4509" s="36"/>
      <c r="G4509" s="37"/>
      <c r="H4509" s="38"/>
      <c r="I4509" s="38"/>
      <c r="J4509" s="38"/>
      <c r="M4509" s="39"/>
      <c r="AG4509" s="32"/>
      <c r="AH4509" s="32"/>
      <c r="AI4509" s="40"/>
      <c r="AJ4509" s="41"/>
      <c r="AK4509" s="42"/>
      <c r="AL4509" s="40"/>
      <c r="AM4509" s="41"/>
      <c r="AN4509" s="42"/>
      <c r="AO4509" s="43"/>
      <c r="AP4509" s="43"/>
      <c r="AQ4509" s="43"/>
    </row>
    <row r="4510" spans="5:43" x14ac:dyDescent="0.2">
      <c r="E4510" s="36"/>
      <c r="G4510" s="37"/>
      <c r="H4510" s="38"/>
      <c r="I4510" s="38"/>
      <c r="J4510" s="38"/>
      <c r="M4510" s="39"/>
      <c r="AG4510" s="32"/>
      <c r="AH4510" s="32"/>
      <c r="AI4510" s="40"/>
      <c r="AJ4510" s="41"/>
      <c r="AK4510" s="42"/>
      <c r="AL4510" s="40"/>
      <c r="AM4510" s="41"/>
      <c r="AN4510" s="42"/>
      <c r="AO4510" s="43"/>
      <c r="AP4510" s="43"/>
      <c r="AQ4510" s="43"/>
    </row>
    <row r="4511" spans="5:43" x14ac:dyDescent="0.2">
      <c r="E4511" s="36"/>
      <c r="G4511" s="37"/>
      <c r="H4511" s="38"/>
      <c r="I4511" s="38"/>
      <c r="J4511" s="38"/>
      <c r="M4511" s="39"/>
      <c r="AG4511" s="32"/>
      <c r="AH4511" s="32"/>
      <c r="AI4511" s="40"/>
      <c r="AJ4511" s="41"/>
      <c r="AK4511" s="42"/>
      <c r="AL4511" s="40"/>
      <c r="AM4511" s="41"/>
      <c r="AN4511" s="42"/>
      <c r="AO4511" s="43"/>
      <c r="AP4511" s="43"/>
      <c r="AQ4511" s="43"/>
    </row>
    <row r="4512" spans="5:43" x14ac:dyDescent="0.2">
      <c r="E4512" s="36"/>
      <c r="G4512" s="37"/>
      <c r="H4512" s="38"/>
      <c r="I4512" s="38"/>
      <c r="J4512" s="38"/>
      <c r="M4512" s="39"/>
      <c r="AG4512" s="32"/>
      <c r="AH4512" s="32"/>
      <c r="AI4512" s="40"/>
      <c r="AJ4512" s="41"/>
      <c r="AK4512" s="42"/>
      <c r="AL4512" s="40"/>
      <c r="AM4512" s="41"/>
      <c r="AN4512" s="42"/>
      <c r="AO4512" s="43"/>
      <c r="AP4512" s="43"/>
      <c r="AQ4512" s="43"/>
    </row>
    <row r="4513" spans="5:43" x14ac:dyDescent="0.2">
      <c r="E4513" s="36"/>
      <c r="G4513" s="37"/>
      <c r="H4513" s="38"/>
      <c r="I4513" s="38"/>
      <c r="J4513" s="38"/>
      <c r="M4513" s="39"/>
      <c r="AG4513" s="32"/>
      <c r="AH4513" s="32"/>
      <c r="AI4513" s="40"/>
      <c r="AJ4513" s="41"/>
      <c r="AK4513" s="42"/>
      <c r="AL4513" s="40"/>
      <c r="AM4513" s="41"/>
      <c r="AN4513" s="42"/>
      <c r="AO4513" s="43"/>
      <c r="AP4513" s="43"/>
      <c r="AQ4513" s="43"/>
    </row>
    <row r="4514" spans="5:43" x14ac:dyDescent="0.2">
      <c r="E4514" s="36"/>
      <c r="G4514" s="37"/>
      <c r="H4514" s="38"/>
      <c r="I4514" s="38"/>
      <c r="J4514" s="38"/>
      <c r="M4514" s="39"/>
      <c r="AG4514" s="32"/>
      <c r="AH4514" s="32"/>
      <c r="AI4514" s="40"/>
      <c r="AJ4514" s="41"/>
      <c r="AK4514" s="42"/>
      <c r="AL4514" s="40"/>
      <c r="AM4514" s="41"/>
      <c r="AN4514" s="42"/>
      <c r="AO4514" s="43"/>
      <c r="AP4514" s="43"/>
      <c r="AQ4514" s="43"/>
    </row>
    <row r="4515" spans="5:43" x14ac:dyDescent="0.2">
      <c r="E4515" s="36"/>
      <c r="G4515" s="37"/>
      <c r="H4515" s="38"/>
      <c r="I4515" s="38"/>
      <c r="J4515" s="38"/>
      <c r="M4515" s="39"/>
      <c r="AG4515" s="32"/>
      <c r="AH4515" s="32"/>
      <c r="AI4515" s="40"/>
      <c r="AJ4515" s="41"/>
      <c r="AK4515" s="42"/>
      <c r="AL4515" s="40"/>
      <c r="AM4515" s="41"/>
      <c r="AN4515" s="42"/>
      <c r="AO4515" s="43"/>
      <c r="AP4515" s="43"/>
      <c r="AQ4515" s="43"/>
    </row>
    <row r="4516" spans="5:43" x14ac:dyDescent="0.2">
      <c r="E4516" s="36"/>
      <c r="G4516" s="37"/>
      <c r="H4516" s="38"/>
      <c r="I4516" s="38"/>
      <c r="J4516" s="38"/>
      <c r="M4516" s="39"/>
      <c r="AG4516" s="32"/>
      <c r="AH4516" s="32"/>
      <c r="AI4516" s="40"/>
      <c r="AJ4516" s="41"/>
      <c r="AK4516" s="42"/>
      <c r="AL4516" s="40"/>
      <c r="AM4516" s="41"/>
      <c r="AN4516" s="42"/>
      <c r="AO4516" s="43"/>
      <c r="AP4516" s="43"/>
      <c r="AQ4516" s="43"/>
    </row>
    <row r="4517" spans="5:43" x14ac:dyDescent="0.2">
      <c r="E4517" s="36"/>
      <c r="G4517" s="37"/>
      <c r="H4517" s="38"/>
      <c r="I4517" s="38"/>
      <c r="J4517" s="38"/>
      <c r="M4517" s="39"/>
      <c r="AG4517" s="32"/>
      <c r="AH4517" s="32"/>
      <c r="AI4517" s="40"/>
      <c r="AJ4517" s="41"/>
      <c r="AK4517" s="42"/>
      <c r="AL4517" s="40"/>
      <c r="AM4517" s="41"/>
      <c r="AN4517" s="42"/>
      <c r="AO4517" s="43"/>
      <c r="AP4517" s="43"/>
      <c r="AQ4517" s="43"/>
    </row>
    <row r="4518" spans="5:43" x14ac:dyDescent="0.2">
      <c r="E4518" s="36"/>
      <c r="G4518" s="37"/>
      <c r="H4518" s="38"/>
      <c r="I4518" s="38"/>
      <c r="J4518" s="38"/>
      <c r="M4518" s="39"/>
      <c r="AG4518" s="32"/>
      <c r="AH4518" s="32"/>
      <c r="AI4518" s="40"/>
      <c r="AJ4518" s="41"/>
      <c r="AK4518" s="42"/>
      <c r="AL4518" s="40"/>
      <c r="AM4518" s="41"/>
      <c r="AN4518" s="42"/>
      <c r="AO4518" s="43"/>
      <c r="AP4518" s="43"/>
      <c r="AQ4518" s="43"/>
    </row>
    <row r="4519" spans="5:43" x14ac:dyDescent="0.2">
      <c r="E4519" s="36"/>
      <c r="G4519" s="37"/>
      <c r="H4519" s="38"/>
      <c r="I4519" s="38"/>
      <c r="J4519" s="38"/>
      <c r="M4519" s="39"/>
      <c r="AG4519" s="32"/>
      <c r="AH4519" s="32"/>
      <c r="AI4519" s="40"/>
      <c r="AJ4519" s="41"/>
      <c r="AK4519" s="42"/>
      <c r="AL4519" s="40"/>
      <c r="AM4519" s="41"/>
      <c r="AN4519" s="42"/>
      <c r="AO4519" s="43"/>
      <c r="AP4519" s="43"/>
      <c r="AQ4519" s="43"/>
    </row>
    <row r="4520" spans="5:43" x14ac:dyDescent="0.2">
      <c r="E4520" s="36"/>
      <c r="G4520" s="37"/>
      <c r="H4520" s="38"/>
      <c r="I4520" s="38"/>
      <c r="J4520" s="38"/>
      <c r="M4520" s="39"/>
      <c r="AG4520" s="32"/>
      <c r="AH4520" s="32"/>
      <c r="AI4520" s="40"/>
      <c r="AJ4520" s="41"/>
      <c r="AK4520" s="42"/>
      <c r="AL4520" s="40"/>
      <c r="AM4520" s="41"/>
      <c r="AN4520" s="42"/>
      <c r="AO4520" s="43"/>
      <c r="AP4520" s="43"/>
      <c r="AQ4520" s="43"/>
    </row>
    <row r="4521" spans="5:43" x14ac:dyDescent="0.2">
      <c r="E4521" s="36"/>
      <c r="G4521" s="37"/>
      <c r="H4521" s="38"/>
      <c r="I4521" s="38"/>
      <c r="J4521" s="38"/>
      <c r="M4521" s="39"/>
      <c r="AG4521" s="32"/>
      <c r="AH4521" s="32"/>
      <c r="AI4521" s="40"/>
      <c r="AJ4521" s="41"/>
      <c r="AK4521" s="42"/>
      <c r="AL4521" s="40"/>
      <c r="AM4521" s="41"/>
      <c r="AN4521" s="42"/>
      <c r="AO4521" s="43"/>
      <c r="AP4521" s="43"/>
      <c r="AQ4521" s="43"/>
    </row>
    <row r="4522" spans="5:43" x14ac:dyDescent="0.2">
      <c r="E4522" s="36"/>
      <c r="G4522" s="37"/>
      <c r="H4522" s="38"/>
      <c r="I4522" s="38"/>
      <c r="J4522" s="38"/>
      <c r="M4522" s="39"/>
      <c r="AG4522" s="32"/>
      <c r="AH4522" s="32"/>
      <c r="AI4522" s="40"/>
      <c r="AJ4522" s="41"/>
      <c r="AK4522" s="42"/>
      <c r="AL4522" s="40"/>
      <c r="AM4522" s="41"/>
      <c r="AN4522" s="42"/>
      <c r="AO4522" s="43"/>
      <c r="AP4522" s="43"/>
      <c r="AQ4522" s="43"/>
    </row>
    <row r="4523" spans="5:43" x14ac:dyDescent="0.2">
      <c r="E4523" s="36"/>
      <c r="G4523" s="37"/>
      <c r="H4523" s="38"/>
      <c r="I4523" s="38"/>
      <c r="J4523" s="38"/>
      <c r="M4523" s="39"/>
      <c r="AG4523" s="32"/>
      <c r="AH4523" s="32"/>
      <c r="AI4523" s="40"/>
      <c r="AJ4523" s="41"/>
      <c r="AK4523" s="42"/>
      <c r="AL4523" s="40"/>
      <c r="AM4523" s="41"/>
      <c r="AN4523" s="42"/>
      <c r="AO4523" s="43"/>
      <c r="AP4523" s="43"/>
      <c r="AQ4523" s="43"/>
    </row>
    <row r="4524" spans="5:43" x14ac:dyDescent="0.2">
      <c r="E4524" s="36"/>
      <c r="G4524" s="37"/>
      <c r="H4524" s="38"/>
      <c r="I4524" s="38"/>
      <c r="J4524" s="38"/>
      <c r="M4524" s="39"/>
      <c r="AG4524" s="32"/>
      <c r="AH4524" s="32"/>
      <c r="AI4524" s="40"/>
      <c r="AJ4524" s="41"/>
      <c r="AK4524" s="42"/>
      <c r="AL4524" s="40"/>
      <c r="AM4524" s="41"/>
      <c r="AN4524" s="42"/>
      <c r="AO4524" s="43"/>
      <c r="AP4524" s="43"/>
      <c r="AQ4524" s="43"/>
    </row>
    <row r="4525" spans="5:43" x14ac:dyDescent="0.2">
      <c r="E4525" s="36"/>
      <c r="G4525" s="37"/>
      <c r="H4525" s="38"/>
      <c r="I4525" s="38"/>
      <c r="J4525" s="38"/>
      <c r="M4525" s="39"/>
      <c r="AG4525" s="32"/>
      <c r="AH4525" s="32"/>
      <c r="AI4525" s="40"/>
      <c r="AJ4525" s="41"/>
      <c r="AK4525" s="42"/>
      <c r="AL4525" s="40"/>
      <c r="AM4525" s="41"/>
      <c r="AN4525" s="42"/>
      <c r="AO4525" s="43"/>
      <c r="AP4525" s="43"/>
      <c r="AQ4525" s="43"/>
    </row>
    <row r="4526" spans="5:43" x14ac:dyDescent="0.2">
      <c r="E4526" s="36"/>
      <c r="G4526" s="37"/>
      <c r="H4526" s="38"/>
      <c r="I4526" s="38"/>
      <c r="J4526" s="38"/>
      <c r="M4526" s="39"/>
      <c r="AG4526" s="32"/>
      <c r="AH4526" s="32"/>
      <c r="AI4526" s="40"/>
      <c r="AJ4526" s="41"/>
      <c r="AK4526" s="42"/>
      <c r="AL4526" s="40"/>
      <c r="AM4526" s="41"/>
      <c r="AN4526" s="42"/>
      <c r="AO4526" s="43"/>
      <c r="AP4526" s="43"/>
      <c r="AQ4526" s="43"/>
    </row>
    <row r="4527" spans="5:43" x14ac:dyDescent="0.2">
      <c r="E4527" s="36"/>
      <c r="G4527" s="37"/>
      <c r="H4527" s="38"/>
      <c r="I4527" s="38"/>
      <c r="J4527" s="38"/>
      <c r="M4527" s="39"/>
      <c r="AG4527" s="32"/>
      <c r="AH4527" s="32"/>
      <c r="AI4527" s="40"/>
      <c r="AJ4527" s="41"/>
      <c r="AK4527" s="42"/>
      <c r="AL4527" s="40"/>
      <c r="AM4527" s="41"/>
      <c r="AN4527" s="42"/>
      <c r="AO4527" s="43"/>
      <c r="AP4527" s="43"/>
      <c r="AQ4527" s="43"/>
    </row>
    <row r="4528" spans="5:43" x14ac:dyDescent="0.2">
      <c r="E4528" s="36"/>
      <c r="G4528" s="37"/>
      <c r="H4528" s="38"/>
      <c r="I4528" s="38"/>
      <c r="J4528" s="38"/>
      <c r="M4528" s="39"/>
      <c r="AG4528" s="32"/>
      <c r="AH4528" s="32"/>
      <c r="AI4528" s="40"/>
      <c r="AJ4528" s="41"/>
      <c r="AK4528" s="42"/>
      <c r="AL4528" s="40"/>
      <c r="AM4528" s="41"/>
      <c r="AN4528" s="42"/>
      <c r="AO4528" s="43"/>
      <c r="AP4528" s="43"/>
      <c r="AQ4528" s="43"/>
    </row>
    <row r="4529" spans="5:43" x14ac:dyDescent="0.2">
      <c r="E4529" s="36"/>
      <c r="G4529" s="37"/>
      <c r="H4529" s="38"/>
      <c r="I4529" s="38"/>
      <c r="J4529" s="38"/>
      <c r="M4529" s="39"/>
      <c r="AG4529" s="32"/>
      <c r="AH4529" s="32"/>
      <c r="AI4529" s="40"/>
      <c r="AJ4529" s="41"/>
      <c r="AK4529" s="42"/>
      <c r="AL4529" s="40"/>
      <c r="AM4529" s="41"/>
      <c r="AN4529" s="42"/>
      <c r="AO4529" s="43"/>
      <c r="AP4529" s="43"/>
      <c r="AQ4529" s="43"/>
    </row>
    <row r="4530" spans="5:43" x14ac:dyDescent="0.2">
      <c r="E4530" s="36"/>
      <c r="G4530" s="37"/>
      <c r="H4530" s="38"/>
      <c r="I4530" s="38"/>
      <c r="J4530" s="38"/>
      <c r="M4530" s="39"/>
      <c r="AG4530" s="32"/>
      <c r="AH4530" s="32"/>
      <c r="AI4530" s="40"/>
      <c r="AJ4530" s="41"/>
      <c r="AK4530" s="42"/>
      <c r="AL4530" s="40"/>
      <c r="AM4530" s="41"/>
      <c r="AN4530" s="42"/>
      <c r="AO4530" s="43"/>
      <c r="AP4530" s="43"/>
      <c r="AQ4530" s="43"/>
    </row>
    <row r="4531" spans="5:43" x14ac:dyDescent="0.2">
      <c r="E4531" s="36"/>
      <c r="G4531" s="37"/>
      <c r="H4531" s="38"/>
      <c r="I4531" s="38"/>
      <c r="J4531" s="38"/>
      <c r="M4531" s="39"/>
      <c r="AG4531" s="32"/>
      <c r="AH4531" s="32"/>
      <c r="AI4531" s="40"/>
      <c r="AJ4531" s="41"/>
      <c r="AK4531" s="42"/>
      <c r="AL4531" s="40"/>
      <c r="AM4531" s="41"/>
      <c r="AN4531" s="42"/>
      <c r="AO4531" s="43"/>
      <c r="AP4531" s="43"/>
      <c r="AQ4531" s="43"/>
    </row>
    <row r="4532" spans="5:43" x14ac:dyDescent="0.2">
      <c r="E4532" s="36"/>
      <c r="G4532" s="37"/>
      <c r="H4532" s="38"/>
      <c r="I4532" s="38"/>
      <c r="J4532" s="38"/>
      <c r="M4532" s="39"/>
      <c r="AG4532" s="32"/>
      <c r="AH4532" s="32"/>
      <c r="AI4532" s="40"/>
      <c r="AJ4532" s="41"/>
      <c r="AK4532" s="42"/>
      <c r="AL4532" s="40"/>
      <c r="AM4532" s="41"/>
      <c r="AN4532" s="42"/>
      <c r="AO4532" s="43"/>
      <c r="AP4532" s="43"/>
      <c r="AQ4532" s="43"/>
    </row>
    <row r="4533" spans="5:43" x14ac:dyDescent="0.2">
      <c r="E4533" s="36"/>
      <c r="G4533" s="37"/>
      <c r="H4533" s="38"/>
      <c r="I4533" s="38"/>
      <c r="J4533" s="38"/>
      <c r="M4533" s="39"/>
      <c r="AG4533" s="32"/>
      <c r="AH4533" s="32"/>
      <c r="AI4533" s="40"/>
      <c r="AJ4533" s="41"/>
      <c r="AK4533" s="42"/>
      <c r="AL4533" s="40"/>
      <c r="AM4533" s="41"/>
      <c r="AN4533" s="42"/>
      <c r="AO4533" s="43"/>
      <c r="AP4533" s="43"/>
      <c r="AQ4533" s="43"/>
    </row>
    <row r="4534" spans="5:43" x14ac:dyDescent="0.2">
      <c r="E4534" s="36"/>
      <c r="G4534" s="37"/>
      <c r="H4534" s="38"/>
      <c r="I4534" s="38"/>
      <c r="J4534" s="38"/>
      <c r="M4534" s="39"/>
      <c r="AG4534" s="32"/>
      <c r="AH4534" s="32"/>
      <c r="AI4534" s="40"/>
      <c r="AJ4534" s="41"/>
      <c r="AK4534" s="42"/>
      <c r="AL4534" s="40"/>
      <c r="AM4534" s="41"/>
      <c r="AN4534" s="42"/>
      <c r="AO4534" s="43"/>
      <c r="AP4534" s="43"/>
      <c r="AQ4534" s="43"/>
    </row>
    <row r="4535" spans="5:43" x14ac:dyDescent="0.2">
      <c r="E4535" s="36"/>
      <c r="G4535" s="37"/>
      <c r="H4535" s="38"/>
      <c r="I4535" s="38"/>
      <c r="J4535" s="38"/>
      <c r="M4535" s="39"/>
      <c r="AG4535" s="32"/>
      <c r="AH4535" s="32"/>
      <c r="AI4535" s="40"/>
      <c r="AJ4535" s="41"/>
      <c r="AK4535" s="42"/>
      <c r="AL4535" s="40"/>
      <c r="AM4535" s="41"/>
      <c r="AN4535" s="42"/>
      <c r="AO4535" s="43"/>
      <c r="AP4535" s="43"/>
      <c r="AQ4535" s="43"/>
    </row>
    <row r="4536" spans="5:43" x14ac:dyDescent="0.2">
      <c r="E4536" s="36"/>
      <c r="G4536" s="37"/>
      <c r="H4536" s="38"/>
      <c r="I4536" s="38"/>
      <c r="J4536" s="38"/>
      <c r="M4536" s="39"/>
      <c r="AG4536" s="32"/>
      <c r="AH4536" s="32"/>
      <c r="AI4536" s="40"/>
      <c r="AJ4536" s="41"/>
      <c r="AK4536" s="42"/>
      <c r="AL4536" s="40"/>
      <c r="AM4536" s="41"/>
      <c r="AN4536" s="42"/>
      <c r="AO4536" s="43"/>
      <c r="AP4536" s="43"/>
      <c r="AQ4536" s="43"/>
    </row>
    <row r="4537" spans="5:43" x14ac:dyDescent="0.2">
      <c r="E4537" s="36"/>
      <c r="G4537" s="37"/>
      <c r="H4537" s="38"/>
      <c r="I4537" s="38"/>
      <c r="J4537" s="38"/>
      <c r="M4537" s="39"/>
      <c r="AG4537" s="32"/>
      <c r="AH4537" s="32"/>
      <c r="AI4537" s="40"/>
      <c r="AJ4537" s="41"/>
      <c r="AK4537" s="42"/>
      <c r="AL4537" s="40"/>
      <c r="AM4537" s="41"/>
      <c r="AN4537" s="42"/>
      <c r="AO4537" s="43"/>
      <c r="AP4537" s="43"/>
      <c r="AQ4537" s="43"/>
    </row>
    <row r="4538" spans="5:43" x14ac:dyDescent="0.2">
      <c r="E4538" s="36"/>
      <c r="G4538" s="37"/>
      <c r="H4538" s="38"/>
      <c r="I4538" s="38"/>
      <c r="J4538" s="38"/>
      <c r="M4538" s="39"/>
      <c r="AG4538" s="32"/>
      <c r="AH4538" s="32"/>
      <c r="AI4538" s="40"/>
      <c r="AJ4538" s="41"/>
      <c r="AK4538" s="42"/>
      <c r="AL4538" s="40"/>
      <c r="AM4538" s="41"/>
      <c r="AN4538" s="42"/>
      <c r="AO4538" s="43"/>
      <c r="AP4538" s="43"/>
      <c r="AQ4538" s="43"/>
    </row>
    <row r="4539" spans="5:43" x14ac:dyDescent="0.2">
      <c r="E4539" s="36"/>
      <c r="G4539" s="37"/>
      <c r="H4539" s="38"/>
      <c r="I4539" s="38"/>
      <c r="J4539" s="38"/>
      <c r="M4539" s="39"/>
      <c r="AG4539" s="32"/>
      <c r="AH4539" s="32"/>
      <c r="AI4539" s="40"/>
      <c r="AJ4539" s="41"/>
      <c r="AK4539" s="42"/>
      <c r="AL4539" s="40"/>
      <c r="AM4539" s="41"/>
      <c r="AN4539" s="42"/>
      <c r="AO4539" s="43"/>
      <c r="AP4539" s="43"/>
      <c r="AQ4539" s="43"/>
    </row>
    <row r="4540" spans="5:43" x14ac:dyDescent="0.2">
      <c r="E4540" s="36"/>
      <c r="G4540" s="37"/>
      <c r="H4540" s="38"/>
      <c r="I4540" s="38"/>
      <c r="J4540" s="38"/>
      <c r="M4540" s="39"/>
      <c r="AG4540" s="32"/>
      <c r="AH4540" s="32"/>
      <c r="AI4540" s="40"/>
      <c r="AJ4540" s="41"/>
      <c r="AK4540" s="42"/>
      <c r="AL4540" s="40"/>
      <c r="AM4540" s="41"/>
      <c r="AN4540" s="42"/>
      <c r="AO4540" s="43"/>
      <c r="AP4540" s="43"/>
      <c r="AQ4540" s="43"/>
    </row>
    <row r="4541" spans="5:43" x14ac:dyDescent="0.2">
      <c r="E4541" s="36"/>
      <c r="G4541" s="37"/>
      <c r="H4541" s="38"/>
      <c r="I4541" s="38"/>
      <c r="J4541" s="38"/>
      <c r="M4541" s="39"/>
      <c r="AG4541" s="32"/>
      <c r="AH4541" s="32"/>
      <c r="AI4541" s="40"/>
      <c r="AJ4541" s="41"/>
      <c r="AK4541" s="42"/>
      <c r="AL4541" s="40"/>
      <c r="AM4541" s="41"/>
      <c r="AN4541" s="42"/>
      <c r="AO4541" s="43"/>
      <c r="AP4541" s="43"/>
      <c r="AQ4541" s="43"/>
    </row>
    <row r="4542" spans="5:43" x14ac:dyDescent="0.2">
      <c r="E4542" s="36"/>
      <c r="G4542" s="37"/>
      <c r="H4542" s="38"/>
      <c r="I4542" s="38"/>
      <c r="J4542" s="38"/>
      <c r="M4542" s="39"/>
      <c r="AG4542" s="32"/>
      <c r="AH4542" s="32"/>
      <c r="AI4542" s="40"/>
      <c r="AJ4542" s="41"/>
      <c r="AK4542" s="42"/>
      <c r="AL4542" s="40"/>
      <c r="AM4542" s="41"/>
      <c r="AN4542" s="42"/>
      <c r="AO4542" s="43"/>
      <c r="AP4542" s="43"/>
      <c r="AQ4542" s="43"/>
    </row>
    <row r="4543" spans="5:43" x14ac:dyDescent="0.2">
      <c r="E4543" s="36"/>
      <c r="G4543" s="37"/>
      <c r="H4543" s="38"/>
      <c r="I4543" s="38"/>
      <c r="J4543" s="38"/>
      <c r="M4543" s="39"/>
      <c r="AG4543" s="32"/>
      <c r="AH4543" s="32"/>
      <c r="AI4543" s="40"/>
      <c r="AJ4543" s="41"/>
      <c r="AK4543" s="42"/>
      <c r="AL4543" s="40"/>
      <c r="AM4543" s="41"/>
      <c r="AN4543" s="42"/>
      <c r="AO4543" s="43"/>
      <c r="AP4543" s="43"/>
      <c r="AQ4543" s="43"/>
    </row>
    <row r="4544" spans="5:43" x14ac:dyDescent="0.2">
      <c r="E4544" s="36"/>
      <c r="G4544" s="37"/>
      <c r="H4544" s="38"/>
      <c r="I4544" s="38"/>
      <c r="J4544" s="38"/>
      <c r="M4544" s="39"/>
      <c r="AG4544" s="32"/>
      <c r="AH4544" s="32"/>
      <c r="AI4544" s="40"/>
      <c r="AJ4544" s="41"/>
      <c r="AK4544" s="42"/>
      <c r="AL4544" s="40"/>
      <c r="AM4544" s="41"/>
      <c r="AN4544" s="42"/>
      <c r="AO4544" s="43"/>
      <c r="AP4544" s="43"/>
      <c r="AQ4544" s="43"/>
    </row>
    <row r="4545" spans="5:43" x14ac:dyDescent="0.2">
      <c r="E4545" s="36"/>
      <c r="G4545" s="37"/>
      <c r="H4545" s="38"/>
      <c r="I4545" s="38"/>
      <c r="J4545" s="38"/>
      <c r="M4545" s="39"/>
      <c r="AG4545" s="32"/>
      <c r="AH4545" s="32"/>
      <c r="AI4545" s="40"/>
      <c r="AJ4545" s="41"/>
      <c r="AK4545" s="42"/>
      <c r="AL4545" s="40"/>
      <c r="AM4545" s="41"/>
      <c r="AN4545" s="42"/>
      <c r="AO4545" s="43"/>
      <c r="AP4545" s="43"/>
      <c r="AQ4545" s="43"/>
    </row>
    <row r="4546" spans="5:43" x14ac:dyDescent="0.2">
      <c r="E4546" s="36"/>
      <c r="G4546" s="37"/>
      <c r="H4546" s="38"/>
      <c r="I4546" s="38"/>
      <c r="J4546" s="38"/>
      <c r="M4546" s="39"/>
      <c r="AG4546" s="32"/>
      <c r="AH4546" s="32"/>
      <c r="AI4546" s="40"/>
      <c r="AJ4546" s="41"/>
      <c r="AK4546" s="42"/>
      <c r="AL4546" s="40"/>
      <c r="AM4546" s="41"/>
      <c r="AN4546" s="42"/>
      <c r="AO4546" s="43"/>
      <c r="AP4546" s="43"/>
      <c r="AQ4546" s="43"/>
    </row>
    <row r="4547" spans="5:43" x14ac:dyDescent="0.2">
      <c r="E4547" s="36"/>
      <c r="G4547" s="37"/>
      <c r="H4547" s="38"/>
      <c r="I4547" s="38"/>
      <c r="J4547" s="38"/>
      <c r="M4547" s="39"/>
      <c r="AG4547" s="32"/>
      <c r="AH4547" s="32"/>
      <c r="AI4547" s="40"/>
      <c r="AJ4547" s="41"/>
      <c r="AK4547" s="42"/>
      <c r="AL4547" s="40"/>
      <c r="AM4547" s="41"/>
      <c r="AN4547" s="42"/>
      <c r="AO4547" s="43"/>
      <c r="AP4547" s="43"/>
      <c r="AQ4547" s="43"/>
    </row>
    <row r="4548" spans="5:43" x14ac:dyDescent="0.2">
      <c r="E4548" s="36"/>
      <c r="G4548" s="37"/>
      <c r="H4548" s="38"/>
      <c r="I4548" s="38"/>
      <c r="J4548" s="38"/>
      <c r="M4548" s="39"/>
      <c r="AG4548" s="32"/>
      <c r="AH4548" s="32"/>
      <c r="AI4548" s="40"/>
      <c r="AJ4548" s="41"/>
      <c r="AK4548" s="42"/>
      <c r="AL4548" s="40"/>
      <c r="AM4548" s="41"/>
      <c r="AN4548" s="42"/>
      <c r="AO4548" s="43"/>
      <c r="AP4548" s="43"/>
      <c r="AQ4548" s="43"/>
    </row>
    <row r="4549" spans="5:43" x14ac:dyDescent="0.2">
      <c r="E4549" s="36"/>
      <c r="G4549" s="37"/>
      <c r="H4549" s="38"/>
      <c r="I4549" s="38"/>
      <c r="J4549" s="38"/>
      <c r="M4549" s="39"/>
      <c r="AG4549" s="32"/>
      <c r="AH4549" s="32"/>
      <c r="AI4549" s="40"/>
      <c r="AJ4549" s="41"/>
      <c r="AK4549" s="42"/>
      <c r="AL4549" s="40"/>
      <c r="AM4549" s="41"/>
      <c r="AN4549" s="42"/>
      <c r="AO4549" s="43"/>
      <c r="AP4549" s="43"/>
      <c r="AQ4549" s="43"/>
    </row>
    <row r="4550" spans="5:43" x14ac:dyDescent="0.2">
      <c r="E4550" s="36"/>
      <c r="G4550" s="37"/>
      <c r="H4550" s="38"/>
      <c r="I4550" s="38"/>
      <c r="J4550" s="38"/>
      <c r="M4550" s="39"/>
      <c r="AG4550" s="32"/>
      <c r="AH4550" s="32"/>
      <c r="AI4550" s="40"/>
      <c r="AJ4550" s="41"/>
      <c r="AK4550" s="42"/>
      <c r="AL4550" s="40"/>
      <c r="AM4550" s="41"/>
      <c r="AN4550" s="42"/>
      <c r="AO4550" s="43"/>
      <c r="AP4550" s="43"/>
      <c r="AQ4550" s="43"/>
    </row>
    <row r="4551" spans="5:43" x14ac:dyDescent="0.2">
      <c r="E4551" s="36"/>
      <c r="G4551" s="37"/>
      <c r="H4551" s="38"/>
      <c r="I4551" s="38"/>
      <c r="J4551" s="38"/>
      <c r="M4551" s="39"/>
      <c r="AG4551" s="32"/>
      <c r="AH4551" s="32"/>
      <c r="AI4551" s="40"/>
      <c r="AJ4551" s="41"/>
      <c r="AK4551" s="42"/>
      <c r="AL4551" s="40"/>
      <c r="AM4551" s="41"/>
      <c r="AN4551" s="42"/>
      <c r="AO4551" s="43"/>
      <c r="AP4551" s="43"/>
      <c r="AQ4551" s="43"/>
    </row>
    <row r="4552" spans="5:43" x14ac:dyDescent="0.2">
      <c r="E4552" s="36"/>
      <c r="G4552" s="37"/>
      <c r="H4552" s="38"/>
      <c r="I4552" s="38"/>
      <c r="J4552" s="38"/>
      <c r="M4552" s="39"/>
      <c r="AG4552" s="32"/>
      <c r="AH4552" s="32"/>
      <c r="AI4552" s="40"/>
      <c r="AJ4552" s="41"/>
      <c r="AK4552" s="42"/>
      <c r="AL4552" s="40"/>
      <c r="AM4552" s="41"/>
      <c r="AN4552" s="42"/>
      <c r="AO4552" s="43"/>
      <c r="AP4552" s="43"/>
      <c r="AQ4552" s="43"/>
    </row>
    <row r="4553" spans="5:43" x14ac:dyDescent="0.2">
      <c r="E4553" s="36"/>
      <c r="G4553" s="37"/>
      <c r="H4553" s="38"/>
      <c r="I4553" s="38"/>
      <c r="J4553" s="38"/>
      <c r="M4553" s="39"/>
      <c r="AG4553" s="32"/>
      <c r="AH4553" s="32"/>
      <c r="AI4553" s="40"/>
      <c r="AJ4553" s="41"/>
      <c r="AK4553" s="42"/>
      <c r="AL4553" s="40"/>
      <c r="AM4553" s="41"/>
      <c r="AN4553" s="42"/>
      <c r="AO4553" s="43"/>
      <c r="AP4553" s="43"/>
      <c r="AQ4553" s="43"/>
    </row>
    <row r="4554" spans="5:43" x14ac:dyDescent="0.2">
      <c r="E4554" s="36"/>
      <c r="G4554" s="37"/>
      <c r="H4554" s="38"/>
      <c r="I4554" s="38"/>
      <c r="J4554" s="38"/>
      <c r="M4554" s="39"/>
      <c r="AG4554" s="32"/>
      <c r="AH4554" s="32"/>
      <c r="AI4554" s="40"/>
      <c r="AJ4554" s="41"/>
      <c r="AK4554" s="42"/>
      <c r="AL4554" s="40"/>
      <c r="AM4554" s="41"/>
      <c r="AN4554" s="42"/>
      <c r="AO4554" s="43"/>
      <c r="AP4554" s="43"/>
      <c r="AQ4554" s="43"/>
    </row>
    <row r="4555" spans="5:43" x14ac:dyDescent="0.2">
      <c r="E4555" s="36"/>
      <c r="G4555" s="37"/>
      <c r="H4555" s="38"/>
      <c r="I4555" s="38"/>
      <c r="J4555" s="38"/>
      <c r="M4555" s="39"/>
      <c r="AG4555" s="32"/>
      <c r="AH4555" s="32"/>
      <c r="AI4555" s="40"/>
      <c r="AJ4555" s="41"/>
      <c r="AK4555" s="42"/>
      <c r="AL4555" s="40"/>
      <c r="AM4555" s="41"/>
      <c r="AN4555" s="42"/>
      <c r="AO4555" s="43"/>
      <c r="AP4555" s="43"/>
      <c r="AQ4555" s="43"/>
    </row>
    <row r="4556" spans="5:43" x14ac:dyDescent="0.2">
      <c r="E4556" s="36"/>
      <c r="G4556" s="37"/>
      <c r="H4556" s="38"/>
      <c r="I4556" s="38"/>
      <c r="J4556" s="38"/>
      <c r="M4556" s="39"/>
      <c r="AG4556" s="32"/>
      <c r="AH4556" s="32"/>
      <c r="AI4556" s="40"/>
      <c r="AJ4556" s="41"/>
      <c r="AK4556" s="42"/>
      <c r="AL4556" s="40"/>
      <c r="AM4556" s="41"/>
      <c r="AN4556" s="42"/>
      <c r="AO4556" s="43"/>
      <c r="AP4556" s="43"/>
      <c r="AQ4556" s="43"/>
    </row>
    <row r="4557" spans="5:43" x14ac:dyDescent="0.2">
      <c r="E4557" s="36"/>
      <c r="G4557" s="37"/>
      <c r="H4557" s="38"/>
      <c r="I4557" s="38"/>
      <c r="J4557" s="38"/>
      <c r="M4557" s="39"/>
      <c r="AG4557" s="32"/>
      <c r="AH4557" s="32"/>
      <c r="AI4557" s="40"/>
      <c r="AJ4557" s="41"/>
      <c r="AK4557" s="42"/>
      <c r="AL4557" s="40"/>
      <c r="AM4557" s="41"/>
      <c r="AN4557" s="42"/>
      <c r="AO4557" s="43"/>
      <c r="AP4557" s="43"/>
      <c r="AQ4557" s="43"/>
    </row>
    <row r="4558" spans="5:43" x14ac:dyDescent="0.2">
      <c r="E4558" s="36"/>
      <c r="G4558" s="37"/>
      <c r="H4558" s="38"/>
      <c r="I4558" s="38"/>
      <c r="J4558" s="38"/>
      <c r="M4558" s="39"/>
      <c r="AG4558" s="32"/>
      <c r="AH4558" s="32"/>
      <c r="AI4558" s="40"/>
      <c r="AJ4558" s="41"/>
      <c r="AK4558" s="42"/>
      <c r="AL4558" s="40"/>
      <c r="AM4558" s="41"/>
      <c r="AN4558" s="42"/>
      <c r="AO4558" s="43"/>
      <c r="AP4558" s="43"/>
      <c r="AQ4558" s="43"/>
    </row>
    <row r="4559" spans="5:43" x14ac:dyDescent="0.2">
      <c r="E4559" s="36"/>
      <c r="G4559" s="37"/>
      <c r="H4559" s="38"/>
      <c r="I4559" s="38"/>
      <c r="J4559" s="38"/>
      <c r="M4559" s="39"/>
      <c r="AG4559" s="32"/>
      <c r="AH4559" s="32"/>
      <c r="AI4559" s="40"/>
      <c r="AJ4559" s="41"/>
      <c r="AK4559" s="42"/>
      <c r="AL4559" s="40"/>
      <c r="AM4559" s="41"/>
      <c r="AN4559" s="42"/>
      <c r="AO4559" s="43"/>
      <c r="AP4559" s="43"/>
      <c r="AQ4559" s="43"/>
    </row>
    <row r="4560" spans="5:43" x14ac:dyDescent="0.2">
      <c r="E4560" s="36"/>
      <c r="G4560" s="37"/>
      <c r="H4560" s="38"/>
      <c r="I4560" s="38"/>
      <c r="J4560" s="38"/>
      <c r="M4560" s="39"/>
      <c r="AG4560" s="32"/>
      <c r="AH4560" s="32"/>
      <c r="AI4560" s="40"/>
      <c r="AJ4560" s="41"/>
      <c r="AK4560" s="42"/>
      <c r="AL4560" s="40"/>
      <c r="AM4560" s="41"/>
      <c r="AN4560" s="42"/>
      <c r="AO4560" s="43"/>
      <c r="AP4560" s="43"/>
      <c r="AQ4560" s="43"/>
    </row>
    <row r="4561" spans="5:43" x14ac:dyDescent="0.2">
      <c r="E4561" s="36"/>
      <c r="G4561" s="37"/>
      <c r="H4561" s="38"/>
      <c r="I4561" s="38"/>
      <c r="J4561" s="38"/>
      <c r="M4561" s="39"/>
      <c r="AG4561" s="32"/>
      <c r="AH4561" s="32"/>
      <c r="AI4561" s="40"/>
      <c r="AJ4561" s="41"/>
      <c r="AK4561" s="42"/>
      <c r="AL4561" s="40"/>
      <c r="AM4561" s="41"/>
      <c r="AN4561" s="42"/>
      <c r="AO4561" s="43"/>
      <c r="AP4561" s="43"/>
      <c r="AQ4561" s="43"/>
    </row>
    <row r="4562" spans="5:43" x14ac:dyDescent="0.2">
      <c r="E4562" s="36"/>
      <c r="G4562" s="37"/>
      <c r="H4562" s="38"/>
      <c r="I4562" s="38"/>
      <c r="J4562" s="38"/>
      <c r="M4562" s="39"/>
      <c r="AG4562" s="32"/>
      <c r="AH4562" s="32"/>
      <c r="AI4562" s="40"/>
      <c r="AJ4562" s="41"/>
      <c r="AK4562" s="42"/>
      <c r="AL4562" s="40"/>
      <c r="AM4562" s="41"/>
      <c r="AN4562" s="42"/>
      <c r="AO4562" s="43"/>
      <c r="AP4562" s="43"/>
      <c r="AQ4562" s="43"/>
    </row>
    <row r="4563" spans="5:43" x14ac:dyDescent="0.2">
      <c r="E4563" s="36"/>
      <c r="G4563" s="37"/>
      <c r="H4563" s="38"/>
      <c r="I4563" s="38"/>
      <c r="J4563" s="38"/>
      <c r="M4563" s="39"/>
      <c r="AG4563" s="32"/>
      <c r="AH4563" s="32"/>
      <c r="AI4563" s="40"/>
      <c r="AJ4563" s="41"/>
      <c r="AK4563" s="42"/>
      <c r="AL4563" s="40"/>
      <c r="AM4563" s="41"/>
      <c r="AN4563" s="42"/>
      <c r="AO4563" s="43"/>
      <c r="AP4563" s="43"/>
      <c r="AQ4563" s="43"/>
    </row>
    <row r="4564" spans="5:43" x14ac:dyDescent="0.2">
      <c r="E4564" s="36"/>
      <c r="G4564" s="37"/>
      <c r="H4564" s="38"/>
      <c r="I4564" s="38"/>
      <c r="J4564" s="38"/>
      <c r="M4564" s="39"/>
      <c r="AG4564" s="32"/>
      <c r="AH4564" s="32"/>
      <c r="AI4564" s="40"/>
      <c r="AJ4564" s="41"/>
      <c r="AK4564" s="42"/>
      <c r="AL4564" s="40"/>
      <c r="AM4564" s="41"/>
      <c r="AN4564" s="42"/>
      <c r="AO4564" s="43"/>
      <c r="AP4564" s="43"/>
      <c r="AQ4564" s="43"/>
    </row>
    <row r="4565" spans="5:43" x14ac:dyDescent="0.2">
      <c r="E4565" s="36"/>
      <c r="G4565" s="37"/>
      <c r="H4565" s="38"/>
      <c r="I4565" s="38"/>
      <c r="J4565" s="38"/>
      <c r="M4565" s="39"/>
      <c r="AG4565" s="32"/>
      <c r="AH4565" s="32"/>
      <c r="AI4565" s="40"/>
      <c r="AJ4565" s="41"/>
      <c r="AK4565" s="42"/>
      <c r="AL4565" s="40"/>
      <c r="AM4565" s="41"/>
      <c r="AN4565" s="42"/>
      <c r="AO4565" s="43"/>
      <c r="AP4565" s="43"/>
      <c r="AQ4565" s="43"/>
    </row>
    <row r="4566" spans="5:43" x14ac:dyDescent="0.2">
      <c r="E4566" s="36"/>
      <c r="G4566" s="37"/>
      <c r="H4566" s="38"/>
      <c r="I4566" s="38"/>
      <c r="J4566" s="38"/>
      <c r="M4566" s="39"/>
      <c r="AG4566" s="32"/>
      <c r="AH4566" s="32"/>
      <c r="AI4566" s="40"/>
      <c r="AJ4566" s="41"/>
      <c r="AK4566" s="42"/>
      <c r="AL4566" s="40"/>
      <c r="AM4566" s="41"/>
      <c r="AN4566" s="42"/>
      <c r="AO4566" s="43"/>
      <c r="AP4566" s="43"/>
      <c r="AQ4566" s="43"/>
    </row>
    <row r="4567" spans="5:43" x14ac:dyDescent="0.2">
      <c r="E4567" s="36"/>
      <c r="G4567" s="37"/>
      <c r="H4567" s="38"/>
      <c r="I4567" s="38"/>
      <c r="J4567" s="38"/>
      <c r="M4567" s="39"/>
      <c r="AG4567" s="32"/>
      <c r="AH4567" s="32"/>
      <c r="AI4567" s="40"/>
      <c r="AJ4567" s="41"/>
      <c r="AK4567" s="42"/>
      <c r="AL4567" s="40"/>
      <c r="AM4567" s="41"/>
      <c r="AN4567" s="42"/>
      <c r="AO4567" s="43"/>
      <c r="AP4567" s="43"/>
      <c r="AQ4567" s="43"/>
    </row>
    <row r="4568" spans="5:43" x14ac:dyDescent="0.2">
      <c r="E4568" s="36"/>
      <c r="G4568" s="37"/>
      <c r="H4568" s="38"/>
      <c r="I4568" s="38"/>
      <c r="J4568" s="38"/>
      <c r="M4568" s="39"/>
      <c r="AG4568" s="32"/>
      <c r="AH4568" s="32"/>
      <c r="AI4568" s="40"/>
      <c r="AJ4568" s="41"/>
      <c r="AK4568" s="42"/>
      <c r="AL4568" s="40"/>
      <c r="AM4568" s="41"/>
      <c r="AN4568" s="42"/>
      <c r="AO4568" s="43"/>
      <c r="AP4568" s="43"/>
      <c r="AQ4568" s="43"/>
    </row>
    <row r="4569" spans="5:43" x14ac:dyDescent="0.2">
      <c r="E4569" s="36"/>
      <c r="G4569" s="37"/>
      <c r="H4569" s="38"/>
      <c r="I4569" s="38"/>
      <c r="J4569" s="38"/>
      <c r="M4569" s="39"/>
      <c r="AG4569" s="32"/>
      <c r="AH4569" s="32"/>
      <c r="AI4569" s="40"/>
      <c r="AJ4569" s="41"/>
      <c r="AK4569" s="42"/>
      <c r="AL4569" s="40"/>
      <c r="AM4569" s="41"/>
      <c r="AN4569" s="42"/>
      <c r="AO4569" s="43"/>
      <c r="AP4569" s="43"/>
      <c r="AQ4569" s="43"/>
    </row>
    <row r="4570" spans="5:43" x14ac:dyDescent="0.2">
      <c r="E4570" s="36"/>
      <c r="G4570" s="37"/>
      <c r="H4570" s="38"/>
      <c r="I4570" s="38"/>
      <c r="J4570" s="38"/>
      <c r="M4570" s="39"/>
      <c r="AG4570" s="32"/>
      <c r="AH4570" s="32"/>
      <c r="AI4570" s="40"/>
      <c r="AJ4570" s="41"/>
      <c r="AK4570" s="42"/>
      <c r="AL4570" s="40"/>
      <c r="AM4570" s="41"/>
      <c r="AN4570" s="42"/>
      <c r="AO4570" s="43"/>
      <c r="AP4570" s="43"/>
      <c r="AQ4570" s="43"/>
    </row>
    <row r="4571" spans="5:43" x14ac:dyDescent="0.2">
      <c r="E4571" s="36"/>
      <c r="G4571" s="37"/>
      <c r="H4571" s="38"/>
      <c r="I4571" s="38"/>
      <c r="J4571" s="38"/>
      <c r="M4571" s="39"/>
      <c r="AG4571" s="32"/>
      <c r="AH4571" s="32"/>
      <c r="AI4571" s="40"/>
      <c r="AJ4571" s="41"/>
      <c r="AK4571" s="42"/>
      <c r="AL4571" s="40"/>
      <c r="AM4571" s="41"/>
      <c r="AN4571" s="42"/>
      <c r="AO4571" s="43"/>
      <c r="AP4571" s="43"/>
      <c r="AQ4571" s="43"/>
    </row>
    <row r="4572" spans="5:43" x14ac:dyDescent="0.2">
      <c r="E4572" s="36"/>
      <c r="G4572" s="37"/>
      <c r="H4572" s="38"/>
      <c r="I4572" s="38"/>
      <c r="J4572" s="38"/>
      <c r="M4572" s="39"/>
      <c r="AG4572" s="32"/>
      <c r="AH4572" s="32"/>
      <c r="AI4572" s="40"/>
      <c r="AJ4572" s="41"/>
      <c r="AK4572" s="42"/>
      <c r="AL4572" s="40"/>
      <c r="AM4572" s="41"/>
      <c r="AN4572" s="42"/>
      <c r="AO4572" s="43"/>
      <c r="AP4572" s="43"/>
      <c r="AQ4572" s="43"/>
    </row>
    <row r="4573" spans="5:43" x14ac:dyDescent="0.2">
      <c r="E4573" s="36"/>
      <c r="G4573" s="37"/>
      <c r="H4573" s="38"/>
      <c r="I4573" s="38"/>
      <c r="J4573" s="38"/>
      <c r="M4573" s="39"/>
      <c r="AG4573" s="32"/>
      <c r="AH4573" s="32"/>
      <c r="AI4573" s="40"/>
      <c r="AJ4573" s="41"/>
      <c r="AK4573" s="42"/>
      <c r="AL4573" s="40"/>
      <c r="AM4573" s="41"/>
      <c r="AN4573" s="42"/>
      <c r="AO4573" s="43"/>
      <c r="AP4573" s="43"/>
      <c r="AQ4573" s="43"/>
    </row>
    <row r="4574" spans="5:43" x14ac:dyDescent="0.2">
      <c r="E4574" s="36"/>
      <c r="G4574" s="37"/>
      <c r="H4574" s="38"/>
      <c r="I4574" s="38"/>
      <c r="J4574" s="38"/>
      <c r="M4574" s="39"/>
      <c r="AG4574" s="32"/>
      <c r="AH4574" s="32"/>
      <c r="AI4574" s="40"/>
      <c r="AJ4574" s="41"/>
      <c r="AK4574" s="42"/>
      <c r="AL4574" s="40"/>
      <c r="AM4574" s="41"/>
      <c r="AN4574" s="42"/>
      <c r="AO4574" s="43"/>
      <c r="AP4574" s="43"/>
      <c r="AQ4574" s="43"/>
    </row>
    <row r="4575" spans="5:43" x14ac:dyDescent="0.2">
      <c r="E4575" s="36"/>
      <c r="G4575" s="37"/>
      <c r="H4575" s="38"/>
      <c r="I4575" s="38"/>
      <c r="J4575" s="38"/>
      <c r="M4575" s="39"/>
      <c r="AG4575" s="32"/>
      <c r="AH4575" s="32"/>
      <c r="AI4575" s="40"/>
      <c r="AJ4575" s="41"/>
      <c r="AK4575" s="42"/>
      <c r="AL4575" s="40"/>
      <c r="AM4575" s="41"/>
      <c r="AN4575" s="42"/>
      <c r="AO4575" s="43"/>
      <c r="AP4575" s="43"/>
      <c r="AQ4575" s="43"/>
    </row>
    <row r="4576" spans="5:43" x14ac:dyDescent="0.2">
      <c r="E4576" s="36"/>
      <c r="G4576" s="37"/>
      <c r="H4576" s="38"/>
      <c r="I4576" s="38"/>
      <c r="J4576" s="38"/>
      <c r="M4576" s="39"/>
      <c r="AG4576" s="32"/>
      <c r="AH4576" s="32"/>
      <c r="AI4576" s="40"/>
      <c r="AJ4576" s="41"/>
      <c r="AK4576" s="42"/>
      <c r="AL4576" s="40"/>
      <c r="AM4576" s="41"/>
      <c r="AN4576" s="42"/>
      <c r="AO4576" s="43"/>
      <c r="AP4576" s="43"/>
      <c r="AQ4576" s="43"/>
    </row>
    <row r="4577" spans="5:43" x14ac:dyDescent="0.2">
      <c r="E4577" s="36"/>
      <c r="G4577" s="37"/>
      <c r="H4577" s="38"/>
      <c r="I4577" s="38"/>
      <c r="J4577" s="38"/>
      <c r="M4577" s="39"/>
      <c r="AG4577" s="32"/>
      <c r="AH4577" s="32"/>
      <c r="AI4577" s="40"/>
      <c r="AJ4577" s="41"/>
      <c r="AK4577" s="42"/>
      <c r="AL4577" s="40"/>
      <c r="AM4577" s="41"/>
      <c r="AN4577" s="42"/>
      <c r="AO4577" s="43"/>
      <c r="AP4577" s="43"/>
      <c r="AQ4577" s="43"/>
    </row>
    <row r="4578" spans="5:43" x14ac:dyDescent="0.2">
      <c r="E4578" s="36"/>
      <c r="G4578" s="37"/>
      <c r="H4578" s="38"/>
      <c r="I4578" s="38"/>
      <c r="J4578" s="38"/>
      <c r="M4578" s="39"/>
      <c r="AG4578" s="32"/>
      <c r="AH4578" s="32"/>
      <c r="AI4578" s="40"/>
      <c r="AJ4578" s="41"/>
      <c r="AK4578" s="42"/>
      <c r="AL4578" s="40"/>
      <c r="AM4578" s="41"/>
      <c r="AN4578" s="42"/>
      <c r="AO4578" s="43"/>
      <c r="AP4578" s="43"/>
      <c r="AQ4578" s="43"/>
    </row>
    <row r="4579" spans="5:43" x14ac:dyDescent="0.2">
      <c r="E4579" s="36"/>
      <c r="G4579" s="37"/>
      <c r="H4579" s="38"/>
      <c r="I4579" s="38"/>
      <c r="J4579" s="38"/>
      <c r="M4579" s="39"/>
      <c r="AG4579" s="32"/>
      <c r="AH4579" s="32"/>
      <c r="AI4579" s="40"/>
      <c r="AJ4579" s="41"/>
      <c r="AK4579" s="42"/>
      <c r="AL4579" s="40"/>
      <c r="AM4579" s="41"/>
      <c r="AN4579" s="42"/>
      <c r="AO4579" s="43"/>
      <c r="AP4579" s="43"/>
      <c r="AQ4579" s="43"/>
    </row>
    <row r="4580" spans="5:43" x14ac:dyDescent="0.2">
      <c r="E4580" s="36"/>
      <c r="G4580" s="37"/>
      <c r="H4580" s="38"/>
      <c r="I4580" s="38"/>
      <c r="J4580" s="38"/>
      <c r="M4580" s="39"/>
      <c r="AG4580" s="32"/>
      <c r="AH4580" s="32"/>
      <c r="AI4580" s="40"/>
      <c r="AJ4580" s="41"/>
      <c r="AK4580" s="42"/>
      <c r="AL4580" s="40"/>
      <c r="AM4580" s="41"/>
      <c r="AN4580" s="42"/>
      <c r="AO4580" s="43"/>
      <c r="AP4580" s="43"/>
      <c r="AQ4580" s="43"/>
    </row>
    <row r="4581" spans="5:43" x14ac:dyDescent="0.2">
      <c r="E4581" s="36"/>
      <c r="G4581" s="37"/>
      <c r="H4581" s="38"/>
      <c r="I4581" s="38"/>
      <c r="J4581" s="38"/>
      <c r="M4581" s="39"/>
      <c r="AG4581" s="32"/>
      <c r="AH4581" s="32"/>
      <c r="AI4581" s="40"/>
      <c r="AJ4581" s="41"/>
      <c r="AK4581" s="42"/>
      <c r="AL4581" s="40"/>
      <c r="AM4581" s="41"/>
      <c r="AN4581" s="42"/>
      <c r="AO4581" s="43"/>
      <c r="AP4581" s="43"/>
      <c r="AQ4581" s="43"/>
    </row>
    <row r="4582" spans="5:43" x14ac:dyDescent="0.2">
      <c r="E4582" s="36"/>
      <c r="G4582" s="37"/>
      <c r="H4582" s="38"/>
      <c r="I4582" s="38"/>
      <c r="J4582" s="38"/>
      <c r="M4582" s="39"/>
      <c r="AG4582" s="32"/>
      <c r="AH4582" s="32"/>
      <c r="AI4582" s="40"/>
      <c r="AJ4582" s="41"/>
      <c r="AK4582" s="42"/>
      <c r="AL4582" s="40"/>
      <c r="AM4582" s="41"/>
      <c r="AN4582" s="42"/>
      <c r="AO4582" s="43"/>
      <c r="AP4582" s="43"/>
      <c r="AQ4582" s="43"/>
    </row>
    <row r="4583" spans="5:43" x14ac:dyDescent="0.2">
      <c r="E4583" s="36"/>
      <c r="G4583" s="37"/>
      <c r="H4583" s="38"/>
      <c r="I4583" s="38"/>
      <c r="J4583" s="38"/>
      <c r="M4583" s="39"/>
      <c r="AG4583" s="32"/>
      <c r="AH4583" s="32"/>
      <c r="AI4583" s="40"/>
      <c r="AJ4583" s="41"/>
      <c r="AK4583" s="42"/>
      <c r="AL4583" s="40"/>
      <c r="AM4583" s="41"/>
      <c r="AN4583" s="42"/>
      <c r="AO4583" s="43"/>
      <c r="AP4583" s="43"/>
      <c r="AQ4583" s="43"/>
    </row>
    <row r="4584" spans="5:43" x14ac:dyDescent="0.2">
      <c r="E4584" s="36"/>
      <c r="G4584" s="37"/>
      <c r="H4584" s="38"/>
      <c r="I4584" s="38"/>
      <c r="J4584" s="38"/>
      <c r="M4584" s="39"/>
      <c r="AG4584" s="32"/>
      <c r="AH4584" s="32"/>
      <c r="AI4584" s="40"/>
      <c r="AJ4584" s="41"/>
      <c r="AK4584" s="42"/>
      <c r="AL4584" s="40"/>
      <c r="AM4584" s="41"/>
      <c r="AN4584" s="42"/>
      <c r="AO4584" s="43"/>
      <c r="AP4584" s="43"/>
      <c r="AQ4584" s="43"/>
    </row>
    <row r="4585" spans="5:43" x14ac:dyDescent="0.2">
      <c r="E4585" s="36"/>
      <c r="G4585" s="37"/>
      <c r="H4585" s="38"/>
      <c r="I4585" s="38"/>
      <c r="J4585" s="38"/>
      <c r="M4585" s="39"/>
      <c r="AG4585" s="32"/>
      <c r="AH4585" s="32"/>
      <c r="AI4585" s="40"/>
      <c r="AJ4585" s="41"/>
      <c r="AK4585" s="42"/>
      <c r="AL4585" s="40"/>
      <c r="AM4585" s="41"/>
      <c r="AN4585" s="42"/>
      <c r="AO4585" s="43"/>
      <c r="AP4585" s="43"/>
      <c r="AQ4585" s="43"/>
    </row>
    <row r="4586" spans="5:43" x14ac:dyDescent="0.2">
      <c r="E4586" s="36"/>
      <c r="G4586" s="37"/>
      <c r="H4586" s="38"/>
      <c r="I4586" s="38"/>
      <c r="J4586" s="38"/>
      <c r="M4586" s="39"/>
      <c r="AG4586" s="32"/>
      <c r="AH4586" s="32"/>
      <c r="AI4586" s="40"/>
      <c r="AJ4586" s="41"/>
      <c r="AK4586" s="42"/>
      <c r="AL4586" s="40"/>
      <c r="AM4586" s="41"/>
      <c r="AN4586" s="42"/>
      <c r="AO4586" s="43"/>
      <c r="AP4586" s="43"/>
      <c r="AQ4586" s="43"/>
    </row>
    <row r="4587" spans="5:43" x14ac:dyDescent="0.2">
      <c r="E4587" s="36"/>
      <c r="G4587" s="37"/>
      <c r="H4587" s="38"/>
      <c r="I4587" s="38"/>
      <c r="J4587" s="38"/>
      <c r="M4587" s="39"/>
      <c r="AG4587" s="32"/>
      <c r="AH4587" s="32"/>
      <c r="AI4587" s="40"/>
      <c r="AJ4587" s="41"/>
      <c r="AK4587" s="42"/>
      <c r="AL4587" s="40"/>
      <c r="AM4587" s="41"/>
      <c r="AN4587" s="42"/>
      <c r="AO4587" s="43"/>
      <c r="AP4587" s="43"/>
      <c r="AQ4587" s="43"/>
    </row>
    <row r="4588" spans="5:43" x14ac:dyDescent="0.2">
      <c r="E4588" s="36"/>
      <c r="G4588" s="37"/>
      <c r="H4588" s="38"/>
      <c r="I4588" s="38"/>
      <c r="J4588" s="38"/>
      <c r="M4588" s="39"/>
      <c r="AG4588" s="32"/>
      <c r="AH4588" s="32"/>
      <c r="AI4588" s="40"/>
      <c r="AJ4588" s="41"/>
      <c r="AK4588" s="42"/>
      <c r="AL4588" s="40"/>
      <c r="AM4588" s="41"/>
      <c r="AN4588" s="42"/>
      <c r="AO4588" s="43"/>
      <c r="AP4588" s="43"/>
      <c r="AQ4588" s="43"/>
    </row>
    <row r="4589" spans="5:43" x14ac:dyDescent="0.2">
      <c r="E4589" s="36"/>
      <c r="G4589" s="37"/>
      <c r="H4589" s="38"/>
      <c r="I4589" s="38"/>
      <c r="J4589" s="38"/>
      <c r="M4589" s="39"/>
      <c r="AG4589" s="32"/>
      <c r="AH4589" s="32"/>
      <c r="AI4589" s="40"/>
      <c r="AJ4589" s="41"/>
      <c r="AK4589" s="42"/>
      <c r="AL4589" s="40"/>
      <c r="AM4589" s="41"/>
      <c r="AN4589" s="42"/>
      <c r="AO4589" s="43"/>
      <c r="AP4589" s="43"/>
      <c r="AQ4589" s="43"/>
    </row>
    <row r="4590" spans="5:43" x14ac:dyDescent="0.2">
      <c r="E4590" s="36"/>
      <c r="G4590" s="37"/>
      <c r="H4590" s="38"/>
      <c r="I4590" s="38"/>
      <c r="J4590" s="38"/>
      <c r="M4590" s="39"/>
      <c r="AG4590" s="32"/>
      <c r="AH4590" s="32"/>
      <c r="AI4590" s="40"/>
      <c r="AJ4590" s="41"/>
      <c r="AK4590" s="42"/>
      <c r="AL4590" s="40"/>
      <c r="AM4590" s="41"/>
      <c r="AN4590" s="42"/>
      <c r="AO4590" s="43"/>
      <c r="AP4590" s="43"/>
      <c r="AQ4590" s="43"/>
    </row>
    <row r="4591" spans="5:43" x14ac:dyDescent="0.2">
      <c r="E4591" s="36"/>
      <c r="G4591" s="37"/>
      <c r="H4591" s="38"/>
      <c r="I4591" s="38"/>
      <c r="J4591" s="38"/>
      <c r="M4591" s="39"/>
      <c r="AG4591" s="32"/>
      <c r="AH4591" s="32"/>
      <c r="AI4591" s="40"/>
      <c r="AJ4591" s="41"/>
      <c r="AK4591" s="42"/>
      <c r="AL4591" s="40"/>
      <c r="AM4591" s="41"/>
      <c r="AN4591" s="42"/>
      <c r="AO4591" s="43"/>
      <c r="AP4591" s="43"/>
      <c r="AQ4591" s="43"/>
    </row>
    <row r="4592" spans="5:43" x14ac:dyDescent="0.2">
      <c r="E4592" s="36"/>
      <c r="G4592" s="37"/>
      <c r="H4592" s="38"/>
      <c r="I4592" s="38"/>
      <c r="J4592" s="38"/>
      <c r="M4592" s="39"/>
      <c r="AG4592" s="32"/>
      <c r="AH4592" s="32"/>
      <c r="AI4592" s="40"/>
      <c r="AJ4592" s="41"/>
      <c r="AK4592" s="42"/>
      <c r="AL4592" s="40"/>
      <c r="AM4592" s="41"/>
      <c r="AN4592" s="42"/>
      <c r="AO4592" s="43"/>
      <c r="AP4592" s="43"/>
      <c r="AQ4592" s="43"/>
    </row>
    <row r="4593" spans="5:43" x14ac:dyDescent="0.2">
      <c r="E4593" s="36"/>
      <c r="G4593" s="37"/>
      <c r="H4593" s="38"/>
      <c r="I4593" s="38"/>
      <c r="J4593" s="38"/>
      <c r="M4593" s="39"/>
      <c r="AG4593" s="32"/>
      <c r="AH4593" s="32"/>
      <c r="AI4593" s="40"/>
      <c r="AJ4593" s="41"/>
      <c r="AK4593" s="42"/>
      <c r="AL4593" s="40"/>
      <c r="AM4593" s="41"/>
      <c r="AN4593" s="42"/>
      <c r="AO4593" s="43"/>
      <c r="AP4593" s="43"/>
      <c r="AQ4593" s="43"/>
    </row>
    <row r="4594" spans="5:43" x14ac:dyDescent="0.2">
      <c r="E4594" s="36"/>
      <c r="G4594" s="37"/>
      <c r="H4594" s="38"/>
      <c r="I4594" s="38"/>
      <c r="J4594" s="38"/>
      <c r="M4594" s="39"/>
      <c r="AG4594" s="32"/>
      <c r="AH4594" s="32"/>
      <c r="AI4594" s="40"/>
      <c r="AJ4594" s="41"/>
      <c r="AK4594" s="42"/>
      <c r="AL4594" s="40"/>
      <c r="AM4594" s="41"/>
      <c r="AN4594" s="42"/>
      <c r="AO4594" s="43"/>
      <c r="AP4594" s="43"/>
      <c r="AQ4594" s="43"/>
    </row>
    <row r="4595" spans="5:43" x14ac:dyDescent="0.2">
      <c r="E4595" s="36"/>
      <c r="G4595" s="37"/>
      <c r="H4595" s="38"/>
      <c r="I4595" s="38"/>
      <c r="J4595" s="38"/>
      <c r="M4595" s="39"/>
      <c r="AG4595" s="32"/>
      <c r="AH4595" s="32"/>
      <c r="AI4595" s="40"/>
      <c r="AJ4595" s="41"/>
      <c r="AK4595" s="42"/>
      <c r="AL4595" s="40"/>
      <c r="AM4595" s="41"/>
      <c r="AN4595" s="42"/>
      <c r="AO4595" s="43"/>
      <c r="AP4595" s="43"/>
      <c r="AQ4595" s="43"/>
    </row>
    <row r="4596" spans="5:43" x14ac:dyDescent="0.2">
      <c r="E4596" s="36"/>
      <c r="G4596" s="37"/>
      <c r="H4596" s="38"/>
      <c r="I4596" s="38"/>
      <c r="J4596" s="38"/>
      <c r="M4596" s="39"/>
      <c r="AG4596" s="32"/>
      <c r="AH4596" s="32"/>
      <c r="AI4596" s="40"/>
      <c r="AJ4596" s="41"/>
      <c r="AK4596" s="42"/>
      <c r="AL4596" s="40"/>
      <c r="AM4596" s="41"/>
      <c r="AN4596" s="42"/>
      <c r="AO4596" s="43"/>
      <c r="AP4596" s="43"/>
      <c r="AQ4596" s="43"/>
    </row>
    <row r="4597" spans="5:43" x14ac:dyDescent="0.2">
      <c r="E4597" s="36"/>
      <c r="G4597" s="37"/>
      <c r="H4597" s="38"/>
      <c r="I4597" s="38"/>
      <c r="J4597" s="38"/>
      <c r="M4597" s="39"/>
      <c r="AG4597" s="32"/>
      <c r="AH4597" s="32"/>
      <c r="AI4597" s="40"/>
      <c r="AJ4597" s="41"/>
      <c r="AK4597" s="42"/>
      <c r="AL4597" s="40"/>
      <c r="AM4597" s="41"/>
      <c r="AN4597" s="42"/>
      <c r="AO4597" s="43"/>
      <c r="AP4597" s="43"/>
      <c r="AQ4597" s="43"/>
    </row>
    <row r="4598" spans="5:43" x14ac:dyDescent="0.2">
      <c r="E4598" s="36"/>
      <c r="G4598" s="37"/>
      <c r="H4598" s="38"/>
      <c r="I4598" s="38"/>
      <c r="J4598" s="38"/>
      <c r="M4598" s="39"/>
      <c r="AG4598" s="32"/>
      <c r="AH4598" s="32"/>
      <c r="AI4598" s="40"/>
      <c r="AJ4598" s="41"/>
      <c r="AK4598" s="42"/>
      <c r="AL4598" s="40"/>
      <c r="AM4598" s="41"/>
      <c r="AN4598" s="42"/>
      <c r="AO4598" s="43"/>
      <c r="AP4598" s="43"/>
      <c r="AQ4598" s="43"/>
    </row>
    <row r="4599" spans="5:43" x14ac:dyDescent="0.2">
      <c r="E4599" s="36"/>
      <c r="G4599" s="37"/>
      <c r="H4599" s="38"/>
      <c r="I4599" s="38"/>
      <c r="J4599" s="38"/>
      <c r="M4599" s="39"/>
      <c r="AG4599" s="32"/>
      <c r="AH4599" s="32"/>
      <c r="AI4599" s="40"/>
      <c r="AJ4599" s="41"/>
      <c r="AK4599" s="42"/>
      <c r="AL4599" s="40"/>
      <c r="AM4599" s="41"/>
      <c r="AN4599" s="42"/>
      <c r="AO4599" s="43"/>
      <c r="AP4599" s="43"/>
      <c r="AQ4599" s="43"/>
    </row>
    <row r="4600" spans="5:43" x14ac:dyDescent="0.2">
      <c r="E4600" s="36"/>
      <c r="G4600" s="37"/>
      <c r="H4600" s="38"/>
      <c r="I4600" s="38"/>
      <c r="J4600" s="38"/>
      <c r="M4600" s="39"/>
      <c r="AG4600" s="32"/>
      <c r="AH4600" s="32"/>
      <c r="AI4600" s="40"/>
      <c r="AJ4600" s="41"/>
      <c r="AK4600" s="42"/>
      <c r="AL4600" s="40"/>
      <c r="AM4600" s="41"/>
      <c r="AN4600" s="42"/>
      <c r="AO4600" s="43"/>
      <c r="AP4600" s="43"/>
      <c r="AQ4600" s="43"/>
    </row>
    <row r="4601" spans="5:43" x14ac:dyDescent="0.2">
      <c r="E4601" s="36"/>
      <c r="G4601" s="37"/>
      <c r="H4601" s="38"/>
      <c r="I4601" s="38"/>
      <c r="J4601" s="38"/>
      <c r="M4601" s="39"/>
      <c r="AG4601" s="32"/>
      <c r="AH4601" s="32"/>
      <c r="AI4601" s="40"/>
      <c r="AJ4601" s="41"/>
      <c r="AK4601" s="42"/>
      <c r="AL4601" s="40"/>
      <c r="AM4601" s="41"/>
      <c r="AN4601" s="42"/>
      <c r="AO4601" s="43"/>
      <c r="AP4601" s="43"/>
      <c r="AQ4601" s="43"/>
    </row>
    <row r="4602" spans="5:43" x14ac:dyDescent="0.2">
      <c r="E4602" s="36"/>
      <c r="G4602" s="37"/>
      <c r="H4602" s="38"/>
      <c r="I4602" s="38"/>
      <c r="J4602" s="38"/>
      <c r="M4602" s="39"/>
      <c r="AG4602" s="32"/>
      <c r="AH4602" s="32"/>
      <c r="AI4602" s="40"/>
      <c r="AJ4602" s="41"/>
      <c r="AK4602" s="42"/>
      <c r="AL4602" s="40"/>
      <c r="AM4602" s="41"/>
      <c r="AN4602" s="42"/>
      <c r="AO4602" s="43"/>
      <c r="AP4602" s="43"/>
      <c r="AQ4602" s="43"/>
    </row>
    <row r="4603" spans="5:43" x14ac:dyDescent="0.2">
      <c r="E4603" s="36"/>
      <c r="G4603" s="37"/>
      <c r="H4603" s="38"/>
      <c r="I4603" s="38"/>
      <c r="J4603" s="38"/>
      <c r="M4603" s="39"/>
      <c r="AG4603" s="32"/>
      <c r="AH4603" s="32"/>
      <c r="AI4603" s="40"/>
      <c r="AJ4603" s="41"/>
      <c r="AK4603" s="42"/>
      <c r="AL4603" s="40"/>
      <c r="AM4603" s="41"/>
      <c r="AN4603" s="42"/>
      <c r="AO4603" s="43"/>
      <c r="AP4603" s="43"/>
      <c r="AQ4603" s="43"/>
    </row>
    <row r="4604" spans="5:43" x14ac:dyDescent="0.2">
      <c r="E4604" s="36"/>
      <c r="G4604" s="37"/>
      <c r="H4604" s="38"/>
      <c r="I4604" s="38"/>
      <c r="J4604" s="38"/>
      <c r="M4604" s="39"/>
      <c r="AG4604" s="32"/>
      <c r="AH4604" s="32"/>
      <c r="AI4604" s="40"/>
      <c r="AJ4604" s="41"/>
      <c r="AK4604" s="42"/>
      <c r="AL4604" s="40"/>
      <c r="AM4604" s="41"/>
      <c r="AN4604" s="42"/>
      <c r="AO4604" s="43"/>
      <c r="AP4604" s="43"/>
      <c r="AQ4604" s="43"/>
    </row>
    <row r="4605" spans="5:43" x14ac:dyDescent="0.2">
      <c r="E4605" s="36"/>
      <c r="G4605" s="37"/>
      <c r="H4605" s="38"/>
      <c r="I4605" s="38"/>
      <c r="J4605" s="38"/>
      <c r="M4605" s="39"/>
      <c r="AG4605" s="32"/>
      <c r="AH4605" s="32"/>
      <c r="AI4605" s="40"/>
      <c r="AJ4605" s="41"/>
      <c r="AK4605" s="42"/>
      <c r="AL4605" s="40"/>
      <c r="AM4605" s="41"/>
      <c r="AN4605" s="42"/>
      <c r="AO4605" s="43"/>
      <c r="AP4605" s="43"/>
      <c r="AQ4605" s="43"/>
    </row>
    <row r="4606" spans="5:43" x14ac:dyDescent="0.2">
      <c r="E4606" s="36"/>
      <c r="G4606" s="37"/>
      <c r="H4606" s="38"/>
      <c r="I4606" s="38"/>
      <c r="J4606" s="38"/>
      <c r="M4606" s="39"/>
      <c r="AG4606" s="32"/>
      <c r="AH4606" s="32"/>
      <c r="AI4606" s="40"/>
      <c r="AJ4606" s="41"/>
      <c r="AK4606" s="42"/>
      <c r="AL4606" s="40"/>
      <c r="AM4606" s="41"/>
      <c r="AN4606" s="42"/>
      <c r="AO4606" s="43"/>
      <c r="AP4606" s="43"/>
      <c r="AQ4606" s="43"/>
    </row>
    <row r="4607" spans="5:43" x14ac:dyDescent="0.2">
      <c r="E4607" s="36"/>
      <c r="G4607" s="37"/>
      <c r="H4607" s="38"/>
      <c r="I4607" s="38"/>
      <c r="J4607" s="38"/>
      <c r="M4607" s="39"/>
      <c r="AG4607" s="32"/>
      <c r="AH4607" s="32"/>
      <c r="AI4607" s="40"/>
      <c r="AJ4607" s="41"/>
      <c r="AK4607" s="42"/>
      <c r="AL4607" s="40"/>
      <c r="AM4607" s="41"/>
      <c r="AN4607" s="42"/>
      <c r="AO4607" s="43"/>
      <c r="AP4607" s="43"/>
      <c r="AQ4607" s="43"/>
    </row>
    <row r="4608" spans="5:43" x14ac:dyDescent="0.2">
      <c r="E4608" s="36"/>
      <c r="G4608" s="37"/>
      <c r="H4608" s="38"/>
      <c r="I4608" s="38"/>
      <c r="J4608" s="38"/>
      <c r="M4608" s="39"/>
      <c r="AG4608" s="32"/>
      <c r="AH4608" s="32"/>
      <c r="AI4608" s="40"/>
      <c r="AJ4608" s="41"/>
      <c r="AK4608" s="42"/>
      <c r="AL4608" s="40"/>
      <c r="AM4608" s="41"/>
      <c r="AN4608" s="42"/>
      <c r="AO4608" s="43"/>
      <c r="AP4608" s="43"/>
      <c r="AQ4608" s="43"/>
    </row>
    <row r="4609" spans="5:43" x14ac:dyDescent="0.2">
      <c r="E4609" s="36"/>
      <c r="G4609" s="37"/>
      <c r="H4609" s="38"/>
      <c r="I4609" s="38"/>
      <c r="J4609" s="38"/>
      <c r="M4609" s="39"/>
      <c r="AG4609" s="32"/>
      <c r="AH4609" s="32"/>
      <c r="AI4609" s="40"/>
      <c r="AJ4609" s="41"/>
      <c r="AK4609" s="42"/>
      <c r="AL4609" s="40"/>
      <c r="AM4609" s="41"/>
      <c r="AN4609" s="42"/>
      <c r="AO4609" s="43"/>
      <c r="AP4609" s="43"/>
      <c r="AQ4609" s="43"/>
    </row>
    <row r="4610" spans="5:43" x14ac:dyDescent="0.2">
      <c r="E4610" s="36"/>
      <c r="G4610" s="37"/>
      <c r="H4610" s="38"/>
      <c r="I4610" s="38"/>
      <c r="J4610" s="38"/>
      <c r="M4610" s="39"/>
      <c r="AG4610" s="32"/>
      <c r="AH4610" s="32"/>
      <c r="AI4610" s="40"/>
      <c r="AJ4610" s="41"/>
      <c r="AK4610" s="42"/>
      <c r="AL4610" s="40"/>
      <c r="AM4610" s="41"/>
      <c r="AN4610" s="42"/>
      <c r="AO4610" s="43"/>
      <c r="AP4610" s="43"/>
      <c r="AQ4610" s="43"/>
    </row>
    <row r="4611" spans="5:43" x14ac:dyDescent="0.2">
      <c r="E4611" s="36"/>
      <c r="G4611" s="37"/>
      <c r="H4611" s="38"/>
      <c r="I4611" s="38"/>
      <c r="J4611" s="38"/>
      <c r="M4611" s="39"/>
      <c r="AG4611" s="32"/>
      <c r="AH4611" s="32"/>
      <c r="AI4611" s="40"/>
      <c r="AJ4611" s="41"/>
      <c r="AK4611" s="42"/>
      <c r="AL4611" s="40"/>
      <c r="AM4611" s="41"/>
      <c r="AN4611" s="42"/>
      <c r="AO4611" s="43"/>
      <c r="AP4611" s="43"/>
      <c r="AQ4611" s="43"/>
    </row>
    <row r="4612" spans="5:43" x14ac:dyDescent="0.2">
      <c r="E4612" s="36"/>
      <c r="G4612" s="37"/>
      <c r="H4612" s="38"/>
      <c r="I4612" s="38"/>
      <c r="J4612" s="38"/>
      <c r="M4612" s="39"/>
      <c r="AG4612" s="32"/>
      <c r="AH4612" s="32"/>
      <c r="AI4612" s="40"/>
      <c r="AJ4612" s="41"/>
      <c r="AK4612" s="42"/>
      <c r="AL4612" s="40"/>
      <c r="AM4612" s="41"/>
      <c r="AN4612" s="42"/>
      <c r="AO4612" s="43"/>
      <c r="AP4612" s="43"/>
      <c r="AQ4612" s="43"/>
    </row>
    <row r="4613" spans="5:43" x14ac:dyDescent="0.2">
      <c r="E4613" s="36"/>
      <c r="G4613" s="37"/>
      <c r="H4613" s="38"/>
      <c r="I4613" s="38"/>
      <c r="J4613" s="38"/>
      <c r="M4613" s="39"/>
      <c r="AG4613" s="32"/>
      <c r="AH4613" s="32"/>
      <c r="AI4613" s="40"/>
      <c r="AJ4613" s="41"/>
      <c r="AK4613" s="42"/>
      <c r="AL4613" s="40"/>
      <c r="AM4613" s="41"/>
      <c r="AN4613" s="42"/>
      <c r="AO4613" s="43"/>
      <c r="AP4613" s="43"/>
      <c r="AQ4613" s="43"/>
    </row>
    <row r="4614" spans="5:43" x14ac:dyDescent="0.2">
      <c r="E4614" s="36"/>
      <c r="G4614" s="37"/>
      <c r="H4614" s="38"/>
      <c r="I4614" s="38"/>
      <c r="J4614" s="38"/>
      <c r="M4614" s="39"/>
      <c r="AG4614" s="32"/>
      <c r="AH4614" s="32"/>
      <c r="AI4614" s="40"/>
      <c r="AJ4614" s="41"/>
      <c r="AK4614" s="42"/>
      <c r="AL4614" s="40"/>
      <c r="AM4614" s="41"/>
      <c r="AN4614" s="42"/>
      <c r="AO4614" s="43"/>
      <c r="AP4614" s="43"/>
      <c r="AQ4614" s="43"/>
    </row>
    <row r="4615" spans="5:43" x14ac:dyDescent="0.2">
      <c r="E4615" s="36"/>
      <c r="G4615" s="37"/>
      <c r="H4615" s="38"/>
      <c r="I4615" s="38"/>
      <c r="J4615" s="38"/>
      <c r="M4615" s="39"/>
      <c r="AG4615" s="32"/>
      <c r="AH4615" s="32"/>
      <c r="AI4615" s="40"/>
      <c r="AJ4615" s="41"/>
      <c r="AK4615" s="42"/>
      <c r="AL4615" s="40"/>
      <c r="AM4615" s="41"/>
      <c r="AN4615" s="42"/>
      <c r="AO4615" s="43"/>
      <c r="AP4615" s="43"/>
      <c r="AQ4615" s="43"/>
    </row>
    <row r="4616" spans="5:43" x14ac:dyDescent="0.2">
      <c r="E4616" s="36"/>
      <c r="G4616" s="37"/>
      <c r="H4616" s="38"/>
      <c r="I4616" s="38"/>
      <c r="J4616" s="38"/>
      <c r="M4616" s="39"/>
      <c r="AG4616" s="32"/>
      <c r="AH4616" s="32"/>
      <c r="AI4616" s="40"/>
      <c r="AJ4616" s="41"/>
      <c r="AK4616" s="42"/>
      <c r="AL4616" s="40"/>
      <c r="AM4616" s="41"/>
      <c r="AN4616" s="42"/>
      <c r="AO4616" s="43"/>
      <c r="AP4616" s="43"/>
      <c r="AQ4616" s="43"/>
    </row>
    <row r="4617" spans="5:43" x14ac:dyDescent="0.2">
      <c r="E4617" s="36"/>
      <c r="G4617" s="37"/>
      <c r="H4617" s="38"/>
      <c r="I4617" s="38"/>
      <c r="J4617" s="38"/>
      <c r="M4617" s="39"/>
      <c r="AG4617" s="32"/>
      <c r="AH4617" s="32"/>
      <c r="AI4617" s="40"/>
      <c r="AJ4617" s="41"/>
      <c r="AK4617" s="42"/>
      <c r="AL4617" s="40"/>
      <c r="AM4617" s="41"/>
      <c r="AN4617" s="42"/>
      <c r="AO4617" s="43"/>
      <c r="AP4617" s="43"/>
      <c r="AQ4617" s="43"/>
    </row>
    <row r="4618" spans="5:43" x14ac:dyDescent="0.2">
      <c r="E4618" s="36"/>
      <c r="G4618" s="37"/>
      <c r="H4618" s="38"/>
      <c r="I4618" s="38"/>
      <c r="J4618" s="38"/>
      <c r="M4618" s="39"/>
      <c r="AG4618" s="32"/>
      <c r="AH4618" s="32"/>
      <c r="AI4618" s="40"/>
      <c r="AJ4618" s="41"/>
      <c r="AK4618" s="42"/>
      <c r="AL4618" s="40"/>
      <c r="AM4618" s="41"/>
      <c r="AN4618" s="42"/>
      <c r="AO4618" s="43"/>
      <c r="AP4618" s="43"/>
      <c r="AQ4618" s="43"/>
    </row>
    <row r="4619" spans="5:43" x14ac:dyDescent="0.2">
      <c r="E4619" s="36"/>
      <c r="G4619" s="37"/>
      <c r="H4619" s="38"/>
      <c r="I4619" s="38"/>
      <c r="J4619" s="38"/>
      <c r="M4619" s="39"/>
      <c r="AG4619" s="32"/>
      <c r="AH4619" s="32"/>
      <c r="AI4619" s="40"/>
      <c r="AJ4619" s="41"/>
      <c r="AK4619" s="42"/>
      <c r="AL4619" s="40"/>
      <c r="AM4619" s="41"/>
      <c r="AN4619" s="42"/>
      <c r="AO4619" s="43"/>
      <c r="AP4619" s="43"/>
      <c r="AQ4619" s="43"/>
    </row>
    <row r="4620" spans="5:43" x14ac:dyDescent="0.2">
      <c r="E4620" s="36"/>
      <c r="G4620" s="37"/>
      <c r="H4620" s="38"/>
      <c r="I4620" s="38"/>
      <c r="J4620" s="38"/>
      <c r="M4620" s="39"/>
      <c r="AG4620" s="32"/>
      <c r="AH4620" s="32"/>
      <c r="AI4620" s="40"/>
      <c r="AJ4620" s="41"/>
      <c r="AK4620" s="42"/>
      <c r="AL4620" s="40"/>
      <c r="AM4620" s="41"/>
      <c r="AN4620" s="42"/>
      <c r="AO4620" s="43"/>
      <c r="AP4620" s="43"/>
      <c r="AQ4620" s="43"/>
    </row>
    <row r="4621" spans="5:43" x14ac:dyDescent="0.2">
      <c r="E4621" s="36"/>
      <c r="G4621" s="37"/>
      <c r="H4621" s="38"/>
      <c r="I4621" s="38"/>
      <c r="J4621" s="38"/>
      <c r="M4621" s="39"/>
      <c r="AG4621" s="32"/>
      <c r="AH4621" s="32"/>
      <c r="AI4621" s="40"/>
      <c r="AJ4621" s="41"/>
      <c r="AK4621" s="42"/>
      <c r="AL4621" s="40"/>
      <c r="AM4621" s="41"/>
      <c r="AN4621" s="42"/>
      <c r="AO4621" s="43"/>
      <c r="AP4621" s="43"/>
      <c r="AQ4621" s="43"/>
    </row>
    <row r="4622" spans="5:43" x14ac:dyDescent="0.2">
      <c r="E4622" s="36"/>
      <c r="G4622" s="37"/>
      <c r="H4622" s="38"/>
      <c r="I4622" s="38"/>
      <c r="J4622" s="38"/>
      <c r="M4622" s="39"/>
      <c r="AG4622" s="32"/>
      <c r="AH4622" s="32"/>
      <c r="AI4622" s="40"/>
      <c r="AJ4622" s="41"/>
      <c r="AK4622" s="42"/>
      <c r="AL4622" s="40"/>
      <c r="AM4622" s="41"/>
      <c r="AN4622" s="42"/>
      <c r="AO4622" s="43"/>
      <c r="AP4622" s="43"/>
      <c r="AQ4622" s="43"/>
    </row>
    <row r="4623" spans="5:43" x14ac:dyDescent="0.2">
      <c r="E4623" s="36"/>
      <c r="G4623" s="37"/>
      <c r="H4623" s="38"/>
      <c r="I4623" s="38"/>
      <c r="J4623" s="38"/>
      <c r="M4623" s="39"/>
      <c r="AG4623" s="32"/>
      <c r="AH4623" s="32"/>
      <c r="AI4623" s="40"/>
      <c r="AJ4623" s="41"/>
      <c r="AK4623" s="42"/>
      <c r="AL4623" s="40"/>
      <c r="AM4623" s="41"/>
      <c r="AN4623" s="42"/>
      <c r="AO4623" s="43"/>
      <c r="AP4623" s="43"/>
      <c r="AQ4623" s="43"/>
    </row>
    <row r="4624" spans="5:43" x14ac:dyDescent="0.2">
      <c r="E4624" s="36"/>
      <c r="G4624" s="37"/>
      <c r="H4624" s="38"/>
      <c r="I4624" s="38"/>
      <c r="J4624" s="38"/>
      <c r="M4624" s="39"/>
      <c r="AG4624" s="32"/>
      <c r="AH4624" s="32"/>
      <c r="AI4624" s="40"/>
      <c r="AJ4624" s="41"/>
      <c r="AK4624" s="42"/>
      <c r="AL4624" s="40"/>
      <c r="AM4624" s="41"/>
      <c r="AN4624" s="42"/>
      <c r="AO4624" s="43"/>
      <c r="AP4624" s="43"/>
      <c r="AQ4624" s="43"/>
    </row>
    <row r="4625" spans="5:43" x14ac:dyDescent="0.2">
      <c r="E4625" s="36"/>
      <c r="G4625" s="37"/>
      <c r="H4625" s="38"/>
      <c r="I4625" s="38"/>
      <c r="J4625" s="38"/>
      <c r="M4625" s="39"/>
      <c r="AG4625" s="32"/>
      <c r="AH4625" s="32"/>
      <c r="AI4625" s="40"/>
      <c r="AJ4625" s="41"/>
      <c r="AK4625" s="42"/>
      <c r="AL4625" s="40"/>
      <c r="AM4625" s="41"/>
      <c r="AN4625" s="42"/>
      <c r="AO4625" s="43"/>
      <c r="AP4625" s="43"/>
      <c r="AQ4625" s="43"/>
    </row>
    <row r="4626" spans="5:43" x14ac:dyDescent="0.2">
      <c r="E4626" s="36"/>
      <c r="G4626" s="37"/>
      <c r="H4626" s="38"/>
      <c r="I4626" s="38"/>
      <c r="J4626" s="38"/>
      <c r="M4626" s="39"/>
      <c r="AG4626" s="32"/>
      <c r="AH4626" s="32"/>
      <c r="AI4626" s="40"/>
      <c r="AJ4626" s="41"/>
      <c r="AK4626" s="42"/>
      <c r="AL4626" s="40"/>
      <c r="AM4626" s="41"/>
      <c r="AN4626" s="42"/>
      <c r="AO4626" s="43"/>
      <c r="AP4626" s="43"/>
      <c r="AQ4626" s="43"/>
    </row>
    <row r="4627" spans="5:43" x14ac:dyDescent="0.2">
      <c r="E4627" s="36"/>
      <c r="G4627" s="37"/>
      <c r="H4627" s="38"/>
      <c r="I4627" s="38"/>
      <c r="J4627" s="38"/>
      <c r="M4627" s="39"/>
      <c r="AG4627" s="32"/>
      <c r="AH4627" s="32"/>
      <c r="AI4627" s="40"/>
      <c r="AJ4627" s="41"/>
      <c r="AK4627" s="42"/>
      <c r="AL4627" s="40"/>
      <c r="AM4627" s="41"/>
      <c r="AN4627" s="42"/>
      <c r="AO4627" s="43"/>
      <c r="AP4627" s="43"/>
      <c r="AQ4627" s="43"/>
    </row>
    <row r="4628" spans="5:43" x14ac:dyDescent="0.2">
      <c r="E4628" s="36"/>
      <c r="G4628" s="37"/>
      <c r="H4628" s="38"/>
      <c r="I4628" s="38"/>
      <c r="J4628" s="38"/>
      <c r="M4628" s="39"/>
      <c r="AG4628" s="32"/>
      <c r="AH4628" s="32"/>
      <c r="AI4628" s="40"/>
      <c r="AJ4628" s="41"/>
      <c r="AK4628" s="42"/>
      <c r="AL4628" s="40"/>
      <c r="AM4628" s="41"/>
      <c r="AN4628" s="42"/>
      <c r="AO4628" s="43"/>
      <c r="AP4628" s="43"/>
      <c r="AQ4628" s="43"/>
    </row>
    <row r="4629" spans="5:43" x14ac:dyDescent="0.2">
      <c r="E4629" s="36"/>
      <c r="G4629" s="37"/>
      <c r="H4629" s="38"/>
      <c r="I4629" s="38"/>
      <c r="J4629" s="38"/>
      <c r="M4629" s="39"/>
      <c r="AG4629" s="32"/>
      <c r="AH4629" s="32"/>
      <c r="AI4629" s="40"/>
      <c r="AJ4629" s="41"/>
      <c r="AK4629" s="42"/>
      <c r="AL4629" s="40"/>
      <c r="AM4629" s="41"/>
      <c r="AN4629" s="42"/>
      <c r="AO4629" s="43"/>
      <c r="AP4629" s="43"/>
      <c r="AQ4629" s="43"/>
    </row>
    <row r="4630" spans="5:43" x14ac:dyDescent="0.2">
      <c r="E4630" s="36"/>
      <c r="G4630" s="37"/>
      <c r="H4630" s="38"/>
      <c r="I4630" s="38"/>
      <c r="J4630" s="38"/>
      <c r="M4630" s="39"/>
      <c r="AG4630" s="32"/>
      <c r="AH4630" s="32"/>
      <c r="AI4630" s="40"/>
      <c r="AJ4630" s="41"/>
      <c r="AK4630" s="42"/>
      <c r="AL4630" s="40"/>
      <c r="AM4630" s="41"/>
      <c r="AN4630" s="42"/>
      <c r="AO4630" s="43"/>
      <c r="AP4630" s="43"/>
      <c r="AQ4630" s="43"/>
    </row>
    <row r="4631" spans="5:43" x14ac:dyDescent="0.2">
      <c r="E4631" s="36"/>
      <c r="G4631" s="37"/>
      <c r="H4631" s="38"/>
      <c r="I4631" s="38"/>
      <c r="J4631" s="38"/>
      <c r="M4631" s="39"/>
      <c r="AG4631" s="32"/>
      <c r="AH4631" s="32"/>
      <c r="AI4631" s="40"/>
      <c r="AJ4631" s="41"/>
      <c r="AK4631" s="42"/>
      <c r="AL4631" s="40"/>
      <c r="AM4631" s="41"/>
      <c r="AN4631" s="42"/>
      <c r="AO4631" s="43"/>
      <c r="AP4631" s="43"/>
      <c r="AQ4631" s="43"/>
    </row>
    <row r="4632" spans="5:43" x14ac:dyDescent="0.2">
      <c r="E4632" s="36"/>
      <c r="G4632" s="37"/>
      <c r="H4632" s="38"/>
      <c r="I4632" s="38"/>
      <c r="J4632" s="38"/>
      <c r="M4632" s="39"/>
      <c r="AG4632" s="32"/>
      <c r="AH4632" s="32"/>
      <c r="AI4632" s="40"/>
      <c r="AJ4632" s="41"/>
      <c r="AK4632" s="42"/>
      <c r="AL4632" s="40"/>
      <c r="AM4632" s="41"/>
      <c r="AN4632" s="42"/>
      <c r="AO4632" s="43"/>
      <c r="AP4632" s="43"/>
      <c r="AQ4632" s="43"/>
    </row>
    <row r="4633" spans="5:43" x14ac:dyDescent="0.2">
      <c r="E4633" s="36"/>
      <c r="G4633" s="37"/>
      <c r="H4633" s="38"/>
      <c r="I4633" s="38"/>
      <c r="J4633" s="38"/>
      <c r="M4633" s="39"/>
      <c r="AG4633" s="32"/>
      <c r="AH4633" s="32"/>
      <c r="AI4633" s="40"/>
      <c r="AJ4633" s="41"/>
      <c r="AK4633" s="42"/>
      <c r="AL4633" s="40"/>
      <c r="AM4633" s="41"/>
      <c r="AN4633" s="42"/>
      <c r="AO4633" s="43"/>
      <c r="AP4633" s="43"/>
      <c r="AQ4633" s="43"/>
    </row>
    <row r="4634" spans="5:43" x14ac:dyDescent="0.2">
      <c r="E4634" s="36"/>
      <c r="G4634" s="37"/>
      <c r="H4634" s="38"/>
      <c r="I4634" s="38"/>
      <c r="J4634" s="38"/>
      <c r="M4634" s="39"/>
      <c r="AG4634" s="32"/>
      <c r="AH4634" s="32"/>
      <c r="AI4634" s="40"/>
      <c r="AJ4634" s="41"/>
      <c r="AK4634" s="42"/>
      <c r="AL4634" s="40"/>
      <c r="AM4634" s="41"/>
      <c r="AN4634" s="42"/>
      <c r="AO4634" s="43"/>
      <c r="AP4634" s="43"/>
      <c r="AQ4634" s="43"/>
    </row>
    <row r="4635" spans="5:43" x14ac:dyDescent="0.2">
      <c r="E4635" s="36"/>
      <c r="G4635" s="37"/>
      <c r="H4635" s="38"/>
      <c r="I4635" s="38"/>
      <c r="J4635" s="38"/>
      <c r="M4635" s="39"/>
      <c r="AG4635" s="32"/>
      <c r="AH4635" s="32"/>
      <c r="AI4635" s="40"/>
      <c r="AJ4635" s="41"/>
      <c r="AK4635" s="42"/>
      <c r="AL4635" s="40"/>
      <c r="AM4635" s="41"/>
      <c r="AN4635" s="42"/>
      <c r="AO4635" s="43"/>
      <c r="AP4635" s="43"/>
      <c r="AQ4635" s="43"/>
    </row>
    <row r="4636" spans="5:43" x14ac:dyDescent="0.2">
      <c r="E4636" s="36"/>
      <c r="G4636" s="37"/>
      <c r="H4636" s="38"/>
      <c r="I4636" s="38"/>
      <c r="J4636" s="38"/>
      <c r="M4636" s="39"/>
      <c r="AG4636" s="32"/>
      <c r="AH4636" s="32"/>
      <c r="AI4636" s="40"/>
      <c r="AJ4636" s="41"/>
      <c r="AK4636" s="42"/>
      <c r="AL4636" s="40"/>
      <c r="AM4636" s="41"/>
      <c r="AN4636" s="42"/>
      <c r="AO4636" s="43"/>
      <c r="AP4636" s="43"/>
      <c r="AQ4636" s="43"/>
    </row>
    <row r="4637" spans="5:43" x14ac:dyDescent="0.2">
      <c r="E4637" s="36"/>
      <c r="G4637" s="37"/>
      <c r="H4637" s="38"/>
      <c r="I4637" s="38"/>
      <c r="J4637" s="38"/>
      <c r="M4637" s="39"/>
      <c r="AG4637" s="32"/>
      <c r="AH4637" s="32"/>
      <c r="AI4637" s="40"/>
      <c r="AJ4637" s="41"/>
      <c r="AK4637" s="42"/>
      <c r="AL4637" s="40"/>
      <c r="AM4637" s="41"/>
      <c r="AN4637" s="42"/>
      <c r="AO4637" s="43"/>
      <c r="AP4637" s="43"/>
      <c r="AQ4637" s="43"/>
    </row>
    <row r="4638" spans="5:43" x14ac:dyDescent="0.2">
      <c r="E4638" s="36"/>
      <c r="G4638" s="37"/>
      <c r="H4638" s="38"/>
      <c r="I4638" s="38"/>
      <c r="J4638" s="38"/>
      <c r="M4638" s="39"/>
      <c r="AG4638" s="32"/>
      <c r="AH4638" s="32"/>
      <c r="AI4638" s="40"/>
      <c r="AJ4638" s="41"/>
      <c r="AK4638" s="42"/>
      <c r="AL4638" s="40"/>
      <c r="AM4638" s="41"/>
      <c r="AN4638" s="42"/>
      <c r="AO4638" s="43"/>
      <c r="AP4638" s="43"/>
      <c r="AQ4638" s="43"/>
    </row>
    <row r="4639" spans="5:43" x14ac:dyDescent="0.2">
      <c r="E4639" s="36"/>
      <c r="G4639" s="37"/>
      <c r="H4639" s="38"/>
      <c r="I4639" s="38"/>
      <c r="J4639" s="38"/>
      <c r="M4639" s="39"/>
      <c r="AG4639" s="32"/>
      <c r="AH4639" s="32"/>
      <c r="AI4639" s="40"/>
      <c r="AJ4639" s="41"/>
      <c r="AK4639" s="42"/>
      <c r="AL4639" s="40"/>
      <c r="AM4639" s="41"/>
      <c r="AN4639" s="42"/>
      <c r="AO4639" s="43"/>
      <c r="AP4639" s="43"/>
      <c r="AQ4639" s="43"/>
    </row>
    <row r="4640" spans="5:43" x14ac:dyDescent="0.2">
      <c r="E4640" s="36"/>
      <c r="G4640" s="37"/>
      <c r="H4640" s="38"/>
      <c r="I4640" s="38"/>
      <c r="J4640" s="38"/>
      <c r="M4640" s="39"/>
      <c r="AG4640" s="32"/>
      <c r="AH4640" s="32"/>
      <c r="AI4640" s="40"/>
      <c r="AJ4640" s="41"/>
      <c r="AK4640" s="42"/>
      <c r="AL4640" s="40"/>
      <c r="AM4640" s="41"/>
      <c r="AN4640" s="42"/>
      <c r="AO4640" s="43"/>
      <c r="AP4640" s="43"/>
      <c r="AQ4640" s="43"/>
    </row>
    <row r="4641" spans="5:43" x14ac:dyDescent="0.2">
      <c r="E4641" s="36"/>
      <c r="G4641" s="37"/>
      <c r="H4641" s="38"/>
      <c r="I4641" s="38"/>
      <c r="J4641" s="38"/>
      <c r="M4641" s="39"/>
      <c r="AG4641" s="32"/>
      <c r="AH4641" s="32"/>
      <c r="AI4641" s="40"/>
      <c r="AJ4641" s="41"/>
      <c r="AK4641" s="42"/>
      <c r="AL4641" s="40"/>
      <c r="AM4641" s="41"/>
      <c r="AN4641" s="42"/>
      <c r="AO4641" s="43"/>
      <c r="AP4641" s="43"/>
      <c r="AQ4641" s="43"/>
    </row>
    <row r="4642" spans="5:43" x14ac:dyDescent="0.2">
      <c r="E4642" s="36"/>
      <c r="G4642" s="37"/>
      <c r="H4642" s="38"/>
      <c r="I4642" s="38"/>
      <c r="J4642" s="38"/>
      <c r="M4642" s="39"/>
      <c r="AG4642" s="32"/>
      <c r="AH4642" s="32"/>
      <c r="AI4642" s="40"/>
      <c r="AJ4642" s="41"/>
      <c r="AK4642" s="42"/>
      <c r="AL4642" s="40"/>
      <c r="AM4642" s="41"/>
      <c r="AN4642" s="42"/>
      <c r="AO4642" s="43"/>
      <c r="AP4642" s="43"/>
      <c r="AQ4642" s="43"/>
    </row>
    <row r="4643" spans="5:43" x14ac:dyDescent="0.2">
      <c r="E4643" s="36"/>
      <c r="G4643" s="37"/>
      <c r="H4643" s="38"/>
      <c r="I4643" s="38"/>
      <c r="J4643" s="38"/>
      <c r="M4643" s="39"/>
      <c r="AG4643" s="32"/>
      <c r="AH4643" s="32"/>
      <c r="AI4643" s="40"/>
      <c r="AJ4643" s="41"/>
      <c r="AK4643" s="42"/>
      <c r="AL4643" s="40"/>
      <c r="AM4643" s="41"/>
      <c r="AN4643" s="42"/>
      <c r="AO4643" s="43"/>
      <c r="AP4643" s="43"/>
      <c r="AQ4643" s="43"/>
    </row>
    <row r="4644" spans="5:43" x14ac:dyDescent="0.2">
      <c r="E4644" s="36"/>
      <c r="G4644" s="37"/>
      <c r="H4644" s="38"/>
      <c r="I4644" s="38"/>
      <c r="J4644" s="38"/>
      <c r="M4644" s="39"/>
      <c r="AG4644" s="32"/>
      <c r="AH4644" s="32"/>
      <c r="AI4644" s="40"/>
      <c r="AJ4644" s="41"/>
      <c r="AK4644" s="42"/>
      <c r="AL4644" s="40"/>
      <c r="AM4644" s="41"/>
      <c r="AN4644" s="42"/>
      <c r="AO4644" s="43"/>
      <c r="AP4644" s="43"/>
      <c r="AQ4644" s="43"/>
    </row>
    <row r="4645" spans="5:43" x14ac:dyDescent="0.2">
      <c r="E4645" s="36"/>
      <c r="G4645" s="37"/>
      <c r="H4645" s="38"/>
      <c r="I4645" s="38"/>
      <c r="J4645" s="38"/>
      <c r="M4645" s="39"/>
      <c r="AG4645" s="32"/>
      <c r="AH4645" s="32"/>
      <c r="AI4645" s="40"/>
      <c r="AJ4645" s="41"/>
      <c r="AK4645" s="42"/>
      <c r="AL4645" s="40"/>
      <c r="AM4645" s="41"/>
      <c r="AN4645" s="42"/>
      <c r="AO4645" s="43"/>
      <c r="AP4645" s="43"/>
      <c r="AQ4645" s="43"/>
    </row>
    <row r="4646" spans="5:43" x14ac:dyDescent="0.2">
      <c r="E4646" s="36"/>
      <c r="G4646" s="37"/>
      <c r="H4646" s="38"/>
      <c r="I4646" s="38"/>
      <c r="J4646" s="38"/>
      <c r="M4646" s="39"/>
      <c r="AG4646" s="32"/>
      <c r="AH4646" s="32"/>
      <c r="AI4646" s="40"/>
      <c r="AJ4646" s="41"/>
      <c r="AK4646" s="42"/>
      <c r="AL4646" s="40"/>
      <c r="AM4646" s="41"/>
      <c r="AN4646" s="42"/>
      <c r="AO4646" s="43"/>
      <c r="AP4646" s="43"/>
      <c r="AQ4646" s="43"/>
    </row>
    <row r="4647" spans="5:43" x14ac:dyDescent="0.2">
      <c r="E4647" s="36"/>
      <c r="G4647" s="37"/>
      <c r="H4647" s="38"/>
      <c r="I4647" s="38"/>
      <c r="J4647" s="38"/>
      <c r="M4647" s="39"/>
      <c r="AG4647" s="32"/>
      <c r="AH4647" s="32"/>
      <c r="AI4647" s="40"/>
      <c r="AJ4647" s="41"/>
      <c r="AK4647" s="42"/>
      <c r="AL4647" s="40"/>
      <c r="AM4647" s="41"/>
      <c r="AN4647" s="42"/>
      <c r="AO4647" s="43"/>
      <c r="AP4647" s="43"/>
      <c r="AQ4647" s="43"/>
    </row>
    <row r="4648" spans="5:43" x14ac:dyDescent="0.2">
      <c r="E4648" s="36"/>
      <c r="G4648" s="37"/>
      <c r="H4648" s="38"/>
      <c r="I4648" s="38"/>
      <c r="J4648" s="38"/>
      <c r="M4648" s="39"/>
      <c r="AG4648" s="32"/>
      <c r="AH4648" s="32"/>
      <c r="AI4648" s="40"/>
      <c r="AJ4648" s="41"/>
      <c r="AK4648" s="42"/>
      <c r="AL4648" s="40"/>
      <c r="AM4648" s="41"/>
      <c r="AN4648" s="42"/>
      <c r="AO4648" s="43"/>
      <c r="AP4648" s="43"/>
      <c r="AQ4648" s="43"/>
    </row>
    <row r="4649" spans="5:43" x14ac:dyDescent="0.2">
      <c r="E4649" s="36"/>
      <c r="G4649" s="37"/>
      <c r="H4649" s="38"/>
      <c r="I4649" s="38"/>
      <c r="J4649" s="38"/>
      <c r="M4649" s="39"/>
      <c r="AG4649" s="32"/>
      <c r="AH4649" s="32"/>
      <c r="AI4649" s="40"/>
      <c r="AJ4649" s="41"/>
      <c r="AK4649" s="42"/>
      <c r="AL4649" s="40"/>
      <c r="AM4649" s="41"/>
      <c r="AN4649" s="42"/>
      <c r="AO4649" s="43"/>
      <c r="AP4649" s="43"/>
      <c r="AQ4649" s="43"/>
    </row>
    <row r="4650" spans="5:43" x14ac:dyDescent="0.2">
      <c r="E4650" s="36"/>
      <c r="G4650" s="37"/>
      <c r="H4650" s="38"/>
      <c r="I4650" s="38"/>
      <c r="J4650" s="38"/>
      <c r="M4650" s="39"/>
      <c r="AG4650" s="32"/>
      <c r="AH4650" s="32"/>
      <c r="AI4650" s="40"/>
      <c r="AJ4650" s="41"/>
      <c r="AK4650" s="42"/>
      <c r="AL4650" s="40"/>
      <c r="AM4650" s="41"/>
      <c r="AN4650" s="42"/>
      <c r="AO4650" s="43"/>
      <c r="AP4650" s="43"/>
      <c r="AQ4650" s="43"/>
    </row>
    <row r="4651" spans="5:43" x14ac:dyDescent="0.2">
      <c r="E4651" s="36"/>
      <c r="G4651" s="37"/>
      <c r="H4651" s="38"/>
      <c r="I4651" s="38"/>
      <c r="J4651" s="38"/>
      <c r="M4651" s="39"/>
      <c r="AG4651" s="32"/>
      <c r="AH4651" s="32"/>
      <c r="AI4651" s="40"/>
      <c r="AJ4651" s="41"/>
      <c r="AK4651" s="42"/>
      <c r="AL4651" s="40"/>
      <c r="AM4651" s="41"/>
      <c r="AN4651" s="42"/>
      <c r="AO4651" s="43"/>
      <c r="AP4651" s="43"/>
      <c r="AQ4651" s="43"/>
    </row>
    <row r="4652" spans="5:43" x14ac:dyDescent="0.2">
      <c r="E4652" s="36"/>
      <c r="G4652" s="37"/>
      <c r="H4652" s="38"/>
      <c r="I4652" s="38"/>
      <c r="J4652" s="38"/>
      <c r="M4652" s="39"/>
      <c r="AG4652" s="32"/>
      <c r="AH4652" s="32"/>
      <c r="AI4652" s="40"/>
      <c r="AJ4652" s="41"/>
      <c r="AK4652" s="42"/>
      <c r="AL4652" s="40"/>
      <c r="AM4652" s="41"/>
      <c r="AN4652" s="42"/>
      <c r="AO4652" s="43"/>
      <c r="AP4652" s="43"/>
      <c r="AQ4652" s="43"/>
    </row>
    <row r="4653" spans="5:43" x14ac:dyDescent="0.2">
      <c r="E4653" s="36"/>
      <c r="G4653" s="37"/>
      <c r="H4653" s="38"/>
      <c r="I4653" s="38"/>
      <c r="J4653" s="38"/>
      <c r="M4653" s="39"/>
      <c r="AG4653" s="32"/>
      <c r="AH4653" s="32"/>
      <c r="AI4653" s="40"/>
      <c r="AJ4653" s="41"/>
      <c r="AK4653" s="42"/>
      <c r="AL4653" s="40"/>
      <c r="AM4653" s="41"/>
      <c r="AN4653" s="42"/>
      <c r="AO4653" s="43"/>
      <c r="AP4653" s="43"/>
      <c r="AQ4653" s="43"/>
    </row>
    <row r="4654" spans="5:43" x14ac:dyDescent="0.2">
      <c r="E4654" s="36"/>
      <c r="G4654" s="37"/>
      <c r="H4654" s="38"/>
      <c r="I4654" s="38"/>
      <c r="J4654" s="38"/>
      <c r="M4654" s="39"/>
      <c r="AG4654" s="32"/>
      <c r="AH4654" s="32"/>
      <c r="AI4654" s="40"/>
      <c r="AJ4654" s="41"/>
      <c r="AK4654" s="42"/>
      <c r="AL4654" s="40"/>
      <c r="AM4654" s="41"/>
      <c r="AN4654" s="42"/>
      <c r="AO4654" s="43"/>
      <c r="AP4654" s="43"/>
      <c r="AQ4654" s="43"/>
    </row>
    <row r="4655" spans="5:43" x14ac:dyDescent="0.2">
      <c r="E4655" s="36"/>
      <c r="G4655" s="37"/>
      <c r="H4655" s="38"/>
      <c r="I4655" s="38"/>
      <c r="J4655" s="38"/>
      <c r="M4655" s="39"/>
      <c r="AG4655" s="32"/>
      <c r="AH4655" s="32"/>
      <c r="AI4655" s="40"/>
      <c r="AJ4655" s="41"/>
      <c r="AK4655" s="42"/>
      <c r="AL4655" s="40"/>
      <c r="AM4655" s="41"/>
      <c r="AN4655" s="42"/>
      <c r="AO4655" s="43"/>
      <c r="AP4655" s="43"/>
      <c r="AQ4655" s="43"/>
    </row>
    <row r="4656" spans="5:43" x14ac:dyDescent="0.2">
      <c r="E4656" s="36"/>
      <c r="G4656" s="37"/>
      <c r="H4656" s="38"/>
      <c r="I4656" s="38"/>
      <c r="J4656" s="38"/>
      <c r="M4656" s="39"/>
      <c r="AG4656" s="32"/>
      <c r="AH4656" s="32"/>
      <c r="AI4656" s="40"/>
      <c r="AJ4656" s="41"/>
      <c r="AK4656" s="42"/>
      <c r="AL4656" s="40"/>
      <c r="AM4656" s="41"/>
      <c r="AN4656" s="42"/>
      <c r="AO4656" s="43"/>
      <c r="AP4656" s="43"/>
      <c r="AQ4656" s="43"/>
    </row>
    <row r="4657" spans="5:43" x14ac:dyDescent="0.2">
      <c r="E4657" s="36"/>
      <c r="G4657" s="37"/>
      <c r="H4657" s="38"/>
      <c r="I4657" s="38"/>
      <c r="J4657" s="38"/>
      <c r="M4657" s="39"/>
      <c r="AG4657" s="32"/>
      <c r="AH4657" s="32"/>
      <c r="AI4657" s="40"/>
      <c r="AJ4657" s="41"/>
      <c r="AK4657" s="42"/>
      <c r="AL4657" s="40"/>
      <c r="AM4657" s="41"/>
      <c r="AN4657" s="42"/>
      <c r="AO4657" s="43"/>
      <c r="AP4657" s="43"/>
      <c r="AQ4657" s="43"/>
    </row>
    <row r="4658" spans="5:43" x14ac:dyDescent="0.2">
      <c r="E4658" s="36"/>
      <c r="G4658" s="37"/>
      <c r="H4658" s="38"/>
      <c r="I4658" s="38"/>
      <c r="J4658" s="38"/>
      <c r="M4658" s="39"/>
      <c r="AG4658" s="32"/>
      <c r="AH4658" s="32"/>
      <c r="AI4658" s="40"/>
      <c r="AJ4658" s="41"/>
      <c r="AK4658" s="42"/>
      <c r="AL4658" s="40"/>
      <c r="AM4658" s="41"/>
      <c r="AN4658" s="42"/>
      <c r="AO4658" s="43"/>
      <c r="AP4658" s="43"/>
      <c r="AQ4658" s="43"/>
    </row>
    <row r="4659" spans="5:43" x14ac:dyDescent="0.2">
      <c r="E4659" s="36"/>
      <c r="G4659" s="37"/>
      <c r="H4659" s="38"/>
      <c r="I4659" s="38"/>
      <c r="J4659" s="38"/>
      <c r="M4659" s="39"/>
      <c r="AG4659" s="32"/>
      <c r="AH4659" s="32"/>
      <c r="AI4659" s="40"/>
      <c r="AJ4659" s="41"/>
      <c r="AK4659" s="42"/>
      <c r="AL4659" s="40"/>
      <c r="AM4659" s="41"/>
      <c r="AN4659" s="42"/>
      <c r="AO4659" s="43"/>
      <c r="AP4659" s="43"/>
      <c r="AQ4659" s="43"/>
    </row>
    <row r="4660" spans="5:43" x14ac:dyDescent="0.2">
      <c r="E4660" s="36"/>
      <c r="G4660" s="37"/>
      <c r="H4660" s="38"/>
      <c r="I4660" s="38"/>
      <c r="J4660" s="38"/>
      <c r="M4660" s="39"/>
      <c r="AG4660" s="32"/>
      <c r="AH4660" s="32"/>
      <c r="AI4660" s="40"/>
      <c r="AJ4660" s="41"/>
      <c r="AK4660" s="42"/>
      <c r="AL4660" s="40"/>
      <c r="AM4660" s="41"/>
      <c r="AN4660" s="42"/>
      <c r="AO4660" s="43"/>
      <c r="AP4660" s="43"/>
      <c r="AQ4660" s="43"/>
    </row>
    <row r="4661" spans="5:43" x14ac:dyDescent="0.2">
      <c r="E4661" s="36"/>
      <c r="G4661" s="37"/>
      <c r="H4661" s="38"/>
      <c r="I4661" s="38"/>
      <c r="J4661" s="38"/>
      <c r="M4661" s="39"/>
      <c r="AG4661" s="32"/>
      <c r="AH4661" s="32"/>
      <c r="AI4661" s="40"/>
      <c r="AJ4661" s="41"/>
      <c r="AK4661" s="42"/>
      <c r="AL4661" s="40"/>
      <c r="AM4661" s="41"/>
      <c r="AN4661" s="42"/>
      <c r="AO4661" s="43"/>
      <c r="AP4661" s="43"/>
      <c r="AQ4661" s="43"/>
    </row>
    <row r="4662" spans="5:43" x14ac:dyDescent="0.2">
      <c r="E4662" s="36"/>
      <c r="G4662" s="37"/>
      <c r="H4662" s="38"/>
      <c r="I4662" s="38"/>
      <c r="J4662" s="38"/>
      <c r="M4662" s="39"/>
      <c r="AG4662" s="32"/>
      <c r="AH4662" s="32"/>
      <c r="AI4662" s="40"/>
      <c r="AJ4662" s="41"/>
      <c r="AK4662" s="42"/>
      <c r="AL4662" s="40"/>
      <c r="AM4662" s="41"/>
      <c r="AN4662" s="42"/>
      <c r="AO4662" s="43"/>
      <c r="AP4662" s="43"/>
      <c r="AQ4662" s="43"/>
    </row>
    <row r="4663" spans="5:43" x14ac:dyDescent="0.2">
      <c r="E4663" s="36"/>
      <c r="G4663" s="37"/>
      <c r="H4663" s="38"/>
      <c r="I4663" s="38"/>
      <c r="J4663" s="38"/>
      <c r="M4663" s="39"/>
      <c r="AG4663" s="32"/>
      <c r="AH4663" s="32"/>
      <c r="AI4663" s="40"/>
      <c r="AJ4663" s="41"/>
      <c r="AK4663" s="42"/>
      <c r="AL4663" s="40"/>
      <c r="AM4663" s="41"/>
      <c r="AN4663" s="42"/>
      <c r="AO4663" s="43"/>
      <c r="AP4663" s="43"/>
      <c r="AQ4663" s="43"/>
    </row>
    <row r="4664" spans="5:43" x14ac:dyDescent="0.2">
      <c r="E4664" s="36"/>
      <c r="G4664" s="37"/>
      <c r="H4664" s="38"/>
      <c r="I4664" s="38"/>
      <c r="J4664" s="38"/>
      <c r="M4664" s="39"/>
      <c r="AG4664" s="32"/>
      <c r="AH4664" s="32"/>
      <c r="AI4664" s="40"/>
      <c r="AJ4664" s="41"/>
      <c r="AK4664" s="42"/>
      <c r="AL4664" s="40"/>
      <c r="AM4664" s="41"/>
      <c r="AN4664" s="42"/>
      <c r="AO4664" s="43"/>
      <c r="AP4664" s="43"/>
      <c r="AQ4664" s="43"/>
    </row>
    <row r="4665" spans="5:43" x14ac:dyDescent="0.2">
      <c r="E4665" s="36"/>
      <c r="G4665" s="37"/>
      <c r="H4665" s="38"/>
      <c r="I4665" s="38"/>
      <c r="J4665" s="38"/>
      <c r="M4665" s="39"/>
      <c r="AG4665" s="32"/>
      <c r="AH4665" s="32"/>
      <c r="AI4665" s="40"/>
      <c r="AJ4665" s="41"/>
      <c r="AK4665" s="42"/>
      <c r="AL4665" s="40"/>
      <c r="AM4665" s="41"/>
      <c r="AN4665" s="42"/>
      <c r="AO4665" s="43"/>
      <c r="AP4665" s="43"/>
      <c r="AQ4665" s="43"/>
    </row>
    <row r="4666" spans="5:43" x14ac:dyDescent="0.2">
      <c r="E4666" s="36"/>
      <c r="G4666" s="37"/>
      <c r="H4666" s="38"/>
      <c r="I4666" s="38"/>
      <c r="J4666" s="38"/>
      <c r="M4666" s="39"/>
      <c r="AG4666" s="32"/>
      <c r="AH4666" s="32"/>
      <c r="AI4666" s="40"/>
      <c r="AJ4666" s="41"/>
      <c r="AK4666" s="42"/>
      <c r="AL4666" s="40"/>
      <c r="AM4666" s="41"/>
      <c r="AN4666" s="42"/>
      <c r="AO4666" s="43"/>
      <c r="AP4666" s="43"/>
      <c r="AQ4666" s="43"/>
    </row>
    <row r="4667" spans="5:43" x14ac:dyDescent="0.2">
      <c r="E4667" s="36"/>
      <c r="G4667" s="37"/>
      <c r="H4667" s="38"/>
      <c r="I4667" s="38"/>
      <c r="J4667" s="38"/>
      <c r="M4667" s="39"/>
      <c r="AG4667" s="32"/>
      <c r="AH4667" s="32"/>
      <c r="AI4667" s="40"/>
      <c r="AJ4667" s="41"/>
      <c r="AK4667" s="42"/>
      <c r="AL4667" s="40"/>
      <c r="AM4667" s="41"/>
      <c r="AN4667" s="42"/>
      <c r="AO4667" s="43"/>
      <c r="AP4667" s="43"/>
      <c r="AQ4667" s="43"/>
    </row>
    <row r="4668" spans="5:43" x14ac:dyDescent="0.2">
      <c r="E4668" s="36"/>
      <c r="G4668" s="37"/>
      <c r="H4668" s="38"/>
      <c r="I4668" s="38"/>
      <c r="J4668" s="38"/>
      <c r="M4668" s="39"/>
      <c r="AG4668" s="32"/>
      <c r="AH4668" s="32"/>
      <c r="AI4668" s="40"/>
      <c r="AJ4668" s="41"/>
      <c r="AK4668" s="42"/>
      <c r="AL4668" s="40"/>
      <c r="AM4668" s="41"/>
      <c r="AN4668" s="42"/>
      <c r="AO4668" s="43"/>
      <c r="AP4668" s="43"/>
      <c r="AQ4668" s="43"/>
    </row>
    <row r="4669" spans="5:43" x14ac:dyDescent="0.2">
      <c r="E4669" s="36"/>
      <c r="G4669" s="37"/>
      <c r="H4669" s="38"/>
      <c r="I4669" s="38"/>
      <c r="J4669" s="38"/>
      <c r="M4669" s="39"/>
      <c r="AG4669" s="32"/>
      <c r="AH4669" s="32"/>
      <c r="AI4669" s="40"/>
      <c r="AJ4669" s="41"/>
      <c r="AK4669" s="42"/>
      <c r="AL4669" s="40"/>
      <c r="AM4669" s="41"/>
      <c r="AN4669" s="42"/>
      <c r="AO4669" s="43"/>
      <c r="AP4669" s="43"/>
      <c r="AQ4669" s="43"/>
    </row>
    <row r="4670" spans="5:43" x14ac:dyDescent="0.2">
      <c r="E4670" s="36"/>
      <c r="G4670" s="37"/>
      <c r="H4670" s="38"/>
      <c r="I4670" s="38"/>
      <c r="J4670" s="38"/>
      <c r="M4670" s="39"/>
      <c r="AG4670" s="32"/>
      <c r="AH4670" s="32"/>
      <c r="AI4670" s="40"/>
      <c r="AJ4670" s="41"/>
      <c r="AK4670" s="42"/>
      <c r="AL4670" s="40"/>
      <c r="AM4670" s="41"/>
      <c r="AN4670" s="42"/>
      <c r="AO4670" s="43"/>
      <c r="AP4670" s="43"/>
      <c r="AQ4670" s="43"/>
    </row>
    <row r="4671" spans="5:43" x14ac:dyDescent="0.2">
      <c r="E4671" s="36"/>
      <c r="G4671" s="37"/>
      <c r="H4671" s="38"/>
      <c r="I4671" s="38"/>
      <c r="J4671" s="38"/>
      <c r="M4671" s="39"/>
      <c r="AG4671" s="32"/>
      <c r="AH4671" s="32"/>
      <c r="AI4671" s="40"/>
      <c r="AJ4671" s="41"/>
      <c r="AK4671" s="42"/>
      <c r="AL4671" s="40"/>
      <c r="AM4671" s="41"/>
      <c r="AN4671" s="42"/>
      <c r="AO4671" s="43"/>
      <c r="AP4671" s="43"/>
      <c r="AQ4671" s="43"/>
    </row>
    <row r="4672" spans="5:43" x14ac:dyDescent="0.2">
      <c r="E4672" s="36"/>
      <c r="G4672" s="37"/>
      <c r="H4672" s="38"/>
      <c r="I4672" s="38"/>
      <c r="J4672" s="38"/>
      <c r="M4672" s="39"/>
      <c r="AG4672" s="32"/>
      <c r="AH4672" s="32"/>
      <c r="AI4672" s="40"/>
      <c r="AJ4672" s="41"/>
      <c r="AK4672" s="42"/>
      <c r="AL4672" s="40"/>
      <c r="AM4672" s="41"/>
      <c r="AN4672" s="42"/>
      <c r="AO4672" s="43"/>
      <c r="AP4672" s="43"/>
      <c r="AQ4672" s="43"/>
    </row>
    <row r="4673" spans="5:43" x14ac:dyDescent="0.2">
      <c r="E4673" s="36"/>
      <c r="G4673" s="37"/>
      <c r="H4673" s="38"/>
      <c r="I4673" s="38"/>
      <c r="J4673" s="38"/>
      <c r="M4673" s="39"/>
      <c r="AG4673" s="32"/>
      <c r="AH4673" s="32"/>
      <c r="AI4673" s="40"/>
      <c r="AJ4673" s="41"/>
      <c r="AK4673" s="42"/>
      <c r="AL4673" s="40"/>
      <c r="AM4673" s="41"/>
      <c r="AN4673" s="42"/>
      <c r="AO4673" s="43"/>
      <c r="AP4673" s="43"/>
      <c r="AQ4673" s="43"/>
    </row>
    <row r="4674" spans="5:43" x14ac:dyDescent="0.2">
      <c r="E4674" s="36"/>
      <c r="G4674" s="37"/>
      <c r="H4674" s="38"/>
      <c r="I4674" s="38"/>
      <c r="J4674" s="38"/>
      <c r="M4674" s="39"/>
      <c r="AG4674" s="32"/>
      <c r="AH4674" s="32"/>
      <c r="AI4674" s="40"/>
      <c r="AJ4674" s="41"/>
      <c r="AK4674" s="42"/>
      <c r="AL4674" s="40"/>
      <c r="AM4674" s="41"/>
      <c r="AN4674" s="42"/>
      <c r="AO4674" s="43"/>
      <c r="AP4674" s="43"/>
      <c r="AQ4674" s="43"/>
    </row>
    <row r="4675" spans="5:43" x14ac:dyDescent="0.2">
      <c r="E4675" s="36"/>
      <c r="G4675" s="37"/>
      <c r="H4675" s="38"/>
      <c r="I4675" s="38"/>
      <c r="J4675" s="38"/>
      <c r="M4675" s="39"/>
      <c r="AG4675" s="32"/>
      <c r="AH4675" s="32"/>
      <c r="AI4675" s="40"/>
      <c r="AJ4675" s="41"/>
      <c r="AK4675" s="42"/>
      <c r="AL4675" s="40"/>
      <c r="AM4675" s="41"/>
      <c r="AN4675" s="42"/>
      <c r="AO4675" s="43"/>
      <c r="AP4675" s="43"/>
      <c r="AQ4675" s="43"/>
    </row>
    <row r="4676" spans="5:43" x14ac:dyDescent="0.2">
      <c r="E4676" s="36"/>
      <c r="G4676" s="37"/>
      <c r="H4676" s="38"/>
      <c r="I4676" s="38"/>
      <c r="J4676" s="38"/>
      <c r="M4676" s="39"/>
      <c r="AG4676" s="32"/>
      <c r="AH4676" s="32"/>
      <c r="AI4676" s="40"/>
      <c r="AJ4676" s="41"/>
      <c r="AK4676" s="42"/>
      <c r="AL4676" s="40"/>
      <c r="AM4676" s="41"/>
      <c r="AN4676" s="42"/>
      <c r="AO4676" s="43"/>
      <c r="AP4676" s="43"/>
      <c r="AQ4676" s="43"/>
    </row>
    <row r="4677" spans="5:43" x14ac:dyDescent="0.2">
      <c r="E4677" s="36"/>
      <c r="G4677" s="37"/>
      <c r="H4677" s="38"/>
      <c r="I4677" s="38"/>
      <c r="J4677" s="38"/>
      <c r="M4677" s="39"/>
      <c r="AG4677" s="32"/>
      <c r="AH4677" s="32"/>
      <c r="AI4677" s="40"/>
      <c r="AJ4677" s="41"/>
      <c r="AK4677" s="42"/>
      <c r="AL4677" s="40"/>
      <c r="AM4677" s="41"/>
      <c r="AN4677" s="42"/>
      <c r="AO4677" s="43"/>
      <c r="AP4677" s="43"/>
      <c r="AQ4677" s="43"/>
    </row>
    <row r="4678" spans="5:43" x14ac:dyDescent="0.2">
      <c r="E4678" s="36"/>
      <c r="G4678" s="37"/>
      <c r="H4678" s="38"/>
      <c r="I4678" s="38"/>
      <c r="J4678" s="38"/>
      <c r="M4678" s="39"/>
      <c r="AG4678" s="32"/>
      <c r="AH4678" s="32"/>
      <c r="AI4678" s="40"/>
      <c r="AJ4678" s="41"/>
      <c r="AK4678" s="42"/>
      <c r="AL4678" s="40"/>
      <c r="AM4678" s="41"/>
      <c r="AN4678" s="42"/>
      <c r="AO4678" s="43"/>
      <c r="AP4678" s="43"/>
      <c r="AQ4678" s="43"/>
    </row>
    <row r="4679" spans="5:43" x14ac:dyDescent="0.2">
      <c r="E4679" s="36"/>
      <c r="G4679" s="37"/>
      <c r="H4679" s="38"/>
      <c r="I4679" s="38"/>
      <c r="J4679" s="38"/>
      <c r="M4679" s="39"/>
      <c r="AG4679" s="32"/>
      <c r="AH4679" s="32"/>
      <c r="AI4679" s="40"/>
      <c r="AJ4679" s="41"/>
      <c r="AK4679" s="42"/>
      <c r="AL4679" s="40"/>
      <c r="AM4679" s="41"/>
      <c r="AN4679" s="42"/>
      <c r="AO4679" s="43"/>
      <c r="AP4679" s="43"/>
      <c r="AQ4679" s="43"/>
    </row>
    <row r="4680" spans="5:43" x14ac:dyDescent="0.2">
      <c r="E4680" s="36"/>
      <c r="G4680" s="37"/>
      <c r="H4680" s="38"/>
      <c r="I4680" s="38"/>
      <c r="J4680" s="38"/>
      <c r="M4680" s="39"/>
      <c r="AG4680" s="32"/>
      <c r="AH4680" s="32"/>
      <c r="AI4680" s="40"/>
      <c r="AJ4680" s="41"/>
      <c r="AK4680" s="42"/>
      <c r="AL4680" s="40"/>
      <c r="AM4680" s="41"/>
      <c r="AN4680" s="42"/>
      <c r="AO4680" s="43"/>
      <c r="AP4680" s="43"/>
      <c r="AQ4680" s="43"/>
    </row>
    <row r="4681" spans="5:43" x14ac:dyDescent="0.2">
      <c r="E4681" s="36"/>
      <c r="G4681" s="37"/>
      <c r="H4681" s="38"/>
      <c r="I4681" s="38"/>
      <c r="J4681" s="38"/>
      <c r="M4681" s="39"/>
      <c r="AG4681" s="32"/>
      <c r="AH4681" s="32"/>
      <c r="AI4681" s="40"/>
      <c r="AJ4681" s="41"/>
      <c r="AK4681" s="42"/>
      <c r="AL4681" s="40"/>
      <c r="AM4681" s="41"/>
      <c r="AN4681" s="42"/>
      <c r="AO4681" s="43"/>
      <c r="AP4681" s="43"/>
      <c r="AQ4681" s="43"/>
    </row>
    <row r="4682" spans="5:43" x14ac:dyDescent="0.2">
      <c r="E4682" s="36"/>
      <c r="G4682" s="37"/>
      <c r="H4682" s="38"/>
      <c r="I4682" s="38"/>
      <c r="J4682" s="38"/>
      <c r="M4682" s="39"/>
      <c r="AG4682" s="32"/>
      <c r="AH4682" s="32"/>
      <c r="AI4682" s="40"/>
      <c r="AJ4682" s="41"/>
      <c r="AK4682" s="42"/>
      <c r="AL4682" s="40"/>
      <c r="AM4682" s="41"/>
      <c r="AN4682" s="42"/>
      <c r="AO4682" s="43"/>
      <c r="AP4682" s="43"/>
      <c r="AQ4682" s="43"/>
    </row>
    <row r="4683" spans="5:43" x14ac:dyDescent="0.2">
      <c r="E4683" s="36"/>
      <c r="G4683" s="37"/>
      <c r="H4683" s="38"/>
      <c r="I4683" s="38"/>
      <c r="J4683" s="38"/>
      <c r="M4683" s="39"/>
      <c r="AG4683" s="32"/>
      <c r="AH4683" s="32"/>
      <c r="AI4683" s="40"/>
      <c r="AJ4683" s="41"/>
      <c r="AK4683" s="42"/>
      <c r="AL4683" s="40"/>
      <c r="AM4683" s="41"/>
      <c r="AN4683" s="42"/>
      <c r="AO4683" s="43"/>
      <c r="AP4683" s="43"/>
      <c r="AQ4683" s="43"/>
    </row>
    <row r="4684" spans="5:43" x14ac:dyDescent="0.2">
      <c r="E4684" s="36"/>
      <c r="G4684" s="37"/>
      <c r="H4684" s="38"/>
      <c r="I4684" s="38"/>
      <c r="J4684" s="38"/>
      <c r="M4684" s="39"/>
      <c r="AG4684" s="32"/>
      <c r="AH4684" s="32"/>
      <c r="AI4684" s="40"/>
      <c r="AJ4684" s="41"/>
      <c r="AK4684" s="42"/>
      <c r="AL4684" s="40"/>
      <c r="AM4684" s="41"/>
      <c r="AN4684" s="42"/>
      <c r="AO4684" s="43"/>
      <c r="AP4684" s="43"/>
      <c r="AQ4684" s="43"/>
    </row>
    <row r="4685" spans="5:43" x14ac:dyDescent="0.2">
      <c r="E4685" s="36"/>
      <c r="G4685" s="37"/>
      <c r="H4685" s="38"/>
      <c r="I4685" s="38"/>
      <c r="J4685" s="38"/>
      <c r="M4685" s="39"/>
      <c r="AG4685" s="32"/>
      <c r="AH4685" s="32"/>
      <c r="AI4685" s="40"/>
      <c r="AJ4685" s="41"/>
      <c r="AK4685" s="42"/>
      <c r="AL4685" s="40"/>
      <c r="AM4685" s="41"/>
      <c r="AN4685" s="42"/>
      <c r="AO4685" s="43"/>
      <c r="AP4685" s="43"/>
      <c r="AQ4685" s="43"/>
    </row>
    <row r="4686" spans="5:43" x14ac:dyDescent="0.2">
      <c r="E4686" s="36"/>
      <c r="G4686" s="37"/>
      <c r="H4686" s="38"/>
      <c r="I4686" s="38"/>
      <c r="J4686" s="38"/>
      <c r="M4686" s="39"/>
      <c r="AG4686" s="32"/>
      <c r="AH4686" s="32"/>
      <c r="AI4686" s="40"/>
      <c r="AJ4686" s="41"/>
      <c r="AK4686" s="42"/>
      <c r="AL4686" s="40"/>
      <c r="AM4686" s="41"/>
      <c r="AN4686" s="42"/>
      <c r="AO4686" s="43"/>
      <c r="AP4686" s="43"/>
      <c r="AQ4686" s="43"/>
    </row>
    <row r="4687" spans="5:43" x14ac:dyDescent="0.2">
      <c r="E4687" s="36"/>
      <c r="G4687" s="37"/>
      <c r="H4687" s="38"/>
      <c r="I4687" s="38"/>
      <c r="J4687" s="38"/>
      <c r="M4687" s="39"/>
      <c r="AG4687" s="32"/>
      <c r="AH4687" s="32"/>
      <c r="AI4687" s="40"/>
      <c r="AJ4687" s="41"/>
      <c r="AK4687" s="42"/>
      <c r="AL4687" s="40"/>
      <c r="AM4687" s="41"/>
      <c r="AN4687" s="42"/>
      <c r="AO4687" s="43"/>
      <c r="AP4687" s="43"/>
      <c r="AQ4687" s="43"/>
    </row>
    <row r="4688" spans="5:43" x14ac:dyDescent="0.2">
      <c r="E4688" s="36"/>
      <c r="G4688" s="37"/>
      <c r="H4688" s="38"/>
      <c r="I4688" s="38"/>
      <c r="J4688" s="38"/>
      <c r="M4688" s="39"/>
      <c r="AG4688" s="32"/>
      <c r="AH4688" s="32"/>
      <c r="AI4688" s="40"/>
      <c r="AJ4688" s="41"/>
      <c r="AK4688" s="42"/>
      <c r="AL4688" s="40"/>
      <c r="AM4688" s="41"/>
      <c r="AN4688" s="42"/>
      <c r="AO4688" s="43"/>
      <c r="AP4688" s="43"/>
      <c r="AQ4688" s="43"/>
    </row>
    <row r="4689" spans="5:43" x14ac:dyDescent="0.2">
      <c r="E4689" s="36"/>
      <c r="G4689" s="37"/>
      <c r="H4689" s="38"/>
      <c r="I4689" s="38"/>
      <c r="J4689" s="38"/>
      <c r="M4689" s="39"/>
      <c r="AG4689" s="32"/>
      <c r="AH4689" s="32"/>
      <c r="AI4689" s="40"/>
      <c r="AJ4689" s="41"/>
      <c r="AK4689" s="42"/>
      <c r="AL4689" s="40"/>
      <c r="AM4689" s="41"/>
      <c r="AN4689" s="42"/>
      <c r="AO4689" s="43"/>
      <c r="AP4689" s="43"/>
      <c r="AQ4689" s="43"/>
    </row>
    <row r="4690" spans="5:43" x14ac:dyDescent="0.2">
      <c r="E4690" s="36"/>
      <c r="G4690" s="37"/>
      <c r="H4690" s="38"/>
      <c r="I4690" s="38"/>
      <c r="J4690" s="38"/>
      <c r="M4690" s="39"/>
      <c r="AG4690" s="32"/>
      <c r="AH4690" s="32"/>
      <c r="AI4690" s="40"/>
      <c r="AJ4690" s="41"/>
      <c r="AK4690" s="42"/>
      <c r="AL4690" s="40"/>
      <c r="AM4690" s="41"/>
      <c r="AN4690" s="42"/>
      <c r="AO4690" s="43"/>
      <c r="AP4690" s="43"/>
      <c r="AQ4690" s="43"/>
    </row>
    <row r="4691" spans="5:43" x14ac:dyDescent="0.2">
      <c r="E4691" s="36"/>
      <c r="G4691" s="37"/>
      <c r="H4691" s="38"/>
      <c r="I4691" s="38"/>
      <c r="J4691" s="38"/>
      <c r="M4691" s="39"/>
      <c r="AG4691" s="32"/>
      <c r="AH4691" s="32"/>
      <c r="AI4691" s="40"/>
      <c r="AJ4691" s="41"/>
      <c r="AK4691" s="42"/>
      <c r="AL4691" s="40"/>
      <c r="AM4691" s="41"/>
      <c r="AN4691" s="42"/>
      <c r="AO4691" s="43"/>
      <c r="AP4691" s="43"/>
      <c r="AQ4691" s="43"/>
    </row>
    <row r="4692" spans="5:43" x14ac:dyDescent="0.2">
      <c r="E4692" s="36"/>
      <c r="G4692" s="37"/>
      <c r="H4692" s="38"/>
      <c r="I4692" s="38"/>
      <c r="J4692" s="38"/>
      <c r="M4692" s="39"/>
      <c r="AG4692" s="32"/>
      <c r="AH4692" s="32"/>
      <c r="AI4692" s="40"/>
      <c r="AJ4692" s="41"/>
      <c r="AK4692" s="42"/>
      <c r="AL4692" s="40"/>
      <c r="AM4692" s="41"/>
      <c r="AN4692" s="42"/>
      <c r="AO4692" s="43"/>
      <c r="AP4692" s="43"/>
      <c r="AQ4692" s="43"/>
    </row>
    <row r="4693" spans="5:43" x14ac:dyDescent="0.2">
      <c r="E4693" s="36"/>
      <c r="G4693" s="37"/>
      <c r="H4693" s="38"/>
      <c r="I4693" s="38"/>
      <c r="J4693" s="38"/>
      <c r="M4693" s="39"/>
      <c r="AG4693" s="32"/>
      <c r="AH4693" s="32"/>
      <c r="AI4693" s="40"/>
      <c r="AJ4693" s="41"/>
      <c r="AK4693" s="42"/>
      <c r="AL4693" s="40"/>
      <c r="AM4693" s="41"/>
      <c r="AN4693" s="42"/>
      <c r="AO4693" s="43"/>
      <c r="AP4693" s="43"/>
      <c r="AQ4693" s="43"/>
    </row>
    <row r="4694" spans="5:43" x14ac:dyDescent="0.2">
      <c r="E4694" s="36"/>
      <c r="G4694" s="37"/>
      <c r="H4694" s="38"/>
      <c r="I4694" s="38"/>
      <c r="J4694" s="38"/>
      <c r="M4694" s="39"/>
      <c r="AG4694" s="32"/>
      <c r="AH4694" s="32"/>
      <c r="AI4694" s="40"/>
      <c r="AJ4694" s="41"/>
      <c r="AK4694" s="42"/>
      <c r="AL4694" s="40"/>
      <c r="AM4694" s="41"/>
      <c r="AN4694" s="42"/>
      <c r="AO4694" s="43"/>
      <c r="AP4694" s="43"/>
      <c r="AQ4694" s="43"/>
    </row>
    <row r="4695" spans="5:43" x14ac:dyDescent="0.2">
      <c r="E4695" s="36"/>
      <c r="G4695" s="37"/>
      <c r="H4695" s="38"/>
      <c r="I4695" s="38"/>
      <c r="J4695" s="38"/>
      <c r="M4695" s="39"/>
      <c r="AG4695" s="32"/>
      <c r="AH4695" s="32"/>
      <c r="AI4695" s="40"/>
      <c r="AJ4695" s="41"/>
      <c r="AK4695" s="42"/>
      <c r="AL4695" s="40"/>
      <c r="AM4695" s="41"/>
      <c r="AN4695" s="42"/>
      <c r="AO4695" s="43"/>
      <c r="AP4695" s="43"/>
      <c r="AQ4695" s="43"/>
    </row>
    <row r="4696" spans="5:43" x14ac:dyDescent="0.2">
      <c r="E4696" s="36"/>
      <c r="G4696" s="37"/>
      <c r="H4696" s="38"/>
      <c r="I4696" s="38"/>
      <c r="J4696" s="38"/>
      <c r="M4696" s="39"/>
      <c r="AG4696" s="32"/>
      <c r="AH4696" s="32"/>
      <c r="AI4696" s="40"/>
      <c r="AJ4696" s="41"/>
      <c r="AK4696" s="42"/>
      <c r="AL4696" s="40"/>
      <c r="AM4696" s="41"/>
      <c r="AN4696" s="42"/>
      <c r="AO4696" s="43"/>
      <c r="AP4696" s="43"/>
      <c r="AQ4696" s="43"/>
    </row>
    <row r="4697" spans="5:43" x14ac:dyDescent="0.2">
      <c r="E4697" s="36"/>
      <c r="G4697" s="37"/>
      <c r="H4697" s="38"/>
      <c r="I4697" s="38"/>
      <c r="J4697" s="38"/>
      <c r="M4697" s="39"/>
      <c r="AG4697" s="32"/>
      <c r="AH4697" s="32"/>
      <c r="AI4697" s="40"/>
      <c r="AJ4697" s="41"/>
      <c r="AK4697" s="42"/>
      <c r="AL4697" s="40"/>
      <c r="AM4697" s="41"/>
      <c r="AN4697" s="42"/>
      <c r="AO4697" s="43"/>
      <c r="AP4697" s="43"/>
      <c r="AQ4697" s="43"/>
    </row>
    <row r="4698" spans="5:43" x14ac:dyDescent="0.2">
      <c r="E4698" s="36"/>
      <c r="G4698" s="37"/>
      <c r="H4698" s="38"/>
      <c r="I4698" s="38"/>
      <c r="J4698" s="38"/>
      <c r="M4698" s="39"/>
      <c r="AG4698" s="32"/>
      <c r="AH4698" s="32"/>
      <c r="AI4698" s="40"/>
      <c r="AJ4698" s="41"/>
      <c r="AK4698" s="42"/>
      <c r="AL4698" s="40"/>
      <c r="AM4698" s="41"/>
      <c r="AN4698" s="42"/>
      <c r="AO4698" s="43"/>
      <c r="AP4698" s="43"/>
      <c r="AQ4698" s="43"/>
    </row>
    <row r="4699" spans="5:43" x14ac:dyDescent="0.2">
      <c r="E4699" s="36"/>
      <c r="G4699" s="37"/>
      <c r="H4699" s="38"/>
      <c r="I4699" s="38"/>
      <c r="J4699" s="38"/>
      <c r="M4699" s="39"/>
      <c r="AG4699" s="32"/>
      <c r="AH4699" s="32"/>
      <c r="AI4699" s="40"/>
      <c r="AJ4699" s="41"/>
      <c r="AK4699" s="42"/>
      <c r="AL4699" s="40"/>
      <c r="AM4699" s="41"/>
      <c r="AN4699" s="42"/>
      <c r="AO4699" s="43"/>
      <c r="AP4699" s="43"/>
      <c r="AQ4699" s="43"/>
    </row>
    <row r="4700" spans="5:43" x14ac:dyDescent="0.2">
      <c r="E4700" s="36"/>
      <c r="G4700" s="37"/>
      <c r="H4700" s="38"/>
      <c r="I4700" s="38"/>
      <c r="J4700" s="38"/>
      <c r="M4700" s="39"/>
      <c r="AG4700" s="32"/>
      <c r="AH4700" s="32"/>
      <c r="AI4700" s="40"/>
      <c r="AJ4700" s="41"/>
      <c r="AK4700" s="42"/>
      <c r="AL4700" s="40"/>
      <c r="AM4700" s="41"/>
      <c r="AN4700" s="42"/>
      <c r="AO4700" s="43"/>
      <c r="AP4700" s="43"/>
      <c r="AQ4700" s="43"/>
    </row>
    <row r="4701" spans="5:43" x14ac:dyDescent="0.2">
      <c r="E4701" s="36"/>
      <c r="G4701" s="37"/>
      <c r="H4701" s="38"/>
      <c r="I4701" s="38"/>
      <c r="J4701" s="38"/>
      <c r="M4701" s="39"/>
      <c r="AG4701" s="32"/>
      <c r="AH4701" s="32"/>
      <c r="AI4701" s="40"/>
      <c r="AJ4701" s="41"/>
      <c r="AK4701" s="42"/>
      <c r="AL4701" s="40"/>
      <c r="AM4701" s="41"/>
      <c r="AN4701" s="42"/>
      <c r="AO4701" s="43"/>
      <c r="AP4701" s="43"/>
      <c r="AQ4701" s="43"/>
    </row>
    <row r="4702" spans="5:43" x14ac:dyDescent="0.2">
      <c r="E4702" s="36"/>
      <c r="G4702" s="37"/>
      <c r="H4702" s="38"/>
      <c r="I4702" s="38"/>
      <c r="J4702" s="38"/>
      <c r="M4702" s="39"/>
      <c r="AG4702" s="32"/>
      <c r="AH4702" s="32"/>
      <c r="AI4702" s="40"/>
      <c r="AJ4702" s="41"/>
      <c r="AK4702" s="42"/>
      <c r="AL4702" s="40"/>
      <c r="AM4702" s="41"/>
      <c r="AN4702" s="42"/>
      <c r="AO4702" s="43"/>
      <c r="AP4702" s="43"/>
      <c r="AQ4702" s="43"/>
    </row>
    <row r="4703" spans="5:43" x14ac:dyDescent="0.2">
      <c r="E4703" s="36"/>
      <c r="G4703" s="37"/>
      <c r="H4703" s="38"/>
      <c r="I4703" s="38"/>
      <c r="J4703" s="38"/>
      <c r="M4703" s="39"/>
      <c r="AG4703" s="32"/>
      <c r="AH4703" s="32"/>
      <c r="AI4703" s="40"/>
      <c r="AJ4703" s="41"/>
      <c r="AK4703" s="42"/>
      <c r="AL4703" s="40"/>
      <c r="AM4703" s="41"/>
      <c r="AN4703" s="42"/>
      <c r="AO4703" s="43"/>
      <c r="AP4703" s="43"/>
      <c r="AQ4703" s="43"/>
    </row>
    <row r="4704" spans="5:43" x14ac:dyDescent="0.2">
      <c r="E4704" s="36"/>
      <c r="G4704" s="37"/>
      <c r="H4704" s="38"/>
      <c r="I4704" s="38"/>
      <c r="J4704" s="38"/>
      <c r="M4704" s="39"/>
      <c r="AG4704" s="32"/>
      <c r="AH4704" s="32"/>
      <c r="AI4704" s="40"/>
      <c r="AJ4704" s="41"/>
      <c r="AK4704" s="42"/>
      <c r="AL4704" s="40"/>
      <c r="AM4704" s="41"/>
      <c r="AN4704" s="42"/>
      <c r="AO4704" s="43"/>
      <c r="AP4704" s="43"/>
      <c r="AQ4704" s="43"/>
    </row>
    <row r="4705" spans="5:43" x14ac:dyDescent="0.2">
      <c r="E4705" s="36"/>
      <c r="G4705" s="37"/>
      <c r="H4705" s="38"/>
      <c r="I4705" s="38"/>
      <c r="J4705" s="38"/>
      <c r="M4705" s="39"/>
      <c r="AG4705" s="32"/>
      <c r="AH4705" s="32"/>
      <c r="AI4705" s="40"/>
      <c r="AJ4705" s="41"/>
      <c r="AK4705" s="42"/>
      <c r="AL4705" s="40"/>
      <c r="AM4705" s="41"/>
      <c r="AN4705" s="42"/>
      <c r="AO4705" s="43"/>
      <c r="AP4705" s="43"/>
      <c r="AQ4705" s="43"/>
    </row>
    <row r="4706" spans="5:43" x14ac:dyDescent="0.2">
      <c r="E4706" s="36"/>
      <c r="G4706" s="37"/>
      <c r="H4706" s="38"/>
      <c r="I4706" s="38"/>
      <c r="J4706" s="38"/>
      <c r="M4706" s="39"/>
      <c r="AG4706" s="32"/>
      <c r="AH4706" s="32"/>
      <c r="AI4706" s="40"/>
      <c r="AJ4706" s="41"/>
      <c r="AK4706" s="42"/>
      <c r="AL4706" s="40"/>
      <c r="AM4706" s="41"/>
      <c r="AN4706" s="42"/>
      <c r="AO4706" s="43"/>
      <c r="AP4706" s="43"/>
      <c r="AQ4706" s="43"/>
    </row>
    <row r="4707" spans="5:43" x14ac:dyDescent="0.2">
      <c r="E4707" s="36"/>
      <c r="G4707" s="37"/>
      <c r="H4707" s="38"/>
      <c r="I4707" s="38"/>
      <c r="J4707" s="38"/>
      <c r="M4707" s="39"/>
      <c r="AG4707" s="32"/>
      <c r="AH4707" s="32"/>
      <c r="AI4707" s="40"/>
      <c r="AJ4707" s="41"/>
      <c r="AK4707" s="42"/>
      <c r="AL4707" s="40"/>
      <c r="AM4707" s="41"/>
      <c r="AN4707" s="42"/>
      <c r="AO4707" s="43"/>
      <c r="AP4707" s="43"/>
      <c r="AQ4707" s="43"/>
    </row>
    <row r="4708" spans="5:43" x14ac:dyDescent="0.2">
      <c r="E4708" s="36"/>
      <c r="G4708" s="37"/>
      <c r="H4708" s="38"/>
      <c r="I4708" s="38"/>
      <c r="J4708" s="38"/>
      <c r="M4708" s="39"/>
      <c r="AG4708" s="32"/>
      <c r="AH4708" s="32"/>
      <c r="AI4708" s="40"/>
      <c r="AJ4708" s="41"/>
      <c r="AK4708" s="42"/>
      <c r="AL4708" s="40"/>
      <c r="AM4708" s="41"/>
      <c r="AN4708" s="42"/>
      <c r="AO4708" s="43"/>
      <c r="AP4708" s="43"/>
      <c r="AQ4708" s="43"/>
    </row>
    <row r="4709" spans="5:43" x14ac:dyDescent="0.2">
      <c r="E4709" s="36"/>
      <c r="G4709" s="37"/>
      <c r="H4709" s="38"/>
      <c r="I4709" s="38"/>
      <c r="J4709" s="38"/>
      <c r="M4709" s="39"/>
      <c r="AG4709" s="32"/>
      <c r="AH4709" s="32"/>
      <c r="AI4709" s="40"/>
      <c r="AJ4709" s="41"/>
      <c r="AK4709" s="42"/>
      <c r="AL4709" s="40"/>
      <c r="AM4709" s="41"/>
      <c r="AN4709" s="42"/>
      <c r="AO4709" s="43"/>
      <c r="AP4709" s="43"/>
      <c r="AQ4709" s="43"/>
    </row>
    <row r="4710" spans="5:43" x14ac:dyDescent="0.2">
      <c r="E4710" s="36"/>
      <c r="G4710" s="37"/>
      <c r="H4710" s="38"/>
      <c r="I4710" s="38"/>
      <c r="J4710" s="38"/>
      <c r="M4710" s="39"/>
      <c r="AG4710" s="32"/>
      <c r="AH4710" s="32"/>
      <c r="AI4710" s="40"/>
      <c r="AJ4710" s="41"/>
      <c r="AK4710" s="42"/>
      <c r="AL4710" s="40"/>
      <c r="AM4710" s="41"/>
      <c r="AN4710" s="42"/>
      <c r="AO4710" s="43"/>
      <c r="AP4710" s="43"/>
      <c r="AQ4710" s="43"/>
    </row>
    <row r="4711" spans="5:43" x14ac:dyDescent="0.2">
      <c r="E4711" s="36"/>
      <c r="G4711" s="37"/>
      <c r="H4711" s="38"/>
      <c r="I4711" s="38"/>
      <c r="J4711" s="38"/>
      <c r="M4711" s="39"/>
      <c r="AG4711" s="32"/>
      <c r="AH4711" s="32"/>
      <c r="AI4711" s="40"/>
      <c r="AJ4711" s="41"/>
      <c r="AK4711" s="42"/>
      <c r="AL4711" s="40"/>
      <c r="AM4711" s="41"/>
      <c r="AN4711" s="42"/>
      <c r="AO4711" s="43"/>
      <c r="AP4711" s="43"/>
      <c r="AQ4711" s="43"/>
    </row>
    <row r="4712" spans="5:43" x14ac:dyDescent="0.2">
      <c r="E4712" s="36"/>
      <c r="G4712" s="37"/>
      <c r="H4712" s="38"/>
      <c r="I4712" s="38"/>
      <c r="J4712" s="38"/>
      <c r="M4712" s="39"/>
      <c r="AG4712" s="32"/>
      <c r="AH4712" s="32"/>
      <c r="AI4712" s="40"/>
      <c r="AJ4712" s="41"/>
      <c r="AK4712" s="42"/>
      <c r="AL4712" s="40"/>
      <c r="AM4712" s="41"/>
      <c r="AN4712" s="42"/>
      <c r="AO4712" s="43"/>
      <c r="AP4712" s="43"/>
      <c r="AQ4712" s="43"/>
    </row>
    <row r="4713" spans="5:43" x14ac:dyDescent="0.2">
      <c r="E4713" s="36"/>
      <c r="G4713" s="37"/>
      <c r="H4713" s="38"/>
      <c r="I4713" s="38"/>
      <c r="J4713" s="38"/>
      <c r="M4713" s="39"/>
      <c r="AG4713" s="32"/>
      <c r="AH4713" s="32"/>
      <c r="AI4713" s="40"/>
      <c r="AJ4713" s="41"/>
      <c r="AK4713" s="42"/>
      <c r="AL4713" s="40"/>
      <c r="AM4713" s="41"/>
      <c r="AN4713" s="42"/>
      <c r="AO4713" s="43"/>
      <c r="AP4713" s="43"/>
      <c r="AQ4713" s="43"/>
    </row>
    <row r="4714" spans="5:43" x14ac:dyDescent="0.2">
      <c r="E4714" s="36"/>
      <c r="G4714" s="37"/>
      <c r="H4714" s="38"/>
      <c r="I4714" s="38"/>
      <c r="J4714" s="38"/>
      <c r="M4714" s="39"/>
      <c r="AG4714" s="32"/>
      <c r="AH4714" s="32"/>
      <c r="AI4714" s="40"/>
      <c r="AJ4714" s="41"/>
      <c r="AK4714" s="42"/>
      <c r="AL4714" s="40"/>
      <c r="AM4714" s="41"/>
      <c r="AN4714" s="42"/>
      <c r="AO4714" s="43"/>
      <c r="AP4714" s="43"/>
      <c r="AQ4714" s="43"/>
    </row>
    <row r="4715" spans="5:43" x14ac:dyDescent="0.2">
      <c r="E4715" s="36"/>
      <c r="G4715" s="37"/>
      <c r="H4715" s="38"/>
      <c r="I4715" s="38"/>
      <c r="J4715" s="38"/>
      <c r="M4715" s="39"/>
      <c r="AG4715" s="32"/>
      <c r="AH4715" s="32"/>
      <c r="AI4715" s="40"/>
      <c r="AJ4715" s="41"/>
      <c r="AK4715" s="42"/>
      <c r="AL4715" s="40"/>
      <c r="AM4715" s="41"/>
      <c r="AN4715" s="42"/>
      <c r="AO4715" s="43"/>
      <c r="AP4715" s="43"/>
      <c r="AQ4715" s="43"/>
    </row>
    <row r="4716" spans="5:43" x14ac:dyDescent="0.2">
      <c r="E4716" s="36"/>
      <c r="G4716" s="37"/>
      <c r="H4716" s="38"/>
      <c r="I4716" s="38"/>
      <c r="J4716" s="38"/>
      <c r="M4716" s="39"/>
      <c r="AG4716" s="32"/>
      <c r="AH4716" s="32"/>
      <c r="AI4716" s="40"/>
      <c r="AJ4716" s="41"/>
      <c r="AK4716" s="42"/>
      <c r="AL4716" s="40"/>
      <c r="AM4716" s="41"/>
      <c r="AN4716" s="42"/>
      <c r="AO4716" s="43"/>
      <c r="AP4716" s="43"/>
      <c r="AQ4716" s="43"/>
    </row>
    <row r="4717" spans="5:43" x14ac:dyDescent="0.2">
      <c r="E4717" s="36"/>
      <c r="G4717" s="37"/>
      <c r="H4717" s="38"/>
      <c r="I4717" s="38"/>
      <c r="J4717" s="38"/>
      <c r="M4717" s="39"/>
      <c r="AG4717" s="32"/>
      <c r="AH4717" s="32"/>
      <c r="AI4717" s="40"/>
      <c r="AJ4717" s="41"/>
      <c r="AK4717" s="42"/>
      <c r="AL4717" s="40"/>
      <c r="AM4717" s="41"/>
      <c r="AN4717" s="42"/>
      <c r="AO4717" s="43"/>
      <c r="AP4717" s="43"/>
      <c r="AQ4717" s="43"/>
    </row>
    <row r="4718" spans="5:43" x14ac:dyDescent="0.2">
      <c r="E4718" s="36"/>
      <c r="G4718" s="37"/>
      <c r="H4718" s="38"/>
      <c r="I4718" s="38"/>
      <c r="J4718" s="38"/>
      <c r="M4718" s="39"/>
      <c r="AG4718" s="32"/>
      <c r="AH4718" s="32"/>
      <c r="AI4718" s="40"/>
      <c r="AJ4718" s="41"/>
      <c r="AK4718" s="42"/>
      <c r="AL4718" s="40"/>
      <c r="AM4718" s="41"/>
      <c r="AN4718" s="42"/>
      <c r="AO4718" s="43"/>
      <c r="AP4718" s="43"/>
      <c r="AQ4718" s="43"/>
    </row>
    <row r="4719" spans="5:43" x14ac:dyDescent="0.2">
      <c r="E4719" s="36"/>
      <c r="G4719" s="37"/>
      <c r="H4719" s="38"/>
      <c r="I4719" s="38"/>
      <c r="J4719" s="38"/>
      <c r="M4719" s="39"/>
      <c r="AG4719" s="32"/>
      <c r="AH4719" s="32"/>
      <c r="AI4719" s="40"/>
      <c r="AJ4719" s="41"/>
      <c r="AK4719" s="42"/>
      <c r="AL4719" s="40"/>
      <c r="AM4719" s="41"/>
      <c r="AN4719" s="42"/>
      <c r="AO4719" s="43"/>
      <c r="AP4719" s="43"/>
      <c r="AQ4719" s="43"/>
    </row>
    <row r="4720" spans="5:43" x14ac:dyDescent="0.2">
      <c r="E4720" s="36"/>
      <c r="G4720" s="37"/>
      <c r="H4720" s="38"/>
      <c r="I4720" s="38"/>
      <c r="J4720" s="38"/>
      <c r="M4720" s="39"/>
      <c r="AG4720" s="32"/>
      <c r="AH4720" s="32"/>
      <c r="AI4720" s="40"/>
      <c r="AJ4720" s="41"/>
      <c r="AK4720" s="42"/>
      <c r="AL4720" s="40"/>
      <c r="AM4720" s="41"/>
      <c r="AN4720" s="42"/>
      <c r="AO4720" s="43"/>
      <c r="AP4720" s="43"/>
      <c r="AQ4720" s="43"/>
    </row>
    <row r="4721" spans="5:43" x14ac:dyDescent="0.2">
      <c r="E4721" s="36"/>
      <c r="G4721" s="37"/>
      <c r="H4721" s="38"/>
      <c r="I4721" s="38"/>
      <c r="J4721" s="38"/>
      <c r="M4721" s="39"/>
      <c r="AG4721" s="32"/>
      <c r="AH4721" s="32"/>
      <c r="AI4721" s="40"/>
      <c r="AJ4721" s="41"/>
      <c r="AK4721" s="42"/>
      <c r="AL4721" s="40"/>
      <c r="AM4721" s="41"/>
      <c r="AN4721" s="42"/>
      <c r="AO4721" s="43"/>
      <c r="AP4721" s="43"/>
      <c r="AQ4721" s="43"/>
    </row>
    <row r="4722" spans="5:43" x14ac:dyDescent="0.2">
      <c r="E4722" s="36"/>
      <c r="G4722" s="37"/>
      <c r="H4722" s="38"/>
      <c r="I4722" s="38"/>
      <c r="J4722" s="38"/>
      <c r="M4722" s="39"/>
      <c r="AG4722" s="32"/>
      <c r="AH4722" s="32"/>
      <c r="AI4722" s="40"/>
      <c r="AJ4722" s="41"/>
      <c r="AK4722" s="42"/>
      <c r="AL4722" s="40"/>
      <c r="AM4722" s="41"/>
      <c r="AN4722" s="42"/>
      <c r="AO4722" s="43"/>
      <c r="AP4722" s="43"/>
      <c r="AQ4722" s="43"/>
    </row>
    <row r="4723" spans="5:43" x14ac:dyDescent="0.2">
      <c r="E4723" s="36"/>
      <c r="G4723" s="37"/>
      <c r="H4723" s="38"/>
      <c r="I4723" s="38"/>
      <c r="J4723" s="38"/>
      <c r="M4723" s="39"/>
      <c r="AG4723" s="32"/>
      <c r="AH4723" s="32"/>
      <c r="AI4723" s="40"/>
      <c r="AJ4723" s="41"/>
      <c r="AK4723" s="42"/>
      <c r="AL4723" s="40"/>
      <c r="AM4723" s="41"/>
      <c r="AN4723" s="42"/>
      <c r="AO4723" s="43"/>
      <c r="AP4723" s="43"/>
      <c r="AQ4723" s="43"/>
    </row>
    <row r="4724" spans="5:43" x14ac:dyDescent="0.2">
      <c r="E4724" s="36"/>
      <c r="G4724" s="37"/>
      <c r="H4724" s="38"/>
      <c r="I4724" s="38"/>
      <c r="J4724" s="38"/>
      <c r="M4724" s="39"/>
      <c r="AG4724" s="32"/>
      <c r="AH4724" s="32"/>
      <c r="AI4724" s="40"/>
      <c r="AJ4724" s="41"/>
      <c r="AK4724" s="42"/>
      <c r="AL4724" s="40"/>
      <c r="AM4724" s="41"/>
      <c r="AN4724" s="42"/>
      <c r="AO4724" s="43"/>
      <c r="AP4724" s="43"/>
      <c r="AQ4724" s="43"/>
    </row>
    <row r="4725" spans="5:43" x14ac:dyDescent="0.2">
      <c r="E4725" s="36"/>
      <c r="G4725" s="37"/>
      <c r="H4725" s="38"/>
      <c r="I4725" s="38"/>
      <c r="J4725" s="38"/>
      <c r="M4725" s="39"/>
      <c r="AG4725" s="32"/>
      <c r="AH4725" s="32"/>
      <c r="AI4725" s="40"/>
      <c r="AJ4725" s="41"/>
      <c r="AK4725" s="42"/>
      <c r="AL4725" s="40"/>
      <c r="AM4725" s="41"/>
      <c r="AN4725" s="42"/>
      <c r="AO4725" s="43"/>
      <c r="AP4725" s="43"/>
      <c r="AQ4725" s="43"/>
    </row>
    <row r="4726" spans="5:43" x14ac:dyDescent="0.2">
      <c r="E4726" s="36"/>
      <c r="G4726" s="37"/>
      <c r="H4726" s="38"/>
      <c r="I4726" s="38"/>
      <c r="J4726" s="38"/>
      <c r="M4726" s="39"/>
      <c r="AG4726" s="32"/>
      <c r="AH4726" s="32"/>
      <c r="AI4726" s="40"/>
      <c r="AJ4726" s="41"/>
      <c r="AK4726" s="42"/>
      <c r="AL4726" s="40"/>
      <c r="AM4726" s="41"/>
      <c r="AN4726" s="42"/>
      <c r="AO4726" s="43"/>
      <c r="AP4726" s="43"/>
      <c r="AQ4726" s="43"/>
    </row>
    <row r="4727" spans="5:43" x14ac:dyDescent="0.2">
      <c r="E4727" s="36"/>
      <c r="G4727" s="37"/>
      <c r="H4727" s="38"/>
      <c r="I4727" s="38"/>
      <c r="J4727" s="38"/>
      <c r="M4727" s="39"/>
      <c r="AG4727" s="32"/>
      <c r="AH4727" s="32"/>
      <c r="AI4727" s="40"/>
      <c r="AJ4727" s="41"/>
      <c r="AK4727" s="42"/>
      <c r="AL4727" s="40"/>
      <c r="AM4727" s="41"/>
      <c r="AN4727" s="42"/>
      <c r="AO4727" s="43"/>
      <c r="AP4727" s="43"/>
      <c r="AQ4727" s="43"/>
    </row>
    <row r="4728" spans="5:43" x14ac:dyDescent="0.2">
      <c r="E4728" s="36"/>
      <c r="G4728" s="37"/>
      <c r="H4728" s="38"/>
      <c r="I4728" s="38"/>
      <c r="J4728" s="38"/>
      <c r="M4728" s="39"/>
      <c r="AG4728" s="32"/>
      <c r="AH4728" s="32"/>
      <c r="AI4728" s="40"/>
      <c r="AJ4728" s="41"/>
      <c r="AK4728" s="42"/>
      <c r="AL4728" s="40"/>
      <c r="AM4728" s="41"/>
      <c r="AN4728" s="42"/>
      <c r="AO4728" s="43"/>
      <c r="AP4728" s="43"/>
      <c r="AQ4728" s="43"/>
    </row>
    <row r="4729" spans="5:43" x14ac:dyDescent="0.2">
      <c r="E4729" s="36"/>
      <c r="G4729" s="37"/>
      <c r="H4729" s="38"/>
      <c r="I4729" s="38"/>
      <c r="J4729" s="38"/>
      <c r="M4729" s="39"/>
      <c r="AG4729" s="32"/>
      <c r="AH4729" s="32"/>
      <c r="AI4729" s="40"/>
      <c r="AJ4729" s="41"/>
      <c r="AK4729" s="42"/>
      <c r="AL4729" s="40"/>
      <c r="AM4729" s="41"/>
      <c r="AN4729" s="42"/>
      <c r="AO4729" s="43"/>
      <c r="AP4729" s="43"/>
      <c r="AQ4729" s="43"/>
    </row>
    <row r="4730" spans="5:43" x14ac:dyDescent="0.2">
      <c r="E4730" s="36"/>
      <c r="G4730" s="37"/>
      <c r="H4730" s="38"/>
      <c r="I4730" s="38"/>
      <c r="J4730" s="38"/>
      <c r="M4730" s="39"/>
      <c r="AG4730" s="32"/>
      <c r="AH4730" s="32"/>
      <c r="AI4730" s="40"/>
      <c r="AJ4730" s="41"/>
      <c r="AK4730" s="42"/>
      <c r="AL4730" s="40"/>
      <c r="AM4730" s="41"/>
      <c r="AN4730" s="42"/>
      <c r="AO4730" s="43"/>
      <c r="AP4730" s="43"/>
      <c r="AQ4730" s="43"/>
    </row>
    <row r="4731" spans="5:43" x14ac:dyDescent="0.2">
      <c r="E4731" s="36"/>
      <c r="G4731" s="37"/>
      <c r="H4731" s="38"/>
      <c r="I4731" s="38"/>
      <c r="J4731" s="38"/>
      <c r="M4731" s="39"/>
      <c r="AG4731" s="32"/>
      <c r="AH4731" s="32"/>
      <c r="AI4731" s="40"/>
      <c r="AJ4731" s="41"/>
      <c r="AK4731" s="42"/>
      <c r="AL4731" s="40"/>
      <c r="AM4731" s="41"/>
      <c r="AN4731" s="42"/>
      <c r="AO4731" s="43"/>
      <c r="AP4731" s="43"/>
      <c r="AQ4731" s="43"/>
    </row>
    <row r="4732" spans="5:43" x14ac:dyDescent="0.2">
      <c r="E4732" s="36"/>
      <c r="G4732" s="37"/>
      <c r="H4732" s="38"/>
      <c r="I4732" s="38"/>
      <c r="J4732" s="38"/>
      <c r="M4732" s="39"/>
      <c r="AG4732" s="32"/>
      <c r="AH4732" s="32"/>
      <c r="AI4732" s="40"/>
      <c r="AJ4732" s="41"/>
      <c r="AK4732" s="42"/>
      <c r="AL4732" s="40"/>
      <c r="AM4732" s="41"/>
      <c r="AN4732" s="42"/>
      <c r="AO4732" s="43"/>
      <c r="AP4732" s="43"/>
      <c r="AQ4732" s="43"/>
    </row>
    <row r="4733" spans="5:43" x14ac:dyDescent="0.2">
      <c r="E4733" s="36"/>
      <c r="G4733" s="37"/>
      <c r="H4733" s="38"/>
      <c r="I4733" s="38"/>
      <c r="J4733" s="38"/>
      <c r="M4733" s="39"/>
      <c r="AG4733" s="32"/>
      <c r="AH4733" s="32"/>
      <c r="AI4733" s="40"/>
      <c r="AJ4733" s="41"/>
      <c r="AK4733" s="42"/>
      <c r="AL4733" s="40"/>
      <c r="AM4733" s="41"/>
      <c r="AN4733" s="42"/>
      <c r="AO4733" s="43"/>
      <c r="AP4733" s="43"/>
      <c r="AQ4733" s="43"/>
    </row>
    <row r="4734" spans="5:43" x14ac:dyDescent="0.2">
      <c r="E4734" s="36"/>
      <c r="G4734" s="37"/>
      <c r="H4734" s="38"/>
      <c r="I4734" s="38"/>
      <c r="J4734" s="38"/>
      <c r="M4734" s="39"/>
      <c r="AG4734" s="32"/>
      <c r="AH4734" s="32"/>
      <c r="AI4734" s="40"/>
      <c r="AJ4734" s="41"/>
      <c r="AK4734" s="42"/>
      <c r="AL4734" s="40"/>
      <c r="AM4734" s="41"/>
      <c r="AN4734" s="42"/>
      <c r="AO4734" s="43"/>
      <c r="AP4734" s="43"/>
      <c r="AQ4734" s="43"/>
    </row>
    <row r="4735" spans="5:43" x14ac:dyDescent="0.2">
      <c r="E4735" s="36"/>
      <c r="G4735" s="37"/>
      <c r="H4735" s="38"/>
      <c r="I4735" s="38"/>
      <c r="J4735" s="38"/>
      <c r="M4735" s="39"/>
      <c r="AG4735" s="32"/>
      <c r="AH4735" s="32"/>
      <c r="AI4735" s="40"/>
      <c r="AJ4735" s="41"/>
      <c r="AK4735" s="42"/>
      <c r="AL4735" s="40"/>
      <c r="AM4735" s="41"/>
      <c r="AN4735" s="42"/>
      <c r="AO4735" s="43"/>
      <c r="AP4735" s="43"/>
      <c r="AQ4735" s="43"/>
    </row>
    <row r="4736" spans="5:43" x14ac:dyDescent="0.2">
      <c r="E4736" s="36"/>
      <c r="G4736" s="37"/>
      <c r="H4736" s="38"/>
      <c r="I4736" s="38"/>
      <c r="J4736" s="38"/>
      <c r="M4736" s="39"/>
      <c r="AG4736" s="32"/>
      <c r="AH4736" s="32"/>
      <c r="AI4736" s="40"/>
      <c r="AJ4736" s="41"/>
      <c r="AK4736" s="42"/>
      <c r="AL4736" s="40"/>
      <c r="AM4736" s="41"/>
      <c r="AN4736" s="42"/>
      <c r="AO4736" s="43"/>
      <c r="AP4736" s="43"/>
      <c r="AQ4736" s="43"/>
    </row>
    <row r="4737" spans="5:43" x14ac:dyDescent="0.2">
      <c r="E4737" s="36"/>
      <c r="G4737" s="37"/>
      <c r="H4737" s="38"/>
      <c r="I4737" s="38"/>
      <c r="J4737" s="38"/>
      <c r="M4737" s="39"/>
      <c r="AG4737" s="32"/>
      <c r="AH4737" s="32"/>
      <c r="AI4737" s="40"/>
      <c r="AJ4737" s="41"/>
      <c r="AK4737" s="42"/>
      <c r="AL4737" s="40"/>
      <c r="AM4737" s="41"/>
      <c r="AN4737" s="42"/>
      <c r="AO4737" s="43"/>
      <c r="AP4737" s="43"/>
      <c r="AQ4737" s="43"/>
    </row>
    <row r="4738" spans="5:43" x14ac:dyDescent="0.2">
      <c r="E4738" s="36"/>
      <c r="G4738" s="37"/>
      <c r="H4738" s="38"/>
      <c r="I4738" s="38"/>
      <c r="J4738" s="38"/>
      <c r="M4738" s="39"/>
      <c r="AG4738" s="32"/>
      <c r="AH4738" s="32"/>
      <c r="AI4738" s="40"/>
      <c r="AJ4738" s="41"/>
      <c r="AK4738" s="42"/>
      <c r="AL4738" s="40"/>
      <c r="AM4738" s="41"/>
      <c r="AN4738" s="42"/>
      <c r="AO4738" s="43"/>
      <c r="AP4738" s="43"/>
      <c r="AQ4738" s="43"/>
    </row>
    <row r="4739" spans="5:43" x14ac:dyDescent="0.2">
      <c r="E4739" s="36"/>
      <c r="G4739" s="37"/>
      <c r="H4739" s="38"/>
      <c r="I4739" s="38"/>
      <c r="J4739" s="38"/>
      <c r="M4739" s="39"/>
      <c r="AG4739" s="32"/>
      <c r="AH4739" s="32"/>
      <c r="AI4739" s="40"/>
      <c r="AJ4739" s="41"/>
      <c r="AK4739" s="42"/>
      <c r="AL4739" s="40"/>
      <c r="AM4739" s="41"/>
      <c r="AN4739" s="42"/>
      <c r="AO4739" s="43"/>
      <c r="AP4739" s="43"/>
      <c r="AQ4739" s="43"/>
    </row>
    <row r="4740" spans="5:43" x14ac:dyDescent="0.2">
      <c r="E4740" s="36"/>
      <c r="G4740" s="37"/>
      <c r="H4740" s="38"/>
      <c r="I4740" s="38"/>
      <c r="J4740" s="38"/>
      <c r="M4740" s="39"/>
      <c r="AG4740" s="32"/>
      <c r="AH4740" s="32"/>
      <c r="AI4740" s="40"/>
      <c r="AJ4740" s="41"/>
      <c r="AK4740" s="42"/>
      <c r="AL4740" s="40"/>
      <c r="AM4740" s="41"/>
      <c r="AN4740" s="42"/>
      <c r="AO4740" s="43"/>
      <c r="AP4740" s="43"/>
      <c r="AQ4740" s="43"/>
    </row>
    <row r="4741" spans="5:43" x14ac:dyDescent="0.2">
      <c r="E4741" s="36"/>
      <c r="G4741" s="37"/>
      <c r="H4741" s="38"/>
      <c r="I4741" s="38"/>
      <c r="J4741" s="38"/>
      <c r="M4741" s="39"/>
      <c r="AG4741" s="32"/>
      <c r="AH4741" s="32"/>
      <c r="AI4741" s="40"/>
      <c r="AJ4741" s="41"/>
      <c r="AK4741" s="42"/>
      <c r="AL4741" s="40"/>
      <c r="AM4741" s="41"/>
      <c r="AN4741" s="42"/>
      <c r="AO4741" s="43"/>
      <c r="AP4741" s="43"/>
      <c r="AQ4741" s="43"/>
    </row>
    <row r="4742" spans="5:43" x14ac:dyDescent="0.2">
      <c r="E4742" s="36"/>
      <c r="G4742" s="37"/>
      <c r="H4742" s="38"/>
      <c r="I4742" s="38"/>
      <c r="J4742" s="38"/>
      <c r="M4742" s="39"/>
      <c r="AG4742" s="32"/>
      <c r="AH4742" s="32"/>
      <c r="AI4742" s="40"/>
      <c r="AJ4742" s="41"/>
      <c r="AK4742" s="42"/>
      <c r="AL4742" s="40"/>
      <c r="AM4742" s="41"/>
      <c r="AN4742" s="42"/>
      <c r="AO4742" s="43"/>
      <c r="AP4742" s="43"/>
      <c r="AQ4742" s="43"/>
    </row>
    <row r="4743" spans="5:43" x14ac:dyDescent="0.2">
      <c r="E4743" s="36"/>
      <c r="G4743" s="37"/>
      <c r="H4743" s="38"/>
      <c r="I4743" s="38"/>
      <c r="J4743" s="38"/>
      <c r="M4743" s="39"/>
      <c r="AG4743" s="32"/>
      <c r="AH4743" s="32"/>
      <c r="AI4743" s="40"/>
      <c r="AJ4743" s="41"/>
      <c r="AK4743" s="42"/>
      <c r="AL4743" s="40"/>
      <c r="AM4743" s="41"/>
      <c r="AN4743" s="42"/>
      <c r="AO4743" s="43"/>
      <c r="AP4743" s="43"/>
      <c r="AQ4743" s="43"/>
    </row>
    <row r="4744" spans="5:43" x14ac:dyDescent="0.2">
      <c r="E4744" s="36"/>
      <c r="G4744" s="37"/>
      <c r="H4744" s="38"/>
      <c r="I4744" s="38"/>
      <c r="J4744" s="38"/>
      <c r="M4744" s="39"/>
      <c r="AG4744" s="32"/>
      <c r="AH4744" s="32"/>
      <c r="AI4744" s="40"/>
      <c r="AJ4744" s="41"/>
      <c r="AK4744" s="42"/>
      <c r="AL4744" s="40"/>
      <c r="AM4744" s="41"/>
      <c r="AN4744" s="42"/>
      <c r="AO4744" s="43"/>
      <c r="AP4744" s="43"/>
      <c r="AQ4744" s="43"/>
    </row>
    <row r="4745" spans="5:43" x14ac:dyDescent="0.2">
      <c r="E4745" s="36"/>
      <c r="G4745" s="37"/>
      <c r="H4745" s="38"/>
      <c r="I4745" s="38"/>
      <c r="J4745" s="38"/>
      <c r="M4745" s="39"/>
      <c r="AG4745" s="32"/>
      <c r="AH4745" s="32"/>
      <c r="AI4745" s="40"/>
      <c r="AJ4745" s="41"/>
      <c r="AK4745" s="42"/>
      <c r="AL4745" s="40"/>
      <c r="AM4745" s="41"/>
      <c r="AN4745" s="42"/>
      <c r="AO4745" s="43"/>
      <c r="AP4745" s="43"/>
      <c r="AQ4745" s="43"/>
    </row>
    <row r="4746" spans="5:43" x14ac:dyDescent="0.2">
      <c r="E4746" s="36"/>
      <c r="G4746" s="37"/>
      <c r="H4746" s="38"/>
      <c r="I4746" s="38"/>
      <c r="J4746" s="38"/>
      <c r="M4746" s="39"/>
      <c r="AG4746" s="32"/>
      <c r="AH4746" s="32"/>
      <c r="AI4746" s="40"/>
      <c r="AJ4746" s="41"/>
      <c r="AK4746" s="42"/>
      <c r="AL4746" s="40"/>
      <c r="AM4746" s="41"/>
      <c r="AN4746" s="42"/>
      <c r="AO4746" s="43"/>
      <c r="AP4746" s="43"/>
      <c r="AQ4746" s="43"/>
    </row>
    <row r="4747" spans="5:43" x14ac:dyDescent="0.2">
      <c r="E4747" s="36"/>
      <c r="G4747" s="37"/>
      <c r="H4747" s="38"/>
      <c r="I4747" s="38"/>
      <c r="J4747" s="38"/>
      <c r="M4747" s="39"/>
      <c r="AG4747" s="32"/>
      <c r="AH4747" s="32"/>
      <c r="AI4747" s="40"/>
      <c r="AJ4747" s="41"/>
      <c r="AK4747" s="42"/>
      <c r="AL4747" s="40"/>
      <c r="AM4747" s="41"/>
      <c r="AN4747" s="42"/>
      <c r="AO4747" s="43"/>
      <c r="AP4747" s="43"/>
      <c r="AQ4747" s="43"/>
    </row>
    <row r="4748" spans="5:43" x14ac:dyDescent="0.2">
      <c r="E4748" s="36"/>
      <c r="G4748" s="37"/>
      <c r="H4748" s="38"/>
      <c r="I4748" s="38"/>
      <c r="J4748" s="38"/>
      <c r="M4748" s="39"/>
      <c r="AG4748" s="32"/>
      <c r="AH4748" s="32"/>
      <c r="AI4748" s="40"/>
      <c r="AJ4748" s="41"/>
      <c r="AK4748" s="42"/>
      <c r="AL4748" s="40"/>
      <c r="AM4748" s="41"/>
      <c r="AN4748" s="42"/>
      <c r="AO4748" s="43"/>
      <c r="AP4748" s="43"/>
      <c r="AQ4748" s="43"/>
    </row>
    <row r="4749" spans="5:43" x14ac:dyDescent="0.2">
      <c r="E4749" s="36"/>
      <c r="G4749" s="37"/>
      <c r="H4749" s="38"/>
      <c r="I4749" s="38"/>
      <c r="J4749" s="38"/>
      <c r="M4749" s="39"/>
      <c r="AG4749" s="32"/>
      <c r="AH4749" s="32"/>
      <c r="AI4749" s="40"/>
      <c r="AJ4749" s="41"/>
      <c r="AK4749" s="42"/>
      <c r="AL4749" s="40"/>
      <c r="AM4749" s="41"/>
      <c r="AN4749" s="42"/>
      <c r="AO4749" s="43"/>
      <c r="AP4749" s="43"/>
      <c r="AQ4749" s="43"/>
    </row>
    <row r="4750" spans="5:43" x14ac:dyDescent="0.2">
      <c r="E4750" s="36"/>
      <c r="G4750" s="37"/>
      <c r="H4750" s="38"/>
      <c r="I4750" s="38"/>
      <c r="J4750" s="38"/>
      <c r="M4750" s="39"/>
      <c r="AG4750" s="32"/>
      <c r="AH4750" s="32"/>
      <c r="AI4750" s="40"/>
      <c r="AJ4750" s="41"/>
      <c r="AK4750" s="42"/>
      <c r="AL4750" s="40"/>
      <c r="AM4750" s="41"/>
      <c r="AN4750" s="42"/>
      <c r="AO4750" s="43"/>
      <c r="AP4750" s="43"/>
      <c r="AQ4750" s="43"/>
    </row>
    <row r="4751" spans="5:43" x14ac:dyDescent="0.2">
      <c r="E4751" s="36"/>
      <c r="G4751" s="37"/>
      <c r="H4751" s="38"/>
      <c r="I4751" s="38"/>
      <c r="J4751" s="38"/>
      <c r="M4751" s="39"/>
      <c r="AG4751" s="32"/>
      <c r="AH4751" s="32"/>
      <c r="AI4751" s="40"/>
      <c r="AJ4751" s="41"/>
      <c r="AK4751" s="42"/>
      <c r="AL4751" s="40"/>
      <c r="AM4751" s="41"/>
      <c r="AN4751" s="42"/>
      <c r="AO4751" s="43"/>
      <c r="AP4751" s="43"/>
      <c r="AQ4751" s="43"/>
    </row>
    <row r="4752" spans="5:43" x14ac:dyDescent="0.2">
      <c r="E4752" s="36"/>
      <c r="G4752" s="37"/>
      <c r="H4752" s="38"/>
      <c r="I4752" s="38"/>
      <c r="J4752" s="38"/>
      <c r="M4752" s="39"/>
      <c r="AG4752" s="32"/>
      <c r="AH4752" s="32"/>
      <c r="AI4752" s="40"/>
      <c r="AJ4752" s="41"/>
      <c r="AK4752" s="42"/>
      <c r="AL4752" s="40"/>
      <c r="AM4752" s="41"/>
      <c r="AN4752" s="42"/>
      <c r="AO4752" s="43"/>
      <c r="AP4752" s="43"/>
      <c r="AQ4752" s="43"/>
    </row>
    <row r="4753" spans="5:43" x14ac:dyDescent="0.2">
      <c r="E4753" s="36"/>
      <c r="G4753" s="37"/>
      <c r="H4753" s="38"/>
      <c r="I4753" s="38"/>
      <c r="J4753" s="38"/>
      <c r="M4753" s="39"/>
      <c r="AG4753" s="32"/>
      <c r="AH4753" s="32"/>
      <c r="AI4753" s="40"/>
      <c r="AJ4753" s="41"/>
      <c r="AK4753" s="42"/>
      <c r="AL4753" s="40"/>
      <c r="AM4753" s="41"/>
      <c r="AN4753" s="42"/>
      <c r="AO4753" s="43"/>
      <c r="AP4753" s="43"/>
      <c r="AQ4753" s="43"/>
    </row>
    <row r="4754" spans="5:43" x14ac:dyDescent="0.2">
      <c r="E4754" s="36"/>
      <c r="G4754" s="37"/>
      <c r="H4754" s="38"/>
      <c r="I4754" s="38"/>
      <c r="J4754" s="38"/>
      <c r="M4754" s="39"/>
      <c r="AG4754" s="32"/>
      <c r="AH4754" s="32"/>
      <c r="AI4754" s="40"/>
      <c r="AJ4754" s="41"/>
      <c r="AK4754" s="42"/>
      <c r="AL4754" s="40"/>
      <c r="AM4754" s="41"/>
      <c r="AN4754" s="42"/>
      <c r="AO4754" s="43"/>
      <c r="AP4754" s="43"/>
      <c r="AQ4754" s="43"/>
    </row>
    <row r="4755" spans="5:43" x14ac:dyDescent="0.2">
      <c r="E4755" s="36"/>
      <c r="G4755" s="37"/>
      <c r="H4755" s="38"/>
      <c r="I4755" s="38"/>
      <c r="J4755" s="38"/>
      <c r="M4755" s="39"/>
      <c r="AG4755" s="32"/>
      <c r="AH4755" s="32"/>
      <c r="AI4755" s="40"/>
      <c r="AJ4755" s="41"/>
      <c r="AK4755" s="42"/>
      <c r="AL4755" s="40"/>
      <c r="AM4755" s="41"/>
      <c r="AN4755" s="42"/>
      <c r="AO4755" s="43"/>
      <c r="AP4755" s="43"/>
      <c r="AQ4755" s="43"/>
    </row>
    <row r="4756" spans="5:43" x14ac:dyDescent="0.2">
      <c r="E4756" s="36"/>
      <c r="G4756" s="37"/>
      <c r="H4756" s="38"/>
      <c r="I4756" s="38"/>
      <c r="J4756" s="38"/>
      <c r="M4756" s="39"/>
      <c r="AG4756" s="32"/>
      <c r="AH4756" s="32"/>
      <c r="AI4756" s="40"/>
      <c r="AJ4756" s="41"/>
      <c r="AK4756" s="42"/>
      <c r="AL4756" s="40"/>
      <c r="AM4756" s="41"/>
      <c r="AN4756" s="42"/>
      <c r="AO4756" s="43"/>
      <c r="AP4756" s="43"/>
      <c r="AQ4756" s="43"/>
    </row>
    <row r="4757" spans="5:43" x14ac:dyDescent="0.2">
      <c r="E4757" s="36"/>
      <c r="G4757" s="37"/>
      <c r="H4757" s="38"/>
      <c r="I4757" s="38"/>
      <c r="J4757" s="38"/>
      <c r="M4757" s="39"/>
      <c r="AG4757" s="32"/>
      <c r="AH4757" s="32"/>
      <c r="AI4757" s="40"/>
      <c r="AJ4757" s="41"/>
      <c r="AK4757" s="42"/>
      <c r="AL4757" s="40"/>
      <c r="AM4757" s="41"/>
      <c r="AN4757" s="42"/>
      <c r="AO4757" s="43"/>
      <c r="AP4757" s="43"/>
      <c r="AQ4757" s="43"/>
    </row>
    <row r="4758" spans="5:43" x14ac:dyDescent="0.2">
      <c r="E4758" s="36"/>
      <c r="G4758" s="37"/>
      <c r="H4758" s="38"/>
      <c r="I4758" s="38"/>
      <c r="J4758" s="38"/>
      <c r="M4758" s="39"/>
      <c r="AG4758" s="32"/>
      <c r="AH4758" s="32"/>
      <c r="AI4758" s="40"/>
      <c r="AJ4758" s="41"/>
      <c r="AK4758" s="42"/>
      <c r="AL4758" s="40"/>
      <c r="AM4758" s="41"/>
      <c r="AN4758" s="42"/>
      <c r="AO4758" s="43"/>
      <c r="AP4758" s="43"/>
      <c r="AQ4758" s="43"/>
    </row>
    <row r="4759" spans="5:43" x14ac:dyDescent="0.2">
      <c r="E4759" s="36"/>
      <c r="G4759" s="37"/>
      <c r="H4759" s="38"/>
      <c r="I4759" s="38"/>
      <c r="J4759" s="38"/>
      <c r="M4759" s="39"/>
      <c r="AG4759" s="32"/>
      <c r="AH4759" s="32"/>
      <c r="AI4759" s="40"/>
      <c r="AJ4759" s="41"/>
      <c r="AK4759" s="42"/>
      <c r="AL4759" s="40"/>
      <c r="AM4759" s="41"/>
      <c r="AN4759" s="42"/>
      <c r="AO4759" s="43"/>
      <c r="AP4759" s="43"/>
      <c r="AQ4759" s="43"/>
    </row>
    <row r="4760" spans="5:43" x14ac:dyDescent="0.2">
      <c r="E4760" s="36"/>
      <c r="G4760" s="37"/>
      <c r="H4760" s="38"/>
      <c r="I4760" s="38"/>
      <c r="J4760" s="38"/>
      <c r="M4760" s="39"/>
      <c r="AG4760" s="32"/>
      <c r="AH4760" s="32"/>
      <c r="AI4760" s="40"/>
      <c r="AJ4760" s="41"/>
      <c r="AK4760" s="42"/>
      <c r="AL4760" s="40"/>
      <c r="AM4760" s="41"/>
      <c r="AN4760" s="42"/>
      <c r="AO4760" s="43"/>
      <c r="AP4760" s="43"/>
      <c r="AQ4760" s="43"/>
    </row>
    <row r="4761" spans="5:43" x14ac:dyDescent="0.2">
      <c r="E4761" s="36"/>
      <c r="G4761" s="37"/>
      <c r="H4761" s="38"/>
      <c r="I4761" s="38"/>
      <c r="J4761" s="38"/>
      <c r="M4761" s="39"/>
      <c r="AG4761" s="32"/>
      <c r="AH4761" s="32"/>
      <c r="AI4761" s="40"/>
      <c r="AJ4761" s="41"/>
      <c r="AK4761" s="42"/>
      <c r="AL4761" s="40"/>
      <c r="AM4761" s="41"/>
      <c r="AN4761" s="42"/>
      <c r="AO4761" s="43"/>
      <c r="AP4761" s="43"/>
      <c r="AQ4761" s="43"/>
    </row>
    <row r="4762" spans="5:43" x14ac:dyDescent="0.2">
      <c r="E4762" s="36"/>
      <c r="G4762" s="37"/>
      <c r="H4762" s="38"/>
      <c r="I4762" s="38"/>
      <c r="J4762" s="38"/>
      <c r="M4762" s="39"/>
      <c r="AG4762" s="32"/>
      <c r="AH4762" s="32"/>
      <c r="AI4762" s="40"/>
      <c r="AJ4762" s="41"/>
      <c r="AK4762" s="42"/>
      <c r="AL4762" s="40"/>
      <c r="AM4762" s="41"/>
      <c r="AN4762" s="42"/>
      <c r="AO4762" s="43"/>
      <c r="AP4762" s="43"/>
      <c r="AQ4762" s="43"/>
    </row>
    <row r="4763" spans="5:43" x14ac:dyDescent="0.2">
      <c r="E4763" s="36"/>
      <c r="G4763" s="37"/>
      <c r="H4763" s="38"/>
      <c r="I4763" s="38"/>
      <c r="J4763" s="38"/>
      <c r="M4763" s="39"/>
      <c r="AG4763" s="32"/>
      <c r="AH4763" s="32"/>
      <c r="AI4763" s="40"/>
      <c r="AJ4763" s="41"/>
      <c r="AK4763" s="42"/>
      <c r="AL4763" s="40"/>
      <c r="AM4763" s="41"/>
      <c r="AN4763" s="42"/>
      <c r="AO4763" s="43"/>
      <c r="AP4763" s="43"/>
      <c r="AQ4763" s="43"/>
    </row>
    <row r="4764" spans="5:43" x14ac:dyDescent="0.2">
      <c r="E4764" s="36"/>
      <c r="G4764" s="37"/>
      <c r="H4764" s="38"/>
      <c r="I4764" s="38"/>
      <c r="J4764" s="38"/>
      <c r="M4764" s="39"/>
      <c r="AG4764" s="32"/>
      <c r="AH4764" s="32"/>
      <c r="AI4764" s="40"/>
      <c r="AJ4764" s="41"/>
      <c r="AK4764" s="42"/>
      <c r="AL4764" s="40"/>
      <c r="AM4764" s="41"/>
      <c r="AN4764" s="42"/>
      <c r="AO4764" s="43"/>
      <c r="AP4764" s="43"/>
      <c r="AQ4764" s="43"/>
    </row>
    <row r="4765" spans="5:43" x14ac:dyDescent="0.2">
      <c r="E4765" s="36"/>
      <c r="G4765" s="37"/>
      <c r="H4765" s="38"/>
      <c r="I4765" s="38"/>
      <c r="J4765" s="38"/>
      <c r="M4765" s="39"/>
      <c r="AG4765" s="32"/>
      <c r="AH4765" s="32"/>
      <c r="AI4765" s="40"/>
      <c r="AJ4765" s="41"/>
      <c r="AK4765" s="42"/>
      <c r="AL4765" s="40"/>
      <c r="AM4765" s="41"/>
      <c r="AN4765" s="42"/>
      <c r="AO4765" s="43"/>
      <c r="AP4765" s="43"/>
      <c r="AQ4765" s="43"/>
    </row>
    <row r="4766" spans="5:43" x14ac:dyDescent="0.2">
      <c r="E4766" s="36"/>
      <c r="G4766" s="37"/>
      <c r="H4766" s="38"/>
      <c r="I4766" s="38"/>
      <c r="J4766" s="38"/>
      <c r="M4766" s="39"/>
      <c r="AG4766" s="32"/>
      <c r="AH4766" s="32"/>
      <c r="AI4766" s="40"/>
      <c r="AJ4766" s="41"/>
      <c r="AK4766" s="42"/>
      <c r="AL4766" s="40"/>
      <c r="AM4766" s="41"/>
      <c r="AN4766" s="42"/>
      <c r="AO4766" s="43"/>
      <c r="AP4766" s="43"/>
      <c r="AQ4766" s="43"/>
    </row>
    <row r="4767" spans="5:43" x14ac:dyDescent="0.2">
      <c r="E4767" s="36"/>
      <c r="G4767" s="37"/>
      <c r="H4767" s="38"/>
      <c r="I4767" s="38"/>
      <c r="J4767" s="38"/>
      <c r="M4767" s="39"/>
      <c r="AG4767" s="32"/>
      <c r="AH4767" s="32"/>
      <c r="AI4767" s="40"/>
      <c r="AJ4767" s="41"/>
      <c r="AK4767" s="42"/>
      <c r="AL4767" s="40"/>
      <c r="AM4767" s="41"/>
      <c r="AN4767" s="42"/>
      <c r="AO4767" s="43"/>
      <c r="AP4767" s="43"/>
      <c r="AQ4767" s="43"/>
    </row>
    <row r="4768" spans="5:43" x14ac:dyDescent="0.2">
      <c r="E4768" s="36"/>
      <c r="G4768" s="37"/>
      <c r="H4768" s="38"/>
      <c r="I4768" s="38"/>
      <c r="J4768" s="38"/>
      <c r="M4768" s="39"/>
      <c r="AG4768" s="32"/>
      <c r="AH4768" s="32"/>
      <c r="AI4768" s="40"/>
      <c r="AJ4768" s="41"/>
      <c r="AK4768" s="42"/>
      <c r="AL4768" s="40"/>
      <c r="AM4768" s="41"/>
      <c r="AN4768" s="42"/>
      <c r="AO4768" s="43"/>
      <c r="AP4768" s="43"/>
      <c r="AQ4768" s="43"/>
    </row>
    <row r="4769" spans="5:43" x14ac:dyDescent="0.2">
      <c r="E4769" s="36"/>
      <c r="G4769" s="37"/>
      <c r="H4769" s="38"/>
      <c r="I4769" s="38"/>
      <c r="J4769" s="38"/>
      <c r="M4769" s="39"/>
      <c r="AG4769" s="32"/>
      <c r="AH4769" s="32"/>
      <c r="AI4769" s="40"/>
      <c r="AJ4769" s="41"/>
      <c r="AK4769" s="42"/>
      <c r="AL4769" s="40"/>
      <c r="AM4769" s="41"/>
      <c r="AN4769" s="42"/>
      <c r="AO4769" s="43"/>
      <c r="AP4769" s="43"/>
      <c r="AQ4769" s="43"/>
    </row>
    <row r="4770" spans="5:43" x14ac:dyDescent="0.2">
      <c r="E4770" s="36"/>
      <c r="G4770" s="37"/>
      <c r="H4770" s="38"/>
      <c r="I4770" s="38"/>
      <c r="J4770" s="38"/>
      <c r="M4770" s="39"/>
      <c r="AG4770" s="32"/>
      <c r="AH4770" s="32"/>
      <c r="AI4770" s="40"/>
      <c r="AJ4770" s="41"/>
      <c r="AK4770" s="42"/>
      <c r="AL4770" s="40"/>
      <c r="AM4770" s="41"/>
      <c r="AN4770" s="42"/>
      <c r="AO4770" s="43"/>
      <c r="AP4770" s="43"/>
      <c r="AQ4770" s="43"/>
    </row>
    <row r="4771" spans="5:43" x14ac:dyDescent="0.2">
      <c r="E4771" s="36"/>
      <c r="G4771" s="37"/>
      <c r="H4771" s="38"/>
      <c r="I4771" s="38"/>
      <c r="J4771" s="38"/>
      <c r="M4771" s="39"/>
      <c r="AG4771" s="32"/>
      <c r="AH4771" s="32"/>
      <c r="AI4771" s="40"/>
      <c r="AJ4771" s="41"/>
      <c r="AK4771" s="42"/>
      <c r="AL4771" s="40"/>
      <c r="AM4771" s="41"/>
      <c r="AN4771" s="42"/>
      <c r="AO4771" s="43"/>
      <c r="AP4771" s="43"/>
      <c r="AQ4771" s="43"/>
    </row>
    <row r="4772" spans="5:43" x14ac:dyDescent="0.2">
      <c r="E4772" s="36"/>
      <c r="G4772" s="37"/>
      <c r="H4772" s="38"/>
      <c r="I4772" s="38"/>
      <c r="J4772" s="38"/>
      <c r="M4772" s="39"/>
      <c r="AG4772" s="32"/>
      <c r="AH4772" s="32"/>
      <c r="AI4772" s="40"/>
      <c r="AJ4772" s="41"/>
      <c r="AK4772" s="42"/>
      <c r="AL4772" s="40"/>
      <c r="AM4772" s="41"/>
      <c r="AN4772" s="42"/>
      <c r="AO4772" s="43"/>
      <c r="AP4772" s="43"/>
      <c r="AQ4772" s="43"/>
    </row>
    <row r="4773" spans="5:43" x14ac:dyDescent="0.2">
      <c r="E4773" s="36"/>
      <c r="G4773" s="37"/>
      <c r="H4773" s="38"/>
      <c r="I4773" s="38"/>
      <c r="J4773" s="38"/>
      <c r="M4773" s="39"/>
      <c r="AG4773" s="32"/>
      <c r="AH4773" s="32"/>
      <c r="AI4773" s="40"/>
      <c r="AJ4773" s="41"/>
      <c r="AK4773" s="42"/>
      <c r="AL4773" s="40"/>
      <c r="AM4773" s="41"/>
      <c r="AN4773" s="42"/>
      <c r="AO4773" s="43"/>
      <c r="AP4773" s="43"/>
      <c r="AQ4773" s="43"/>
    </row>
    <row r="4774" spans="5:43" x14ac:dyDescent="0.2">
      <c r="E4774" s="36"/>
      <c r="G4774" s="37"/>
      <c r="H4774" s="38"/>
      <c r="I4774" s="38"/>
      <c r="J4774" s="38"/>
      <c r="M4774" s="39"/>
      <c r="AG4774" s="32"/>
      <c r="AH4774" s="32"/>
      <c r="AI4774" s="40"/>
      <c r="AJ4774" s="41"/>
      <c r="AK4774" s="42"/>
      <c r="AL4774" s="40"/>
      <c r="AM4774" s="41"/>
      <c r="AN4774" s="42"/>
      <c r="AO4774" s="43"/>
      <c r="AP4774" s="43"/>
      <c r="AQ4774" s="43"/>
    </row>
    <row r="4775" spans="5:43" x14ac:dyDescent="0.2">
      <c r="E4775" s="36"/>
      <c r="G4775" s="37"/>
      <c r="H4775" s="38"/>
      <c r="I4775" s="38"/>
      <c r="J4775" s="38"/>
      <c r="M4775" s="39"/>
      <c r="AG4775" s="32"/>
      <c r="AH4775" s="32"/>
      <c r="AI4775" s="40"/>
      <c r="AJ4775" s="41"/>
      <c r="AK4775" s="42"/>
      <c r="AL4775" s="40"/>
      <c r="AM4775" s="41"/>
      <c r="AN4775" s="42"/>
      <c r="AO4775" s="43"/>
      <c r="AP4775" s="43"/>
      <c r="AQ4775" s="43"/>
    </row>
    <row r="4776" spans="5:43" x14ac:dyDescent="0.2">
      <c r="E4776" s="36"/>
      <c r="G4776" s="37"/>
      <c r="H4776" s="38"/>
      <c r="I4776" s="38"/>
      <c r="J4776" s="38"/>
      <c r="M4776" s="39"/>
      <c r="AG4776" s="32"/>
      <c r="AH4776" s="32"/>
      <c r="AI4776" s="40"/>
      <c r="AJ4776" s="41"/>
      <c r="AK4776" s="42"/>
      <c r="AL4776" s="40"/>
      <c r="AM4776" s="41"/>
      <c r="AN4776" s="42"/>
      <c r="AO4776" s="43"/>
      <c r="AP4776" s="43"/>
      <c r="AQ4776" s="43"/>
    </row>
    <row r="4777" spans="5:43" x14ac:dyDescent="0.2">
      <c r="E4777" s="36"/>
      <c r="G4777" s="37"/>
      <c r="H4777" s="38"/>
      <c r="I4777" s="38"/>
      <c r="J4777" s="38"/>
      <c r="M4777" s="39"/>
      <c r="AG4777" s="32"/>
      <c r="AH4777" s="32"/>
      <c r="AI4777" s="40"/>
      <c r="AJ4777" s="41"/>
      <c r="AK4777" s="42"/>
      <c r="AL4777" s="40"/>
      <c r="AM4777" s="41"/>
      <c r="AN4777" s="42"/>
      <c r="AO4777" s="43"/>
      <c r="AP4777" s="43"/>
      <c r="AQ4777" s="43"/>
    </row>
    <row r="4778" spans="5:43" x14ac:dyDescent="0.2">
      <c r="E4778" s="36"/>
      <c r="G4778" s="37"/>
      <c r="H4778" s="38"/>
      <c r="I4778" s="38"/>
      <c r="J4778" s="38"/>
      <c r="M4778" s="39"/>
      <c r="AG4778" s="32"/>
      <c r="AH4778" s="32"/>
      <c r="AI4778" s="40"/>
      <c r="AJ4778" s="41"/>
      <c r="AK4778" s="42"/>
      <c r="AL4778" s="40"/>
      <c r="AM4778" s="41"/>
      <c r="AN4778" s="42"/>
      <c r="AO4778" s="43"/>
      <c r="AP4778" s="43"/>
      <c r="AQ4778" s="43"/>
    </row>
    <row r="4779" spans="5:43" x14ac:dyDescent="0.2">
      <c r="E4779" s="36"/>
      <c r="G4779" s="37"/>
      <c r="H4779" s="38"/>
      <c r="I4779" s="38"/>
      <c r="J4779" s="38"/>
      <c r="M4779" s="39"/>
      <c r="AG4779" s="32"/>
      <c r="AH4779" s="32"/>
      <c r="AI4779" s="40"/>
      <c r="AJ4779" s="41"/>
      <c r="AK4779" s="42"/>
      <c r="AL4779" s="40"/>
      <c r="AM4779" s="41"/>
      <c r="AN4779" s="42"/>
      <c r="AO4779" s="43"/>
      <c r="AP4779" s="43"/>
      <c r="AQ4779" s="43"/>
    </row>
    <row r="4780" spans="5:43" x14ac:dyDescent="0.2">
      <c r="E4780" s="36"/>
      <c r="G4780" s="37"/>
      <c r="H4780" s="38"/>
      <c r="I4780" s="38"/>
      <c r="J4780" s="38"/>
      <c r="M4780" s="39"/>
      <c r="AG4780" s="32"/>
      <c r="AH4780" s="32"/>
      <c r="AI4780" s="40"/>
      <c r="AJ4780" s="41"/>
      <c r="AK4780" s="42"/>
      <c r="AL4780" s="40"/>
      <c r="AM4780" s="41"/>
      <c r="AN4780" s="42"/>
      <c r="AO4780" s="43"/>
      <c r="AP4780" s="43"/>
      <c r="AQ4780" s="43"/>
    </row>
    <row r="4781" spans="5:43" x14ac:dyDescent="0.2">
      <c r="E4781" s="36"/>
      <c r="G4781" s="37"/>
      <c r="H4781" s="38"/>
      <c r="I4781" s="38"/>
      <c r="J4781" s="38"/>
      <c r="M4781" s="39"/>
      <c r="AG4781" s="32"/>
      <c r="AH4781" s="32"/>
      <c r="AI4781" s="40"/>
      <c r="AJ4781" s="41"/>
      <c r="AK4781" s="42"/>
      <c r="AL4781" s="40"/>
      <c r="AM4781" s="41"/>
      <c r="AN4781" s="42"/>
      <c r="AO4781" s="43"/>
      <c r="AP4781" s="43"/>
      <c r="AQ4781" s="43"/>
    </row>
    <row r="4782" spans="5:43" x14ac:dyDescent="0.2">
      <c r="E4782" s="36"/>
      <c r="G4782" s="37"/>
      <c r="H4782" s="38"/>
      <c r="I4782" s="38"/>
      <c r="J4782" s="38"/>
      <c r="M4782" s="39"/>
      <c r="AG4782" s="32"/>
      <c r="AH4782" s="32"/>
      <c r="AI4782" s="40"/>
      <c r="AJ4782" s="41"/>
      <c r="AK4782" s="42"/>
      <c r="AL4782" s="40"/>
      <c r="AM4782" s="41"/>
      <c r="AN4782" s="42"/>
      <c r="AO4782" s="43"/>
      <c r="AP4782" s="43"/>
      <c r="AQ4782" s="43"/>
    </row>
    <row r="4783" spans="5:43" x14ac:dyDescent="0.2">
      <c r="E4783" s="36"/>
      <c r="G4783" s="37"/>
      <c r="H4783" s="38"/>
      <c r="I4783" s="38"/>
      <c r="J4783" s="38"/>
      <c r="M4783" s="39"/>
      <c r="AG4783" s="32"/>
      <c r="AH4783" s="32"/>
      <c r="AI4783" s="40"/>
      <c r="AJ4783" s="41"/>
      <c r="AK4783" s="42"/>
      <c r="AL4783" s="40"/>
      <c r="AM4783" s="41"/>
      <c r="AN4783" s="42"/>
      <c r="AO4783" s="43"/>
      <c r="AP4783" s="43"/>
      <c r="AQ4783" s="43"/>
    </row>
    <row r="4784" spans="5:43" x14ac:dyDescent="0.2">
      <c r="E4784" s="36"/>
      <c r="G4784" s="37"/>
      <c r="H4784" s="38"/>
      <c r="I4784" s="38"/>
      <c r="J4784" s="38"/>
      <c r="M4784" s="39"/>
      <c r="AG4784" s="32"/>
      <c r="AH4784" s="32"/>
      <c r="AI4784" s="40"/>
      <c r="AJ4784" s="41"/>
      <c r="AK4784" s="42"/>
      <c r="AL4784" s="40"/>
      <c r="AM4784" s="41"/>
      <c r="AN4784" s="42"/>
      <c r="AO4784" s="43"/>
      <c r="AP4784" s="43"/>
      <c r="AQ4784" s="43"/>
    </row>
    <row r="4785" spans="5:43" x14ac:dyDescent="0.2">
      <c r="E4785" s="36"/>
      <c r="G4785" s="37"/>
      <c r="H4785" s="38"/>
      <c r="I4785" s="38"/>
      <c r="J4785" s="38"/>
      <c r="M4785" s="39"/>
      <c r="AG4785" s="32"/>
      <c r="AH4785" s="32"/>
      <c r="AI4785" s="40"/>
      <c r="AJ4785" s="41"/>
      <c r="AK4785" s="42"/>
      <c r="AL4785" s="40"/>
      <c r="AM4785" s="41"/>
      <c r="AN4785" s="42"/>
      <c r="AO4785" s="43"/>
      <c r="AP4785" s="43"/>
      <c r="AQ4785" s="43"/>
    </row>
    <row r="4786" spans="5:43" x14ac:dyDescent="0.2">
      <c r="E4786" s="36"/>
      <c r="G4786" s="37"/>
      <c r="H4786" s="38"/>
      <c r="I4786" s="38"/>
      <c r="J4786" s="38"/>
      <c r="M4786" s="39"/>
      <c r="AG4786" s="32"/>
      <c r="AH4786" s="32"/>
      <c r="AI4786" s="40"/>
      <c r="AJ4786" s="41"/>
      <c r="AK4786" s="42"/>
      <c r="AL4786" s="40"/>
      <c r="AM4786" s="41"/>
      <c r="AN4786" s="42"/>
      <c r="AO4786" s="43"/>
      <c r="AP4786" s="43"/>
      <c r="AQ4786" s="43"/>
    </row>
    <row r="4787" spans="5:43" x14ac:dyDescent="0.2">
      <c r="E4787" s="36"/>
      <c r="G4787" s="37"/>
      <c r="H4787" s="38"/>
      <c r="I4787" s="38"/>
      <c r="J4787" s="38"/>
      <c r="M4787" s="39"/>
      <c r="AG4787" s="32"/>
      <c r="AH4787" s="32"/>
      <c r="AI4787" s="40"/>
      <c r="AJ4787" s="41"/>
      <c r="AK4787" s="42"/>
      <c r="AL4787" s="40"/>
      <c r="AM4787" s="41"/>
      <c r="AN4787" s="42"/>
      <c r="AO4787" s="43"/>
      <c r="AP4787" s="43"/>
      <c r="AQ4787" s="43"/>
    </row>
    <row r="4788" spans="5:43" x14ac:dyDescent="0.2">
      <c r="E4788" s="36"/>
      <c r="G4788" s="37"/>
      <c r="H4788" s="38"/>
      <c r="I4788" s="38"/>
      <c r="J4788" s="38"/>
      <c r="M4788" s="39"/>
      <c r="AG4788" s="32"/>
      <c r="AH4788" s="32"/>
      <c r="AI4788" s="40"/>
      <c r="AJ4788" s="41"/>
      <c r="AK4788" s="42"/>
      <c r="AL4788" s="40"/>
      <c r="AM4788" s="41"/>
      <c r="AN4788" s="42"/>
      <c r="AO4788" s="43"/>
      <c r="AP4788" s="43"/>
      <c r="AQ4788" s="43"/>
    </row>
    <row r="4789" spans="5:43" x14ac:dyDescent="0.2">
      <c r="E4789" s="36"/>
      <c r="G4789" s="37"/>
      <c r="H4789" s="38"/>
      <c r="I4789" s="38"/>
      <c r="J4789" s="38"/>
      <c r="M4789" s="39"/>
      <c r="AG4789" s="32"/>
      <c r="AH4789" s="32"/>
      <c r="AI4789" s="40"/>
      <c r="AJ4789" s="41"/>
      <c r="AK4789" s="42"/>
      <c r="AL4789" s="40"/>
      <c r="AM4789" s="41"/>
      <c r="AN4789" s="42"/>
      <c r="AO4789" s="43"/>
      <c r="AP4789" s="43"/>
      <c r="AQ4789" s="43"/>
    </row>
    <row r="4790" spans="5:43" x14ac:dyDescent="0.2">
      <c r="E4790" s="36"/>
      <c r="G4790" s="37"/>
      <c r="H4790" s="38"/>
      <c r="I4790" s="38"/>
      <c r="J4790" s="38"/>
      <c r="M4790" s="39"/>
      <c r="AG4790" s="32"/>
      <c r="AH4790" s="32"/>
      <c r="AI4790" s="40"/>
      <c r="AJ4790" s="41"/>
      <c r="AK4790" s="42"/>
      <c r="AL4790" s="40"/>
      <c r="AM4790" s="41"/>
      <c r="AN4790" s="42"/>
      <c r="AO4790" s="43"/>
      <c r="AP4790" s="43"/>
      <c r="AQ4790" s="43"/>
    </row>
    <row r="4791" spans="5:43" x14ac:dyDescent="0.2">
      <c r="E4791" s="36"/>
      <c r="G4791" s="37"/>
      <c r="H4791" s="38"/>
      <c r="I4791" s="38"/>
      <c r="J4791" s="38"/>
      <c r="M4791" s="39"/>
      <c r="AG4791" s="32"/>
      <c r="AH4791" s="32"/>
      <c r="AI4791" s="40"/>
      <c r="AJ4791" s="41"/>
      <c r="AK4791" s="42"/>
      <c r="AL4791" s="40"/>
      <c r="AM4791" s="41"/>
      <c r="AN4791" s="42"/>
      <c r="AO4791" s="43"/>
      <c r="AP4791" s="43"/>
      <c r="AQ4791" s="43"/>
    </row>
    <row r="4792" spans="5:43" x14ac:dyDescent="0.2">
      <c r="E4792" s="36"/>
      <c r="G4792" s="37"/>
      <c r="H4792" s="38"/>
      <c r="I4792" s="38"/>
      <c r="J4792" s="38"/>
      <c r="M4792" s="39"/>
      <c r="AG4792" s="32"/>
      <c r="AH4792" s="32"/>
      <c r="AI4792" s="40"/>
      <c r="AJ4792" s="41"/>
      <c r="AK4792" s="42"/>
      <c r="AL4792" s="40"/>
      <c r="AM4792" s="41"/>
      <c r="AN4792" s="42"/>
      <c r="AO4792" s="43"/>
      <c r="AP4792" s="43"/>
      <c r="AQ4792" s="43"/>
    </row>
    <row r="4793" spans="5:43" x14ac:dyDescent="0.2">
      <c r="E4793" s="36"/>
      <c r="G4793" s="37"/>
      <c r="H4793" s="38"/>
      <c r="I4793" s="38"/>
      <c r="J4793" s="38"/>
      <c r="M4793" s="39"/>
      <c r="AG4793" s="32"/>
      <c r="AH4793" s="32"/>
      <c r="AI4793" s="40"/>
      <c r="AJ4793" s="41"/>
      <c r="AK4793" s="42"/>
      <c r="AL4793" s="40"/>
      <c r="AM4793" s="41"/>
      <c r="AN4793" s="42"/>
      <c r="AO4793" s="43"/>
      <c r="AP4793" s="43"/>
      <c r="AQ4793" s="43"/>
    </row>
    <row r="4794" spans="5:43" x14ac:dyDescent="0.2">
      <c r="E4794" s="36"/>
      <c r="G4794" s="37"/>
      <c r="H4794" s="38"/>
      <c r="I4794" s="38"/>
      <c r="J4794" s="38"/>
      <c r="M4794" s="39"/>
      <c r="AG4794" s="32"/>
      <c r="AH4794" s="32"/>
      <c r="AI4794" s="40"/>
      <c r="AJ4794" s="41"/>
      <c r="AK4794" s="42"/>
      <c r="AL4794" s="40"/>
      <c r="AM4794" s="41"/>
      <c r="AN4794" s="42"/>
      <c r="AO4794" s="43"/>
      <c r="AP4794" s="43"/>
      <c r="AQ4794" s="43"/>
    </row>
    <row r="4795" spans="5:43" x14ac:dyDescent="0.2">
      <c r="E4795" s="36"/>
      <c r="G4795" s="37"/>
      <c r="H4795" s="38"/>
      <c r="I4795" s="38"/>
      <c r="J4795" s="38"/>
      <c r="M4795" s="39"/>
      <c r="AG4795" s="32"/>
      <c r="AH4795" s="32"/>
      <c r="AI4795" s="40"/>
      <c r="AJ4795" s="41"/>
      <c r="AK4795" s="42"/>
      <c r="AL4795" s="40"/>
      <c r="AM4795" s="41"/>
      <c r="AN4795" s="42"/>
      <c r="AO4795" s="43"/>
      <c r="AP4795" s="43"/>
      <c r="AQ4795" s="43"/>
    </row>
    <row r="4796" spans="5:43" x14ac:dyDescent="0.2">
      <c r="E4796" s="36"/>
      <c r="G4796" s="37"/>
      <c r="H4796" s="38"/>
      <c r="I4796" s="38"/>
      <c r="J4796" s="38"/>
      <c r="M4796" s="39"/>
      <c r="AG4796" s="32"/>
      <c r="AH4796" s="32"/>
      <c r="AI4796" s="40"/>
      <c r="AJ4796" s="41"/>
      <c r="AK4796" s="42"/>
      <c r="AL4796" s="40"/>
      <c r="AM4796" s="41"/>
      <c r="AN4796" s="42"/>
      <c r="AO4796" s="43"/>
      <c r="AP4796" s="43"/>
      <c r="AQ4796" s="43"/>
    </row>
    <row r="4797" spans="5:43" x14ac:dyDescent="0.2">
      <c r="E4797" s="36"/>
      <c r="G4797" s="37"/>
      <c r="H4797" s="38"/>
      <c r="I4797" s="38"/>
      <c r="J4797" s="38"/>
      <c r="M4797" s="39"/>
      <c r="AG4797" s="32"/>
      <c r="AH4797" s="32"/>
      <c r="AI4797" s="40"/>
      <c r="AJ4797" s="41"/>
      <c r="AK4797" s="42"/>
      <c r="AL4797" s="40"/>
      <c r="AM4797" s="41"/>
      <c r="AN4797" s="42"/>
      <c r="AO4797" s="43"/>
      <c r="AP4797" s="43"/>
      <c r="AQ4797" s="43"/>
    </row>
    <row r="4798" spans="5:43" x14ac:dyDescent="0.2">
      <c r="E4798" s="36"/>
      <c r="G4798" s="37"/>
      <c r="H4798" s="38"/>
      <c r="I4798" s="38"/>
      <c r="J4798" s="38"/>
      <c r="M4798" s="39"/>
      <c r="AG4798" s="32"/>
      <c r="AH4798" s="32"/>
      <c r="AI4798" s="40"/>
      <c r="AJ4798" s="41"/>
      <c r="AK4798" s="42"/>
      <c r="AL4798" s="40"/>
      <c r="AM4798" s="41"/>
      <c r="AN4798" s="42"/>
      <c r="AO4798" s="43"/>
      <c r="AP4798" s="43"/>
      <c r="AQ4798" s="43"/>
    </row>
    <row r="4799" spans="5:43" x14ac:dyDescent="0.2">
      <c r="E4799" s="36"/>
      <c r="G4799" s="37"/>
      <c r="H4799" s="38"/>
      <c r="I4799" s="38"/>
      <c r="J4799" s="38"/>
      <c r="M4799" s="39"/>
      <c r="AG4799" s="32"/>
      <c r="AH4799" s="32"/>
      <c r="AI4799" s="40"/>
      <c r="AJ4799" s="41"/>
      <c r="AK4799" s="42"/>
      <c r="AL4799" s="40"/>
      <c r="AM4799" s="41"/>
      <c r="AN4799" s="42"/>
      <c r="AO4799" s="43"/>
      <c r="AP4799" s="43"/>
      <c r="AQ4799" s="43"/>
    </row>
    <row r="4800" spans="5:43" x14ac:dyDescent="0.2">
      <c r="E4800" s="36"/>
      <c r="G4800" s="37"/>
      <c r="H4800" s="38"/>
      <c r="I4800" s="38"/>
      <c r="J4800" s="38"/>
      <c r="M4800" s="39"/>
      <c r="AG4800" s="32"/>
      <c r="AH4800" s="32"/>
      <c r="AI4800" s="40"/>
      <c r="AJ4800" s="41"/>
      <c r="AK4800" s="42"/>
      <c r="AL4800" s="40"/>
      <c r="AM4800" s="41"/>
      <c r="AN4800" s="42"/>
      <c r="AO4800" s="43"/>
      <c r="AP4800" s="43"/>
      <c r="AQ4800" s="43"/>
    </row>
    <row r="4801" spans="5:43" x14ac:dyDescent="0.2">
      <c r="E4801" s="36"/>
      <c r="G4801" s="37"/>
      <c r="H4801" s="38"/>
      <c r="I4801" s="38"/>
      <c r="J4801" s="38"/>
      <c r="M4801" s="39"/>
      <c r="AG4801" s="32"/>
      <c r="AH4801" s="32"/>
      <c r="AI4801" s="40"/>
      <c r="AJ4801" s="41"/>
      <c r="AK4801" s="42"/>
      <c r="AL4801" s="40"/>
      <c r="AM4801" s="41"/>
      <c r="AN4801" s="42"/>
      <c r="AO4801" s="43"/>
      <c r="AP4801" s="43"/>
      <c r="AQ4801" s="43"/>
    </row>
    <row r="4802" spans="5:43" x14ac:dyDescent="0.2">
      <c r="E4802" s="36"/>
      <c r="G4802" s="37"/>
      <c r="H4802" s="38"/>
      <c r="I4802" s="38"/>
      <c r="J4802" s="38"/>
      <c r="M4802" s="39"/>
      <c r="AG4802" s="32"/>
      <c r="AH4802" s="32"/>
      <c r="AI4802" s="40"/>
      <c r="AJ4802" s="41"/>
      <c r="AK4802" s="42"/>
      <c r="AL4802" s="40"/>
      <c r="AM4802" s="41"/>
      <c r="AN4802" s="42"/>
      <c r="AO4802" s="43"/>
      <c r="AP4802" s="43"/>
      <c r="AQ4802" s="43"/>
    </row>
    <row r="4803" spans="5:43" x14ac:dyDescent="0.2">
      <c r="E4803" s="36"/>
      <c r="G4803" s="37"/>
      <c r="H4803" s="38"/>
      <c r="I4803" s="38"/>
      <c r="J4803" s="38"/>
      <c r="M4803" s="39"/>
      <c r="AG4803" s="32"/>
      <c r="AH4803" s="32"/>
      <c r="AI4803" s="40"/>
      <c r="AJ4803" s="41"/>
      <c r="AK4803" s="42"/>
      <c r="AL4803" s="40"/>
      <c r="AM4803" s="41"/>
      <c r="AN4803" s="42"/>
      <c r="AO4803" s="43"/>
      <c r="AP4803" s="43"/>
      <c r="AQ4803" s="43"/>
    </row>
    <row r="4804" spans="5:43" x14ac:dyDescent="0.2">
      <c r="E4804" s="36"/>
      <c r="G4804" s="37"/>
      <c r="H4804" s="38"/>
      <c r="I4804" s="38"/>
      <c r="J4804" s="38"/>
      <c r="M4804" s="39"/>
      <c r="AG4804" s="32"/>
      <c r="AH4804" s="32"/>
      <c r="AI4804" s="40"/>
      <c r="AJ4804" s="41"/>
      <c r="AK4804" s="42"/>
      <c r="AL4804" s="40"/>
      <c r="AM4804" s="41"/>
      <c r="AN4804" s="42"/>
      <c r="AO4804" s="43"/>
      <c r="AP4804" s="43"/>
      <c r="AQ4804" s="43"/>
    </row>
    <row r="4805" spans="5:43" x14ac:dyDescent="0.2">
      <c r="E4805" s="36"/>
      <c r="G4805" s="37"/>
      <c r="H4805" s="38"/>
      <c r="I4805" s="38"/>
      <c r="J4805" s="38"/>
      <c r="M4805" s="39"/>
      <c r="AG4805" s="32"/>
      <c r="AH4805" s="32"/>
      <c r="AI4805" s="40"/>
      <c r="AJ4805" s="41"/>
      <c r="AK4805" s="42"/>
      <c r="AL4805" s="40"/>
      <c r="AM4805" s="41"/>
      <c r="AN4805" s="42"/>
      <c r="AO4805" s="43"/>
      <c r="AP4805" s="43"/>
      <c r="AQ4805" s="43"/>
    </row>
    <row r="4806" spans="5:43" x14ac:dyDescent="0.2">
      <c r="E4806" s="36"/>
      <c r="G4806" s="37"/>
      <c r="H4806" s="38"/>
      <c r="I4806" s="38"/>
      <c r="J4806" s="38"/>
      <c r="M4806" s="39"/>
      <c r="AG4806" s="32"/>
      <c r="AH4806" s="32"/>
      <c r="AI4806" s="40"/>
      <c r="AJ4806" s="41"/>
      <c r="AK4806" s="42"/>
      <c r="AL4806" s="40"/>
      <c r="AM4806" s="41"/>
      <c r="AN4806" s="42"/>
      <c r="AO4806" s="43"/>
      <c r="AP4806" s="43"/>
      <c r="AQ4806" s="43"/>
    </row>
    <row r="4807" spans="5:43" x14ac:dyDescent="0.2">
      <c r="E4807" s="36"/>
      <c r="G4807" s="37"/>
      <c r="H4807" s="38"/>
      <c r="I4807" s="38"/>
      <c r="J4807" s="38"/>
      <c r="M4807" s="39"/>
      <c r="AG4807" s="32"/>
      <c r="AH4807" s="32"/>
      <c r="AI4807" s="40"/>
      <c r="AJ4807" s="41"/>
      <c r="AK4807" s="42"/>
      <c r="AL4807" s="40"/>
      <c r="AM4807" s="41"/>
      <c r="AN4807" s="42"/>
      <c r="AO4807" s="43"/>
      <c r="AP4807" s="43"/>
      <c r="AQ4807" s="43"/>
    </row>
    <row r="4808" spans="5:43" x14ac:dyDescent="0.2">
      <c r="E4808" s="36"/>
      <c r="G4808" s="37"/>
      <c r="H4808" s="38"/>
      <c r="I4808" s="38"/>
      <c r="J4808" s="38"/>
      <c r="M4808" s="39"/>
      <c r="AG4808" s="32"/>
      <c r="AH4808" s="32"/>
      <c r="AI4808" s="40"/>
      <c r="AJ4808" s="41"/>
      <c r="AK4808" s="42"/>
      <c r="AL4808" s="40"/>
      <c r="AM4808" s="41"/>
      <c r="AN4808" s="42"/>
      <c r="AO4808" s="43"/>
      <c r="AP4808" s="43"/>
      <c r="AQ4808" s="43"/>
    </row>
    <row r="4809" spans="5:43" x14ac:dyDescent="0.2">
      <c r="E4809" s="36"/>
      <c r="G4809" s="37"/>
      <c r="H4809" s="38"/>
      <c r="I4809" s="38"/>
      <c r="J4809" s="38"/>
      <c r="M4809" s="39"/>
      <c r="AG4809" s="32"/>
      <c r="AH4809" s="32"/>
      <c r="AI4809" s="40"/>
      <c r="AJ4809" s="41"/>
      <c r="AK4809" s="42"/>
      <c r="AL4809" s="40"/>
      <c r="AM4809" s="41"/>
      <c r="AN4809" s="42"/>
      <c r="AO4809" s="43"/>
      <c r="AP4809" s="43"/>
      <c r="AQ4809" s="43"/>
    </row>
    <row r="4810" spans="5:43" x14ac:dyDescent="0.2">
      <c r="E4810" s="36"/>
      <c r="G4810" s="37"/>
      <c r="H4810" s="38"/>
      <c r="I4810" s="38"/>
      <c r="J4810" s="38"/>
      <c r="M4810" s="39"/>
      <c r="AG4810" s="32"/>
      <c r="AH4810" s="32"/>
      <c r="AI4810" s="40"/>
      <c r="AJ4810" s="41"/>
      <c r="AK4810" s="42"/>
      <c r="AL4810" s="40"/>
      <c r="AM4810" s="41"/>
      <c r="AN4810" s="42"/>
      <c r="AO4810" s="43"/>
      <c r="AP4810" s="43"/>
      <c r="AQ4810" s="43"/>
    </row>
    <row r="4811" spans="5:43" x14ac:dyDescent="0.2">
      <c r="E4811" s="36"/>
      <c r="G4811" s="37"/>
      <c r="H4811" s="38"/>
      <c r="I4811" s="38"/>
      <c r="J4811" s="38"/>
      <c r="M4811" s="39"/>
      <c r="AG4811" s="32"/>
      <c r="AH4811" s="32"/>
      <c r="AI4811" s="40"/>
      <c r="AJ4811" s="41"/>
      <c r="AK4811" s="42"/>
      <c r="AL4811" s="40"/>
      <c r="AM4811" s="41"/>
      <c r="AN4811" s="42"/>
      <c r="AO4811" s="43"/>
      <c r="AP4811" s="43"/>
      <c r="AQ4811" s="43"/>
    </row>
    <row r="4812" spans="5:43" x14ac:dyDescent="0.2">
      <c r="E4812" s="36"/>
      <c r="G4812" s="37"/>
      <c r="H4812" s="38"/>
      <c r="I4812" s="38"/>
      <c r="J4812" s="38"/>
      <c r="M4812" s="39"/>
      <c r="AG4812" s="32"/>
      <c r="AH4812" s="32"/>
      <c r="AI4812" s="40"/>
      <c r="AJ4812" s="41"/>
      <c r="AK4812" s="42"/>
      <c r="AL4812" s="40"/>
      <c r="AM4812" s="41"/>
      <c r="AN4812" s="42"/>
      <c r="AO4812" s="43"/>
      <c r="AP4812" s="43"/>
      <c r="AQ4812" s="43"/>
    </row>
    <row r="4813" spans="5:43" x14ac:dyDescent="0.2">
      <c r="E4813" s="36"/>
      <c r="G4813" s="37"/>
      <c r="H4813" s="38"/>
      <c r="I4813" s="38"/>
      <c r="J4813" s="38"/>
      <c r="M4813" s="39"/>
      <c r="AG4813" s="32"/>
      <c r="AH4813" s="32"/>
      <c r="AI4813" s="40"/>
      <c r="AJ4813" s="41"/>
      <c r="AK4813" s="42"/>
      <c r="AL4813" s="40"/>
      <c r="AM4813" s="41"/>
      <c r="AN4813" s="42"/>
      <c r="AO4813" s="43"/>
      <c r="AP4813" s="43"/>
      <c r="AQ4813" s="43"/>
    </row>
    <row r="4814" spans="5:43" x14ac:dyDescent="0.2">
      <c r="E4814" s="36"/>
      <c r="G4814" s="37"/>
      <c r="H4814" s="38"/>
      <c r="I4814" s="38"/>
      <c r="J4814" s="38"/>
      <c r="M4814" s="39"/>
      <c r="AG4814" s="32"/>
      <c r="AH4814" s="32"/>
      <c r="AI4814" s="40"/>
      <c r="AJ4814" s="41"/>
      <c r="AK4814" s="42"/>
      <c r="AL4814" s="40"/>
      <c r="AM4814" s="41"/>
      <c r="AN4814" s="42"/>
      <c r="AO4814" s="43"/>
      <c r="AP4814" s="43"/>
      <c r="AQ4814" s="43"/>
    </row>
    <row r="4815" spans="5:43" x14ac:dyDescent="0.2">
      <c r="E4815" s="36"/>
      <c r="G4815" s="37"/>
      <c r="H4815" s="38"/>
      <c r="I4815" s="38"/>
      <c r="J4815" s="38"/>
      <c r="M4815" s="39"/>
      <c r="AG4815" s="32"/>
      <c r="AH4815" s="32"/>
      <c r="AI4815" s="40"/>
      <c r="AJ4815" s="41"/>
      <c r="AK4815" s="42"/>
      <c r="AL4815" s="40"/>
      <c r="AM4815" s="41"/>
      <c r="AN4815" s="42"/>
      <c r="AO4815" s="43"/>
      <c r="AP4815" s="43"/>
      <c r="AQ4815" s="43"/>
    </row>
    <row r="4816" spans="5:43" x14ac:dyDescent="0.2">
      <c r="E4816" s="36"/>
      <c r="G4816" s="37"/>
      <c r="H4816" s="38"/>
      <c r="I4816" s="38"/>
      <c r="J4816" s="38"/>
      <c r="M4816" s="39"/>
      <c r="AG4816" s="32"/>
      <c r="AH4816" s="32"/>
      <c r="AI4816" s="40"/>
      <c r="AJ4816" s="41"/>
      <c r="AK4816" s="42"/>
      <c r="AL4816" s="40"/>
      <c r="AM4816" s="41"/>
      <c r="AN4816" s="42"/>
      <c r="AO4816" s="43"/>
      <c r="AP4816" s="43"/>
      <c r="AQ4816" s="43"/>
    </row>
    <row r="4817" spans="5:43" x14ac:dyDescent="0.2">
      <c r="E4817" s="36"/>
      <c r="G4817" s="37"/>
      <c r="H4817" s="38"/>
      <c r="I4817" s="38"/>
      <c r="J4817" s="38"/>
      <c r="M4817" s="39"/>
      <c r="AG4817" s="32"/>
      <c r="AH4817" s="32"/>
      <c r="AI4817" s="40"/>
      <c r="AJ4817" s="41"/>
      <c r="AK4817" s="42"/>
      <c r="AL4817" s="40"/>
      <c r="AM4817" s="41"/>
      <c r="AN4817" s="42"/>
      <c r="AO4817" s="43"/>
      <c r="AP4817" s="43"/>
      <c r="AQ4817" s="43"/>
    </row>
    <row r="4818" spans="5:43" x14ac:dyDescent="0.2">
      <c r="E4818" s="36"/>
      <c r="G4818" s="37"/>
      <c r="H4818" s="38"/>
      <c r="I4818" s="38"/>
      <c r="J4818" s="38"/>
      <c r="M4818" s="39"/>
      <c r="AG4818" s="32"/>
      <c r="AH4818" s="32"/>
      <c r="AI4818" s="40"/>
      <c r="AJ4818" s="41"/>
      <c r="AK4818" s="42"/>
      <c r="AL4818" s="40"/>
      <c r="AM4818" s="41"/>
      <c r="AN4818" s="42"/>
      <c r="AO4818" s="43"/>
      <c r="AP4818" s="43"/>
      <c r="AQ4818" s="43"/>
    </row>
    <row r="4819" spans="5:43" x14ac:dyDescent="0.2">
      <c r="E4819" s="36"/>
      <c r="G4819" s="37"/>
      <c r="H4819" s="38"/>
      <c r="I4819" s="38"/>
      <c r="J4819" s="38"/>
      <c r="M4819" s="39"/>
      <c r="AG4819" s="32"/>
      <c r="AH4819" s="32"/>
      <c r="AI4819" s="40"/>
      <c r="AJ4819" s="41"/>
      <c r="AK4819" s="42"/>
      <c r="AL4819" s="40"/>
      <c r="AM4819" s="41"/>
      <c r="AN4819" s="42"/>
      <c r="AO4819" s="43"/>
      <c r="AP4819" s="43"/>
      <c r="AQ4819" s="43"/>
    </row>
    <row r="4820" spans="5:43" x14ac:dyDescent="0.2">
      <c r="E4820" s="36"/>
      <c r="G4820" s="37"/>
      <c r="H4820" s="38"/>
      <c r="I4820" s="38"/>
      <c r="J4820" s="38"/>
      <c r="M4820" s="39"/>
      <c r="AG4820" s="32"/>
      <c r="AH4820" s="32"/>
      <c r="AI4820" s="40"/>
      <c r="AJ4820" s="41"/>
      <c r="AK4820" s="42"/>
      <c r="AL4820" s="40"/>
      <c r="AM4820" s="41"/>
      <c r="AN4820" s="42"/>
      <c r="AO4820" s="43"/>
      <c r="AP4820" s="43"/>
      <c r="AQ4820" s="43"/>
    </row>
    <row r="4821" spans="5:43" x14ac:dyDescent="0.2">
      <c r="E4821" s="36"/>
      <c r="G4821" s="37"/>
      <c r="H4821" s="38"/>
      <c r="I4821" s="38"/>
      <c r="J4821" s="38"/>
      <c r="M4821" s="39"/>
      <c r="AG4821" s="32"/>
      <c r="AH4821" s="32"/>
      <c r="AI4821" s="40"/>
      <c r="AJ4821" s="41"/>
      <c r="AK4821" s="42"/>
      <c r="AL4821" s="40"/>
      <c r="AM4821" s="41"/>
      <c r="AN4821" s="42"/>
      <c r="AO4821" s="43"/>
      <c r="AP4821" s="43"/>
      <c r="AQ4821" s="43"/>
    </row>
    <row r="4822" spans="5:43" x14ac:dyDescent="0.2">
      <c r="E4822" s="36"/>
      <c r="G4822" s="37"/>
      <c r="H4822" s="38"/>
      <c r="I4822" s="38"/>
      <c r="J4822" s="38"/>
      <c r="M4822" s="39"/>
      <c r="AG4822" s="32"/>
      <c r="AH4822" s="32"/>
      <c r="AI4822" s="40"/>
      <c r="AJ4822" s="41"/>
      <c r="AK4822" s="42"/>
      <c r="AL4822" s="40"/>
      <c r="AM4822" s="41"/>
      <c r="AN4822" s="42"/>
      <c r="AO4822" s="43"/>
      <c r="AP4822" s="43"/>
      <c r="AQ4822" s="43"/>
    </row>
    <row r="4823" spans="5:43" x14ac:dyDescent="0.2">
      <c r="E4823" s="36"/>
      <c r="G4823" s="37"/>
      <c r="H4823" s="38"/>
      <c r="I4823" s="38"/>
      <c r="J4823" s="38"/>
      <c r="M4823" s="39"/>
      <c r="AG4823" s="32"/>
      <c r="AH4823" s="32"/>
      <c r="AI4823" s="40"/>
      <c r="AJ4823" s="41"/>
      <c r="AK4823" s="42"/>
      <c r="AL4823" s="40"/>
      <c r="AM4823" s="41"/>
      <c r="AN4823" s="42"/>
      <c r="AO4823" s="43"/>
      <c r="AP4823" s="43"/>
      <c r="AQ4823" s="43"/>
    </row>
    <row r="4824" spans="5:43" x14ac:dyDescent="0.2">
      <c r="E4824" s="36"/>
      <c r="G4824" s="37"/>
      <c r="H4824" s="38"/>
      <c r="I4824" s="38"/>
      <c r="J4824" s="38"/>
      <c r="M4824" s="39"/>
      <c r="AG4824" s="32"/>
      <c r="AH4824" s="32"/>
      <c r="AI4824" s="40"/>
      <c r="AJ4824" s="41"/>
      <c r="AK4824" s="42"/>
      <c r="AL4824" s="40"/>
      <c r="AM4824" s="41"/>
      <c r="AN4824" s="42"/>
      <c r="AO4824" s="43"/>
      <c r="AP4824" s="43"/>
      <c r="AQ4824" s="43"/>
    </row>
    <row r="4825" spans="5:43" x14ac:dyDescent="0.2">
      <c r="E4825" s="36"/>
      <c r="G4825" s="37"/>
      <c r="H4825" s="38"/>
      <c r="I4825" s="38"/>
      <c r="J4825" s="38"/>
      <c r="M4825" s="39"/>
      <c r="AG4825" s="32"/>
      <c r="AH4825" s="32"/>
      <c r="AI4825" s="40"/>
      <c r="AJ4825" s="41"/>
      <c r="AK4825" s="42"/>
      <c r="AL4825" s="40"/>
      <c r="AM4825" s="41"/>
      <c r="AN4825" s="42"/>
      <c r="AO4825" s="43"/>
      <c r="AP4825" s="43"/>
      <c r="AQ4825" s="43"/>
    </row>
    <row r="4826" spans="5:43" x14ac:dyDescent="0.2">
      <c r="E4826" s="36"/>
      <c r="G4826" s="37"/>
      <c r="H4826" s="38"/>
      <c r="I4826" s="38"/>
      <c r="J4826" s="38"/>
      <c r="M4826" s="39"/>
      <c r="AG4826" s="32"/>
      <c r="AH4826" s="32"/>
      <c r="AI4826" s="40"/>
      <c r="AJ4826" s="41"/>
      <c r="AK4826" s="42"/>
      <c r="AL4826" s="40"/>
      <c r="AM4826" s="41"/>
      <c r="AN4826" s="42"/>
      <c r="AO4826" s="43"/>
      <c r="AP4826" s="43"/>
      <c r="AQ4826" s="43"/>
    </row>
    <row r="4827" spans="5:43" x14ac:dyDescent="0.2">
      <c r="E4827" s="36"/>
      <c r="G4827" s="37"/>
      <c r="H4827" s="38"/>
      <c r="I4827" s="38"/>
      <c r="J4827" s="38"/>
      <c r="M4827" s="39"/>
      <c r="AG4827" s="32"/>
      <c r="AH4827" s="32"/>
      <c r="AI4827" s="40"/>
      <c r="AJ4827" s="41"/>
      <c r="AK4827" s="42"/>
      <c r="AL4827" s="40"/>
      <c r="AM4827" s="41"/>
      <c r="AN4827" s="42"/>
      <c r="AO4827" s="43"/>
      <c r="AP4827" s="43"/>
      <c r="AQ4827" s="43"/>
    </row>
    <row r="4828" spans="5:43" x14ac:dyDescent="0.2">
      <c r="E4828" s="36"/>
      <c r="G4828" s="37"/>
      <c r="H4828" s="38"/>
      <c r="I4828" s="38"/>
      <c r="J4828" s="38"/>
      <c r="M4828" s="39"/>
      <c r="AG4828" s="32"/>
      <c r="AH4828" s="32"/>
      <c r="AI4828" s="40"/>
      <c r="AJ4828" s="41"/>
      <c r="AK4828" s="42"/>
      <c r="AL4828" s="40"/>
      <c r="AM4828" s="41"/>
      <c r="AN4828" s="42"/>
      <c r="AO4828" s="43"/>
      <c r="AP4828" s="43"/>
      <c r="AQ4828" s="43"/>
    </row>
    <row r="4829" spans="5:43" x14ac:dyDescent="0.2">
      <c r="E4829" s="36"/>
      <c r="G4829" s="37"/>
      <c r="H4829" s="38"/>
      <c r="I4829" s="38"/>
      <c r="J4829" s="38"/>
      <c r="M4829" s="39"/>
      <c r="AG4829" s="32"/>
      <c r="AH4829" s="32"/>
      <c r="AI4829" s="40"/>
      <c r="AJ4829" s="41"/>
      <c r="AK4829" s="42"/>
      <c r="AL4829" s="40"/>
      <c r="AM4829" s="41"/>
      <c r="AN4829" s="42"/>
      <c r="AO4829" s="43"/>
      <c r="AP4829" s="43"/>
      <c r="AQ4829" s="43"/>
    </row>
    <row r="4830" spans="5:43" x14ac:dyDescent="0.2">
      <c r="E4830" s="36"/>
      <c r="G4830" s="37"/>
      <c r="H4830" s="38"/>
      <c r="I4830" s="38"/>
      <c r="J4830" s="38"/>
      <c r="M4830" s="39"/>
      <c r="AG4830" s="32"/>
      <c r="AH4830" s="32"/>
      <c r="AI4830" s="40"/>
      <c r="AJ4830" s="41"/>
      <c r="AK4830" s="42"/>
      <c r="AL4830" s="40"/>
      <c r="AM4830" s="41"/>
      <c r="AN4830" s="42"/>
      <c r="AO4830" s="43"/>
      <c r="AP4830" s="43"/>
      <c r="AQ4830" s="43"/>
    </row>
    <row r="4831" spans="5:43" x14ac:dyDescent="0.2">
      <c r="E4831" s="36"/>
      <c r="G4831" s="37"/>
      <c r="H4831" s="38"/>
      <c r="I4831" s="38"/>
      <c r="J4831" s="38"/>
      <c r="M4831" s="39"/>
      <c r="AG4831" s="32"/>
      <c r="AH4831" s="32"/>
      <c r="AI4831" s="40"/>
      <c r="AJ4831" s="41"/>
      <c r="AK4831" s="42"/>
      <c r="AL4831" s="40"/>
      <c r="AM4831" s="41"/>
      <c r="AN4831" s="42"/>
      <c r="AO4831" s="43"/>
      <c r="AP4831" s="43"/>
      <c r="AQ4831" s="43"/>
    </row>
    <row r="4832" spans="5:43" x14ac:dyDescent="0.2">
      <c r="E4832" s="36"/>
      <c r="G4832" s="37"/>
      <c r="H4832" s="38"/>
      <c r="I4832" s="38"/>
      <c r="J4832" s="38"/>
      <c r="M4832" s="39"/>
      <c r="AG4832" s="32"/>
      <c r="AH4832" s="32"/>
      <c r="AI4832" s="40"/>
      <c r="AJ4832" s="41"/>
      <c r="AK4832" s="42"/>
      <c r="AL4832" s="40"/>
      <c r="AM4832" s="41"/>
      <c r="AN4832" s="42"/>
      <c r="AO4832" s="43"/>
      <c r="AP4832" s="43"/>
      <c r="AQ4832" s="43"/>
    </row>
    <row r="4833" spans="5:43" x14ac:dyDescent="0.2">
      <c r="E4833" s="36"/>
      <c r="G4833" s="37"/>
      <c r="H4833" s="38"/>
      <c r="I4833" s="38"/>
      <c r="J4833" s="38"/>
      <c r="M4833" s="39"/>
      <c r="AG4833" s="32"/>
      <c r="AH4833" s="32"/>
      <c r="AI4833" s="40"/>
      <c r="AJ4833" s="41"/>
      <c r="AK4833" s="42"/>
      <c r="AL4833" s="40"/>
      <c r="AM4833" s="41"/>
      <c r="AN4833" s="42"/>
      <c r="AO4833" s="43"/>
      <c r="AP4833" s="43"/>
      <c r="AQ4833" s="43"/>
    </row>
    <row r="4834" spans="5:43" x14ac:dyDescent="0.2">
      <c r="E4834" s="36"/>
      <c r="G4834" s="37"/>
      <c r="H4834" s="38"/>
      <c r="I4834" s="38"/>
      <c r="J4834" s="38"/>
      <c r="M4834" s="39"/>
      <c r="AG4834" s="32"/>
      <c r="AH4834" s="32"/>
      <c r="AI4834" s="40"/>
      <c r="AJ4834" s="41"/>
      <c r="AK4834" s="42"/>
      <c r="AL4834" s="40"/>
      <c r="AM4834" s="41"/>
      <c r="AN4834" s="42"/>
      <c r="AO4834" s="43"/>
      <c r="AP4834" s="43"/>
      <c r="AQ4834" s="43"/>
    </row>
    <row r="4835" spans="5:43" x14ac:dyDescent="0.2">
      <c r="E4835" s="36"/>
      <c r="G4835" s="37"/>
      <c r="H4835" s="38"/>
      <c r="I4835" s="38"/>
      <c r="J4835" s="38"/>
      <c r="M4835" s="39"/>
      <c r="AG4835" s="32"/>
      <c r="AH4835" s="32"/>
      <c r="AI4835" s="40"/>
      <c r="AJ4835" s="41"/>
      <c r="AK4835" s="42"/>
      <c r="AL4835" s="40"/>
      <c r="AM4835" s="41"/>
      <c r="AN4835" s="42"/>
      <c r="AO4835" s="43"/>
      <c r="AP4835" s="43"/>
      <c r="AQ4835" s="43"/>
    </row>
    <row r="4836" spans="5:43" x14ac:dyDescent="0.2">
      <c r="E4836" s="36"/>
      <c r="G4836" s="37"/>
      <c r="H4836" s="38"/>
      <c r="I4836" s="38"/>
      <c r="J4836" s="38"/>
      <c r="M4836" s="39"/>
      <c r="AG4836" s="32"/>
      <c r="AH4836" s="32"/>
      <c r="AI4836" s="40"/>
      <c r="AJ4836" s="41"/>
      <c r="AK4836" s="42"/>
      <c r="AL4836" s="40"/>
      <c r="AM4836" s="41"/>
      <c r="AN4836" s="42"/>
      <c r="AO4836" s="43"/>
      <c r="AP4836" s="43"/>
      <c r="AQ4836" s="43"/>
    </row>
    <row r="4837" spans="5:43" x14ac:dyDescent="0.2">
      <c r="E4837" s="36"/>
      <c r="G4837" s="37"/>
      <c r="H4837" s="38"/>
      <c r="I4837" s="38"/>
      <c r="J4837" s="38"/>
      <c r="M4837" s="39"/>
      <c r="AG4837" s="32"/>
      <c r="AH4837" s="32"/>
      <c r="AI4837" s="40"/>
      <c r="AJ4837" s="41"/>
      <c r="AK4837" s="42"/>
      <c r="AL4837" s="40"/>
      <c r="AM4837" s="41"/>
      <c r="AN4837" s="42"/>
      <c r="AO4837" s="43"/>
      <c r="AP4837" s="43"/>
      <c r="AQ4837" s="43"/>
    </row>
    <row r="4838" spans="5:43" x14ac:dyDescent="0.2">
      <c r="E4838" s="36"/>
      <c r="G4838" s="37"/>
      <c r="H4838" s="38"/>
      <c r="I4838" s="38"/>
      <c r="J4838" s="38"/>
      <c r="M4838" s="39"/>
      <c r="AG4838" s="32"/>
      <c r="AH4838" s="32"/>
      <c r="AI4838" s="40"/>
      <c r="AJ4838" s="41"/>
      <c r="AK4838" s="42"/>
      <c r="AL4838" s="40"/>
      <c r="AM4838" s="41"/>
      <c r="AN4838" s="42"/>
      <c r="AO4838" s="43"/>
      <c r="AP4838" s="43"/>
      <c r="AQ4838" s="43"/>
    </row>
    <row r="4839" spans="5:43" x14ac:dyDescent="0.2">
      <c r="E4839" s="36"/>
      <c r="G4839" s="37"/>
      <c r="H4839" s="38"/>
      <c r="I4839" s="38"/>
      <c r="J4839" s="38"/>
      <c r="M4839" s="39"/>
      <c r="AG4839" s="32"/>
      <c r="AH4839" s="32"/>
      <c r="AI4839" s="40"/>
      <c r="AJ4839" s="41"/>
      <c r="AK4839" s="42"/>
      <c r="AL4839" s="40"/>
      <c r="AM4839" s="41"/>
      <c r="AN4839" s="42"/>
      <c r="AO4839" s="43"/>
      <c r="AP4839" s="43"/>
      <c r="AQ4839" s="43"/>
    </row>
    <row r="4840" spans="5:43" x14ac:dyDescent="0.2">
      <c r="E4840" s="36"/>
      <c r="G4840" s="37"/>
      <c r="H4840" s="38"/>
      <c r="I4840" s="38"/>
      <c r="J4840" s="38"/>
      <c r="M4840" s="39"/>
      <c r="AG4840" s="32"/>
      <c r="AH4840" s="32"/>
      <c r="AI4840" s="40"/>
      <c r="AJ4840" s="41"/>
      <c r="AK4840" s="42"/>
      <c r="AL4840" s="40"/>
      <c r="AM4840" s="41"/>
      <c r="AN4840" s="42"/>
      <c r="AO4840" s="43"/>
      <c r="AP4840" s="43"/>
      <c r="AQ4840" s="43"/>
    </row>
    <row r="4841" spans="5:43" x14ac:dyDescent="0.2">
      <c r="E4841" s="36"/>
      <c r="G4841" s="37"/>
      <c r="H4841" s="38"/>
      <c r="I4841" s="38"/>
      <c r="J4841" s="38"/>
      <c r="M4841" s="39"/>
      <c r="AG4841" s="32"/>
      <c r="AH4841" s="32"/>
      <c r="AI4841" s="40"/>
      <c r="AJ4841" s="41"/>
      <c r="AK4841" s="42"/>
      <c r="AL4841" s="40"/>
      <c r="AM4841" s="41"/>
      <c r="AN4841" s="42"/>
      <c r="AO4841" s="43"/>
      <c r="AP4841" s="43"/>
      <c r="AQ4841" s="43"/>
    </row>
    <row r="4842" spans="5:43" x14ac:dyDescent="0.2">
      <c r="E4842" s="36"/>
      <c r="G4842" s="37"/>
      <c r="H4842" s="38"/>
      <c r="I4842" s="38"/>
      <c r="J4842" s="38"/>
      <c r="M4842" s="39"/>
      <c r="AG4842" s="32"/>
      <c r="AH4842" s="32"/>
      <c r="AI4842" s="40"/>
      <c r="AJ4842" s="41"/>
      <c r="AK4842" s="42"/>
      <c r="AL4842" s="40"/>
      <c r="AM4842" s="41"/>
      <c r="AN4842" s="42"/>
      <c r="AO4842" s="43"/>
      <c r="AP4842" s="43"/>
      <c r="AQ4842" s="43"/>
    </row>
    <row r="4843" spans="5:43" x14ac:dyDescent="0.2">
      <c r="E4843" s="36"/>
      <c r="G4843" s="37"/>
      <c r="H4843" s="38"/>
      <c r="I4843" s="38"/>
      <c r="J4843" s="38"/>
      <c r="M4843" s="39"/>
      <c r="AG4843" s="32"/>
      <c r="AH4843" s="32"/>
      <c r="AI4843" s="40"/>
      <c r="AJ4843" s="41"/>
      <c r="AK4843" s="42"/>
      <c r="AL4843" s="40"/>
      <c r="AM4843" s="41"/>
      <c r="AN4843" s="42"/>
      <c r="AO4843" s="43"/>
      <c r="AP4843" s="43"/>
      <c r="AQ4843" s="43"/>
    </row>
    <row r="4844" spans="5:43" x14ac:dyDescent="0.2">
      <c r="E4844" s="36"/>
      <c r="G4844" s="37"/>
      <c r="H4844" s="38"/>
      <c r="I4844" s="38"/>
      <c r="J4844" s="38"/>
      <c r="M4844" s="39"/>
      <c r="AG4844" s="32"/>
      <c r="AH4844" s="32"/>
      <c r="AI4844" s="40"/>
      <c r="AJ4844" s="41"/>
      <c r="AK4844" s="42"/>
      <c r="AL4844" s="40"/>
      <c r="AM4844" s="41"/>
      <c r="AN4844" s="42"/>
      <c r="AO4844" s="43"/>
      <c r="AP4844" s="43"/>
      <c r="AQ4844" s="43"/>
    </row>
    <row r="4845" spans="5:43" x14ac:dyDescent="0.2">
      <c r="E4845" s="36"/>
      <c r="G4845" s="37"/>
      <c r="H4845" s="38"/>
      <c r="I4845" s="38"/>
      <c r="J4845" s="38"/>
      <c r="M4845" s="39"/>
      <c r="AG4845" s="32"/>
      <c r="AH4845" s="32"/>
      <c r="AI4845" s="40"/>
      <c r="AJ4845" s="41"/>
      <c r="AK4845" s="42"/>
      <c r="AL4845" s="40"/>
      <c r="AM4845" s="41"/>
      <c r="AN4845" s="42"/>
      <c r="AO4845" s="43"/>
      <c r="AP4845" s="43"/>
      <c r="AQ4845" s="43"/>
    </row>
    <row r="4846" spans="5:43" x14ac:dyDescent="0.2">
      <c r="E4846" s="36"/>
      <c r="G4846" s="37"/>
      <c r="H4846" s="38"/>
      <c r="I4846" s="38"/>
      <c r="J4846" s="38"/>
      <c r="M4846" s="39"/>
      <c r="AG4846" s="32"/>
      <c r="AH4846" s="32"/>
      <c r="AI4846" s="40"/>
      <c r="AJ4846" s="41"/>
      <c r="AK4846" s="42"/>
      <c r="AL4846" s="40"/>
      <c r="AM4846" s="41"/>
      <c r="AN4846" s="42"/>
      <c r="AO4846" s="43"/>
      <c r="AP4846" s="43"/>
      <c r="AQ4846" s="43"/>
    </row>
    <row r="4847" spans="5:43" x14ac:dyDescent="0.2">
      <c r="E4847" s="36"/>
      <c r="G4847" s="37"/>
      <c r="H4847" s="38"/>
      <c r="I4847" s="38"/>
      <c r="J4847" s="38"/>
      <c r="M4847" s="39"/>
      <c r="AG4847" s="32"/>
      <c r="AH4847" s="32"/>
      <c r="AI4847" s="40"/>
      <c r="AJ4847" s="41"/>
      <c r="AK4847" s="42"/>
      <c r="AL4847" s="40"/>
      <c r="AM4847" s="41"/>
      <c r="AN4847" s="42"/>
      <c r="AO4847" s="43"/>
      <c r="AP4847" s="43"/>
      <c r="AQ4847" s="43"/>
    </row>
    <row r="4848" spans="5:43" x14ac:dyDescent="0.2">
      <c r="E4848" s="36"/>
      <c r="G4848" s="37"/>
      <c r="H4848" s="38"/>
      <c r="I4848" s="38"/>
      <c r="J4848" s="38"/>
      <c r="M4848" s="39"/>
      <c r="AG4848" s="32"/>
      <c r="AH4848" s="32"/>
      <c r="AI4848" s="40"/>
      <c r="AJ4848" s="41"/>
      <c r="AK4848" s="42"/>
      <c r="AL4848" s="40"/>
      <c r="AM4848" s="41"/>
      <c r="AN4848" s="42"/>
      <c r="AO4848" s="43"/>
      <c r="AP4848" s="43"/>
      <c r="AQ4848" s="43"/>
    </row>
    <row r="4849" spans="5:43" x14ac:dyDescent="0.2">
      <c r="E4849" s="36"/>
      <c r="G4849" s="37"/>
      <c r="H4849" s="38"/>
      <c r="I4849" s="38"/>
      <c r="J4849" s="38"/>
      <c r="M4849" s="39"/>
      <c r="AG4849" s="32"/>
      <c r="AH4849" s="32"/>
      <c r="AI4849" s="40"/>
      <c r="AJ4849" s="41"/>
      <c r="AK4849" s="42"/>
      <c r="AL4849" s="40"/>
      <c r="AM4849" s="41"/>
      <c r="AN4849" s="42"/>
      <c r="AO4849" s="43"/>
      <c r="AP4849" s="43"/>
      <c r="AQ4849" s="43"/>
    </row>
    <row r="4850" spans="5:43" x14ac:dyDescent="0.2">
      <c r="E4850" s="36"/>
      <c r="G4850" s="37"/>
      <c r="H4850" s="38"/>
      <c r="I4850" s="38"/>
      <c r="J4850" s="38"/>
      <c r="M4850" s="39"/>
      <c r="AG4850" s="32"/>
      <c r="AH4850" s="32"/>
      <c r="AI4850" s="40"/>
      <c r="AJ4850" s="41"/>
      <c r="AK4850" s="42"/>
      <c r="AL4850" s="40"/>
      <c r="AM4850" s="41"/>
      <c r="AN4850" s="42"/>
      <c r="AO4850" s="43"/>
      <c r="AP4850" s="43"/>
      <c r="AQ4850" s="43"/>
    </row>
    <row r="4851" spans="5:43" x14ac:dyDescent="0.2">
      <c r="E4851" s="36"/>
      <c r="G4851" s="37"/>
      <c r="H4851" s="38"/>
      <c r="I4851" s="38"/>
      <c r="J4851" s="38"/>
      <c r="M4851" s="39"/>
      <c r="AG4851" s="32"/>
      <c r="AH4851" s="32"/>
      <c r="AI4851" s="40"/>
      <c r="AJ4851" s="41"/>
      <c r="AK4851" s="42"/>
      <c r="AL4851" s="40"/>
      <c r="AM4851" s="41"/>
      <c r="AN4851" s="42"/>
      <c r="AO4851" s="43"/>
      <c r="AP4851" s="43"/>
      <c r="AQ4851" s="43"/>
    </row>
    <row r="4852" spans="5:43" x14ac:dyDescent="0.2">
      <c r="E4852" s="36"/>
      <c r="G4852" s="37"/>
      <c r="H4852" s="38"/>
      <c r="I4852" s="38"/>
      <c r="J4852" s="38"/>
      <c r="M4852" s="39"/>
      <c r="AG4852" s="32"/>
      <c r="AH4852" s="32"/>
      <c r="AI4852" s="40"/>
      <c r="AJ4852" s="41"/>
      <c r="AK4852" s="42"/>
      <c r="AL4852" s="40"/>
      <c r="AM4852" s="41"/>
      <c r="AN4852" s="42"/>
      <c r="AO4852" s="43"/>
      <c r="AP4852" s="43"/>
      <c r="AQ4852" s="43"/>
    </row>
    <row r="4853" spans="5:43" x14ac:dyDescent="0.2">
      <c r="E4853" s="36"/>
      <c r="G4853" s="37"/>
      <c r="H4853" s="38"/>
      <c r="I4853" s="38"/>
      <c r="J4853" s="38"/>
      <c r="M4853" s="39"/>
      <c r="AG4853" s="32"/>
      <c r="AH4853" s="32"/>
      <c r="AI4853" s="40"/>
      <c r="AJ4853" s="41"/>
      <c r="AK4853" s="42"/>
      <c r="AL4853" s="40"/>
      <c r="AM4853" s="41"/>
      <c r="AN4853" s="42"/>
      <c r="AO4853" s="43"/>
      <c r="AP4853" s="43"/>
      <c r="AQ4853" s="43"/>
    </row>
    <row r="4854" spans="5:43" x14ac:dyDescent="0.2">
      <c r="E4854" s="36"/>
      <c r="G4854" s="37"/>
      <c r="H4854" s="38"/>
      <c r="I4854" s="38"/>
      <c r="J4854" s="38"/>
      <c r="M4854" s="39"/>
      <c r="AG4854" s="32"/>
      <c r="AH4854" s="32"/>
      <c r="AI4854" s="40"/>
      <c r="AJ4854" s="41"/>
      <c r="AK4854" s="42"/>
      <c r="AL4854" s="40"/>
      <c r="AM4854" s="41"/>
      <c r="AN4854" s="42"/>
      <c r="AO4854" s="43"/>
      <c r="AP4854" s="43"/>
      <c r="AQ4854" s="43"/>
    </row>
    <row r="4855" spans="5:43" x14ac:dyDescent="0.2">
      <c r="E4855" s="36"/>
      <c r="G4855" s="37"/>
      <c r="H4855" s="38"/>
      <c r="I4855" s="38"/>
      <c r="J4855" s="38"/>
      <c r="M4855" s="39"/>
      <c r="AG4855" s="32"/>
      <c r="AH4855" s="32"/>
      <c r="AI4855" s="40"/>
      <c r="AJ4855" s="41"/>
      <c r="AK4855" s="42"/>
      <c r="AL4855" s="40"/>
      <c r="AM4855" s="41"/>
      <c r="AN4855" s="42"/>
      <c r="AO4855" s="43"/>
      <c r="AP4855" s="43"/>
      <c r="AQ4855" s="43"/>
    </row>
    <row r="4856" spans="5:43" x14ac:dyDescent="0.2">
      <c r="E4856" s="36"/>
      <c r="G4856" s="37"/>
      <c r="H4856" s="38"/>
      <c r="I4856" s="38"/>
      <c r="J4856" s="38"/>
      <c r="M4856" s="39"/>
      <c r="AG4856" s="32"/>
      <c r="AH4856" s="32"/>
      <c r="AI4856" s="40"/>
      <c r="AJ4856" s="41"/>
      <c r="AK4856" s="42"/>
      <c r="AL4856" s="40"/>
      <c r="AM4856" s="41"/>
      <c r="AN4856" s="42"/>
      <c r="AO4856" s="43"/>
      <c r="AP4856" s="43"/>
      <c r="AQ4856" s="43"/>
    </row>
    <row r="4857" spans="5:43" x14ac:dyDescent="0.2">
      <c r="E4857" s="36"/>
      <c r="G4857" s="37"/>
      <c r="H4857" s="38"/>
      <c r="I4857" s="38"/>
      <c r="J4857" s="38"/>
      <c r="M4857" s="39"/>
      <c r="AG4857" s="32"/>
      <c r="AH4857" s="32"/>
      <c r="AI4857" s="40"/>
      <c r="AJ4857" s="41"/>
      <c r="AK4857" s="42"/>
      <c r="AL4857" s="40"/>
      <c r="AM4857" s="41"/>
      <c r="AN4857" s="42"/>
      <c r="AO4857" s="43"/>
      <c r="AP4857" s="43"/>
      <c r="AQ4857" s="43"/>
    </row>
    <row r="4858" spans="5:43" x14ac:dyDescent="0.2">
      <c r="E4858" s="36"/>
      <c r="G4858" s="37"/>
      <c r="H4858" s="38"/>
      <c r="I4858" s="38"/>
      <c r="J4858" s="38"/>
      <c r="M4858" s="39"/>
      <c r="AG4858" s="32"/>
      <c r="AH4858" s="32"/>
      <c r="AI4858" s="40"/>
      <c r="AJ4858" s="41"/>
      <c r="AK4858" s="42"/>
      <c r="AL4858" s="40"/>
      <c r="AM4858" s="41"/>
      <c r="AN4858" s="42"/>
      <c r="AO4858" s="43"/>
      <c r="AP4858" s="43"/>
      <c r="AQ4858" s="43"/>
    </row>
    <row r="4859" spans="5:43" x14ac:dyDescent="0.2">
      <c r="E4859" s="36"/>
      <c r="G4859" s="37"/>
      <c r="H4859" s="38"/>
      <c r="I4859" s="38"/>
      <c r="J4859" s="38"/>
      <c r="M4859" s="39"/>
      <c r="AG4859" s="32"/>
      <c r="AH4859" s="32"/>
      <c r="AI4859" s="40"/>
      <c r="AJ4859" s="41"/>
      <c r="AK4859" s="42"/>
      <c r="AL4859" s="40"/>
      <c r="AM4859" s="41"/>
      <c r="AN4859" s="42"/>
      <c r="AO4859" s="43"/>
      <c r="AP4859" s="43"/>
      <c r="AQ4859" s="43"/>
    </row>
    <row r="4860" spans="5:43" x14ac:dyDescent="0.2">
      <c r="E4860" s="36"/>
      <c r="G4860" s="37"/>
      <c r="H4860" s="38"/>
      <c r="I4860" s="38"/>
      <c r="J4860" s="38"/>
      <c r="M4860" s="39"/>
      <c r="AG4860" s="32"/>
      <c r="AH4860" s="32"/>
      <c r="AI4860" s="40"/>
      <c r="AJ4860" s="41"/>
      <c r="AK4860" s="42"/>
      <c r="AL4860" s="40"/>
      <c r="AM4860" s="41"/>
      <c r="AN4860" s="42"/>
      <c r="AO4860" s="43"/>
      <c r="AP4860" s="43"/>
      <c r="AQ4860" s="43"/>
    </row>
    <row r="4861" spans="5:43" x14ac:dyDescent="0.2">
      <c r="E4861" s="36"/>
      <c r="G4861" s="37"/>
      <c r="H4861" s="38"/>
      <c r="I4861" s="38"/>
      <c r="J4861" s="38"/>
      <c r="M4861" s="39"/>
      <c r="AG4861" s="32"/>
      <c r="AH4861" s="32"/>
      <c r="AI4861" s="40"/>
      <c r="AJ4861" s="41"/>
      <c r="AK4861" s="42"/>
      <c r="AL4861" s="40"/>
      <c r="AM4861" s="41"/>
      <c r="AN4861" s="42"/>
      <c r="AO4861" s="43"/>
      <c r="AP4861" s="43"/>
      <c r="AQ4861" s="43"/>
    </row>
    <row r="4862" spans="5:43" x14ac:dyDescent="0.2">
      <c r="E4862" s="36"/>
      <c r="G4862" s="37"/>
      <c r="H4862" s="38"/>
      <c r="I4862" s="38"/>
      <c r="J4862" s="38"/>
      <c r="M4862" s="39"/>
      <c r="AG4862" s="32"/>
      <c r="AH4862" s="32"/>
      <c r="AI4862" s="40"/>
      <c r="AJ4862" s="41"/>
      <c r="AK4862" s="42"/>
      <c r="AL4862" s="40"/>
      <c r="AM4862" s="41"/>
      <c r="AN4862" s="42"/>
      <c r="AO4862" s="43"/>
      <c r="AP4862" s="43"/>
      <c r="AQ4862" s="43"/>
    </row>
    <row r="4863" spans="5:43" x14ac:dyDescent="0.2">
      <c r="E4863" s="36"/>
      <c r="G4863" s="37"/>
      <c r="H4863" s="38"/>
      <c r="I4863" s="38"/>
      <c r="J4863" s="38"/>
      <c r="M4863" s="39"/>
      <c r="AG4863" s="32"/>
      <c r="AH4863" s="32"/>
      <c r="AI4863" s="40"/>
      <c r="AJ4863" s="41"/>
      <c r="AK4863" s="42"/>
      <c r="AL4863" s="40"/>
      <c r="AM4863" s="41"/>
      <c r="AN4863" s="42"/>
      <c r="AO4863" s="43"/>
      <c r="AP4863" s="43"/>
      <c r="AQ4863" s="43"/>
    </row>
    <row r="4864" spans="5:43" x14ac:dyDescent="0.2">
      <c r="E4864" s="36"/>
      <c r="G4864" s="37"/>
      <c r="H4864" s="38"/>
      <c r="I4864" s="38"/>
      <c r="J4864" s="38"/>
      <c r="M4864" s="39"/>
      <c r="AG4864" s="32"/>
      <c r="AH4864" s="32"/>
      <c r="AI4864" s="40"/>
      <c r="AJ4864" s="41"/>
      <c r="AK4864" s="42"/>
      <c r="AL4864" s="40"/>
      <c r="AM4864" s="41"/>
      <c r="AN4864" s="42"/>
      <c r="AO4864" s="43"/>
      <c r="AP4864" s="43"/>
      <c r="AQ4864" s="43"/>
    </row>
    <row r="4865" spans="5:43" x14ac:dyDescent="0.2">
      <c r="E4865" s="36"/>
      <c r="G4865" s="37"/>
      <c r="H4865" s="38"/>
      <c r="I4865" s="38"/>
      <c r="J4865" s="38"/>
      <c r="M4865" s="39"/>
      <c r="AG4865" s="32"/>
      <c r="AH4865" s="32"/>
      <c r="AI4865" s="40"/>
      <c r="AJ4865" s="41"/>
      <c r="AK4865" s="42"/>
      <c r="AL4865" s="40"/>
      <c r="AM4865" s="41"/>
      <c r="AN4865" s="42"/>
      <c r="AO4865" s="43"/>
      <c r="AP4865" s="43"/>
      <c r="AQ4865" s="43"/>
    </row>
    <row r="4866" spans="5:43" x14ac:dyDescent="0.2">
      <c r="E4866" s="36"/>
      <c r="G4866" s="37"/>
      <c r="H4866" s="38"/>
      <c r="I4866" s="38"/>
      <c r="J4866" s="38"/>
      <c r="M4866" s="39"/>
      <c r="AG4866" s="32"/>
      <c r="AH4866" s="32"/>
      <c r="AI4866" s="40"/>
      <c r="AJ4866" s="41"/>
      <c r="AK4866" s="42"/>
      <c r="AL4866" s="40"/>
      <c r="AM4866" s="41"/>
      <c r="AN4866" s="42"/>
      <c r="AO4866" s="43"/>
      <c r="AP4866" s="43"/>
      <c r="AQ4866" s="43"/>
    </row>
    <row r="4867" spans="5:43" x14ac:dyDescent="0.2">
      <c r="E4867" s="36"/>
      <c r="G4867" s="37"/>
      <c r="H4867" s="38"/>
      <c r="I4867" s="38"/>
      <c r="J4867" s="38"/>
      <c r="M4867" s="39"/>
      <c r="AG4867" s="32"/>
      <c r="AH4867" s="32"/>
      <c r="AI4867" s="40"/>
      <c r="AJ4867" s="41"/>
      <c r="AK4867" s="42"/>
      <c r="AL4867" s="40"/>
      <c r="AM4867" s="41"/>
      <c r="AN4867" s="42"/>
      <c r="AO4867" s="43"/>
      <c r="AP4867" s="43"/>
      <c r="AQ4867" s="43"/>
    </row>
    <row r="4868" spans="5:43" x14ac:dyDescent="0.2">
      <c r="E4868" s="36"/>
      <c r="G4868" s="37"/>
      <c r="H4868" s="38"/>
      <c r="I4868" s="38"/>
      <c r="J4868" s="38"/>
      <c r="M4868" s="39"/>
      <c r="AG4868" s="32"/>
      <c r="AH4868" s="32"/>
      <c r="AI4868" s="40"/>
      <c r="AJ4868" s="41"/>
      <c r="AK4868" s="42"/>
      <c r="AL4868" s="40"/>
      <c r="AM4868" s="41"/>
      <c r="AN4868" s="42"/>
      <c r="AO4868" s="43"/>
      <c r="AP4868" s="43"/>
      <c r="AQ4868" s="43"/>
    </row>
    <row r="4869" spans="5:43" x14ac:dyDescent="0.2">
      <c r="E4869" s="36"/>
      <c r="G4869" s="37"/>
      <c r="H4869" s="38"/>
      <c r="I4869" s="38"/>
      <c r="J4869" s="38"/>
      <c r="M4869" s="39"/>
      <c r="AG4869" s="32"/>
      <c r="AH4869" s="32"/>
      <c r="AI4869" s="40"/>
      <c r="AJ4869" s="41"/>
      <c r="AK4869" s="42"/>
      <c r="AL4869" s="40"/>
      <c r="AM4869" s="41"/>
      <c r="AN4869" s="42"/>
      <c r="AO4869" s="43"/>
      <c r="AP4869" s="43"/>
      <c r="AQ4869" s="43"/>
    </row>
    <row r="4870" spans="5:43" x14ac:dyDescent="0.2">
      <c r="E4870" s="36"/>
      <c r="G4870" s="37"/>
      <c r="H4870" s="38"/>
      <c r="I4870" s="38"/>
      <c r="J4870" s="38"/>
      <c r="M4870" s="39"/>
      <c r="AG4870" s="32"/>
      <c r="AH4870" s="32"/>
      <c r="AI4870" s="40"/>
      <c r="AJ4870" s="41"/>
      <c r="AK4870" s="42"/>
      <c r="AL4870" s="40"/>
      <c r="AM4870" s="41"/>
      <c r="AN4870" s="42"/>
      <c r="AO4870" s="43"/>
      <c r="AP4870" s="43"/>
      <c r="AQ4870" s="43"/>
    </row>
    <row r="4871" spans="5:43" x14ac:dyDescent="0.2">
      <c r="E4871" s="36"/>
      <c r="G4871" s="37"/>
      <c r="H4871" s="38"/>
      <c r="I4871" s="38"/>
      <c r="J4871" s="38"/>
      <c r="M4871" s="39"/>
      <c r="AG4871" s="32"/>
      <c r="AH4871" s="32"/>
      <c r="AI4871" s="40"/>
      <c r="AJ4871" s="41"/>
      <c r="AK4871" s="42"/>
      <c r="AL4871" s="40"/>
      <c r="AM4871" s="41"/>
      <c r="AN4871" s="42"/>
      <c r="AO4871" s="43"/>
      <c r="AP4871" s="43"/>
      <c r="AQ4871" s="43"/>
    </row>
    <row r="4872" spans="5:43" x14ac:dyDescent="0.2">
      <c r="E4872" s="36"/>
      <c r="G4872" s="37"/>
      <c r="H4872" s="38"/>
      <c r="I4872" s="38"/>
      <c r="J4872" s="38"/>
      <c r="M4872" s="39"/>
      <c r="AG4872" s="32"/>
      <c r="AH4872" s="32"/>
      <c r="AI4872" s="40"/>
      <c r="AJ4872" s="41"/>
      <c r="AK4872" s="42"/>
      <c r="AL4872" s="40"/>
      <c r="AM4872" s="41"/>
      <c r="AN4872" s="42"/>
      <c r="AO4872" s="43"/>
      <c r="AP4872" s="43"/>
      <c r="AQ4872" s="43"/>
    </row>
    <row r="4873" spans="5:43" x14ac:dyDescent="0.2">
      <c r="E4873" s="36"/>
      <c r="G4873" s="37"/>
      <c r="H4873" s="38"/>
      <c r="I4873" s="38"/>
      <c r="J4873" s="38"/>
      <c r="M4873" s="39"/>
      <c r="AG4873" s="32"/>
      <c r="AH4873" s="32"/>
      <c r="AI4873" s="40"/>
      <c r="AJ4873" s="41"/>
      <c r="AK4873" s="42"/>
      <c r="AL4873" s="40"/>
      <c r="AM4873" s="41"/>
      <c r="AN4873" s="42"/>
      <c r="AO4873" s="43"/>
      <c r="AP4873" s="43"/>
      <c r="AQ4873" s="43"/>
    </row>
    <row r="4874" spans="5:43" x14ac:dyDescent="0.2">
      <c r="E4874" s="36"/>
      <c r="G4874" s="37"/>
      <c r="H4874" s="38"/>
      <c r="I4874" s="38"/>
      <c r="J4874" s="38"/>
      <c r="M4874" s="39"/>
      <c r="AG4874" s="32"/>
      <c r="AH4874" s="32"/>
      <c r="AI4874" s="40"/>
      <c r="AJ4874" s="41"/>
      <c r="AK4874" s="42"/>
      <c r="AL4874" s="40"/>
      <c r="AM4874" s="41"/>
      <c r="AN4874" s="42"/>
      <c r="AO4874" s="43"/>
      <c r="AP4874" s="43"/>
      <c r="AQ4874" s="43"/>
    </row>
    <row r="4875" spans="5:43" x14ac:dyDescent="0.2">
      <c r="E4875" s="36"/>
      <c r="G4875" s="37"/>
      <c r="H4875" s="38"/>
      <c r="I4875" s="38"/>
      <c r="J4875" s="38"/>
      <c r="M4875" s="39"/>
      <c r="AG4875" s="32"/>
      <c r="AH4875" s="32"/>
      <c r="AI4875" s="40"/>
      <c r="AJ4875" s="41"/>
      <c r="AK4875" s="42"/>
      <c r="AL4875" s="40"/>
      <c r="AM4875" s="41"/>
      <c r="AN4875" s="42"/>
      <c r="AO4875" s="43"/>
      <c r="AP4875" s="43"/>
      <c r="AQ4875" s="43"/>
    </row>
    <row r="4876" spans="5:43" x14ac:dyDescent="0.2">
      <c r="E4876" s="36"/>
      <c r="G4876" s="37"/>
      <c r="H4876" s="38"/>
      <c r="I4876" s="38"/>
      <c r="J4876" s="38"/>
      <c r="M4876" s="39"/>
      <c r="AG4876" s="32"/>
      <c r="AH4876" s="32"/>
      <c r="AI4876" s="40"/>
      <c r="AJ4876" s="41"/>
      <c r="AK4876" s="42"/>
      <c r="AL4876" s="40"/>
      <c r="AM4876" s="41"/>
      <c r="AN4876" s="42"/>
      <c r="AO4876" s="43"/>
      <c r="AP4876" s="43"/>
      <c r="AQ4876" s="43"/>
    </row>
    <row r="4877" spans="5:43" x14ac:dyDescent="0.2">
      <c r="E4877" s="36"/>
      <c r="G4877" s="37"/>
      <c r="H4877" s="38"/>
      <c r="I4877" s="38"/>
      <c r="J4877" s="38"/>
      <c r="M4877" s="39"/>
      <c r="AG4877" s="32"/>
      <c r="AH4877" s="32"/>
      <c r="AI4877" s="40"/>
      <c r="AJ4877" s="41"/>
      <c r="AK4877" s="42"/>
      <c r="AL4877" s="40"/>
      <c r="AM4877" s="41"/>
      <c r="AN4877" s="42"/>
      <c r="AO4877" s="43"/>
      <c r="AP4877" s="43"/>
      <c r="AQ4877" s="43"/>
    </row>
    <row r="4878" spans="5:43" x14ac:dyDescent="0.2">
      <c r="E4878" s="36"/>
      <c r="G4878" s="37"/>
      <c r="H4878" s="38"/>
      <c r="I4878" s="38"/>
      <c r="J4878" s="38"/>
      <c r="M4878" s="39"/>
      <c r="AG4878" s="32"/>
      <c r="AH4878" s="32"/>
      <c r="AI4878" s="40"/>
      <c r="AJ4878" s="41"/>
      <c r="AK4878" s="42"/>
      <c r="AL4878" s="40"/>
      <c r="AM4878" s="41"/>
      <c r="AN4878" s="42"/>
      <c r="AO4878" s="43"/>
      <c r="AP4878" s="43"/>
      <c r="AQ4878" s="43"/>
    </row>
    <row r="4879" spans="5:43" x14ac:dyDescent="0.2">
      <c r="E4879" s="36"/>
      <c r="G4879" s="37"/>
      <c r="H4879" s="38"/>
      <c r="I4879" s="38"/>
      <c r="J4879" s="38"/>
      <c r="M4879" s="39"/>
      <c r="AG4879" s="32"/>
      <c r="AH4879" s="32"/>
      <c r="AI4879" s="40"/>
      <c r="AJ4879" s="41"/>
      <c r="AK4879" s="42"/>
      <c r="AL4879" s="40"/>
      <c r="AM4879" s="41"/>
      <c r="AN4879" s="42"/>
      <c r="AO4879" s="43"/>
      <c r="AP4879" s="43"/>
      <c r="AQ4879" s="43"/>
    </row>
    <row r="4880" spans="5:43" x14ac:dyDescent="0.2">
      <c r="E4880" s="36"/>
      <c r="G4880" s="37"/>
      <c r="H4880" s="38"/>
      <c r="I4880" s="38"/>
      <c r="J4880" s="38"/>
      <c r="M4880" s="39"/>
      <c r="AG4880" s="32"/>
      <c r="AH4880" s="32"/>
      <c r="AI4880" s="40"/>
      <c r="AJ4880" s="41"/>
      <c r="AK4880" s="42"/>
      <c r="AL4880" s="40"/>
      <c r="AM4880" s="41"/>
      <c r="AN4880" s="42"/>
      <c r="AO4880" s="43"/>
      <c r="AP4880" s="43"/>
      <c r="AQ4880" s="43"/>
    </row>
    <row r="4881" spans="5:43" x14ac:dyDescent="0.2">
      <c r="E4881" s="36"/>
      <c r="G4881" s="37"/>
      <c r="H4881" s="38"/>
      <c r="I4881" s="38"/>
      <c r="J4881" s="38"/>
      <c r="M4881" s="39"/>
      <c r="AG4881" s="32"/>
      <c r="AH4881" s="32"/>
      <c r="AI4881" s="40"/>
      <c r="AJ4881" s="41"/>
      <c r="AK4881" s="42"/>
      <c r="AL4881" s="40"/>
      <c r="AM4881" s="41"/>
      <c r="AN4881" s="42"/>
      <c r="AO4881" s="43"/>
      <c r="AP4881" s="43"/>
      <c r="AQ4881" s="43"/>
    </row>
    <row r="4882" spans="5:43" x14ac:dyDescent="0.2">
      <c r="E4882" s="36"/>
      <c r="G4882" s="37"/>
      <c r="H4882" s="38"/>
      <c r="I4882" s="38"/>
      <c r="J4882" s="38"/>
      <c r="M4882" s="39"/>
      <c r="AG4882" s="32"/>
      <c r="AH4882" s="32"/>
      <c r="AI4882" s="40"/>
      <c r="AJ4882" s="41"/>
      <c r="AK4882" s="42"/>
      <c r="AL4882" s="40"/>
      <c r="AM4882" s="41"/>
      <c r="AN4882" s="42"/>
      <c r="AO4882" s="43"/>
      <c r="AP4882" s="43"/>
      <c r="AQ4882" s="43"/>
    </row>
    <row r="4883" spans="5:43" x14ac:dyDescent="0.2">
      <c r="E4883" s="36"/>
      <c r="G4883" s="37"/>
      <c r="H4883" s="38"/>
      <c r="I4883" s="38"/>
      <c r="J4883" s="38"/>
      <c r="M4883" s="39"/>
      <c r="AG4883" s="32"/>
      <c r="AH4883" s="32"/>
      <c r="AI4883" s="40"/>
      <c r="AJ4883" s="41"/>
      <c r="AK4883" s="42"/>
      <c r="AL4883" s="40"/>
      <c r="AM4883" s="41"/>
      <c r="AN4883" s="42"/>
      <c r="AO4883" s="43"/>
      <c r="AP4883" s="43"/>
      <c r="AQ4883" s="43"/>
    </row>
    <row r="4884" spans="5:43" x14ac:dyDescent="0.2">
      <c r="E4884" s="36"/>
      <c r="G4884" s="37"/>
      <c r="H4884" s="38"/>
      <c r="I4884" s="38"/>
      <c r="J4884" s="38"/>
      <c r="M4884" s="39"/>
      <c r="AG4884" s="32"/>
      <c r="AH4884" s="32"/>
      <c r="AI4884" s="40"/>
      <c r="AJ4884" s="41"/>
      <c r="AK4884" s="42"/>
      <c r="AL4884" s="40"/>
      <c r="AM4884" s="41"/>
      <c r="AN4884" s="42"/>
      <c r="AO4884" s="43"/>
      <c r="AP4884" s="43"/>
      <c r="AQ4884" s="43"/>
    </row>
    <row r="4885" spans="5:43" x14ac:dyDescent="0.2">
      <c r="E4885" s="36"/>
      <c r="G4885" s="37"/>
      <c r="H4885" s="38"/>
      <c r="I4885" s="38"/>
      <c r="J4885" s="38"/>
      <c r="M4885" s="39"/>
      <c r="AG4885" s="32"/>
      <c r="AH4885" s="32"/>
      <c r="AI4885" s="40"/>
      <c r="AJ4885" s="41"/>
      <c r="AK4885" s="42"/>
      <c r="AL4885" s="40"/>
      <c r="AM4885" s="41"/>
      <c r="AN4885" s="42"/>
      <c r="AO4885" s="43"/>
      <c r="AP4885" s="43"/>
      <c r="AQ4885" s="43"/>
    </row>
    <row r="4886" spans="5:43" x14ac:dyDescent="0.2">
      <c r="E4886" s="36"/>
      <c r="G4886" s="37"/>
      <c r="H4886" s="38"/>
      <c r="I4886" s="38"/>
      <c r="J4886" s="38"/>
      <c r="M4886" s="39"/>
      <c r="AG4886" s="32"/>
      <c r="AH4886" s="32"/>
      <c r="AI4886" s="40"/>
      <c r="AJ4886" s="41"/>
      <c r="AK4886" s="42"/>
      <c r="AL4886" s="40"/>
      <c r="AM4886" s="41"/>
      <c r="AN4886" s="42"/>
      <c r="AO4886" s="43"/>
      <c r="AP4886" s="43"/>
      <c r="AQ4886" s="43"/>
    </row>
    <row r="4887" spans="5:43" x14ac:dyDescent="0.2">
      <c r="E4887" s="36"/>
      <c r="G4887" s="37"/>
      <c r="H4887" s="38"/>
      <c r="I4887" s="38"/>
      <c r="J4887" s="38"/>
      <c r="M4887" s="39"/>
      <c r="AG4887" s="32"/>
      <c r="AH4887" s="32"/>
      <c r="AI4887" s="40"/>
      <c r="AJ4887" s="41"/>
      <c r="AK4887" s="42"/>
      <c r="AL4887" s="40"/>
      <c r="AM4887" s="41"/>
      <c r="AN4887" s="42"/>
      <c r="AO4887" s="43"/>
      <c r="AP4887" s="43"/>
      <c r="AQ4887" s="43"/>
    </row>
    <row r="4888" spans="5:43" x14ac:dyDescent="0.2">
      <c r="E4888" s="36"/>
      <c r="G4888" s="37"/>
      <c r="H4888" s="38"/>
      <c r="I4888" s="38"/>
      <c r="J4888" s="38"/>
      <c r="M4888" s="39"/>
      <c r="AG4888" s="32"/>
      <c r="AH4888" s="32"/>
      <c r="AI4888" s="40"/>
      <c r="AJ4888" s="41"/>
      <c r="AK4888" s="42"/>
      <c r="AL4888" s="40"/>
      <c r="AM4888" s="41"/>
      <c r="AN4888" s="42"/>
      <c r="AO4888" s="43"/>
      <c r="AP4888" s="43"/>
      <c r="AQ4888" s="43"/>
    </row>
    <row r="4889" spans="5:43" x14ac:dyDescent="0.2">
      <c r="E4889" s="36"/>
      <c r="G4889" s="37"/>
      <c r="H4889" s="38"/>
      <c r="I4889" s="38"/>
      <c r="J4889" s="38"/>
      <c r="M4889" s="39"/>
      <c r="AG4889" s="32"/>
      <c r="AH4889" s="32"/>
      <c r="AI4889" s="40"/>
      <c r="AJ4889" s="41"/>
      <c r="AK4889" s="42"/>
      <c r="AL4889" s="40"/>
      <c r="AM4889" s="41"/>
      <c r="AN4889" s="42"/>
      <c r="AO4889" s="43"/>
      <c r="AP4889" s="43"/>
      <c r="AQ4889" s="43"/>
    </row>
    <row r="4890" spans="5:43" x14ac:dyDescent="0.2">
      <c r="E4890" s="36"/>
      <c r="G4890" s="37"/>
      <c r="H4890" s="38"/>
      <c r="I4890" s="38"/>
      <c r="J4890" s="38"/>
      <c r="M4890" s="39"/>
      <c r="AG4890" s="32"/>
      <c r="AH4890" s="32"/>
      <c r="AI4890" s="40"/>
      <c r="AJ4890" s="41"/>
      <c r="AK4890" s="42"/>
      <c r="AL4890" s="40"/>
      <c r="AM4890" s="41"/>
      <c r="AN4890" s="42"/>
      <c r="AO4890" s="43"/>
      <c r="AP4890" s="43"/>
      <c r="AQ4890" s="43"/>
    </row>
    <row r="4891" spans="5:43" x14ac:dyDescent="0.2">
      <c r="E4891" s="36"/>
      <c r="G4891" s="37"/>
      <c r="H4891" s="38"/>
      <c r="I4891" s="38"/>
      <c r="J4891" s="38"/>
      <c r="M4891" s="39"/>
      <c r="AG4891" s="32"/>
      <c r="AH4891" s="32"/>
      <c r="AI4891" s="40"/>
      <c r="AJ4891" s="41"/>
      <c r="AK4891" s="42"/>
      <c r="AL4891" s="40"/>
      <c r="AM4891" s="41"/>
      <c r="AN4891" s="42"/>
      <c r="AO4891" s="43"/>
      <c r="AP4891" s="43"/>
      <c r="AQ4891" s="43"/>
    </row>
    <row r="4892" spans="5:43" x14ac:dyDescent="0.2">
      <c r="E4892" s="36"/>
      <c r="G4892" s="37"/>
      <c r="H4892" s="38"/>
      <c r="I4892" s="38"/>
      <c r="J4892" s="38"/>
      <c r="M4892" s="39"/>
      <c r="AG4892" s="32"/>
      <c r="AH4892" s="32"/>
      <c r="AI4892" s="40"/>
      <c r="AJ4892" s="41"/>
      <c r="AK4892" s="42"/>
      <c r="AL4892" s="40"/>
      <c r="AM4892" s="41"/>
      <c r="AN4892" s="42"/>
      <c r="AO4892" s="43"/>
      <c r="AP4892" s="43"/>
      <c r="AQ4892" s="43"/>
    </row>
    <row r="4893" spans="5:43" x14ac:dyDescent="0.2">
      <c r="E4893" s="36"/>
      <c r="G4893" s="37"/>
      <c r="H4893" s="38"/>
      <c r="I4893" s="38"/>
      <c r="J4893" s="38"/>
      <c r="M4893" s="39"/>
      <c r="AG4893" s="32"/>
      <c r="AH4893" s="32"/>
      <c r="AI4893" s="40"/>
      <c r="AJ4893" s="41"/>
      <c r="AK4893" s="42"/>
      <c r="AL4893" s="40"/>
      <c r="AM4893" s="41"/>
      <c r="AN4893" s="42"/>
      <c r="AO4893" s="43"/>
      <c r="AP4893" s="43"/>
      <c r="AQ4893" s="43"/>
    </row>
    <row r="4894" spans="5:43" x14ac:dyDescent="0.2">
      <c r="E4894" s="36"/>
      <c r="G4894" s="37"/>
      <c r="H4894" s="38"/>
      <c r="I4894" s="38"/>
      <c r="J4894" s="38"/>
      <c r="M4894" s="39"/>
      <c r="AG4894" s="32"/>
      <c r="AH4894" s="32"/>
      <c r="AI4894" s="40"/>
      <c r="AJ4894" s="41"/>
      <c r="AK4894" s="42"/>
      <c r="AL4894" s="40"/>
      <c r="AM4894" s="41"/>
      <c r="AN4894" s="42"/>
      <c r="AO4894" s="43"/>
      <c r="AP4894" s="43"/>
      <c r="AQ4894" s="43"/>
    </row>
    <row r="4895" spans="5:43" x14ac:dyDescent="0.2">
      <c r="E4895" s="36"/>
      <c r="G4895" s="37"/>
      <c r="H4895" s="38"/>
      <c r="I4895" s="38"/>
      <c r="J4895" s="38"/>
      <c r="M4895" s="39"/>
      <c r="AG4895" s="32"/>
      <c r="AH4895" s="32"/>
      <c r="AI4895" s="40"/>
      <c r="AJ4895" s="41"/>
      <c r="AK4895" s="42"/>
      <c r="AL4895" s="40"/>
      <c r="AM4895" s="41"/>
      <c r="AN4895" s="42"/>
      <c r="AO4895" s="43"/>
      <c r="AP4895" s="43"/>
      <c r="AQ4895" s="43"/>
    </row>
    <row r="4896" spans="5:43" x14ac:dyDescent="0.2">
      <c r="E4896" s="36"/>
      <c r="G4896" s="37"/>
      <c r="H4896" s="38"/>
      <c r="I4896" s="38"/>
      <c r="J4896" s="38"/>
      <c r="M4896" s="39"/>
      <c r="AG4896" s="32"/>
      <c r="AH4896" s="32"/>
      <c r="AI4896" s="40"/>
      <c r="AJ4896" s="41"/>
      <c r="AK4896" s="42"/>
      <c r="AL4896" s="40"/>
      <c r="AM4896" s="41"/>
      <c r="AN4896" s="42"/>
      <c r="AO4896" s="43"/>
      <c r="AP4896" s="43"/>
      <c r="AQ4896" s="43"/>
    </row>
    <row r="4897" spans="5:43" x14ac:dyDescent="0.2">
      <c r="E4897" s="36"/>
      <c r="G4897" s="37"/>
      <c r="H4897" s="38"/>
      <c r="I4897" s="38"/>
      <c r="J4897" s="38"/>
      <c r="M4897" s="39"/>
      <c r="AG4897" s="32"/>
      <c r="AH4897" s="32"/>
      <c r="AI4897" s="40"/>
      <c r="AJ4897" s="41"/>
      <c r="AK4897" s="42"/>
      <c r="AL4897" s="40"/>
      <c r="AM4897" s="41"/>
      <c r="AN4897" s="42"/>
      <c r="AO4897" s="43"/>
      <c r="AP4897" s="43"/>
      <c r="AQ4897" s="43"/>
    </row>
    <row r="4898" spans="5:43" x14ac:dyDescent="0.2">
      <c r="E4898" s="36"/>
      <c r="G4898" s="37"/>
      <c r="H4898" s="38"/>
      <c r="I4898" s="38"/>
      <c r="J4898" s="38"/>
      <c r="M4898" s="39"/>
      <c r="AG4898" s="32"/>
      <c r="AH4898" s="32"/>
      <c r="AI4898" s="40"/>
      <c r="AJ4898" s="41"/>
      <c r="AK4898" s="42"/>
      <c r="AL4898" s="40"/>
      <c r="AM4898" s="41"/>
      <c r="AN4898" s="42"/>
      <c r="AO4898" s="43"/>
      <c r="AP4898" s="43"/>
      <c r="AQ4898" s="43"/>
    </row>
    <row r="4899" spans="5:43" x14ac:dyDescent="0.2">
      <c r="E4899" s="36"/>
      <c r="G4899" s="37"/>
      <c r="H4899" s="38"/>
      <c r="I4899" s="38"/>
      <c r="J4899" s="38"/>
      <c r="M4899" s="39"/>
      <c r="AG4899" s="32"/>
      <c r="AH4899" s="32"/>
      <c r="AI4899" s="40"/>
      <c r="AJ4899" s="41"/>
      <c r="AK4899" s="42"/>
      <c r="AL4899" s="40"/>
      <c r="AM4899" s="41"/>
      <c r="AN4899" s="42"/>
      <c r="AO4899" s="43"/>
      <c r="AP4899" s="43"/>
      <c r="AQ4899" s="43"/>
    </row>
    <row r="4900" spans="5:43" x14ac:dyDescent="0.2">
      <c r="E4900" s="36"/>
      <c r="G4900" s="37"/>
      <c r="H4900" s="38"/>
      <c r="I4900" s="38"/>
      <c r="J4900" s="38"/>
      <c r="M4900" s="39"/>
      <c r="AG4900" s="32"/>
      <c r="AH4900" s="32"/>
      <c r="AI4900" s="40"/>
      <c r="AJ4900" s="41"/>
      <c r="AK4900" s="42"/>
      <c r="AL4900" s="40"/>
      <c r="AM4900" s="41"/>
      <c r="AN4900" s="42"/>
      <c r="AO4900" s="43"/>
      <c r="AP4900" s="43"/>
      <c r="AQ4900" s="43"/>
    </row>
    <row r="4901" spans="5:43" x14ac:dyDescent="0.2">
      <c r="E4901" s="36"/>
      <c r="G4901" s="37"/>
      <c r="H4901" s="38"/>
      <c r="I4901" s="38"/>
      <c r="J4901" s="38"/>
      <c r="M4901" s="39"/>
      <c r="AG4901" s="32"/>
      <c r="AH4901" s="32"/>
      <c r="AI4901" s="40"/>
      <c r="AJ4901" s="41"/>
      <c r="AK4901" s="42"/>
      <c r="AL4901" s="40"/>
      <c r="AM4901" s="41"/>
      <c r="AN4901" s="42"/>
      <c r="AO4901" s="43"/>
      <c r="AP4901" s="43"/>
      <c r="AQ4901" s="43"/>
    </row>
    <row r="4902" spans="5:43" x14ac:dyDescent="0.2">
      <c r="E4902" s="36"/>
      <c r="G4902" s="37"/>
      <c r="H4902" s="38"/>
      <c r="I4902" s="38"/>
      <c r="J4902" s="38"/>
      <c r="M4902" s="39"/>
      <c r="AG4902" s="32"/>
      <c r="AH4902" s="32"/>
      <c r="AI4902" s="40"/>
      <c r="AJ4902" s="41"/>
      <c r="AK4902" s="42"/>
      <c r="AL4902" s="40"/>
      <c r="AM4902" s="41"/>
      <c r="AN4902" s="42"/>
      <c r="AO4902" s="43"/>
      <c r="AP4902" s="43"/>
      <c r="AQ4902" s="43"/>
    </row>
    <row r="4903" spans="5:43" x14ac:dyDescent="0.2">
      <c r="E4903" s="36"/>
      <c r="G4903" s="37"/>
      <c r="H4903" s="38"/>
      <c r="I4903" s="38"/>
      <c r="J4903" s="38"/>
      <c r="M4903" s="39"/>
      <c r="AG4903" s="32"/>
      <c r="AH4903" s="32"/>
      <c r="AI4903" s="40"/>
      <c r="AJ4903" s="41"/>
      <c r="AK4903" s="42"/>
      <c r="AL4903" s="40"/>
      <c r="AM4903" s="41"/>
      <c r="AN4903" s="42"/>
      <c r="AO4903" s="43"/>
      <c r="AP4903" s="43"/>
      <c r="AQ4903" s="43"/>
    </row>
    <row r="4904" spans="5:43" x14ac:dyDescent="0.2">
      <c r="E4904" s="36"/>
      <c r="G4904" s="37"/>
      <c r="H4904" s="38"/>
      <c r="I4904" s="38"/>
      <c r="J4904" s="38"/>
      <c r="M4904" s="39"/>
      <c r="AG4904" s="32"/>
      <c r="AH4904" s="32"/>
      <c r="AI4904" s="40"/>
      <c r="AJ4904" s="41"/>
      <c r="AK4904" s="42"/>
      <c r="AL4904" s="40"/>
      <c r="AM4904" s="41"/>
      <c r="AN4904" s="42"/>
      <c r="AO4904" s="43"/>
      <c r="AP4904" s="43"/>
      <c r="AQ4904" s="43"/>
    </row>
    <row r="4905" spans="5:43" x14ac:dyDescent="0.2">
      <c r="E4905" s="36"/>
      <c r="G4905" s="37"/>
      <c r="H4905" s="38"/>
      <c r="I4905" s="38"/>
      <c r="J4905" s="38"/>
      <c r="M4905" s="39"/>
      <c r="AG4905" s="32"/>
      <c r="AH4905" s="32"/>
      <c r="AI4905" s="40"/>
      <c r="AJ4905" s="41"/>
      <c r="AK4905" s="42"/>
      <c r="AL4905" s="40"/>
      <c r="AM4905" s="41"/>
      <c r="AN4905" s="42"/>
      <c r="AO4905" s="43"/>
      <c r="AP4905" s="43"/>
      <c r="AQ4905" s="43"/>
    </row>
    <row r="4906" spans="5:43" x14ac:dyDescent="0.2">
      <c r="E4906" s="36"/>
      <c r="G4906" s="37"/>
      <c r="H4906" s="38"/>
      <c r="I4906" s="38"/>
      <c r="J4906" s="38"/>
      <c r="M4906" s="39"/>
      <c r="AG4906" s="32"/>
      <c r="AH4906" s="32"/>
      <c r="AI4906" s="40"/>
      <c r="AJ4906" s="41"/>
      <c r="AK4906" s="42"/>
      <c r="AL4906" s="40"/>
      <c r="AM4906" s="41"/>
      <c r="AN4906" s="42"/>
      <c r="AO4906" s="43"/>
      <c r="AP4906" s="43"/>
      <c r="AQ4906" s="43"/>
    </row>
    <row r="4907" spans="5:43" x14ac:dyDescent="0.2">
      <c r="E4907" s="36"/>
      <c r="G4907" s="37"/>
      <c r="H4907" s="38"/>
      <c r="I4907" s="38"/>
      <c r="J4907" s="38"/>
      <c r="M4907" s="39"/>
      <c r="AG4907" s="32"/>
      <c r="AH4907" s="32"/>
      <c r="AI4907" s="40"/>
      <c r="AJ4907" s="41"/>
      <c r="AK4907" s="42"/>
      <c r="AL4907" s="40"/>
      <c r="AM4907" s="41"/>
      <c r="AN4907" s="42"/>
      <c r="AO4907" s="43"/>
      <c r="AP4907" s="43"/>
      <c r="AQ4907" s="43"/>
    </row>
    <row r="4908" spans="5:43" x14ac:dyDescent="0.2">
      <c r="E4908" s="36"/>
      <c r="G4908" s="37"/>
      <c r="H4908" s="38"/>
      <c r="I4908" s="38"/>
      <c r="J4908" s="38"/>
      <c r="M4908" s="39"/>
      <c r="AG4908" s="32"/>
      <c r="AH4908" s="32"/>
      <c r="AI4908" s="40"/>
      <c r="AJ4908" s="41"/>
      <c r="AK4908" s="42"/>
      <c r="AL4908" s="40"/>
      <c r="AM4908" s="41"/>
      <c r="AN4908" s="42"/>
      <c r="AO4908" s="43"/>
      <c r="AP4908" s="43"/>
      <c r="AQ4908" s="43"/>
    </row>
    <row r="4909" spans="5:43" x14ac:dyDescent="0.2">
      <c r="E4909" s="36"/>
      <c r="G4909" s="37"/>
      <c r="H4909" s="38"/>
      <c r="I4909" s="38"/>
      <c r="J4909" s="38"/>
      <c r="M4909" s="39"/>
      <c r="AG4909" s="32"/>
      <c r="AH4909" s="32"/>
      <c r="AI4909" s="40"/>
      <c r="AJ4909" s="41"/>
      <c r="AK4909" s="42"/>
      <c r="AL4909" s="40"/>
      <c r="AM4909" s="41"/>
      <c r="AN4909" s="42"/>
      <c r="AO4909" s="43"/>
      <c r="AP4909" s="43"/>
      <c r="AQ4909" s="43"/>
    </row>
    <row r="4910" spans="5:43" x14ac:dyDescent="0.2">
      <c r="E4910" s="36"/>
      <c r="G4910" s="37"/>
      <c r="H4910" s="38"/>
      <c r="I4910" s="38"/>
      <c r="J4910" s="38"/>
      <c r="M4910" s="39"/>
      <c r="AG4910" s="32"/>
      <c r="AH4910" s="32"/>
      <c r="AI4910" s="40"/>
      <c r="AJ4910" s="41"/>
      <c r="AK4910" s="42"/>
      <c r="AL4910" s="40"/>
      <c r="AM4910" s="41"/>
      <c r="AN4910" s="42"/>
      <c r="AO4910" s="43"/>
      <c r="AP4910" s="43"/>
      <c r="AQ4910" s="43"/>
    </row>
    <row r="4911" spans="5:43" x14ac:dyDescent="0.2">
      <c r="E4911" s="36"/>
      <c r="G4911" s="37"/>
      <c r="H4911" s="38"/>
      <c r="I4911" s="38"/>
      <c r="J4911" s="38"/>
      <c r="M4911" s="39"/>
      <c r="AG4911" s="32"/>
      <c r="AH4911" s="32"/>
      <c r="AI4911" s="40"/>
      <c r="AJ4911" s="41"/>
      <c r="AK4911" s="42"/>
      <c r="AL4911" s="40"/>
      <c r="AM4911" s="41"/>
      <c r="AN4911" s="42"/>
      <c r="AO4911" s="43"/>
      <c r="AP4911" s="43"/>
      <c r="AQ4911" s="43"/>
    </row>
    <row r="4912" spans="5:43" x14ac:dyDescent="0.2">
      <c r="E4912" s="36"/>
      <c r="G4912" s="37"/>
      <c r="H4912" s="38"/>
      <c r="I4912" s="38"/>
      <c r="J4912" s="38"/>
      <c r="M4912" s="39"/>
      <c r="AG4912" s="32"/>
      <c r="AH4912" s="32"/>
      <c r="AI4912" s="40"/>
      <c r="AJ4912" s="41"/>
      <c r="AK4912" s="42"/>
      <c r="AL4912" s="40"/>
      <c r="AM4912" s="41"/>
      <c r="AN4912" s="42"/>
      <c r="AO4912" s="43"/>
      <c r="AP4912" s="43"/>
      <c r="AQ4912" s="43"/>
    </row>
    <row r="4913" spans="5:43" x14ac:dyDescent="0.2">
      <c r="E4913" s="36"/>
      <c r="G4913" s="37"/>
      <c r="H4913" s="38"/>
      <c r="I4913" s="38"/>
      <c r="J4913" s="38"/>
      <c r="M4913" s="39"/>
      <c r="AG4913" s="32"/>
      <c r="AH4913" s="32"/>
      <c r="AI4913" s="40"/>
      <c r="AJ4913" s="41"/>
      <c r="AK4913" s="42"/>
      <c r="AL4913" s="40"/>
      <c r="AM4913" s="41"/>
      <c r="AN4913" s="42"/>
      <c r="AO4913" s="43"/>
      <c r="AP4913" s="43"/>
      <c r="AQ4913" s="43"/>
    </row>
    <row r="4914" spans="5:43" x14ac:dyDescent="0.2">
      <c r="E4914" s="36"/>
      <c r="G4914" s="37"/>
      <c r="H4914" s="38"/>
      <c r="I4914" s="38"/>
      <c r="J4914" s="38"/>
      <c r="M4914" s="39"/>
      <c r="AG4914" s="32"/>
      <c r="AH4914" s="32"/>
      <c r="AI4914" s="40"/>
      <c r="AJ4914" s="41"/>
      <c r="AK4914" s="42"/>
      <c r="AL4914" s="40"/>
      <c r="AM4914" s="41"/>
      <c r="AN4914" s="42"/>
      <c r="AO4914" s="43"/>
      <c r="AP4914" s="43"/>
      <c r="AQ4914" s="43"/>
    </row>
    <row r="4915" spans="5:43" x14ac:dyDescent="0.2">
      <c r="E4915" s="36"/>
      <c r="G4915" s="37"/>
      <c r="H4915" s="38"/>
      <c r="I4915" s="38"/>
      <c r="J4915" s="38"/>
      <c r="M4915" s="39"/>
      <c r="AG4915" s="32"/>
      <c r="AH4915" s="32"/>
      <c r="AI4915" s="40"/>
      <c r="AJ4915" s="41"/>
      <c r="AK4915" s="42"/>
      <c r="AL4915" s="40"/>
      <c r="AM4915" s="41"/>
      <c r="AN4915" s="42"/>
      <c r="AO4915" s="43"/>
      <c r="AP4915" s="43"/>
      <c r="AQ4915" s="43"/>
    </row>
    <row r="4916" spans="5:43" x14ac:dyDescent="0.2">
      <c r="E4916" s="36"/>
      <c r="G4916" s="37"/>
      <c r="H4916" s="38"/>
      <c r="I4916" s="38"/>
      <c r="J4916" s="38"/>
      <c r="M4916" s="39"/>
      <c r="AG4916" s="32"/>
      <c r="AH4916" s="32"/>
      <c r="AI4916" s="40"/>
      <c r="AJ4916" s="41"/>
      <c r="AK4916" s="42"/>
      <c r="AL4916" s="40"/>
      <c r="AM4916" s="41"/>
      <c r="AN4916" s="42"/>
      <c r="AO4916" s="43"/>
      <c r="AP4916" s="43"/>
      <c r="AQ4916" s="43"/>
    </row>
    <row r="4917" spans="5:43" x14ac:dyDescent="0.2">
      <c r="E4917" s="36"/>
      <c r="G4917" s="37"/>
      <c r="H4917" s="38"/>
      <c r="I4917" s="38"/>
      <c r="J4917" s="38"/>
      <c r="M4917" s="39"/>
      <c r="AG4917" s="32"/>
      <c r="AH4917" s="32"/>
      <c r="AI4917" s="40"/>
      <c r="AJ4917" s="41"/>
      <c r="AK4917" s="42"/>
      <c r="AL4917" s="40"/>
      <c r="AM4917" s="41"/>
      <c r="AN4917" s="42"/>
      <c r="AO4917" s="43"/>
      <c r="AP4917" s="43"/>
      <c r="AQ4917" s="43"/>
    </row>
    <row r="4918" spans="5:43" x14ac:dyDescent="0.2">
      <c r="E4918" s="36"/>
      <c r="G4918" s="37"/>
      <c r="H4918" s="38"/>
      <c r="I4918" s="38"/>
      <c r="J4918" s="38"/>
      <c r="M4918" s="39"/>
      <c r="AG4918" s="32"/>
      <c r="AH4918" s="32"/>
      <c r="AI4918" s="40"/>
      <c r="AJ4918" s="41"/>
      <c r="AK4918" s="42"/>
      <c r="AL4918" s="40"/>
      <c r="AM4918" s="41"/>
      <c r="AN4918" s="42"/>
      <c r="AO4918" s="43"/>
      <c r="AP4918" s="43"/>
      <c r="AQ4918" s="43"/>
    </row>
    <row r="4919" spans="5:43" x14ac:dyDescent="0.2">
      <c r="E4919" s="36"/>
      <c r="G4919" s="37"/>
      <c r="H4919" s="38"/>
      <c r="I4919" s="38"/>
      <c r="J4919" s="38"/>
      <c r="M4919" s="39"/>
      <c r="AG4919" s="32"/>
      <c r="AH4919" s="32"/>
      <c r="AI4919" s="40"/>
      <c r="AJ4919" s="41"/>
      <c r="AK4919" s="42"/>
      <c r="AL4919" s="40"/>
      <c r="AM4919" s="41"/>
      <c r="AN4919" s="42"/>
      <c r="AO4919" s="43"/>
      <c r="AP4919" s="43"/>
      <c r="AQ4919" s="43"/>
    </row>
    <row r="4920" spans="5:43" x14ac:dyDescent="0.2">
      <c r="E4920" s="36"/>
      <c r="G4920" s="37"/>
      <c r="H4920" s="38"/>
      <c r="I4920" s="38"/>
      <c r="J4920" s="38"/>
      <c r="M4920" s="39"/>
      <c r="AG4920" s="32"/>
      <c r="AH4920" s="32"/>
      <c r="AI4920" s="40"/>
      <c r="AJ4920" s="41"/>
      <c r="AK4920" s="42"/>
      <c r="AL4920" s="40"/>
      <c r="AM4920" s="41"/>
      <c r="AN4920" s="42"/>
      <c r="AO4920" s="43"/>
      <c r="AP4920" s="43"/>
      <c r="AQ4920" s="43"/>
    </row>
    <row r="4921" spans="5:43" x14ac:dyDescent="0.2">
      <c r="E4921" s="36"/>
      <c r="G4921" s="37"/>
      <c r="H4921" s="38"/>
      <c r="I4921" s="38"/>
      <c r="J4921" s="38"/>
      <c r="M4921" s="39"/>
      <c r="AG4921" s="32"/>
      <c r="AH4921" s="32"/>
      <c r="AI4921" s="40"/>
      <c r="AJ4921" s="41"/>
      <c r="AK4921" s="42"/>
      <c r="AL4921" s="40"/>
      <c r="AM4921" s="41"/>
      <c r="AN4921" s="42"/>
      <c r="AO4921" s="43"/>
      <c r="AP4921" s="43"/>
      <c r="AQ4921" s="43"/>
    </row>
    <row r="4922" spans="5:43" x14ac:dyDescent="0.2">
      <c r="E4922" s="36"/>
      <c r="G4922" s="37"/>
      <c r="H4922" s="38"/>
      <c r="I4922" s="38"/>
      <c r="J4922" s="38"/>
      <c r="M4922" s="39"/>
      <c r="AG4922" s="32"/>
      <c r="AH4922" s="32"/>
      <c r="AI4922" s="40"/>
      <c r="AJ4922" s="41"/>
      <c r="AK4922" s="42"/>
      <c r="AL4922" s="40"/>
      <c r="AM4922" s="41"/>
      <c r="AN4922" s="42"/>
      <c r="AO4922" s="43"/>
      <c r="AP4922" s="43"/>
      <c r="AQ4922" s="43"/>
    </row>
    <row r="4923" spans="5:43" x14ac:dyDescent="0.2">
      <c r="E4923" s="36"/>
      <c r="G4923" s="37"/>
      <c r="H4923" s="38"/>
      <c r="I4923" s="38"/>
      <c r="J4923" s="38"/>
      <c r="M4923" s="39"/>
      <c r="AG4923" s="32"/>
      <c r="AH4923" s="32"/>
      <c r="AI4923" s="40"/>
      <c r="AJ4923" s="41"/>
      <c r="AK4923" s="42"/>
      <c r="AL4923" s="40"/>
      <c r="AM4923" s="41"/>
      <c r="AN4923" s="42"/>
      <c r="AO4923" s="43"/>
      <c r="AP4923" s="43"/>
      <c r="AQ4923" s="43"/>
    </row>
    <row r="4924" spans="5:43" x14ac:dyDescent="0.2">
      <c r="E4924" s="36"/>
      <c r="G4924" s="37"/>
      <c r="H4924" s="38"/>
      <c r="I4924" s="38"/>
      <c r="J4924" s="38"/>
      <c r="M4924" s="39"/>
      <c r="AG4924" s="32"/>
      <c r="AH4924" s="32"/>
      <c r="AI4924" s="40"/>
      <c r="AJ4924" s="41"/>
      <c r="AK4924" s="42"/>
      <c r="AL4924" s="40"/>
      <c r="AM4924" s="41"/>
      <c r="AN4924" s="42"/>
      <c r="AO4924" s="43"/>
      <c r="AP4924" s="43"/>
      <c r="AQ4924" s="43"/>
    </row>
    <row r="4925" spans="5:43" x14ac:dyDescent="0.2">
      <c r="E4925" s="36"/>
      <c r="G4925" s="37"/>
      <c r="H4925" s="38"/>
      <c r="I4925" s="38"/>
      <c r="J4925" s="38"/>
      <c r="M4925" s="39"/>
      <c r="AG4925" s="32"/>
      <c r="AH4925" s="32"/>
      <c r="AI4925" s="40"/>
      <c r="AJ4925" s="41"/>
      <c r="AK4925" s="42"/>
      <c r="AL4925" s="40"/>
      <c r="AM4925" s="41"/>
      <c r="AN4925" s="42"/>
      <c r="AO4925" s="43"/>
      <c r="AP4925" s="43"/>
      <c r="AQ4925" s="43"/>
    </row>
    <row r="4926" spans="5:43" x14ac:dyDescent="0.2">
      <c r="E4926" s="36"/>
      <c r="G4926" s="37"/>
      <c r="H4926" s="38"/>
      <c r="I4926" s="38"/>
      <c r="J4926" s="38"/>
      <c r="M4926" s="39"/>
      <c r="AG4926" s="32"/>
      <c r="AH4926" s="32"/>
      <c r="AI4926" s="40"/>
      <c r="AJ4926" s="41"/>
      <c r="AK4926" s="42"/>
      <c r="AL4926" s="40"/>
      <c r="AM4926" s="41"/>
      <c r="AN4926" s="42"/>
      <c r="AO4926" s="43"/>
      <c r="AP4926" s="43"/>
      <c r="AQ4926" s="43"/>
    </row>
    <row r="4927" spans="5:43" x14ac:dyDescent="0.2">
      <c r="E4927" s="36"/>
      <c r="G4927" s="37"/>
      <c r="H4927" s="38"/>
      <c r="I4927" s="38"/>
      <c r="J4927" s="38"/>
      <c r="M4927" s="39"/>
      <c r="AG4927" s="32"/>
      <c r="AH4927" s="32"/>
      <c r="AI4927" s="40"/>
      <c r="AJ4927" s="41"/>
      <c r="AK4927" s="42"/>
      <c r="AL4927" s="40"/>
      <c r="AM4927" s="41"/>
      <c r="AN4927" s="42"/>
      <c r="AO4927" s="43"/>
      <c r="AP4927" s="43"/>
      <c r="AQ4927" s="43"/>
    </row>
    <row r="4928" spans="5:43" x14ac:dyDescent="0.2">
      <c r="E4928" s="36"/>
      <c r="G4928" s="37"/>
      <c r="H4928" s="38"/>
      <c r="I4928" s="38"/>
      <c r="J4928" s="38"/>
      <c r="M4928" s="39"/>
      <c r="AG4928" s="32"/>
      <c r="AH4928" s="32"/>
      <c r="AI4928" s="40"/>
      <c r="AJ4928" s="41"/>
      <c r="AK4928" s="42"/>
      <c r="AL4928" s="40"/>
      <c r="AM4928" s="41"/>
      <c r="AN4928" s="42"/>
      <c r="AO4928" s="43"/>
      <c r="AP4928" s="43"/>
      <c r="AQ4928" s="43"/>
    </row>
    <row r="4929" spans="5:43" x14ac:dyDescent="0.2">
      <c r="E4929" s="36"/>
      <c r="G4929" s="37"/>
      <c r="H4929" s="38"/>
      <c r="I4929" s="38"/>
      <c r="J4929" s="38"/>
      <c r="M4929" s="39"/>
      <c r="AG4929" s="32"/>
      <c r="AH4929" s="32"/>
      <c r="AI4929" s="40"/>
      <c r="AJ4929" s="41"/>
      <c r="AK4929" s="42"/>
      <c r="AL4929" s="40"/>
      <c r="AM4929" s="41"/>
      <c r="AN4929" s="42"/>
      <c r="AO4929" s="43"/>
      <c r="AP4929" s="43"/>
      <c r="AQ4929" s="43"/>
    </row>
    <row r="4930" spans="5:43" x14ac:dyDescent="0.2">
      <c r="E4930" s="36"/>
      <c r="G4930" s="37"/>
      <c r="H4930" s="38"/>
      <c r="I4930" s="38"/>
      <c r="J4930" s="38"/>
      <c r="M4930" s="39"/>
      <c r="AG4930" s="32"/>
      <c r="AH4930" s="32"/>
      <c r="AI4930" s="40"/>
      <c r="AJ4930" s="41"/>
      <c r="AK4930" s="42"/>
      <c r="AL4930" s="40"/>
      <c r="AM4930" s="41"/>
      <c r="AN4930" s="42"/>
      <c r="AO4930" s="43"/>
      <c r="AP4930" s="43"/>
      <c r="AQ4930" s="43"/>
    </row>
    <row r="4931" spans="5:43" x14ac:dyDescent="0.2">
      <c r="E4931" s="36"/>
      <c r="G4931" s="37"/>
      <c r="H4931" s="38"/>
      <c r="I4931" s="38"/>
      <c r="J4931" s="38"/>
      <c r="M4931" s="39"/>
      <c r="AG4931" s="32"/>
      <c r="AH4931" s="32"/>
      <c r="AI4931" s="40"/>
      <c r="AJ4931" s="41"/>
      <c r="AK4931" s="42"/>
      <c r="AL4931" s="40"/>
      <c r="AM4931" s="41"/>
      <c r="AN4931" s="42"/>
      <c r="AO4931" s="43"/>
      <c r="AP4931" s="43"/>
      <c r="AQ4931" s="43"/>
    </row>
    <row r="4932" spans="5:43" x14ac:dyDescent="0.2">
      <c r="E4932" s="36"/>
      <c r="G4932" s="37"/>
      <c r="H4932" s="38"/>
      <c r="I4932" s="38"/>
      <c r="J4932" s="38"/>
      <c r="M4932" s="39"/>
      <c r="AG4932" s="32"/>
      <c r="AH4932" s="32"/>
      <c r="AI4932" s="40"/>
      <c r="AJ4932" s="41"/>
      <c r="AK4932" s="42"/>
      <c r="AL4932" s="40"/>
      <c r="AM4932" s="41"/>
      <c r="AN4932" s="42"/>
      <c r="AO4932" s="43"/>
      <c r="AP4932" s="43"/>
      <c r="AQ4932" s="43"/>
    </row>
    <row r="4933" spans="5:43" x14ac:dyDescent="0.2">
      <c r="E4933" s="36"/>
      <c r="G4933" s="37"/>
      <c r="H4933" s="38"/>
      <c r="I4933" s="38"/>
      <c r="J4933" s="38"/>
      <c r="M4933" s="39"/>
      <c r="AG4933" s="32"/>
      <c r="AH4933" s="32"/>
      <c r="AI4933" s="40"/>
      <c r="AJ4933" s="41"/>
      <c r="AK4933" s="42"/>
      <c r="AL4933" s="40"/>
      <c r="AM4933" s="41"/>
      <c r="AN4933" s="42"/>
      <c r="AO4933" s="43"/>
      <c r="AP4933" s="43"/>
      <c r="AQ4933" s="43"/>
    </row>
    <row r="4934" spans="5:43" x14ac:dyDescent="0.2">
      <c r="E4934" s="36"/>
      <c r="G4934" s="37"/>
      <c r="H4934" s="38"/>
      <c r="I4934" s="38"/>
      <c r="J4934" s="38"/>
      <c r="M4934" s="39"/>
      <c r="AG4934" s="32"/>
      <c r="AH4934" s="32"/>
      <c r="AI4934" s="40"/>
      <c r="AJ4934" s="41"/>
      <c r="AK4934" s="42"/>
      <c r="AL4934" s="40"/>
      <c r="AM4934" s="41"/>
      <c r="AN4934" s="42"/>
      <c r="AO4934" s="43"/>
      <c r="AP4934" s="43"/>
      <c r="AQ4934" s="43"/>
    </row>
    <row r="4935" spans="5:43" x14ac:dyDescent="0.2">
      <c r="E4935" s="36"/>
      <c r="G4935" s="37"/>
      <c r="H4935" s="38"/>
      <c r="I4935" s="38"/>
      <c r="J4935" s="38"/>
      <c r="M4935" s="39"/>
      <c r="AG4935" s="32"/>
      <c r="AH4935" s="32"/>
      <c r="AI4935" s="40"/>
      <c r="AJ4935" s="41"/>
      <c r="AK4935" s="42"/>
      <c r="AL4935" s="40"/>
      <c r="AM4935" s="41"/>
      <c r="AN4935" s="42"/>
      <c r="AO4935" s="43"/>
      <c r="AP4935" s="43"/>
      <c r="AQ4935" s="43"/>
    </row>
    <row r="4936" spans="5:43" x14ac:dyDescent="0.2">
      <c r="E4936" s="36"/>
      <c r="G4936" s="37"/>
      <c r="H4936" s="38"/>
      <c r="I4936" s="38"/>
      <c r="J4936" s="38"/>
      <c r="M4936" s="39"/>
      <c r="AG4936" s="32"/>
      <c r="AH4936" s="32"/>
      <c r="AI4936" s="40"/>
      <c r="AJ4936" s="41"/>
      <c r="AK4936" s="42"/>
      <c r="AL4936" s="40"/>
      <c r="AM4936" s="41"/>
      <c r="AN4936" s="42"/>
      <c r="AO4936" s="43"/>
      <c r="AP4936" s="43"/>
      <c r="AQ4936" s="43"/>
    </row>
    <row r="4937" spans="5:43" x14ac:dyDescent="0.2">
      <c r="E4937" s="36"/>
      <c r="G4937" s="37"/>
      <c r="H4937" s="38"/>
      <c r="I4937" s="38"/>
      <c r="J4937" s="38"/>
      <c r="M4937" s="39"/>
      <c r="AG4937" s="32"/>
      <c r="AH4937" s="32"/>
      <c r="AI4937" s="40"/>
      <c r="AJ4937" s="41"/>
      <c r="AK4937" s="42"/>
      <c r="AL4937" s="40"/>
      <c r="AM4937" s="41"/>
      <c r="AN4937" s="42"/>
      <c r="AO4937" s="43"/>
      <c r="AP4937" s="43"/>
      <c r="AQ4937" s="43"/>
    </row>
    <row r="4938" spans="5:43" x14ac:dyDescent="0.2">
      <c r="E4938" s="36"/>
      <c r="G4938" s="37"/>
      <c r="H4938" s="38"/>
      <c r="I4938" s="38"/>
      <c r="J4938" s="38"/>
      <c r="M4938" s="39"/>
      <c r="AG4938" s="32"/>
      <c r="AH4938" s="32"/>
      <c r="AI4938" s="40"/>
      <c r="AJ4938" s="41"/>
      <c r="AK4938" s="42"/>
      <c r="AL4938" s="40"/>
      <c r="AM4938" s="41"/>
      <c r="AN4938" s="42"/>
      <c r="AO4938" s="43"/>
      <c r="AP4938" s="43"/>
      <c r="AQ4938" s="43"/>
    </row>
    <row r="4939" spans="5:43" x14ac:dyDescent="0.2">
      <c r="E4939" s="36"/>
      <c r="G4939" s="37"/>
      <c r="H4939" s="38"/>
      <c r="I4939" s="38"/>
      <c r="J4939" s="38"/>
      <c r="M4939" s="39"/>
      <c r="AG4939" s="32"/>
      <c r="AH4939" s="32"/>
      <c r="AI4939" s="40"/>
      <c r="AJ4939" s="41"/>
      <c r="AK4939" s="42"/>
      <c r="AL4939" s="40"/>
      <c r="AM4939" s="41"/>
      <c r="AN4939" s="42"/>
      <c r="AO4939" s="43"/>
      <c r="AP4939" s="43"/>
      <c r="AQ4939" s="43"/>
    </row>
    <row r="4940" spans="5:43" x14ac:dyDescent="0.2">
      <c r="E4940" s="36"/>
      <c r="G4940" s="37"/>
      <c r="H4940" s="38"/>
      <c r="I4940" s="38"/>
      <c r="J4940" s="38"/>
      <c r="M4940" s="39"/>
      <c r="AG4940" s="32"/>
      <c r="AH4940" s="32"/>
      <c r="AI4940" s="40"/>
      <c r="AJ4940" s="41"/>
      <c r="AK4940" s="42"/>
      <c r="AL4940" s="40"/>
      <c r="AM4940" s="41"/>
      <c r="AN4940" s="42"/>
      <c r="AO4940" s="43"/>
      <c r="AP4940" s="43"/>
      <c r="AQ4940" s="43"/>
    </row>
    <row r="4941" spans="5:43" x14ac:dyDescent="0.2">
      <c r="E4941" s="36"/>
      <c r="G4941" s="37"/>
      <c r="H4941" s="38"/>
      <c r="I4941" s="38"/>
      <c r="J4941" s="38"/>
      <c r="M4941" s="39"/>
      <c r="AG4941" s="32"/>
      <c r="AH4941" s="32"/>
      <c r="AI4941" s="40"/>
      <c r="AJ4941" s="41"/>
      <c r="AK4941" s="42"/>
      <c r="AL4941" s="40"/>
      <c r="AM4941" s="41"/>
      <c r="AN4941" s="42"/>
      <c r="AO4941" s="43"/>
      <c r="AP4941" s="43"/>
      <c r="AQ4941" s="43"/>
    </row>
    <row r="4942" spans="5:43" x14ac:dyDescent="0.2">
      <c r="E4942" s="36"/>
      <c r="G4942" s="37"/>
      <c r="H4942" s="38"/>
      <c r="I4942" s="38"/>
      <c r="J4942" s="38"/>
      <c r="M4942" s="39"/>
      <c r="AG4942" s="32"/>
      <c r="AH4942" s="32"/>
      <c r="AI4942" s="40"/>
      <c r="AJ4942" s="41"/>
      <c r="AK4942" s="42"/>
      <c r="AL4942" s="40"/>
      <c r="AM4942" s="41"/>
      <c r="AN4942" s="42"/>
      <c r="AO4942" s="43"/>
      <c r="AP4942" s="43"/>
      <c r="AQ4942" s="43"/>
    </row>
    <row r="4943" spans="5:43" x14ac:dyDescent="0.2">
      <c r="E4943" s="36"/>
      <c r="G4943" s="37"/>
      <c r="H4943" s="38"/>
      <c r="I4943" s="38"/>
      <c r="J4943" s="38"/>
      <c r="M4943" s="39"/>
      <c r="AG4943" s="32"/>
      <c r="AH4943" s="32"/>
      <c r="AI4943" s="40"/>
      <c r="AJ4943" s="41"/>
      <c r="AK4943" s="42"/>
      <c r="AL4943" s="40"/>
      <c r="AM4943" s="41"/>
      <c r="AN4943" s="42"/>
      <c r="AO4943" s="43"/>
      <c r="AP4943" s="43"/>
      <c r="AQ4943" s="43"/>
    </row>
    <row r="4944" spans="5:43" x14ac:dyDescent="0.2">
      <c r="E4944" s="36"/>
      <c r="G4944" s="37"/>
      <c r="H4944" s="38"/>
      <c r="I4944" s="38"/>
      <c r="J4944" s="38"/>
      <c r="M4944" s="39"/>
      <c r="AG4944" s="32"/>
      <c r="AH4944" s="32"/>
      <c r="AI4944" s="40"/>
      <c r="AJ4944" s="41"/>
      <c r="AK4944" s="42"/>
      <c r="AL4944" s="40"/>
      <c r="AM4944" s="41"/>
      <c r="AN4944" s="42"/>
      <c r="AO4944" s="43"/>
      <c r="AP4944" s="43"/>
      <c r="AQ4944" s="43"/>
    </row>
    <row r="4945" spans="5:43" x14ac:dyDescent="0.2">
      <c r="E4945" s="36"/>
      <c r="G4945" s="37"/>
      <c r="H4945" s="38"/>
      <c r="I4945" s="38"/>
      <c r="J4945" s="38"/>
      <c r="M4945" s="39"/>
      <c r="AG4945" s="32"/>
      <c r="AH4945" s="32"/>
      <c r="AI4945" s="40"/>
      <c r="AJ4945" s="41"/>
      <c r="AK4945" s="42"/>
      <c r="AL4945" s="40"/>
      <c r="AM4945" s="41"/>
      <c r="AN4945" s="42"/>
      <c r="AO4945" s="43"/>
      <c r="AP4945" s="43"/>
      <c r="AQ4945" s="43"/>
    </row>
    <row r="4946" spans="5:43" x14ac:dyDescent="0.2">
      <c r="E4946" s="36"/>
      <c r="G4946" s="37"/>
      <c r="H4946" s="38"/>
      <c r="I4946" s="38"/>
      <c r="J4946" s="38"/>
      <c r="M4946" s="39"/>
      <c r="AG4946" s="32"/>
      <c r="AH4946" s="32"/>
      <c r="AI4946" s="40"/>
      <c r="AJ4946" s="41"/>
      <c r="AK4946" s="42"/>
      <c r="AL4946" s="40"/>
      <c r="AM4946" s="41"/>
      <c r="AN4946" s="42"/>
      <c r="AO4946" s="43"/>
      <c r="AP4946" s="43"/>
      <c r="AQ4946" s="43"/>
    </row>
    <row r="4947" spans="5:43" x14ac:dyDescent="0.2">
      <c r="E4947" s="36"/>
      <c r="G4947" s="37"/>
      <c r="H4947" s="38"/>
      <c r="I4947" s="38"/>
      <c r="J4947" s="38"/>
      <c r="M4947" s="39"/>
      <c r="AG4947" s="32"/>
      <c r="AH4947" s="32"/>
      <c r="AI4947" s="40"/>
      <c r="AJ4947" s="41"/>
      <c r="AK4947" s="42"/>
      <c r="AL4947" s="40"/>
      <c r="AM4947" s="41"/>
      <c r="AN4947" s="42"/>
      <c r="AO4947" s="43"/>
      <c r="AP4947" s="43"/>
      <c r="AQ4947" s="43"/>
    </row>
    <row r="4948" spans="5:43" x14ac:dyDescent="0.2">
      <c r="E4948" s="36"/>
      <c r="G4948" s="37"/>
      <c r="H4948" s="38"/>
      <c r="I4948" s="38"/>
      <c r="J4948" s="38"/>
      <c r="M4948" s="39"/>
      <c r="AG4948" s="32"/>
      <c r="AH4948" s="32"/>
      <c r="AI4948" s="40"/>
      <c r="AJ4948" s="41"/>
      <c r="AK4948" s="42"/>
      <c r="AL4948" s="40"/>
      <c r="AM4948" s="41"/>
      <c r="AN4948" s="42"/>
      <c r="AO4948" s="43"/>
      <c r="AP4948" s="43"/>
      <c r="AQ4948" s="43"/>
    </row>
    <row r="4949" spans="5:43" x14ac:dyDescent="0.2">
      <c r="E4949" s="36"/>
      <c r="G4949" s="37"/>
      <c r="H4949" s="38"/>
      <c r="I4949" s="38"/>
      <c r="J4949" s="38"/>
      <c r="M4949" s="39"/>
      <c r="AG4949" s="32"/>
      <c r="AH4949" s="32"/>
      <c r="AI4949" s="40"/>
      <c r="AJ4949" s="41"/>
      <c r="AK4949" s="42"/>
      <c r="AL4949" s="40"/>
      <c r="AM4949" s="41"/>
      <c r="AN4949" s="42"/>
      <c r="AO4949" s="43"/>
      <c r="AP4949" s="43"/>
      <c r="AQ4949" s="43"/>
    </row>
    <row r="4950" spans="5:43" x14ac:dyDescent="0.2">
      <c r="E4950" s="36"/>
      <c r="G4950" s="37"/>
      <c r="H4950" s="38"/>
      <c r="I4950" s="38"/>
      <c r="J4950" s="38"/>
      <c r="M4950" s="39"/>
      <c r="AG4950" s="32"/>
      <c r="AH4950" s="32"/>
      <c r="AI4950" s="40"/>
      <c r="AJ4950" s="41"/>
      <c r="AK4950" s="42"/>
      <c r="AL4950" s="40"/>
      <c r="AM4950" s="41"/>
      <c r="AN4950" s="42"/>
      <c r="AO4950" s="43"/>
      <c r="AP4950" s="43"/>
      <c r="AQ4950" s="43"/>
    </row>
    <row r="4951" spans="5:43" x14ac:dyDescent="0.2">
      <c r="E4951" s="36"/>
      <c r="G4951" s="37"/>
      <c r="H4951" s="38"/>
      <c r="I4951" s="38"/>
      <c r="J4951" s="38"/>
      <c r="M4951" s="39"/>
      <c r="AG4951" s="32"/>
      <c r="AH4951" s="32"/>
      <c r="AI4951" s="40"/>
      <c r="AJ4951" s="41"/>
      <c r="AK4951" s="42"/>
      <c r="AL4951" s="40"/>
      <c r="AM4951" s="41"/>
      <c r="AN4951" s="42"/>
      <c r="AO4951" s="43"/>
      <c r="AP4951" s="43"/>
      <c r="AQ4951" s="43"/>
    </row>
    <row r="4952" spans="5:43" x14ac:dyDescent="0.2">
      <c r="E4952" s="36"/>
      <c r="G4952" s="37"/>
      <c r="H4952" s="38"/>
      <c r="I4952" s="38"/>
      <c r="J4952" s="38"/>
      <c r="M4952" s="39"/>
      <c r="AG4952" s="32"/>
      <c r="AH4952" s="32"/>
      <c r="AI4952" s="40"/>
      <c r="AJ4952" s="41"/>
      <c r="AK4952" s="42"/>
      <c r="AL4952" s="40"/>
      <c r="AM4952" s="41"/>
      <c r="AN4952" s="42"/>
      <c r="AO4952" s="43"/>
      <c r="AP4952" s="43"/>
      <c r="AQ4952" s="43"/>
    </row>
    <row r="4953" spans="5:43" x14ac:dyDescent="0.2">
      <c r="E4953" s="36"/>
      <c r="G4953" s="37"/>
      <c r="H4953" s="38"/>
      <c r="I4953" s="38"/>
      <c r="J4953" s="38"/>
      <c r="M4953" s="39"/>
      <c r="AG4953" s="32"/>
      <c r="AH4953" s="32"/>
      <c r="AI4953" s="40"/>
      <c r="AJ4953" s="41"/>
      <c r="AK4953" s="42"/>
      <c r="AL4953" s="40"/>
      <c r="AM4953" s="41"/>
      <c r="AN4953" s="42"/>
      <c r="AO4953" s="43"/>
      <c r="AP4953" s="43"/>
      <c r="AQ4953" s="43"/>
    </row>
    <row r="4954" spans="5:43" x14ac:dyDescent="0.2">
      <c r="E4954" s="36"/>
      <c r="G4954" s="37"/>
      <c r="H4954" s="38"/>
      <c r="I4954" s="38"/>
      <c r="J4954" s="38"/>
      <c r="M4954" s="39"/>
      <c r="AG4954" s="32"/>
      <c r="AH4954" s="32"/>
      <c r="AI4954" s="40"/>
      <c r="AJ4954" s="41"/>
      <c r="AK4954" s="42"/>
      <c r="AL4954" s="40"/>
      <c r="AM4954" s="41"/>
      <c r="AN4954" s="42"/>
      <c r="AO4954" s="43"/>
      <c r="AP4954" s="43"/>
      <c r="AQ4954" s="43"/>
    </row>
    <row r="4955" spans="5:43" x14ac:dyDescent="0.2">
      <c r="E4955" s="36"/>
      <c r="G4955" s="37"/>
      <c r="H4955" s="38"/>
      <c r="I4955" s="38"/>
      <c r="J4955" s="38"/>
      <c r="M4955" s="39"/>
      <c r="AG4955" s="32"/>
      <c r="AH4955" s="32"/>
      <c r="AI4955" s="40"/>
      <c r="AJ4955" s="41"/>
      <c r="AK4955" s="42"/>
      <c r="AL4955" s="40"/>
      <c r="AM4955" s="41"/>
      <c r="AN4955" s="42"/>
      <c r="AO4955" s="43"/>
      <c r="AP4955" s="43"/>
      <c r="AQ4955" s="43"/>
    </row>
    <row r="4956" spans="5:43" x14ac:dyDescent="0.2">
      <c r="E4956" s="36"/>
      <c r="G4956" s="37"/>
      <c r="H4956" s="38"/>
      <c r="I4956" s="38"/>
      <c r="J4956" s="38"/>
      <c r="M4956" s="39"/>
      <c r="AG4956" s="32"/>
      <c r="AH4956" s="32"/>
      <c r="AI4956" s="40"/>
      <c r="AJ4956" s="41"/>
      <c r="AK4956" s="42"/>
      <c r="AL4956" s="40"/>
      <c r="AM4956" s="41"/>
      <c r="AN4956" s="42"/>
      <c r="AO4956" s="43"/>
      <c r="AP4956" s="43"/>
      <c r="AQ4956" s="43"/>
    </row>
    <row r="4957" spans="5:43" x14ac:dyDescent="0.2">
      <c r="E4957" s="36"/>
      <c r="G4957" s="37"/>
      <c r="H4957" s="38"/>
      <c r="I4957" s="38"/>
      <c r="J4957" s="38"/>
      <c r="M4957" s="39"/>
      <c r="AG4957" s="32"/>
      <c r="AH4957" s="32"/>
      <c r="AI4957" s="40"/>
      <c r="AJ4957" s="41"/>
      <c r="AK4957" s="42"/>
      <c r="AL4957" s="40"/>
      <c r="AM4957" s="41"/>
      <c r="AN4957" s="42"/>
      <c r="AO4957" s="43"/>
      <c r="AP4957" s="43"/>
      <c r="AQ4957" s="43"/>
    </row>
    <row r="4958" spans="5:43" x14ac:dyDescent="0.2">
      <c r="E4958" s="36"/>
      <c r="G4958" s="37"/>
      <c r="H4958" s="38"/>
      <c r="I4958" s="38"/>
      <c r="J4958" s="38"/>
      <c r="M4958" s="39"/>
      <c r="AG4958" s="32"/>
      <c r="AH4958" s="32"/>
      <c r="AI4958" s="40"/>
      <c r="AJ4958" s="41"/>
      <c r="AK4958" s="42"/>
      <c r="AL4958" s="40"/>
      <c r="AM4958" s="41"/>
      <c r="AN4958" s="42"/>
      <c r="AO4958" s="43"/>
      <c r="AP4958" s="43"/>
      <c r="AQ4958" s="43"/>
    </row>
    <row r="4959" spans="5:43" x14ac:dyDescent="0.2">
      <c r="E4959" s="36"/>
      <c r="G4959" s="37"/>
      <c r="H4959" s="38"/>
      <c r="I4959" s="38"/>
      <c r="J4959" s="38"/>
      <c r="M4959" s="39"/>
      <c r="AG4959" s="32"/>
      <c r="AH4959" s="32"/>
      <c r="AI4959" s="40"/>
      <c r="AJ4959" s="41"/>
      <c r="AK4959" s="42"/>
      <c r="AL4959" s="40"/>
      <c r="AM4959" s="41"/>
      <c r="AN4959" s="42"/>
      <c r="AO4959" s="43"/>
      <c r="AP4959" s="43"/>
      <c r="AQ4959" s="43"/>
    </row>
    <row r="4960" spans="5:43" x14ac:dyDescent="0.2">
      <c r="E4960" s="36"/>
      <c r="G4960" s="37"/>
      <c r="H4960" s="38"/>
      <c r="I4960" s="38"/>
      <c r="J4960" s="38"/>
      <c r="M4960" s="39"/>
      <c r="AG4960" s="32"/>
      <c r="AH4960" s="32"/>
      <c r="AI4960" s="40"/>
      <c r="AJ4960" s="41"/>
      <c r="AK4960" s="42"/>
      <c r="AL4960" s="40"/>
      <c r="AM4960" s="41"/>
      <c r="AN4960" s="42"/>
      <c r="AO4960" s="43"/>
      <c r="AP4960" s="43"/>
      <c r="AQ4960" s="43"/>
    </row>
    <row r="4961" spans="5:43" x14ac:dyDescent="0.2">
      <c r="E4961" s="36"/>
      <c r="G4961" s="37"/>
      <c r="H4961" s="38"/>
      <c r="I4961" s="38"/>
      <c r="J4961" s="38"/>
      <c r="M4961" s="39"/>
      <c r="AG4961" s="32"/>
      <c r="AH4961" s="32"/>
      <c r="AI4961" s="40"/>
      <c r="AJ4961" s="41"/>
      <c r="AK4961" s="42"/>
      <c r="AL4961" s="40"/>
      <c r="AM4961" s="41"/>
      <c r="AN4961" s="42"/>
      <c r="AO4961" s="43"/>
      <c r="AP4961" s="43"/>
      <c r="AQ4961" s="43"/>
    </row>
    <row r="4962" spans="5:43" x14ac:dyDescent="0.2">
      <c r="E4962" s="36"/>
      <c r="G4962" s="37"/>
      <c r="H4962" s="38"/>
      <c r="I4962" s="38"/>
      <c r="J4962" s="38"/>
      <c r="M4962" s="39"/>
      <c r="AG4962" s="32"/>
      <c r="AH4962" s="32"/>
      <c r="AI4962" s="40"/>
      <c r="AJ4962" s="41"/>
      <c r="AK4962" s="42"/>
      <c r="AL4962" s="40"/>
      <c r="AM4962" s="41"/>
      <c r="AN4962" s="42"/>
      <c r="AO4962" s="43"/>
      <c r="AP4962" s="43"/>
      <c r="AQ4962" s="43"/>
    </row>
    <row r="4963" spans="5:43" x14ac:dyDescent="0.2">
      <c r="E4963" s="36"/>
      <c r="G4963" s="37"/>
      <c r="H4963" s="38"/>
      <c r="I4963" s="38"/>
      <c r="J4963" s="38"/>
      <c r="M4963" s="39"/>
      <c r="AG4963" s="32"/>
      <c r="AH4963" s="32"/>
      <c r="AI4963" s="40"/>
      <c r="AJ4963" s="41"/>
      <c r="AK4963" s="42"/>
      <c r="AL4963" s="40"/>
      <c r="AM4963" s="41"/>
      <c r="AN4963" s="42"/>
      <c r="AO4963" s="43"/>
      <c r="AP4963" s="43"/>
      <c r="AQ4963" s="43"/>
    </row>
    <row r="4964" spans="5:43" x14ac:dyDescent="0.2">
      <c r="E4964" s="36"/>
      <c r="G4964" s="37"/>
      <c r="H4964" s="38"/>
      <c r="I4964" s="38"/>
      <c r="J4964" s="38"/>
      <c r="M4964" s="39"/>
      <c r="AG4964" s="32"/>
      <c r="AH4964" s="32"/>
      <c r="AI4964" s="40"/>
      <c r="AJ4964" s="41"/>
      <c r="AK4964" s="42"/>
      <c r="AL4964" s="40"/>
      <c r="AM4964" s="41"/>
      <c r="AN4964" s="42"/>
      <c r="AO4964" s="43"/>
      <c r="AP4964" s="43"/>
      <c r="AQ4964" s="43"/>
    </row>
    <row r="4965" spans="5:43" x14ac:dyDescent="0.2">
      <c r="E4965" s="36"/>
      <c r="G4965" s="37"/>
      <c r="H4965" s="38"/>
      <c r="I4965" s="38"/>
      <c r="J4965" s="38"/>
      <c r="M4965" s="39"/>
      <c r="AG4965" s="32"/>
      <c r="AH4965" s="32"/>
      <c r="AI4965" s="40"/>
      <c r="AJ4965" s="41"/>
      <c r="AK4965" s="42"/>
      <c r="AL4965" s="40"/>
      <c r="AM4965" s="41"/>
      <c r="AN4965" s="42"/>
      <c r="AO4965" s="43"/>
      <c r="AP4965" s="43"/>
      <c r="AQ4965" s="43"/>
    </row>
    <row r="4966" spans="5:43" x14ac:dyDescent="0.2">
      <c r="E4966" s="36"/>
      <c r="G4966" s="37"/>
      <c r="H4966" s="38"/>
      <c r="I4966" s="38"/>
      <c r="J4966" s="38"/>
      <c r="M4966" s="39"/>
      <c r="AG4966" s="32"/>
      <c r="AH4966" s="32"/>
      <c r="AI4966" s="40"/>
      <c r="AJ4966" s="41"/>
      <c r="AK4966" s="42"/>
      <c r="AL4966" s="40"/>
      <c r="AM4966" s="41"/>
      <c r="AN4966" s="42"/>
      <c r="AO4966" s="43"/>
      <c r="AP4966" s="43"/>
      <c r="AQ4966" s="43"/>
    </row>
    <row r="4967" spans="5:43" x14ac:dyDescent="0.2">
      <c r="E4967" s="36"/>
      <c r="G4967" s="37"/>
      <c r="H4967" s="38"/>
      <c r="I4967" s="38"/>
      <c r="J4967" s="38"/>
      <c r="M4967" s="39"/>
      <c r="AG4967" s="32"/>
      <c r="AH4967" s="32"/>
      <c r="AI4967" s="40"/>
      <c r="AJ4967" s="41"/>
      <c r="AK4967" s="42"/>
      <c r="AL4967" s="40"/>
      <c r="AM4967" s="41"/>
      <c r="AN4967" s="42"/>
      <c r="AO4967" s="43"/>
      <c r="AP4967" s="43"/>
      <c r="AQ4967" s="43"/>
    </row>
    <row r="4968" spans="5:43" x14ac:dyDescent="0.2">
      <c r="E4968" s="36"/>
      <c r="G4968" s="37"/>
      <c r="H4968" s="38"/>
      <c r="I4968" s="38"/>
      <c r="J4968" s="38"/>
      <c r="M4968" s="39"/>
      <c r="AG4968" s="32"/>
      <c r="AH4968" s="32"/>
      <c r="AI4968" s="40"/>
      <c r="AJ4968" s="41"/>
      <c r="AK4968" s="42"/>
      <c r="AL4968" s="40"/>
      <c r="AM4968" s="41"/>
      <c r="AN4968" s="42"/>
      <c r="AO4968" s="43"/>
      <c r="AP4968" s="43"/>
      <c r="AQ4968" s="43"/>
    </row>
    <row r="4969" spans="5:43" x14ac:dyDescent="0.2">
      <c r="E4969" s="36"/>
      <c r="G4969" s="37"/>
      <c r="H4969" s="38"/>
      <c r="I4969" s="38"/>
      <c r="J4969" s="38"/>
      <c r="M4969" s="39"/>
      <c r="AG4969" s="32"/>
      <c r="AH4969" s="32"/>
      <c r="AI4969" s="40"/>
      <c r="AJ4969" s="41"/>
      <c r="AK4969" s="42"/>
      <c r="AL4969" s="40"/>
      <c r="AM4969" s="41"/>
      <c r="AN4969" s="42"/>
      <c r="AO4969" s="43"/>
      <c r="AP4969" s="43"/>
      <c r="AQ4969" s="43"/>
    </row>
    <row r="4970" spans="5:43" x14ac:dyDescent="0.2">
      <c r="E4970" s="36"/>
      <c r="G4970" s="37"/>
      <c r="H4970" s="38"/>
      <c r="I4970" s="38"/>
      <c r="J4970" s="38"/>
      <c r="M4970" s="39"/>
      <c r="AG4970" s="32"/>
      <c r="AH4970" s="32"/>
      <c r="AI4970" s="40"/>
      <c r="AJ4970" s="41"/>
      <c r="AK4970" s="42"/>
      <c r="AL4970" s="40"/>
      <c r="AM4970" s="41"/>
      <c r="AN4970" s="42"/>
      <c r="AO4970" s="43"/>
      <c r="AP4970" s="43"/>
      <c r="AQ4970" s="43"/>
    </row>
    <row r="4971" spans="5:43" x14ac:dyDescent="0.2">
      <c r="E4971" s="36"/>
      <c r="G4971" s="37"/>
      <c r="H4971" s="38"/>
      <c r="I4971" s="38"/>
      <c r="J4971" s="38"/>
      <c r="M4971" s="39"/>
      <c r="AG4971" s="32"/>
      <c r="AH4971" s="32"/>
      <c r="AI4971" s="40"/>
      <c r="AJ4971" s="41"/>
      <c r="AK4971" s="42"/>
      <c r="AL4971" s="40"/>
      <c r="AM4971" s="41"/>
      <c r="AN4971" s="42"/>
      <c r="AO4971" s="43"/>
      <c r="AP4971" s="43"/>
      <c r="AQ4971" s="43"/>
    </row>
    <row r="4972" spans="5:43" x14ac:dyDescent="0.2">
      <c r="E4972" s="36"/>
      <c r="G4972" s="37"/>
      <c r="H4972" s="38"/>
      <c r="I4972" s="38"/>
      <c r="J4972" s="38"/>
      <c r="M4972" s="39"/>
      <c r="AG4972" s="32"/>
      <c r="AH4972" s="32"/>
      <c r="AI4972" s="40"/>
      <c r="AJ4972" s="41"/>
      <c r="AK4972" s="42"/>
      <c r="AL4972" s="40"/>
      <c r="AM4972" s="41"/>
      <c r="AN4972" s="42"/>
      <c r="AO4972" s="43"/>
      <c r="AP4972" s="43"/>
      <c r="AQ4972" s="43"/>
    </row>
    <row r="4973" spans="5:43" x14ac:dyDescent="0.2">
      <c r="E4973" s="36"/>
      <c r="G4973" s="37"/>
      <c r="H4973" s="38"/>
      <c r="I4973" s="38"/>
      <c r="J4973" s="38"/>
      <c r="M4973" s="39"/>
      <c r="AG4973" s="32"/>
      <c r="AH4973" s="32"/>
      <c r="AI4973" s="40"/>
      <c r="AJ4973" s="41"/>
      <c r="AK4973" s="42"/>
      <c r="AL4973" s="40"/>
      <c r="AM4973" s="41"/>
      <c r="AN4973" s="42"/>
      <c r="AO4973" s="43"/>
      <c r="AP4973" s="43"/>
      <c r="AQ4973" s="43"/>
    </row>
    <row r="4974" spans="5:43" x14ac:dyDescent="0.2">
      <c r="E4974" s="36"/>
      <c r="G4974" s="37"/>
      <c r="H4974" s="38"/>
      <c r="I4974" s="38"/>
      <c r="J4974" s="38"/>
      <c r="M4974" s="39"/>
      <c r="AG4974" s="32"/>
      <c r="AH4974" s="32"/>
      <c r="AI4974" s="40"/>
      <c r="AJ4974" s="41"/>
      <c r="AK4974" s="42"/>
      <c r="AL4974" s="40"/>
      <c r="AM4974" s="41"/>
      <c r="AN4974" s="42"/>
      <c r="AO4974" s="43"/>
      <c r="AP4974" s="43"/>
      <c r="AQ4974" s="43"/>
    </row>
    <row r="4975" spans="5:43" x14ac:dyDescent="0.2">
      <c r="E4975" s="36"/>
      <c r="G4975" s="37"/>
      <c r="H4975" s="38"/>
      <c r="I4975" s="38"/>
      <c r="J4975" s="38"/>
      <c r="M4975" s="39"/>
      <c r="AG4975" s="32"/>
      <c r="AH4975" s="32"/>
      <c r="AI4975" s="40"/>
      <c r="AJ4975" s="41"/>
      <c r="AK4975" s="42"/>
      <c r="AL4975" s="40"/>
      <c r="AM4975" s="41"/>
      <c r="AN4975" s="42"/>
      <c r="AO4975" s="43"/>
      <c r="AP4975" s="43"/>
      <c r="AQ4975" s="43"/>
    </row>
    <row r="4976" spans="5:43" x14ac:dyDescent="0.2">
      <c r="E4976" s="36"/>
      <c r="G4976" s="37"/>
      <c r="H4976" s="38"/>
      <c r="I4976" s="38"/>
      <c r="J4976" s="38"/>
      <c r="M4976" s="39"/>
      <c r="AG4976" s="32"/>
      <c r="AH4976" s="32"/>
      <c r="AI4976" s="40"/>
      <c r="AJ4976" s="41"/>
      <c r="AK4976" s="42"/>
      <c r="AL4976" s="40"/>
      <c r="AM4976" s="41"/>
      <c r="AN4976" s="42"/>
      <c r="AO4976" s="43"/>
      <c r="AP4976" s="43"/>
      <c r="AQ4976" s="43"/>
    </row>
    <row r="4977" spans="5:43" x14ac:dyDescent="0.2">
      <c r="E4977" s="36"/>
      <c r="G4977" s="37"/>
      <c r="H4977" s="38"/>
      <c r="I4977" s="38"/>
      <c r="J4977" s="38"/>
      <c r="M4977" s="39"/>
      <c r="AG4977" s="32"/>
      <c r="AH4977" s="32"/>
      <c r="AI4977" s="40"/>
      <c r="AJ4977" s="41"/>
      <c r="AK4977" s="42"/>
      <c r="AL4977" s="40"/>
      <c r="AM4977" s="41"/>
      <c r="AN4977" s="42"/>
      <c r="AO4977" s="43"/>
      <c r="AP4977" s="43"/>
      <c r="AQ4977" s="43"/>
    </row>
    <row r="4978" spans="5:43" x14ac:dyDescent="0.2">
      <c r="E4978" s="36"/>
      <c r="G4978" s="37"/>
      <c r="H4978" s="38"/>
      <c r="I4978" s="38"/>
      <c r="J4978" s="38"/>
      <c r="M4978" s="39"/>
      <c r="AG4978" s="32"/>
      <c r="AH4978" s="32"/>
      <c r="AI4978" s="40"/>
      <c r="AJ4978" s="41"/>
      <c r="AK4978" s="42"/>
      <c r="AL4978" s="40"/>
      <c r="AM4978" s="41"/>
      <c r="AN4978" s="42"/>
      <c r="AO4978" s="43"/>
      <c r="AP4978" s="43"/>
      <c r="AQ4978" s="43"/>
    </row>
    <row r="4979" spans="5:43" x14ac:dyDescent="0.2">
      <c r="E4979" s="36"/>
      <c r="G4979" s="37"/>
      <c r="H4979" s="38"/>
      <c r="I4979" s="38"/>
      <c r="J4979" s="38"/>
      <c r="M4979" s="39"/>
      <c r="AG4979" s="32"/>
      <c r="AH4979" s="32"/>
      <c r="AI4979" s="40"/>
      <c r="AJ4979" s="41"/>
      <c r="AK4979" s="42"/>
      <c r="AL4979" s="40"/>
      <c r="AM4979" s="41"/>
      <c r="AN4979" s="42"/>
      <c r="AO4979" s="43"/>
      <c r="AP4979" s="43"/>
      <c r="AQ4979" s="43"/>
    </row>
    <row r="4980" spans="5:43" x14ac:dyDescent="0.2">
      <c r="E4980" s="36"/>
      <c r="G4980" s="37"/>
      <c r="H4980" s="38"/>
      <c r="I4980" s="38"/>
      <c r="J4980" s="38"/>
      <c r="M4980" s="39"/>
      <c r="AG4980" s="32"/>
      <c r="AH4980" s="32"/>
      <c r="AI4980" s="40"/>
      <c r="AJ4980" s="41"/>
      <c r="AK4980" s="42"/>
      <c r="AL4980" s="40"/>
      <c r="AM4980" s="41"/>
      <c r="AN4980" s="42"/>
      <c r="AO4980" s="43"/>
      <c r="AP4980" s="43"/>
      <c r="AQ4980" s="43"/>
    </row>
    <row r="4981" spans="5:43" x14ac:dyDescent="0.2">
      <c r="E4981" s="36"/>
      <c r="G4981" s="37"/>
      <c r="H4981" s="38"/>
      <c r="I4981" s="38"/>
      <c r="J4981" s="38"/>
      <c r="M4981" s="39"/>
      <c r="AG4981" s="32"/>
      <c r="AH4981" s="32"/>
      <c r="AI4981" s="40"/>
      <c r="AJ4981" s="41"/>
      <c r="AK4981" s="42"/>
      <c r="AL4981" s="40"/>
      <c r="AM4981" s="41"/>
      <c r="AN4981" s="42"/>
      <c r="AO4981" s="43"/>
      <c r="AP4981" s="43"/>
      <c r="AQ4981" s="43"/>
    </row>
    <row r="4982" spans="5:43" x14ac:dyDescent="0.2">
      <c r="E4982" s="36"/>
      <c r="G4982" s="37"/>
      <c r="H4982" s="38"/>
      <c r="I4982" s="38"/>
      <c r="J4982" s="38"/>
      <c r="M4982" s="39"/>
      <c r="AG4982" s="32"/>
      <c r="AH4982" s="32"/>
      <c r="AI4982" s="40"/>
      <c r="AJ4982" s="41"/>
      <c r="AK4982" s="42"/>
      <c r="AL4982" s="40"/>
      <c r="AM4982" s="41"/>
      <c r="AN4982" s="42"/>
      <c r="AO4982" s="43"/>
      <c r="AP4982" s="43"/>
      <c r="AQ4982" s="43"/>
    </row>
    <row r="4983" spans="5:43" x14ac:dyDescent="0.2">
      <c r="E4983" s="36"/>
      <c r="G4983" s="37"/>
      <c r="H4983" s="38"/>
      <c r="I4983" s="38"/>
      <c r="J4983" s="38"/>
      <c r="M4983" s="39"/>
      <c r="AG4983" s="32"/>
      <c r="AH4983" s="32"/>
      <c r="AI4983" s="40"/>
      <c r="AJ4983" s="41"/>
      <c r="AK4983" s="42"/>
      <c r="AL4983" s="40"/>
      <c r="AM4983" s="41"/>
      <c r="AN4983" s="42"/>
      <c r="AO4983" s="43"/>
      <c r="AP4983" s="43"/>
      <c r="AQ4983" s="43"/>
    </row>
    <row r="4984" spans="5:43" x14ac:dyDescent="0.2">
      <c r="E4984" s="36"/>
      <c r="G4984" s="37"/>
      <c r="H4984" s="38"/>
      <c r="I4984" s="38"/>
      <c r="J4984" s="38"/>
      <c r="M4984" s="39"/>
      <c r="AG4984" s="32"/>
      <c r="AH4984" s="32"/>
      <c r="AI4984" s="40"/>
      <c r="AJ4984" s="41"/>
      <c r="AK4984" s="42"/>
      <c r="AL4984" s="40"/>
      <c r="AM4984" s="41"/>
      <c r="AN4984" s="42"/>
      <c r="AO4984" s="43"/>
      <c r="AP4984" s="43"/>
      <c r="AQ4984" s="43"/>
    </row>
    <row r="4985" spans="5:43" x14ac:dyDescent="0.2">
      <c r="E4985" s="36"/>
      <c r="G4985" s="37"/>
      <c r="H4985" s="38"/>
      <c r="I4985" s="38"/>
      <c r="J4985" s="38"/>
      <c r="M4985" s="39"/>
      <c r="AG4985" s="32"/>
      <c r="AH4985" s="32"/>
      <c r="AI4985" s="40"/>
      <c r="AJ4985" s="41"/>
      <c r="AK4985" s="42"/>
      <c r="AL4985" s="40"/>
      <c r="AM4985" s="41"/>
      <c r="AN4985" s="42"/>
      <c r="AO4985" s="43"/>
      <c r="AP4985" s="43"/>
      <c r="AQ4985" s="43"/>
    </row>
    <row r="4986" spans="5:43" x14ac:dyDescent="0.2">
      <c r="E4986" s="36"/>
      <c r="G4986" s="37"/>
      <c r="H4986" s="38"/>
      <c r="I4986" s="38"/>
      <c r="J4986" s="38"/>
      <c r="M4986" s="39"/>
      <c r="AG4986" s="32"/>
      <c r="AH4986" s="32"/>
      <c r="AI4986" s="40"/>
      <c r="AJ4986" s="41"/>
      <c r="AK4986" s="42"/>
      <c r="AL4986" s="40"/>
      <c r="AM4986" s="41"/>
      <c r="AN4986" s="42"/>
      <c r="AO4986" s="43"/>
      <c r="AP4986" s="43"/>
      <c r="AQ4986" s="43"/>
    </row>
    <row r="4987" spans="5:43" x14ac:dyDescent="0.2">
      <c r="E4987" s="36"/>
      <c r="G4987" s="37"/>
      <c r="H4987" s="38"/>
      <c r="I4987" s="38"/>
      <c r="J4987" s="38"/>
      <c r="M4987" s="39"/>
      <c r="AG4987" s="32"/>
      <c r="AH4987" s="32"/>
      <c r="AI4987" s="40"/>
      <c r="AJ4987" s="41"/>
      <c r="AK4987" s="42"/>
      <c r="AL4987" s="40"/>
      <c r="AM4987" s="41"/>
      <c r="AN4987" s="42"/>
      <c r="AO4987" s="43"/>
      <c r="AP4987" s="43"/>
      <c r="AQ4987" s="43"/>
    </row>
    <row r="4988" spans="5:43" x14ac:dyDescent="0.2">
      <c r="E4988" s="36"/>
      <c r="G4988" s="37"/>
      <c r="H4988" s="38"/>
      <c r="I4988" s="38"/>
      <c r="J4988" s="38"/>
      <c r="M4988" s="39"/>
      <c r="AG4988" s="32"/>
      <c r="AH4988" s="32"/>
      <c r="AI4988" s="40"/>
      <c r="AJ4988" s="41"/>
      <c r="AK4988" s="42"/>
      <c r="AL4988" s="40"/>
      <c r="AM4988" s="41"/>
      <c r="AN4988" s="42"/>
      <c r="AO4988" s="43"/>
      <c r="AP4988" s="43"/>
      <c r="AQ4988" s="43"/>
    </row>
    <row r="4989" spans="5:43" x14ac:dyDescent="0.2">
      <c r="E4989" s="36"/>
      <c r="G4989" s="37"/>
      <c r="H4989" s="38"/>
      <c r="I4989" s="38"/>
      <c r="J4989" s="38"/>
      <c r="M4989" s="39"/>
      <c r="AG4989" s="32"/>
      <c r="AH4989" s="32"/>
      <c r="AI4989" s="40"/>
      <c r="AJ4989" s="41"/>
      <c r="AK4989" s="42"/>
      <c r="AL4989" s="40"/>
      <c r="AM4989" s="41"/>
      <c r="AN4989" s="42"/>
      <c r="AO4989" s="43"/>
      <c r="AP4989" s="43"/>
      <c r="AQ4989" s="43"/>
    </row>
    <row r="4990" spans="5:43" x14ac:dyDescent="0.2">
      <c r="E4990" s="36"/>
      <c r="G4990" s="37"/>
      <c r="H4990" s="38"/>
      <c r="I4990" s="38"/>
      <c r="J4990" s="38"/>
      <c r="M4990" s="39"/>
      <c r="AG4990" s="32"/>
      <c r="AH4990" s="32"/>
      <c r="AI4990" s="40"/>
      <c r="AJ4990" s="41"/>
      <c r="AK4990" s="42"/>
      <c r="AL4990" s="40"/>
      <c r="AM4990" s="41"/>
      <c r="AN4990" s="42"/>
      <c r="AO4990" s="43"/>
      <c r="AP4990" s="43"/>
      <c r="AQ4990" s="43"/>
    </row>
    <row r="4991" spans="5:43" x14ac:dyDescent="0.2">
      <c r="E4991" s="36"/>
      <c r="G4991" s="37"/>
      <c r="H4991" s="38"/>
      <c r="I4991" s="38"/>
      <c r="J4991" s="38"/>
      <c r="M4991" s="39"/>
      <c r="AG4991" s="32"/>
      <c r="AH4991" s="32"/>
      <c r="AI4991" s="40"/>
      <c r="AJ4991" s="41"/>
      <c r="AK4991" s="42"/>
      <c r="AL4991" s="40"/>
      <c r="AM4991" s="41"/>
      <c r="AN4991" s="42"/>
      <c r="AO4991" s="43"/>
      <c r="AP4991" s="43"/>
      <c r="AQ4991" s="43"/>
    </row>
    <row r="4992" spans="5:43" x14ac:dyDescent="0.2">
      <c r="E4992" s="36"/>
      <c r="G4992" s="37"/>
      <c r="H4992" s="38"/>
      <c r="I4992" s="38"/>
      <c r="J4992" s="38"/>
      <c r="M4992" s="39"/>
      <c r="AG4992" s="32"/>
      <c r="AH4992" s="32"/>
      <c r="AI4992" s="40"/>
      <c r="AJ4992" s="41"/>
      <c r="AK4992" s="42"/>
      <c r="AL4992" s="40"/>
      <c r="AM4992" s="41"/>
      <c r="AN4992" s="42"/>
      <c r="AO4992" s="43"/>
      <c r="AP4992" s="43"/>
      <c r="AQ4992" s="43"/>
    </row>
    <row r="4993" spans="5:43" x14ac:dyDescent="0.2">
      <c r="E4993" s="36"/>
      <c r="G4993" s="37"/>
      <c r="H4993" s="38"/>
      <c r="I4993" s="38"/>
      <c r="J4993" s="38"/>
      <c r="M4993" s="39"/>
      <c r="AG4993" s="32"/>
      <c r="AH4993" s="32"/>
      <c r="AI4993" s="40"/>
      <c r="AJ4993" s="41"/>
      <c r="AK4993" s="42"/>
      <c r="AL4993" s="40"/>
      <c r="AM4993" s="41"/>
      <c r="AN4993" s="42"/>
      <c r="AO4993" s="43"/>
      <c r="AP4993" s="43"/>
      <c r="AQ4993" s="43"/>
    </row>
    <row r="4994" spans="5:43" x14ac:dyDescent="0.2">
      <c r="E4994" s="36"/>
      <c r="G4994" s="37"/>
      <c r="H4994" s="38"/>
      <c r="I4994" s="38"/>
      <c r="J4994" s="38"/>
      <c r="M4994" s="39"/>
      <c r="AG4994" s="32"/>
      <c r="AH4994" s="32"/>
      <c r="AI4994" s="40"/>
      <c r="AJ4994" s="41"/>
      <c r="AK4994" s="42"/>
      <c r="AL4994" s="40"/>
      <c r="AM4994" s="41"/>
      <c r="AN4994" s="42"/>
      <c r="AO4994" s="43"/>
      <c r="AP4994" s="43"/>
      <c r="AQ4994" s="43"/>
    </row>
    <row r="4995" spans="5:43" x14ac:dyDescent="0.2">
      <c r="E4995" s="36"/>
      <c r="G4995" s="37"/>
      <c r="H4995" s="38"/>
      <c r="I4995" s="38"/>
      <c r="J4995" s="38"/>
      <c r="M4995" s="39"/>
      <c r="AG4995" s="32"/>
      <c r="AH4995" s="32"/>
      <c r="AI4995" s="40"/>
      <c r="AJ4995" s="41"/>
      <c r="AK4995" s="42"/>
      <c r="AL4995" s="40"/>
      <c r="AM4995" s="41"/>
      <c r="AN4995" s="42"/>
      <c r="AO4995" s="43"/>
      <c r="AP4995" s="43"/>
      <c r="AQ4995" s="43"/>
    </row>
    <row r="4996" spans="5:43" x14ac:dyDescent="0.2">
      <c r="E4996" s="36"/>
      <c r="G4996" s="37"/>
      <c r="H4996" s="38"/>
      <c r="I4996" s="38"/>
      <c r="J4996" s="38"/>
      <c r="M4996" s="39"/>
      <c r="AG4996" s="32"/>
      <c r="AH4996" s="32"/>
      <c r="AI4996" s="40"/>
      <c r="AJ4996" s="41"/>
      <c r="AK4996" s="42"/>
      <c r="AL4996" s="40"/>
      <c r="AM4996" s="41"/>
      <c r="AN4996" s="42"/>
      <c r="AO4996" s="43"/>
      <c r="AP4996" s="43"/>
      <c r="AQ4996" s="43"/>
    </row>
    <row r="4997" spans="5:43" x14ac:dyDescent="0.2">
      <c r="E4997" s="36"/>
      <c r="G4997" s="37"/>
      <c r="H4997" s="38"/>
      <c r="I4997" s="38"/>
      <c r="J4997" s="38"/>
      <c r="M4997" s="39"/>
      <c r="AG4997" s="32"/>
      <c r="AH4997" s="32"/>
      <c r="AI4997" s="40"/>
      <c r="AJ4997" s="41"/>
      <c r="AK4997" s="42"/>
      <c r="AL4997" s="40"/>
      <c r="AM4997" s="41"/>
      <c r="AN4997" s="42"/>
      <c r="AO4997" s="43"/>
      <c r="AP4997" s="43"/>
      <c r="AQ4997" s="43"/>
    </row>
    <row r="4998" spans="5:43" x14ac:dyDescent="0.2">
      <c r="E4998" s="36"/>
      <c r="G4998" s="37"/>
      <c r="H4998" s="38"/>
      <c r="I4998" s="38"/>
      <c r="J4998" s="38"/>
      <c r="M4998" s="39"/>
      <c r="AG4998" s="32"/>
      <c r="AH4998" s="32"/>
      <c r="AI4998" s="40"/>
      <c r="AJ4998" s="41"/>
      <c r="AK4998" s="42"/>
      <c r="AL4998" s="40"/>
      <c r="AM4998" s="41"/>
      <c r="AN4998" s="42"/>
      <c r="AO4998" s="43"/>
      <c r="AP4998" s="43"/>
      <c r="AQ4998" s="43"/>
    </row>
    <row r="4999" spans="5:43" x14ac:dyDescent="0.2">
      <c r="E4999" s="36"/>
      <c r="G4999" s="37"/>
      <c r="H4999" s="38"/>
      <c r="I4999" s="38"/>
      <c r="J4999" s="38"/>
      <c r="M4999" s="39"/>
      <c r="AG4999" s="32"/>
      <c r="AH4999" s="32"/>
      <c r="AI4999" s="40"/>
      <c r="AJ4999" s="41"/>
      <c r="AK4999" s="42"/>
      <c r="AL4999" s="40"/>
      <c r="AM4999" s="41"/>
      <c r="AN4999" s="42"/>
      <c r="AO4999" s="43"/>
      <c r="AP4999" s="43"/>
      <c r="AQ4999" s="43"/>
    </row>
    <row r="5000" spans="5:43" x14ac:dyDescent="0.2">
      <c r="E5000" s="36"/>
      <c r="G5000" s="37"/>
      <c r="H5000" s="38"/>
      <c r="I5000" s="38"/>
      <c r="J5000" s="38"/>
      <c r="M5000" s="39"/>
      <c r="AG5000" s="32"/>
      <c r="AH5000" s="32"/>
      <c r="AI5000" s="40"/>
      <c r="AJ5000" s="41"/>
      <c r="AK5000" s="42"/>
      <c r="AL5000" s="40"/>
      <c r="AM5000" s="41"/>
      <c r="AN5000" s="42"/>
      <c r="AO5000" s="43"/>
      <c r="AP5000" s="43"/>
      <c r="AQ5000" s="43"/>
    </row>
    <row r="5001" spans="5:43" x14ac:dyDescent="0.2">
      <c r="E5001" s="36"/>
      <c r="G5001" s="37"/>
      <c r="H5001" s="38"/>
      <c r="I5001" s="38"/>
      <c r="J5001" s="38"/>
      <c r="M5001" s="39"/>
      <c r="AG5001" s="32"/>
      <c r="AH5001" s="32"/>
      <c r="AI5001" s="40"/>
      <c r="AJ5001" s="41"/>
      <c r="AK5001" s="42"/>
      <c r="AL5001" s="40"/>
      <c r="AM5001" s="41"/>
      <c r="AN5001" s="42"/>
      <c r="AO5001" s="43"/>
      <c r="AP5001" s="43"/>
      <c r="AQ5001" s="43"/>
    </row>
    <row r="5002" spans="5:43" x14ac:dyDescent="0.2">
      <c r="E5002" s="36"/>
      <c r="G5002" s="37"/>
      <c r="H5002" s="38"/>
      <c r="I5002" s="38"/>
      <c r="J5002" s="38"/>
      <c r="M5002" s="39"/>
      <c r="AG5002" s="32"/>
      <c r="AH5002" s="32"/>
      <c r="AI5002" s="40"/>
      <c r="AJ5002" s="41"/>
      <c r="AK5002" s="42"/>
      <c r="AL5002" s="40"/>
      <c r="AM5002" s="41"/>
      <c r="AN5002" s="42"/>
      <c r="AO5002" s="43"/>
      <c r="AP5002" s="43"/>
      <c r="AQ5002" s="43"/>
    </row>
    <row r="5003" spans="5:43" x14ac:dyDescent="0.2">
      <c r="E5003" s="36"/>
      <c r="G5003" s="37"/>
      <c r="H5003" s="38"/>
      <c r="I5003" s="38"/>
      <c r="J5003" s="38"/>
      <c r="M5003" s="39"/>
      <c r="AG5003" s="32"/>
      <c r="AH5003" s="32"/>
      <c r="AI5003" s="40"/>
      <c r="AJ5003" s="41"/>
      <c r="AK5003" s="42"/>
      <c r="AL5003" s="40"/>
      <c r="AM5003" s="41"/>
      <c r="AN5003" s="42"/>
      <c r="AO5003" s="43"/>
      <c r="AP5003" s="43"/>
      <c r="AQ5003" s="43"/>
    </row>
    <row r="5004" spans="5:43" x14ac:dyDescent="0.2">
      <c r="E5004" s="36"/>
      <c r="G5004" s="37"/>
      <c r="H5004" s="38"/>
      <c r="I5004" s="38"/>
      <c r="J5004" s="38"/>
      <c r="M5004" s="39"/>
      <c r="AG5004" s="32"/>
      <c r="AH5004" s="32"/>
      <c r="AI5004" s="40"/>
      <c r="AJ5004" s="41"/>
      <c r="AK5004" s="42"/>
      <c r="AL5004" s="40"/>
      <c r="AM5004" s="41"/>
      <c r="AN5004" s="42"/>
      <c r="AO5004" s="43"/>
      <c r="AP5004" s="43"/>
      <c r="AQ5004" s="43"/>
    </row>
    <row r="5005" spans="5:43" x14ac:dyDescent="0.2">
      <c r="E5005" s="36"/>
      <c r="G5005" s="37"/>
      <c r="H5005" s="38"/>
      <c r="I5005" s="38"/>
      <c r="J5005" s="38"/>
      <c r="M5005" s="39"/>
      <c r="AG5005" s="32"/>
      <c r="AH5005" s="32"/>
      <c r="AI5005" s="40"/>
      <c r="AJ5005" s="41"/>
      <c r="AK5005" s="42"/>
      <c r="AL5005" s="40"/>
      <c r="AM5005" s="41"/>
      <c r="AN5005" s="42"/>
      <c r="AO5005" s="43"/>
      <c r="AP5005" s="43"/>
      <c r="AQ5005" s="43"/>
    </row>
    <row r="5006" spans="5:43" x14ac:dyDescent="0.2">
      <c r="E5006" s="36"/>
      <c r="G5006" s="37"/>
      <c r="H5006" s="38"/>
      <c r="I5006" s="38"/>
      <c r="J5006" s="38"/>
      <c r="M5006" s="39"/>
      <c r="AG5006" s="32"/>
      <c r="AH5006" s="32"/>
      <c r="AI5006" s="40"/>
      <c r="AJ5006" s="41"/>
      <c r="AK5006" s="42"/>
      <c r="AL5006" s="40"/>
      <c r="AM5006" s="41"/>
      <c r="AN5006" s="42"/>
      <c r="AO5006" s="43"/>
      <c r="AP5006" s="43"/>
      <c r="AQ5006" s="43"/>
    </row>
    <row r="5007" spans="5:43" x14ac:dyDescent="0.2">
      <c r="E5007" s="36"/>
      <c r="G5007" s="37"/>
      <c r="H5007" s="38"/>
      <c r="I5007" s="38"/>
      <c r="J5007" s="38"/>
      <c r="M5007" s="39"/>
      <c r="AG5007" s="32"/>
      <c r="AH5007" s="32"/>
      <c r="AI5007" s="40"/>
      <c r="AJ5007" s="41"/>
      <c r="AK5007" s="42"/>
      <c r="AL5007" s="40"/>
      <c r="AM5007" s="41"/>
      <c r="AN5007" s="42"/>
      <c r="AO5007" s="43"/>
      <c r="AP5007" s="43"/>
      <c r="AQ5007" s="43"/>
    </row>
    <row r="5008" spans="5:43" x14ac:dyDescent="0.2">
      <c r="E5008" s="36"/>
      <c r="G5008" s="37"/>
      <c r="H5008" s="38"/>
      <c r="I5008" s="38"/>
      <c r="J5008" s="38"/>
      <c r="M5008" s="39"/>
      <c r="AG5008" s="32"/>
      <c r="AH5008" s="32"/>
      <c r="AI5008" s="40"/>
      <c r="AJ5008" s="41"/>
      <c r="AK5008" s="42"/>
      <c r="AL5008" s="40"/>
      <c r="AM5008" s="41"/>
      <c r="AN5008" s="42"/>
      <c r="AO5008" s="43"/>
      <c r="AP5008" s="43"/>
      <c r="AQ5008" s="43"/>
    </row>
    <row r="5009" spans="5:43" x14ac:dyDescent="0.2">
      <c r="E5009" s="36"/>
      <c r="G5009" s="37"/>
      <c r="H5009" s="38"/>
      <c r="I5009" s="38"/>
      <c r="J5009" s="38"/>
      <c r="M5009" s="39"/>
      <c r="AG5009" s="32"/>
      <c r="AH5009" s="32"/>
      <c r="AI5009" s="40"/>
      <c r="AJ5009" s="41"/>
      <c r="AK5009" s="42"/>
      <c r="AL5009" s="40"/>
      <c r="AM5009" s="41"/>
      <c r="AN5009" s="42"/>
      <c r="AO5009" s="43"/>
      <c r="AP5009" s="43"/>
      <c r="AQ5009" s="43"/>
    </row>
    <row r="5010" spans="5:43" x14ac:dyDescent="0.2">
      <c r="E5010" s="36"/>
      <c r="G5010" s="37"/>
      <c r="H5010" s="38"/>
      <c r="I5010" s="38"/>
      <c r="J5010" s="38"/>
      <c r="M5010" s="39"/>
      <c r="AG5010" s="32"/>
      <c r="AH5010" s="32"/>
      <c r="AI5010" s="40"/>
      <c r="AJ5010" s="41"/>
      <c r="AK5010" s="42"/>
      <c r="AL5010" s="40"/>
      <c r="AM5010" s="41"/>
      <c r="AN5010" s="42"/>
      <c r="AO5010" s="43"/>
      <c r="AP5010" s="43"/>
      <c r="AQ5010" s="43"/>
    </row>
    <row r="5011" spans="5:43" x14ac:dyDescent="0.2">
      <c r="E5011" s="36"/>
      <c r="G5011" s="37"/>
      <c r="H5011" s="38"/>
      <c r="I5011" s="38"/>
      <c r="J5011" s="38"/>
      <c r="M5011" s="39"/>
      <c r="AG5011" s="32"/>
      <c r="AH5011" s="32"/>
      <c r="AI5011" s="40"/>
      <c r="AJ5011" s="41"/>
      <c r="AK5011" s="42"/>
      <c r="AL5011" s="40"/>
      <c r="AM5011" s="41"/>
      <c r="AN5011" s="42"/>
      <c r="AO5011" s="43"/>
      <c r="AP5011" s="43"/>
      <c r="AQ5011" s="43"/>
    </row>
    <row r="5012" spans="5:43" x14ac:dyDescent="0.2">
      <c r="E5012" s="36"/>
      <c r="G5012" s="37"/>
      <c r="H5012" s="38"/>
      <c r="I5012" s="38"/>
      <c r="J5012" s="38"/>
      <c r="M5012" s="39"/>
      <c r="AG5012" s="32"/>
      <c r="AH5012" s="32"/>
      <c r="AI5012" s="40"/>
      <c r="AJ5012" s="41"/>
      <c r="AK5012" s="42"/>
      <c r="AL5012" s="40"/>
      <c r="AM5012" s="41"/>
      <c r="AN5012" s="42"/>
      <c r="AO5012" s="43"/>
      <c r="AP5012" s="43"/>
      <c r="AQ5012" s="43"/>
    </row>
    <row r="5013" spans="5:43" x14ac:dyDescent="0.2">
      <c r="E5013" s="36"/>
      <c r="G5013" s="37"/>
      <c r="H5013" s="38"/>
      <c r="I5013" s="38"/>
      <c r="J5013" s="38"/>
      <c r="M5013" s="39"/>
      <c r="AG5013" s="32"/>
      <c r="AH5013" s="32"/>
      <c r="AI5013" s="40"/>
      <c r="AJ5013" s="41"/>
      <c r="AK5013" s="42"/>
      <c r="AL5013" s="40"/>
      <c r="AM5013" s="41"/>
      <c r="AN5013" s="42"/>
      <c r="AO5013" s="43"/>
      <c r="AP5013" s="43"/>
      <c r="AQ5013" s="43"/>
    </row>
    <row r="5014" spans="5:43" x14ac:dyDescent="0.2">
      <c r="E5014" s="36"/>
      <c r="G5014" s="37"/>
      <c r="H5014" s="38"/>
      <c r="I5014" s="38"/>
      <c r="J5014" s="38"/>
      <c r="M5014" s="39"/>
      <c r="AG5014" s="32"/>
      <c r="AH5014" s="32"/>
      <c r="AI5014" s="40"/>
      <c r="AJ5014" s="41"/>
      <c r="AK5014" s="42"/>
      <c r="AL5014" s="40"/>
      <c r="AM5014" s="41"/>
      <c r="AN5014" s="42"/>
      <c r="AO5014" s="43"/>
      <c r="AP5014" s="43"/>
      <c r="AQ5014" s="43"/>
    </row>
    <row r="5015" spans="5:43" x14ac:dyDescent="0.2">
      <c r="E5015" s="36"/>
      <c r="G5015" s="37"/>
      <c r="H5015" s="38"/>
      <c r="I5015" s="38"/>
      <c r="J5015" s="38"/>
      <c r="M5015" s="39"/>
      <c r="AG5015" s="32"/>
      <c r="AH5015" s="32"/>
      <c r="AI5015" s="40"/>
      <c r="AJ5015" s="41"/>
      <c r="AK5015" s="42"/>
      <c r="AL5015" s="40"/>
      <c r="AM5015" s="41"/>
      <c r="AN5015" s="42"/>
      <c r="AO5015" s="43"/>
      <c r="AP5015" s="43"/>
      <c r="AQ5015" s="43"/>
    </row>
    <row r="5016" spans="5:43" x14ac:dyDescent="0.2">
      <c r="E5016" s="36"/>
      <c r="G5016" s="37"/>
      <c r="H5016" s="38"/>
      <c r="I5016" s="38"/>
      <c r="J5016" s="38"/>
      <c r="M5016" s="39"/>
      <c r="AG5016" s="32"/>
      <c r="AH5016" s="32"/>
      <c r="AI5016" s="40"/>
      <c r="AJ5016" s="41"/>
      <c r="AK5016" s="42"/>
      <c r="AL5016" s="40"/>
      <c r="AM5016" s="41"/>
      <c r="AN5016" s="42"/>
      <c r="AO5016" s="43"/>
      <c r="AP5016" s="43"/>
      <c r="AQ5016" s="43"/>
    </row>
    <row r="5017" spans="5:43" x14ac:dyDescent="0.2">
      <c r="E5017" s="36"/>
      <c r="G5017" s="37"/>
      <c r="H5017" s="38"/>
      <c r="I5017" s="38"/>
      <c r="J5017" s="38"/>
      <c r="M5017" s="39"/>
      <c r="AG5017" s="32"/>
      <c r="AH5017" s="32"/>
      <c r="AI5017" s="40"/>
      <c r="AJ5017" s="41"/>
      <c r="AK5017" s="42"/>
      <c r="AL5017" s="40"/>
      <c r="AM5017" s="41"/>
      <c r="AN5017" s="42"/>
      <c r="AO5017" s="43"/>
      <c r="AP5017" s="43"/>
      <c r="AQ5017" s="43"/>
    </row>
    <row r="5018" spans="5:43" x14ac:dyDescent="0.2">
      <c r="E5018" s="36"/>
      <c r="G5018" s="37"/>
      <c r="H5018" s="38"/>
      <c r="I5018" s="38"/>
      <c r="J5018" s="38"/>
      <c r="M5018" s="39"/>
      <c r="AG5018" s="32"/>
      <c r="AH5018" s="32"/>
      <c r="AI5018" s="40"/>
      <c r="AJ5018" s="41"/>
      <c r="AK5018" s="42"/>
      <c r="AL5018" s="40"/>
      <c r="AM5018" s="41"/>
      <c r="AN5018" s="42"/>
      <c r="AO5018" s="43"/>
      <c r="AP5018" s="43"/>
      <c r="AQ5018" s="43"/>
    </row>
    <row r="5019" spans="5:43" x14ac:dyDescent="0.2">
      <c r="E5019" s="36"/>
      <c r="G5019" s="37"/>
      <c r="H5019" s="38"/>
      <c r="I5019" s="38"/>
      <c r="J5019" s="38"/>
      <c r="M5019" s="39"/>
      <c r="AG5019" s="32"/>
      <c r="AH5019" s="32"/>
      <c r="AI5019" s="40"/>
      <c r="AJ5019" s="41"/>
      <c r="AK5019" s="42"/>
      <c r="AL5019" s="40"/>
      <c r="AM5019" s="41"/>
      <c r="AN5019" s="42"/>
      <c r="AO5019" s="43"/>
      <c r="AP5019" s="43"/>
      <c r="AQ5019" s="43"/>
    </row>
    <row r="5020" spans="5:43" x14ac:dyDescent="0.2">
      <c r="E5020" s="36"/>
      <c r="G5020" s="37"/>
      <c r="H5020" s="38"/>
      <c r="I5020" s="38"/>
      <c r="J5020" s="38"/>
      <c r="M5020" s="39"/>
      <c r="AG5020" s="32"/>
      <c r="AH5020" s="32"/>
      <c r="AI5020" s="40"/>
      <c r="AJ5020" s="41"/>
      <c r="AK5020" s="42"/>
      <c r="AL5020" s="40"/>
      <c r="AM5020" s="41"/>
      <c r="AN5020" s="42"/>
      <c r="AO5020" s="43"/>
      <c r="AP5020" s="43"/>
      <c r="AQ5020" s="43"/>
    </row>
    <row r="5021" spans="5:43" x14ac:dyDescent="0.2">
      <c r="E5021" s="36"/>
      <c r="G5021" s="37"/>
      <c r="H5021" s="38"/>
      <c r="I5021" s="38"/>
      <c r="J5021" s="38"/>
      <c r="M5021" s="39"/>
      <c r="AG5021" s="32"/>
      <c r="AH5021" s="32"/>
      <c r="AI5021" s="40"/>
      <c r="AJ5021" s="41"/>
      <c r="AK5021" s="42"/>
      <c r="AL5021" s="40"/>
      <c r="AM5021" s="41"/>
      <c r="AN5021" s="42"/>
      <c r="AO5021" s="43"/>
      <c r="AP5021" s="43"/>
      <c r="AQ5021" s="43"/>
    </row>
    <row r="5022" spans="5:43" x14ac:dyDescent="0.2">
      <c r="E5022" s="36"/>
      <c r="G5022" s="37"/>
      <c r="H5022" s="38"/>
      <c r="I5022" s="38"/>
      <c r="J5022" s="38"/>
      <c r="M5022" s="39"/>
      <c r="AG5022" s="32"/>
      <c r="AH5022" s="32"/>
      <c r="AI5022" s="40"/>
      <c r="AJ5022" s="41"/>
      <c r="AK5022" s="42"/>
      <c r="AL5022" s="40"/>
      <c r="AM5022" s="41"/>
      <c r="AN5022" s="42"/>
      <c r="AO5022" s="43"/>
      <c r="AP5022" s="43"/>
      <c r="AQ5022" s="43"/>
    </row>
    <row r="5023" spans="5:43" x14ac:dyDescent="0.2">
      <c r="E5023" s="36"/>
      <c r="G5023" s="37"/>
      <c r="H5023" s="38"/>
      <c r="I5023" s="38"/>
      <c r="J5023" s="38"/>
      <c r="M5023" s="39"/>
      <c r="AG5023" s="32"/>
      <c r="AH5023" s="32"/>
      <c r="AI5023" s="40"/>
      <c r="AJ5023" s="41"/>
      <c r="AK5023" s="42"/>
      <c r="AL5023" s="40"/>
      <c r="AM5023" s="41"/>
      <c r="AN5023" s="42"/>
      <c r="AO5023" s="43"/>
      <c r="AP5023" s="43"/>
      <c r="AQ5023" s="43"/>
    </row>
    <row r="5024" spans="5:43" x14ac:dyDescent="0.2">
      <c r="E5024" s="36"/>
      <c r="G5024" s="37"/>
      <c r="H5024" s="38"/>
      <c r="I5024" s="38"/>
      <c r="J5024" s="38"/>
      <c r="M5024" s="39"/>
      <c r="AG5024" s="32"/>
      <c r="AH5024" s="32"/>
      <c r="AI5024" s="40"/>
      <c r="AJ5024" s="41"/>
      <c r="AK5024" s="42"/>
      <c r="AL5024" s="40"/>
      <c r="AM5024" s="41"/>
      <c r="AN5024" s="42"/>
      <c r="AO5024" s="43"/>
      <c r="AP5024" s="43"/>
      <c r="AQ5024" s="43"/>
    </row>
    <row r="5025" spans="5:43" x14ac:dyDescent="0.2">
      <c r="E5025" s="36"/>
      <c r="G5025" s="37"/>
      <c r="H5025" s="38"/>
      <c r="I5025" s="38"/>
      <c r="J5025" s="38"/>
      <c r="M5025" s="39"/>
      <c r="AG5025" s="32"/>
      <c r="AH5025" s="32"/>
      <c r="AI5025" s="40"/>
      <c r="AJ5025" s="41"/>
      <c r="AK5025" s="42"/>
      <c r="AL5025" s="40"/>
      <c r="AM5025" s="41"/>
      <c r="AN5025" s="42"/>
      <c r="AO5025" s="43"/>
      <c r="AP5025" s="43"/>
      <c r="AQ5025" s="43"/>
    </row>
    <row r="5026" spans="5:43" x14ac:dyDescent="0.2">
      <c r="E5026" s="36"/>
      <c r="G5026" s="37"/>
      <c r="H5026" s="38"/>
      <c r="I5026" s="38"/>
      <c r="J5026" s="38"/>
      <c r="M5026" s="39"/>
      <c r="AG5026" s="32"/>
      <c r="AH5026" s="32"/>
      <c r="AI5026" s="40"/>
      <c r="AJ5026" s="41"/>
      <c r="AK5026" s="42"/>
      <c r="AL5026" s="40"/>
      <c r="AM5026" s="41"/>
      <c r="AN5026" s="42"/>
      <c r="AO5026" s="43"/>
      <c r="AP5026" s="43"/>
      <c r="AQ5026" s="43"/>
    </row>
    <row r="5027" spans="5:43" x14ac:dyDescent="0.2">
      <c r="E5027" s="36"/>
      <c r="G5027" s="37"/>
      <c r="H5027" s="38"/>
      <c r="I5027" s="38"/>
      <c r="J5027" s="38"/>
      <c r="M5027" s="39"/>
      <c r="AG5027" s="32"/>
      <c r="AH5027" s="32"/>
      <c r="AI5027" s="40"/>
      <c r="AJ5027" s="41"/>
      <c r="AK5027" s="42"/>
      <c r="AL5027" s="40"/>
      <c r="AM5027" s="41"/>
      <c r="AN5027" s="42"/>
      <c r="AO5027" s="43"/>
      <c r="AP5027" s="43"/>
      <c r="AQ5027" s="43"/>
    </row>
    <row r="5028" spans="5:43" x14ac:dyDescent="0.2">
      <c r="E5028" s="36"/>
      <c r="G5028" s="37"/>
      <c r="H5028" s="38"/>
      <c r="I5028" s="38"/>
      <c r="J5028" s="38"/>
      <c r="M5028" s="39"/>
      <c r="AG5028" s="32"/>
      <c r="AH5028" s="32"/>
      <c r="AI5028" s="40"/>
      <c r="AJ5028" s="41"/>
      <c r="AK5028" s="42"/>
      <c r="AL5028" s="40"/>
      <c r="AM5028" s="41"/>
      <c r="AN5028" s="42"/>
      <c r="AO5028" s="43"/>
      <c r="AP5028" s="43"/>
      <c r="AQ5028" s="43"/>
    </row>
    <row r="5029" spans="5:43" x14ac:dyDescent="0.2">
      <c r="E5029" s="36"/>
      <c r="G5029" s="37"/>
      <c r="H5029" s="38"/>
      <c r="I5029" s="38"/>
      <c r="J5029" s="38"/>
      <c r="M5029" s="39"/>
      <c r="AG5029" s="32"/>
      <c r="AH5029" s="32"/>
      <c r="AI5029" s="40"/>
      <c r="AJ5029" s="41"/>
      <c r="AK5029" s="42"/>
      <c r="AL5029" s="40"/>
      <c r="AM5029" s="41"/>
      <c r="AN5029" s="42"/>
      <c r="AO5029" s="43"/>
      <c r="AP5029" s="43"/>
      <c r="AQ5029" s="43"/>
    </row>
    <row r="5030" spans="5:43" x14ac:dyDescent="0.2">
      <c r="E5030" s="36"/>
      <c r="G5030" s="37"/>
      <c r="H5030" s="38"/>
      <c r="I5030" s="38"/>
      <c r="J5030" s="38"/>
      <c r="M5030" s="39"/>
      <c r="AG5030" s="32"/>
      <c r="AH5030" s="32"/>
      <c r="AI5030" s="40"/>
      <c r="AJ5030" s="41"/>
      <c r="AK5030" s="42"/>
      <c r="AL5030" s="40"/>
      <c r="AM5030" s="41"/>
      <c r="AN5030" s="42"/>
      <c r="AO5030" s="43"/>
      <c r="AP5030" s="43"/>
      <c r="AQ5030" s="43"/>
    </row>
    <row r="5031" spans="5:43" x14ac:dyDescent="0.2">
      <c r="E5031" s="36"/>
      <c r="G5031" s="37"/>
      <c r="H5031" s="38"/>
      <c r="I5031" s="38"/>
      <c r="J5031" s="38"/>
      <c r="M5031" s="39"/>
      <c r="AG5031" s="32"/>
      <c r="AH5031" s="32"/>
      <c r="AI5031" s="40"/>
      <c r="AJ5031" s="41"/>
      <c r="AK5031" s="42"/>
      <c r="AL5031" s="40"/>
      <c r="AM5031" s="41"/>
      <c r="AN5031" s="42"/>
      <c r="AO5031" s="43"/>
      <c r="AP5031" s="43"/>
      <c r="AQ5031" s="43"/>
    </row>
    <row r="5032" spans="5:43" x14ac:dyDescent="0.2">
      <c r="E5032" s="36"/>
      <c r="G5032" s="37"/>
      <c r="H5032" s="38"/>
      <c r="I5032" s="38"/>
      <c r="J5032" s="38"/>
      <c r="M5032" s="39"/>
      <c r="AG5032" s="32"/>
      <c r="AH5032" s="32"/>
      <c r="AI5032" s="40"/>
      <c r="AJ5032" s="41"/>
      <c r="AK5032" s="42"/>
      <c r="AL5032" s="40"/>
      <c r="AM5032" s="41"/>
      <c r="AN5032" s="42"/>
      <c r="AO5032" s="43"/>
      <c r="AP5032" s="43"/>
      <c r="AQ5032" s="43"/>
    </row>
    <row r="5033" spans="5:43" x14ac:dyDescent="0.2">
      <c r="E5033" s="36"/>
      <c r="G5033" s="37"/>
      <c r="H5033" s="38"/>
      <c r="I5033" s="38"/>
      <c r="J5033" s="38"/>
      <c r="M5033" s="39"/>
      <c r="AG5033" s="32"/>
      <c r="AH5033" s="32"/>
      <c r="AI5033" s="40"/>
      <c r="AJ5033" s="41"/>
      <c r="AK5033" s="42"/>
      <c r="AL5033" s="40"/>
      <c r="AM5033" s="41"/>
      <c r="AN5033" s="42"/>
      <c r="AO5033" s="43"/>
      <c r="AP5033" s="43"/>
      <c r="AQ5033" s="43"/>
    </row>
    <row r="5034" spans="5:43" x14ac:dyDescent="0.2">
      <c r="E5034" s="36"/>
      <c r="G5034" s="37"/>
      <c r="H5034" s="38"/>
      <c r="I5034" s="38"/>
      <c r="J5034" s="38"/>
      <c r="M5034" s="39"/>
      <c r="AG5034" s="32"/>
      <c r="AH5034" s="32"/>
      <c r="AI5034" s="40"/>
      <c r="AJ5034" s="41"/>
      <c r="AK5034" s="42"/>
      <c r="AL5034" s="40"/>
      <c r="AM5034" s="41"/>
      <c r="AN5034" s="42"/>
      <c r="AO5034" s="43"/>
      <c r="AP5034" s="43"/>
      <c r="AQ5034" s="43"/>
    </row>
    <row r="5035" spans="5:43" x14ac:dyDescent="0.2">
      <c r="E5035" s="36"/>
      <c r="G5035" s="37"/>
      <c r="H5035" s="38"/>
      <c r="I5035" s="38"/>
      <c r="J5035" s="38"/>
      <c r="M5035" s="39"/>
      <c r="AG5035" s="32"/>
      <c r="AH5035" s="32"/>
      <c r="AI5035" s="40"/>
      <c r="AJ5035" s="41"/>
      <c r="AK5035" s="42"/>
      <c r="AL5035" s="40"/>
      <c r="AM5035" s="41"/>
      <c r="AN5035" s="42"/>
      <c r="AO5035" s="43"/>
      <c r="AP5035" s="43"/>
      <c r="AQ5035" s="43"/>
    </row>
    <row r="5036" spans="5:43" x14ac:dyDescent="0.2">
      <c r="E5036" s="36"/>
      <c r="G5036" s="37"/>
      <c r="H5036" s="38"/>
      <c r="I5036" s="38"/>
      <c r="J5036" s="38"/>
      <c r="M5036" s="39"/>
      <c r="AG5036" s="32"/>
      <c r="AH5036" s="32"/>
      <c r="AI5036" s="40"/>
      <c r="AJ5036" s="41"/>
      <c r="AK5036" s="42"/>
      <c r="AL5036" s="40"/>
      <c r="AM5036" s="41"/>
      <c r="AN5036" s="42"/>
      <c r="AO5036" s="43"/>
      <c r="AP5036" s="43"/>
      <c r="AQ5036" s="43"/>
    </row>
    <row r="5037" spans="5:43" x14ac:dyDescent="0.2">
      <c r="E5037" s="36"/>
      <c r="G5037" s="37"/>
      <c r="H5037" s="38"/>
      <c r="I5037" s="38"/>
      <c r="J5037" s="38"/>
      <c r="M5037" s="39"/>
      <c r="AG5037" s="32"/>
      <c r="AH5037" s="32"/>
      <c r="AI5037" s="40"/>
      <c r="AJ5037" s="41"/>
      <c r="AK5037" s="42"/>
      <c r="AL5037" s="40"/>
      <c r="AM5037" s="41"/>
      <c r="AN5037" s="42"/>
      <c r="AO5037" s="43"/>
      <c r="AP5037" s="43"/>
      <c r="AQ5037" s="43"/>
    </row>
    <row r="5038" spans="5:43" x14ac:dyDescent="0.2">
      <c r="E5038" s="36"/>
      <c r="G5038" s="37"/>
      <c r="H5038" s="38"/>
      <c r="I5038" s="38"/>
      <c r="J5038" s="38"/>
      <c r="M5038" s="39"/>
      <c r="AG5038" s="32"/>
      <c r="AH5038" s="32"/>
      <c r="AI5038" s="40"/>
      <c r="AJ5038" s="41"/>
      <c r="AK5038" s="42"/>
      <c r="AL5038" s="40"/>
      <c r="AM5038" s="41"/>
      <c r="AN5038" s="42"/>
      <c r="AO5038" s="43"/>
      <c r="AP5038" s="43"/>
      <c r="AQ5038" s="43"/>
    </row>
    <row r="5039" spans="5:43" x14ac:dyDescent="0.2">
      <c r="E5039" s="36"/>
      <c r="G5039" s="37"/>
      <c r="H5039" s="38"/>
      <c r="I5039" s="38"/>
      <c r="J5039" s="38"/>
      <c r="M5039" s="39"/>
      <c r="AG5039" s="32"/>
      <c r="AH5039" s="32"/>
      <c r="AI5039" s="40"/>
      <c r="AJ5039" s="41"/>
      <c r="AK5039" s="42"/>
      <c r="AL5039" s="40"/>
      <c r="AM5039" s="41"/>
      <c r="AN5039" s="42"/>
      <c r="AO5039" s="43"/>
      <c r="AP5039" s="43"/>
      <c r="AQ5039" s="43"/>
    </row>
    <row r="5040" spans="5:43" x14ac:dyDescent="0.2">
      <c r="E5040" s="36"/>
      <c r="G5040" s="37"/>
      <c r="H5040" s="38"/>
      <c r="I5040" s="38"/>
      <c r="J5040" s="38"/>
      <c r="M5040" s="39"/>
      <c r="AG5040" s="32"/>
      <c r="AH5040" s="32"/>
      <c r="AI5040" s="40"/>
      <c r="AJ5040" s="41"/>
      <c r="AK5040" s="42"/>
      <c r="AL5040" s="40"/>
      <c r="AM5040" s="41"/>
      <c r="AN5040" s="42"/>
      <c r="AO5040" s="43"/>
      <c r="AP5040" s="43"/>
      <c r="AQ5040" s="43"/>
    </row>
    <row r="5041" spans="5:43" x14ac:dyDescent="0.2">
      <c r="E5041" s="36"/>
      <c r="G5041" s="37"/>
      <c r="H5041" s="38"/>
      <c r="I5041" s="38"/>
      <c r="J5041" s="38"/>
      <c r="M5041" s="39"/>
      <c r="AG5041" s="32"/>
      <c r="AH5041" s="32"/>
      <c r="AI5041" s="40"/>
      <c r="AJ5041" s="41"/>
      <c r="AK5041" s="42"/>
      <c r="AL5041" s="40"/>
      <c r="AM5041" s="41"/>
      <c r="AN5041" s="42"/>
      <c r="AO5041" s="43"/>
      <c r="AP5041" s="43"/>
      <c r="AQ5041" s="43"/>
    </row>
    <row r="5042" spans="5:43" x14ac:dyDescent="0.2">
      <c r="E5042" s="36"/>
      <c r="G5042" s="37"/>
      <c r="H5042" s="38"/>
      <c r="I5042" s="38"/>
      <c r="J5042" s="38"/>
      <c r="M5042" s="39"/>
      <c r="AG5042" s="32"/>
      <c r="AH5042" s="32"/>
      <c r="AI5042" s="40"/>
      <c r="AJ5042" s="41"/>
      <c r="AK5042" s="42"/>
      <c r="AL5042" s="40"/>
      <c r="AM5042" s="41"/>
      <c r="AN5042" s="42"/>
      <c r="AO5042" s="43"/>
      <c r="AP5042" s="43"/>
      <c r="AQ5042" s="43"/>
    </row>
    <row r="5043" spans="5:43" x14ac:dyDescent="0.2">
      <c r="E5043" s="36"/>
      <c r="G5043" s="37"/>
      <c r="H5043" s="38"/>
      <c r="I5043" s="38"/>
      <c r="J5043" s="38"/>
      <c r="M5043" s="39"/>
      <c r="AG5043" s="32"/>
      <c r="AH5043" s="32"/>
      <c r="AI5043" s="40"/>
      <c r="AJ5043" s="41"/>
      <c r="AK5043" s="42"/>
      <c r="AL5043" s="40"/>
      <c r="AM5043" s="41"/>
      <c r="AN5043" s="42"/>
      <c r="AO5043" s="43"/>
      <c r="AP5043" s="43"/>
      <c r="AQ5043" s="43"/>
    </row>
  </sheetData>
  <mergeCells count="8">
    <mergeCell ref="AO3:AP3"/>
    <mergeCell ref="E3:G3"/>
    <mergeCell ref="B11:C11"/>
    <mergeCell ref="E2:F2"/>
    <mergeCell ref="A30:D31"/>
    <mergeCell ref="B29:C29"/>
    <mergeCell ref="B20:C20"/>
    <mergeCell ref="AG3:AH3"/>
  </mergeCells>
  <phoneticPr fontId="16" type="noConversion"/>
  <dataValidations count="2">
    <dataValidation type="list" allowBlank="1" showInputMessage="1" showErrorMessage="1" errorTitle="Atención:" error="Introduce CON MAYÚSCULAS uno de estos dos valores:_x000a_- N, si las coordenadas a convertir están en el hemisferio Norte._x000a_- S, si las coordenadas a convertir están en el hemisferio Sur." sqref="C22" xr:uid="{00000000-0002-0000-0000-000000000000}">
      <formula1>"N,S"</formula1>
    </dataValidation>
    <dataValidation type="whole" allowBlank="1" showInputMessage="1" showErrorMessage="1" errorTitle="Atención:" error="El Huso o Zona UTM debe ser un valor entero comprendido entre el 1 y el 60." sqref="C21" xr:uid="{00000000-0002-0000-0000-000001000000}">
      <formula1>1</formula1>
      <formula2>60</formula2>
    </dataValidation>
  </dataValidations>
  <hyperlinks>
    <hyperlink ref="B29" r:id="rId1" xr:uid="{00000000-0004-0000-0000-000000000000}"/>
  </hyperlinks>
  <pageMargins left="0.75" right="0.75" top="1" bottom="1" header="0" footer="0"/>
  <pageSetup paperSize="122" orientation="portrait" r:id="rId2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O4968"/>
  <sheetViews>
    <sheetView tabSelected="1" zoomScaleNormal="100" workbookViewId="0">
      <selection activeCell="E5" sqref="E5"/>
    </sheetView>
  </sheetViews>
  <sheetFormatPr defaultColWidth="11.42578125" defaultRowHeight="15" x14ac:dyDescent="0.2"/>
  <cols>
    <col min="1" max="1" width="2.7109375" style="13" customWidth="1"/>
    <col min="2" max="2" width="25" style="13" bestFit="1" customWidth="1"/>
    <col min="3" max="3" width="13.7109375" style="13" customWidth="1"/>
    <col min="4" max="4" width="11.140625" style="13" customWidth="1"/>
    <col min="5" max="6" width="14.7109375" style="46" customWidth="1"/>
    <col min="7" max="7" width="17.5703125" style="14" hidden="1" customWidth="1"/>
    <col min="8" max="8" width="15.7109375" style="14" hidden="1" customWidth="1"/>
    <col min="9" max="9" width="13.42578125" style="14" hidden="1" customWidth="1"/>
    <col min="10" max="10" width="15.7109375" style="14" hidden="1" customWidth="1"/>
    <col min="11" max="11" width="13.7109375" style="14" hidden="1" customWidth="1"/>
    <col min="12" max="13" width="12" style="14" hidden="1" customWidth="1"/>
    <col min="14" max="14" width="12.5703125" style="14" hidden="1" customWidth="1"/>
    <col min="15" max="15" width="12" style="14" hidden="1" customWidth="1"/>
    <col min="16" max="16" width="12.42578125" style="14" hidden="1" customWidth="1"/>
    <col min="17" max="21" width="12.5703125" style="14" hidden="1" customWidth="1"/>
    <col min="22" max="22" width="12" style="14" hidden="1" customWidth="1"/>
    <col min="23" max="23" width="11.42578125" style="14" hidden="1" customWidth="1"/>
    <col min="24" max="24" width="12.42578125" style="14" hidden="1" customWidth="1"/>
    <col min="25" max="25" width="11.5703125" style="14" hidden="1" customWidth="1"/>
    <col min="26" max="28" width="15.5703125" style="14" hidden="1" customWidth="1"/>
    <col min="29" max="30" width="12.7109375" style="30" customWidth="1"/>
    <col min="31" max="32" width="6.7109375" style="30" customWidth="1"/>
    <col min="33" max="33" width="5.28515625" style="13" hidden="1" customWidth="1"/>
    <col min="34" max="34" width="3.42578125" style="13" hidden="1" customWidth="1"/>
    <col min="35" max="35" width="6.7109375" style="13" hidden="1" customWidth="1"/>
    <col min="36" max="36" width="9.5703125" style="13" hidden="1" customWidth="1"/>
    <col min="37" max="37" width="5.140625" style="13" hidden="1" customWidth="1"/>
    <col min="38" max="38" width="8.5703125" style="13" hidden="1" customWidth="1"/>
    <col min="39" max="40" width="16.5703125" style="13" customWidth="1"/>
    <col min="41" max="41" width="21.28515625" style="13" bestFit="1" customWidth="1"/>
    <col min="42" max="16384" width="11.42578125" style="13"/>
  </cols>
  <sheetData>
    <row r="1" spans="2:41" ht="18.75" x14ac:dyDescent="0.2">
      <c r="B1" s="12" t="s">
        <v>38</v>
      </c>
      <c r="I1" s="47"/>
      <c r="J1" s="47"/>
    </row>
    <row r="2" spans="2:41" ht="15" customHeight="1" x14ac:dyDescent="0.2">
      <c r="B2" s="45"/>
      <c r="E2" s="85" t="s">
        <v>41</v>
      </c>
      <c r="F2" s="85"/>
      <c r="I2" s="47"/>
      <c r="J2" s="47"/>
    </row>
    <row r="3" spans="2:41" x14ac:dyDescent="0.25">
      <c r="B3" s="15"/>
      <c r="C3" s="16"/>
      <c r="E3" s="80" t="s">
        <v>48</v>
      </c>
      <c r="F3" s="82"/>
      <c r="AC3" s="90" t="s">
        <v>30</v>
      </c>
      <c r="AD3" s="91"/>
      <c r="AE3" s="91"/>
      <c r="AF3" s="91"/>
      <c r="AM3" s="79" t="s">
        <v>56</v>
      </c>
      <c r="AN3" s="79"/>
    </row>
    <row r="4" spans="2:41" s="76" customFormat="1" x14ac:dyDescent="0.25">
      <c r="B4" s="15"/>
      <c r="C4" s="16"/>
      <c r="E4" s="74"/>
      <c r="F4" s="75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77"/>
      <c r="AD4" s="78"/>
      <c r="AE4" s="78"/>
      <c r="AF4" s="78"/>
      <c r="AM4" s="73"/>
      <c r="AN4" s="73"/>
    </row>
    <row r="5" spans="2:41" x14ac:dyDescent="0.25">
      <c r="D5" s="17"/>
      <c r="E5" s="61" t="s">
        <v>42</v>
      </c>
      <c r="F5" s="61" t="s">
        <v>43</v>
      </c>
      <c r="G5" s="48" t="s">
        <v>31</v>
      </c>
      <c r="H5" s="48" t="s">
        <v>32</v>
      </c>
      <c r="I5" s="48" t="s">
        <v>2</v>
      </c>
      <c r="J5" s="48" t="s">
        <v>3</v>
      </c>
      <c r="K5" s="48" t="s">
        <v>4</v>
      </c>
      <c r="L5" s="48" t="s">
        <v>5</v>
      </c>
      <c r="M5" s="48" t="s">
        <v>6</v>
      </c>
      <c r="N5" s="48" t="s">
        <v>7</v>
      </c>
      <c r="O5" s="48" t="s">
        <v>8</v>
      </c>
      <c r="P5" s="48" t="s">
        <v>9</v>
      </c>
      <c r="Q5" s="48" t="s">
        <v>10</v>
      </c>
      <c r="R5" s="48" t="s">
        <v>11</v>
      </c>
      <c r="S5" s="48" t="s">
        <v>12</v>
      </c>
      <c r="T5" s="48" t="s">
        <v>13</v>
      </c>
      <c r="U5" s="48" t="s">
        <v>14</v>
      </c>
      <c r="V5" s="48" t="s">
        <v>15</v>
      </c>
      <c r="W5" s="48" t="s">
        <v>16</v>
      </c>
      <c r="X5" s="48" t="s">
        <v>17</v>
      </c>
      <c r="Y5" s="48" t="s">
        <v>18</v>
      </c>
      <c r="Z5" s="21" t="s">
        <v>34</v>
      </c>
      <c r="AA5" s="21" t="s">
        <v>35</v>
      </c>
      <c r="AB5" s="21" t="s">
        <v>36</v>
      </c>
      <c r="AC5" s="20" t="s">
        <v>51</v>
      </c>
      <c r="AD5" s="20" t="s">
        <v>50</v>
      </c>
      <c r="AE5" s="20" t="s">
        <v>44</v>
      </c>
      <c r="AF5" s="20" t="s">
        <v>45</v>
      </c>
      <c r="AG5" s="19"/>
      <c r="AH5" s="19"/>
      <c r="AI5" s="19"/>
      <c r="AJ5" s="19"/>
      <c r="AK5" s="19"/>
      <c r="AL5" s="19"/>
      <c r="AM5" s="25" t="s">
        <v>42</v>
      </c>
      <c r="AN5" s="25" t="s">
        <v>43</v>
      </c>
      <c r="AO5" s="25" t="s">
        <v>33</v>
      </c>
    </row>
    <row r="6" spans="2:41" s="30" customFormat="1" x14ac:dyDescent="0.25">
      <c r="E6" s="53">
        <v>37.788097</v>
      </c>
      <c r="F6" s="53">
        <v>-122.393744</v>
      </c>
      <c r="G6" s="49">
        <f t="shared" ref="G6:G27" si="0">F6*PI()/180</f>
        <v>-2.1361738166430544</v>
      </c>
      <c r="H6" s="49">
        <f>E6*PI()/180</f>
        <v>0.65952671071299163</v>
      </c>
      <c r="I6" s="49">
        <f t="shared" ref="I6:I27" si="1">TRUNC((F6/6)+31)</f>
        <v>10</v>
      </c>
      <c r="J6" s="49">
        <f t="shared" ref="J6:J27" si="2">6*I6-183</f>
        <v>-123</v>
      </c>
      <c r="K6" s="49">
        <f>+G6-((J6*PI())/180)</f>
        <v>1.0581163309971053E-2</v>
      </c>
      <c r="L6" s="49">
        <f>COS(H6)*SIN(K6)</f>
        <v>8.3619503005940305E-3</v>
      </c>
      <c r="M6" s="49">
        <f t="shared" ref="M6:M27" si="3">(1/2)*LN((1+L6)/(1-L6))</f>
        <v>8.3621452041271818E-3</v>
      </c>
      <c r="N6" s="49">
        <f>ATAN((TAN(H6))/COS(K6))-H6</f>
        <v>2.7108689248156459E-5</v>
      </c>
      <c r="O6" s="49">
        <f t="shared" ref="O6:O32" si="4">($C$19/(1+$C$18*(COS(H6))^2)^(1/2))*0.9996</f>
        <v>6383613.1772135878</v>
      </c>
      <c r="P6" s="49">
        <f t="shared" ref="P6:P32" si="5">($C$18/2)*M6^2*(COS(H6))^2</f>
        <v>1.4716258861384604E-7</v>
      </c>
      <c r="Q6" s="49">
        <f>SIN(2*H6)</f>
        <v>0.96847974859855679</v>
      </c>
      <c r="R6" s="49">
        <f>+Q6*(COS(H6))^2</f>
        <v>0.60486030090162113</v>
      </c>
      <c r="S6" s="49">
        <f>H6+(Q6/2)</f>
        <v>1.14376658501227</v>
      </c>
      <c r="T6" s="49">
        <f>((3*S6)+R6)/4</f>
        <v>1.0090400139846079</v>
      </c>
      <c r="U6" s="49">
        <f>(5*T6+R6*(COS(H6))^2)/3</f>
        <v>1.8076544145795721</v>
      </c>
      <c r="V6" s="49">
        <f t="shared" ref="V6:V69" si="6">(3/4)*$C$18</f>
        <v>5.0546225567071803E-3</v>
      </c>
      <c r="W6" s="49">
        <f t="shared" ref="W6:W27" si="7">(5/3)*V6^2</f>
        <v>4.2582015317955055E-5</v>
      </c>
      <c r="X6" s="49">
        <f>(35/27)*V6^3</f>
        <v>1.6740578955036711E-7</v>
      </c>
      <c r="Y6" s="49">
        <f t="shared" ref="Y6:Y32" si="8">0.9996*$C$19*(H6-(V6*S6)+(W6*T6)-(X6*U6))</f>
        <v>4182304.3529337607</v>
      </c>
      <c r="Z6" s="29" t="str">
        <f t="shared" ref="Z6:Z27" si="9">IF(E6&lt;-72,"C",IF(E6&lt;-64,"D",IF(E6&lt;-56,"E",IF(E6&lt;-48,"F",IF(E6&lt;-40,"G",IF(E6&lt;-32,"H",IF(E6&lt;-24,"J",IF(E6&lt;-16,"K",AA6))))))))</f>
        <v>S</v>
      </c>
      <c r="AA6" s="29" t="str">
        <f t="shared" ref="AA6:AA27" si="10">IF(E6&lt;-8,"L",IF(E6&lt;0,"M",IF(E6&lt;8,"N",IF(E6&lt;16,"P",IF(E6&lt;24,"Q",IF(E6&lt;32,"R",IF(E6&lt;40,"S",IF(E6&lt;48,"T","no"))))))))</f>
        <v>S</v>
      </c>
      <c r="AB6" s="29" t="str">
        <f t="shared" ref="AB6:AB27" si="11">IF(E6&lt;56,"U",IF(E6&lt;64,"V",IF(E6&lt;72,"W",IF(E6&lt;84,"X","no"))))</f>
        <v>U</v>
      </c>
      <c r="AC6" s="50">
        <f>M6*O6*(1+P6/3)+500000</f>
        <v>553380.70293338702</v>
      </c>
      <c r="AD6" s="50">
        <f t="shared" ref="AD6:AD32" si="12">IF($C$22="S",N6*O6*(1+P6)+Y6+10000000,N6*O6*(1+P6)+Y6)</f>
        <v>4182477.4043451292</v>
      </c>
      <c r="AE6" s="51">
        <f t="shared" ref="AE6:AE24" si="13">I6</f>
        <v>10</v>
      </c>
      <c r="AF6" s="51" t="str">
        <f t="shared" ref="AF6:AF24" si="14">IF(E6&lt;-16,Z6,IF(E6&lt;48,AA6,IF(E6&lt;84,AB6,"MALO")))</f>
        <v>S</v>
      </c>
      <c r="AG6" s="33">
        <f t="shared" ref="AG6:AG24" si="15">TRUNC(F6,0)</f>
        <v>-122</v>
      </c>
      <c r="AH6" s="34">
        <f t="shared" ref="AH6:AH24" si="16">TRUNC((F6-AG6)*60,0)</f>
        <v>-23</v>
      </c>
      <c r="AI6" s="35">
        <f t="shared" ref="AI6:AI24" si="17">ROUND((((F6-AG6)*60)-AH6)*60,3)</f>
        <v>-37.478000000000002</v>
      </c>
      <c r="AJ6" s="33">
        <f t="shared" ref="AJ6:AJ24" si="18">TRUNC(E6,0)</f>
        <v>37</v>
      </c>
      <c r="AK6" s="34">
        <f t="shared" ref="AK6:AK24" si="19">TRUNC((E6-AJ6)*60,0)</f>
        <v>47</v>
      </c>
      <c r="AL6" s="35">
        <f t="shared" ref="AL6:AL24" si="20">ROUND((((E6-AJ6)*60)-AK6)*60,3)</f>
        <v>17.149000000000001</v>
      </c>
      <c r="AM6" s="17" t="str">
        <f t="shared" ref="AM6:AM24" si="21">CONCATENATE(-AJ6,"º ",-AK6,"' ",-AL6,""" S")</f>
        <v>-37º -47' -17,149" S</v>
      </c>
      <c r="AN6" s="17" t="str">
        <f t="shared" ref="AN6:AN24" si="22">CONCATENATE(-AG6,"º ",-AH6,"' ",-AI6,""" W")</f>
        <v>122º 23' 37,478" W</v>
      </c>
      <c r="AO6" s="17" t="str">
        <f t="shared" ref="AO6:AO24" si="23">CONCATENATE(AE6," ",AF6," ",ROUND(AC6,0)," ",ROUND(AD6,0))</f>
        <v>10 S 553381 4182477</v>
      </c>
    </row>
    <row r="7" spans="2:41" x14ac:dyDescent="0.25">
      <c r="E7" s="53">
        <v>37.787317000000002</v>
      </c>
      <c r="F7" s="53">
        <v>-122.401481</v>
      </c>
      <c r="G7" s="49">
        <f t="shared" si="0"/>
        <v>-2.1363088527672813</v>
      </c>
      <c r="H7" s="49">
        <f>E7*PI()/180</f>
        <v>0.6595130971448262</v>
      </c>
      <c r="I7" s="49">
        <f t="shared" si="1"/>
        <v>10</v>
      </c>
      <c r="J7" s="49">
        <f t="shared" si="2"/>
        <v>-123</v>
      </c>
      <c r="K7" s="49">
        <f>+G7-((J7*PI())/180)</f>
        <v>1.0446127185744114E-2</v>
      </c>
      <c r="L7" s="49">
        <f>COS(H7)*SIN(K7)</f>
        <v>8.255326671754791E-3</v>
      </c>
      <c r="M7" s="49">
        <f t="shared" si="3"/>
        <v>8.2555142140792979E-3</v>
      </c>
      <c r="N7" s="49">
        <f>ATAN((TAN(H7))/COS(K7))-H7</f>
        <v>2.6420983480379689E-5</v>
      </c>
      <c r="O7" s="49">
        <f t="shared" si="4"/>
        <v>6383612.894790085</v>
      </c>
      <c r="P7" s="49">
        <f t="shared" si="5"/>
        <v>1.4343641973406157E-7</v>
      </c>
      <c r="Q7" s="49">
        <f>SIN(2*H7)</f>
        <v>0.96847296616942735</v>
      </c>
      <c r="R7" s="49">
        <f>+Q7*(COS(H7))^2</f>
        <v>0.6048688337148902</v>
      </c>
      <c r="S7" s="49">
        <f>H7+(Q7/2)</f>
        <v>1.1437495802295399</v>
      </c>
      <c r="T7" s="49">
        <f>((3*S7)+R7)/4</f>
        <v>1.0090293936008776</v>
      </c>
      <c r="U7" s="49">
        <f>(5*T7+R7*(COS(H7))^2)/3</f>
        <v>1.8076411485999506</v>
      </c>
      <c r="V7" s="49">
        <f t="shared" si="6"/>
        <v>5.0546225567071803E-3</v>
      </c>
      <c r="W7" s="49">
        <f t="shared" si="7"/>
        <v>4.2582015317955055E-5</v>
      </c>
      <c r="X7" s="49">
        <f>(35/27)*V7^3</f>
        <v>1.6740578955036711E-7</v>
      </c>
      <c r="Y7" s="49">
        <f t="shared" si="8"/>
        <v>4182217.8134421553</v>
      </c>
      <c r="Z7" s="29" t="str">
        <f t="shared" si="9"/>
        <v>S</v>
      </c>
      <c r="AA7" s="29" t="str">
        <f t="shared" si="10"/>
        <v>S</v>
      </c>
      <c r="AB7" s="29" t="str">
        <f t="shared" si="11"/>
        <v>U</v>
      </c>
      <c r="AC7" s="50">
        <f>M7*O7*(1+P7/3)+500000</f>
        <v>552700.00950981956</v>
      </c>
      <c r="AD7" s="50">
        <f t="shared" si="12"/>
        <v>4182386.474797186</v>
      </c>
      <c r="AE7" s="51">
        <f t="shared" si="13"/>
        <v>10</v>
      </c>
      <c r="AF7" s="51" t="str">
        <f t="shared" si="14"/>
        <v>S</v>
      </c>
      <c r="AG7" s="40">
        <f t="shared" si="15"/>
        <v>-122</v>
      </c>
      <c r="AH7" s="41">
        <f t="shared" si="16"/>
        <v>-24</v>
      </c>
      <c r="AI7" s="42">
        <f t="shared" si="17"/>
        <v>-5.3319999999999999</v>
      </c>
      <c r="AJ7" s="40">
        <f t="shared" si="18"/>
        <v>37</v>
      </c>
      <c r="AK7" s="41">
        <f t="shared" si="19"/>
        <v>47</v>
      </c>
      <c r="AL7" s="42">
        <f t="shared" si="20"/>
        <v>14.340999999999999</v>
      </c>
      <c r="AM7" s="43" t="str">
        <f t="shared" si="21"/>
        <v>-37º -47' -14,341" S</v>
      </c>
      <c r="AN7" s="43" t="str">
        <f t="shared" si="22"/>
        <v>122º 24' 5,332" W</v>
      </c>
      <c r="AO7" s="43" t="str">
        <f t="shared" si="23"/>
        <v>10 S 552700 4182386</v>
      </c>
    </row>
    <row r="8" spans="2:41" x14ac:dyDescent="0.25">
      <c r="E8" s="53">
        <v>37.785713000000001</v>
      </c>
      <c r="F8" s="53">
        <v>-122.402333</v>
      </c>
      <c r="G8" s="52">
        <f t="shared" si="0"/>
        <v>-2.1363237229725085</v>
      </c>
      <c r="H8" s="52">
        <f>E8*PI()/180</f>
        <v>0.6594851020636241</v>
      </c>
      <c r="I8" s="52">
        <f t="shared" si="1"/>
        <v>10</v>
      </c>
      <c r="J8" s="52">
        <f t="shared" si="2"/>
        <v>-123</v>
      </c>
      <c r="K8" s="52">
        <f>+G8-((J8*PI())/180)</f>
        <v>1.0431256980516945E-2</v>
      </c>
      <c r="L8" s="52">
        <f>COS(H8)*SIN(K8)</f>
        <v>8.2437544535703799E-3</v>
      </c>
      <c r="M8" s="52">
        <f t="shared" si="3"/>
        <v>8.243941208294657E-3</v>
      </c>
      <c r="N8" s="52">
        <f>ATAN((TAN(H8))/COS(K8))-H8</f>
        <v>2.6345434441243931E-5</v>
      </c>
      <c r="O8" s="52">
        <f t="shared" si="4"/>
        <v>6383612.3140178332</v>
      </c>
      <c r="P8" s="52">
        <f t="shared" si="5"/>
        <v>1.4304075763258505E-7</v>
      </c>
      <c r="Q8" s="52">
        <f>SIN(2*H8)</f>
        <v>0.96845901645638022</v>
      </c>
      <c r="R8" s="52">
        <f>+Q8*(COS(H8))^2</f>
        <v>0.60488637842732684</v>
      </c>
      <c r="S8" s="52">
        <f>H8+(Q8/2)</f>
        <v>1.1437146102918141</v>
      </c>
      <c r="T8" s="52">
        <f>((3*S8)+R8)/4</f>
        <v>1.0090075523256923</v>
      </c>
      <c r="U8" s="52">
        <f>(5*T8+R8*(COS(H8))^2)/3</f>
        <v>1.8076138656630729</v>
      </c>
      <c r="V8" s="52">
        <f t="shared" si="6"/>
        <v>5.0546225567071803E-3</v>
      </c>
      <c r="W8" s="52">
        <f t="shared" si="7"/>
        <v>4.2582015317955055E-5</v>
      </c>
      <c r="X8" s="52">
        <f>(35/27)*V8^3</f>
        <v>1.6740578955036711E-7</v>
      </c>
      <c r="Y8" s="52">
        <f t="shared" si="8"/>
        <v>4182039.8527801265</v>
      </c>
      <c r="Z8" s="38" t="str">
        <f t="shared" si="9"/>
        <v>S</v>
      </c>
      <c r="AA8" s="38" t="str">
        <f t="shared" si="10"/>
        <v>S</v>
      </c>
      <c r="AB8" s="38" t="str">
        <f t="shared" si="11"/>
        <v>U</v>
      </c>
      <c r="AC8" s="50">
        <f>M8*O8*(1+P8/3)+500000</f>
        <v>552626.12712253572</v>
      </c>
      <c r="AD8" s="50">
        <f t="shared" si="12"/>
        <v>4182208.0318439002</v>
      </c>
      <c r="AE8" s="51">
        <f t="shared" si="13"/>
        <v>10</v>
      </c>
      <c r="AF8" s="51" t="str">
        <f t="shared" si="14"/>
        <v>S</v>
      </c>
      <c r="AG8" s="40">
        <f t="shared" si="15"/>
        <v>-122</v>
      </c>
      <c r="AH8" s="41">
        <f t="shared" si="16"/>
        <v>-24</v>
      </c>
      <c r="AI8" s="42">
        <f t="shared" si="17"/>
        <v>-8.3989999999999991</v>
      </c>
      <c r="AJ8" s="40">
        <f t="shared" si="18"/>
        <v>37</v>
      </c>
      <c r="AK8" s="41">
        <f t="shared" si="19"/>
        <v>47</v>
      </c>
      <c r="AL8" s="42">
        <f t="shared" si="20"/>
        <v>8.5670000000000002</v>
      </c>
      <c r="AM8" s="43" t="str">
        <f t="shared" si="21"/>
        <v>-37º -47' -8,567" S</v>
      </c>
      <c r="AN8" s="43" t="str">
        <f t="shared" si="22"/>
        <v>122º 24' 8,399" W</v>
      </c>
      <c r="AO8" s="43" t="str">
        <f t="shared" si="23"/>
        <v>10 S 552626 4182208</v>
      </c>
    </row>
    <row r="9" spans="2:41" x14ac:dyDescent="0.25">
      <c r="E9" s="53">
        <v>37.785834000000001</v>
      </c>
      <c r="F9" s="53">
        <v>-122.407714</v>
      </c>
      <c r="G9" s="52">
        <f t="shared" si="0"/>
        <v>-2.136417639139558</v>
      </c>
      <c r="H9" s="52">
        <f t="shared" ref="H9:H15" si="24">E9*PI()/180</f>
        <v>0.65948721391201903</v>
      </c>
      <c r="I9" s="52">
        <f t="shared" si="1"/>
        <v>10</v>
      </c>
      <c r="J9" s="52">
        <f t="shared" si="2"/>
        <v>-123</v>
      </c>
      <c r="K9" s="52">
        <f t="shared" ref="K9:K15" si="25">+G9-((J9*PI())/180)</f>
        <v>1.0337340813467488E-2</v>
      </c>
      <c r="L9" s="52">
        <f t="shared" ref="L9:L15" si="26">COS(H9)*SIN(K9)</f>
        <v>8.1695223984408708E-3</v>
      </c>
      <c r="M9" s="52">
        <f t="shared" si="3"/>
        <v>8.1697041533460354E-3</v>
      </c>
      <c r="N9" s="52">
        <f t="shared" ref="N9:N15" si="27">ATAN((TAN(H9))/COS(K9))-H9</f>
        <v>2.5873192687764224E-5</v>
      </c>
      <c r="O9" s="52">
        <f t="shared" si="4"/>
        <v>6383612.3578289067</v>
      </c>
      <c r="P9" s="52">
        <f t="shared" si="5"/>
        <v>1.4047572023947433E-7</v>
      </c>
      <c r="Q9" s="52">
        <f t="shared" ref="Q9:Q15" si="28">SIN(2*H9)</f>
        <v>0.9684600688785141</v>
      </c>
      <c r="R9" s="52">
        <f t="shared" ref="R9:R15" si="29">+Q9*(COS(H9))^2</f>
        <v>0.60488505502292023</v>
      </c>
      <c r="S9" s="52">
        <f t="shared" ref="S9:S15" si="30">H9+(Q9/2)</f>
        <v>1.1437172483512761</v>
      </c>
      <c r="T9" s="52">
        <f t="shared" ref="T9:T15" si="31">((3*S9)+R9)/4</f>
        <v>1.009009200019187</v>
      </c>
      <c r="U9" s="52">
        <f t="shared" ref="U9:U15" si="32">(5*T9+R9*(COS(H9))^2)/3</f>
        <v>1.8076159239137619</v>
      </c>
      <c r="V9" s="52">
        <f t="shared" si="6"/>
        <v>5.0546225567071803E-3</v>
      </c>
      <c r="W9" s="52">
        <f t="shared" si="7"/>
        <v>4.2582015317955055E-5</v>
      </c>
      <c r="X9" s="52">
        <f t="shared" ref="X9:X15" si="33">(35/27)*V9^3</f>
        <v>1.6740578955036711E-7</v>
      </c>
      <c r="Y9" s="52">
        <f t="shared" si="8"/>
        <v>4182053.2774917157</v>
      </c>
      <c r="Z9" s="38" t="str">
        <f t="shared" si="9"/>
        <v>S</v>
      </c>
      <c r="AA9" s="38" t="str">
        <f t="shared" si="10"/>
        <v>S</v>
      </c>
      <c r="AB9" s="38" t="str">
        <f t="shared" si="11"/>
        <v>U</v>
      </c>
      <c r="AC9" s="50">
        <f t="shared" ref="AC9:AC15" si="34">M9*O9*(1+P9/3)+500000</f>
        <v>552152.22683514631</v>
      </c>
      <c r="AD9" s="50">
        <f t="shared" si="12"/>
        <v>4182218.4419474956</v>
      </c>
      <c r="AE9" s="51">
        <f t="shared" si="13"/>
        <v>10</v>
      </c>
      <c r="AF9" s="51" t="str">
        <f t="shared" si="14"/>
        <v>S</v>
      </c>
      <c r="AG9" s="40">
        <f t="shared" si="15"/>
        <v>-122</v>
      </c>
      <c r="AH9" s="41">
        <f t="shared" si="16"/>
        <v>-24</v>
      </c>
      <c r="AI9" s="42">
        <f t="shared" si="17"/>
        <v>-27.77</v>
      </c>
      <c r="AJ9" s="40">
        <f t="shared" si="18"/>
        <v>37</v>
      </c>
      <c r="AK9" s="41">
        <f t="shared" si="19"/>
        <v>47</v>
      </c>
      <c r="AL9" s="42">
        <f t="shared" si="20"/>
        <v>9.0020000000000007</v>
      </c>
      <c r="AM9" s="43" t="str">
        <f t="shared" si="21"/>
        <v>-37º -47' -9,002" S</v>
      </c>
      <c r="AN9" s="43" t="str">
        <f t="shared" si="22"/>
        <v>122º 24' 27,77" W</v>
      </c>
      <c r="AO9" s="43" t="str">
        <f t="shared" si="23"/>
        <v>10 S 552152 4182218</v>
      </c>
    </row>
    <row r="10" spans="2:41" x14ac:dyDescent="0.25">
      <c r="D10" s="17"/>
      <c r="E10" s="53">
        <v>37.78678894043</v>
      </c>
      <c r="F10" s="53">
        <v>-122.4048614502</v>
      </c>
      <c r="G10" s="52">
        <f t="shared" si="0"/>
        <v>-2.1363678527534709</v>
      </c>
      <c r="H10" s="52">
        <f t="shared" si="24"/>
        <v>0.65950388076668298</v>
      </c>
      <c r="I10" s="52">
        <f t="shared" si="1"/>
        <v>10</v>
      </c>
      <c r="J10" s="52">
        <f t="shared" si="2"/>
        <v>-123</v>
      </c>
      <c r="K10" s="52">
        <f t="shared" si="25"/>
        <v>1.0387127199554591E-2</v>
      </c>
      <c r="L10" s="52">
        <f t="shared" si="26"/>
        <v>8.2087607194930457E-3</v>
      </c>
      <c r="M10" s="52">
        <f t="shared" si="3"/>
        <v>8.208945105981566E-3</v>
      </c>
      <c r="N10" s="52">
        <f t="shared" si="27"/>
        <v>2.6123242365505561E-5</v>
      </c>
      <c r="O10" s="52">
        <f t="shared" si="4"/>
        <v>6383612.7035906734</v>
      </c>
      <c r="P10" s="52">
        <f t="shared" si="5"/>
        <v>1.4182476971219636E-7</v>
      </c>
      <c r="Q10" s="52">
        <f t="shared" si="28"/>
        <v>0.96846837406109365</v>
      </c>
      <c r="R10" s="52">
        <f t="shared" si="29"/>
        <v>0.60487461001793841</v>
      </c>
      <c r="S10" s="52">
        <f t="shared" si="30"/>
        <v>1.1437380677972298</v>
      </c>
      <c r="T10" s="52">
        <f t="shared" si="31"/>
        <v>1.0090222033524068</v>
      </c>
      <c r="U10" s="52">
        <f t="shared" si="32"/>
        <v>1.8076321670621349</v>
      </c>
      <c r="V10" s="52">
        <f t="shared" si="6"/>
        <v>5.0546225567071803E-3</v>
      </c>
      <c r="W10" s="52">
        <f t="shared" si="7"/>
        <v>4.2582015317955055E-5</v>
      </c>
      <c r="X10" s="52">
        <f t="shared" si="33"/>
        <v>1.6740578955036711E-7</v>
      </c>
      <c r="Y10" s="52">
        <f t="shared" si="8"/>
        <v>4182159.2262605648</v>
      </c>
      <c r="Z10" s="38" t="str">
        <f t="shared" si="9"/>
        <v>S</v>
      </c>
      <c r="AA10" s="38" t="str">
        <f t="shared" si="10"/>
        <v>S</v>
      </c>
      <c r="AB10" s="38" t="str">
        <f t="shared" si="11"/>
        <v>U</v>
      </c>
      <c r="AC10" s="50">
        <f t="shared" si="34"/>
        <v>552402.72873895732</v>
      </c>
      <c r="AD10" s="50">
        <f t="shared" si="12"/>
        <v>4182325.9869460389</v>
      </c>
      <c r="AE10" s="51">
        <f t="shared" si="13"/>
        <v>10</v>
      </c>
      <c r="AF10" s="51" t="str">
        <f t="shared" si="14"/>
        <v>S</v>
      </c>
      <c r="AG10" s="40">
        <f t="shared" si="15"/>
        <v>-122</v>
      </c>
      <c r="AH10" s="41">
        <f t="shared" si="16"/>
        <v>-24</v>
      </c>
      <c r="AI10" s="42">
        <f t="shared" si="17"/>
        <v>-17.501000000000001</v>
      </c>
      <c r="AJ10" s="40">
        <f t="shared" si="18"/>
        <v>37</v>
      </c>
      <c r="AK10" s="41">
        <f t="shared" si="19"/>
        <v>47</v>
      </c>
      <c r="AL10" s="42">
        <f t="shared" si="20"/>
        <v>12.44</v>
      </c>
      <c r="AM10" s="43" t="str">
        <f t="shared" si="21"/>
        <v>-37º -47' -12,44" S</v>
      </c>
      <c r="AN10" s="43" t="str">
        <f t="shared" si="22"/>
        <v>122º 24' 17,501" W</v>
      </c>
      <c r="AO10" s="43" t="str">
        <f t="shared" si="23"/>
        <v>10 S 552403 4182326</v>
      </c>
    </row>
    <row r="11" spans="2:41" x14ac:dyDescent="0.25">
      <c r="E11" s="53">
        <v>37.790320000000001</v>
      </c>
      <c r="F11" s="53">
        <v>-122.40074199999999</v>
      </c>
      <c r="G11" s="52">
        <f t="shared" si="0"/>
        <v>-2.1362959547841092</v>
      </c>
      <c r="H11" s="52">
        <f t="shared" si="24"/>
        <v>0.65956550938226344</v>
      </c>
      <c r="I11" s="52">
        <f t="shared" si="1"/>
        <v>10</v>
      </c>
      <c r="J11" s="52">
        <f t="shared" si="2"/>
        <v>-123</v>
      </c>
      <c r="K11" s="52">
        <f t="shared" si="25"/>
        <v>1.0459025168916281E-2</v>
      </c>
      <c r="L11" s="52">
        <f t="shared" si="26"/>
        <v>8.2651833773541971E-3</v>
      </c>
      <c r="M11" s="52">
        <f t="shared" si="3"/>
        <v>8.2653715922654438E-3</v>
      </c>
      <c r="N11" s="52">
        <f t="shared" si="27"/>
        <v>2.6486984081808274E-5</v>
      </c>
      <c r="O11" s="52">
        <f t="shared" si="4"/>
        <v>6383613.9821316265</v>
      </c>
      <c r="P11" s="52">
        <f t="shared" si="5"/>
        <v>1.4376747510167007E-7</v>
      </c>
      <c r="Q11" s="52">
        <f t="shared" si="28"/>
        <v>0.96849907458270335</v>
      </c>
      <c r="R11" s="52">
        <f t="shared" si="29"/>
        <v>0.60483597845220927</v>
      </c>
      <c r="S11" s="52">
        <f t="shared" si="30"/>
        <v>1.1438150466736152</v>
      </c>
      <c r="T11" s="52">
        <f t="shared" si="31"/>
        <v>1.0090702796182638</v>
      </c>
      <c r="U11" s="52">
        <f t="shared" si="32"/>
        <v>1.8076922180124484</v>
      </c>
      <c r="V11" s="52">
        <f t="shared" si="6"/>
        <v>5.0546225567071803E-3</v>
      </c>
      <c r="W11" s="52">
        <f t="shared" si="7"/>
        <v>4.2582015317955055E-5</v>
      </c>
      <c r="X11" s="52">
        <f t="shared" si="33"/>
        <v>1.6740578955036711E-7</v>
      </c>
      <c r="Y11" s="52">
        <f t="shared" si="8"/>
        <v>4182550.9905478531</v>
      </c>
      <c r="Z11" s="38" t="str">
        <f t="shared" si="9"/>
        <v>S</v>
      </c>
      <c r="AA11" s="38" t="str">
        <f t="shared" si="10"/>
        <v>S</v>
      </c>
      <c r="AB11" s="38" t="str">
        <f t="shared" si="11"/>
        <v>U</v>
      </c>
      <c r="AC11" s="50">
        <f t="shared" si="34"/>
        <v>552762.94419243082</v>
      </c>
      <c r="AD11" s="50">
        <f t="shared" si="12"/>
        <v>4182720.0732540907</v>
      </c>
      <c r="AE11" s="51">
        <f t="shared" si="13"/>
        <v>10</v>
      </c>
      <c r="AF11" s="51" t="str">
        <f t="shared" si="14"/>
        <v>S</v>
      </c>
      <c r="AG11" s="40">
        <f t="shared" si="15"/>
        <v>-122</v>
      </c>
      <c r="AH11" s="41">
        <f t="shared" si="16"/>
        <v>-24</v>
      </c>
      <c r="AI11" s="42">
        <f t="shared" si="17"/>
        <v>-2.6709999999999998</v>
      </c>
      <c r="AJ11" s="40">
        <f t="shared" si="18"/>
        <v>37</v>
      </c>
      <c r="AK11" s="41">
        <f t="shared" si="19"/>
        <v>47</v>
      </c>
      <c r="AL11" s="42">
        <f t="shared" si="20"/>
        <v>25.152000000000001</v>
      </c>
      <c r="AM11" s="43" t="str">
        <f t="shared" si="21"/>
        <v>-37º -47' -25,152" S</v>
      </c>
      <c r="AN11" s="43" t="str">
        <f t="shared" si="22"/>
        <v>122º 24' 2,671" W</v>
      </c>
      <c r="AO11" s="43" t="str">
        <f t="shared" si="23"/>
        <v>10 S 552763 4182720</v>
      </c>
    </row>
    <row r="12" spans="2:41" x14ac:dyDescent="0.25">
      <c r="B12" s="83" t="s">
        <v>29</v>
      </c>
      <c r="C12" s="84"/>
      <c r="E12" s="53">
        <v>37.786977999999998</v>
      </c>
      <c r="F12" s="53">
        <v>-122.40536299999999</v>
      </c>
      <c r="G12" s="52">
        <f t="shared" si="0"/>
        <v>-2.1363766064488439</v>
      </c>
      <c r="H12" s="52">
        <f t="shared" si="24"/>
        <v>0.65950718047866175</v>
      </c>
      <c r="I12" s="52">
        <f t="shared" si="1"/>
        <v>10</v>
      </c>
      <c r="J12" s="52">
        <f t="shared" si="2"/>
        <v>-123</v>
      </c>
      <c r="K12" s="52">
        <f t="shared" si="25"/>
        <v>1.0378373504181582E-2</v>
      </c>
      <c r="L12" s="52">
        <f t="shared" si="26"/>
        <v>8.2018220963700327E-3</v>
      </c>
      <c r="M12" s="52">
        <f t="shared" si="3"/>
        <v>8.2020060156717464E-3</v>
      </c>
      <c r="N12" s="52">
        <f t="shared" si="27"/>
        <v>2.6079273659829205E-5</v>
      </c>
      <c r="O12" s="52">
        <f t="shared" si="4"/>
        <v>6383612.772045115</v>
      </c>
      <c r="P12" s="52">
        <f t="shared" si="5"/>
        <v>1.4158437527717445E-7</v>
      </c>
      <c r="Q12" s="52">
        <f t="shared" si="28"/>
        <v>0.96847001819756062</v>
      </c>
      <c r="R12" s="52">
        <f t="shared" si="29"/>
        <v>0.60487254198338614</v>
      </c>
      <c r="S12" s="52">
        <f t="shared" si="30"/>
        <v>1.143742189577442</v>
      </c>
      <c r="T12" s="52">
        <f t="shared" si="31"/>
        <v>1.0090247776789281</v>
      </c>
      <c r="U12" s="52">
        <f t="shared" si="32"/>
        <v>1.8076353827391951</v>
      </c>
      <c r="V12" s="52">
        <f t="shared" si="6"/>
        <v>5.0546225567071803E-3</v>
      </c>
      <c r="W12" s="52">
        <f t="shared" si="7"/>
        <v>4.2582015317955055E-5</v>
      </c>
      <c r="X12" s="52">
        <f t="shared" si="33"/>
        <v>1.6740578955036711E-7</v>
      </c>
      <c r="Y12" s="52">
        <f t="shared" si="8"/>
        <v>4182180.2020513052</v>
      </c>
      <c r="Z12" s="38" t="str">
        <f t="shared" si="9"/>
        <v>S</v>
      </c>
      <c r="AA12" s="38" t="str">
        <f t="shared" si="10"/>
        <v>S</v>
      </c>
      <c r="AB12" s="38" t="str">
        <f t="shared" si="11"/>
        <v>U</v>
      </c>
      <c r="AC12" s="50">
        <f t="shared" si="34"/>
        <v>552358.43282907829</v>
      </c>
      <c r="AD12" s="50">
        <f t="shared" si="12"/>
        <v>4182346.6820592969</v>
      </c>
      <c r="AE12" s="51">
        <f t="shared" si="13"/>
        <v>10</v>
      </c>
      <c r="AF12" s="51" t="str">
        <f t="shared" si="14"/>
        <v>S</v>
      </c>
      <c r="AG12" s="40">
        <f t="shared" si="15"/>
        <v>-122</v>
      </c>
      <c r="AH12" s="41">
        <f t="shared" si="16"/>
        <v>-24</v>
      </c>
      <c r="AI12" s="42">
        <f t="shared" si="17"/>
        <v>-19.306999999999999</v>
      </c>
      <c r="AJ12" s="40">
        <f t="shared" si="18"/>
        <v>37</v>
      </c>
      <c r="AK12" s="41">
        <f t="shared" si="19"/>
        <v>47</v>
      </c>
      <c r="AL12" s="42">
        <f t="shared" si="20"/>
        <v>13.121</v>
      </c>
      <c r="AM12" s="43" t="str">
        <f t="shared" si="21"/>
        <v>-37º -47' -13,121" S</v>
      </c>
      <c r="AN12" s="43" t="str">
        <f t="shared" si="22"/>
        <v>122º 24' 19,307" W</v>
      </c>
      <c r="AO12" s="43" t="str">
        <f t="shared" si="23"/>
        <v>10 S 552358 4182347</v>
      </c>
    </row>
    <row r="13" spans="2:41" x14ac:dyDescent="0.25">
      <c r="B13" s="18" t="s">
        <v>53</v>
      </c>
      <c r="C13" s="18">
        <v>6378137</v>
      </c>
      <c r="E13" s="53">
        <v>37.800114000000001</v>
      </c>
      <c r="F13" s="53">
        <v>-122.41361000000001</v>
      </c>
      <c r="G13" s="52">
        <f t="shared" si="0"/>
        <v>-2.1365205437522556</v>
      </c>
      <c r="H13" s="52">
        <f t="shared" si="24"/>
        <v>0.65973644692920375</v>
      </c>
      <c r="I13" s="52">
        <f t="shared" si="1"/>
        <v>10</v>
      </c>
      <c r="J13" s="52">
        <f t="shared" si="2"/>
        <v>-123</v>
      </c>
      <c r="K13" s="52">
        <f t="shared" si="25"/>
        <v>1.0234436200769803E-2</v>
      </c>
      <c r="L13" s="52">
        <f t="shared" si="26"/>
        <v>8.0866374096847261E-3</v>
      </c>
      <c r="M13" s="52">
        <f t="shared" si="3"/>
        <v>8.0868136883272008E-3</v>
      </c>
      <c r="N13" s="52">
        <f t="shared" si="27"/>
        <v>2.5363876086537118E-5</v>
      </c>
      <c r="O13" s="52">
        <f t="shared" si="4"/>
        <v>6383617.5286005018</v>
      </c>
      <c r="P13" s="52">
        <f t="shared" si="5"/>
        <v>1.3758643107602655E-7</v>
      </c>
      <c r="Q13" s="52">
        <f t="shared" si="28"/>
        <v>0.9685841507452374</v>
      </c>
      <c r="R13" s="52">
        <f t="shared" si="29"/>
        <v>0.60472875032843532</v>
      </c>
      <c r="S13" s="52">
        <f t="shared" si="30"/>
        <v>1.1440285223018225</v>
      </c>
      <c r="T13" s="52">
        <f t="shared" si="31"/>
        <v>1.0092035793084757</v>
      </c>
      <c r="U13" s="52">
        <f t="shared" si="32"/>
        <v>1.8078586895451842</v>
      </c>
      <c r="V13" s="52">
        <f t="shared" si="6"/>
        <v>5.0546225567071803E-3</v>
      </c>
      <c r="W13" s="52">
        <f t="shared" si="7"/>
        <v>4.2582015317955055E-5</v>
      </c>
      <c r="X13" s="52">
        <f t="shared" si="33"/>
        <v>1.6740578955036711E-7</v>
      </c>
      <c r="Y13" s="52">
        <f t="shared" si="8"/>
        <v>4183637.6172965071</v>
      </c>
      <c r="Z13" s="38" t="str">
        <f t="shared" si="9"/>
        <v>S</v>
      </c>
      <c r="AA13" s="38" t="str">
        <f t="shared" si="10"/>
        <v>S</v>
      </c>
      <c r="AB13" s="38" t="str">
        <f t="shared" si="11"/>
        <v>U</v>
      </c>
      <c r="AC13" s="50">
        <f t="shared" si="34"/>
        <v>551623.12797887926</v>
      </c>
      <c r="AD13" s="50">
        <f t="shared" si="12"/>
        <v>4183799.5306027634</v>
      </c>
      <c r="AE13" s="51">
        <f t="shared" si="13"/>
        <v>10</v>
      </c>
      <c r="AF13" s="51" t="str">
        <f t="shared" si="14"/>
        <v>S</v>
      </c>
      <c r="AG13" s="40">
        <f t="shared" si="15"/>
        <v>-122</v>
      </c>
      <c r="AH13" s="41">
        <f t="shared" si="16"/>
        <v>-24</v>
      </c>
      <c r="AI13" s="42">
        <f t="shared" si="17"/>
        <v>-48.996000000000002</v>
      </c>
      <c r="AJ13" s="40">
        <f t="shared" si="18"/>
        <v>37</v>
      </c>
      <c r="AK13" s="41">
        <f t="shared" si="19"/>
        <v>48</v>
      </c>
      <c r="AL13" s="42">
        <f t="shared" si="20"/>
        <v>0.41</v>
      </c>
      <c r="AM13" s="43" t="str">
        <f t="shared" si="21"/>
        <v>-37º -48' -0,41" S</v>
      </c>
      <c r="AN13" s="43" t="str">
        <f t="shared" si="22"/>
        <v>122º 24' 48,996" W</v>
      </c>
      <c r="AO13" s="43" t="str">
        <f t="shared" si="23"/>
        <v>10 S 551623 4183800</v>
      </c>
    </row>
    <row r="14" spans="2:41" x14ac:dyDescent="0.25">
      <c r="B14" s="18" t="s">
        <v>54</v>
      </c>
      <c r="C14" s="63">
        <v>6356752.3142451802</v>
      </c>
      <c r="E14" s="53">
        <v>37.805050000000001</v>
      </c>
      <c r="F14" s="53">
        <v>-122.420672</v>
      </c>
      <c r="G14" s="52">
        <f t="shared" si="0"/>
        <v>-2.1366437989040317</v>
      </c>
      <c r="H14" s="52">
        <f t="shared" si="24"/>
        <v>0.65982259638108232</v>
      </c>
      <c r="I14" s="52">
        <f t="shared" si="1"/>
        <v>10</v>
      </c>
      <c r="J14" s="52">
        <f t="shared" si="2"/>
        <v>-123</v>
      </c>
      <c r="K14" s="52">
        <f t="shared" si="25"/>
        <v>1.0111181048993778E-2</v>
      </c>
      <c r="L14" s="52">
        <f t="shared" si="26"/>
        <v>7.9887180147897325E-3</v>
      </c>
      <c r="M14" s="52">
        <f t="shared" si="3"/>
        <v>7.9888879669348968E-3</v>
      </c>
      <c r="N14" s="52">
        <f t="shared" si="27"/>
        <v>2.4757711900136314E-5</v>
      </c>
      <c r="O14" s="52">
        <f t="shared" si="4"/>
        <v>6383619.3160773357</v>
      </c>
      <c r="P14" s="52">
        <f t="shared" si="5"/>
        <v>1.3425650696305996E-7</v>
      </c>
      <c r="Q14" s="52">
        <f t="shared" si="28"/>
        <v>0.96862698469872555</v>
      </c>
      <c r="R14" s="52">
        <f t="shared" si="29"/>
        <v>0.60467466648541812</v>
      </c>
      <c r="S14" s="52">
        <f t="shared" si="30"/>
        <v>1.144136088730445</v>
      </c>
      <c r="T14" s="52">
        <f t="shared" si="31"/>
        <v>1.0092707331691884</v>
      </c>
      <c r="U14" s="52">
        <f t="shared" si="32"/>
        <v>1.8079425380297547</v>
      </c>
      <c r="V14" s="52">
        <f t="shared" si="6"/>
        <v>5.0546225567071803E-3</v>
      </c>
      <c r="W14" s="52">
        <f t="shared" si="7"/>
        <v>4.2582015317955055E-5</v>
      </c>
      <c r="X14" s="52">
        <f t="shared" si="33"/>
        <v>1.6740578955036711E-7</v>
      </c>
      <c r="Y14" s="52">
        <f t="shared" si="8"/>
        <v>4184185.2583373375</v>
      </c>
      <c r="Z14" s="38" t="str">
        <f t="shared" si="9"/>
        <v>S</v>
      </c>
      <c r="AA14" s="38" t="str">
        <f t="shared" si="10"/>
        <v>S</v>
      </c>
      <c r="AB14" s="38" t="str">
        <f t="shared" si="11"/>
        <v>U</v>
      </c>
      <c r="AC14" s="50">
        <f t="shared" si="34"/>
        <v>550998.02182197536</v>
      </c>
      <c r="AD14" s="50">
        <f t="shared" si="12"/>
        <v>4184343.3021664633</v>
      </c>
      <c r="AE14" s="51">
        <f t="shared" si="13"/>
        <v>10</v>
      </c>
      <c r="AF14" s="51" t="str">
        <f t="shared" si="14"/>
        <v>S</v>
      </c>
      <c r="AG14" s="40">
        <f t="shared" si="15"/>
        <v>-122</v>
      </c>
      <c r="AH14" s="41">
        <f t="shared" si="16"/>
        <v>-25</v>
      </c>
      <c r="AI14" s="42">
        <f t="shared" si="17"/>
        <v>-14.419</v>
      </c>
      <c r="AJ14" s="40">
        <f t="shared" si="18"/>
        <v>37</v>
      </c>
      <c r="AK14" s="41">
        <f t="shared" si="19"/>
        <v>48</v>
      </c>
      <c r="AL14" s="42">
        <f t="shared" si="20"/>
        <v>18.18</v>
      </c>
      <c r="AM14" s="43" t="str">
        <f t="shared" si="21"/>
        <v>-37º -48' -18,18" S</v>
      </c>
      <c r="AN14" s="43" t="str">
        <f t="shared" si="22"/>
        <v>122º 25' 14,419" W</v>
      </c>
      <c r="AO14" s="43" t="str">
        <f t="shared" si="23"/>
        <v>10 S 550998 4184343</v>
      </c>
    </row>
    <row r="15" spans="2:41" x14ac:dyDescent="0.25">
      <c r="B15" s="15"/>
      <c r="C15" s="57"/>
      <c r="E15" s="53">
        <v>37.798462000000001</v>
      </c>
      <c r="F15" s="53">
        <v>-122.420385</v>
      </c>
      <c r="G15" s="52">
        <f t="shared" si="0"/>
        <v>-2.1366387898090782</v>
      </c>
      <c r="H15" s="52">
        <f t="shared" si="24"/>
        <v>0.65970761408996093</v>
      </c>
      <c r="I15" s="52">
        <f t="shared" si="1"/>
        <v>10</v>
      </c>
      <c r="J15" s="52">
        <f t="shared" si="2"/>
        <v>-123</v>
      </c>
      <c r="K15" s="52">
        <f t="shared" si="25"/>
        <v>1.0116190143947268E-2</v>
      </c>
      <c r="L15" s="52">
        <f t="shared" si="26"/>
        <v>7.993388442156182E-3</v>
      </c>
      <c r="M15" s="52">
        <f t="shared" si="3"/>
        <v>7.9935586925595648E-3</v>
      </c>
      <c r="N15" s="52">
        <f t="shared" si="27"/>
        <v>2.4780785861433507E-5</v>
      </c>
      <c r="O15" s="52">
        <f t="shared" si="4"/>
        <v>6383616.930378681</v>
      </c>
      <c r="P15" s="52">
        <f t="shared" si="5"/>
        <v>1.3443751992089759E-7</v>
      </c>
      <c r="Q15" s="52">
        <f t="shared" si="28"/>
        <v>0.96856980848600105</v>
      </c>
      <c r="R15" s="52">
        <f t="shared" si="29"/>
        <v>0.60474684491795883</v>
      </c>
      <c r="S15" s="52">
        <f t="shared" si="30"/>
        <v>1.1439925183329613</v>
      </c>
      <c r="T15" s="52">
        <f t="shared" si="31"/>
        <v>1.0091810999792108</v>
      </c>
      <c r="U15" s="52">
        <f t="shared" si="32"/>
        <v>1.8078306192929163</v>
      </c>
      <c r="V15" s="52">
        <f t="shared" si="6"/>
        <v>5.0546225567071803E-3</v>
      </c>
      <c r="W15" s="52">
        <f t="shared" si="7"/>
        <v>4.2582015317955055E-5</v>
      </c>
      <c r="X15" s="52">
        <f t="shared" si="33"/>
        <v>1.6740578955036711E-7</v>
      </c>
      <c r="Y15" s="52">
        <f t="shared" si="8"/>
        <v>4183454.3307299986</v>
      </c>
      <c r="Z15" s="38" t="str">
        <f t="shared" si="9"/>
        <v>S</v>
      </c>
      <c r="AA15" s="38" t="str">
        <f t="shared" si="10"/>
        <v>S</v>
      </c>
      <c r="AB15" s="38" t="str">
        <f t="shared" si="11"/>
        <v>U</v>
      </c>
      <c r="AC15" s="50">
        <f t="shared" si="34"/>
        <v>551027.81889048324</v>
      </c>
      <c r="AD15" s="50">
        <f t="shared" si="12"/>
        <v>4183612.5217954386</v>
      </c>
      <c r="AE15" s="51">
        <f t="shared" si="13"/>
        <v>10</v>
      </c>
      <c r="AF15" s="51" t="str">
        <f t="shared" si="14"/>
        <v>S</v>
      </c>
      <c r="AG15" s="40">
        <f t="shared" si="15"/>
        <v>-122</v>
      </c>
      <c r="AH15" s="41">
        <f t="shared" si="16"/>
        <v>-25</v>
      </c>
      <c r="AI15" s="42">
        <f t="shared" si="17"/>
        <v>-13.385999999999999</v>
      </c>
      <c r="AJ15" s="40">
        <f t="shared" si="18"/>
        <v>37</v>
      </c>
      <c r="AK15" s="41">
        <f t="shared" si="19"/>
        <v>47</v>
      </c>
      <c r="AL15" s="42">
        <f t="shared" si="20"/>
        <v>54.463000000000001</v>
      </c>
      <c r="AM15" s="43" t="str">
        <f t="shared" si="21"/>
        <v>-37º -47' -54,463" S</v>
      </c>
      <c r="AN15" s="43" t="str">
        <f t="shared" si="22"/>
        <v>122º 25' 13,386" W</v>
      </c>
      <c r="AO15" s="43" t="str">
        <f t="shared" si="23"/>
        <v>10 S 551028 4183613</v>
      </c>
    </row>
    <row r="16" spans="2:41" x14ac:dyDescent="0.25">
      <c r="B16" s="18" t="s">
        <v>55</v>
      </c>
      <c r="C16" s="63">
        <f>SQRT(C13^2-C14^2)/C13</f>
        <v>8.1819190842620321E-2</v>
      </c>
      <c r="E16" s="53">
        <v>37.792074999999997</v>
      </c>
      <c r="F16" s="53">
        <v>-122.401484</v>
      </c>
      <c r="G16" s="52">
        <f t="shared" si="0"/>
        <v>-2.1363089051271587</v>
      </c>
      <c r="H16" s="52">
        <f t="shared" ref="H16:H27" si="35">E16*PI()/180</f>
        <v>0.65959613991063593</v>
      </c>
      <c r="I16" s="52">
        <f t="shared" si="1"/>
        <v>10</v>
      </c>
      <c r="J16" s="52">
        <f t="shared" si="2"/>
        <v>-123</v>
      </c>
      <c r="K16" s="52">
        <f t="shared" ref="K16:K27" si="36">+G16-((J16*PI())/180)</f>
        <v>1.0446074825866791E-2</v>
      </c>
      <c r="L16" s="52">
        <f t="shared" ref="L16:L27" si="37">COS(H16)*SIN(K16)</f>
        <v>8.2547537483728534E-3</v>
      </c>
      <c r="M16" s="52">
        <f t="shared" si="3"/>
        <v>8.2549412516523066E-3</v>
      </c>
      <c r="N16" s="52">
        <f t="shared" ref="N16:N27" si="38">ATAN((TAN(H16))/COS(K16))-H16</f>
        <v>2.6421846873847521E-5</v>
      </c>
      <c r="O16" s="52">
        <f t="shared" si="4"/>
        <v>6383614.6176047949</v>
      </c>
      <c r="P16" s="52">
        <f t="shared" si="5"/>
        <v>1.4339804223945184E-7</v>
      </c>
      <c r="Q16" s="52">
        <f t="shared" ref="Q16:Q27" si="39">SIN(2*H16)</f>
        <v>0.96851432781929125</v>
      </c>
      <c r="R16" s="52">
        <f t="shared" ref="R16:R27" si="40">+Q16*(COS(H16))^2</f>
        <v>0.60481677240719989</v>
      </c>
      <c r="S16" s="52">
        <f t="shared" ref="S16:S27" si="41">H16+(Q16/2)</f>
        <v>1.1438533038202816</v>
      </c>
      <c r="T16" s="52">
        <f t="shared" ref="T16:T27" si="42">((3*S16)+R16)/4</f>
        <v>1.0090941709670112</v>
      </c>
      <c r="U16" s="52">
        <f t="shared" ref="U16:U27" si="43">(5*T16+R16*(COS(H16))^2)/3</f>
        <v>1.8077220580080997</v>
      </c>
      <c r="V16" s="52">
        <f t="shared" si="6"/>
        <v>5.0546225567071803E-3</v>
      </c>
      <c r="W16" s="52">
        <f t="shared" si="7"/>
        <v>4.2582015317955055E-5</v>
      </c>
      <c r="X16" s="52">
        <f t="shared" ref="X16:X27" si="44">(35/27)*V16^3</f>
        <v>1.6740578955036711E-7</v>
      </c>
      <c r="Y16" s="52">
        <f t="shared" si="8"/>
        <v>4182745.7045196183</v>
      </c>
      <c r="Z16" s="38" t="str">
        <f t="shared" si="9"/>
        <v>S</v>
      </c>
      <c r="AA16" s="38" t="str">
        <f t="shared" si="10"/>
        <v>S</v>
      </c>
      <c r="AB16" s="38" t="str">
        <f t="shared" si="11"/>
        <v>U</v>
      </c>
      <c r="AC16" s="50">
        <f t="shared" ref="AC16:AC24" si="45">M16*O16*(1+P16/3)+500000</f>
        <v>552696.36616036831</v>
      </c>
      <c r="AD16" s="50">
        <f t="shared" si="12"/>
        <v>4182914.371431733</v>
      </c>
      <c r="AE16" s="51">
        <f t="shared" si="13"/>
        <v>10</v>
      </c>
      <c r="AF16" s="51" t="str">
        <f t="shared" si="14"/>
        <v>S</v>
      </c>
      <c r="AG16" s="40">
        <f t="shared" si="15"/>
        <v>-122</v>
      </c>
      <c r="AH16" s="41">
        <f t="shared" si="16"/>
        <v>-24</v>
      </c>
      <c r="AI16" s="42">
        <f t="shared" si="17"/>
        <v>-5.3419999999999996</v>
      </c>
      <c r="AJ16" s="40">
        <f t="shared" si="18"/>
        <v>37</v>
      </c>
      <c r="AK16" s="41">
        <f t="shared" si="19"/>
        <v>47</v>
      </c>
      <c r="AL16" s="42">
        <f t="shared" si="20"/>
        <v>31.47</v>
      </c>
      <c r="AM16" s="43" t="str">
        <f t="shared" si="21"/>
        <v>-37º -47' -31,47" S</v>
      </c>
      <c r="AN16" s="43" t="str">
        <f t="shared" si="22"/>
        <v>122º 24' 5,342" W</v>
      </c>
      <c r="AO16" s="43" t="str">
        <f t="shared" si="23"/>
        <v>10 S 552696 4182914</v>
      </c>
    </row>
    <row r="17" spans="2:41" x14ac:dyDescent="0.25">
      <c r="B17" s="18" t="s">
        <v>0</v>
      </c>
      <c r="C17" s="63">
        <f>SQRT(C13^2-C14^2)/C14</f>
        <v>8.2094437949694496E-2</v>
      </c>
      <c r="E17" s="53">
        <v>37.797840999999998</v>
      </c>
      <c r="F17" s="53">
        <v>-122.39675200000001</v>
      </c>
      <c r="G17" s="52">
        <f t="shared" si="0"/>
        <v>-2.1362263161469546</v>
      </c>
      <c r="H17" s="52">
        <f t="shared" si="35"/>
        <v>0.65969677559530593</v>
      </c>
      <c r="I17" s="52">
        <f t="shared" si="1"/>
        <v>10</v>
      </c>
      <c r="J17" s="52">
        <f t="shared" si="2"/>
        <v>-123</v>
      </c>
      <c r="K17" s="52">
        <f t="shared" si="36"/>
        <v>1.052866380607087E-2</v>
      </c>
      <c r="L17" s="52">
        <f t="shared" si="37"/>
        <v>8.3193659311976854E-3</v>
      </c>
      <c r="M17" s="52">
        <f t="shared" si="3"/>
        <v>8.3195578720693785E-3</v>
      </c>
      <c r="N17" s="52">
        <f t="shared" si="38"/>
        <v>2.6842691046025102E-5</v>
      </c>
      <c r="O17" s="52">
        <f t="shared" si="4"/>
        <v>6383616.705504653</v>
      </c>
      <c r="P17" s="52">
        <f t="shared" si="5"/>
        <v>1.4562902839132147E-7</v>
      </c>
      <c r="Q17" s="52">
        <f t="shared" si="39"/>
        <v>0.96856441628322576</v>
      </c>
      <c r="R17" s="52">
        <f t="shared" si="40"/>
        <v>0.60475364598792847</v>
      </c>
      <c r="S17" s="52">
        <f t="shared" si="41"/>
        <v>1.1439789837369188</v>
      </c>
      <c r="T17" s="52">
        <f t="shared" si="42"/>
        <v>1.0091726492996711</v>
      </c>
      <c r="U17" s="52">
        <f t="shared" si="43"/>
        <v>1.8078200664866919</v>
      </c>
      <c r="V17" s="52">
        <f t="shared" si="6"/>
        <v>5.0546225567071803E-3</v>
      </c>
      <c r="W17" s="52">
        <f t="shared" si="7"/>
        <v>4.2582015317955055E-5</v>
      </c>
      <c r="X17" s="52">
        <f t="shared" si="44"/>
        <v>1.6740578955036711E-7</v>
      </c>
      <c r="Y17" s="52">
        <f t="shared" si="8"/>
        <v>4183385.4318584548</v>
      </c>
      <c r="Z17" s="38" t="str">
        <f t="shared" si="9"/>
        <v>S</v>
      </c>
      <c r="AA17" s="38" t="str">
        <f t="shared" si="10"/>
        <v>S</v>
      </c>
      <c r="AB17" s="38" t="str">
        <f t="shared" si="11"/>
        <v>U</v>
      </c>
      <c r="AC17" s="50">
        <f t="shared" si="45"/>
        <v>553108.87119261909</v>
      </c>
      <c r="AD17" s="50">
        <f t="shared" si="12"/>
        <v>4183556.7853343911</v>
      </c>
      <c r="AE17" s="51">
        <f t="shared" si="13"/>
        <v>10</v>
      </c>
      <c r="AF17" s="51" t="str">
        <f t="shared" si="14"/>
        <v>S</v>
      </c>
      <c r="AG17" s="40">
        <f t="shared" si="15"/>
        <v>-122</v>
      </c>
      <c r="AH17" s="41">
        <f t="shared" si="16"/>
        <v>-23</v>
      </c>
      <c r="AI17" s="42">
        <f t="shared" si="17"/>
        <v>-48.307000000000002</v>
      </c>
      <c r="AJ17" s="40">
        <f t="shared" si="18"/>
        <v>37</v>
      </c>
      <c r="AK17" s="41">
        <f t="shared" si="19"/>
        <v>47</v>
      </c>
      <c r="AL17" s="42">
        <f t="shared" si="20"/>
        <v>52.228000000000002</v>
      </c>
      <c r="AM17" s="43" t="str">
        <f t="shared" si="21"/>
        <v>-37º -47' -52,228" S</v>
      </c>
      <c r="AN17" s="43" t="str">
        <f t="shared" si="22"/>
        <v>122º 23' 48,307" W</v>
      </c>
      <c r="AO17" s="43" t="str">
        <f t="shared" si="23"/>
        <v>10 S 553109 4183557</v>
      </c>
    </row>
    <row r="18" spans="2:41" x14ac:dyDescent="0.25">
      <c r="B18" s="18" t="s">
        <v>1</v>
      </c>
      <c r="C18" s="63">
        <f>C17^2</f>
        <v>6.7394967422762398E-3</v>
      </c>
      <c r="E18" s="53">
        <v>37.782710999999999</v>
      </c>
      <c r="F18" s="53">
        <v>-122.40989500000001</v>
      </c>
      <c r="G18" s="52">
        <f t="shared" si="0"/>
        <v>-2.1364557047705444</v>
      </c>
      <c r="H18" s="52">
        <f t="shared" si="35"/>
        <v>0.65943270727947922</v>
      </c>
      <c r="I18" s="52">
        <f t="shared" si="1"/>
        <v>10</v>
      </c>
      <c r="J18" s="52">
        <f t="shared" si="2"/>
        <v>-123</v>
      </c>
      <c r="K18" s="52">
        <f t="shared" si="36"/>
        <v>1.0299275182481082E-2</v>
      </c>
      <c r="L18" s="52">
        <f t="shared" si="37"/>
        <v>8.1397844285012282E-3</v>
      </c>
      <c r="M18" s="52">
        <f t="shared" si="3"/>
        <v>8.1399642057460864E-3</v>
      </c>
      <c r="N18" s="52">
        <f t="shared" si="38"/>
        <v>2.5682270558213816E-5</v>
      </c>
      <c r="O18" s="52">
        <f t="shared" si="4"/>
        <v>6383611.2270841915</v>
      </c>
      <c r="P18" s="52">
        <f t="shared" si="5"/>
        <v>1.394666280503184E-7</v>
      </c>
      <c r="Q18" s="52">
        <f t="shared" si="39"/>
        <v>0.96843290041869079</v>
      </c>
      <c r="R18" s="52">
        <f t="shared" si="40"/>
        <v>0.60491920645855024</v>
      </c>
      <c r="S18" s="52">
        <f t="shared" si="41"/>
        <v>1.1436491574888246</v>
      </c>
      <c r="T18" s="52">
        <f t="shared" si="42"/>
        <v>1.008966669731256</v>
      </c>
      <c r="U18" s="52">
        <f t="shared" si="43"/>
        <v>1.8075627941595647</v>
      </c>
      <c r="V18" s="52">
        <f t="shared" si="6"/>
        <v>5.0546225567071803E-3</v>
      </c>
      <c r="W18" s="52">
        <f t="shared" si="7"/>
        <v>4.2582015317955055E-5</v>
      </c>
      <c r="X18" s="52">
        <f t="shared" si="44"/>
        <v>1.6740578955036711E-7</v>
      </c>
      <c r="Y18" s="52">
        <f t="shared" si="8"/>
        <v>4181706.7868835852</v>
      </c>
      <c r="Z18" s="38" t="str">
        <f t="shared" si="9"/>
        <v>S</v>
      </c>
      <c r="AA18" s="38" t="str">
        <f t="shared" si="10"/>
        <v>S</v>
      </c>
      <c r="AB18" s="38" t="str">
        <f t="shared" si="11"/>
        <v>U</v>
      </c>
      <c r="AC18" s="50">
        <f t="shared" si="45"/>
        <v>551962.36930753617</v>
      </c>
      <c r="AD18" s="50">
        <f t="shared" si="12"/>
        <v>4181870.7325371224</v>
      </c>
      <c r="AE18" s="51">
        <f t="shared" si="13"/>
        <v>10</v>
      </c>
      <c r="AF18" s="51" t="str">
        <f t="shared" si="14"/>
        <v>S</v>
      </c>
      <c r="AG18" s="40">
        <f t="shared" si="15"/>
        <v>-122</v>
      </c>
      <c r="AH18" s="41">
        <f t="shared" si="16"/>
        <v>-24</v>
      </c>
      <c r="AI18" s="42">
        <f t="shared" si="17"/>
        <v>-35.622</v>
      </c>
      <c r="AJ18" s="40">
        <f t="shared" si="18"/>
        <v>37</v>
      </c>
      <c r="AK18" s="41">
        <f t="shared" si="19"/>
        <v>46</v>
      </c>
      <c r="AL18" s="42">
        <f t="shared" si="20"/>
        <v>57.76</v>
      </c>
      <c r="AM18" s="43" t="str">
        <f t="shared" si="21"/>
        <v>-37º -46' -57,76" S</v>
      </c>
      <c r="AN18" s="43" t="str">
        <f t="shared" si="22"/>
        <v>122º 24' 35,622" W</v>
      </c>
      <c r="AO18" s="43" t="str">
        <f t="shared" si="23"/>
        <v>10 S 551962 4181871</v>
      </c>
    </row>
    <row r="19" spans="2:41" x14ac:dyDescent="0.25">
      <c r="B19" s="18" t="s">
        <v>58</v>
      </c>
      <c r="C19" s="25">
        <f>+(C13^2)/C14</f>
        <v>6399593.6257584924</v>
      </c>
      <c r="E19" s="53">
        <v>37.781854000000003</v>
      </c>
      <c r="F19" s="53">
        <v>-122.40111899999999</v>
      </c>
      <c r="G19" s="52">
        <f t="shared" si="0"/>
        <v>-2.136302534675389</v>
      </c>
      <c r="H19" s="52">
        <f t="shared" si="35"/>
        <v>0.65941774980778978</v>
      </c>
      <c r="I19" s="52">
        <f t="shared" si="1"/>
        <v>10</v>
      </c>
      <c r="J19" s="52">
        <f t="shared" si="2"/>
        <v>-123</v>
      </c>
      <c r="K19" s="52">
        <f t="shared" si="36"/>
        <v>1.0452445277636446E-2</v>
      </c>
      <c r="L19" s="52">
        <f t="shared" si="37"/>
        <v>8.2609301362435179E-3</v>
      </c>
      <c r="M19" s="52">
        <f t="shared" si="3"/>
        <v>8.2611180607317404E-3</v>
      </c>
      <c r="N19" s="52">
        <f t="shared" si="38"/>
        <v>2.6451656234049992E-5</v>
      </c>
      <c r="O19" s="52">
        <f t="shared" si="4"/>
        <v>6383610.9167958247</v>
      </c>
      <c r="P19" s="52">
        <f t="shared" si="5"/>
        <v>1.4365245063881061E-7</v>
      </c>
      <c r="Q19" s="52">
        <f t="shared" si="39"/>
        <v>0.96842544295634958</v>
      </c>
      <c r="R19" s="52">
        <f t="shared" si="40"/>
        <v>0.60492857613672923</v>
      </c>
      <c r="S19" s="52">
        <f t="shared" si="41"/>
        <v>1.1436304712859646</v>
      </c>
      <c r="T19" s="52">
        <f t="shared" si="42"/>
        <v>1.0089549974986558</v>
      </c>
      <c r="U19" s="52">
        <f t="shared" si="43"/>
        <v>1.8075482121693227</v>
      </c>
      <c r="V19" s="52">
        <f t="shared" si="6"/>
        <v>5.0546225567071803E-3</v>
      </c>
      <c r="W19" s="52">
        <f t="shared" si="7"/>
        <v>4.2582015317955055E-5</v>
      </c>
      <c r="X19" s="52">
        <f t="shared" si="44"/>
        <v>1.6740578955036711E-7</v>
      </c>
      <c r="Y19" s="52">
        <f t="shared" si="8"/>
        <v>4181611.7044786485</v>
      </c>
      <c r="Z19" s="38" t="str">
        <f t="shared" si="9"/>
        <v>S</v>
      </c>
      <c r="AA19" s="38" t="str">
        <f t="shared" si="10"/>
        <v>S</v>
      </c>
      <c r="AB19" s="38" t="str">
        <f t="shared" si="11"/>
        <v>U</v>
      </c>
      <c r="AC19" s="50">
        <f t="shared" si="45"/>
        <v>552735.76596263354</v>
      </c>
      <c r="AD19" s="50">
        <f t="shared" si="12"/>
        <v>4181780.5615844084</v>
      </c>
      <c r="AE19" s="51">
        <f t="shared" si="13"/>
        <v>10</v>
      </c>
      <c r="AF19" s="51" t="str">
        <f t="shared" si="14"/>
        <v>S</v>
      </c>
      <c r="AG19" s="40">
        <f t="shared" si="15"/>
        <v>-122</v>
      </c>
      <c r="AH19" s="41">
        <f t="shared" si="16"/>
        <v>-24</v>
      </c>
      <c r="AI19" s="42">
        <f t="shared" si="17"/>
        <v>-4.0279999999999996</v>
      </c>
      <c r="AJ19" s="40">
        <f t="shared" si="18"/>
        <v>37</v>
      </c>
      <c r="AK19" s="41">
        <f t="shared" si="19"/>
        <v>46</v>
      </c>
      <c r="AL19" s="42">
        <f t="shared" si="20"/>
        <v>54.673999999999999</v>
      </c>
      <c r="AM19" s="43" t="str">
        <f t="shared" si="21"/>
        <v>-37º -46' -54,674" S</v>
      </c>
      <c r="AN19" s="43" t="str">
        <f t="shared" si="22"/>
        <v>122º 24' 4,028" W</v>
      </c>
      <c r="AO19" s="43" t="str">
        <f t="shared" si="23"/>
        <v>10 S 552736 4181781</v>
      </c>
    </row>
    <row r="20" spans="2:41" x14ac:dyDescent="0.25">
      <c r="E20" s="53">
        <v>37.786026</v>
      </c>
      <c r="F20" s="53">
        <v>-122.41127</v>
      </c>
      <c r="G20" s="52">
        <f t="shared" si="0"/>
        <v>-2.1364797030477591</v>
      </c>
      <c r="H20" s="52">
        <f t="shared" si="35"/>
        <v>0.6594905649441829</v>
      </c>
      <c r="I20" s="52">
        <f t="shared" si="1"/>
        <v>10</v>
      </c>
      <c r="J20" s="52">
        <f t="shared" si="2"/>
        <v>-123</v>
      </c>
      <c r="K20" s="52">
        <f t="shared" si="36"/>
        <v>1.0275276905266306E-2</v>
      </c>
      <c r="L20" s="52">
        <f t="shared" si="37"/>
        <v>8.1204543947586468E-3</v>
      </c>
      <c r="M20" s="52">
        <f t="shared" si="3"/>
        <v>8.1206328942255521E-3</v>
      </c>
      <c r="N20" s="52">
        <f t="shared" si="38"/>
        <v>2.5563484048585217E-5</v>
      </c>
      <c r="O20" s="52">
        <f t="shared" si="4"/>
        <v>6383612.4273474086</v>
      </c>
      <c r="P20" s="52">
        <f t="shared" si="5"/>
        <v>1.3879253468516606E-7</v>
      </c>
      <c r="Q20" s="52">
        <f t="shared" si="39"/>
        <v>0.9684617388021447</v>
      </c>
      <c r="R20" s="52">
        <f t="shared" si="40"/>
        <v>0.60488295504003287</v>
      </c>
      <c r="S20" s="52">
        <f t="shared" si="41"/>
        <v>1.1437214343452553</v>
      </c>
      <c r="T20" s="52">
        <f t="shared" si="42"/>
        <v>1.0090118145189497</v>
      </c>
      <c r="U20" s="52">
        <f t="shared" si="43"/>
        <v>1.8076191898568297</v>
      </c>
      <c r="V20" s="52">
        <f t="shared" si="6"/>
        <v>5.0546225567071803E-3</v>
      </c>
      <c r="W20" s="52">
        <f t="shared" si="7"/>
        <v>4.2582015317955055E-5</v>
      </c>
      <c r="X20" s="52">
        <f t="shared" si="44"/>
        <v>1.6740578955036711E-7</v>
      </c>
      <c r="Y20" s="52">
        <f t="shared" si="8"/>
        <v>4182074.5795139777</v>
      </c>
      <c r="Z20" s="38" t="str">
        <f t="shared" si="9"/>
        <v>S</v>
      </c>
      <c r="AA20" s="38" t="str">
        <f t="shared" si="10"/>
        <v>S</v>
      </c>
      <c r="AB20" s="38" t="str">
        <f t="shared" si="11"/>
        <v>U</v>
      </c>
      <c r="AC20" s="50">
        <f t="shared" si="45"/>
        <v>551838.97545979184</v>
      </c>
      <c r="AD20" s="50">
        <f t="shared" si="12"/>
        <v>4182237.7669110857</v>
      </c>
      <c r="AE20" s="51">
        <f t="shared" si="13"/>
        <v>10</v>
      </c>
      <c r="AF20" s="51" t="str">
        <f t="shared" si="14"/>
        <v>S</v>
      </c>
      <c r="AG20" s="40">
        <f t="shared" si="15"/>
        <v>-122</v>
      </c>
      <c r="AH20" s="41">
        <f t="shared" si="16"/>
        <v>-24</v>
      </c>
      <c r="AI20" s="42">
        <f t="shared" si="17"/>
        <v>-40.572000000000003</v>
      </c>
      <c r="AJ20" s="40">
        <f t="shared" si="18"/>
        <v>37</v>
      </c>
      <c r="AK20" s="41">
        <f t="shared" si="19"/>
        <v>47</v>
      </c>
      <c r="AL20" s="42">
        <f t="shared" si="20"/>
        <v>9.6940000000000008</v>
      </c>
      <c r="AM20" s="43" t="str">
        <f t="shared" si="21"/>
        <v>-37º -47' -9,694" S</v>
      </c>
      <c r="AN20" s="43" t="str">
        <f t="shared" si="22"/>
        <v>122º 24' 40,572" W</v>
      </c>
      <c r="AO20" s="43" t="str">
        <f t="shared" si="23"/>
        <v>10 S 551839 4182238</v>
      </c>
    </row>
    <row r="21" spans="2:41" x14ac:dyDescent="0.25">
      <c r="B21" s="89" t="s">
        <v>59</v>
      </c>
      <c r="C21" s="89"/>
      <c r="E21" s="53">
        <v>37.805867999999997</v>
      </c>
      <c r="F21" s="53">
        <v>-122.403513</v>
      </c>
      <c r="G21" s="52">
        <f t="shared" si="0"/>
        <v>-2.1363443178576822</v>
      </c>
      <c r="H21" s="52">
        <f t="shared" si="35"/>
        <v>0.65983687317436346</v>
      </c>
      <c r="I21" s="52">
        <f t="shared" si="1"/>
        <v>10</v>
      </c>
      <c r="J21" s="52">
        <f t="shared" si="2"/>
        <v>-123</v>
      </c>
      <c r="K21" s="52">
        <f t="shared" si="36"/>
        <v>1.0410662095343248E-2</v>
      </c>
      <c r="L21" s="52">
        <f t="shared" si="37"/>
        <v>8.2252347217730178E-3</v>
      </c>
      <c r="M21" s="52">
        <f t="shared" si="3"/>
        <v>8.2254202206461062E-3</v>
      </c>
      <c r="N21" s="52">
        <f t="shared" si="38"/>
        <v>2.6246247753047847E-5</v>
      </c>
      <c r="O21" s="52">
        <f t="shared" si="4"/>
        <v>6383619.612307976</v>
      </c>
      <c r="P21" s="52">
        <f t="shared" si="5"/>
        <v>1.4232108634664809E-7</v>
      </c>
      <c r="Q21" s="52">
        <f t="shared" si="39"/>
        <v>0.96863408041672672</v>
      </c>
      <c r="R21" s="52">
        <f t="shared" si="40"/>
        <v>0.60466570087477101</v>
      </c>
      <c r="S21" s="52">
        <f t="shared" si="41"/>
        <v>1.1441539133827268</v>
      </c>
      <c r="T21" s="52">
        <f t="shared" si="42"/>
        <v>1.0092818602557379</v>
      </c>
      <c r="U21" s="52">
        <f t="shared" si="43"/>
        <v>1.8079564302564448</v>
      </c>
      <c r="V21" s="52">
        <f t="shared" si="6"/>
        <v>5.0546225567071803E-3</v>
      </c>
      <c r="W21" s="52">
        <f t="shared" si="7"/>
        <v>4.2582015317955055E-5</v>
      </c>
      <c r="X21" s="52">
        <f t="shared" si="44"/>
        <v>1.6740578955036711E-7</v>
      </c>
      <c r="Y21" s="52">
        <f t="shared" si="8"/>
        <v>4184276.0141296242</v>
      </c>
      <c r="Z21" s="38" t="str">
        <f t="shared" si="9"/>
        <v>S</v>
      </c>
      <c r="AA21" s="38" t="str">
        <f t="shared" si="10"/>
        <v>S</v>
      </c>
      <c r="AB21" s="38" t="str">
        <f t="shared" si="11"/>
        <v>U</v>
      </c>
      <c r="AC21" s="50">
        <f t="shared" si="45"/>
        <v>552507.95633098739</v>
      </c>
      <c r="AD21" s="50">
        <f t="shared" si="12"/>
        <v>4184443.5602153754</v>
      </c>
      <c r="AE21" s="51">
        <f t="shared" si="13"/>
        <v>10</v>
      </c>
      <c r="AF21" s="51" t="str">
        <f t="shared" si="14"/>
        <v>S</v>
      </c>
      <c r="AG21" s="40">
        <f t="shared" si="15"/>
        <v>-122</v>
      </c>
      <c r="AH21" s="41">
        <f t="shared" si="16"/>
        <v>-24</v>
      </c>
      <c r="AI21" s="42">
        <f t="shared" si="17"/>
        <v>-12.647</v>
      </c>
      <c r="AJ21" s="40">
        <f t="shared" si="18"/>
        <v>37</v>
      </c>
      <c r="AK21" s="41">
        <f t="shared" si="19"/>
        <v>48</v>
      </c>
      <c r="AL21" s="42">
        <f t="shared" si="20"/>
        <v>21.125</v>
      </c>
      <c r="AM21" s="43" t="str">
        <f t="shared" si="21"/>
        <v>-37º -48' -21,125" S</v>
      </c>
      <c r="AN21" s="43" t="str">
        <f t="shared" si="22"/>
        <v>122º 24' 12,647" W</v>
      </c>
      <c r="AO21" s="43" t="str">
        <f t="shared" si="23"/>
        <v>10 S 552508 4184444</v>
      </c>
    </row>
    <row r="22" spans="2:41" x14ac:dyDescent="0.25">
      <c r="B22" s="59" t="s">
        <v>57</v>
      </c>
      <c r="C22" s="58" t="s">
        <v>61</v>
      </c>
      <c r="E22" s="53">
        <v>37.788922999999997</v>
      </c>
      <c r="F22" s="53">
        <v>-122.395248</v>
      </c>
      <c r="G22" s="52">
        <f t="shared" si="0"/>
        <v>-2.1362000663950043</v>
      </c>
      <c r="H22" s="52">
        <f t="shared" si="35"/>
        <v>0.65954112713261304</v>
      </c>
      <c r="I22" s="52">
        <f t="shared" si="1"/>
        <v>10</v>
      </c>
      <c r="J22" s="52">
        <f t="shared" si="2"/>
        <v>-123</v>
      </c>
      <c r="K22" s="52">
        <f t="shared" si="36"/>
        <v>1.0554913558021184E-2</v>
      </c>
      <c r="L22" s="52">
        <f t="shared" si="37"/>
        <v>8.3411135074290751E-3</v>
      </c>
      <c r="M22" s="52">
        <f t="shared" si="3"/>
        <v>8.3413069575336771E-3</v>
      </c>
      <c r="N22" s="52">
        <f t="shared" si="38"/>
        <v>2.6974550179637014E-5</v>
      </c>
      <c r="O22" s="52">
        <f t="shared" si="4"/>
        <v>6383613.4762950335</v>
      </c>
      <c r="P22" s="52">
        <f t="shared" si="5"/>
        <v>1.4642677833737559E-7</v>
      </c>
      <c r="Q22" s="52">
        <f t="shared" si="39"/>
        <v>0.96848693023438648</v>
      </c>
      <c r="R22" s="52">
        <f t="shared" si="40"/>
        <v>0.60485126408987044</v>
      </c>
      <c r="S22" s="52">
        <f t="shared" si="41"/>
        <v>1.1437845922498062</v>
      </c>
      <c r="T22" s="52">
        <f t="shared" si="42"/>
        <v>1.0090512602098223</v>
      </c>
      <c r="U22" s="52">
        <f t="shared" si="43"/>
        <v>1.8076684619959316</v>
      </c>
      <c r="V22" s="52">
        <f t="shared" si="6"/>
        <v>5.0546225567071803E-3</v>
      </c>
      <c r="W22" s="52">
        <f t="shared" si="7"/>
        <v>4.2582015317955055E-5</v>
      </c>
      <c r="X22" s="52">
        <f t="shared" si="44"/>
        <v>1.6740578955036711E-7</v>
      </c>
      <c r="Y22" s="52">
        <f t="shared" si="8"/>
        <v>4182395.9960489315</v>
      </c>
      <c r="Z22" s="38" t="str">
        <f t="shared" si="9"/>
        <v>S</v>
      </c>
      <c r="AA22" s="38" t="str">
        <f t="shared" si="10"/>
        <v>S</v>
      </c>
      <c r="AB22" s="38" t="str">
        <f t="shared" si="11"/>
        <v>U</v>
      </c>
      <c r="AC22" s="50">
        <f t="shared" si="45"/>
        <v>553247.68210298754</v>
      </c>
      <c r="AD22" s="50">
        <f t="shared" si="12"/>
        <v>4182568.1911761891</v>
      </c>
      <c r="AE22" s="51">
        <f t="shared" si="13"/>
        <v>10</v>
      </c>
      <c r="AF22" s="51" t="str">
        <f t="shared" si="14"/>
        <v>S</v>
      </c>
      <c r="AG22" s="40">
        <f t="shared" si="15"/>
        <v>-122</v>
      </c>
      <c r="AH22" s="41">
        <f t="shared" si="16"/>
        <v>-23</v>
      </c>
      <c r="AI22" s="42">
        <f t="shared" si="17"/>
        <v>-42.893000000000001</v>
      </c>
      <c r="AJ22" s="40">
        <f t="shared" si="18"/>
        <v>37</v>
      </c>
      <c r="AK22" s="41">
        <f t="shared" si="19"/>
        <v>47</v>
      </c>
      <c r="AL22" s="42">
        <f t="shared" si="20"/>
        <v>20.123000000000001</v>
      </c>
      <c r="AM22" s="43" t="str">
        <f t="shared" si="21"/>
        <v>-37º -47' -20,123" S</v>
      </c>
      <c r="AN22" s="43" t="str">
        <f t="shared" si="22"/>
        <v>122º 23' 42,893" W</v>
      </c>
      <c r="AO22" s="43" t="str">
        <f t="shared" si="23"/>
        <v>10 S 553248 4182568</v>
      </c>
    </row>
    <row r="23" spans="2:41" x14ac:dyDescent="0.25">
      <c r="E23" s="53">
        <v>37.795124999999999</v>
      </c>
      <c r="F23" s="53">
        <v>-122.393513</v>
      </c>
      <c r="G23" s="52">
        <f t="shared" si="0"/>
        <v>-2.1361697849324823</v>
      </c>
      <c r="H23" s="52">
        <f t="shared" si="35"/>
        <v>0.65964937245282185</v>
      </c>
      <c r="I23" s="52">
        <f t="shared" si="1"/>
        <v>10</v>
      </c>
      <c r="J23" s="52">
        <f t="shared" si="2"/>
        <v>-123</v>
      </c>
      <c r="K23" s="52">
        <f t="shared" si="36"/>
        <v>1.0585195020543114E-2</v>
      </c>
      <c r="L23" s="52">
        <f t="shared" si="37"/>
        <v>8.3643406792857835E-3</v>
      </c>
      <c r="M23" s="52">
        <f t="shared" si="3"/>
        <v>8.3645357500189543E-3</v>
      </c>
      <c r="N23" s="52">
        <f t="shared" si="38"/>
        <v>2.7131062791840854E-5</v>
      </c>
      <c r="O23" s="52">
        <f t="shared" si="4"/>
        <v>6383615.7220126223</v>
      </c>
      <c r="P23" s="52">
        <f t="shared" si="5"/>
        <v>1.4721873267053629E-7</v>
      </c>
      <c r="Q23" s="52">
        <f t="shared" si="39"/>
        <v>0.96854082764573068</v>
      </c>
      <c r="R23" s="52">
        <f t="shared" si="40"/>
        <v>0.60478338575113411</v>
      </c>
      <c r="S23" s="52">
        <f t="shared" si="41"/>
        <v>1.1439197862756871</v>
      </c>
      <c r="T23" s="52">
        <f t="shared" si="42"/>
        <v>1.0091356861445488</v>
      </c>
      <c r="U23" s="52">
        <f t="shared" si="43"/>
        <v>1.8077739065734528</v>
      </c>
      <c r="V23" s="52">
        <f t="shared" si="6"/>
        <v>5.0546225567071803E-3</v>
      </c>
      <c r="W23" s="52">
        <f t="shared" si="7"/>
        <v>4.2582015317955055E-5</v>
      </c>
      <c r="X23" s="52">
        <f t="shared" si="44"/>
        <v>1.6740578955036711E-7</v>
      </c>
      <c r="Y23" s="52">
        <f t="shared" si="8"/>
        <v>4183084.0964607475</v>
      </c>
      <c r="Z23" s="38" t="str">
        <f t="shared" si="9"/>
        <v>S</v>
      </c>
      <c r="AA23" s="38" t="str">
        <f t="shared" si="10"/>
        <v>S</v>
      </c>
      <c r="AB23" s="38" t="str">
        <f t="shared" si="11"/>
        <v>U</v>
      </c>
      <c r="AC23" s="50">
        <f t="shared" si="45"/>
        <v>553395.98454145389</v>
      </c>
      <c r="AD23" s="50">
        <f t="shared" si="12"/>
        <v>4183257.290765238</v>
      </c>
      <c r="AE23" s="51">
        <f t="shared" si="13"/>
        <v>10</v>
      </c>
      <c r="AF23" s="51" t="str">
        <f t="shared" si="14"/>
        <v>S</v>
      </c>
      <c r="AG23" s="40">
        <f t="shared" si="15"/>
        <v>-122</v>
      </c>
      <c r="AH23" s="41">
        <f t="shared" si="16"/>
        <v>-23</v>
      </c>
      <c r="AI23" s="42">
        <f t="shared" si="17"/>
        <v>-36.646999999999998</v>
      </c>
      <c r="AJ23" s="40">
        <f t="shared" si="18"/>
        <v>37</v>
      </c>
      <c r="AK23" s="41">
        <f t="shared" si="19"/>
        <v>47</v>
      </c>
      <c r="AL23" s="42">
        <f t="shared" si="20"/>
        <v>42.45</v>
      </c>
      <c r="AM23" s="43" t="str">
        <f t="shared" si="21"/>
        <v>-37º -47' -42,45" S</v>
      </c>
      <c r="AN23" s="43" t="str">
        <f t="shared" si="22"/>
        <v>122º 23' 36,647" W</v>
      </c>
      <c r="AO23" s="43" t="str">
        <f t="shared" si="23"/>
        <v>10 S 553396 4183257</v>
      </c>
    </row>
    <row r="24" spans="2:41" x14ac:dyDescent="0.25">
      <c r="E24" s="53">
        <v>37.789535522461001</v>
      </c>
      <c r="F24" s="53">
        <v>-122.39799499512</v>
      </c>
      <c r="G24" s="52">
        <f t="shared" si="0"/>
        <v>-2.1362480105043846</v>
      </c>
      <c r="H24" s="52">
        <f t="shared" si="35"/>
        <v>0.65955181766630011</v>
      </c>
      <c r="I24" s="52">
        <f t="shared" si="1"/>
        <v>10</v>
      </c>
      <c r="J24" s="52">
        <f t="shared" si="2"/>
        <v>-123</v>
      </c>
      <c r="K24" s="52">
        <f t="shared" si="36"/>
        <v>1.0506969448640824E-2</v>
      </c>
      <c r="L24" s="52">
        <f t="shared" si="37"/>
        <v>8.3031578227761201E-3</v>
      </c>
      <c r="M24" s="52">
        <f t="shared" si="3"/>
        <v>8.3033486439614713E-3</v>
      </c>
      <c r="N24" s="52">
        <f t="shared" si="38"/>
        <v>2.6730191834745121E-5</v>
      </c>
      <c r="O24" s="52">
        <f t="shared" si="4"/>
        <v>6383613.6980811199</v>
      </c>
      <c r="P24" s="52">
        <f t="shared" si="5"/>
        <v>1.4509473302490078E-7</v>
      </c>
      <c r="Q24" s="52">
        <f t="shared" si="39"/>
        <v>0.96849225527532834</v>
      </c>
      <c r="R24" s="52">
        <f t="shared" si="40"/>
        <v>0.60484456229954831</v>
      </c>
      <c r="S24" s="52">
        <f t="shared" si="41"/>
        <v>1.1437979453039642</v>
      </c>
      <c r="T24" s="52">
        <f t="shared" si="42"/>
        <v>1.0090595995528602</v>
      </c>
      <c r="U24" s="52">
        <f t="shared" si="43"/>
        <v>1.8076788782859403</v>
      </c>
      <c r="V24" s="52">
        <f t="shared" si="6"/>
        <v>5.0546225567071803E-3</v>
      </c>
      <c r="W24" s="52">
        <f t="shared" si="7"/>
        <v>4.2582015317955055E-5</v>
      </c>
      <c r="X24" s="52">
        <f t="shared" si="44"/>
        <v>1.6740578955036711E-7</v>
      </c>
      <c r="Y24" s="52">
        <f t="shared" si="8"/>
        <v>4182463.954249064</v>
      </c>
      <c r="Z24" s="38" t="str">
        <f t="shared" si="9"/>
        <v>S</v>
      </c>
      <c r="AA24" s="38" t="str">
        <f t="shared" si="10"/>
        <v>S</v>
      </c>
      <c r="AB24" s="38" t="str">
        <f t="shared" si="11"/>
        <v>U</v>
      </c>
      <c r="AC24" s="50">
        <f t="shared" si="45"/>
        <v>553005.37270713574</v>
      </c>
      <c r="AD24" s="50">
        <f t="shared" si="12"/>
        <v>4182634.5894925711</v>
      </c>
      <c r="AE24" s="51">
        <f t="shared" si="13"/>
        <v>10</v>
      </c>
      <c r="AF24" s="51" t="str">
        <f t="shared" si="14"/>
        <v>S</v>
      </c>
      <c r="AG24" s="40">
        <f t="shared" si="15"/>
        <v>-122</v>
      </c>
      <c r="AH24" s="41">
        <f t="shared" si="16"/>
        <v>-23</v>
      </c>
      <c r="AI24" s="42">
        <f t="shared" si="17"/>
        <v>-52.781999999999996</v>
      </c>
      <c r="AJ24" s="40">
        <f t="shared" si="18"/>
        <v>37</v>
      </c>
      <c r="AK24" s="41">
        <f t="shared" si="19"/>
        <v>47</v>
      </c>
      <c r="AL24" s="42">
        <f t="shared" si="20"/>
        <v>22.327999999999999</v>
      </c>
      <c r="AM24" s="43" t="str">
        <f t="shared" si="21"/>
        <v>-37º -47' -22,328" S</v>
      </c>
      <c r="AN24" s="43" t="str">
        <f t="shared" si="22"/>
        <v>122º 23' 52,782" W</v>
      </c>
      <c r="AO24" s="43" t="str">
        <f t="shared" si="23"/>
        <v>10 S 553005 4182635</v>
      </c>
    </row>
    <row r="25" spans="2:41" x14ac:dyDescent="0.25">
      <c r="E25" s="53">
        <v>37.778703999999998</v>
      </c>
      <c r="F25" s="53">
        <v>-122.403018</v>
      </c>
      <c r="G25" s="52">
        <f t="shared" si="0"/>
        <v>-2.1363356784778844</v>
      </c>
      <c r="H25" s="52">
        <f t="shared" si="35"/>
        <v>0.65936277193635173</v>
      </c>
      <c r="I25" s="52">
        <f t="shared" si="1"/>
        <v>10</v>
      </c>
      <c r="J25" s="52">
        <f t="shared" si="2"/>
        <v>-123</v>
      </c>
      <c r="K25" s="52">
        <f t="shared" si="36"/>
        <v>1.041930147514103E-2</v>
      </c>
      <c r="L25" s="52">
        <f t="shared" si="37"/>
        <v>8.2350873186901995E-3</v>
      </c>
      <c r="M25" s="52">
        <f t="shared" si="3"/>
        <v>8.2352734849796255E-3</v>
      </c>
      <c r="N25" s="52">
        <f t="shared" si="38"/>
        <v>2.6283422107753474E-5</v>
      </c>
      <c r="O25" s="52">
        <f t="shared" si="4"/>
        <v>6383609.7763169175</v>
      </c>
      <c r="P25" s="52">
        <f t="shared" si="5"/>
        <v>1.4276720227270937E-7</v>
      </c>
      <c r="Q25" s="52">
        <f t="shared" si="39"/>
        <v>0.96839802476684811</v>
      </c>
      <c r="R25" s="52">
        <f t="shared" si="40"/>
        <v>0.60496300800697311</v>
      </c>
      <c r="S25" s="52">
        <f t="shared" si="41"/>
        <v>1.1435617843197758</v>
      </c>
      <c r="T25" s="52">
        <f t="shared" si="42"/>
        <v>1.0089120902415751</v>
      </c>
      <c r="U25" s="52">
        <f t="shared" si="43"/>
        <v>1.8074946057047061</v>
      </c>
      <c r="V25" s="52">
        <f t="shared" si="6"/>
        <v>5.0546225567071803E-3</v>
      </c>
      <c r="W25" s="52">
        <f t="shared" si="7"/>
        <v>4.2582015317955055E-5</v>
      </c>
      <c r="X25" s="52">
        <f t="shared" si="44"/>
        <v>1.6740578955036711E-7</v>
      </c>
      <c r="Y25" s="52">
        <f t="shared" si="8"/>
        <v>4181262.2185119591</v>
      </c>
      <c r="Z25" s="38" t="str">
        <f t="shared" si="9"/>
        <v>S</v>
      </c>
      <c r="AA25" s="38" t="str">
        <f t="shared" si="10"/>
        <v>S</v>
      </c>
      <c r="AB25" s="38" t="str">
        <f t="shared" si="11"/>
        <v>U</v>
      </c>
      <c r="AC25" s="50">
        <f t="shared" ref="AC25:AC32" si="46">M25*O25*(1+P25/3)+500000</f>
        <v>552570.77483115345</v>
      </c>
      <c r="AD25" s="50">
        <f t="shared" si="12"/>
        <v>4181430.0016462351</v>
      </c>
      <c r="AE25" s="51">
        <f t="shared" ref="AE25:AE32" si="47">I25</f>
        <v>10</v>
      </c>
      <c r="AF25" s="51" t="str">
        <f t="shared" ref="AF25:AF32" si="48">IF(E25&lt;-16,Z25,IF(E25&lt;48,AA25,IF(E25&lt;84,AB25,"MALO")))</f>
        <v>S</v>
      </c>
      <c r="AG25" s="40">
        <f t="shared" ref="AG25:AG32" si="49">TRUNC(F25,0)</f>
        <v>-122</v>
      </c>
      <c r="AH25" s="41">
        <f t="shared" ref="AH25:AH32" si="50">TRUNC((F25-AG25)*60,0)</f>
        <v>-24</v>
      </c>
      <c r="AI25" s="42">
        <f t="shared" ref="AI25:AI32" si="51">ROUND((((F25-AG25)*60)-AH25)*60,3)</f>
        <v>-10.865</v>
      </c>
      <c r="AJ25" s="40">
        <f t="shared" ref="AJ25:AJ32" si="52">TRUNC(E25,0)</f>
        <v>37</v>
      </c>
      <c r="AK25" s="41">
        <f t="shared" ref="AK25:AK32" si="53">TRUNC((E25-AJ25)*60,0)</f>
        <v>46</v>
      </c>
      <c r="AL25" s="42">
        <f t="shared" ref="AL25:AL32" si="54">ROUND((((E25-AJ25)*60)-AK25)*60,3)</f>
        <v>43.334000000000003</v>
      </c>
      <c r="AM25" s="43" t="str">
        <f t="shared" ref="AM25:AM32" si="55">CONCATENATE(-AJ25,"º ",-AK25,"' ",-AL25,""" S")</f>
        <v>-37º -46' -43,334" S</v>
      </c>
      <c r="AN25" s="43" t="str">
        <f t="shared" ref="AN25:AN32" si="56">CONCATENATE(-AG25,"º ",-AH25,"' ",-AI25,""" W")</f>
        <v>122º 24' 10,865" W</v>
      </c>
      <c r="AO25" s="43" t="str">
        <f t="shared" ref="AO25:AO32" si="57">CONCATENATE(AE25," ",AF25," ",ROUND(AC25,0)," ",ROUND(AD25,0))</f>
        <v>10 S 552571 4181430</v>
      </c>
    </row>
    <row r="26" spans="2:41" x14ac:dyDescent="0.25">
      <c r="E26" s="53">
        <v>37.784964000000002</v>
      </c>
      <c r="F26" s="53">
        <v>-122.400689</v>
      </c>
      <c r="G26" s="52">
        <f t="shared" si="0"/>
        <v>-2.1362950297596055</v>
      </c>
      <c r="H26" s="52">
        <f t="shared" si="35"/>
        <v>0.65947202954752671</v>
      </c>
      <c r="I26" s="52">
        <f t="shared" si="1"/>
        <v>10</v>
      </c>
      <c r="J26" s="52">
        <f t="shared" si="2"/>
        <v>-123</v>
      </c>
      <c r="K26" s="52">
        <f t="shared" si="36"/>
        <v>1.0459950193419942E-2</v>
      </c>
      <c r="L26" s="52">
        <f t="shared" si="37"/>
        <v>8.2665134654040448E-3</v>
      </c>
      <c r="M26" s="52">
        <f t="shared" si="3"/>
        <v>8.266701771198863E-3</v>
      </c>
      <c r="N26" s="52">
        <f t="shared" si="38"/>
        <v>2.649039576985146E-5</v>
      </c>
      <c r="O26" s="52">
        <f t="shared" si="4"/>
        <v>6383612.0428247303</v>
      </c>
      <c r="P26" s="52">
        <f t="shared" si="5"/>
        <v>1.4383460116907093E-7</v>
      </c>
      <c r="Q26" s="52">
        <f t="shared" si="39"/>
        <v>0.9684525014919213</v>
      </c>
      <c r="R26" s="52">
        <f t="shared" si="40"/>
        <v>0.60489457002613367</v>
      </c>
      <c r="S26" s="52">
        <f t="shared" si="41"/>
        <v>1.1436982802934874</v>
      </c>
      <c r="T26" s="52">
        <f t="shared" si="42"/>
        <v>1.0089973527266489</v>
      </c>
      <c r="U26" s="52">
        <f t="shared" si="43"/>
        <v>1.8076011244712407</v>
      </c>
      <c r="V26" s="52">
        <f t="shared" si="6"/>
        <v>5.0546225567071803E-3</v>
      </c>
      <c r="W26" s="52">
        <f t="shared" si="7"/>
        <v>4.2582015317955055E-5</v>
      </c>
      <c r="X26" s="52">
        <f t="shared" si="44"/>
        <v>1.6740578955036711E-7</v>
      </c>
      <c r="Y26" s="52">
        <f t="shared" si="8"/>
        <v>4181956.752712063</v>
      </c>
      <c r="Z26" s="38" t="str">
        <f t="shared" si="9"/>
        <v>S</v>
      </c>
      <c r="AA26" s="38" t="str">
        <f t="shared" si="10"/>
        <v>S</v>
      </c>
      <c r="AB26" s="38" t="str">
        <f t="shared" si="11"/>
        <v>U</v>
      </c>
      <c r="AC26" s="50">
        <f t="shared" si="46"/>
        <v>552771.4195111841</v>
      </c>
      <c r="AD26" s="50">
        <f t="shared" si="12"/>
        <v>4182125.8571458417</v>
      </c>
      <c r="AE26" s="51">
        <f t="shared" si="47"/>
        <v>10</v>
      </c>
      <c r="AF26" s="51" t="str">
        <f t="shared" si="48"/>
        <v>S</v>
      </c>
      <c r="AG26" s="40">
        <f t="shared" si="49"/>
        <v>-122</v>
      </c>
      <c r="AH26" s="41">
        <f t="shared" si="50"/>
        <v>-24</v>
      </c>
      <c r="AI26" s="42">
        <f t="shared" si="51"/>
        <v>-2.48</v>
      </c>
      <c r="AJ26" s="40">
        <f t="shared" si="52"/>
        <v>37</v>
      </c>
      <c r="AK26" s="41">
        <f t="shared" si="53"/>
        <v>47</v>
      </c>
      <c r="AL26" s="42">
        <f t="shared" si="54"/>
        <v>5.87</v>
      </c>
      <c r="AM26" s="43" t="str">
        <f t="shared" si="55"/>
        <v>-37º -47' -5,87" S</v>
      </c>
      <c r="AN26" s="43" t="str">
        <f t="shared" si="56"/>
        <v>122º 24' 2,48" W</v>
      </c>
      <c r="AO26" s="43" t="str">
        <f t="shared" si="57"/>
        <v>10 S 552771 4182126</v>
      </c>
    </row>
    <row r="27" spans="2:41" x14ac:dyDescent="0.25">
      <c r="E27" s="53">
        <v>37.786884000000001</v>
      </c>
      <c r="F27" s="53">
        <v>-122.40211499999999</v>
      </c>
      <c r="G27" s="52">
        <f t="shared" si="0"/>
        <v>-2.1363199181547388</v>
      </c>
      <c r="H27" s="52">
        <f t="shared" si="35"/>
        <v>0.65950553986916494</v>
      </c>
      <c r="I27" s="52">
        <f t="shared" si="1"/>
        <v>10</v>
      </c>
      <c r="J27" s="52">
        <f t="shared" si="2"/>
        <v>-123</v>
      </c>
      <c r="K27" s="52">
        <f t="shared" si="36"/>
        <v>1.0435061798286682E-2</v>
      </c>
      <c r="L27" s="52">
        <f t="shared" si="37"/>
        <v>8.2466305952815788E-3</v>
      </c>
      <c r="M27" s="52">
        <f t="shared" si="3"/>
        <v>8.2468175455484363E-3</v>
      </c>
      <c r="N27" s="52">
        <f t="shared" si="38"/>
        <v>2.6364934726408329E-5</v>
      </c>
      <c r="O27" s="52">
        <f t="shared" si="4"/>
        <v>6383612.7380097033</v>
      </c>
      <c r="P27" s="52">
        <f t="shared" si="5"/>
        <v>1.4313605363753878E-7</v>
      </c>
      <c r="Q27" s="52">
        <f t="shared" si="39"/>
        <v>0.9684692007418183</v>
      </c>
      <c r="R27" s="52">
        <f t="shared" si="40"/>
        <v>0.60487357021085408</v>
      </c>
      <c r="S27" s="52">
        <f t="shared" si="41"/>
        <v>1.143740140240074</v>
      </c>
      <c r="T27" s="52">
        <f t="shared" si="42"/>
        <v>1.009023497732769</v>
      </c>
      <c r="U27" s="52">
        <f t="shared" si="43"/>
        <v>1.8076337839178436</v>
      </c>
      <c r="V27" s="52">
        <f t="shared" si="6"/>
        <v>5.0546225567071803E-3</v>
      </c>
      <c r="W27" s="52">
        <f t="shared" si="7"/>
        <v>4.2582015317955055E-5</v>
      </c>
      <c r="X27" s="52">
        <f t="shared" si="44"/>
        <v>1.6740578955036711E-7</v>
      </c>
      <c r="Y27" s="52">
        <f t="shared" si="8"/>
        <v>4182169.7729344643</v>
      </c>
      <c r="Z27" s="38" t="str">
        <f t="shared" si="9"/>
        <v>S</v>
      </c>
      <c r="AA27" s="38" t="str">
        <f t="shared" si="10"/>
        <v>S</v>
      </c>
      <c r="AB27" s="38" t="str">
        <f t="shared" si="11"/>
        <v>U</v>
      </c>
      <c r="AC27" s="50">
        <f t="shared" si="46"/>
        <v>552644.4920435797</v>
      </c>
      <c r="AD27" s="50">
        <f t="shared" si="12"/>
        <v>4182338.0764917107</v>
      </c>
      <c r="AE27" s="51">
        <f t="shared" si="47"/>
        <v>10</v>
      </c>
      <c r="AF27" s="51" t="str">
        <f t="shared" si="48"/>
        <v>S</v>
      </c>
      <c r="AG27" s="40">
        <f t="shared" si="49"/>
        <v>-122</v>
      </c>
      <c r="AH27" s="41">
        <f t="shared" si="50"/>
        <v>-24</v>
      </c>
      <c r="AI27" s="42">
        <f t="shared" si="51"/>
        <v>-7.6139999999999999</v>
      </c>
      <c r="AJ27" s="40">
        <f t="shared" si="52"/>
        <v>37</v>
      </c>
      <c r="AK27" s="41">
        <f t="shared" si="53"/>
        <v>47</v>
      </c>
      <c r="AL27" s="42">
        <f t="shared" si="54"/>
        <v>12.782</v>
      </c>
      <c r="AM27" s="43" t="str">
        <f t="shared" si="55"/>
        <v>-37º -47' -12,782" S</v>
      </c>
      <c r="AN27" s="43" t="str">
        <f t="shared" si="56"/>
        <v>122º 24' 7,614" W</v>
      </c>
      <c r="AO27" s="43" t="str">
        <f t="shared" si="57"/>
        <v>10 S 552644 4182338</v>
      </c>
    </row>
    <row r="28" spans="2:41" x14ac:dyDescent="0.25">
      <c r="E28" s="53">
        <v>37.786788999999999</v>
      </c>
      <c r="F28" s="53">
        <v>-122.400594</v>
      </c>
      <c r="G28" s="52">
        <f>F28*PI()/180</f>
        <v>-2.1362933716968162</v>
      </c>
      <c r="H28" s="52">
        <f>E28*PI()/180</f>
        <v>0.65950388180637565</v>
      </c>
      <c r="I28" s="52">
        <f>TRUNC((F28/6)+31)</f>
        <v>10</v>
      </c>
      <c r="J28" s="52">
        <f>6*I28-183</f>
        <v>-123</v>
      </c>
      <c r="K28" s="52">
        <f>+G28-((J28*PI())/180)</f>
        <v>1.0461608256209232E-2</v>
      </c>
      <c r="L28" s="52">
        <f>COS(H28)*SIN(K28)</f>
        <v>8.2676196191335625E-3</v>
      </c>
      <c r="M28" s="52">
        <f>(1/2)*LN((1+L28)/(1-L28))</f>
        <v>8.2678080005329172E-3</v>
      </c>
      <c r="N28" s="52">
        <f>ATAN((TAN(H28))/COS(K28))-H28</f>
        <v>2.6499229189957951E-5</v>
      </c>
      <c r="O28" s="52">
        <f t="shared" si="4"/>
        <v>6383612.7036122428</v>
      </c>
      <c r="P28" s="52">
        <f t="shared" si="5"/>
        <v>1.438659933236726E-7</v>
      </c>
      <c r="Q28" s="52">
        <f>SIN(2*H28)</f>
        <v>0.96846837457914448</v>
      </c>
      <c r="R28" s="52">
        <f>+Q28*(COS(H28))^2</f>
        <v>0.60487460936633652</v>
      </c>
      <c r="S28" s="52">
        <f>H28+(Q28/2)</f>
        <v>1.143738069095948</v>
      </c>
      <c r="T28" s="52">
        <f>((3*S28)+R28)/4</f>
        <v>1.009022204163545</v>
      </c>
      <c r="U28" s="52">
        <f>(5*T28+R28*(COS(H28))^2)/3</f>
        <v>1.8076321680753573</v>
      </c>
      <c r="V28" s="52">
        <f t="shared" si="6"/>
        <v>5.0546225567071803E-3</v>
      </c>
      <c r="W28" s="52">
        <f>(5/3)*V28^2</f>
        <v>4.2582015317955055E-5</v>
      </c>
      <c r="X28" s="52">
        <f>(35/27)*V28^3</f>
        <v>1.6740578955036711E-7</v>
      </c>
      <c r="Y28" s="52">
        <f t="shared" si="8"/>
        <v>4182159.2328697401</v>
      </c>
      <c r="Z28" s="38" t="str">
        <f>IF(E28&lt;-72,"C",IF(E28&lt;-64,"D",IF(E28&lt;-56,"E",IF(E28&lt;-48,"F",IF(E28&lt;-40,"G",IF(E28&lt;-32,"H",IF(E28&lt;-24,"J",IF(E28&lt;-16,"K",AA28))))))))</f>
        <v>S</v>
      </c>
      <c r="AA28" s="38" t="str">
        <f>IF(E28&lt;-8,"L",IF(E28&lt;0,"M",IF(E28&lt;8,"N",IF(E28&lt;16,"P",IF(E28&lt;24,"Q",IF(E28&lt;32,"R",IF(E28&lt;40,"S",IF(E28&lt;48,"T","no"))))))))</f>
        <v>S</v>
      </c>
      <c r="AB28" s="38" t="str">
        <f>IF(E28&lt;56,"U",IF(E28&lt;64,"V",IF(E28&lt;72,"W",IF(E28&lt;84,"X","no"))))</f>
        <v>U</v>
      </c>
      <c r="AC28" s="50">
        <f t="shared" si="46"/>
        <v>552778.48671423853</v>
      </c>
      <c r="AD28" s="50">
        <f t="shared" si="12"/>
        <v>4182328.3937101695</v>
      </c>
      <c r="AE28" s="51">
        <f t="shared" si="47"/>
        <v>10</v>
      </c>
      <c r="AF28" s="51" t="str">
        <f t="shared" si="48"/>
        <v>S</v>
      </c>
      <c r="AG28" s="40">
        <f t="shared" si="49"/>
        <v>-122</v>
      </c>
      <c r="AH28" s="41">
        <f t="shared" si="50"/>
        <v>-24</v>
      </c>
      <c r="AI28" s="42">
        <f t="shared" si="51"/>
        <v>-2.1379999999999999</v>
      </c>
      <c r="AJ28" s="40">
        <f t="shared" si="52"/>
        <v>37</v>
      </c>
      <c r="AK28" s="41">
        <f t="shared" si="53"/>
        <v>47</v>
      </c>
      <c r="AL28" s="42">
        <f t="shared" si="54"/>
        <v>12.44</v>
      </c>
      <c r="AM28" s="43" t="str">
        <f t="shared" si="55"/>
        <v>-37º -47' -12,44" S</v>
      </c>
      <c r="AN28" s="43" t="str">
        <f t="shared" si="56"/>
        <v>122º 24' 2,138" W</v>
      </c>
      <c r="AO28" s="43" t="str">
        <f t="shared" si="57"/>
        <v>10 S 552778 4182328</v>
      </c>
    </row>
    <row r="29" spans="2:41" x14ac:dyDescent="0.25">
      <c r="E29" s="53">
        <v>37.790439999999997</v>
      </c>
      <c r="F29" s="53">
        <v>-122.391868</v>
      </c>
      <c r="G29" s="52">
        <f>F29*PI()/180</f>
        <v>-2.1361410742662872</v>
      </c>
      <c r="H29" s="52">
        <f>E29*PI()/180</f>
        <v>0.6595676037773659</v>
      </c>
      <c r="I29" s="52">
        <f>TRUNC((F29/6)+31)</f>
        <v>10</v>
      </c>
      <c r="J29" s="52">
        <f>6*I29-183</f>
        <v>-123</v>
      </c>
      <c r="K29" s="52">
        <f>+G29-((J29*PI())/180)</f>
        <v>1.0613905686738256E-2</v>
      </c>
      <c r="L29" s="52">
        <f>COS(H29)*SIN(K29)</f>
        <v>8.3875586152524946E-3</v>
      </c>
      <c r="M29" s="52">
        <f>(1/2)*LN((1+L29)/(1-L29))</f>
        <v>8.3877553149908791E-3</v>
      </c>
      <c r="N29" s="52">
        <f>ATAN((TAN(H29))/COS(K29))-H29</f>
        <v>2.7277297163563752E-5</v>
      </c>
      <c r="O29" s="52">
        <f t="shared" si="4"/>
        <v>6383614.0255824598</v>
      </c>
      <c r="P29" s="52">
        <f t="shared" si="5"/>
        <v>1.4805598714062837E-7</v>
      </c>
      <c r="Q29" s="52">
        <f>SIN(2*H29)</f>
        <v>0.96850011765481836</v>
      </c>
      <c r="R29" s="52">
        <f>+Q29*(COS(H29))^2</f>
        <v>0.60483466533389707</v>
      </c>
      <c r="S29" s="52">
        <f>H29+(Q29/2)</f>
        <v>1.1438176626047751</v>
      </c>
      <c r="T29" s="52">
        <f>((3*S29)+R29)/4</f>
        <v>1.0090719132870556</v>
      </c>
      <c r="U29" s="52">
        <f>(5*T29+R29*(COS(H29))^2)/3</f>
        <v>1.8076942584894777</v>
      </c>
      <c r="V29" s="52">
        <f t="shared" si="6"/>
        <v>5.0546225567071803E-3</v>
      </c>
      <c r="W29" s="52">
        <f>(5/3)*V29^2</f>
        <v>4.2582015317955055E-5</v>
      </c>
      <c r="X29" s="52">
        <f>(35/27)*V29^3</f>
        <v>1.6740578955036711E-7</v>
      </c>
      <c r="Y29" s="52">
        <f t="shared" si="8"/>
        <v>4182564.3043218488</v>
      </c>
      <c r="Z29" s="38" t="str">
        <f>IF(E29&lt;-72,"C",IF(E29&lt;-64,"D",IF(E29&lt;-56,"E",IF(E29&lt;-48,"F",IF(E29&lt;-40,"G",IF(E29&lt;-32,"H",IF(E29&lt;-24,"J",IF(E29&lt;-16,"K",AA29))))))))</f>
        <v>S</v>
      </c>
      <c r="AA29" s="38" t="str">
        <f>IF(E29&lt;-8,"L",IF(E29&lt;0,"M",IF(E29&lt;8,"N",IF(E29&lt;16,"P",IF(E29&lt;24,"Q",IF(E29&lt;32,"R",IF(E29&lt;40,"S",IF(E29&lt;48,"T","no"))))))))</f>
        <v>S</v>
      </c>
      <c r="AB29" s="38" t="str">
        <f>IF(E29&lt;56,"U",IF(E29&lt;64,"V",IF(E29&lt;72,"W",IF(E29&lt;84,"X","no"))))</f>
        <v>U</v>
      </c>
      <c r="AC29" s="50">
        <f t="shared" si="46"/>
        <v>553544.19511444238</v>
      </c>
      <c r="AD29" s="50">
        <f t="shared" si="12"/>
        <v>4182738.432084383</v>
      </c>
      <c r="AE29" s="51">
        <f t="shared" si="47"/>
        <v>10</v>
      </c>
      <c r="AF29" s="51" t="str">
        <f t="shared" si="48"/>
        <v>S</v>
      </c>
      <c r="AG29" s="40">
        <f t="shared" si="49"/>
        <v>-122</v>
      </c>
      <c r="AH29" s="41">
        <f t="shared" si="50"/>
        <v>-23</v>
      </c>
      <c r="AI29" s="42">
        <f t="shared" si="51"/>
        <v>-30.725000000000001</v>
      </c>
      <c r="AJ29" s="40">
        <f t="shared" si="52"/>
        <v>37</v>
      </c>
      <c r="AK29" s="41">
        <f t="shared" si="53"/>
        <v>47</v>
      </c>
      <c r="AL29" s="42">
        <f t="shared" si="54"/>
        <v>25.584</v>
      </c>
      <c r="AM29" s="43" t="str">
        <f t="shared" si="55"/>
        <v>-37º -47' -25,584" S</v>
      </c>
      <c r="AN29" s="43" t="str">
        <f t="shared" si="56"/>
        <v>122º 23' 30,725" W</v>
      </c>
      <c r="AO29" s="43" t="str">
        <f t="shared" si="57"/>
        <v>10 S 553544 4182738</v>
      </c>
    </row>
    <row r="30" spans="2:41" x14ac:dyDescent="0.25">
      <c r="B30" s="87" t="s">
        <v>46</v>
      </c>
      <c r="C30" s="88"/>
      <c r="E30" s="53">
        <v>37.781739000000002</v>
      </c>
      <c r="F30" s="53">
        <v>-122.397352</v>
      </c>
      <c r="G30" s="52">
        <f>F30*PI()/180</f>
        <v>-2.1362367881224666</v>
      </c>
      <c r="H30" s="52">
        <f>E30*PI()/180</f>
        <v>0.65941574267914993</v>
      </c>
      <c r="I30" s="52">
        <f>TRUNC((F30/6)+31)</f>
        <v>10</v>
      </c>
      <c r="J30" s="52">
        <f>6*I30-183</f>
        <v>-123</v>
      </c>
      <c r="K30" s="52">
        <f>+G30-((J30*PI())/180)</f>
        <v>1.0518191830558798E-2</v>
      </c>
      <c r="L30" s="52">
        <f>COS(H30)*SIN(K30)</f>
        <v>8.3129029415269368E-3</v>
      </c>
      <c r="M30" s="52">
        <f>(1/2)*LN((1+L30)/(1-L30))</f>
        <v>8.3130944353997701E-3</v>
      </c>
      <c r="N30" s="52">
        <f>ATAN((TAN(H30))/COS(K30))-H30</f>
        <v>2.6785448808075429E-5</v>
      </c>
      <c r="O30" s="52">
        <f t="shared" si="4"/>
        <v>6383610.875158716</v>
      </c>
      <c r="P30" s="52">
        <f t="shared" si="5"/>
        <v>1.4546622252639741E-7</v>
      </c>
      <c r="Q30" s="52">
        <f>SIN(2*H30)</f>
        <v>0.9684244421807503</v>
      </c>
      <c r="R30" s="52">
        <f>+Q30*(COS(H30))^2</f>
        <v>0.60492983337891248</v>
      </c>
      <c r="S30" s="52">
        <f>H30+(Q30/2)</f>
        <v>1.143627963769525</v>
      </c>
      <c r="T30" s="52">
        <f>((3*S30)+R30)/4</f>
        <v>1.008953431171872</v>
      </c>
      <c r="U30" s="52">
        <f>(5*T30+R30*(COS(H30))^2)/3</f>
        <v>1.8075462553489763</v>
      </c>
      <c r="V30" s="52">
        <f t="shared" si="6"/>
        <v>5.0546225567071803E-3</v>
      </c>
      <c r="W30" s="52">
        <f>(5/3)*V30^2</f>
        <v>4.2582015317955055E-5</v>
      </c>
      <c r="X30" s="52">
        <f>(35/27)*V30^3</f>
        <v>1.6740578955036711E-7</v>
      </c>
      <c r="Y30" s="52">
        <f t="shared" si="8"/>
        <v>4181598.945463872</v>
      </c>
      <c r="Z30" s="38" t="str">
        <f>IF(E30&lt;-72,"C",IF(E30&lt;-64,"D",IF(E30&lt;-56,"E",IF(E30&lt;-48,"F",IF(E30&lt;-40,"G",IF(E30&lt;-32,"H",IF(E30&lt;-24,"J",IF(E30&lt;-16,"K",AA30))))))))</f>
        <v>S</v>
      </c>
      <c r="AA30" s="38" t="str">
        <f>IF(E30&lt;-8,"L",IF(E30&lt;0,"M",IF(E30&lt;8,"N",IF(E30&lt;16,"P",IF(E30&lt;24,"Q",IF(E30&lt;32,"R",IF(E30&lt;40,"S",IF(E30&lt;48,"T","no"))))))))</f>
        <v>S</v>
      </c>
      <c r="AB30" s="38" t="str">
        <f>IF(E30&lt;56,"U",IF(E30&lt;64,"V",IF(E30&lt;72,"W",IF(E30&lt;84,"X","no"))))</f>
        <v>U</v>
      </c>
      <c r="AC30" s="50">
        <f t="shared" si="46"/>
        <v>553067.56261721859</v>
      </c>
      <c r="AD30" s="50">
        <f t="shared" si="12"/>
        <v>4181769.9333710521</v>
      </c>
      <c r="AE30" s="51">
        <f t="shared" si="47"/>
        <v>10</v>
      </c>
      <c r="AF30" s="51" t="str">
        <f t="shared" si="48"/>
        <v>S</v>
      </c>
      <c r="AG30" s="40">
        <f t="shared" si="49"/>
        <v>-122</v>
      </c>
      <c r="AH30" s="41">
        <f t="shared" si="50"/>
        <v>-23</v>
      </c>
      <c r="AI30" s="42">
        <f t="shared" si="51"/>
        <v>-50.466999999999999</v>
      </c>
      <c r="AJ30" s="40">
        <f t="shared" si="52"/>
        <v>37</v>
      </c>
      <c r="AK30" s="41">
        <f t="shared" si="53"/>
        <v>46</v>
      </c>
      <c r="AL30" s="42">
        <f t="shared" si="54"/>
        <v>54.26</v>
      </c>
      <c r="AM30" s="43" t="str">
        <f t="shared" si="55"/>
        <v>-37º -46' -54,26" S</v>
      </c>
      <c r="AN30" s="43" t="str">
        <f t="shared" si="56"/>
        <v>122º 23' 50,467" W</v>
      </c>
      <c r="AO30" s="43" t="str">
        <f t="shared" si="57"/>
        <v>10 S 553068 4181770</v>
      </c>
    </row>
    <row r="31" spans="2:41" x14ac:dyDescent="0.25">
      <c r="E31" s="53">
        <v>37.793937</v>
      </c>
      <c r="F31" s="53">
        <v>-122.399117</v>
      </c>
      <c r="G31" s="52">
        <f>F31*PI()/180</f>
        <v>-2.136267593183764</v>
      </c>
      <c r="H31" s="52">
        <f>E31*PI()/180</f>
        <v>0.6596286379413081</v>
      </c>
      <c r="I31" s="52">
        <f>TRUNC((F31/6)+31)</f>
        <v>10</v>
      </c>
      <c r="J31" s="52">
        <f>6*I31-183</f>
        <v>-123</v>
      </c>
      <c r="K31" s="52">
        <f>+G31-((J31*PI())/180)</f>
        <v>1.048738676926142E-2</v>
      </c>
      <c r="L31" s="52">
        <f>COS(H31)*SIN(K31)</f>
        <v>8.2871894473018261E-3</v>
      </c>
      <c r="M31" s="52">
        <f>(1/2)*LN((1+L31)/(1-L31))</f>
        <v>8.2873791696287512E-3</v>
      </c>
      <c r="N31" s="52">
        <f>ATAN((TAN(H31))/COS(K31))-H31</f>
        <v>2.6631695487777662E-5</v>
      </c>
      <c r="O31" s="52">
        <f t="shared" si="4"/>
        <v>6383615.2918330608</v>
      </c>
      <c r="P31" s="52">
        <f t="shared" si="5"/>
        <v>1.4451994158353404E-7</v>
      </c>
      <c r="Q31" s="52">
        <f>SIN(2*H31)</f>
        <v>0.96853050705136956</v>
      </c>
      <c r="R31" s="52">
        <f>+Q31*(COS(H31))^2</f>
        <v>0.60479639142971642</v>
      </c>
      <c r="S31" s="52">
        <f>H31+(Q31/2)</f>
        <v>1.1438938914669929</v>
      </c>
      <c r="T31" s="52">
        <f>((3*S31)+R31)/4</f>
        <v>1.0091195164576738</v>
      </c>
      <c r="U31" s="52">
        <f>(5*T31+R31*(COS(H31))^2)/3</f>
        <v>1.8077537126591634</v>
      </c>
      <c r="V31" s="52">
        <f t="shared" si="6"/>
        <v>5.0546225567071803E-3</v>
      </c>
      <c r="W31" s="52">
        <f>(5/3)*V31^2</f>
        <v>4.2582015317955055E-5</v>
      </c>
      <c r="X31" s="52">
        <f>(35/27)*V31^3</f>
        <v>1.6740578955036711E-7</v>
      </c>
      <c r="Y31" s="52">
        <f t="shared" si="8"/>
        <v>4182952.2900050916</v>
      </c>
      <c r="Z31" s="38" t="str">
        <f>IF(E31&lt;-72,"C",IF(E31&lt;-64,"D",IF(E31&lt;-56,"E",IF(E31&lt;-48,"F",IF(E31&lt;-40,"G",IF(E31&lt;-32,"H",IF(E31&lt;-24,"J",IF(E31&lt;-16,"K",AA31))))))))</f>
        <v>S</v>
      </c>
      <c r="AA31" s="38" t="str">
        <f>IF(E31&lt;-8,"L",IF(E31&lt;0,"M",IF(E31&lt;8,"N",IF(E31&lt;16,"P",IF(E31&lt;24,"Q",IF(E31&lt;32,"R",IF(E31&lt;40,"S",IF(E31&lt;48,"T","no"))))))))</f>
        <v>S</v>
      </c>
      <c r="AB31" s="38" t="str">
        <f>IF(E31&lt;56,"U",IF(E31&lt;64,"V",IF(E31&lt;72,"W",IF(E31&lt;84,"X","no"))))</f>
        <v>U</v>
      </c>
      <c r="AC31" s="50">
        <f t="shared" si="46"/>
        <v>552903.44294499489</v>
      </c>
      <c r="AD31" s="50">
        <f t="shared" si="12"/>
        <v>4183122.2965282239</v>
      </c>
      <c r="AE31" s="51">
        <f t="shared" si="47"/>
        <v>10</v>
      </c>
      <c r="AF31" s="51" t="str">
        <f t="shared" si="48"/>
        <v>S</v>
      </c>
      <c r="AG31" s="40">
        <f t="shared" si="49"/>
        <v>-122</v>
      </c>
      <c r="AH31" s="41">
        <f t="shared" si="50"/>
        <v>-23</v>
      </c>
      <c r="AI31" s="42">
        <f t="shared" si="51"/>
        <v>-56.820999999999998</v>
      </c>
      <c r="AJ31" s="40">
        <f t="shared" si="52"/>
        <v>37</v>
      </c>
      <c r="AK31" s="41">
        <f t="shared" si="53"/>
        <v>47</v>
      </c>
      <c r="AL31" s="42">
        <f t="shared" si="54"/>
        <v>38.173000000000002</v>
      </c>
      <c r="AM31" s="43" t="str">
        <f t="shared" si="55"/>
        <v>-37º -47' -38,173" S</v>
      </c>
      <c r="AN31" s="43" t="str">
        <f t="shared" si="56"/>
        <v>122º 23' 56,821" W</v>
      </c>
      <c r="AO31" s="43" t="str">
        <f t="shared" si="57"/>
        <v>10 S 552903 4183122</v>
      </c>
    </row>
    <row r="32" spans="2:41" x14ac:dyDescent="0.25">
      <c r="E32" s="53">
        <v>37.786788999999999</v>
      </c>
      <c r="F32" s="53">
        <v>-122.395329</v>
      </c>
      <c r="G32" s="52">
        <f>F32*PI()/180</f>
        <v>-2.1362014801116986</v>
      </c>
      <c r="H32" s="52">
        <f>E32*PI()/180</f>
        <v>0.65950388180637565</v>
      </c>
      <c r="I32" s="52">
        <f>TRUNC((F32/6)+31)</f>
        <v>10</v>
      </c>
      <c r="J32" s="52">
        <f>6*I32-183</f>
        <v>-123</v>
      </c>
      <c r="K32" s="52">
        <f>+G32-((J32*PI())/180)</f>
        <v>1.0553499841326808E-2</v>
      </c>
      <c r="L32" s="52">
        <f>COS(H32)*SIN(K32)</f>
        <v>8.3402371910035189E-3</v>
      </c>
      <c r="M32" s="52">
        <f>(1/2)*LN((1+L32)/(1-L32))</f>
        <v>8.3404305801412296E-3</v>
      </c>
      <c r="N32" s="52">
        <f>ATAN((TAN(H32))/COS(K32))-H32</f>
        <v>2.6966807955552952E-5</v>
      </c>
      <c r="O32" s="52">
        <f t="shared" si="4"/>
        <v>6383612.7036122428</v>
      </c>
      <c r="P32" s="52">
        <f t="shared" si="5"/>
        <v>1.4640446679784576E-7</v>
      </c>
      <c r="Q32" s="52">
        <f>SIN(2*H32)</f>
        <v>0.96846837457914448</v>
      </c>
      <c r="R32" s="52">
        <f>+Q32*(COS(H32))^2</f>
        <v>0.60487460936633652</v>
      </c>
      <c r="S32" s="52">
        <f>H32+(Q32/2)</f>
        <v>1.143738069095948</v>
      </c>
      <c r="T32" s="52">
        <f>((3*S32)+R32)/4</f>
        <v>1.009022204163545</v>
      </c>
      <c r="U32" s="52">
        <f>(5*T32+R32*(COS(H32))^2)/3</f>
        <v>1.8076321680753573</v>
      </c>
      <c r="V32" s="52">
        <f t="shared" si="6"/>
        <v>5.0546225567071803E-3</v>
      </c>
      <c r="W32" s="52">
        <f>(5/3)*V32^2</f>
        <v>4.2582015317955055E-5</v>
      </c>
      <c r="X32" s="52">
        <f>(35/27)*V32^3</f>
        <v>1.6740578955036711E-7</v>
      </c>
      <c r="Y32" s="52">
        <f t="shared" si="8"/>
        <v>4182159.2328697401</v>
      </c>
      <c r="Z32" s="38" t="str">
        <f>IF(E32&lt;-72,"C",IF(E32&lt;-64,"D",IF(E32&lt;-56,"E",IF(E32&lt;-48,"F",IF(E32&lt;-40,"G",IF(E32&lt;-32,"H",IF(E32&lt;-24,"J",IF(E32&lt;-16,"K",AA32))))))))</f>
        <v>S</v>
      </c>
      <c r="AA32" s="38" t="str">
        <f>IF(E32&lt;-8,"L",IF(E32&lt;0,"M",IF(E32&lt;8,"N",IF(E32&lt;16,"P",IF(E32&lt;24,"Q",IF(E32&lt;32,"R",IF(E32&lt;40,"S",IF(E32&lt;48,"T","no"))))))))</f>
        <v>S</v>
      </c>
      <c r="AB32" s="38" t="str">
        <f>IF(E32&lt;56,"U",IF(E32&lt;64,"V",IF(E32&lt;72,"W",IF(E32&lt;84,"X","no"))))</f>
        <v>U</v>
      </c>
      <c r="AC32" s="50">
        <f t="shared" si="46"/>
        <v>553242.08120327827</v>
      </c>
      <c r="AD32" s="50">
        <f t="shared" si="12"/>
        <v>4182331.3785527837</v>
      </c>
      <c r="AE32" s="51">
        <f t="shared" si="47"/>
        <v>10</v>
      </c>
      <c r="AF32" s="51" t="str">
        <f t="shared" si="48"/>
        <v>S</v>
      </c>
      <c r="AG32" s="40">
        <f t="shared" si="49"/>
        <v>-122</v>
      </c>
      <c r="AH32" s="41">
        <f t="shared" si="50"/>
        <v>-23</v>
      </c>
      <c r="AI32" s="42">
        <f t="shared" si="51"/>
        <v>-43.183999999999997</v>
      </c>
      <c r="AJ32" s="40">
        <f t="shared" si="52"/>
        <v>37</v>
      </c>
      <c r="AK32" s="41">
        <f t="shared" si="53"/>
        <v>47</v>
      </c>
      <c r="AL32" s="42">
        <f t="shared" si="54"/>
        <v>12.44</v>
      </c>
      <c r="AM32" s="43" t="str">
        <f t="shared" si="55"/>
        <v>-37º -47' -12,44" S</v>
      </c>
      <c r="AN32" s="43" t="str">
        <f t="shared" si="56"/>
        <v>122º 23' 43,184" W</v>
      </c>
      <c r="AO32" s="43" t="str">
        <f t="shared" si="57"/>
        <v>10 S 553242 4182331</v>
      </c>
    </row>
    <row r="33" spans="5:41" x14ac:dyDescent="0.25">
      <c r="E33" s="53">
        <v>37.779926000000003</v>
      </c>
      <c r="F33" s="53">
        <v>-122.390728</v>
      </c>
      <c r="G33" s="52">
        <f t="shared" ref="G33:G45" si="58">F33*PI()/180</f>
        <v>-2.1361211775128144</v>
      </c>
      <c r="H33" s="52">
        <f t="shared" ref="H33:H45" si="59">E33*PI()/180</f>
        <v>0.65938409985981128</v>
      </c>
      <c r="I33" s="52">
        <f t="shared" ref="I33:I45" si="60">TRUNC((F33/6)+31)</f>
        <v>10</v>
      </c>
      <c r="J33" s="52">
        <f t="shared" ref="J33:J45" si="61">6*I33-183</f>
        <v>-123</v>
      </c>
      <c r="K33" s="52">
        <f t="shared" ref="K33:K45" si="62">+G33-((J33*PI())/180)</f>
        <v>1.063380244021106E-2</v>
      </c>
      <c r="L33" s="52">
        <f t="shared" ref="L33:L45" si="63">COS(H33)*SIN(K33)</f>
        <v>8.404476853395763E-3</v>
      </c>
      <c r="M33" s="52">
        <f t="shared" ref="M33:M45" si="64">(1/2)*LN((1+L33)/(1-L33))</f>
        <v>8.4046747458378472E-3</v>
      </c>
      <c r="N33" s="52">
        <f t="shared" ref="N33:N45" si="65">ATAN((TAN(H33))/COS(K33))-H33</f>
        <v>2.737707815714252E-5</v>
      </c>
      <c r="O33" s="52">
        <f t="shared" ref="O33:O45" si="66">($C$19/(1+$C$18*(COS(H33))^2)^(1/2))*0.9996</f>
        <v>6383610.2187464163</v>
      </c>
      <c r="P33" s="52">
        <f t="shared" ref="P33:P45" si="67">($C$18/2)*M33^2*(COS(H33))^2</f>
        <v>1.4869619660096555E-7</v>
      </c>
      <c r="Q33" s="52">
        <f t="shared" ref="Q33:Q45" si="68">SIN(2*H33)</f>
        <v>0.96840866267356207</v>
      </c>
      <c r="R33" s="52">
        <f t="shared" ref="R33:R45" si="69">+Q33*(COS(H33))^2</f>
        <v>0.60494965201571615</v>
      </c>
      <c r="S33" s="52">
        <f t="shared" ref="S33:S45" si="70">H33+(Q33/2)</f>
        <v>1.1435884311965923</v>
      </c>
      <c r="T33" s="52">
        <f t="shared" ref="T33:T45" si="71">((3*S33)+R33)/4</f>
        <v>1.0089287364013733</v>
      </c>
      <c r="U33" s="52">
        <f t="shared" ref="U33:U45" si="72">(5*T33+R33*(COS(H33))^2)/3</f>
        <v>1.8075154032366616</v>
      </c>
      <c r="V33" s="52">
        <f t="shared" si="6"/>
        <v>5.0546225567071803E-3</v>
      </c>
      <c r="W33" s="52">
        <f t="shared" ref="W33:W45" si="73">(5/3)*V33^2</f>
        <v>4.2582015317955055E-5</v>
      </c>
      <c r="X33" s="52">
        <f t="shared" ref="X33:X45" si="74">(35/27)*V33^3</f>
        <v>1.6740578955036711E-7</v>
      </c>
      <c r="Y33" s="52">
        <f t="shared" ref="Y33:Y45" si="75">0.9996*$C$19*(H33-(V33*S33)+(W33*T33)-(X33*U33))</f>
        <v>4181397.7968552122</v>
      </c>
      <c r="Z33" s="38" t="str">
        <f t="shared" ref="Z33:Z45" si="76">IF(E33&lt;-72,"C",IF(E33&lt;-64,"D",IF(E33&lt;-56,"E",IF(E33&lt;-48,"F",IF(E33&lt;-40,"G",IF(E33&lt;-32,"H",IF(E33&lt;-24,"J",IF(E33&lt;-16,"K",AA33))))))))</f>
        <v>S</v>
      </c>
      <c r="AA33" s="38" t="str">
        <f t="shared" ref="AA33:AA45" si="77">IF(E33&lt;-8,"L",IF(E33&lt;0,"M",IF(E33&lt;8,"N",IF(E33&lt;16,"P",IF(E33&lt;24,"Q",IF(E33&lt;32,"R",IF(E33&lt;40,"S",IF(E33&lt;48,"T","no"))))))))</f>
        <v>S</v>
      </c>
      <c r="AB33" s="38" t="str">
        <f t="shared" ref="AB33:AB45" si="78">IF(E33&lt;56,"U",IF(E33&lt;64,"V",IF(E33&lt;72,"W",IF(E33&lt;84,"X","no"))))</f>
        <v>U</v>
      </c>
      <c r="AC33" s="50">
        <f t="shared" ref="AC33:AC45" si="79">M33*O33*(1+P33/3)+500000</f>
        <v>553652.17025206145</v>
      </c>
      <c r="AD33" s="50">
        <f t="shared" ref="AD33:AD45" si="80">IF($C$22="S",N33*O33*(1+P33)+Y33+10000000,N33*O33*(1+P33)+Y33)</f>
        <v>4181572.5614770823</v>
      </c>
      <c r="AE33" s="51">
        <f t="shared" ref="AE33:AE45" si="81">I33</f>
        <v>10</v>
      </c>
      <c r="AF33" s="51" t="str">
        <f t="shared" ref="AF33:AF45" si="82">IF(E33&lt;-16,Z33,IF(E33&lt;48,AA33,IF(E33&lt;84,AB33,"MALO")))</f>
        <v>S</v>
      </c>
      <c r="AG33" s="40">
        <f t="shared" ref="AG33:AG45" si="83">TRUNC(F33,0)</f>
        <v>-122</v>
      </c>
      <c r="AH33" s="41">
        <f t="shared" ref="AH33:AH45" si="84">TRUNC((F33-AG33)*60,0)</f>
        <v>-23</v>
      </c>
      <c r="AI33" s="42">
        <f t="shared" ref="AI33:AI45" si="85">ROUND((((F33-AG33)*60)-AH33)*60,3)</f>
        <v>-26.620999999999999</v>
      </c>
      <c r="AJ33" s="40">
        <f t="shared" ref="AJ33:AJ45" si="86">TRUNC(E33,0)</f>
        <v>37</v>
      </c>
      <c r="AK33" s="41">
        <f t="shared" ref="AK33:AK45" si="87">TRUNC((E33-AJ33)*60,0)</f>
        <v>46</v>
      </c>
      <c r="AL33" s="42">
        <f t="shared" ref="AL33:AL45" si="88">ROUND((((E33-AJ33)*60)-AK33)*60,3)</f>
        <v>47.734000000000002</v>
      </c>
      <c r="AM33" s="43" t="str">
        <f t="shared" ref="AM33:AM45" si="89">CONCATENATE(-AJ33,"º ",-AK33,"' ",-AL33,""" S")</f>
        <v>-37º -46' -47,734" S</v>
      </c>
      <c r="AN33" s="43" t="str">
        <f t="shared" ref="AN33:AN45" si="90">CONCATENATE(-AG33,"º ",-AH33,"' ",-AI33,""" W")</f>
        <v>122º 23' 26,621" W</v>
      </c>
      <c r="AO33" s="43" t="str">
        <f t="shared" ref="AO33:AO45" si="91">CONCATENATE(AE33," ",AF33," ",ROUND(AC33,0)," ",ROUND(AD33,0))</f>
        <v>10 S 553652 4181573</v>
      </c>
    </row>
    <row r="34" spans="5:41" x14ac:dyDescent="0.25">
      <c r="E34" s="53">
        <v>37.792025000000002</v>
      </c>
      <c r="F34" s="53">
        <v>-122.40944500000001</v>
      </c>
      <c r="G34" s="52">
        <f t="shared" si="58"/>
        <v>-2.13644785078891</v>
      </c>
      <c r="H34" s="52">
        <f t="shared" si="59"/>
        <v>0.65959526724601003</v>
      </c>
      <c r="I34" s="52">
        <f t="shared" si="60"/>
        <v>10</v>
      </c>
      <c r="J34" s="52">
        <f t="shared" si="61"/>
        <v>-123</v>
      </c>
      <c r="K34" s="52">
        <f t="shared" si="62"/>
        <v>1.0307129164115469E-2</v>
      </c>
      <c r="L34" s="52">
        <f t="shared" si="63"/>
        <v>8.1449647822928462E-3</v>
      </c>
      <c r="M34" s="52">
        <f t="shared" si="64"/>
        <v>8.1451449030089679E-3</v>
      </c>
      <c r="N34" s="52">
        <f t="shared" si="65"/>
        <v>2.5723606766114848E-5</v>
      </c>
      <c r="O34" s="52">
        <f t="shared" si="66"/>
        <v>6383614.5995000061</v>
      </c>
      <c r="P34" s="52">
        <f t="shared" si="67"/>
        <v>1.3960901594845534E-7</v>
      </c>
      <c r="Q34" s="52">
        <f t="shared" si="68"/>
        <v>0.96851389330444804</v>
      </c>
      <c r="R34" s="52">
        <f t="shared" si="69"/>
        <v>0.60481731963816809</v>
      </c>
      <c r="S34" s="52">
        <f t="shared" si="70"/>
        <v>1.1438522138982341</v>
      </c>
      <c r="T34" s="52">
        <f t="shared" si="71"/>
        <v>1.0090934903332176</v>
      </c>
      <c r="U34" s="52">
        <f t="shared" si="72"/>
        <v>1.8077212079246243</v>
      </c>
      <c r="V34" s="52">
        <f t="shared" si="6"/>
        <v>5.0546225567071803E-3</v>
      </c>
      <c r="W34" s="52">
        <f t="shared" si="73"/>
        <v>4.2582015317955055E-5</v>
      </c>
      <c r="X34" s="52">
        <f t="shared" si="74"/>
        <v>1.6740578955036711E-7</v>
      </c>
      <c r="Y34" s="52">
        <f t="shared" si="75"/>
        <v>4182740.1571122115</v>
      </c>
      <c r="Z34" s="38" t="str">
        <f t="shared" si="76"/>
        <v>S</v>
      </c>
      <c r="AA34" s="38" t="str">
        <f t="shared" si="77"/>
        <v>S</v>
      </c>
      <c r="AB34" s="38" t="str">
        <f t="shared" si="78"/>
        <v>U</v>
      </c>
      <c r="AC34" s="50">
        <f t="shared" si="79"/>
        <v>551995.46833756974</v>
      </c>
      <c r="AD34" s="50">
        <f t="shared" si="80"/>
        <v>4182904.3667268404</v>
      </c>
      <c r="AE34" s="51">
        <f t="shared" si="81"/>
        <v>10</v>
      </c>
      <c r="AF34" s="51" t="str">
        <f t="shared" si="82"/>
        <v>S</v>
      </c>
      <c r="AG34" s="40">
        <f t="shared" si="83"/>
        <v>-122</v>
      </c>
      <c r="AH34" s="41">
        <f t="shared" si="84"/>
        <v>-24</v>
      </c>
      <c r="AI34" s="42">
        <f t="shared" si="85"/>
        <v>-34.002000000000002</v>
      </c>
      <c r="AJ34" s="40">
        <f t="shared" si="86"/>
        <v>37</v>
      </c>
      <c r="AK34" s="41">
        <f t="shared" si="87"/>
        <v>47</v>
      </c>
      <c r="AL34" s="42">
        <f t="shared" si="88"/>
        <v>31.29</v>
      </c>
      <c r="AM34" s="43" t="str">
        <f t="shared" si="89"/>
        <v>-37º -47' -31,29" S</v>
      </c>
      <c r="AN34" s="43" t="str">
        <f t="shared" si="90"/>
        <v>122º 24' 34,002" W</v>
      </c>
      <c r="AO34" s="43" t="str">
        <f t="shared" si="91"/>
        <v>10 S 551995 4182904</v>
      </c>
    </row>
    <row r="35" spans="5:41" x14ac:dyDescent="0.25">
      <c r="E35" s="53">
        <v>37.802276999999997</v>
      </c>
      <c r="F35" s="53">
        <v>-122.398224</v>
      </c>
      <c r="G35" s="52">
        <f t="shared" si="58"/>
        <v>-2.1362520073935438</v>
      </c>
      <c r="H35" s="52">
        <f t="shared" si="59"/>
        <v>0.65977419840092444</v>
      </c>
      <c r="I35" s="52">
        <f t="shared" si="60"/>
        <v>10</v>
      </c>
      <c r="J35" s="52">
        <f t="shared" si="61"/>
        <v>-123</v>
      </c>
      <c r="K35" s="52">
        <f t="shared" si="62"/>
        <v>1.0502972559481627E-2</v>
      </c>
      <c r="L35" s="52">
        <f t="shared" si="63"/>
        <v>8.2985680041516643E-3</v>
      </c>
      <c r="M35" s="52">
        <f t="shared" si="64"/>
        <v>8.298758509056807E-3</v>
      </c>
      <c r="N35" s="52">
        <f t="shared" si="65"/>
        <v>2.6712910473958296E-5</v>
      </c>
      <c r="O35" s="52">
        <f t="shared" si="66"/>
        <v>6383618.3118791599</v>
      </c>
      <c r="P35" s="52">
        <f t="shared" si="67"/>
        <v>1.4488437384941683E-7</v>
      </c>
      <c r="Q35" s="52">
        <f t="shared" si="68"/>
        <v>0.9686029245118899</v>
      </c>
      <c r="R35" s="52">
        <f t="shared" si="69"/>
        <v>0.60470505382714845</v>
      </c>
      <c r="S35" s="52">
        <f t="shared" si="70"/>
        <v>1.1440756606568694</v>
      </c>
      <c r="T35" s="52">
        <f t="shared" si="71"/>
        <v>1.009233008949439</v>
      </c>
      <c r="U35" s="52">
        <f t="shared" si="72"/>
        <v>1.8078954368507112</v>
      </c>
      <c r="V35" s="52">
        <f t="shared" si="6"/>
        <v>5.0546225567071803E-3</v>
      </c>
      <c r="W35" s="52">
        <f t="shared" si="73"/>
        <v>4.2582015317955055E-5</v>
      </c>
      <c r="X35" s="52">
        <f t="shared" si="74"/>
        <v>1.6740578955036711E-7</v>
      </c>
      <c r="Y35" s="52">
        <f t="shared" si="75"/>
        <v>4183877.5985144591</v>
      </c>
      <c r="Z35" s="38" t="str">
        <f t="shared" si="76"/>
        <v>S</v>
      </c>
      <c r="AA35" s="38" t="str">
        <f t="shared" si="77"/>
        <v>S</v>
      </c>
      <c r="AB35" s="38" t="str">
        <f t="shared" si="78"/>
        <v>U</v>
      </c>
      <c r="AC35" s="50">
        <f t="shared" si="79"/>
        <v>552976.10934274807</v>
      </c>
      <c r="AD35" s="50">
        <f t="shared" si="80"/>
        <v>4184048.1235636305</v>
      </c>
      <c r="AE35" s="51">
        <f t="shared" si="81"/>
        <v>10</v>
      </c>
      <c r="AF35" s="51" t="str">
        <f t="shared" si="82"/>
        <v>S</v>
      </c>
      <c r="AG35" s="40">
        <f t="shared" si="83"/>
        <v>-122</v>
      </c>
      <c r="AH35" s="41">
        <f t="shared" si="84"/>
        <v>-23</v>
      </c>
      <c r="AI35" s="42">
        <f t="shared" si="85"/>
        <v>-53.606000000000002</v>
      </c>
      <c r="AJ35" s="40">
        <f t="shared" si="86"/>
        <v>37</v>
      </c>
      <c r="AK35" s="41">
        <f t="shared" si="87"/>
        <v>48</v>
      </c>
      <c r="AL35" s="42">
        <f t="shared" si="88"/>
        <v>8.1969999999999992</v>
      </c>
      <c r="AM35" s="43" t="str">
        <f t="shared" si="89"/>
        <v>-37º -48' -8,197" S</v>
      </c>
      <c r="AN35" s="43" t="str">
        <f t="shared" si="90"/>
        <v>122º 23' 53,606" W</v>
      </c>
      <c r="AO35" s="43" t="str">
        <f t="shared" si="91"/>
        <v>10 S 552976 4184048</v>
      </c>
    </row>
    <row r="36" spans="5:41" x14ac:dyDescent="0.25">
      <c r="E36" s="53">
        <v>37.779181999999999</v>
      </c>
      <c r="F36" s="53">
        <v>-122.39506799999999</v>
      </c>
      <c r="G36" s="52">
        <f t="shared" si="58"/>
        <v>-2.1361969248023511</v>
      </c>
      <c r="H36" s="52">
        <f t="shared" si="59"/>
        <v>0.65937111461017628</v>
      </c>
      <c r="I36" s="52">
        <f t="shared" si="60"/>
        <v>10</v>
      </c>
      <c r="J36" s="52">
        <f t="shared" si="61"/>
        <v>-123</v>
      </c>
      <c r="K36" s="52">
        <f t="shared" si="62"/>
        <v>1.0558055150674317E-2</v>
      </c>
      <c r="L36" s="52">
        <f t="shared" si="63"/>
        <v>8.344695840373199E-3</v>
      </c>
      <c r="M36" s="52">
        <f t="shared" si="64"/>
        <v>8.3448895398400454E-3</v>
      </c>
      <c r="N36" s="52">
        <f t="shared" si="65"/>
        <v>2.6988249060777569E-5</v>
      </c>
      <c r="O36" s="52">
        <f t="shared" si="66"/>
        <v>6383609.9493779484</v>
      </c>
      <c r="P36" s="52">
        <f t="shared" si="67"/>
        <v>1.46591221827845E-7</v>
      </c>
      <c r="Q36" s="52">
        <f t="shared" si="68"/>
        <v>0.96840218612184503</v>
      </c>
      <c r="R36" s="52">
        <f t="shared" si="69"/>
        <v>0.60495778385988941</v>
      </c>
      <c r="S36" s="52">
        <f t="shared" si="70"/>
        <v>1.1435722076710988</v>
      </c>
      <c r="T36" s="52">
        <f t="shared" si="71"/>
        <v>1.0089186017182965</v>
      </c>
      <c r="U36" s="52">
        <f t="shared" si="72"/>
        <v>1.8075027411551539</v>
      </c>
      <c r="V36" s="52">
        <f t="shared" si="6"/>
        <v>5.0546225567071803E-3</v>
      </c>
      <c r="W36" s="52">
        <f t="shared" si="73"/>
        <v>4.2582015317955055E-5</v>
      </c>
      <c r="X36" s="52">
        <f t="shared" si="74"/>
        <v>1.6740578955036711E-7</v>
      </c>
      <c r="Y36" s="52">
        <f t="shared" si="75"/>
        <v>4181315.2516084998</v>
      </c>
      <c r="Z36" s="38" t="str">
        <f t="shared" si="76"/>
        <v>S</v>
      </c>
      <c r="AA36" s="38" t="str">
        <f t="shared" si="77"/>
        <v>S</v>
      </c>
      <c r="AB36" s="38" t="str">
        <f t="shared" si="78"/>
        <v>U</v>
      </c>
      <c r="AC36" s="50">
        <f t="shared" si="79"/>
        <v>553270.52249597979</v>
      </c>
      <c r="AD36" s="50">
        <f t="shared" si="80"/>
        <v>4181487.5340889757</v>
      </c>
      <c r="AE36" s="51">
        <f t="shared" si="81"/>
        <v>10</v>
      </c>
      <c r="AF36" s="51" t="str">
        <f t="shared" si="82"/>
        <v>S</v>
      </c>
      <c r="AG36" s="40">
        <f t="shared" si="83"/>
        <v>-122</v>
      </c>
      <c r="AH36" s="41">
        <f t="shared" si="84"/>
        <v>-23</v>
      </c>
      <c r="AI36" s="42">
        <f t="shared" si="85"/>
        <v>-42.244999999999997</v>
      </c>
      <c r="AJ36" s="40">
        <f t="shared" si="86"/>
        <v>37</v>
      </c>
      <c r="AK36" s="41">
        <f t="shared" si="87"/>
        <v>46</v>
      </c>
      <c r="AL36" s="42">
        <f t="shared" si="88"/>
        <v>45.055</v>
      </c>
      <c r="AM36" s="43" t="str">
        <f t="shared" si="89"/>
        <v>-37º -46' -45,055" S</v>
      </c>
      <c r="AN36" s="43" t="str">
        <f t="shared" si="90"/>
        <v>122º 23' 42,245" W</v>
      </c>
      <c r="AO36" s="43" t="str">
        <f t="shared" si="91"/>
        <v>10 S 553271 4181488</v>
      </c>
    </row>
    <row r="37" spans="5:41" x14ac:dyDescent="0.25">
      <c r="E37" s="53">
        <v>37.774025999999999</v>
      </c>
      <c r="F37" s="53">
        <v>-122.400291</v>
      </c>
      <c r="G37" s="52">
        <f t="shared" si="58"/>
        <v>-2.1362880833491826</v>
      </c>
      <c r="H37" s="52">
        <f t="shared" si="59"/>
        <v>0.65928112543394357</v>
      </c>
      <c r="I37" s="52">
        <f t="shared" si="60"/>
        <v>10</v>
      </c>
      <c r="J37" s="52">
        <f t="shared" si="61"/>
        <v>-123</v>
      </c>
      <c r="K37" s="52">
        <f t="shared" si="62"/>
        <v>1.0466896603842812E-2</v>
      </c>
      <c r="L37" s="52">
        <f t="shared" si="63"/>
        <v>8.2732271302232412E-3</v>
      </c>
      <c r="M37" s="52">
        <f t="shared" si="64"/>
        <v>8.2734158952021096E-3</v>
      </c>
      <c r="N37" s="52">
        <f t="shared" si="65"/>
        <v>2.6522984983845532E-5</v>
      </c>
      <c r="O37" s="52">
        <f t="shared" si="66"/>
        <v>6383608.0826759543</v>
      </c>
      <c r="P37" s="52">
        <f t="shared" si="67"/>
        <v>1.4411097998825755E-7</v>
      </c>
      <c r="Q37" s="52">
        <f t="shared" si="68"/>
        <v>0.9683572849747204</v>
      </c>
      <c r="R37" s="52">
        <f t="shared" si="69"/>
        <v>0.60501412048705838</v>
      </c>
      <c r="S37" s="52">
        <f t="shared" si="70"/>
        <v>1.1434597679213039</v>
      </c>
      <c r="T37" s="52">
        <f t="shared" si="71"/>
        <v>1.0088483560627426</v>
      </c>
      <c r="U37" s="52">
        <f t="shared" si="72"/>
        <v>1.8074149705555005</v>
      </c>
      <c r="V37" s="52">
        <f t="shared" si="6"/>
        <v>5.0546225567071803E-3</v>
      </c>
      <c r="W37" s="52">
        <f t="shared" si="73"/>
        <v>4.2582015317955055E-5</v>
      </c>
      <c r="X37" s="52">
        <f t="shared" si="74"/>
        <v>1.6740578955036711E-7</v>
      </c>
      <c r="Y37" s="52">
        <f t="shared" si="75"/>
        <v>4180743.2044600858</v>
      </c>
      <c r="Z37" s="38" t="str">
        <f t="shared" si="76"/>
        <v>S</v>
      </c>
      <c r="AA37" s="38" t="str">
        <f t="shared" si="77"/>
        <v>S</v>
      </c>
      <c r="AB37" s="38" t="str">
        <f t="shared" si="78"/>
        <v>U</v>
      </c>
      <c r="AC37" s="50">
        <f t="shared" si="79"/>
        <v>552814.24711698946</v>
      </c>
      <c r="AD37" s="50">
        <f t="shared" si="80"/>
        <v>4180912.516825805</v>
      </c>
      <c r="AE37" s="51">
        <f t="shared" si="81"/>
        <v>10</v>
      </c>
      <c r="AF37" s="51" t="str">
        <f t="shared" si="82"/>
        <v>S</v>
      </c>
      <c r="AG37" s="40">
        <f t="shared" si="83"/>
        <v>-122</v>
      </c>
      <c r="AH37" s="41">
        <f t="shared" si="84"/>
        <v>-24</v>
      </c>
      <c r="AI37" s="42">
        <f t="shared" si="85"/>
        <v>-1.048</v>
      </c>
      <c r="AJ37" s="40">
        <f t="shared" si="86"/>
        <v>37</v>
      </c>
      <c r="AK37" s="41">
        <f t="shared" si="87"/>
        <v>46</v>
      </c>
      <c r="AL37" s="42">
        <f t="shared" si="88"/>
        <v>26.494</v>
      </c>
      <c r="AM37" s="43" t="str">
        <f t="shared" si="89"/>
        <v>-37º -46' -26,494" S</v>
      </c>
      <c r="AN37" s="43" t="str">
        <f t="shared" si="90"/>
        <v>122º 24' 1,048" W</v>
      </c>
      <c r="AO37" s="43" t="str">
        <f t="shared" si="91"/>
        <v>10 S 552814 4180913</v>
      </c>
    </row>
    <row r="38" spans="5:41" x14ac:dyDescent="0.25">
      <c r="E38" s="53">
        <v>37.789535999999998</v>
      </c>
      <c r="F38" s="53">
        <v>-122.404439</v>
      </c>
      <c r="G38" s="52">
        <f t="shared" si="58"/>
        <v>-2.1363604796065556</v>
      </c>
      <c r="H38" s="52">
        <f t="shared" si="59"/>
        <v>0.65955182600092788</v>
      </c>
      <c r="I38" s="52">
        <f t="shared" si="60"/>
        <v>10</v>
      </c>
      <c r="J38" s="52">
        <f t="shared" si="61"/>
        <v>-123</v>
      </c>
      <c r="K38" s="52">
        <f t="shared" si="62"/>
        <v>1.0394500346469826E-2</v>
      </c>
      <c r="L38" s="52">
        <f t="shared" si="63"/>
        <v>8.2142820101190617E-3</v>
      </c>
      <c r="M38" s="52">
        <f t="shared" si="64"/>
        <v>8.2144667689282146E-3</v>
      </c>
      <c r="N38" s="52">
        <f t="shared" si="65"/>
        <v>2.616098795948929E-5</v>
      </c>
      <c r="O38" s="52">
        <f t="shared" si="66"/>
        <v>6383613.6982540311</v>
      </c>
      <c r="P38" s="52">
        <f t="shared" si="67"/>
        <v>1.4200506957805511E-7</v>
      </c>
      <c r="Q38" s="52">
        <f t="shared" si="68"/>
        <v>0.96849225942670081</v>
      </c>
      <c r="R38" s="52">
        <f t="shared" si="69"/>
        <v>0.60484455707447993</v>
      </c>
      <c r="S38" s="52">
        <f t="shared" si="70"/>
        <v>1.1437979557142783</v>
      </c>
      <c r="T38" s="52">
        <f t="shared" si="71"/>
        <v>1.0090596060543287</v>
      </c>
      <c r="U38" s="52">
        <f t="shared" si="72"/>
        <v>1.8076788864065587</v>
      </c>
      <c r="V38" s="52">
        <f t="shared" si="6"/>
        <v>5.0546225567071803E-3</v>
      </c>
      <c r="W38" s="52">
        <f t="shared" si="73"/>
        <v>4.2582015317955055E-5</v>
      </c>
      <c r="X38" s="52">
        <f t="shared" si="74"/>
        <v>1.6740578955036711E-7</v>
      </c>
      <c r="Y38" s="52">
        <f t="shared" si="75"/>
        <v>4182464.0072311088</v>
      </c>
      <c r="Z38" s="38" t="str">
        <f t="shared" si="76"/>
        <v>S</v>
      </c>
      <c r="AA38" s="38" t="str">
        <f t="shared" si="77"/>
        <v>S</v>
      </c>
      <c r="AB38" s="38" t="str">
        <f t="shared" si="78"/>
        <v>U</v>
      </c>
      <c r="AC38" s="50">
        <f t="shared" si="79"/>
        <v>552437.98507213581</v>
      </c>
      <c r="AD38" s="50">
        <f t="shared" si="80"/>
        <v>4182631.008895922</v>
      </c>
      <c r="AE38" s="51">
        <f t="shared" si="81"/>
        <v>10</v>
      </c>
      <c r="AF38" s="51" t="str">
        <f t="shared" si="82"/>
        <v>S</v>
      </c>
      <c r="AG38" s="40">
        <f t="shared" si="83"/>
        <v>-122</v>
      </c>
      <c r="AH38" s="41">
        <f t="shared" si="84"/>
        <v>-24</v>
      </c>
      <c r="AI38" s="42">
        <f t="shared" si="85"/>
        <v>-15.98</v>
      </c>
      <c r="AJ38" s="40">
        <f t="shared" si="86"/>
        <v>37</v>
      </c>
      <c r="AK38" s="41">
        <f t="shared" si="87"/>
        <v>47</v>
      </c>
      <c r="AL38" s="42">
        <f t="shared" si="88"/>
        <v>22.33</v>
      </c>
      <c r="AM38" s="43" t="str">
        <f t="shared" si="89"/>
        <v>-37º -47' -22,33" S</v>
      </c>
      <c r="AN38" s="43" t="str">
        <f t="shared" si="90"/>
        <v>122º 24' 15,98" W</v>
      </c>
      <c r="AO38" s="43" t="str">
        <f t="shared" si="91"/>
        <v>10 S 552438 4182631</v>
      </c>
    </row>
    <row r="39" spans="5:41" x14ac:dyDescent="0.25">
      <c r="E39" s="53">
        <v>37.79081</v>
      </c>
      <c r="F39" s="53">
        <v>-122.409628</v>
      </c>
      <c r="G39" s="52">
        <f t="shared" si="58"/>
        <v>-2.1364510447414413</v>
      </c>
      <c r="H39" s="52">
        <f t="shared" si="59"/>
        <v>0.65957406149559827</v>
      </c>
      <c r="I39" s="52">
        <f t="shared" si="60"/>
        <v>10</v>
      </c>
      <c r="J39" s="52">
        <f t="shared" si="61"/>
        <v>-123</v>
      </c>
      <c r="K39" s="52">
        <f t="shared" si="62"/>
        <v>1.0303935211584125E-2</v>
      </c>
      <c r="L39" s="52">
        <f t="shared" si="63"/>
        <v>8.1425748198653957E-3</v>
      </c>
      <c r="M39" s="52">
        <f t="shared" si="64"/>
        <v>8.1427547820662801E-3</v>
      </c>
      <c r="N39" s="52">
        <f t="shared" si="65"/>
        <v>2.570738622909019E-5</v>
      </c>
      <c r="O39" s="52">
        <f t="shared" si="66"/>
        <v>6383614.1595561579</v>
      </c>
      <c r="P39" s="52">
        <f t="shared" si="67"/>
        <v>1.3953168268158819E-7</v>
      </c>
      <c r="Q39" s="52">
        <f t="shared" si="68"/>
        <v>0.9685033336868647</v>
      </c>
      <c r="R39" s="52">
        <f t="shared" si="69"/>
        <v>0.6048306164456716</v>
      </c>
      <c r="S39" s="52">
        <f t="shared" si="70"/>
        <v>1.1438257283390305</v>
      </c>
      <c r="T39" s="52">
        <f t="shared" si="71"/>
        <v>1.0090769503656909</v>
      </c>
      <c r="U39" s="52">
        <f t="shared" si="72"/>
        <v>1.8077005498351568</v>
      </c>
      <c r="V39" s="52">
        <f t="shared" si="6"/>
        <v>5.0546225567071803E-3</v>
      </c>
      <c r="W39" s="52">
        <f t="shared" si="73"/>
        <v>4.2582015317955055E-5</v>
      </c>
      <c r="X39" s="52">
        <f t="shared" si="74"/>
        <v>1.6740578955036711E-7</v>
      </c>
      <c r="Y39" s="52">
        <f t="shared" si="75"/>
        <v>4182605.355126712</v>
      </c>
      <c r="Z39" s="38" t="str">
        <f t="shared" si="76"/>
        <v>S</v>
      </c>
      <c r="AA39" s="38" t="str">
        <f t="shared" si="77"/>
        <v>S</v>
      </c>
      <c r="AB39" s="38" t="str">
        <f t="shared" si="78"/>
        <v>U</v>
      </c>
      <c r="AC39" s="50">
        <f t="shared" si="79"/>
        <v>551980.20714222034</v>
      </c>
      <c r="AD39" s="50">
        <f t="shared" si="80"/>
        <v>4182769.461184347</v>
      </c>
      <c r="AE39" s="51">
        <f t="shared" si="81"/>
        <v>10</v>
      </c>
      <c r="AF39" s="51" t="str">
        <f t="shared" si="82"/>
        <v>S</v>
      </c>
      <c r="AG39" s="40">
        <f t="shared" si="83"/>
        <v>-122</v>
      </c>
      <c r="AH39" s="41">
        <f t="shared" si="84"/>
        <v>-24</v>
      </c>
      <c r="AI39" s="42">
        <f t="shared" si="85"/>
        <v>-34.661000000000001</v>
      </c>
      <c r="AJ39" s="40">
        <f t="shared" si="86"/>
        <v>37</v>
      </c>
      <c r="AK39" s="41">
        <f t="shared" si="87"/>
        <v>47</v>
      </c>
      <c r="AL39" s="42">
        <f t="shared" si="88"/>
        <v>26.916</v>
      </c>
      <c r="AM39" s="43" t="str">
        <f t="shared" si="89"/>
        <v>-37º -47' -26,916" S</v>
      </c>
      <c r="AN39" s="43" t="str">
        <f t="shared" si="90"/>
        <v>122º 24' 34,661" W</v>
      </c>
      <c r="AO39" s="43" t="str">
        <f t="shared" si="91"/>
        <v>10 S 551980 4182769</v>
      </c>
    </row>
    <row r="40" spans="5:41" x14ac:dyDescent="0.25">
      <c r="E40" s="53">
        <v>37.788747999999998</v>
      </c>
      <c r="F40" s="53">
        <v>-122.402422</v>
      </c>
      <c r="G40" s="52">
        <f t="shared" si="58"/>
        <v>-2.1363252763155427</v>
      </c>
      <c r="H40" s="52">
        <f t="shared" si="59"/>
        <v>0.65953807280642207</v>
      </c>
      <c r="I40" s="52">
        <f t="shared" si="60"/>
        <v>10</v>
      </c>
      <c r="J40" s="52">
        <f t="shared" si="61"/>
        <v>-123</v>
      </c>
      <c r="K40" s="52">
        <f t="shared" si="62"/>
        <v>1.0429703637482746E-2</v>
      </c>
      <c r="L40" s="52">
        <f t="shared" si="63"/>
        <v>8.242188392401182E-3</v>
      </c>
      <c r="M40" s="52">
        <f t="shared" si="64"/>
        <v>8.24237504070972E-3</v>
      </c>
      <c r="N40" s="52">
        <f t="shared" si="65"/>
        <v>2.6338306183593119E-5</v>
      </c>
      <c r="O40" s="52">
        <f t="shared" si="66"/>
        <v>6383613.4129301319</v>
      </c>
      <c r="P40" s="52">
        <f t="shared" si="67"/>
        <v>1.4297466934260435E-7</v>
      </c>
      <c r="Q40" s="52">
        <f t="shared" si="68"/>
        <v>0.96848540876859135</v>
      </c>
      <c r="R40" s="52">
        <f t="shared" si="69"/>
        <v>0.60485317873572653</v>
      </c>
      <c r="S40" s="52">
        <f t="shared" si="70"/>
        <v>1.1437807771907178</v>
      </c>
      <c r="T40" s="52">
        <f t="shared" si="71"/>
        <v>1.0090488775769701</v>
      </c>
      <c r="U40" s="52">
        <f t="shared" si="72"/>
        <v>1.8076654859270549</v>
      </c>
      <c r="V40" s="52">
        <f t="shared" si="6"/>
        <v>5.0546225567071803E-3</v>
      </c>
      <c r="W40" s="52">
        <f t="shared" si="73"/>
        <v>4.2582015317955055E-5</v>
      </c>
      <c r="X40" s="52">
        <f t="shared" si="74"/>
        <v>1.6740578955036711E-7</v>
      </c>
      <c r="Y40" s="52">
        <f t="shared" si="75"/>
        <v>4182376.5801336248</v>
      </c>
      <c r="Z40" s="38" t="str">
        <f t="shared" si="76"/>
        <v>S</v>
      </c>
      <c r="AA40" s="38" t="str">
        <f t="shared" si="77"/>
        <v>S</v>
      </c>
      <c r="AB40" s="38" t="str">
        <f t="shared" si="78"/>
        <v>U</v>
      </c>
      <c r="AC40" s="50">
        <f t="shared" si="79"/>
        <v>552616.13837186666</v>
      </c>
      <c r="AD40" s="50">
        <f t="shared" si="80"/>
        <v>4182544.7137222909</v>
      </c>
      <c r="AE40" s="51">
        <f t="shared" si="81"/>
        <v>10</v>
      </c>
      <c r="AF40" s="51" t="str">
        <f t="shared" si="82"/>
        <v>S</v>
      </c>
      <c r="AG40" s="40">
        <f t="shared" si="83"/>
        <v>-122</v>
      </c>
      <c r="AH40" s="41">
        <f t="shared" si="84"/>
        <v>-24</v>
      </c>
      <c r="AI40" s="42">
        <f t="shared" si="85"/>
        <v>-8.7189999999999994</v>
      </c>
      <c r="AJ40" s="40">
        <f t="shared" si="86"/>
        <v>37</v>
      </c>
      <c r="AK40" s="41">
        <f t="shared" si="87"/>
        <v>47</v>
      </c>
      <c r="AL40" s="42">
        <f t="shared" si="88"/>
        <v>19.492999999999999</v>
      </c>
      <c r="AM40" s="43" t="str">
        <f t="shared" si="89"/>
        <v>-37º -47' -19,493" S</v>
      </c>
      <c r="AN40" s="43" t="str">
        <f t="shared" si="90"/>
        <v>122º 24' 8,719" W</v>
      </c>
      <c r="AO40" s="43" t="str">
        <f t="shared" si="91"/>
        <v>10 S 552616 4182545</v>
      </c>
    </row>
    <row r="41" spans="5:41" x14ac:dyDescent="0.25">
      <c r="E41" s="53">
        <v>37.774208999999999</v>
      </c>
      <c r="F41" s="53">
        <v>-122.39933499999999</v>
      </c>
      <c r="G41" s="52">
        <f t="shared" si="58"/>
        <v>-2.1362713980015333</v>
      </c>
      <c r="H41" s="52">
        <f t="shared" si="59"/>
        <v>0.65928431938647469</v>
      </c>
      <c r="I41" s="52">
        <f t="shared" si="60"/>
        <v>10</v>
      </c>
      <c r="J41" s="52">
        <f t="shared" si="61"/>
        <v>-123</v>
      </c>
      <c r="K41" s="52">
        <f t="shared" si="62"/>
        <v>1.0483581951492127E-2</v>
      </c>
      <c r="L41" s="52">
        <f t="shared" si="63"/>
        <v>8.2863945420934091E-3</v>
      </c>
      <c r="M41" s="52">
        <f t="shared" si="64"/>
        <v>8.2865842098297886E-3</v>
      </c>
      <c r="N41" s="52">
        <f t="shared" si="65"/>
        <v>2.6607659237454229E-5</v>
      </c>
      <c r="O41" s="52">
        <f t="shared" si="66"/>
        <v>6383608.1489286078</v>
      </c>
      <c r="P41" s="52">
        <f t="shared" si="67"/>
        <v>1.4456937551895947E-7</v>
      </c>
      <c r="Q41" s="52">
        <f t="shared" si="68"/>
        <v>0.9683588791714236</v>
      </c>
      <c r="R41" s="52">
        <f t="shared" si="69"/>
        <v>0.60501212148837358</v>
      </c>
      <c r="S41" s="52">
        <f t="shared" si="70"/>
        <v>1.1434637589721866</v>
      </c>
      <c r="T41" s="52">
        <f t="shared" si="71"/>
        <v>1.0088508496012334</v>
      </c>
      <c r="U41" s="52">
        <f t="shared" si="72"/>
        <v>1.8074180863936034</v>
      </c>
      <c r="V41" s="52">
        <f t="shared" si="6"/>
        <v>5.0546225567071803E-3</v>
      </c>
      <c r="W41" s="52">
        <f t="shared" si="73"/>
        <v>4.2582015317955055E-5</v>
      </c>
      <c r="X41" s="52">
        <f t="shared" si="74"/>
        <v>1.6740578955036711E-7</v>
      </c>
      <c r="Y41" s="52">
        <f t="shared" si="75"/>
        <v>4180763.5079092477</v>
      </c>
      <c r="Z41" s="38" t="str">
        <f t="shared" si="76"/>
        <v>S</v>
      </c>
      <c r="AA41" s="38" t="str">
        <f t="shared" si="77"/>
        <v>S</v>
      </c>
      <c r="AB41" s="38" t="str">
        <f t="shared" si="78"/>
        <v>U</v>
      </c>
      <c r="AC41" s="50">
        <f t="shared" si="79"/>
        <v>552898.30903781089</v>
      </c>
      <c r="AD41" s="50">
        <f t="shared" si="80"/>
        <v>4180933.3608041354</v>
      </c>
      <c r="AE41" s="51">
        <f t="shared" si="81"/>
        <v>10</v>
      </c>
      <c r="AF41" s="51" t="str">
        <f t="shared" si="82"/>
        <v>S</v>
      </c>
      <c r="AG41" s="40">
        <f t="shared" si="83"/>
        <v>-122</v>
      </c>
      <c r="AH41" s="41">
        <f t="shared" si="84"/>
        <v>-23</v>
      </c>
      <c r="AI41" s="42">
        <f t="shared" si="85"/>
        <v>-57.606000000000002</v>
      </c>
      <c r="AJ41" s="40">
        <f t="shared" si="86"/>
        <v>37</v>
      </c>
      <c r="AK41" s="41">
        <f t="shared" si="87"/>
        <v>46</v>
      </c>
      <c r="AL41" s="42">
        <f t="shared" si="88"/>
        <v>27.152000000000001</v>
      </c>
      <c r="AM41" s="43" t="str">
        <f t="shared" si="89"/>
        <v>-37º -46' -27,152" S</v>
      </c>
      <c r="AN41" s="43" t="str">
        <f t="shared" si="90"/>
        <v>122º 23' 57,606" W</v>
      </c>
      <c r="AO41" s="43" t="str">
        <f t="shared" si="91"/>
        <v>10 S 552898 4180933</v>
      </c>
    </row>
    <row r="42" spans="5:41" x14ac:dyDescent="0.25">
      <c r="E42" s="53">
        <v>37.754613999999997</v>
      </c>
      <c r="F42" s="53">
        <v>-122.392009</v>
      </c>
      <c r="G42" s="52">
        <f t="shared" si="58"/>
        <v>-2.1361435351805325</v>
      </c>
      <c r="H42" s="52">
        <f t="shared" si="59"/>
        <v>0.65894232211954629</v>
      </c>
      <c r="I42" s="52">
        <f t="shared" si="60"/>
        <v>10</v>
      </c>
      <c r="J42" s="52">
        <f t="shared" si="61"/>
        <v>-123</v>
      </c>
      <c r="K42" s="52">
        <f t="shared" si="62"/>
        <v>1.0611444772492984E-2</v>
      </c>
      <c r="L42" s="52">
        <f t="shared" si="63"/>
        <v>8.3896781039068755E-3</v>
      </c>
      <c r="M42" s="52">
        <f t="shared" si="64"/>
        <v>8.3898749528018481E-3</v>
      </c>
      <c r="N42" s="52">
        <f t="shared" si="65"/>
        <v>2.7255862482755688E-5</v>
      </c>
      <c r="O42" s="52">
        <f t="shared" si="66"/>
        <v>6383601.0554578742</v>
      </c>
      <c r="P42" s="52">
        <f t="shared" si="67"/>
        <v>1.4827444558254534E-7</v>
      </c>
      <c r="Q42" s="52">
        <f t="shared" si="68"/>
        <v>0.96818795376997058</v>
      </c>
      <c r="R42" s="52">
        <f t="shared" si="69"/>
        <v>0.6052259429793726</v>
      </c>
      <c r="S42" s="52">
        <f t="shared" si="70"/>
        <v>1.1430362990045315</v>
      </c>
      <c r="T42" s="52">
        <f t="shared" si="71"/>
        <v>1.0085837099982418</v>
      </c>
      <c r="U42" s="52">
        <f t="shared" si="72"/>
        <v>1.8070841904755934</v>
      </c>
      <c r="V42" s="52">
        <f t="shared" si="6"/>
        <v>5.0546225567071803E-3</v>
      </c>
      <c r="W42" s="52">
        <f t="shared" si="73"/>
        <v>4.2582015317955055E-5</v>
      </c>
      <c r="X42" s="52">
        <f t="shared" si="74"/>
        <v>1.6740578955036711E-7</v>
      </c>
      <c r="Y42" s="52">
        <f t="shared" si="75"/>
        <v>4178589.4891696582</v>
      </c>
      <c r="Z42" s="38" t="str">
        <f t="shared" si="76"/>
        <v>S</v>
      </c>
      <c r="AA42" s="38" t="str">
        <f t="shared" si="77"/>
        <v>S</v>
      </c>
      <c r="AB42" s="38" t="str">
        <f t="shared" si="78"/>
        <v>U</v>
      </c>
      <c r="AC42" s="50">
        <f t="shared" si="79"/>
        <v>553557.61725094065</v>
      </c>
      <c r="AD42" s="50">
        <f t="shared" si="80"/>
        <v>4178763.4797479687</v>
      </c>
      <c r="AE42" s="51">
        <f t="shared" si="81"/>
        <v>10</v>
      </c>
      <c r="AF42" s="51" t="str">
        <f t="shared" si="82"/>
        <v>S</v>
      </c>
      <c r="AG42" s="40">
        <f t="shared" si="83"/>
        <v>-122</v>
      </c>
      <c r="AH42" s="41">
        <f t="shared" si="84"/>
        <v>-23</v>
      </c>
      <c r="AI42" s="42">
        <f t="shared" si="85"/>
        <v>-31.231999999999999</v>
      </c>
      <c r="AJ42" s="40">
        <f t="shared" si="86"/>
        <v>37</v>
      </c>
      <c r="AK42" s="41">
        <f t="shared" si="87"/>
        <v>45</v>
      </c>
      <c r="AL42" s="42">
        <f t="shared" si="88"/>
        <v>16.61</v>
      </c>
      <c r="AM42" s="43" t="str">
        <f t="shared" si="89"/>
        <v>-37º -45' -16,61" S</v>
      </c>
      <c r="AN42" s="43" t="str">
        <f t="shared" si="90"/>
        <v>122º 23' 31,232" W</v>
      </c>
      <c r="AO42" s="43" t="str">
        <f t="shared" si="91"/>
        <v>10 S 553558 4178763</v>
      </c>
    </row>
    <row r="43" spans="5:41" x14ac:dyDescent="0.25">
      <c r="E43" s="53">
        <v>37.764476000000002</v>
      </c>
      <c r="F43" s="53">
        <v>-122.39260400000001</v>
      </c>
      <c r="G43" s="52">
        <f t="shared" si="58"/>
        <v>-2.136153919889582</v>
      </c>
      <c r="H43" s="52">
        <f t="shared" si="59"/>
        <v>0.6591144464903782</v>
      </c>
      <c r="I43" s="52">
        <f t="shared" si="60"/>
        <v>10</v>
      </c>
      <c r="J43" s="52">
        <f t="shared" si="61"/>
        <v>-123</v>
      </c>
      <c r="K43" s="52">
        <f t="shared" si="62"/>
        <v>1.0601060063443413E-2</v>
      </c>
      <c r="L43" s="52">
        <f t="shared" si="63"/>
        <v>8.3803506637884131E-3</v>
      </c>
      <c r="M43" s="52">
        <f t="shared" si="64"/>
        <v>8.3805468568392948E-3</v>
      </c>
      <c r="N43" s="52">
        <f t="shared" si="65"/>
        <v>2.7204958577997651E-5</v>
      </c>
      <c r="O43" s="52">
        <f t="shared" si="66"/>
        <v>6383604.6253830353</v>
      </c>
      <c r="P43" s="52">
        <f t="shared" si="67"/>
        <v>1.4790547516233043E-7</v>
      </c>
      <c r="Q43" s="52">
        <f t="shared" si="68"/>
        <v>0.9682740357215468</v>
      </c>
      <c r="R43" s="52">
        <f t="shared" si="69"/>
        <v>0.6051183850180849</v>
      </c>
      <c r="S43" s="52">
        <f t="shared" si="70"/>
        <v>1.1432514643511515</v>
      </c>
      <c r="T43" s="52">
        <f t="shared" si="71"/>
        <v>1.0087181945178849</v>
      </c>
      <c r="U43" s="52">
        <f t="shared" si="72"/>
        <v>1.8072523038490054</v>
      </c>
      <c r="V43" s="52">
        <f t="shared" si="6"/>
        <v>5.0546225567071803E-3</v>
      </c>
      <c r="W43" s="52">
        <f t="shared" si="73"/>
        <v>4.2582015317955055E-5</v>
      </c>
      <c r="X43" s="52">
        <f t="shared" si="74"/>
        <v>1.6740578955036711E-7</v>
      </c>
      <c r="Y43" s="52">
        <f t="shared" si="75"/>
        <v>4179683.6537554809</v>
      </c>
      <c r="Z43" s="38" t="str">
        <f t="shared" si="76"/>
        <v>S</v>
      </c>
      <c r="AA43" s="38" t="str">
        <f t="shared" si="77"/>
        <v>S</v>
      </c>
      <c r="AB43" s="38" t="str">
        <f t="shared" si="78"/>
        <v>U</v>
      </c>
      <c r="AC43" s="50">
        <f t="shared" si="79"/>
        <v>553498.1003161124</v>
      </c>
      <c r="AD43" s="50">
        <f t="shared" si="80"/>
        <v>4179857.3194805789</v>
      </c>
      <c r="AE43" s="51">
        <f t="shared" si="81"/>
        <v>10</v>
      </c>
      <c r="AF43" s="51" t="str">
        <f t="shared" si="82"/>
        <v>S</v>
      </c>
      <c r="AG43" s="40">
        <f t="shared" si="83"/>
        <v>-122</v>
      </c>
      <c r="AH43" s="41">
        <f t="shared" si="84"/>
        <v>-23</v>
      </c>
      <c r="AI43" s="42">
        <f t="shared" si="85"/>
        <v>-33.374000000000002</v>
      </c>
      <c r="AJ43" s="40">
        <f t="shared" si="86"/>
        <v>37</v>
      </c>
      <c r="AK43" s="41">
        <f t="shared" si="87"/>
        <v>45</v>
      </c>
      <c r="AL43" s="42">
        <f t="shared" si="88"/>
        <v>52.113999999999997</v>
      </c>
      <c r="AM43" s="43" t="str">
        <f t="shared" si="89"/>
        <v>-37º -45' -52,114" S</v>
      </c>
      <c r="AN43" s="43" t="str">
        <f t="shared" si="90"/>
        <v>122º 23' 33,374" W</v>
      </c>
      <c r="AO43" s="43" t="str">
        <f t="shared" si="91"/>
        <v>10 S 553498 4179857</v>
      </c>
    </row>
    <row r="44" spans="5:41" x14ac:dyDescent="0.25">
      <c r="E44" s="53">
        <v>37.750608</v>
      </c>
      <c r="F44" s="53">
        <v>-122.41051299999999</v>
      </c>
      <c r="G44" s="52">
        <f t="shared" si="58"/>
        <v>-2.1364664909053213</v>
      </c>
      <c r="H44" s="52">
        <f t="shared" si="59"/>
        <v>0.65887240422971149</v>
      </c>
      <c r="I44" s="52">
        <f t="shared" si="60"/>
        <v>10</v>
      </c>
      <c r="J44" s="52">
        <f t="shared" si="61"/>
        <v>-123</v>
      </c>
      <c r="K44" s="52">
        <f t="shared" si="62"/>
        <v>1.0288489047704186E-2</v>
      </c>
      <c r="L44" s="52">
        <f t="shared" si="63"/>
        <v>8.1347906617651351E-3</v>
      </c>
      <c r="M44" s="52">
        <f t="shared" si="64"/>
        <v>8.1349701083235203E-3</v>
      </c>
      <c r="N44" s="52">
        <f t="shared" si="65"/>
        <v>2.5621097080041899E-5</v>
      </c>
      <c r="O44" s="52">
        <f t="shared" si="66"/>
        <v>6383599.6054265406</v>
      </c>
      <c r="P44" s="52">
        <f t="shared" si="67"/>
        <v>1.3941653426827475E-7</v>
      </c>
      <c r="Q44" s="52">
        <f t="shared" si="68"/>
        <v>0.96815295402589818</v>
      </c>
      <c r="R44" s="52">
        <f t="shared" si="69"/>
        <v>0.60526960084924697</v>
      </c>
      <c r="S44" s="52">
        <f t="shared" si="70"/>
        <v>1.1429488812426607</v>
      </c>
      <c r="T44" s="52">
        <f t="shared" si="71"/>
        <v>1.0085290611443072</v>
      </c>
      <c r="U44" s="52">
        <f t="shared" si="72"/>
        <v>1.807015863463431</v>
      </c>
      <c r="V44" s="52">
        <f t="shared" si="6"/>
        <v>5.0546225567071803E-3</v>
      </c>
      <c r="W44" s="52">
        <f t="shared" si="73"/>
        <v>4.2582015317955055E-5</v>
      </c>
      <c r="X44" s="52">
        <f t="shared" si="74"/>
        <v>1.6740578955036711E-7</v>
      </c>
      <c r="Y44" s="52">
        <f t="shared" si="75"/>
        <v>4178145.0338704791</v>
      </c>
      <c r="Z44" s="38" t="str">
        <f t="shared" si="76"/>
        <v>S</v>
      </c>
      <c r="AA44" s="38" t="str">
        <f t="shared" si="77"/>
        <v>S</v>
      </c>
      <c r="AB44" s="38" t="str">
        <f t="shared" si="78"/>
        <v>U</v>
      </c>
      <c r="AC44" s="50">
        <f t="shared" si="79"/>
        <v>551930.39438696916</v>
      </c>
      <c r="AD44" s="50">
        <f t="shared" si="80"/>
        <v>4178308.5887184921</v>
      </c>
      <c r="AE44" s="51">
        <f t="shared" si="81"/>
        <v>10</v>
      </c>
      <c r="AF44" s="51" t="str">
        <f t="shared" si="82"/>
        <v>S</v>
      </c>
      <c r="AG44" s="40">
        <f t="shared" si="83"/>
        <v>-122</v>
      </c>
      <c r="AH44" s="41">
        <f t="shared" si="84"/>
        <v>-24</v>
      </c>
      <c r="AI44" s="42">
        <f t="shared" si="85"/>
        <v>-37.847000000000001</v>
      </c>
      <c r="AJ44" s="40">
        <f t="shared" si="86"/>
        <v>37</v>
      </c>
      <c r="AK44" s="41">
        <f t="shared" si="87"/>
        <v>45</v>
      </c>
      <c r="AL44" s="42">
        <f t="shared" si="88"/>
        <v>2.1890000000000001</v>
      </c>
      <c r="AM44" s="43" t="str">
        <f t="shared" si="89"/>
        <v>-37º -45' -2,189" S</v>
      </c>
      <c r="AN44" s="43" t="str">
        <f t="shared" si="90"/>
        <v>122º 24' 37,847" W</v>
      </c>
      <c r="AO44" s="43" t="str">
        <f t="shared" si="91"/>
        <v>10 S 551930 4178309</v>
      </c>
    </row>
    <row r="45" spans="5:41" x14ac:dyDescent="0.25">
      <c r="E45" s="53">
        <v>37.782997000000002</v>
      </c>
      <c r="F45" s="53">
        <v>-122.417965</v>
      </c>
      <c r="G45" s="52">
        <f t="shared" si="58"/>
        <v>-2.1365965528411799</v>
      </c>
      <c r="H45" s="52">
        <f t="shared" si="59"/>
        <v>0.65943769892114001</v>
      </c>
      <c r="I45" s="52">
        <f t="shared" si="60"/>
        <v>10</v>
      </c>
      <c r="J45" s="52">
        <f t="shared" si="61"/>
        <v>-123</v>
      </c>
      <c r="K45" s="52">
        <f t="shared" si="62"/>
        <v>1.0158427111845558E-2</v>
      </c>
      <c r="L45" s="52">
        <f t="shared" si="63"/>
        <v>8.0284413327789839E-3</v>
      </c>
      <c r="M45" s="52">
        <f t="shared" si="64"/>
        <v>8.0286138328411315E-3</v>
      </c>
      <c r="N45" s="52">
        <f t="shared" si="65"/>
        <v>2.4984683929418772E-5</v>
      </c>
      <c r="O45" s="52">
        <f t="shared" si="66"/>
        <v>6383611.3306348771</v>
      </c>
      <c r="P45" s="52">
        <f t="shared" si="67"/>
        <v>1.3567601781762464E-7</v>
      </c>
      <c r="Q45" s="52">
        <f t="shared" si="68"/>
        <v>0.96843538894720849</v>
      </c>
      <c r="R45" s="52">
        <f t="shared" si="69"/>
        <v>0.60491607939552627</v>
      </c>
      <c r="S45" s="52">
        <f t="shared" si="70"/>
        <v>1.1436553933947442</v>
      </c>
      <c r="T45" s="52">
        <f t="shared" si="71"/>
        <v>1.0089705648949396</v>
      </c>
      <c r="U45" s="52">
        <f t="shared" si="72"/>
        <v>1.8075676602689372</v>
      </c>
      <c r="V45" s="52">
        <f t="shared" si="6"/>
        <v>5.0546225567071803E-3</v>
      </c>
      <c r="W45" s="52">
        <f t="shared" si="73"/>
        <v>4.2582015317955055E-5</v>
      </c>
      <c r="X45" s="52">
        <f t="shared" si="74"/>
        <v>1.6740578955036711E-7</v>
      </c>
      <c r="Y45" s="52">
        <f t="shared" si="75"/>
        <v>4181738.5180043061</v>
      </c>
      <c r="Z45" s="38" t="str">
        <f t="shared" si="76"/>
        <v>S</v>
      </c>
      <c r="AA45" s="38" t="str">
        <f t="shared" si="77"/>
        <v>S</v>
      </c>
      <c r="AB45" s="38" t="str">
        <f t="shared" si="78"/>
        <v>U</v>
      </c>
      <c r="AC45" s="50">
        <f t="shared" si="79"/>
        <v>551251.55255048536</v>
      </c>
      <c r="AD45" s="50">
        <f t="shared" si="80"/>
        <v>4181898.0105373696</v>
      </c>
      <c r="AE45" s="51">
        <f t="shared" si="81"/>
        <v>10</v>
      </c>
      <c r="AF45" s="51" t="str">
        <f t="shared" si="82"/>
        <v>S</v>
      </c>
      <c r="AG45" s="40">
        <f t="shared" si="83"/>
        <v>-122</v>
      </c>
      <c r="AH45" s="41">
        <f t="shared" si="84"/>
        <v>-25</v>
      </c>
      <c r="AI45" s="42">
        <f t="shared" si="85"/>
        <v>-4.6740000000000004</v>
      </c>
      <c r="AJ45" s="40">
        <f t="shared" si="86"/>
        <v>37</v>
      </c>
      <c r="AK45" s="41">
        <f t="shared" si="87"/>
        <v>46</v>
      </c>
      <c r="AL45" s="42">
        <f t="shared" si="88"/>
        <v>58.789000000000001</v>
      </c>
      <c r="AM45" s="43" t="str">
        <f t="shared" si="89"/>
        <v>-37º -46' -58,789" S</v>
      </c>
      <c r="AN45" s="43" t="str">
        <f t="shared" si="90"/>
        <v>122º 25' 4,674" W</v>
      </c>
      <c r="AO45" s="43" t="str">
        <f t="shared" si="91"/>
        <v>10 S 551252 4181898</v>
      </c>
    </row>
    <row r="46" spans="5:41" x14ac:dyDescent="0.25">
      <c r="E46" s="53">
        <v>37.778948</v>
      </c>
      <c r="F46" s="53">
        <v>-122.40912</v>
      </c>
      <c r="G46" s="52">
        <f t="shared" ref="G46:G65" si="92">F46*PI()/180</f>
        <v>-2.1364421784688412</v>
      </c>
      <c r="H46" s="52">
        <f t="shared" ref="H46:H65" si="93">E46*PI()/180</f>
        <v>0.65936703053972667</v>
      </c>
      <c r="I46" s="52">
        <f t="shared" ref="I46:I65" si="94">TRUNC((F46/6)+31)</f>
        <v>10</v>
      </c>
      <c r="J46" s="52">
        <f t="shared" ref="J46:J65" si="95">6*I46-183</f>
        <v>-123</v>
      </c>
      <c r="K46" s="52">
        <f t="shared" ref="K46:K65" si="96">+G46-((J46*PI())/180)</f>
        <v>1.0312801484184231E-2</v>
      </c>
      <c r="L46" s="52">
        <f t="shared" ref="L46:L65" si="97">COS(H46)*SIN(K46)</f>
        <v>8.1508891793462199E-3</v>
      </c>
      <c r="M46" s="52">
        <f t="shared" ref="M46:M65" si="98">(1/2)*LN((1+L46)/(1-L46))</f>
        <v>8.1510696934016195E-3</v>
      </c>
      <c r="N46" s="52">
        <f t="shared" ref="N46:N65" si="99">ATAN((TAN(H46))/COS(K46))-H46</f>
        <v>2.5748904122102623E-5</v>
      </c>
      <c r="O46" s="52">
        <f t="shared" ref="O46:O65" si="100">($C$19/(1+$C$18*(COS(H46))^2)^(1/2))*0.9996</f>
        <v>6383609.8646576004</v>
      </c>
      <c r="P46" s="52">
        <f t="shared" ref="P46:P65" si="101">($C$18/2)*M46^2*(COS(H46))^2</f>
        <v>1.3986168058538152E-7</v>
      </c>
      <c r="Q46" s="52">
        <f t="shared" ref="Q46:Q65" si="102">SIN(2*H46)</f>
        <v>0.96840014900685023</v>
      </c>
      <c r="R46" s="52">
        <f t="shared" ref="R46:R65" si="103">+Q46*(COS(H46))^2</f>
        <v>0.6049603413211867</v>
      </c>
      <c r="S46" s="52">
        <f t="shared" ref="S46:S65" si="104">H46+(Q46/2)</f>
        <v>1.1435671050431517</v>
      </c>
      <c r="T46" s="52">
        <f t="shared" ref="T46:T65" si="105">((3*S46)+R46)/4</f>
        <v>1.0089154141126604</v>
      </c>
      <c r="U46" s="52">
        <f t="shared" ref="U46:U65" si="106">(5*T46+R46*(COS(H46))^2)/3</f>
        <v>1.8074987585682221</v>
      </c>
      <c r="V46" s="52">
        <f t="shared" si="6"/>
        <v>5.0546225567071803E-3</v>
      </c>
      <c r="W46" s="52">
        <f t="shared" ref="W46:W65" si="107">(5/3)*V46^2</f>
        <v>4.2582015317955055E-5</v>
      </c>
      <c r="X46" s="52">
        <f t="shared" ref="X46:X65" si="108">(35/27)*V46^3</f>
        <v>1.6740578955036711E-7</v>
      </c>
      <c r="Y46" s="52">
        <f t="shared" ref="Y46:Y65" si="109">0.9996*$C$19*(H46-(V46*S46)+(W46*T46)-(X46*U46))</f>
        <v>4181289.2897991943</v>
      </c>
      <c r="Z46" s="38" t="str">
        <f t="shared" ref="Z46:Z65" si="110">IF(E46&lt;-72,"C",IF(E46&lt;-64,"D",IF(E46&lt;-56,"E",IF(E46&lt;-48,"F",IF(E46&lt;-40,"G",IF(E46&lt;-32,"H",IF(E46&lt;-24,"J",IF(E46&lt;-16,"K",AA46))))))))</f>
        <v>S</v>
      </c>
      <c r="AA46" s="38" t="str">
        <f t="shared" ref="AA46:AA65" si="111">IF(E46&lt;-8,"L",IF(E46&lt;0,"M",IF(E46&lt;8,"N",IF(E46&lt;16,"P",IF(E46&lt;24,"Q",IF(E46&lt;32,"R",IF(E46&lt;40,"S",IF(E46&lt;48,"T","no"))))))))</f>
        <v>S</v>
      </c>
      <c r="AB46" s="38" t="str">
        <f t="shared" ref="AB46:AB65" si="112">IF(E46&lt;56,"U",IF(E46&lt;64,"V",IF(E46&lt;72,"W",IF(E46&lt;84,"X","no"))))</f>
        <v>U</v>
      </c>
      <c r="AC46" s="50">
        <f t="shared" ref="AC46:AC65" si="113">M46*O46*(1+P46/3)+500000</f>
        <v>552033.25132812944</v>
      </c>
      <c r="AD46" s="50">
        <f t="shared" ref="AD46:AD65" si="114">IF($C$22="S",N46*O46*(1+P46)+Y46+10000000,N46*O46*(1+P46)+Y46)</f>
        <v>4181453.6607805416</v>
      </c>
      <c r="AE46" s="51">
        <f t="shared" ref="AE46:AE65" si="115">I46</f>
        <v>10</v>
      </c>
      <c r="AF46" s="51" t="str">
        <f t="shared" ref="AF46:AF65" si="116">IF(E46&lt;-16,Z46,IF(E46&lt;48,AA46,IF(E46&lt;84,AB46,"MALO")))</f>
        <v>S</v>
      </c>
      <c r="AG46" s="40">
        <f t="shared" ref="AG46:AG65" si="117">TRUNC(F46,0)</f>
        <v>-122</v>
      </c>
      <c r="AH46" s="41">
        <f t="shared" ref="AH46:AH65" si="118">TRUNC((F46-AG46)*60,0)</f>
        <v>-24</v>
      </c>
      <c r="AI46" s="42">
        <f t="shared" ref="AI46:AI65" si="119">ROUND((((F46-AG46)*60)-AH46)*60,3)</f>
        <v>-32.832000000000001</v>
      </c>
      <c r="AJ46" s="40">
        <f t="shared" ref="AJ46:AJ65" si="120">TRUNC(E46,0)</f>
        <v>37</v>
      </c>
      <c r="AK46" s="41">
        <f t="shared" ref="AK46:AK65" si="121">TRUNC((E46-AJ46)*60,0)</f>
        <v>46</v>
      </c>
      <c r="AL46" s="42">
        <f t="shared" ref="AL46:AL65" si="122">ROUND((((E46-AJ46)*60)-AK46)*60,3)</f>
        <v>44.213000000000001</v>
      </c>
      <c r="AM46" s="43" t="str">
        <f t="shared" ref="AM46:AM65" si="123">CONCATENATE(-AJ46,"º ",-AK46,"' ",-AL46,""" S")</f>
        <v>-37º -46' -44,213" S</v>
      </c>
      <c r="AN46" s="43" t="str">
        <f t="shared" ref="AN46:AN65" si="124">CONCATENATE(-AG46,"º ",-AH46,"' ",-AI46,""" W")</f>
        <v>122º 24' 32,832" W</v>
      </c>
      <c r="AO46" s="43" t="str">
        <f t="shared" ref="AO46:AO65" si="125">CONCATENATE(AE46," ",AF46," ",ROUND(AC46,0)," ",ROUND(AD46,0))</f>
        <v>10 S 552033 4181454</v>
      </c>
    </row>
    <row r="47" spans="5:41" x14ac:dyDescent="0.25">
      <c r="E47" s="53">
        <v>37.779921999999999</v>
      </c>
      <c r="F47" s="53">
        <v>-122.411812</v>
      </c>
      <c r="G47" s="52">
        <f t="shared" si="92"/>
        <v>-2.136489162732305</v>
      </c>
      <c r="H47" s="52">
        <f t="shared" si="93"/>
        <v>0.65938403004664115</v>
      </c>
      <c r="I47" s="52">
        <f t="shared" si="94"/>
        <v>10</v>
      </c>
      <c r="J47" s="52">
        <f t="shared" si="95"/>
        <v>-123</v>
      </c>
      <c r="K47" s="52">
        <f t="shared" si="96"/>
        <v>1.0265817220720397E-2</v>
      </c>
      <c r="L47" s="52">
        <f t="shared" si="97"/>
        <v>8.1136488061598743E-3</v>
      </c>
      <c r="M47" s="52">
        <f t="shared" si="98"/>
        <v>8.1138268572006882E-3</v>
      </c>
      <c r="N47" s="52">
        <f t="shared" si="99"/>
        <v>2.5515036580214812E-5</v>
      </c>
      <c r="O47" s="52">
        <f t="shared" si="100"/>
        <v>6383610.2172981938</v>
      </c>
      <c r="P47" s="52">
        <f t="shared" si="101"/>
        <v>1.3858287171822613E-7</v>
      </c>
      <c r="Q47" s="52">
        <f t="shared" si="102"/>
        <v>0.96840862785513793</v>
      </c>
      <c r="R47" s="52">
        <f t="shared" si="103"/>
        <v>0.60494969573705271</v>
      </c>
      <c r="S47" s="52">
        <f t="shared" si="104"/>
        <v>1.1435883439742101</v>
      </c>
      <c r="T47" s="52">
        <f t="shared" si="105"/>
        <v>1.0089286819149206</v>
      </c>
      <c r="U47" s="52">
        <f t="shared" si="106"/>
        <v>1.8075153351629989</v>
      </c>
      <c r="V47" s="52">
        <f t="shared" si="6"/>
        <v>5.0546225567071803E-3</v>
      </c>
      <c r="W47" s="52">
        <f t="shared" si="107"/>
        <v>4.2582015317955055E-5</v>
      </c>
      <c r="X47" s="52">
        <f t="shared" si="108"/>
        <v>1.6740578955036711E-7</v>
      </c>
      <c r="Y47" s="52">
        <f t="shared" si="109"/>
        <v>4181397.3530635354</v>
      </c>
      <c r="Z47" s="38" t="str">
        <f t="shared" si="110"/>
        <v>S</v>
      </c>
      <c r="AA47" s="38" t="str">
        <f t="shared" si="111"/>
        <v>S</v>
      </c>
      <c r="AB47" s="38" t="str">
        <f t="shared" si="112"/>
        <v>U</v>
      </c>
      <c r="AC47" s="50">
        <f t="shared" si="113"/>
        <v>551795.51041967154</v>
      </c>
      <c r="AD47" s="50">
        <f t="shared" si="114"/>
        <v>4181560.2311343155</v>
      </c>
      <c r="AE47" s="51">
        <f t="shared" si="115"/>
        <v>10</v>
      </c>
      <c r="AF47" s="51" t="str">
        <f t="shared" si="116"/>
        <v>S</v>
      </c>
      <c r="AG47" s="40">
        <f t="shared" si="117"/>
        <v>-122</v>
      </c>
      <c r="AH47" s="41">
        <f t="shared" si="118"/>
        <v>-24</v>
      </c>
      <c r="AI47" s="42">
        <f t="shared" si="119"/>
        <v>-42.523000000000003</v>
      </c>
      <c r="AJ47" s="40">
        <f t="shared" si="120"/>
        <v>37</v>
      </c>
      <c r="AK47" s="41">
        <f t="shared" si="121"/>
        <v>46</v>
      </c>
      <c r="AL47" s="42">
        <f t="shared" si="122"/>
        <v>47.719000000000001</v>
      </c>
      <c r="AM47" s="43" t="str">
        <f t="shared" si="123"/>
        <v>-37º -46' -47,719" S</v>
      </c>
      <c r="AN47" s="43" t="str">
        <f t="shared" si="124"/>
        <v>122º 24' 42,523" W</v>
      </c>
      <c r="AO47" s="43" t="str">
        <f t="shared" si="125"/>
        <v>10 S 551796 4181560</v>
      </c>
    </row>
    <row r="48" spans="5:41" x14ac:dyDescent="0.25">
      <c r="E48" s="53">
        <v>37.760196000000001</v>
      </c>
      <c r="F48" s="53">
        <v>-122.39196800000001</v>
      </c>
      <c r="G48" s="52">
        <f t="shared" si="92"/>
        <v>-2.136142819595539</v>
      </c>
      <c r="H48" s="52">
        <f t="shared" si="93"/>
        <v>0.65903974639839269</v>
      </c>
      <c r="I48" s="52">
        <f t="shared" si="94"/>
        <v>10</v>
      </c>
      <c r="J48" s="52">
        <f t="shared" si="95"/>
        <v>-123</v>
      </c>
      <c r="K48" s="52">
        <f t="shared" si="96"/>
        <v>1.0612160357486466E-2</v>
      </c>
      <c r="L48" s="52">
        <f t="shared" si="97"/>
        <v>8.3896107881303878E-3</v>
      </c>
      <c r="M48" s="52">
        <f t="shared" si="98"/>
        <v>8.3898076322869858E-3</v>
      </c>
      <c r="N48" s="52">
        <f t="shared" si="99"/>
        <v>2.7260910778870162E-5</v>
      </c>
      <c r="O48" s="52">
        <f t="shared" si="100"/>
        <v>6383603.0760348942</v>
      </c>
      <c r="P48" s="52">
        <f t="shared" si="101"/>
        <v>1.4824969230223196E-7</v>
      </c>
      <c r="Q48" s="52">
        <f t="shared" si="102"/>
        <v>0.96823669119008549</v>
      </c>
      <c r="R48" s="52">
        <f t="shared" si="103"/>
        <v>0.60516507808964315</v>
      </c>
      <c r="S48" s="52">
        <f t="shared" si="104"/>
        <v>1.1431580919934354</v>
      </c>
      <c r="T48" s="52">
        <f t="shared" si="105"/>
        <v>1.0086598385174872</v>
      </c>
      <c r="U48" s="52">
        <f t="shared" si="106"/>
        <v>1.8071793610023319</v>
      </c>
      <c r="V48" s="52">
        <f t="shared" si="6"/>
        <v>5.0546225567071803E-3</v>
      </c>
      <c r="W48" s="52">
        <f t="shared" si="107"/>
        <v>4.2582015317955055E-5</v>
      </c>
      <c r="X48" s="52">
        <f t="shared" si="108"/>
        <v>1.6740578955036711E-7</v>
      </c>
      <c r="Y48" s="52">
        <f t="shared" si="109"/>
        <v>4179208.7980821058</v>
      </c>
      <c r="Z48" s="38" t="str">
        <f t="shared" si="110"/>
        <v>S</v>
      </c>
      <c r="AA48" s="38" t="str">
        <f t="shared" si="111"/>
        <v>S</v>
      </c>
      <c r="AB48" s="38" t="str">
        <f t="shared" si="112"/>
        <v>U</v>
      </c>
      <c r="AC48" s="50">
        <f t="shared" si="113"/>
        <v>553557.20445542107</v>
      </c>
      <c r="AD48" s="50">
        <f t="shared" si="114"/>
        <v>4179382.8209418082</v>
      </c>
      <c r="AE48" s="51">
        <f t="shared" si="115"/>
        <v>10</v>
      </c>
      <c r="AF48" s="51" t="str">
        <f t="shared" si="116"/>
        <v>S</v>
      </c>
      <c r="AG48" s="40">
        <f t="shared" si="117"/>
        <v>-122</v>
      </c>
      <c r="AH48" s="41">
        <f t="shared" si="118"/>
        <v>-23</v>
      </c>
      <c r="AI48" s="42">
        <f t="shared" si="119"/>
        <v>-31.085000000000001</v>
      </c>
      <c r="AJ48" s="40">
        <f t="shared" si="120"/>
        <v>37</v>
      </c>
      <c r="AK48" s="41">
        <f t="shared" si="121"/>
        <v>45</v>
      </c>
      <c r="AL48" s="42">
        <f t="shared" si="122"/>
        <v>36.706000000000003</v>
      </c>
      <c r="AM48" s="43" t="str">
        <f t="shared" si="123"/>
        <v>-37º -45' -36,706" S</v>
      </c>
      <c r="AN48" s="43" t="str">
        <f t="shared" si="124"/>
        <v>122º 23' 31,085" W</v>
      </c>
      <c r="AO48" s="43" t="str">
        <f t="shared" si="125"/>
        <v>10 S 553557 4179383</v>
      </c>
    </row>
    <row r="49" spans="5:41" x14ac:dyDescent="0.25">
      <c r="E49" s="53">
        <v>37.755491999999997</v>
      </c>
      <c r="F49" s="53">
        <v>-122.39138800000001</v>
      </c>
      <c r="G49" s="52">
        <f t="shared" si="92"/>
        <v>-2.1361326966858774</v>
      </c>
      <c r="H49" s="52">
        <f t="shared" si="93"/>
        <v>0.65895764611037877</v>
      </c>
      <c r="I49" s="52">
        <f t="shared" si="94"/>
        <v>10</v>
      </c>
      <c r="J49" s="52">
        <f t="shared" si="95"/>
        <v>-123</v>
      </c>
      <c r="K49" s="52">
        <f t="shared" si="96"/>
        <v>1.0622283267148092E-2</v>
      </c>
      <c r="L49" s="52">
        <f t="shared" si="97"/>
        <v>8.3981473076726581E-3</v>
      </c>
      <c r="M49" s="52">
        <f t="shared" si="98"/>
        <v>8.398344753330891E-3</v>
      </c>
      <c r="N49" s="52">
        <f t="shared" si="99"/>
        <v>2.7311786749084632E-5</v>
      </c>
      <c r="O49" s="52">
        <f t="shared" si="100"/>
        <v>6383601.3732701782</v>
      </c>
      <c r="P49" s="52">
        <f t="shared" si="101"/>
        <v>1.4857044434862929E-7</v>
      </c>
      <c r="Q49" s="52">
        <f t="shared" si="102"/>
        <v>0.96819562217802924</v>
      </c>
      <c r="R49" s="52">
        <f t="shared" si="103"/>
        <v>0.60521637189908861</v>
      </c>
      <c r="S49" s="52">
        <f t="shared" si="104"/>
        <v>1.1430554571993934</v>
      </c>
      <c r="T49" s="52">
        <f t="shared" si="105"/>
        <v>1.0085956858743172</v>
      </c>
      <c r="U49" s="52">
        <f t="shared" si="106"/>
        <v>1.8070991628264663</v>
      </c>
      <c r="V49" s="52">
        <f t="shared" si="6"/>
        <v>5.0546225567071803E-3</v>
      </c>
      <c r="W49" s="52">
        <f t="shared" si="107"/>
        <v>4.2582015317955055E-5</v>
      </c>
      <c r="X49" s="52">
        <f t="shared" si="108"/>
        <v>1.6740578955036711E-7</v>
      </c>
      <c r="Y49" s="52">
        <f t="shared" si="109"/>
        <v>4178686.9010305628</v>
      </c>
      <c r="Z49" s="38" t="str">
        <f t="shared" si="110"/>
        <v>S</v>
      </c>
      <c r="AA49" s="38" t="str">
        <f t="shared" si="111"/>
        <v>S</v>
      </c>
      <c r="AB49" s="38" t="str">
        <f t="shared" si="112"/>
        <v>U</v>
      </c>
      <c r="AC49" s="50">
        <f t="shared" si="113"/>
        <v>553611.68775559682</v>
      </c>
      <c r="AD49" s="50">
        <f t="shared" si="114"/>
        <v>4178861.2486158637</v>
      </c>
      <c r="AE49" s="51">
        <f t="shared" si="115"/>
        <v>10</v>
      </c>
      <c r="AF49" s="51" t="str">
        <f t="shared" si="116"/>
        <v>S</v>
      </c>
      <c r="AG49" s="40">
        <f t="shared" si="117"/>
        <v>-122</v>
      </c>
      <c r="AH49" s="41">
        <f t="shared" si="118"/>
        <v>-23</v>
      </c>
      <c r="AI49" s="42">
        <f t="shared" si="119"/>
        <v>-28.997</v>
      </c>
      <c r="AJ49" s="40">
        <f t="shared" si="120"/>
        <v>37</v>
      </c>
      <c r="AK49" s="41">
        <f t="shared" si="121"/>
        <v>45</v>
      </c>
      <c r="AL49" s="42">
        <f t="shared" si="122"/>
        <v>19.771000000000001</v>
      </c>
      <c r="AM49" s="43" t="str">
        <f t="shared" si="123"/>
        <v>-37º -45' -19,771" S</v>
      </c>
      <c r="AN49" s="43" t="str">
        <f t="shared" si="124"/>
        <v>122º 23' 28,997" W</v>
      </c>
      <c r="AO49" s="43" t="str">
        <f t="shared" si="125"/>
        <v>10 S 553612 4178861</v>
      </c>
    </row>
    <row r="50" spans="5:41" x14ac:dyDescent="0.25">
      <c r="E50" s="53">
        <v>37.771819000000001</v>
      </c>
      <c r="F50" s="53">
        <v>-122.421205</v>
      </c>
      <c r="G50" s="52">
        <f t="shared" si="92"/>
        <v>-2.1366531015089447</v>
      </c>
      <c r="H50" s="52">
        <f t="shared" si="93"/>
        <v>0.65924260601735207</v>
      </c>
      <c r="I50" s="52">
        <f t="shared" si="94"/>
        <v>10</v>
      </c>
      <c r="J50" s="52">
        <f t="shared" si="95"/>
        <v>-123</v>
      </c>
      <c r="K50" s="52">
        <f t="shared" si="96"/>
        <v>1.0101878444080725E-2</v>
      </c>
      <c r="L50" s="52">
        <f t="shared" si="97"/>
        <v>7.9849584147629708E-3</v>
      </c>
      <c r="M50" s="52">
        <f t="shared" si="98"/>
        <v>7.9851281270695695E-3</v>
      </c>
      <c r="N50" s="52">
        <f t="shared" si="99"/>
        <v>2.4704805426822851E-5</v>
      </c>
      <c r="O50" s="52">
        <f t="shared" si="100"/>
        <v>6383607.2836704673</v>
      </c>
      <c r="P50" s="52">
        <f t="shared" si="101"/>
        <v>1.3425085614433731E-7</v>
      </c>
      <c r="Q50" s="52">
        <f t="shared" si="102"/>
        <v>0.96833805567640441</v>
      </c>
      <c r="R50" s="52">
        <f t="shared" si="103"/>
        <v>0.60503822552036823</v>
      </c>
      <c r="S50" s="52">
        <f t="shared" si="104"/>
        <v>1.1434116338555542</v>
      </c>
      <c r="T50" s="52">
        <f t="shared" si="105"/>
        <v>1.0088182817717577</v>
      </c>
      <c r="U50" s="52">
        <f t="shared" si="106"/>
        <v>1.807377389563144</v>
      </c>
      <c r="V50" s="52">
        <f t="shared" si="6"/>
        <v>5.0546225567071803E-3</v>
      </c>
      <c r="W50" s="52">
        <f t="shared" si="107"/>
        <v>4.2582015317955055E-5</v>
      </c>
      <c r="X50" s="52">
        <f t="shared" si="108"/>
        <v>1.6740578955036711E-7</v>
      </c>
      <c r="Y50" s="52">
        <f t="shared" si="109"/>
        <v>4180498.3426940381</v>
      </c>
      <c r="Z50" s="38" t="str">
        <f t="shared" si="110"/>
        <v>S</v>
      </c>
      <c r="AA50" s="38" t="str">
        <f t="shared" si="111"/>
        <v>S</v>
      </c>
      <c r="AB50" s="38" t="str">
        <f t="shared" si="112"/>
        <v>U</v>
      </c>
      <c r="AC50" s="50">
        <f t="shared" si="113"/>
        <v>550973.92435410083</v>
      </c>
      <c r="AD50" s="50">
        <f t="shared" si="114"/>
        <v>4180656.0484910747</v>
      </c>
      <c r="AE50" s="51">
        <f t="shared" si="115"/>
        <v>10</v>
      </c>
      <c r="AF50" s="51" t="str">
        <f t="shared" si="116"/>
        <v>S</v>
      </c>
      <c r="AG50" s="40">
        <f t="shared" si="117"/>
        <v>-122</v>
      </c>
      <c r="AH50" s="41">
        <f t="shared" si="118"/>
        <v>-25</v>
      </c>
      <c r="AI50" s="42">
        <f t="shared" si="119"/>
        <v>-16.338000000000001</v>
      </c>
      <c r="AJ50" s="40">
        <f t="shared" si="120"/>
        <v>37</v>
      </c>
      <c r="AK50" s="41">
        <f t="shared" si="121"/>
        <v>46</v>
      </c>
      <c r="AL50" s="42">
        <f t="shared" si="122"/>
        <v>18.547999999999998</v>
      </c>
      <c r="AM50" s="43" t="str">
        <f t="shared" si="123"/>
        <v>-37º -46' -18,548" S</v>
      </c>
      <c r="AN50" s="43" t="str">
        <f t="shared" si="124"/>
        <v>122º 25' 16,338" W</v>
      </c>
      <c r="AO50" s="43" t="str">
        <f t="shared" si="125"/>
        <v>10 S 550974 4180656</v>
      </c>
    </row>
    <row r="51" spans="5:41" x14ac:dyDescent="0.25">
      <c r="E51" s="53">
        <v>37.790430000000001</v>
      </c>
      <c r="F51" s="53">
        <v>-122.41548899999999</v>
      </c>
      <c r="G51" s="52">
        <f t="shared" si="92"/>
        <v>-2.1365533384889006</v>
      </c>
      <c r="H51" s="52">
        <f t="shared" si="93"/>
        <v>0.65956742924444067</v>
      </c>
      <c r="I51" s="52">
        <f t="shared" si="94"/>
        <v>10</v>
      </c>
      <c r="J51" s="52">
        <f t="shared" si="95"/>
        <v>-123</v>
      </c>
      <c r="K51" s="52">
        <f t="shared" si="96"/>
        <v>1.0201641464124833E-2</v>
      </c>
      <c r="L51" s="52">
        <f t="shared" si="97"/>
        <v>8.0617825559081008E-3</v>
      </c>
      <c r="M51" s="52">
        <f t="shared" si="98"/>
        <v>8.0619572140845121E-3</v>
      </c>
      <c r="N51" s="52">
        <f t="shared" si="99"/>
        <v>2.5199394574459966E-5</v>
      </c>
      <c r="O51" s="52">
        <f t="shared" si="100"/>
        <v>6383614.0219615549</v>
      </c>
      <c r="P51" s="52">
        <f t="shared" si="101"/>
        <v>1.3677778422518256E-7</v>
      </c>
      <c r="Q51" s="52">
        <f t="shared" si="102"/>
        <v>0.96850003073279123</v>
      </c>
      <c r="R51" s="52">
        <f t="shared" si="103"/>
        <v>0.60483477476107084</v>
      </c>
      <c r="S51" s="52">
        <f t="shared" si="104"/>
        <v>1.1438174446108362</v>
      </c>
      <c r="T51" s="52">
        <f t="shared" si="105"/>
        <v>1.0090717771483948</v>
      </c>
      <c r="U51" s="52">
        <f t="shared" si="106"/>
        <v>1.8076940884504848</v>
      </c>
      <c r="V51" s="52">
        <f t="shared" si="6"/>
        <v>5.0546225567071803E-3</v>
      </c>
      <c r="W51" s="52">
        <f t="shared" si="107"/>
        <v>4.2582015317955055E-5</v>
      </c>
      <c r="X51" s="52">
        <f t="shared" si="108"/>
        <v>1.6740578955036711E-7</v>
      </c>
      <c r="Y51" s="52">
        <f t="shared" si="109"/>
        <v>4182563.1948406724</v>
      </c>
      <c r="Z51" s="38" t="str">
        <f t="shared" si="110"/>
        <v>S</v>
      </c>
      <c r="AA51" s="38" t="str">
        <f t="shared" si="111"/>
        <v>S</v>
      </c>
      <c r="AB51" s="38" t="str">
        <f t="shared" si="112"/>
        <v>U</v>
      </c>
      <c r="AC51" s="50">
        <f t="shared" si="113"/>
        <v>551464.42546268064</v>
      </c>
      <c r="AD51" s="50">
        <f t="shared" si="114"/>
        <v>4182724.0580712254</v>
      </c>
      <c r="AE51" s="51">
        <f t="shared" si="115"/>
        <v>10</v>
      </c>
      <c r="AF51" s="51" t="str">
        <f t="shared" si="116"/>
        <v>S</v>
      </c>
      <c r="AG51" s="40">
        <f t="shared" si="117"/>
        <v>-122</v>
      </c>
      <c r="AH51" s="41">
        <f t="shared" si="118"/>
        <v>-24</v>
      </c>
      <c r="AI51" s="42">
        <f t="shared" si="119"/>
        <v>-55.76</v>
      </c>
      <c r="AJ51" s="40">
        <f t="shared" si="120"/>
        <v>37</v>
      </c>
      <c r="AK51" s="41">
        <f t="shared" si="121"/>
        <v>47</v>
      </c>
      <c r="AL51" s="42">
        <f t="shared" si="122"/>
        <v>25.547999999999998</v>
      </c>
      <c r="AM51" s="43" t="str">
        <f t="shared" si="123"/>
        <v>-37º -47' -25,548" S</v>
      </c>
      <c r="AN51" s="43" t="str">
        <f t="shared" si="124"/>
        <v>122º 24' 55,76" W</v>
      </c>
      <c r="AO51" s="43" t="str">
        <f t="shared" si="125"/>
        <v>10 S 551464 4182724</v>
      </c>
    </row>
    <row r="52" spans="5:41" x14ac:dyDescent="0.25">
      <c r="E52" s="53">
        <v>37.734684999999999</v>
      </c>
      <c r="F52" s="53">
        <v>-122.39331</v>
      </c>
      <c r="G52" s="52">
        <f t="shared" si="92"/>
        <v>-2.136166241914101</v>
      </c>
      <c r="H52" s="52">
        <f t="shared" si="93"/>
        <v>0.65859449545291637</v>
      </c>
      <c r="I52" s="52">
        <f t="shared" si="94"/>
        <v>10</v>
      </c>
      <c r="J52" s="52">
        <f t="shared" si="95"/>
        <v>-123</v>
      </c>
      <c r="K52" s="52">
        <f t="shared" si="96"/>
        <v>1.0588738038924461E-2</v>
      </c>
      <c r="L52" s="52">
        <f t="shared" si="97"/>
        <v>8.3739807645280186E-3</v>
      </c>
      <c r="M52" s="52">
        <f t="shared" si="98"/>
        <v>8.3741765105275739E-3</v>
      </c>
      <c r="N52" s="52">
        <f t="shared" si="99"/>
        <v>2.7134452831201195E-5</v>
      </c>
      <c r="O52" s="52">
        <f t="shared" si="100"/>
        <v>6383593.842388113</v>
      </c>
      <c r="P52" s="52">
        <f t="shared" si="101"/>
        <v>1.4779965976466889E-7</v>
      </c>
      <c r="Q52" s="52">
        <f t="shared" si="102"/>
        <v>0.96801365030499598</v>
      </c>
      <c r="R52" s="52">
        <f t="shared" si="103"/>
        <v>0.60544294426927259</v>
      </c>
      <c r="S52" s="52">
        <f t="shared" si="104"/>
        <v>1.1426013206054144</v>
      </c>
      <c r="T52" s="52">
        <f t="shared" si="105"/>
        <v>1.008311726521379</v>
      </c>
      <c r="U52" s="52">
        <f t="shared" si="106"/>
        <v>1.8067440585811163</v>
      </c>
      <c r="V52" s="52">
        <f t="shared" si="6"/>
        <v>5.0546225567071803E-3</v>
      </c>
      <c r="W52" s="52">
        <f t="shared" si="107"/>
        <v>4.2582015317955055E-5</v>
      </c>
      <c r="X52" s="52">
        <f t="shared" si="108"/>
        <v>1.6740578955036711E-7</v>
      </c>
      <c r="Y52" s="52">
        <f t="shared" si="109"/>
        <v>4176378.4213558356</v>
      </c>
      <c r="Z52" s="38" t="str">
        <f t="shared" si="110"/>
        <v>S</v>
      </c>
      <c r="AA52" s="38" t="str">
        <f t="shared" si="111"/>
        <v>S</v>
      </c>
      <c r="AB52" s="38" t="str">
        <f t="shared" si="112"/>
        <v>U</v>
      </c>
      <c r="AC52" s="50">
        <f t="shared" si="113"/>
        <v>553457.34424133401</v>
      </c>
      <c r="AD52" s="50">
        <f t="shared" si="114"/>
        <v>4176551.6367074465</v>
      </c>
      <c r="AE52" s="51">
        <f t="shared" si="115"/>
        <v>10</v>
      </c>
      <c r="AF52" s="51" t="str">
        <f t="shared" si="116"/>
        <v>S</v>
      </c>
      <c r="AG52" s="40">
        <f t="shared" si="117"/>
        <v>-122</v>
      </c>
      <c r="AH52" s="41">
        <f t="shared" si="118"/>
        <v>-23</v>
      </c>
      <c r="AI52" s="42">
        <f t="shared" si="119"/>
        <v>-35.915999999999997</v>
      </c>
      <c r="AJ52" s="40">
        <f t="shared" si="120"/>
        <v>37</v>
      </c>
      <c r="AK52" s="41">
        <f t="shared" si="121"/>
        <v>44</v>
      </c>
      <c r="AL52" s="42">
        <f t="shared" si="122"/>
        <v>4.8659999999999997</v>
      </c>
      <c r="AM52" s="43" t="str">
        <f t="shared" si="123"/>
        <v>-37º -44' -4,866" S</v>
      </c>
      <c r="AN52" s="43" t="str">
        <f t="shared" si="124"/>
        <v>122º 23' 35,916" W</v>
      </c>
      <c r="AO52" s="43" t="str">
        <f t="shared" si="125"/>
        <v>10 S 553457 4176552</v>
      </c>
    </row>
    <row r="53" spans="5:41" x14ac:dyDescent="0.25">
      <c r="E53" s="53">
        <v>37.745190000000001</v>
      </c>
      <c r="F53" s="53">
        <v>-122.401994</v>
      </c>
      <c r="G53" s="52">
        <f t="shared" si="92"/>
        <v>-2.1363178063063444</v>
      </c>
      <c r="H53" s="52">
        <f t="shared" si="93"/>
        <v>0.65877784229083847</v>
      </c>
      <c r="I53" s="52">
        <f t="shared" si="94"/>
        <v>10</v>
      </c>
      <c r="J53" s="52">
        <f t="shared" si="95"/>
        <v>-123</v>
      </c>
      <c r="K53" s="52">
        <f t="shared" si="96"/>
        <v>1.0437173646681064E-2</v>
      </c>
      <c r="L53" s="52">
        <f t="shared" si="97"/>
        <v>8.2529509395359336E-3</v>
      </c>
      <c r="M53" s="52">
        <f t="shared" si="98"/>
        <v>8.2531383199887579E-3</v>
      </c>
      <c r="N53" s="52">
        <f t="shared" si="99"/>
        <v>2.6365705803166328E-5</v>
      </c>
      <c r="O53" s="52">
        <f t="shared" si="100"/>
        <v>6383597.6443857793</v>
      </c>
      <c r="P53" s="52">
        <f t="shared" si="101"/>
        <v>1.4351728117359542E-7</v>
      </c>
      <c r="Q53" s="52">
        <f t="shared" si="102"/>
        <v>0.96810558776050892</v>
      </c>
      <c r="R53" s="52">
        <f t="shared" si="103"/>
        <v>0.60532861672609251</v>
      </c>
      <c r="S53" s="52">
        <f t="shared" si="104"/>
        <v>1.1428306361710929</v>
      </c>
      <c r="T53" s="52">
        <f t="shared" si="105"/>
        <v>1.0084551313098429</v>
      </c>
      <c r="U53" s="52">
        <f t="shared" si="106"/>
        <v>1.8069234178272415</v>
      </c>
      <c r="V53" s="52">
        <f t="shared" si="6"/>
        <v>5.0546225567071803E-3</v>
      </c>
      <c r="W53" s="52">
        <f t="shared" si="107"/>
        <v>4.2582015317955055E-5</v>
      </c>
      <c r="X53" s="52">
        <f t="shared" si="108"/>
        <v>1.6740578955036711E-7</v>
      </c>
      <c r="Y53" s="52">
        <f t="shared" si="109"/>
        <v>4177543.9213190991</v>
      </c>
      <c r="Z53" s="38" t="str">
        <f t="shared" si="110"/>
        <v>S</v>
      </c>
      <c r="AA53" s="38" t="str">
        <f t="shared" si="111"/>
        <v>S</v>
      </c>
      <c r="AB53" s="38" t="str">
        <f t="shared" si="112"/>
        <v>U</v>
      </c>
      <c r="AC53" s="50">
        <f t="shared" si="113"/>
        <v>552684.71685865917</v>
      </c>
      <c r="AD53" s="50">
        <f t="shared" si="114"/>
        <v>4177712.2294007121</v>
      </c>
      <c r="AE53" s="51">
        <f t="shared" si="115"/>
        <v>10</v>
      </c>
      <c r="AF53" s="51" t="str">
        <f t="shared" si="116"/>
        <v>S</v>
      </c>
      <c r="AG53" s="40">
        <f t="shared" si="117"/>
        <v>-122</v>
      </c>
      <c r="AH53" s="41">
        <f t="shared" si="118"/>
        <v>-24</v>
      </c>
      <c r="AI53" s="42">
        <f t="shared" si="119"/>
        <v>-7.1779999999999999</v>
      </c>
      <c r="AJ53" s="40">
        <f t="shared" si="120"/>
        <v>37</v>
      </c>
      <c r="AK53" s="41">
        <f t="shared" si="121"/>
        <v>44</v>
      </c>
      <c r="AL53" s="42">
        <f t="shared" si="122"/>
        <v>42.683999999999997</v>
      </c>
      <c r="AM53" s="43" t="str">
        <f t="shared" si="123"/>
        <v>-37º -44' -42,684" S</v>
      </c>
      <c r="AN53" s="43" t="str">
        <f t="shared" si="124"/>
        <v>122º 24' 7,178" W</v>
      </c>
      <c r="AO53" s="43" t="str">
        <f t="shared" si="125"/>
        <v>10 S 552685 4177712</v>
      </c>
    </row>
    <row r="54" spans="5:41" x14ac:dyDescent="0.25">
      <c r="E54" s="53">
        <v>37.755693999999998</v>
      </c>
      <c r="F54" s="53">
        <v>-122.409178</v>
      </c>
      <c r="G54" s="52">
        <f t="shared" si="92"/>
        <v>-2.1364431907598074</v>
      </c>
      <c r="H54" s="52">
        <f t="shared" si="93"/>
        <v>0.65896117167546797</v>
      </c>
      <c r="I54" s="52">
        <f t="shared" si="94"/>
        <v>10</v>
      </c>
      <c r="J54" s="52">
        <f t="shared" si="95"/>
        <v>-123</v>
      </c>
      <c r="K54" s="52">
        <f t="shared" si="96"/>
        <v>1.0311789193218068E-2</v>
      </c>
      <c r="L54" s="52">
        <f t="shared" si="97"/>
        <v>8.152652291564158E-3</v>
      </c>
      <c r="M54" s="52">
        <f t="shared" si="98"/>
        <v>8.1528329227885908E-3</v>
      </c>
      <c r="N54" s="52">
        <f t="shared" si="99"/>
        <v>2.5738459605406661E-5</v>
      </c>
      <c r="O54" s="52">
        <f t="shared" si="100"/>
        <v>6383601.4463890893</v>
      </c>
      <c r="P54" s="52">
        <f t="shared" si="101"/>
        <v>1.4001022011750229E-7</v>
      </c>
      <c r="Q54" s="52">
        <f t="shared" si="102"/>
        <v>0.96819738630723651</v>
      </c>
      <c r="R54" s="52">
        <f t="shared" si="103"/>
        <v>0.60521416976782783</v>
      </c>
      <c r="S54" s="52">
        <f t="shared" si="104"/>
        <v>1.1430598648290862</v>
      </c>
      <c r="T54" s="52">
        <f t="shared" si="105"/>
        <v>1.0085984410637716</v>
      </c>
      <c r="U54" s="52">
        <f t="shared" si="106"/>
        <v>1.8071026073394851</v>
      </c>
      <c r="V54" s="52">
        <f t="shared" si="6"/>
        <v>5.0546225567071803E-3</v>
      </c>
      <c r="W54" s="52">
        <f t="shared" si="107"/>
        <v>4.2582015317955055E-5</v>
      </c>
      <c r="X54" s="52">
        <f t="shared" si="108"/>
        <v>1.6740578955036711E-7</v>
      </c>
      <c r="Y54" s="52">
        <f t="shared" si="109"/>
        <v>4178709.3124174778</v>
      </c>
      <c r="Z54" s="38" t="str">
        <f t="shared" si="110"/>
        <v>S</v>
      </c>
      <c r="AA54" s="38" t="str">
        <f t="shared" si="111"/>
        <v>S</v>
      </c>
      <c r="AB54" s="38" t="str">
        <f t="shared" si="112"/>
        <v>U</v>
      </c>
      <c r="AC54" s="50">
        <f t="shared" si="113"/>
        <v>552044.43846699945</v>
      </c>
      <c r="AD54" s="50">
        <f t="shared" si="114"/>
        <v>4178873.6165084471</v>
      </c>
      <c r="AE54" s="51">
        <f t="shared" si="115"/>
        <v>10</v>
      </c>
      <c r="AF54" s="51" t="str">
        <f t="shared" si="116"/>
        <v>S</v>
      </c>
      <c r="AG54" s="40">
        <f t="shared" si="117"/>
        <v>-122</v>
      </c>
      <c r="AH54" s="41">
        <f t="shared" si="118"/>
        <v>-24</v>
      </c>
      <c r="AI54" s="42">
        <f t="shared" si="119"/>
        <v>-33.040999999999997</v>
      </c>
      <c r="AJ54" s="40">
        <f t="shared" si="120"/>
        <v>37</v>
      </c>
      <c r="AK54" s="41">
        <f t="shared" si="121"/>
        <v>45</v>
      </c>
      <c r="AL54" s="42">
        <f t="shared" si="122"/>
        <v>20.498000000000001</v>
      </c>
      <c r="AM54" s="43" t="str">
        <f t="shared" si="123"/>
        <v>-37º -45' -20,498" S</v>
      </c>
      <c r="AN54" s="43" t="str">
        <f t="shared" si="124"/>
        <v>122º 24' 33,041" W</v>
      </c>
      <c r="AO54" s="43" t="str">
        <f t="shared" si="125"/>
        <v>10 S 552044 4178874</v>
      </c>
    </row>
    <row r="55" spans="5:41" x14ac:dyDescent="0.25">
      <c r="E55" s="53">
        <v>37.760573999999998</v>
      </c>
      <c r="F55" s="53">
        <v>-122.388336</v>
      </c>
      <c r="G55" s="52">
        <f t="shared" si="92"/>
        <v>-2.1360794292371068</v>
      </c>
      <c r="H55" s="52">
        <f t="shared" si="93"/>
        <v>0.65904634374296522</v>
      </c>
      <c r="I55" s="52">
        <f t="shared" si="94"/>
        <v>10</v>
      </c>
      <c r="J55" s="52">
        <f t="shared" si="95"/>
        <v>-123</v>
      </c>
      <c r="K55" s="52">
        <f t="shared" si="96"/>
        <v>1.0675550715918636E-2</v>
      </c>
      <c r="L55" s="52">
        <f t="shared" si="97"/>
        <v>8.4396800099650494E-3</v>
      </c>
      <c r="M55" s="52">
        <f t="shared" si="98"/>
        <v>8.4398803995973069E-3</v>
      </c>
      <c r="N55" s="52">
        <f t="shared" si="99"/>
        <v>2.7587665003214745E-5</v>
      </c>
      <c r="O55" s="52">
        <f t="shared" si="100"/>
        <v>6383603.212867395</v>
      </c>
      <c r="P55" s="52">
        <f t="shared" si="101"/>
        <v>1.500230327205928E-7</v>
      </c>
      <c r="Q55" s="52">
        <f t="shared" si="102"/>
        <v>0.96823999024540519</v>
      </c>
      <c r="R55" s="52">
        <f t="shared" si="103"/>
        <v>0.60516095513233015</v>
      </c>
      <c r="S55" s="52">
        <f t="shared" si="104"/>
        <v>1.1431663388656679</v>
      </c>
      <c r="T55" s="52">
        <f t="shared" si="105"/>
        <v>1.0086649929323335</v>
      </c>
      <c r="U55" s="52">
        <f t="shared" si="106"/>
        <v>1.8071858041705193</v>
      </c>
      <c r="V55" s="52">
        <f t="shared" si="6"/>
        <v>5.0546225567071803E-3</v>
      </c>
      <c r="W55" s="52">
        <f t="shared" si="107"/>
        <v>4.2582015317955055E-5</v>
      </c>
      <c r="X55" s="52">
        <f t="shared" si="108"/>
        <v>1.6740578955036711E-7</v>
      </c>
      <c r="Y55" s="52">
        <f t="shared" si="109"/>
        <v>4179250.7362561626</v>
      </c>
      <c r="Z55" s="38" t="str">
        <f t="shared" si="110"/>
        <v>S</v>
      </c>
      <c r="AA55" s="38" t="str">
        <f t="shared" si="111"/>
        <v>S</v>
      </c>
      <c r="AB55" s="38" t="str">
        <f t="shared" si="112"/>
        <v>U</v>
      </c>
      <c r="AC55" s="50">
        <f t="shared" si="113"/>
        <v>553876.85032934195</v>
      </c>
      <c r="AD55" s="50">
        <f t="shared" si="114"/>
        <v>4179426.8449895331</v>
      </c>
      <c r="AE55" s="51">
        <f t="shared" si="115"/>
        <v>10</v>
      </c>
      <c r="AF55" s="51" t="str">
        <f t="shared" si="116"/>
        <v>S</v>
      </c>
      <c r="AG55" s="40">
        <f t="shared" si="117"/>
        <v>-122</v>
      </c>
      <c r="AH55" s="41">
        <f t="shared" si="118"/>
        <v>-23</v>
      </c>
      <c r="AI55" s="42">
        <f t="shared" si="119"/>
        <v>-18.010000000000002</v>
      </c>
      <c r="AJ55" s="40">
        <f t="shared" si="120"/>
        <v>37</v>
      </c>
      <c r="AK55" s="41">
        <f t="shared" si="121"/>
        <v>45</v>
      </c>
      <c r="AL55" s="42">
        <f t="shared" si="122"/>
        <v>38.066000000000003</v>
      </c>
      <c r="AM55" s="43" t="str">
        <f t="shared" si="123"/>
        <v>-37º -45' -38,066" S</v>
      </c>
      <c r="AN55" s="43" t="str">
        <f t="shared" si="124"/>
        <v>122º 23' 18,01" W</v>
      </c>
      <c r="AO55" s="43" t="str">
        <f t="shared" si="125"/>
        <v>10 S 553877 4179427</v>
      </c>
    </row>
    <row r="56" spans="5:41" x14ac:dyDescent="0.25">
      <c r="E56" s="53">
        <v>37.771968999999999</v>
      </c>
      <c r="F56" s="53">
        <v>-122.401886</v>
      </c>
      <c r="G56" s="52">
        <f t="shared" si="92"/>
        <v>-2.1363159213507523</v>
      </c>
      <c r="H56" s="52">
        <f t="shared" si="93"/>
        <v>0.65924522401122998</v>
      </c>
      <c r="I56" s="52">
        <f t="shared" si="94"/>
        <v>10</v>
      </c>
      <c r="J56" s="52">
        <f t="shared" si="95"/>
        <v>-123</v>
      </c>
      <c r="K56" s="52">
        <f t="shared" si="96"/>
        <v>1.0439058602273121E-2</v>
      </c>
      <c r="L56" s="52">
        <f t="shared" si="97"/>
        <v>8.2514538230810831E-3</v>
      </c>
      <c r="M56" s="52">
        <f t="shared" si="98"/>
        <v>8.2516411015751186E-3</v>
      </c>
      <c r="N56" s="52">
        <f t="shared" si="99"/>
        <v>2.6381598559721553E-5</v>
      </c>
      <c r="O56" s="52">
        <f t="shared" si="100"/>
        <v>6383607.3379748138</v>
      </c>
      <c r="P56" s="52">
        <f t="shared" si="101"/>
        <v>1.4336138385551833E-7</v>
      </c>
      <c r="Q56" s="52">
        <f t="shared" si="102"/>
        <v>0.96833936278854083</v>
      </c>
      <c r="R56" s="52">
        <f t="shared" si="103"/>
        <v>0.60503658739007049</v>
      </c>
      <c r="S56" s="52">
        <f t="shared" si="104"/>
        <v>1.1434149054055003</v>
      </c>
      <c r="T56" s="52">
        <f t="shared" si="105"/>
        <v>1.0088203259016428</v>
      </c>
      <c r="U56" s="52">
        <f t="shared" si="106"/>
        <v>1.8073799439896734</v>
      </c>
      <c r="V56" s="52">
        <f t="shared" si="6"/>
        <v>5.0546225567071803E-3</v>
      </c>
      <c r="W56" s="52">
        <f t="shared" si="107"/>
        <v>4.2582015317955055E-5</v>
      </c>
      <c r="X56" s="52">
        <f t="shared" si="108"/>
        <v>1.6740578955036711E-7</v>
      </c>
      <c r="Y56" s="52">
        <f t="shared" si="109"/>
        <v>4180514.9848591844</v>
      </c>
      <c r="Z56" s="38" t="str">
        <f t="shared" si="110"/>
        <v>S</v>
      </c>
      <c r="AA56" s="38" t="str">
        <f t="shared" si="111"/>
        <v>S</v>
      </c>
      <c r="AB56" s="38" t="str">
        <f t="shared" si="112"/>
        <v>U</v>
      </c>
      <c r="AC56" s="50">
        <f t="shared" si="113"/>
        <v>552675.23920354783</v>
      </c>
      <c r="AD56" s="50">
        <f t="shared" si="114"/>
        <v>4180683.3946494809</v>
      </c>
      <c r="AE56" s="51">
        <f t="shared" si="115"/>
        <v>10</v>
      </c>
      <c r="AF56" s="51" t="str">
        <f t="shared" si="116"/>
        <v>S</v>
      </c>
      <c r="AG56" s="40">
        <f t="shared" si="117"/>
        <v>-122</v>
      </c>
      <c r="AH56" s="41">
        <f t="shared" si="118"/>
        <v>-24</v>
      </c>
      <c r="AI56" s="42">
        <f t="shared" si="119"/>
        <v>-6.79</v>
      </c>
      <c r="AJ56" s="40">
        <f t="shared" si="120"/>
        <v>37</v>
      </c>
      <c r="AK56" s="41">
        <f t="shared" si="121"/>
        <v>46</v>
      </c>
      <c r="AL56" s="42">
        <f t="shared" si="122"/>
        <v>19.088000000000001</v>
      </c>
      <c r="AM56" s="43" t="str">
        <f t="shared" si="123"/>
        <v>-37º -46' -19,088" S</v>
      </c>
      <c r="AN56" s="43" t="str">
        <f t="shared" si="124"/>
        <v>122º 24' 6,79" W</v>
      </c>
      <c r="AO56" s="43" t="str">
        <f t="shared" si="125"/>
        <v>10 S 552675 4180683</v>
      </c>
    </row>
    <row r="57" spans="5:41" x14ac:dyDescent="0.25">
      <c r="E57" s="53">
        <v>37.762179000000003</v>
      </c>
      <c r="F57" s="53">
        <v>-122.434397</v>
      </c>
      <c r="G57" s="52">
        <f t="shared" si="92"/>
        <v>-2.1368833453438678</v>
      </c>
      <c r="H57" s="52">
        <f t="shared" si="93"/>
        <v>0.65907435627745981</v>
      </c>
      <c r="I57" s="52">
        <f t="shared" si="94"/>
        <v>10</v>
      </c>
      <c r="J57" s="52">
        <f t="shared" si="95"/>
        <v>-123</v>
      </c>
      <c r="K57" s="52">
        <f t="shared" si="96"/>
        <v>9.8716346091576312E-3</v>
      </c>
      <c r="L57" s="52">
        <f t="shared" si="97"/>
        <v>7.8039869882801215E-3</v>
      </c>
      <c r="M57" s="52">
        <f t="shared" si="98"/>
        <v>7.8041454207618864E-3</v>
      </c>
      <c r="N57" s="52">
        <f t="shared" si="99"/>
        <v>2.3589413814195659E-5</v>
      </c>
      <c r="O57" s="52">
        <f t="shared" si="100"/>
        <v>6383603.7938678302</v>
      </c>
      <c r="P57" s="52">
        <f t="shared" si="101"/>
        <v>1.2826767284135319E-7</v>
      </c>
      <c r="Q57" s="52">
        <f t="shared" si="102"/>
        <v>0.96825399626157982</v>
      </c>
      <c r="R57" s="52">
        <f t="shared" si="103"/>
        <v>0.60514344704721323</v>
      </c>
      <c r="S57" s="52">
        <f t="shared" si="104"/>
        <v>1.1432013544082498</v>
      </c>
      <c r="T57" s="52">
        <f t="shared" si="105"/>
        <v>1.0086868775679907</v>
      </c>
      <c r="U57" s="52">
        <f t="shared" si="106"/>
        <v>1.8072131598670251</v>
      </c>
      <c r="V57" s="52">
        <f t="shared" si="6"/>
        <v>5.0546225567071803E-3</v>
      </c>
      <c r="W57" s="52">
        <f t="shared" si="107"/>
        <v>4.2582015317955055E-5</v>
      </c>
      <c r="X57" s="52">
        <f t="shared" si="108"/>
        <v>1.6740578955036711E-7</v>
      </c>
      <c r="Y57" s="52">
        <f t="shared" si="109"/>
        <v>4179428.8071046108</v>
      </c>
      <c r="Z57" s="38" t="str">
        <f t="shared" si="110"/>
        <v>S</v>
      </c>
      <c r="AA57" s="38" t="str">
        <f t="shared" si="111"/>
        <v>S</v>
      </c>
      <c r="AB57" s="38" t="str">
        <f t="shared" si="112"/>
        <v>U</v>
      </c>
      <c r="AC57" s="50">
        <f t="shared" si="113"/>
        <v>549818.57444590924</v>
      </c>
      <c r="AD57" s="50">
        <f t="shared" si="114"/>
        <v>4179579.3925954453</v>
      </c>
      <c r="AE57" s="51">
        <f t="shared" si="115"/>
        <v>10</v>
      </c>
      <c r="AF57" s="51" t="str">
        <f t="shared" si="116"/>
        <v>S</v>
      </c>
      <c r="AG57" s="40">
        <f t="shared" si="117"/>
        <v>-122</v>
      </c>
      <c r="AH57" s="41">
        <f t="shared" si="118"/>
        <v>-26</v>
      </c>
      <c r="AI57" s="42">
        <f t="shared" si="119"/>
        <v>-3.8290000000000002</v>
      </c>
      <c r="AJ57" s="40">
        <f t="shared" si="120"/>
        <v>37</v>
      </c>
      <c r="AK57" s="41">
        <f t="shared" si="121"/>
        <v>45</v>
      </c>
      <c r="AL57" s="42">
        <f t="shared" si="122"/>
        <v>43.844000000000001</v>
      </c>
      <c r="AM57" s="43" t="str">
        <f t="shared" si="123"/>
        <v>-37º -45' -43,844" S</v>
      </c>
      <c r="AN57" s="43" t="str">
        <f t="shared" si="124"/>
        <v>122º 26' 3,829" W</v>
      </c>
      <c r="AO57" s="43" t="str">
        <f t="shared" si="125"/>
        <v>10 S 549819 4179579</v>
      </c>
    </row>
    <row r="58" spans="5:41" x14ac:dyDescent="0.25">
      <c r="E58" s="53">
        <v>37.778415000000003</v>
      </c>
      <c r="F58" s="53">
        <v>-122.420207</v>
      </c>
      <c r="G58" s="52">
        <f t="shared" si="92"/>
        <v>-2.1366356831230098</v>
      </c>
      <c r="H58" s="52">
        <f t="shared" si="93"/>
        <v>0.65935772793481362</v>
      </c>
      <c r="I58" s="52">
        <f t="shared" si="94"/>
        <v>10</v>
      </c>
      <c r="J58" s="52">
        <f t="shared" si="95"/>
        <v>-123</v>
      </c>
      <c r="K58" s="52">
        <f t="shared" si="96"/>
        <v>1.0119296830015667E-2</v>
      </c>
      <c r="L58" s="52">
        <f t="shared" si="97"/>
        <v>7.9980125894406982E-3</v>
      </c>
      <c r="M58" s="52">
        <f t="shared" si="98"/>
        <v>7.9981831354904269E-3</v>
      </c>
      <c r="N58" s="52">
        <f t="shared" si="99"/>
        <v>2.4791547176827855E-5</v>
      </c>
      <c r="O58" s="52">
        <f t="shared" si="100"/>
        <v>6383609.6716841506</v>
      </c>
      <c r="P58" s="52">
        <f t="shared" si="101"/>
        <v>1.346661612126202E-7</v>
      </c>
      <c r="Q58" s="52">
        <f t="shared" si="102"/>
        <v>0.96839550867039303</v>
      </c>
      <c r="R58" s="52">
        <f t="shared" si="103"/>
        <v>0.60496616640879264</v>
      </c>
      <c r="S58" s="52">
        <f t="shared" si="104"/>
        <v>1.1435554822700102</v>
      </c>
      <c r="T58" s="52">
        <f t="shared" si="105"/>
        <v>1.0089081533047057</v>
      </c>
      <c r="U58" s="52">
        <f t="shared" si="106"/>
        <v>1.807489686837833</v>
      </c>
      <c r="V58" s="52">
        <f t="shared" si="6"/>
        <v>5.0546225567071803E-3</v>
      </c>
      <c r="W58" s="52">
        <f t="shared" si="107"/>
        <v>4.2582015317955055E-5</v>
      </c>
      <c r="X58" s="52">
        <f t="shared" si="108"/>
        <v>1.6740578955036711E-7</v>
      </c>
      <c r="Y58" s="52">
        <f t="shared" si="109"/>
        <v>4181230.1545707467</v>
      </c>
      <c r="Z58" s="38" t="str">
        <f t="shared" si="110"/>
        <v>S</v>
      </c>
      <c r="AA58" s="38" t="str">
        <f t="shared" si="111"/>
        <v>S</v>
      </c>
      <c r="AB58" s="38" t="str">
        <f t="shared" si="112"/>
        <v>U</v>
      </c>
      <c r="AC58" s="50">
        <f t="shared" si="113"/>
        <v>551057.28151151363</v>
      </c>
      <c r="AD58" s="50">
        <f t="shared" si="114"/>
        <v>4181388.4141523931</v>
      </c>
      <c r="AE58" s="51">
        <f t="shared" si="115"/>
        <v>10</v>
      </c>
      <c r="AF58" s="51" t="str">
        <f t="shared" si="116"/>
        <v>S</v>
      </c>
      <c r="AG58" s="40">
        <f t="shared" si="117"/>
        <v>-122</v>
      </c>
      <c r="AH58" s="41">
        <f t="shared" si="118"/>
        <v>-25</v>
      </c>
      <c r="AI58" s="42">
        <f t="shared" si="119"/>
        <v>-12.744999999999999</v>
      </c>
      <c r="AJ58" s="40">
        <f t="shared" si="120"/>
        <v>37</v>
      </c>
      <c r="AK58" s="41">
        <f t="shared" si="121"/>
        <v>46</v>
      </c>
      <c r="AL58" s="42">
        <f t="shared" si="122"/>
        <v>42.293999999999997</v>
      </c>
      <c r="AM58" s="43" t="str">
        <f t="shared" si="123"/>
        <v>-37º -46' -42,294" S</v>
      </c>
      <c r="AN58" s="43" t="str">
        <f t="shared" si="124"/>
        <v>122º 25' 12,745" W</v>
      </c>
      <c r="AO58" s="43" t="str">
        <f t="shared" si="125"/>
        <v>10 S 551057 4181388</v>
      </c>
    </row>
    <row r="59" spans="5:41" x14ac:dyDescent="0.25">
      <c r="E59" s="53">
        <v>37.767288000000001</v>
      </c>
      <c r="F59" s="53">
        <v>-122.389206</v>
      </c>
      <c r="G59" s="52">
        <f t="shared" si="92"/>
        <v>-2.1360946136015992</v>
      </c>
      <c r="H59" s="52">
        <f t="shared" si="93"/>
        <v>0.65916352514894416</v>
      </c>
      <c r="I59" s="52">
        <f t="shared" si="94"/>
        <v>10</v>
      </c>
      <c r="J59" s="52">
        <f t="shared" si="95"/>
        <v>-123</v>
      </c>
      <c r="K59" s="52">
        <f t="shared" si="96"/>
        <v>1.0660366351426198E-2</v>
      </c>
      <c r="L59" s="52">
        <f t="shared" si="97"/>
        <v>8.4269112847075098E-3</v>
      </c>
      <c r="M59" s="52">
        <f t="shared" si="98"/>
        <v>8.4271107661572E-3</v>
      </c>
      <c r="N59" s="52">
        <f t="shared" si="99"/>
        <v>2.7510904041405659E-5</v>
      </c>
      <c r="O59" s="52">
        <f t="shared" si="100"/>
        <v>6383605.6433523791</v>
      </c>
      <c r="P59" s="52">
        <f t="shared" si="101"/>
        <v>1.4954225060638634E-7</v>
      </c>
      <c r="Q59" s="52">
        <f t="shared" si="102"/>
        <v>0.96829855966345679</v>
      </c>
      <c r="R59" s="52">
        <f t="shared" si="103"/>
        <v>0.60508769547159424</v>
      </c>
      <c r="S59" s="52">
        <f t="shared" si="104"/>
        <v>1.1433128049806727</v>
      </c>
      <c r="T59" s="52">
        <f t="shared" si="105"/>
        <v>1.0087565276034032</v>
      </c>
      <c r="U59" s="52">
        <f t="shared" si="106"/>
        <v>1.8073002141967642</v>
      </c>
      <c r="V59" s="52">
        <f t="shared" si="6"/>
        <v>5.0546225567071803E-3</v>
      </c>
      <c r="W59" s="52">
        <f t="shared" si="107"/>
        <v>4.2582015317955055E-5</v>
      </c>
      <c r="X59" s="52">
        <f t="shared" si="108"/>
        <v>1.6740578955036711E-7</v>
      </c>
      <c r="Y59" s="52">
        <f t="shared" si="109"/>
        <v>4179995.6385589992</v>
      </c>
      <c r="Z59" s="38" t="str">
        <f t="shared" si="110"/>
        <v>S</v>
      </c>
      <c r="AA59" s="38" t="str">
        <f t="shared" si="111"/>
        <v>S</v>
      </c>
      <c r="AB59" s="38" t="str">
        <f t="shared" si="112"/>
        <v>U</v>
      </c>
      <c r="AC59" s="50">
        <f t="shared" si="113"/>
        <v>553795.35452555597</v>
      </c>
      <c r="AD59" s="50">
        <f t="shared" si="114"/>
        <v>4180171.257347554</v>
      </c>
      <c r="AE59" s="51">
        <f t="shared" si="115"/>
        <v>10</v>
      </c>
      <c r="AF59" s="51" t="str">
        <f t="shared" si="116"/>
        <v>S</v>
      </c>
      <c r="AG59" s="40">
        <f t="shared" si="117"/>
        <v>-122</v>
      </c>
      <c r="AH59" s="41">
        <f t="shared" si="118"/>
        <v>-23</v>
      </c>
      <c r="AI59" s="42">
        <f t="shared" si="119"/>
        <v>-21.141999999999999</v>
      </c>
      <c r="AJ59" s="40">
        <f t="shared" si="120"/>
        <v>37</v>
      </c>
      <c r="AK59" s="41">
        <f t="shared" si="121"/>
        <v>46</v>
      </c>
      <c r="AL59" s="42">
        <f t="shared" si="122"/>
        <v>2.2370000000000001</v>
      </c>
      <c r="AM59" s="43" t="str">
        <f t="shared" si="123"/>
        <v>-37º -46' -2,237" S</v>
      </c>
      <c r="AN59" s="43" t="str">
        <f t="shared" si="124"/>
        <v>122º 23' 21,142" W</v>
      </c>
      <c r="AO59" s="43" t="str">
        <f t="shared" si="125"/>
        <v>10 S 553795 4180171</v>
      </c>
    </row>
    <row r="60" spans="5:41" x14ac:dyDescent="0.25">
      <c r="E60" s="53">
        <v>37.745894999999997</v>
      </c>
      <c r="F60" s="53">
        <v>-122.404633</v>
      </c>
      <c r="G60" s="52">
        <f t="shared" si="92"/>
        <v>-2.1363638655453041</v>
      </c>
      <c r="H60" s="52">
        <f t="shared" si="93"/>
        <v>0.65879014686206494</v>
      </c>
      <c r="I60" s="52">
        <f t="shared" si="94"/>
        <v>10</v>
      </c>
      <c r="J60" s="52">
        <f t="shared" si="95"/>
        <v>-123</v>
      </c>
      <c r="K60" s="52">
        <f t="shared" si="96"/>
        <v>1.0391114407721336E-2</v>
      </c>
      <c r="L60" s="52">
        <f t="shared" si="97"/>
        <v>8.2164537196507317E-3</v>
      </c>
      <c r="M60" s="52">
        <f t="shared" si="98"/>
        <v>8.2166386250434424E-3</v>
      </c>
      <c r="N60" s="52">
        <f t="shared" si="99"/>
        <v>2.6133676251149929E-5</v>
      </c>
      <c r="O60" s="52">
        <f t="shared" si="100"/>
        <v>6383597.8995544324</v>
      </c>
      <c r="P60" s="52">
        <f t="shared" si="101"/>
        <v>1.4224796115678155E-7</v>
      </c>
      <c r="Q60" s="52">
        <f t="shared" si="102"/>
        <v>0.96811175310474251</v>
      </c>
      <c r="R60" s="52">
        <f t="shared" si="103"/>
        <v>0.60532093943462695</v>
      </c>
      <c r="S60" s="52">
        <f t="shared" si="104"/>
        <v>1.1428460234144362</v>
      </c>
      <c r="T60" s="52">
        <f t="shared" si="105"/>
        <v>1.0084647524194839</v>
      </c>
      <c r="U60" s="52">
        <f t="shared" si="106"/>
        <v>1.806935449319649</v>
      </c>
      <c r="V60" s="52">
        <f t="shared" si="6"/>
        <v>5.0546225567071803E-3</v>
      </c>
      <c r="W60" s="52">
        <f t="shared" si="107"/>
        <v>4.2582015317955055E-5</v>
      </c>
      <c r="X60" s="52">
        <f t="shared" si="108"/>
        <v>1.6740578955036711E-7</v>
      </c>
      <c r="Y60" s="52">
        <f t="shared" si="109"/>
        <v>4177622.139144653</v>
      </c>
      <c r="Z60" s="38" t="str">
        <f t="shared" si="110"/>
        <v>S</v>
      </c>
      <c r="AA60" s="38" t="str">
        <f t="shared" si="111"/>
        <v>S</v>
      </c>
      <c r="AB60" s="38" t="str">
        <f t="shared" si="112"/>
        <v>U</v>
      </c>
      <c r="AC60" s="50">
        <f t="shared" si="113"/>
        <v>552451.71955527505</v>
      </c>
      <c r="AD60" s="50">
        <f t="shared" si="114"/>
        <v>4177788.9660492083</v>
      </c>
      <c r="AE60" s="51">
        <f t="shared" si="115"/>
        <v>10</v>
      </c>
      <c r="AF60" s="51" t="str">
        <f t="shared" si="116"/>
        <v>S</v>
      </c>
      <c r="AG60" s="40">
        <f t="shared" si="117"/>
        <v>-122</v>
      </c>
      <c r="AH60" s="41">
        <f t="shared" si="118"/>
        <v>-24</v>
      </c>
      <c r="AI60" s="42">
        <f t="shared" si="119"/>
        <v>-16.678999999999998</v>
      </c>
      <c r="AJ60" s="40">
        <f t="shared" si="120"/>
        <v>37</v>
      </c>
      <c r="AK60" s="41">
        <f t="shared" si="121"/>
        <v>44</v>
      </c>
      <c r="AL60" s="42">
        <f t="shared" si="122"/>
        <v>45.222000000000001</v>
      </c>
      <c r="AM60" s="43" t="str">
        <f t="shared" si="123"/>
        <v>-37º -44' -45,222" S</v>
      </c>
      <c r="AN60" s="43" t="str">
        <f t="shared" si="124"/>
        <v>122º 24' 16,679" W</v>
      </c>
      <c r="AO60" s="43" t="str">
        <f t="shared" si="125"/>
        <v>10 S 552452 4177789</v>
      </c>
    </row>
    <row r="61" spans="5:41" x14ac:dyDescent="0.25">
      <c r="E61" s="53">
        <v>37.784610000000001</v>
      </c>
      <c r="F61" s="53">
        <v>-122.418818</v>
      </c>
      <c r="G61" s="52">
        <f t="shared" si="92"/>
        <v>-2.1366114404996996</v>
      </c>
      <c r="H61" s="52">
        <f t="shared" si="93"/>
        <v>0.65946585108197464</v>
      </c>
      <c r="I61" s="52">
        <f t="shared" si="94"/>
        <v>10</v>
      </c>
      <c r="J61" s="52">
        <f t="shared" si="95"/>
        <v>-123</v>
      </c>
      <c r="K61" s="52">
        <f t="shared" si="96"/>
        <v>1.0143539453325801E-2</v>
      </c>
      <c r="L61" s="52">
        <f t="shared" si="97"/>
        <v>8.0165007171442444E-3</v>
      </c>
      <c r="M61" s="52">
        <f t="shared" si="98"/>
        <v>8.0166724486582797E-3</v>
      </c>
      <c r="N61" s="52">
        <f t="shared" si="99"/>
        <v>2.4911864326737643E-5</v>
      </c>
      <c r="O61" s="52">
        <f t="shared" si="100"/>
        <v>6383611.9146513352</v>
      </c>
      <c r="P61" s="52">
        <f t="shared" si="101"/>
        <v>1.3526681731513992E-7</v>
      </c>
      <c r="Q61" s="52">
        <f t="shared" si="102"/>
        <v>0.96844942209275953</v>
      </c>
      <c r="R61" s="52">
        <f t="shared" si="103"/>
        <v>0.60489844139289239</v>
      </c>
      <c r="S61" s="52">
        <f t="shared" si="104"/>
        <v>1.1436905621283544</v>
      </c>
      <c r="T61" s="52">
        <f t="shared" si="105"/>
        <v>1.008992531944489</v>
      </c>
      <c r="U61" s="52">
        <f t="shared" si="106"/>
        <v>1.8075951023299073</v>
      </c>
      <c r="V61" s="52">
        <f t="shared" si="6"/>
        <v>5.0546225567071803E-3</v>
      </c>
      <c r="W61" s="52">
        <f t="shared" si="107"/>
        <v>4.2582015317955055E-5</v>
      </c>
      <c r="X61" s="52">
        <f t="shared" si="108"/>
        <v>1.6740578955036711E-7</v>
      </c>
      <c r="Y61" s="52">
        <f t="shared" si="109"/>
        <v>4181917.4771161568</v>
      </c>
      <c r="Z61" s="38" t="str">
        <f t="shared" si="110"/>
        <v>S</v>
      </c>
      <c r="AA61" s="38" t="str">
        <f t="shared" si="111"/>
        <v>S</v>
      </c>
      <c r="AB61" s="38" t="str">
        <f t="shared" si="112"/>
        <v>U</v>
      </c>
      <c r="AC61" s="50">
        <f t="shared" si="113"/>
        <v>551175.32806655322</v>
      </c>
      <c r="AD61" s="50">
        <f t="shared" si="114"/>
        <v>4182076.5048116003</v>
      </c>
      <c r="AE61" s="51">
        <f t="shared" si="115"/>
        <v>10</v>
      </c>
      <c r="AF61" s="51" t="str">
        <f t="shared" si="116"/>
        <v>S</v>
      </c>
      <c r="AG61" s="40">
        <f t="shared" si="117"/>
        <v>-122</v>
      </c>
      <c r="AH61" s="41">
        <f t="shared" si="118"/>
        <v>-25</v>
      </c>
      <c r="AI61" s="42">
        <f t="shared" si="119"/>
        <v>-7.7450000000000001</v>
      </c>
      <c r="AJ61" s="40">
        <f t="shared" si="120"/>
        <v>37</v>
      </c>
      <c r="AK61" s="41">
        <f t="shared" si="121"/>
        <v>47</v>
      </c>
      <c r="AL61" s="42">
        <f t="shared" si="122"/>
        <v>4.5960000000000001</v>
      </c>
      <c r="AM61" s="43" t="str">
        <f t="shared" si="123"/>
        <v>-37º -47' -4,596" S</v>
      </c>
      <c r="AN61" s="43" t="str">
        <f t="shared" si="124"/>
        <v>122º 25' 7,745" W</v>
      </c>
      <c r="AO61" s="43" t="str">
        <f t="shared" si="125"/>
        <v>10 S 551175 4182077</v>
      </c>
    </row>
    <row r="62" spans="5:41" x14ac:dyDescent="0.25">
      <c r="E62" s="53">
        <v>37.786593000000003</v>
      </c>
      <c r="F62" s="53">
        <v>-122.387793</v>
      </c>
      <c r="G62" s="52">
        <f t="shared" si="92"/>
        <v>-2.1360699520992688</v>
      </c>
      <c r="H62" s="52">
        <f t="shared" si="93"/>
        <v>0.65950046096104176</v>
      </c>
      <c r="I62" s="52">
        <f t="shared" si="94"/>
        <v>10</v>
      </c>
      <c r="J62" s="52">
        <f t="shared" si="95"/>
        <v>-123</v>
      </c>
      <c r="K62" s="52">
        <f t="shared" si="96"/>
        <v>1.068502785375669E-2</v>
      </c>
      <c r="L62" s="52">
        <f t="shared" si="97"/>
        <v>8.4441998290228568E-3</v>
      </c>
      <c r="M62" s="52">
        <f t="shared" si="98"/>
        <v>8.4444005407890172E-3</v>
      </c>
      <c r="N62" s="52">
        <f t="shared" si="99"/>
        <v>2.7643138973965087E-5</v>
      </c>
      <c r="O62" s="52">
        <f t="shared" si="100"/>
        <v>6383612.6326449458</v>
      </c>
      <c r="P62" s="52">
        <f t="shared" si="101"/>
        <v>1.5007810481176555E-7</v>
      </c>
      <c r="Q62" s="52">
        <f t="shared" si="102"/>
        <v>0.96846667004144893</v>
      </c>
      <c r="R62" s="52">
        <f t="shared" si="103"/>
        <v>0.60487675327457968</v>
      </c>
      <c r="S62" s="52">
        <f t="shared" si="104"/>
        <v>1.1437337959817662</v>
      </c>
      <c r="T62" s="52">
        <f t="shared" si="105"/>
        <v>1.0090195353049696</v>
      </c>
      <c r="U62" s="52">
        <f t="shared" si="106"/>
        <v>1.8076288342977922</v>
      </c>
      <c r="V62" s="52">
        <f t="shared" si="6"/>
        <v>5.0546225567071803E-3</v>
      </c>
      <c r="W62" s="52">
        <f t="shared" si="107"/>
        <v>4.2582015317955055E-5</v>
      </c>
      <c r="X62" s="52">
        <f t="shared" si="108"/>
        <v>1.6740578955036711E-7</v>
      </c>
      <c r="Y62" s="52">
        <f t="shared" si="109"/>
        <v>4182137.4870525328</v>
      </c>
      <c r="Z62" s="38" t="str">
        <f t="shared" si="110"/>
        <v>S</v>
      </c>
      <c r="AA62" s="38" t="str">
        <f t="shared" si="111"/>
        <v>S</v>
      </c>
      <c r="AB62" s="38" t="str">
        <f t="shared" si="112"/>
        <v>U</v>
      </c>
      <c r="AC62" s="50">
        <f t="shared" si="113"/>
        <v>553905.78466398711</v>
      </c>
      <c r="AD62" s="50">
        <f t="shared" si="114"/>
        <v>4182313.9501701761</v>
      </c>
      <c r="AE62" s="51">
        <f t="shared" si="115"/>
        <v>10</v>
      </c>
      <c r="AF62" s="51" t="str">
        <f t="shared" si="116"/>
        <v>S</v>
      </c>
      <c r="AG62" s="40">
        <f t="shared" si="117"/>
        <v>-122</v>
      </c>
      <c r="AH62" s="41">
        <f t="shared" si="118"/>
        <v>-23</v>
      </c>
      <c r="AI62" s="42">
        <f t="shared" si="119"/>
        <v>-16.055</v>
      </c>
      <c r="AJ62" s="40">
        <f t="shared" si="120"/>
        <v>37</v>
      </c>
      <c r="AK62" s="41">
        <f t="shared" si="121"/>
        <v>47</v>
      </c>
      <c r="AL62" s="42">
        <f t="shared" si="122"/>
        <v>11.734999999999999</v>
      </c>
      <c r="AM62" s="43" t="str">
        <f t="shared" si="123"/>
        <v>-37º -47' -11,735" S</v>
      </c>
      <c r="AN62" s="43" t="str">
        <f t="shared" si="124"/>
        <v>122º 23' 16,055" W</v>
      </c>
      <c r="AO62" s="43" t="str">
        <f t="shared" si="125"/>
        <v>10 S 553906 4182314</v>
      </c>
    </row>
    <row r="63" spans="5:41" x14ac:dyDescent="0.25">
      <c r="E63" s="53">
        <v>37.777192999999997</v>
      </c>
      <c r="F63" s="53">
        <v>-122.395944</v>
      </c>
      <c r="G63" s="52">
        <f t="shared" si="92"/>
        <v>-2.1362122138865982</v>
      </c>
      <c r="H63" s="52">
        <f t="shared" si="93"/>
        <v>0.65933640001135418</v>
      </c>
      <c r="I63" s="52">
        <f t="shared" si="94"/>
        <v>10</v>
      </c>
      <c r="J63" s="52">
        <f t="shared" si="95"/>
        <v>-123</v>
      </c>
      <c r="K63" s="52">
        <f t="shared" si="96"/>
        <v>1.0542766066427234E-2</v>
      </c>
      <c r="L63" s="52">
        <f t="shared" si="97"/>
        <v>8.3328365646546977E-3</v>
      </c>
      <c r="M63" s="52">
        <f t="shared" si="98"/>
        <v>8.3330294394289694E-3</v>
      </c>
      <c r="N63" s="52">
        <f t="shared" si="99"/>
        <v>2.6909659307849942E-5</v>
      </c>
      <c r="O63" s="52">
        <f t="shared" si="100"/>
        <v>6383609.2292607771</v>
      </c>
      <c r="P63" s="52">
        <f t="shared" si="101"/>
        <v>1.4618270122031942E-7</v>
      </c>
      <c r="Q63" s="52">
        <f t="shared" si="102"/>
        <v>0.96838486858494754</v>
      </c>
      <c r="R63" s="52">
        <f t="shared" si="103"/>
        <v>0.60497952022386847</v>
      </c>
      <c r="S63" s="52">
        <f t="shared" si="104"/>
        <v>1.1435288343038279</v>
      </c>
      <c r="T63" s="52">
        <f t="shared" si="105"/>
        <v>1.0088915057838381</v>
      </c>
      <c r="U63" s="52">
        <f t="shared" si="106"/>
        <v>1.8074688867550674</v>
      </c>
      <c r="V63" s="52">
        <f t="shared" si="6"/>
        <v>5.0546225567071803E-3</v>
      </c>
      <c r="W63" s="52">
        <f t="shared" si="107"/>
        <v>4.2582015317955055E-5</v>
      </c>
      <c r="X63" s="52">
        <f t="shared" si="108"/>
        <v>1.6740578955036711E-7</v>
      </c>
      <c r="Y63" s="52">
        <f t="shared" si="109"/>
        <v>4181094.5762623507</v>
      </c>
      <c r="Z63" s="38" t="str">
        <f t="shared" si="110"/>
        <v>S</v>
      </c>
      <c r="AA63" s="38" t="str">
        <f t="shared" si="111"/>
        <v>S</v>
      </c>
      <c r="AB63" s="38" t="str">
        <f t="shared" si="112"/>
        <v>U</v>
      </c>
      <c r="AC63" s="50">
        <f t="shared" si="113"/>
        <v>553194.80622929393</v>
      </c>
      <c r="AD63" s="50">
        <f t="shared" si="114"/>
        <v>4181266.3570369757</v>
      </c>
      <c r="AE63" s="51">
        <f t="shared" si="115"/>
        <v>10</v>
      </c>
      <c r="AF63" s="51" t="str">
        <f t="shared" si="116"/>
        <v>S</v>
      </c>
      <c r="AG63" s="40">
        <f t="shared" si="117"/>
        <v>-122</v>
      </c>
      <c r="AH63" s="41">
        <f t="shared" si="118"/>
        <v>-23</v>
      </c>
      <c r="AI63" s="42">
        <f t="shared" si="119"/>
        <v>-45.398000000000003</v>
      </c>
      <c r="AJ63" s="40">
        <f t="shared" si="120"/>
        <v>37</v>
      </c>
      <c r="AK63" s="41">
        <f t="shared" si="121"/>
        <v>46</v>
      </c>
      <c r="AL63" s="42">
        <f t="shared" si="122"/>
        <v>37.895000000000003</v>
      </c>
      <c r="AM63" s="43" t="str">
        <f t="shared" si="123"/>
        <v>-37º -46' -37,895" S</v>
      </c>
      <c r="AN63" s="43" t="str">
        <f t="shared" si="124"/>
        <v>122º 23' 45,398" W</v>
      </c>
      <c r="AO63" s="43" t="str">
        <f t="shared" si="125"/>
        <v>10 S 553195 4181266</v>
      </c>
    </row>
    <row r="64" spans="5:41" x14ac:dyDescent="0.25">
      <c r="E64" s="53">
        <v>37.752875000000003</v>
      </c>
      <c r="F64" s="53">
        <v>-122.389397</v>
      </c>
      <c r="G64" s="52">
        <f t="shared" si="92"/>
        <v>-2.1360979471804704</v>
      </c>
      <c r="H64" s="52">
        <f t="shared" si="93"/>
        <v>0.65891197084385433</v>
      </c>
      <c r="I64" s="52">
        <f t="shared" si="94"/>
        <v>10</v>
      </c>
      <c r="J64" s="52">
        <f t="shared" si="95"/>
        <v>-123</v>
      </c>
      <c r="K64" s="52">
        <f t="shared" si="96"/>
        <v>1.0657032772555031E-2</v>
      </c>
      <c r="L64" s="52">
        <f t="shared" si="97"/>
        <v>8.4259178119698661E-3</v>
      </c>
      <c r="M64" s="52">
        <f t="shared" si="98"/>
        <v>8.4261172228735984E-3</v>
      </c>
      <c r="N64" s="52">
        <f t="shared" si="99"/>
        <v>2.7490129064222657E-5</v>
      </c>
      <c r="O64" s="52">
        <f t="shared" si="100"/>
        <v>6383600.4259943785</v>
      </c>
      <c r="P64" s="52">
        <f t="shared" si="101"/>
        <v>1.4956526380811923E-7</v>
      </c>
      <c r="Q64" s="52">
        <f t="shared" si="102"/>
        <v>0.96817276274660657</v>
      </c>
      <c r="R64" s="52">
        <f t="shared" si="103"/>
        <v>0.60524489713724494</v>
      </c>
      <c r="S64" s="52">
        <f t="shared" si="104"/>
        <v>1.1429983522171576</v>
      </c>
      <c r="T64" s="52">
        <f t="shared" si="105"/>
        <v>1.0085599884471794</v>
      </c>
      <c r="U64" s="52">
        <f t="shared" si="106"/>
        <v>1.8070545325243492</v>
      </c>
      <c r="V64" s="52">
        <f t="shared" si="6"/>
        <v>5.0546225567071803E-3</v>
      </c>
      <c r="W64" s="52">
        <f t="shared" si="107"/>
        <v>4.2582015317955055E-5</v>
      </c>
      <c r="X64" s="52">
        <f t="shared" si="108"/>
        <v>1.6740578955036711E-7</v>
      </c>
      <c r="Y64" s="52">
        <f t="shared" si="109"/>
        <v>4178396.551597442</v>
      </c>
      <c r="Z64" s="38" t="str">
        <f t="shared" si="110"/>
        <v>S</v>
      </c>
      <c r="AA64" s="38" t="str">
        <f t="shared" si="111"/>
        <v>S</v>
      </c>
      <c r="AB64" s="38" t="str">
        <f t="shared" si="112"/>
        <v>U</v>
      </c>
      <c r="AC64" s="50">
        <f t="shared" si="113"/>
        <v>553788.96817506803</v>
      </c>
      <c r="AD64" s="50">
        <f t="shared" si="114"/>
        <v>4178572.0376232937</v>
      </c>
      <c r="AE64" s="51">
        <f t="shared" si="115"/>
        <v>10</v>
      </c>
      <c r="AF64" s="51" t="str">
        <f t="shared" si="116"/>
        <v>S</v>
      </c>
      <c r="AG64" s="40">
        <f t="shared" si="117"/>
        <v>-122</v>
      </c>
      <c r="AH64" s="41">
        <f t="shared" si="118"/>
        <v>-23</v>
      </c>
      <c r="AI64" s="42">
        <f t="shared" si="119"/>
        <v>-21.829000000000001</v>
      </c>
      <c r="AJ64" s="40">
        <f t="shared" si="120"/>
        <v>37</v>
      </c>
      <c r="AK64" s="41">
        <f t="shared" si="121"/>
        <v>45</v>
      </c>
      <c r="AL64" s="42">
        <f t="shared" si="122"/>
        <v>10.35</v>
      </c>
      <c r="AM64" s="43" t="str">
        <f t="shared" si="123"/>
        <v>-37º -45' -10,35" S</v>
      </c>
      <c r="AN64" s="43" t="str">
        <f t="shared" si="124"/>
        <v>122º 23' 21,829" W</v>
      </c>
      <c r="AO64" s="43" t="str">
        <f t="shared" si="125"/>
        <v>10 S 553789 4178572</v>
      </c>
    </row>
    <row r="65" spans="5:41" x14ac:dyDescent="0.25">
      <c r="E65" s="53">
        <v>37.774028000000001</v>
      </c>
      <c r="F65" s="53">
        <v>-122.398912</v>
      </c>
      <c r="G65" s="52">
        <f t="shared" si="92"/>
        <v>-2.1362640152587975</v>
      </c>
      <c r="H65" s="52">
        <f t="shared" si="93"/>
        <v>0.65928116034052864</v>
      </c>
      <c r="I65" s="52">
        <f t="shared" si="94"/>
        <v>10</v>
      </c>
      <c r="J65" s="52">
        <f t="shared" si="95"/>
        <v>-123</v>
      </c>
      <c r="K65" s="52">
        <f t="shared" si="96"/>
        <v>1.0490964694227944E-2</v>
      </c>
      <c r="L65" s="52">
        <f t="shared" si="97"/>
        <v>8.2922500690409736E-3</v>
      </c>
      <c r="M65" s="52">
        <f t="shared" si="98"/>
        <v>8.2924401391550624E-3</v>
      </c>
      <c r="N65" s="52">
        <f t="shared" si="99"/>
        <v>2.6645105260736379E-5</v>
      </c>
      <c r="O65" s="52">
        <f t="shared" si="100"/>
        <v>6383608.083400026</v>
      </c>
      <c r="P65" s="52">
        <f t="shared" si="101"/>
        <v>1.4477448395126334E-7</v>
      </c>
      <c r="Q65" s="52">
        <f t="shared" si="102"/>
        <v>0.96835730239784867</v>
      </c>
      <c r="R65" s="52">
        <f t="shared" si="103"/>
        <v>0.60501409864029154</v>
      </c>
      <c r="S65" s="52">
        <f t="shared" si="104"/>
        <v>1.143459811539453</v>
      </c>
      <c r="T65" s="52">
        <f t="shared" si="105"/>
        <v>1.0088483833146626</v>
      </c>
      <c r="U65" s="52">
        <f t="shared" si="106"/>
        <v>1.8074150046086255</v>
      </c>
      <c r="V65" s="52">
        <f t="shared" si="6"/>
        <v>5.0546225567071803E-3</v>
      </c>
      <c r="W65" s="52">
        <f t="shared" si="107"/>
        <v>4.2582015317955055E-5</v>
      </c>
      <c r="X65" s="52">
        <f t="shared" si="108"/>
        <v>1.6740578955036711E-7</v>
      </c>
      <c r="Y65" s="52">
        <f t="shared" si="109"/>
        <v>4180743.4263557023</v>
      </c>
      <c r="Z65" s="38" t="str">
        <f t="shared" si="110"/>
        <v>S</v>
      </c>
      <c r="AA65" s="38" t="str">
        <f t="shared" si="111"/>
        <v>S</v>
      </c>
      <c r="AB65" s="38" t="str">
        <f t="shared" si="112"/>
        <v>U</v>
      </c>
      <c r="AC65" s="50">
        <f t="shared" si="113"/>
        <v>552935.69045800006</v>
      </c>
      <c r="AD65" s="50">
        <f t="shared" si="114"/>
        <v>4180913.5182896527</v>
      </c>
      <c r="AE65" s="51">
        <f t="shared" si="115"/>
        <v>10</v>
      </c>
      <c r="AF65" s="51" t="str">
        <f t="shared" si="116"/>
        <v>S</v>
      </c>
      <c r="AG65" s="40">
        <f t="shared" si="117"/>
        <v>-122</v>
      </c>
      <c r="AH65" s="41">
        <f t="shared" si="118"/>
        <v>-23</v>
      </c>
      <c r="AI65" s="42">
        <f t="shared" si="119"/>
        <v>-56.082999999999998</v>
      </c>
      <c r="AJ65" s="40">
        <f t="shared" si="120"/>
        <v>37</v>
      </c>
      <c r="AK65" s="41">
        <f t="shared" si="121"/>
        <v>46</v>
      </c>
      <c r="AL65" s="42">
        <f t="shared" si="122"/>
        <v>26.501000000000001</v>
      </c>
      <c r="AM65" s="43" t="str">
        <f t="shared" si="123"/>
        <v>-37º -46' -26,501" S</v>
      </c>
      <c r="AN65" s="43" t="str">
        <f t="shared" si="124"/>
        <v>122º 23' 56,083" W</v>
      </c>
      <c r="AO65" s="43" t="str">
        <f t="shared" si="125"/>
        <v>10 S 552936 4180914</v>
      </c>
    </row>
    <row r="66" spans="5:41" x14ac:dyDescent="0.25">
      <c r="E66" s="53">
        <v>37.781143</v>
      </c>
      <c r="F66" s="53">
        <v>-122.39799499999999</v>
      </c>
      <c r="G66" s="52">
        <f t="shared" ref="G66:G105" si="126">F66*PI()/180</f>
        <v>-2.1362480105895569</v>
      </c>
      <c r="H66" s="52">
        <f t="shared" ref="H66:H105" si="127">E66*PI()/180</f>
        <v>0.65940534051680799</v>
      </c>
      <c r="I66" s="52">
        <f t="shared" ref="I66:I105" si="128">TRUNC((F66/6)+31)</f>
        <v>10</v>
      </c>
      <c r="J66" s="52">
        <f t="shared" ref="J66:J105" si="129">6*I66-183</f>
        <v>-123</v>
      </c>
      <c r="K66" s="52">
        <f t="shared" ref="K66:K105" si="130">+G66-((J66*PI())/180)</f>
        <v>1.050696936346851E-2</v>
      </c>
      <c r="L66" s="52">
        <f t="shared" ref="L66:L105" si="131">COS(H66)*SIN(K66)</f>
        <v>8.3041007098306925E-3</v>
      </c>
      <c r="M66" s="52">
        <f t="shared" ref="M66:M105" si="132">(1/2)*LN((1+L66)/(1-L66))</f>
        <v>8.3042915960328898E-3</v>
      </c>
      <c r="N66" s="52">
        <f t="shared" ref="N66:N105" si="133">ATAN((TAN(H66))/COS(K66))-H66</f>
        <v>2.6728176826140704E-5</v>
      </c>
      <c r="O66" s="52">
        <f t="shared" ref="O66:O105" si="134">($C$19/(1+$C$18*(COS(H66))^2)^(1/2))*0.9996</f>
        <v>6383610.6593705676</v>
      </c>
      <c r="P66" s="52">
        <f t="shared" ref="P66:P105" si="135">($C$18/2)*M66^2*(COS(H66))^2</f>
        <v>1.4516065458597872E-7</v>
      </c>
      <c r="Q66" s="52">
        <f t="shared" ref="Q66:Q105" si="136">SIN(2*H66)</f>
        <v>0.96841925530241235</v>
      </c>
      <c r="R66" s="52">
        <f t="shared" ref="R66:R105" si="137">+Q66*(COS(H66))^2</f>
        <v>0.60493634892351245</v>
      </c>
      <c r="S66" s="52">
        <f t="shared" ref="S66:S105" si="138">H66+(Q66/2)</f>
        <v>1.1436149681680141</v>
      </c>
      <c r="T66" s="52">
        <f t="shared" ref="T66:T105" si="139">((3*S66)+R66)/4</f>
        <v>1.0089453133568886</v>
      </c>
      <c r="U66" s="52">
        <f t="shared" ref="U66:U105" si="140">(5*T66+R66*(COS(H66))^2)/3</f>
        <v>1.8075361136221701</v>
      </c>
      <c r="V66" s="52">
        <f t="shared" si="6"/>
        <v>5.0546225567071803E-3</v>
      </c>
      <c r="W66" s="52">
        <f t="shared" ref="W66:W105" si="141">(5/3)*V66^2</f>
        <v>4.2582015317955055E-5</v>
      </c>
      <c r="X66" s="52">
        <f t="shared" ref="X66:X105" si="142">(35/27)*V66^3</f>
        <v>1.6740578955036711E-7</v>
      </c>
      <c r="Y66" s="52">
        <f t="shared" ref="Y66:Y105" si="143">0.9996*$C$19*(H66-(V66*S66)+(W66*T66)-(X66*U66))</f>
        <v>4181532.8204869414</v>
      </c>
      <c r="Z66" s="38" t="str">
        <f t="shared" ref="Z66:Z105" si="144">IF(E66&lt;-72,"C",IF(E66&lt;-64,"D",IF(E66&lt;-56,"E",IF(E66&lt;-48,"F",IF(E66&lt;-40,"G",IF(E66&lt;-32,"H",IF(E66&lt;-24,"J",IF(E66&lt;-16,"K",AA66))))))))</f>
        <v>S</v>
      </c>
      <c r="AA66" s="38" t="str">
        <f t="shared" ref="AA66:AA105" si="145">IF(E66&lt;-8,"L",IF(E66&lt;0,"M",IF(E66&lt;8,"N",IF(E66&lt;16,"P",IF(E66&lt;24,"Q",IF(E66&lt;32,"R",IF(E66&lt;40,"S",IF(E66&lt;48,"T","no"))))))))</f>
        <v>S</v>
      </c>
      <c r="AB66" s="38" t="str">
        <f t="shared" ref="AB66:AB105" si="146">IF(E66&lt;56,"U",IF(E66&lt;64,"V",IF(E66&lt;72,"W",IF(E66&lt;84,"X","no"))))</f>
        <v>U</v>
      </c>
      <c r="AC66" s="50">
        <f t="shared" ref="AC66:AC105" si="147">M66*O66*(1+P66/3)+500000</f>
        <v>553011.36691601179</v>
      </c>
      <c r="AD66" s="50">
        <f t="shared" ref="AD66:AD105" si="148">IF($C$22="S",N66*O66*(1+P66)+Y66+10000000,N66*O66*(1+P66)+Y66)</f>
        <v>4181703.4427862018</v>
      </c>
      <c r="AE66" s="51">
        <f t="shared" ref="AE66:AE105" si="149">I66</f>
        <v>10</v>
      </c>
      <c r="AF66" s="51" t="str">
        <f t="shared" ref="AF66:AF105" si="150">IF(E66&lt;-16,Z66,IF(E66&lt;48,AA66,IF(E66&lt;84,AB66,"MALO")))</f>
        <v>S</v>
      </c>
      <c r="AG66" s="40">
        <f t="shared" ref="AG66:AG105" si="151">TRUNC(F66,0)</f>
        <v>-122</v>
      </c>
      <c r="AH66" s="41">
        <f t="shared" ref="AH66:AH105" si="152">TRUNC((F66-AG66)*60,0)</f>
        <v>-23</v>
      </c>
      <c r="AI66" s="42">
        <f t="shared" ref="AI66:AI105" si="153">ROUND((((F66-AG66)*60)-AH66)*60,3)</f>
        <v>-52.781999999999996</v>
      </c>
      <c r="AJ66" s="40">
        <f t="shared" ref="AJ66:AJ105" si="154">TRUNC(E66,0)</f>
        <v>37</v>
      </c>
      <c r="AK66" s="41">
        <f t="shared" ref="AK66:AK105" si="155">TRUNC((E66-AJ66)*60,0)</f>
        <v>46</v>
      </c>
      <c r="AL66" s="42">
        <f t="shared" ref="AL66:AL105" si="156">ROUND((((E66-AJ66)*60)-AK66)*60,3)</f>
        <v>52.115000000000002</v>
      </c>
      <c r="AM66" s="43" t="str">
        <f t="shared" ref="AM66:AM105" si="157">CONCATENATE(-AJ66,"º ",-AK66,"' ",-AL66,""" S")</f>
        <v>-37º -46' -52,115" S</v>
      </c>
      <c r="AN66" s="43" t="str">
        <f t="shared" ref="AN66:AN105" si="158">CONCATENATE(-AG66,"º ",-AH66,"' ",-AI66,""" W")</f>
        <v>122º 23' 52,782" W</v>
      </c>
      <c r="AO66" s="43" t="str">
        <f t="shared" ref="AO66:AO105" si="159">CONCATENATE(AE66," ",AF66," ",ROUND(AC66,0)," ",ROUND(AD66,0))</f>
        <v>10 S 553011 4181703</v>
      </c>
    </row>
    <row r="67" spans="5:41" x14ac:dyDescent="0.25">
      <c r="E67" s="53">
        <v>37.719518000000001</v>
      </c>
      <c r="F67" s="53">
        <v>-122.399503</v>
      </c>
      <c r="G67" s="52">
        <f t="shared" si="126"/>
        <v>-2.1362743301546767</v>
      </c>
      <c r="H67" s="52">
        <f t="shared" si="127"/>
        <v>0.65832978136526654</v>
      </c>
      <c r="I67" s="52">
        <f t="shared" si="128"/>
        <v>10</v>
      </c>
      <c r="J67" s="52">
        <f t="shared" si="129"/>
        <v>-123</v>
      </c>
      <c r="K67" s="52">
        <f t="shared" si="130"/>
        <v>1.0480649798348729E-2</v>
      </c>
      <c r="L67" s="52">
        <f t="shared" si="131"/>
        <v>8.2902011908923354E-3</v>
      </c>
      <c r="M67" s="52">
        <f t="shared" si="132"/>
        <v>8.2903911201477228E-3</v>
      </c>
      <c r="N67" s="52">
        <f t="shared" si="133"/>
        <v>2.6579646406843516E-5</v>
      </c>
      <c r="O67" s="52">
        <f t="shared" si="134"/>
        <v>6383588.3537565153</v>
      </c>
      <c r="P67" s="52">
        <f t="shared" si="135"/>
        <v>1.4491626593371378E-7</v>
      </c>
      <c r="Q67" s="52">
        <f t="shared" si="136"/>
        <v>0.96788068242301939</v>
      </c>
      <c r="R67" s="52">
        <f t="shared" si="137"/>
        <v>0.60560777901954932</v>
      </c>
      <c r="S67" s="52">
        <f t="shared" si="138"/>
        <v>1.1422701225767762</v>
      </c>
      <c r="T67" s="52">
        <f t="shared" si="139"/>
        <v>1.0081045366874695</v>
      </c>
      <c r="U67" s="52">
        <f t="shared" si="140"/>
        <v>1.8064848322321427</v>
      </c>
      <c r="V67" s="52">
        <f t="shared" si="6"/>
        <v>5.0546225567071803E-3</v>
      </c>
      <c r="W67" s="52">
        <f t="shared" si="141"/>
        <v>4.2582015317955055E-5</v>
      </c>
      <c r="X67" s="52">
        <f t="shared" si="142"/>
        <v>1.6740578955036711E-7</v>
      </c>
      <c r="Y67" s="52">
        <f t="shared" si="143"/>
        <v>4174695.6893851748</v>
      </c>
      <c r="Z67" s="38" t="str">
        <f t="shared" si="144"/>
        <v>S</v>
      </c>
      <c r="AA67" s="38" t="str">
        <f t="shared" si="145"/>
        <v>S</v>
      </c>
      <c r="AB67" s="38" t="str">
        <f t="shared" si="146"/>
        <v>U</v>
      </c>
      <c r="AC67" s="50">
        <f t="shared" si="147"/>
        <v>552922.4467591024</v>
      </c>
      <c r="AD67" s="50">
        <f t="shared" si="148"/>
        <v>4174865.3629310131</v>
      </c>
      <c r="AE67" s="51">
        <f t="shared" si="149"/>
        <v>10</v>
      </c>
      <c r="AF67" s="51" t="str">
        <f t="shared" si="150"/>
        <v>S</v>
      </c>
      <c r="AG67" s="40">
        <f t="shared" si="151"/>
        <v>-122</v>
      </c>
      <c r="AH67" s="41">
        <f t="shared" si="152"/>
        <v>-23</v>
      </c>
      <c r="AI67" s="42">
        <f t="shared" si="153"/>
        <v>-58.210999999999999</v>
      </c>
      <c r="AJ67" s="40">
        <f t="shared" si="154"/>
        <v>37</v>
      </c>
      <c r="AK67" s="41">
        <f t="shared" si="155"/>
        <v>43</v>
      </c>
      <c r="AL67" s="42">
        <f t="shared" si="156"/>
        <v>10.265000000000001</v>
      </c>
      <c r="AM67" s="43" t="str">
        <f t="shared" si="157"/>
        <v>-37º -43' -10,265" S</v>
      </c>
      <c r="AN67" s="43" t="str">
        <f t="shared" si="158"/>
        <v>122º 23' 58,211" W</v>
      </c>
      <c r="AO67" s="43" t="str">
        <f t="shared" si="159"/>
        <v>10 S 552922 4174865</v>
      </c>
    </row>
    <row r="68" spans="5:41" x14ac:dyDescent="0.25">
      <c r="E68" s="53">
        <v>37.765580999999997</v>
      </c>
      <c r="F68" s="53">
        <v>-122.39478699999999</v>
      </c>
      <c r="G68" s="52">
        <f t="shared" si="126"/>
        <v>-2.1361920204271527</v>
      </c>
      <c r="H68" s="52">
        <f t="shared" si="127"/>
        <v>0.6591337323786125</v>
      </c>
      <c r="I68" s="52">
        <f t="shared" si="128"/>
        <v>10</v>
      </c>
      <c r="J68" s="52">
        <f t="shared" si="129"/>
        <v>-123</v>
      </c>
      <c r="K68" s="52">
        <f t="shared" si="130"/>
        <v>1.0562959525872717E-2</v>
      </c>
      <c r="L68" s="52">
        <f t="shared" si="131"/>
        <v>8.3501077882561833E-3</v>
      </c>
      <c r="M68" s="52">
        <f t="shared" si="132"/>
        <v>8.3503018648490128E-3</v>
      </c>
      <c r="N68" s="52">
        <f t="shared" si="133"/>
        <v>2.7010022892959284E-5</v>
      </c>
      <c r="O68" s="52">
        <f t="shared" si="134"/>
        <v>6383605.0253998609</v>
      </c>
      <c r="P68" s="52">
        <f t="shared" si="135"/>
        <v>1.4683544626821389E-7</v>
      </c>
      <c r="Q68" s="52">
        <f t="shared" si="136"/>
        <v>0.96828367373177604</v>
      </c>
      <c r="R68" s="52">
        <f t="shared" si="137"/>
        <v>0.60510632640468609</v>
      </c>
      <c r="S68" s="52">
        <f t="shared" si="138"/>
        <v>1.1432755692445005</v>
      </c>
      <c r="T68" s="52">
        <f t="shared" si="139"/>
        <v>1.008733258534547</v>
      </c>
      <c r="U68" s="52">
        <f t="shared" si="140"/>
        <v>1.8072711319429302</v>
      </c>
      <c r="V68" s="52">
        <f t="shared" si="6"/>
        <v>5.0546225567071803E-3</v>
      </c>
      <c r="W68" s="52">
        <f t="shared" si="141"/>
        <v>4.2582015317955055E-5</v>
      </c>
      <c r="X68" s="52">
        <f t="shared" si="142"/>
        <v>1.6740578955036711E-7</v>
      </c>
      <c r="Y68" s="52">
        <f t="shared" si="143"/>
        <v>4179806.2508955332</v>
      </c>
      <c r="Z68" s="38" t="str">
        <f t="shared" si="144"/>
        <v>S</v>
      </c>
      <c r="AA68" s="38" t="str">
        <f t="shared" si="145"/>
        <v>S</v>
      </c>
      <c r="AB68" s="38" t="str">
        <f t="shared" si="146"/>
        <v>U</v>
      </c>
      <c r="AC68" s="50">
        <f t="shared" si="147"/>
        <v>553305.03155707859</v>
      </c>
      <c r="AD68" s="50">
        <f t="shared" si="148"/>
        <v>4179978.6722387266</v>
      </c>
      <c r="AE68" s="51">
        <f t="shared" si="149"/>
        <v>10</v>
      </c>
      <c r="AF68" s="51" t="str">
        <f t="shared" si="150"/>
        <v>S</v>
      </c>
      <c r="AG68" s="40">
        <f t="shared" si="151"/>
        <v>-122</v>
      </c>
      <c r="AH68" s="41">
        <f t="shared" si="152"/>
        <v>-23</v>
      </c>
      <c r="AI68" s="42">
        <f t="shared" si="153"/>
        <v>-41.232999999999997</v>
      </c>
      <c r="AJ68" s="40">
        <f t="shared" si="154"/>
        <v>37</v>
      </c>
      <c r="AK68" s="41">
        <f t="shared" si="155"/>
        <v>45</v>
      </c>
      <c r="AL68" s="42">
        <f t="shared" si="156"/>
        <v>56.091999999999999</v>
      </c>
      <c r="AM68" s="43" t="str">
        <f t="shared" si="157"/>
        <v>-37º -45' -56,092" S</v>
      </c>
      <c r="AN68" s="43" t="str">
        <f t="shared" si="158"/>
        <v>122º 23' 41,233" W</v>
      </c>
      <c r="AO68" s="43" t="str">
        <f t="shared" si="159"/>
        <v>10 S 553305 4179979</v>
      </c>
    </row>
    <row r="69" spans="5:41" x14ac:dyDescent="0.25">
      <c r="E69" s="53">
        <v>37.794224999999997</v>
      </c>
      <c r="F69" s="53">
        <v>-122.421969</v>
      </c>
      <c r="G69" s="52">
        <f t="shared" si="126"/>
        <v>-2.1366664358244298</v>
      </c>
      <c r="H69" s="52">
        <f t="shared" si="127"/>
        <v>0.65963366448955385</v>
      </c>
      <c r="I69" s="52">
        <f t="shared" si="128"/>
        <v>10</v>
      </c>
      <c r="J69" s="52">
        <f t="shared" si="129"/>
        <v>-123</v>
      </c>
      <c r="K69" s="52">
        <f t="shared" si="130"/>
        <v>1.0088544128595611E-2</v>
      </c>
      <c r="L69" s="52">
        <f t="shared" si="131"/>
        <v>7.9720016745766335E-3</v>
      </c>
      <c r="M69" s="52">
        <f t="shared" si="132"/>
        <v>7.9721705620544054E-3</v>
      </c>
      <c r="N69" s="52">
        <f t="shared" si="133"/>
        <v>2.464458723794305E-5</v>
      </c>
      <c r="O69" s="52">
        <f t="shared" si="134"/>
        <v>6383615.396118586</v>
      </c>
      <c r="P69" s="52">
        <f t="shared" si="135"/>
        <v>1.3373440075835179E-7</v>
      </c>
      <c r="Q69" s="52">
        <f t="shared" si="136"/>
        <v>0.9685330091665838</v>
      </c>
      <c r="R69" s="52">
        <f t="shared" si="137"/>
        <v>0.6047932386905408</v>
      </c>
      <c r="S69" s="52">
        <f t="shared" si="138"/>
        <v>1.1439001690728459</v>
      </c>
      <c r="T69" s="52">
        <f t="shared" si="139"/>
        <v>1.0091234364772697</v>
      </c>
      <c r="U69" s="52">
        <f t="shared" si="140"/>
        <v>1.8077586083324473</v>
      </c>
      <c r="V69" s="52">
        <f t="shared" si="6"/>
        <v>5.0546225567071803E-3</v>
      </c>
      <c r="W69" s="52">
        <f t="shared" si="141"/>
        <v>4.2582015317955055E-5</v>
      </c>
      <c r="X69" s="52">
        <f t="shared" si="142"/>
        <v>1.6740578955036711E-7</v>
      </c>
      <c r="Y69" s="52">
        <f t="shared" si="143"/>
        <v>4182984.2430828041</v>
      </c>
      <c r="Z69" s="38" t="str">
        <f t="shared" si="144"/>
        <v>S</v>
      </c>
      <c r="AA69" s="38" t="str">
        <f t="shared" si="145"/>
        <v>S</v>
      </c>
      <c r="AB69" s="38" t="str">
        <f t="shared" si="146"/>
        <v>U</v>
      </c>
      <c r="AC69" s="50">
        <f t="shared" si="147"/>
        <v>550891.27300905169</v>
      </c>
      <c r="AD69" s="50">
        <f t="shared" si="148"/>
        <v>4183141.5646703667</v>
      </c>
      <c r="AE69" s="51">
        <f t="shared" si="149"/>
        <v>10</v>
      </c>
      <c r="AF69" s="51" t="str">
        <f t="shared" si="150"/>
        <v>S</v>
      </c>
      <c r="AG69" s="40">
        <f t="shared" si="151"/>
        <v>-122</v>
      </c>
      <c r="AH69" s="41">
        <f t="shared" si="152"/>
        <v>-25</v>
      </c>
      <c r="AI69" s="42">
        <f t="shared" si="153"/>
        <v>-19.088000000000001</v>
      </c>
      <c r="AJ69" s="40">
        <f t="shared" si="154"/>
        <v>37</v>
      </c>
      <c r="AK69" s="41">
        <f t="shared" si="155"/>
        <v>47</v>
      </c>
      <c r="AL69" s="42">
        <f t="shared" si="156"/>
        <v>39.21</v>
      </c>
      <c r="AM69" s="43" t="str">
        <f t="shared" si="157"/>
        <v>-37º -47' -39,21" S</v>
      </c>
      <c r="AN69" s="43" t="str">
        <f t="shared" si="158"/>
        <v>122º 25' 19,088" W</v>
      </c>
      <c r="AO69" s="43" t="str">
        <f t="shared" si="159"/>
        <v>10 S 550891 4183142</v>
      </c>
    </row>
    <row r="70" spans="5:41" x14ac:dyDescent="0.25">
      <c r="E70" s="53">
        <v>37.770215999999998</v>
      </c>
      <c r="F70" s="53">
        <v>-122.406891</v>
      </c>
      <c r="G70" s="52">
        <f t="shared" si="126"/>
        <v>-2.1364032750798141</v>
      </c>
      <c r="H70" s="52">
        <f t="shared" si="127"/>
        <v>0.65921462838944256</v>
      </c>
      <c r="I70" s="52">
        <f t="shared" si="128"/>
        <v>10</v>
      </c>
      <c r="J70" s="52">
        <f t="shared" si="129"/>
        <v>-123</v>
      </c>
      <c r="K70" s="52">
        <f t="shared" si="130"/>
        <v>1.0351704873211354E-2</v>
      </c>
      <c r="L70" s="52">
        <f t="shared" si="131"/>
        <v>8.1826023701559343E-3</v>
      </c>
      <c r="M70" s="52">
        <f t="shared" si="132"/>
        <v>8.1827849994895608E-3</v>
      </c>
      <c r="N70" s="52">
        <f t="shared" si="133"/>
        <v>2.5941504990467656E-5</v>
      </c>
      <c r="O70" s="52">
        <f t="shared" si="134"/>
        <v>6383606.7033426799</v>
      </c>
      <c r="P70" s="52">
        <f t="shared" si="135"/>
        <v>1.4098548304219703E-7</v>
      </c>
      <c r="Q70" s="52">
        <f t="shared" si="136"/>
        <v>0.96832408534693215</v>
      </c>
      <c r="R70" s="52">
        <f t="shared" si="137"/>
        <v>0.6050557300161743</v>
      </c>
      <c r="S70" s="52">
        <f t="shared" si="138"/>
        <v>1.1433766710629087</v>
      </c>
      <c r="T70" s="52">
        <f t="shared" si="139"/>
        <v>1.0087964358012251</v>
      </c>
      <c r="U70" s="52">
        <f t="shared" si="140"/>
        <v>1.8073500893166548</v>
      </c>
      <c r="V70" s="52">
        <f t="shared" ref="V70:V133" si="160">(3/4)*$C$18</f>
        <v>5.0546225567071803E-3</v>
      </c>
      <c r="W70" s="52">
        <f t="shared" si="141"/>
        <v>4.2582015317955055E-5</v>
      </c>
      <c r="X70" s="52">
        <f t="shared" si="142"/>
        <v>1.6740578955036711E-7</v>
      </c>
      <c r="Y70" s="52">
        <f t="shared" si="143"/>
        <v>4180320.4934490188</v>
      </c>
      <c r="Z70" s="38" t="str">
        <f t="shared" si="144"/>
        <v>S</v>
      </c>
      <c r="AA70" s="38" t="str">
        <f t="shared" si="145"/>
        <v>S</v>
      </c>
      <c r="AB70" s="38" t="str">
        <f t="shared" si="146"/>
        <v>U</v>
      </c>
      <c r="AC70" s="50">
        <f t="shared" si="147"/>
        <v>552235.68362957775</v>
      </c>
      <c r="AD70" s="50">
        <f t="shared" si="148"/>
        <v>4180486.0938375178</v>
      </c>
      <c r="AE70" s="51">
        <f t="shared" si="149"/>
        <v>10</v>
      </c>
      <c r="AF70" s="51" t="str">
        <f t="shared" si="150"/>
        <v>S</v>
      </c>
      <c r="AG70" s="40">
        <f t="shared" si="151"/>
        <v>-122</v>
      </c>
      <c r="AH70" s="41">
        <f t="shared" si="152"/>
        <v>-24</v>
      </c>
      <c r="AI70" s="42">
        <f t="shared" si="153"/>
        <v>-24.808</v>
      </c>
      <c r="AJ70" s="40">
        <f t="shared" si="154"/>
        <v>37</v>
      </c>
      <c r="AK70" s="41">
        <f t="shared" si="155"/>
        <v>46</v>
      </c>
      <c r="AL70" s="42">
        <f t="shared" si="156"/>
        <v>12.778</v>
      </c>
      <c r="AM70" s="43" t="str">
        <f t="shared" si="157"/>
        <v>-37º -46' -12,778" S</v>
      </c>
      <c r="AN70" s="43" t="str">
        <f t="shared" si="158"/>
        <v>122º 24' 24,808" W</v>
      </c>
      <c r="AO70" s="43" t="str">
        <f t="shared" si="159"/>
        <v>10 S 552236 4180486</v>
      </c>
    </row>
    <row r="71" spans="5:41" x14ac:dyDescent="0.25">
      <c r="E71" s="53">
        <v>37.764729000000003</v>
      </c>
      <c r="F71" s="53">
        <v>-122.397323</v>
      </c>
      <c r="G71" s="52">
        <f t="shared" si="126"/>
        <v>-2.1362362819769833</v>
      </c>
      <c r="H71" s="52">
        <f t="shared" si="127"/>
        <v>0.65911886217338567</v>
      </c>
      <c r="I71" s="52">
        <f t="shared" si="128"/>
        <v>10</v>
      </c>
      <c r="J71" s="52">
        <f t="shared" si="129"/>
        <v>-123</v>
      </c>
      <c r="K71" s="52">
        <f t="shared" si="130"/>
        <v>1.0518697976042102E-2</v>
      </c>
      <c r="L71" s="52">
        <f t="shared" si="131"/>
        <v>8.3152157473746734E-3</v>
      </c>
      <c r="M71" s="52">
        <f t="shared" si="132"/>
        <v>8.3154074011279056E-3</v>
      </c>
      <c r="N71" s="52">
        <f t="shared" si="133"/>
        <v>2.6783927827733756E-5</v>
      </c>
      <c r="O71" s="52">
        <f t="shared" si="134"/>
        <v>6383604.7169702398</v>
      </c>
      <c r="P71" s="52">
        <f t="shared" si="135"/>
        <v>1.4561416557442838E-7</v>
      </c>
      <c r="Q71" s="52">
        <f t="shared" si="136"/>
        <v>0.96827624256054956</v>
      </c>
      <c r="R71" s="52">
        <f t="shared" si="137"/>
        <v>0.60511562421381804</v>
      </c>
      <c r="S71" s="52">
        <f t="shared" si="138"/>
        <v>1.1432569834536603</v>
      </c>
      <c r="T71" s="52">
        <f t="shared" si="139"/>
        <v>1.0087216436436997</v>
      </c>
      <c r="U71" s="52">
        <f t="shared" si="140"/>
        <v>1.8072566148647429</v>
      </c>
      <c r="V71" s="52">
        <f t="shared" si="160"/>
        <v>5.0546225567071803E-3</v>
      </c>
      <c r="W71" s="52">
        <f t="shared" si="141"/>
        <v>4.2582015317955055E-5</v>
      </c>
      <c r="X71" s="52">
        <f t="shared" si="142"/>
        <v>1.6740578955036711E-7</v>
      </c>
      <c r="Y71" s="52">
        <f t="shared" si="143"/>
        <v>4179711.7235058746</v>
      </c>
      <c r="Z71" s="38" t="str">
        <f t="shared" si="144"/>
        <v>S</v>
      </c>
      <c r="AA71" s="38" t="str">
        <f t="shared" si="145"/>
        <v>S</v>
      </c>
      <c r="AB71" s="38" t="str">
        <f t="shared" si="146"/>
        <v>U</v>
      </c>
      <c r="AC71" s="50">
        <f t="shared" si="147"/>
        <v>553082.27648587967</v>
      </c>
      <c r="AD71" s="50">
        <f t="shared" si="148"/>
        <v>4179882.7015387914</v>
      </c>
      <c r="AE71" s="51">
        <f t="shared" si="149"/>
        <v>10</v>
      </c>
      <c r="AF71" s="51" t="str">
        <f t="shared" si="150"/>
        <v>S</v>
      </c>
      <c r="AG71" s="40">
        <f t="shared" si="151"/>
        <v>-122</v>
      </c>
      <c r="AH71" s="41">
        <f t="shared" si="152"/>
        <v>-23</v>
      </c>
      <c r="AI71" s="42">
        <f t="shared" si="153"/>
        <v>-50.363</v>
      </c>
      <c r="AJ71" s="40">
        <f t="shared" si="154"/>
        <v>37</v>
      </c>
      <c r="AK71" s="41">
        <f t="shared" si="155"/>
        <v>45</v>
      </c>
      <c r="AL71" s="42">
        <f t="shared" si="156"/>
        <v>53.024000000000001</v>
      </c>
      <c r="AM71" s="43" t="str">
        <f t="shared" si="157"/>
        <v>-37º -45' -53,024" S</v>
      </c>
      <c r="AN71" s="43" t="str">
        <f t="shared" si="158"/>
        <v>122º 23' 50,363" W</v>
      </c>
      <c r="AO71" s="43" t="str">
        <f t="shared" si="159"/>
        <v>10 S 553082 4179883</v>
      </c>
    </row>
    <row r="72" spans="5:41" x14ac:dyDescent="0.25">
      <c r="E72" s="53">
        <v>37.731371000000003</v>
      </c>
      <c r="F72" s="53">
        <v>-122.42470400000001</v>
      </c>
      <c r="G72" s="52">
        <f t="shared" si="126"/>
        <v>-2.1367141705794723</v>
      </c>
      <c r="H72" s="52">
        <f t="shared" si="127"/>
        <v>0.6585366552415054</v>
      </c>
      <c r="I72" s="52">
        <f t="shared" si="128"/>
        <v>10</v>
      </c>
      <c r="J72" s="52">
        <f t="shared" si="129"/>
        <v>-123</v>
      </c>
      <c r="K72" s="52">
        <f t="shared" si="130"/>
        <v>1.0040809373553117E-2</v>
      </c>
      <c r="L72" s="52">
        <f t="shared" si="131"/>
        <v>7.94102810003295E-3</v>
      </c>
      <c r="M72" s="52">
        <f t="shared" si="132"/>
        <v>7.9411950265669794E-3</v>
      </c>
      <c r="N72" s="52">
        <f t="shared" si="133"/>
        <v>2.4398097059452617E-5</v>
      </c>
      <c r="O72" s="52">
        <f t="shared" si="134"/>
        <v>6383592.6430527391</v>
      </c>
      <c r="P72" s="52">
        <f t="shared" si="135"/>
        <v>1.3292290142917308E-7</v>
      </c>
      <c r="Q72" s="52">
        <f t="shared" si="136"/>
        <v>0.96798461989522355</v>
      </c>
      <c r="R72" s="52">
        <f t="shared" si="137"/>
        <v>0.60547898399203903</v>
      </c>
      <c r="S72" s="52">
        <f t="shared" si="138"/>
        <v>1.1425289651891171</v>
      </c>
      <c r="T72" s="52">
        <f t="shared" si="139"/>
        <v>1.0082664698898476</v>
      </c>
      <c r="U72" s="52">
        <f t="shared" si="140"/>
        <v>1.8066874446383394</v>
      </c>
      <c r="V72" s="52">
        <f t="shared" si="160"/>
        <v>5.0546225567071803E-3</v>
      </c>
      <c r="W72" s="52">
        <f t="shared" si="141"/>
        <v>4.2582015317955055E-5</v>
      </c>
      <c r="X72" s="52">
        <f t="shared" si="142"/>
        <v>1.6740578955036711E-7</v>
      </c>
      <c r="Y72" s="52">
        <f t="shared" si="143"/>
        <v>4176010.7428847151</v>
      </c>
      <c r="Z72" s="38" t="str">
        <f t="shared" si="144"/>
        <v>S</v>
      </c>
      <c r="AA72" s="38" t="str">
        <f t="shared" si="145"/>
        <v>S</v>
      </c>
      <c r="AB72" s="38" t="str">
        <f t="shared" si="146"/>
        <v>U</v>
      </c>
      <c r="AC72" s="50">
        <f t="shared" si="147"/>
        <v>550693.3563947425</v>
      </c>
      <c r="AD72" s="50">
        <f t="shared" si="148"/>
        <v>4176166.4904183107</v>
      </c>
      <c r="AE72" s="51">
        <f t="shared" si="149"/>
        <v>10</v>
      </c>
      <c r="AF72" s="51" t="str">
        <f t="shared" si="150"/>
        <v>S</v>
      </c>
      <c r="AG72" s="40">
        <f t="shared" si="151"/>
        <v>-122</v>
      </c>
      <c r="AH72" s="41">
        <f t="shared" si="152"/>
        <v>-25</v>
      </c>
      <c r="AI72" s="42">
        <f t="shared" si="153"/>
        <v>-28.934000000000001</v>
      </c>
      <c r="AJ72" s="40">
        <f t="shared" si="154"/>
        <v>37</v>
      </c>
      <c r="AK72" s="41">
        <f t="shared" si="155"/>
        <v>43</v>
      </c>
      <c r="AL72" s="42">
        <f t="shared" si="156"/>
        <v>52.936</v>
      </c>
      <c r="AM72" s="43" t="str">
        <f t="shared" si="157"/>
        <v>-37º -43' -52,936" S</v>
      </c>
      <c r="AN72" s="43" t="str">
        <f t="shared" si="158"/>
        <v>122º 25' 28,934" W</v>
      </c>
      <c r="AO72" s="43" t="str">
        <f t="shared" si="159"/>
        <v>10 S 550693 4176166</v>
      </c>
    </row>
    <row r="73" spans="5:41" x14ac:dyDescent="0.25">
      <c r="E73" s="53">
        <v>37.743701999999999</v>
      </c>
      <c r="F73" s="53">
        <v>-122.39971199999999</v>
      </c>
      <c r="G73" s="52">
        <f t="shared" si="126"/>
        <v>-2.1362779778928132</v>
      </c>
      <c r="H73" s="52">
        <f t="shared" si="127"/>
        <v>0.6587518717915688</v>
      </c>
      <c r="I73" s="52">
        <f t="shared" si="128"/>
        <v>10</v>
      </c>
      <c r="J73" s="52">
        <f t="shared" si="129"/>
        <v>-123</v>
      </c>
      <c r="K73" s="52">
        <f t="shared" si="130"/>
        <v>1.0477002060212293E-2</v>
      </c>
      <c r="L73" s="52">
        <f t="shared" si="131"/>
        <v>8.2846097319464879E-3</v>
      </c>
      <c r="M73" s="52">
        <f t="shared" si="132"/>
        <v>8.2847992771479702E-3</v>
      </c>
      <c r="N73" s="52">
        <f t="shared" si="133"/>
        <v>2.6566961562446423E-5</v>
      </c>
      <c r="O73" s="52">
        <f t="shared" si="134"/>
        <v>6383597.105822484</v>
      </c>
      <c r="P73" s="52">
        <f t="shared" si="135"/>
        <v>1.446263397365604E-7</v>
      </c>
      <c r="Q73" s="52">
        <f t="shared" si="136"/>
        <v>0.96809257302421658</v>
      </c>
      <c r="R73" s="52">
        <f t="shared" si="137"/>
        <v>0.60534481878472812</v>
      </c>
      <c r="S73" s="52">
        <f t="shared" si="138"/>
        <v>1.142798158303677</v>
      </c>
      <c r="T73" s="52">
        <f t="shared" si="139"/>
        <v>1.00843482342394</v>
      </c>
      <c r="U73" s="52">
        <f t="shared" si="140"/>
        <v>1.8068980214411658</v>
      </c>
      <c r="V73" s="52">
        <f t="shared" si="160"/>
        <v>5.0546225567071803E-3</v>
      </c>
      <c r="W73" s="52">
        <f t="shared" si="141"/>
        <v>4.2582015317955055E-5</v>
      </c>
      <c r="X73" s="52">
        <f t="shared" si="142"/>
        <v>1.6740578955036711E-7</v>
      </c>
      <c r="Y73" s="52">
        <f t="shared" si="143"/>
        <v>4177378.8318116982</v>
      </c>
      <c r="Z73" s="38" t="str">
        <f t="shared" si="144"/>
        <v>S</v>
      </c>
      <c r="AA73" s="38" t="str">
        <f t="shared" si="145"/>
        <v>S</v>
      </c>
      <c r="AB73" s="38" t="str">
        <f t="shared" si="146"/>
        <v>U</v>
      </c>
      <c r="AC73" s="50">
        <f t="shared" si="147"/>
        <v>552886.82323753112</v>
      </c>
      <c r="AD73" s="50">
        <f t="shared" si="148"/>
        <v>4177548.4246151662</v>
      </c>
      <c r="AE73" s="51">
        <f t="shared" si="149"/>
        <v>10</v>
      </c>
      <c r="AF73" s="51" t="str">
        <f t="shared" si="150"/>
        <v>S</v>
      </c>
      <c r="AG73" s="40">
        <f t="shared" si="151"/>
        <v>-122</v>
      </c>
      <c r="AH73" s="41">
        <f t="shared" si="152"/>
        <v>-23</v>
      </c>
      <c r="AI73" s="42">
        <f t="shared" si="153"/>
        <v>-58.963000000000001</v>
      </c>
      <c r="AJ73" s="40">
        <f t="shared" si="154"/>
        <v>37</v>
      </c>
      <c r="AK73" s="41">
        <f t="shared" si="155"/>
        <v>44</v>
      </c>
      <c r="AL73" s="42">
        <f t="shared" si="156"/>
        <v>37.326999999999998</v>
      </c>
      <c r="AM73" s="43" t="str">
        <f t="shared" si="157"/>
        <v>-37º -44' -37,327" S</v>
      </c>
      <c r="AN73" s="43" t="str">
        <f t="shared" si="158"/>
        <v>122º 23' 58,963" W</v>
      </c>
      <c r="AO73" s="43" t="str">
        <f t="shared" si="159"/>
        <v>10 S 552887 4177548</v>
      </c>
    </row>
    <row r="74" spans="5:41" x14ac:dyDescent="0.25">
      <c r="E74" s="53">
        <v>37.783974000000001</v>
      </c>
      <c r="F74" s="53">
        <v>-122.413876</v>
      </c>
      <c r="G74" s="52">
        <f t="shared" si="126"/>
        <v>-2.1365251863280661</v>
      </c>
      <c r="H74" s="52">
        <f t="shared" si="127"/>
        <v>0.65945475078793192</v>
      </c>
      <c r="I74" s="52">
        <f t="shared" si="128"/>
        <v>10</v>
      </c>
      <c r="J74" s="52">
        <f t="shared" si="129"/>
        <v>-123</v>
      </c>
      <c r="K74" s="52">
        <f t="shared" si="130"/>
        <v>1.0229793624959349E-2</v>
      </c>
      <c r="L74" s="52">
        <f t="shared" si="131"/>
        <v>8.0847351160331354E-3</v>
      </c>
      <c r="M74" s="52">
        <f t="shared" si="132"/>
        <v>8.0849112702987593E-3</v>
      </c>
      <c r="N74" s="52">
        <f t="shared" si="133"/>
        <v>2.5337200207475874E-5</v>
      </c>
      <c r="O74" s="52">
        <f t="shared" si="134"/>
        <v>6383611.6843747525</v>
      </c>
      <c r="P74" s="52">
        <f t="shared" si="135"/>
        <v>1.3758179895252897E-7</v>
      </c>
      <c r="Q74" s="52">
        <f t="shared" si="136"/>
        <v>0.96844388924141411</v>
      </c>
      <c r="R74" s="52">
        <f t="shared" si="137"/>
        <v>0.60490539635886964</v>
      </c>
      <c r="S74" s="52">
        <f t="shared" si="138"/>
        <v>1.143676695408639</v>
      </c>
      <c r="T74" s="52">
        <f t="shared" si="139"/>
        <v>1.0089838706461967</v>
      </c>
      <c r="U74" s="52">
        <f t="shared" si="140"/>
        <v>1.8075842824547455</v>
      </c>
      <c r="V74" s="52">
        <f t="shared" si="160"/>
        <v>5.0546225567071803E-3</v>
      </c>
      <c r="W74" s="52">
        <f t="shared" si="141"/>
        <v>4.2582015317955055E-5</v>
      </c>
      <c r="X74" s="52">
        <f t="shared" si="142"/>
        <v>1.6740578955036711E-7</v>
      </c>
      <c r="Y74" s="52">
        <f t="shared" si="143"/>
        <v>4181846.9141870812</v>
      </c>
      <c r="Z74" s="38" t="str">
        <f t="shared" si="144"/>
        <v>S</v>
      </c>
      <c r="AA74" s="38" t="str">
        <f t="shared" si="145"/>
        <v>S</v>
      </c>
      <c r="AB74" s="38" t="str">
        <f t="shared" si="146"/>
        <v>U</v>
      </c>
      <c r="AC74" s="50">
        <f t="shared" si="147"/>
        <v>551610.93641912064</v>
      </c>
      <c r="AD74" s="50">
        <f t="shared" si="148"/>
        <v>4182008.6570566278</v>
      </c>
      <c r="AE74" s="51">
        <f t="shared" si="149"/>
        <v>10</v>
      </c>
      <c r="AF74" s="51" t="str">
        <f t="shared" si="150"/>
        <v>S</v>
      </c>
      <c r="AG74" s="40">
        <f t="shared" si="151"/>
        <v>-122</v>
      </c>
      <c r="AH74" s="41">
        <f t="shared" si="152"/>
        <v>-24</v>
      </c>
      <c r="AI74" s="42">
        <f t="shared" si="153"/>
        <v>-49.954000000000001</v>
      </c>
      <c r="AJ74" s="40">
        <f t="shared" si="154"/>
        <v>37</v>
      </c>
      <c r="AK74" s="41">
        <f t="shared" si="155"/>
        <v>47</v>
      </c>
      <c r="AL74" s="42">
        <f t="shared" si="156"/>
        <v>2.306</v>
      </c>
      <c r="AM74" s="43" t="str">
        <f t="shared" si="157"/>
        <v>-37º -47' -2,306" S</v>
      </c>
      <c r="AN74" s="43" t="str">
        <f t="shared" si="158"/>
        <v>122º 24' 49,954" W</v>
      </c>
      <c r="AO74" s="43" t="str">
        <f t="shared" si="159"/>
        <v>10 S 551611 4182009</v>
      </c>
    </row>
    <row r="75" spans="5:41" x14ac:dyDescent="0.25">
      <c r="E75" s="53">
        <v>37.787368999999998</v>
      </c>
      <c r="F75" s="53">
        <v>-122.41682299999999</v>
      </c>
      <c r="G75" s="52">
        <f t="shared" si="126"/>
        <v>-2.1365766211811223</v>
      </c>
      <c r="H75" s="52">
        <f t="shared" si="127"/>
        <v>0.65951400471603716</v>
      </c>
      <c r="I75" s="52">
        <f t="shared" si="128"/>
        <v>10</v>
      </c>
      <c r="J75" s="52">
        <f t="shared" si="129"/>
        <v>-123</v>
      </c>
      <c r="K75" s="52">
        <f t="shared" si="130"/>
        <v>1.0178358771903095E-2</v>
      </c>
      <c r="L75" s="52">
        <f t="shared" si="131"/>
        <v>8.0437173858700708E-3</v>
      </c>
      <c r="M75" s="52">
        <f t="shared" si="132"/>
        <v>8.0438908725019524E-3</v>
      </c>
      <c r="N75" s="52">
        <f t="shared" si="133"/>
        <v>2.5083811285075974E-5</v>
      </c>
      <c r="O75" s="52">
        <f t="shared" si="134"/>
        <v>6383612.9136182554</v>
      </c>
      <c r="P75" s="52">
        <f t="shared" si="135"/>
        <v>1.3617673161746475E-7</v>
      </c>
      <c r="Q75" s="52">
        <f t="shared" si="136"/>
        <v>0.96847341835370537</v>
      </c>
      <c r="R75" s="52">
        <f t="shared" si="137"/>
        <v>0.60486826488296874</v>
      </c>
      <c r="S75" s="52">
        <f t="shared" si="138"/>
        <v>1.14375071389289</v>
      </c>
      <c r="T75" s="52">
        <f t="shared" si="139"/>
        <v>1.0090301016404097</v>
      </c>
      <c r="U75" s="52">
        <f t="shared" si="140"/>
        <v>1.80764203302473</v>
      </c>
      <c r="V75" s="52">
        <f t="shared" si="160"/>
        <v>5.0546225567071803E-3</v>
      </c>
      <c r="W75" s="52">
        <f t="shared" si="141"/>
        <v>4.2582015317955055E-5</v>
      </c>
      <c r="X75" s="52">
        <f t="shared" si="142"/>
        <v>1.6740578955036711E-7</v>
      </c>
      <c r="Y75" s="52">
        <f t="shared" si="143"/>
        <v>4182223.5827412377</v>
      </c>
      <c r="Z75" s="38" t="str">
        <f t="shared" si="144"/>
        <v>S</v>
      </c>
      <c r="AA75" s="38" t="str">
        <f t="shared" si="145"/>
        <v>S</v>
      </c>
      <c r="AB75" s="38" t="str">
        <f t="shared" si="146"/>
        <v>U</v>
      </c>
      <c r="AC75" s="50">
        <f t="shared" si="147"/>
        <v>551349.08798028971</v>
      </c>
      <c r="AD75" s="50">
        <f t="shared" si="148"/>
        <v>4182383.7081046854</v>
      </c>
      <c r="AE75" s="51">
        <f t="shared" si="149"/>
        <v>10</v>
      </c>
      <c r="AF75" s="51" t="str">
        <f t="shared" si="150"/>
        <v>S</v>
      </c>
      <c r="AG75" s="40">
        <f t="shared" si="151"/>
        <v>-122</v>
      </c>
      <c r="AH75" s="41">
        <f t="shared" si="152"/>
        <v>-25</v>
      </c>
      <c r="AI75" s="42">
        <f t="shared" si="153"/>
        <v>-0.56299999999999994</v>
      </c>
      <c r="AJ75" s="40">
        <f t="shared" si="154"/>
        <v>37</v>
      </c>
      <c r="AK75" s="41">
        <f t="shared" si="155"/>
        <v>47</v>
      </c>
      <c r="AL75" s="42">
        <f t="shared" si="156"/>
        <v>14.528</v>
      </c>
      <c r="AM75" s="43" t="str">
        <f t="shared" si="157"/>
        <v>-37º -47' -14,528" S</v>
      </c>
      <c r="AN75" s="43" t="str">
        <f t="shared" si="158"/>
        <v>122º 25' 0,563" W</v>
      </c>
      <c r="AO75" s="43" t="str">
        <f t="shared" si="159"/>
        <v>10 S 551349 4182384</v>
      </c>
    </row>
    <row r="76" spans="5:41" x14ac:dyDescent="0.25">
      <c r="E76" s="53">
        <v>37.726807999999998</v>
      </c>
      <c r="F76" s="53">
        <v>-122.452563</v>
      </c>
      <c r="G76" s="52">
        <f t="shared" si="126"/>
        <v>-2.1372004018557851</v>
      </c>
      <c r="H76" s="52">
        <f t="shared" si="127"/>
        <v>0.65845701586773686</v>
      </c>
      <c r="I76" s="52">
        <f t="shared" si="128"/>
        <v>10</v>
      </c>
      <c r="J76" s="52">
        <f t="shared" si="129"/>
        <v>-123</v>
      </c>
      <c r="K76" s="52">
        <f t="shared" si="130"/>
        <v>9.5545780972403627E-3</v>
      </c>
      <c r="L76" s="52">
        <f t="shared" si="131"/>
        <v>7.5569574164407651E-3</v>
      </c>
      <c r="M76" s="52">
        <f t="shared" si="132"/>
        <v>7.5571012746173897E-3</v>
      </c>
      <c r="N76" s="52">
        <f t="shared" si="133"/>
        <v>2.2091369953902706E-5</v>
      </c>
      <c r="O76" s="52">
        <f t="shared" si="134"/>
        <v>6383590.9917647056</v>
      </c>
      <c r="P76" s="52">
        <f t="shared" si="135"/>
        <v>1.2039046532772914E-7</v>
      </c>
      <c r="Q76" s="52">
        <f t="shared" si="136"/>
        <v>0.96794462713578355</v>
      </c>
      <c r="R76" s="52">
        <f t="shared" si="137"/>
        <v>0.60552858533971232</v>
      </c>
      <c r="S76" s="52">
        <f t="shared" si="138"/>
        <v>1.1424293294356287</v>
      </c>
      <c r="T76" s="52">
        <f t="shared" si="139"/>
        <v>1.0082041434116495</v>
      </c>
      <c r="U76" s="52">
        <f t="shared" si="140"/>
        <v>1.8066094688163383</v>
      </c>
      <c r="V76" s="52">
        <f t="shared" si="160"/>
        <v>5.0546225567071803E-3</v>
      </c>
      <c r="W76" s="52">
        <f t="shared" si="141"/>
        <v>4.2582015317955055E-5</v>
      </c>
      <c r="X76" s="52">
        <f t="shared" si="142"/>
        <v>1.6740578955036711E-7</v>
      </c>
      <c r="Y76" s="52">
        <f t="shared" si="143"/>
        <v>4175504.4919070634</v>
      </c>
      <c r="Z76" s="38" t="str">
        <f t="shared" si="144"/>
        <v>S</v>
      </c>
      <c r="AA76" s="38" t="str">
        <f t="shared" si="145"/>
        <v>S</v>
      </c>
      <c r="AB76" s="38" t="str">
        <f t="shared" si="146"/>
        <v>U</v>
      </c>
      <c r="AC76" s="50">
        <f t="shared" si="147"/>
        <v>548241.44555643771</v>
      </c>
      <c r="AD76" s="50">
        <f t="shared" si="148"/>
        <v>4175645.5141942748</v>
      </c>
      <c r="AE76" s="51">
        <f t="shared" si="149"/>
        <v>10</v>
      </c>
      <c r="AF76" s="51" t="str">
        <f t="shared" si="150"/>
        <v>S</v>
      </c>
      <c r="AG76" s="40">
        <f t="shared" si="151"/>
        <v>-122</v>
      </c>
      <c r="AH76" s="41">
        <f t="shared" si="152"/>
        <v>-27</v>
      </c>
      <c r="AI76" s="42">
        <f t="shared" si="153"/>
        <v>-9.2270000000000003</v>
      </c>
      <c r="AJ76" s="40">
        <f t="shared" si="154"/>
        <v>37</v>
      </c>
      <c r="AK76" s="41">
        <f t="shared" si="155"/>
        <v>43</v>
      </c>
      <c r="AL76" s="42">
        <f t="shared" si="156"/>
        <v>36.509</v>
      </c>
      <c r="AM76" s="43" t="str">
        <f t="shared" si="157"/>
        <v>-37º -43' -36,509" S</v>
      </c>
      <c r="AN76" s="43" t="str">
        <f t="shared" si="158"/>
        <v>122º 27' 9,227" W</v>
      </c>
      <c r="AO76" s="43" t="str">
        <f t="shared" si="159"/>
        <v>10 S 548241 4175646</v>
      </c>
    </row>
    <row r="77" spans="5:41" x14ac:dyDescent="0.25">
      <c r="E77" s="53">
        <v>37.768903999999999</v>
      </c>
      <c r="F77" s="53">
        <v>-122.420074</v>
      </c>
      <c r="G77" s="52">
        <f t="shared" si="126"/>
        <v>-2.1366333618351048</v>
      </c>
      <c r="H77" s="52">
        <f t="shared" si="127"/>
        <v>0.65919172966965633</v>
      </c>
      <c r="I77" s="52">
        <f t="shared" si="128"/>
        <v>10</v>
      </c>
      <c r="J77" s="52">
        <f t="shared" si="129"/>
        <v>-123</v>
      </c>
      <c r="K77" s="52">
        <f t="shared" si="130"/>
        <v>1.0121618117920672E-2</v>
      </c>
      <c r="L77" s="52">
        <f t="shared" si="131"/>
        <v>8.000876369281807E-3</v>
      </c>
      <c r="M77" s="52">
        <f t="shared" si="132"/>
        <v>8.0010470985997159E-3</v>
      </c>
      <c r="N77" s="52">
        <f t="shared" si="133"/>
        <v>2.4800800690560898E-5</v>
      </c>
      <c r="O77" s="52">
        <f t="shared" si="134"/>
        <v>6383606.2283708286</v>
      </c>
      <c r="P77" s="52">
        <f t="shared" si="135"/>
        <v>1.3479729610119185E-7</v>
      </c>
      <c r="Q77" s="52">
        <f t="shared" si="136"/>
        <v>0.96831264885974477</v>
      </c>
      <c r="R77" s="52">
        <f t="shared" si="137"/>
        <v>0.60507005458512064</v>
      </c>
      <c r="S77" s="52">
        <f t="shared" si="138"/>
        <v>1.1433480540995287</v>
      </c>
      <c r="T77" s="52">
        <f t="shared" si="139"/>
        <v>1.0087785542209267</v>
      </c>
      <c r="U77" s="52">
        <f t="shared" si="140"/>
        <v>1.8073277423674166</v>
      </c>
      <c r="V77" s="52">
        <f t="shared" si="160"/>
        <v>5.0546225567071803E-3</v>
      </c>
      <c r="W77" s="52">
        <f t="shared" si="141"/>
        <v>4.2582015317955055E-5</v>
      </c>
      <c r="X77" s="52">
        <f t="shared" si="142"/>
        <v>1.6740578955036711E-7</v>
      </c>
      <c r="Y77" s="52">
        <f t="shared" si="143"/>
        <v>4180174.9300356666</v>
      </c>
      <c r="Z77" s="38" t="str">
        <f t="shared" si="144"/>
        <v>S</v>
      </c>
      <c r="AA77" s="38" t="str">
        <f t="shared" si="145"/>
        <v>S</v>
      </c>
      <c r="AB77" s="38" t="str">
        <f t="shared" si="146"/>
        <v>U</v>
      </c>
      <c r="AC77" s="50">
        <f t="shared" si="147"/>
        <v>551075.53638705751</v>
      </c>
      <c r="AD77" s="50">
        <f t="shared" si="148"/>
        <v>4180333.2486027642</v>
      </c>
      <c r="AE77" s="51">
        <f t="shared" si="149"/>
        <v>10</v>
      </c>
      <c r="AF77" s="51" t="str">
        <f t="shared" si="150"/>
        <v>S</v>
      </c>
      <c r="AG77" s="40">
        <f t="shared" si="151"/>
        <v>-122</v>
      </c>
      <c r="AH77" s="41">
        <f t="shared" si="152"/>
        <v>-25</v>
      </c>
      <c r="AI77" s="42">
        <f t="shared" si="153"/>
        <v>-12.266</v>
      </c>
      <c r="AJ77" s="40">
        <f t="shared" si="154"/>
        <v>37</v>
      </c>
      <c r="AK77" s="41">
        <f t="shared" si="155"/>
        <v>46</v>
      </c>
      <c r="AL77" s="42">
        <f t="shared" si="156"/>
        <v>8.0540000000000003</v>
      </c>
      <c r="AM77" s="43" t="str">
        <f t="shared" si="157"/>
        <v>-37º -46' -8,054" S</v>
      </c>
      <c r="AN77" s="43" t="str">
        <f t="shared" si="158"/>
        <v>122º 25' 12,266" W</v>
      </c>
      <c r="AO77" s="43" t="str">
        <f t="shared" si="159"/>
        <v>10 S 551076 4180333</v>
      </c>
    </row>
    <row r="78" spans="5:41" x14ac:dyDescent="0.25">
      <c r="E78" s="53">
        <v>37.753829956055</v>
      </c>
      <c r="F78" s="53">
        <v>-122.40348815918</v>
      </c>
      <c r="G78" s="52">
        <f t="shared" si="126"/>
        <v>-2.1363438843035838</v>
      </c>
      <c r="H78" s="52">
        <f t="shared" si="127"/>
        <v>0.65892863797122581</v>
      </c>
      <c r="I78" s="52">
        <f t="shared" si="128"/>
        <v>10</v>
      </c>
      <c r="J78" s="52">
        <f t="shared" si="129"/>
        <v>-123</v>
      </c>
      <c r="K78" s="52">
        <f t="shared" si="130"/>
        <v>1.0411095649441648E-2</v>
      </c>
      <c r="L78" s="52">
        <f t="shared" si="131"/>
        <v>8.2313699976711823E-3</v>
      </c>
      <c r="M78" s="52">
        <f t="shared" si="132"/>
        <v>8.2315559119610377E-3</v>
      </c>
      <c r="N78" s="52">
        <f t="shared" si="133"/>
        <v>2.6236160260095787E-5</v>
      </c>
      <c r="O78" s="52">
        <f t="shared" si="134"/>
        <v>6383600.7716572937</v>
      </c>
      <c r="P78" s="52">
        <f t="shared" si="135"/>
        <v>1.4273431735114704E-7</v>
      </c>
      <c r="Q78" s="52">
        <f t="shared" si="136"/>
        <v>0.96818110520074618</v>
      </c>
      <c r="R78" s="52">
        <f t="shared" si="137"/>
        <v>0.60523448907546562</v>
      </c>
      <c r="S78" s="52">
        <f t="shared" si="138"/>
        <v>1.143019190571599</v>
      </c>
      <c r="T78" s="52">
        <f t="shared" si="139"/>
        <v>1.0085730151975656</v>
      </c>
      <c r="U78" s="52">
        <f t="shared" si="140"/>
        <v>1.8070708194366496</v>
      </c>
      <c r="V78" s="52">
        <f t="shared" si="160"/>
        <v>5.0546225567071803E-3</v>
      </c>
      <c r="W78" s="52">
        <f t="shared" si="141"/>
        <v>4.2582015317955055E-5</v>
      </c>
      <c r="X78" s="52">
        <f t="shared" si="142"/>
        <v>1.6740578955036711E-7</v>
      </c>
      <c r="Y78" s="52">
        <f t="shared" si="143"/>
        <v>4178502.5015057446</v>
      </c>
      <c r="Z78" s="38" t="str">
        <f t="shared" si="144"/>
        <v>S</v>
      </c>
      <c r="AA78" s="38" t="str">
        <f t="shared" si="145"/>
        <v>S</v>
      </c>
      <c r="AB78" s="38" t="str">
        <f t="shared" si="146"/>
        <v>U</v>
      </c>
      <c r="AC78" s="50">
        <f t="shared" si="147"/>
        <v>552546.96917161974</v>
      </c>
      <c r="AD78" s="50">
        <f t="shared" si="148"/>
        <v>4178669.9827025319</v>
      </c>
      <c r="AE78" s="51">
        <f t="shared" si="149"/>
        <v>10</v>
      </c>
      <c r="AF78" s="51" t="str">
        <f t="shared" si="150"/>
        <v>S</v>
      </c>
      <c r="AG78" s="40">
        <f t="shared" si="151"/>
        <v>-122</v>
      </c>
      <c r="AH78" s="41">
        <f t="shared" si="152"/>
        <v>-24</v>
      </c>
      <c r="AI78" s="42">
        <f t="shared" si="153"/>
        <v>-12.557</v>
      </c>
      <c r="AJ78" s="40">
        <f t="shared" si="154"/>
        <v>37</v>
      </c>
      <c r="AK78" s="41">
        <f t="shared" si="155"/>
        <v>45</v>
      </c>
      <c r="AL78" s="42">
        <f t="shared" si="156"/>
        <v>13.788</v>
      </c>
      <c r="AM78" s="43" t="str">
        <f t="shared" si="157"/>
        <v>-37º -45' -13,788" S</v>
      </c>
      <c r="AN78" s="43" t="str">
        <f t="shared" si="158"/>
        <v>122º 24' 12,557" W</v>
      </c>
      <c r="AO78" s="43" t="str">
        <f t="shared" si="159"/>
        <v>10 S 552547 4178670</v>
      </c>
    </row>
    <row r="79" spans="5:41" x14ac:dyDescent="0.25">
      <c r="E79" s="53">
        <v>37.785488000000001</v>
      </c>
      <c r="F79" s="53">
        <v>-122.421325</v>
      </c>
      <c r="G79" s="52">
        <f t="shared" si="126"/>
        <v>-2.136655195904047</v>
      </c>
      <c r="H79" s="52">
        <f t="shared" si="127"/>
        <v>0.65948117507280712</v>
      </c>
      <c r="I79" s="52">
        <f t="shared" si="128"/>
        <v>10</v>
      </c>
      <c r="J79" s="52">
        <f t="shared" si="129"/>
        <v>-123</v>
      </c>
      <c r="K79" s="52">
        <f t="shared" si="130"/>
        <v>1.0099784048978488E-2</v>
      </c>
      <c r="L79" s="52">
        <f t="shared" si="131"/>
        <v>7.981826908717557E-3</v>
      </c>
      <c r="M79" s="52">
        <f t="shared" si="132"/>
        <v>7.9819964214261751E-3</v>
      </c>
      <c r="N79" s="52">
        <f t="shared" si="133"/>
        <v>2.4697596831879665E-5</v>
      </c>
      <c r="O79" s="52">
        <f t="shared" si="134"/>
        <v>6383612.2325510839</v>
      </c>
      <c r="P79" s="52">
        <f t="shared" si="135"/>
        <v>1.3409597173374749E-7</v>
      </c>
      <c r="Q79" s="52">
        <f t="shared" si="136"/>
        <v>0.96845705942714044</v>
      </c>
      <c r="R79" s="52">
        <f t="shared" si="137"/>
        <v>0.60488883925743253</v>
      </c>
      <c r="S79" s="52">
        <f t="shared" si="138"/>
        <v>1.1437097047863773</v>
      </c>
      <c r="T79" s="52">
        <f t="shared" si="139"/>
        <v>1.0090044884041411</v>
      </c>
      <c r="U79" s="52">
        <f t="shared" si="140"/>
        <v>1.8076100382836551</v>
      </c>
      <c r="V79" s="52">
        <f t="shared" si="160"/>
        <v>5.0546225567071803E-3</v>
      </c>
      <c r="W79" s="52">
        <f t="shared" si="141"/>
        <v>4.2582015317955055E-5</v>
      </c>
      <c r="X79" s="52">
        <f t="shared" si="142"/>
        <v>1.6740578955036711E-7</v>
      </c>
      <c r="Y79" s="52">
        <f t="shared" si="143"/>
        <v>4182014.8894741884</v>
      </c>
      <c r="Z79" s="38" t="str">
        <f t="shared" si="144"/>
        <v>S</v>
      </c>
      <c r="AA79" s="38" t="str">
        <f t="shared" si="145"/>
        <v>S</v>
      </c>
      <c r="AB79" s="38" t="str">
        <f t="shared" si="146"/>
        <v>U</v>
      </c>
      <c r="AC79" s="50">
        <f t="shared" si="147"/>
        <v>550953.97227356909</v>
      </c>
      <c r="AD79" s="50">
        <f t="shared" si="148"/>
        <v>4182172.5493765804</v>
      </c>
      <c r="AE79" s="51">
        <f t="shared" si="149"/>
        <v>10</v>
      </c>
      <c r="AF79" s="51" t="str">
        <f t="shared" si="150"/>
        <v>S</v>
      </c>
      <c r="AG79" s="40">
        <f t="shared" si="151"/>
        <v>-122</v>
      </c>
      <c r="AH79" s="41">
        <f t="shared" si="152"/>
        <v>-25</v>
      </c>
      <c r="AI79" s="42">
        <f t="shared" si="153"/>
        <v>-16.77</v>
      </c>
      <c r="AJ79" s="40">
        <f t="shared" si="154"/>
        <v>37</v>
      </c>
      <c r="AK79" s="41">
        <f t="shared" si="155"/>
        <v>47</v>
      </c>
      <c r="AL79" s="42">
        <f t="shared" si="156"/>
        <v>7.7569999999999997</v>
      </c>
      <c r="AM79" s="43" t="str">
        <f t="shared" si="157"/>
        <v>-37º -47' -7,757" S</v>
      </c>
      <c r="AN79" s="43" t="str">
        <f t="shared" si="158"/>
        <v>122º 25' 16,77" W</v>
      </c>
      <c r="AO79" s="43" t="str">
        <f t="shared" si="159"/>
        <v>10 S 550954 4182173</v>
      </c>
    </row>
    <row r="80" spans="5:41" x14ac:dyDescent="0.25">
      <c r="E80" s="53">
        <v>37.772001000000003</v>
      </c>
      <c r="F80" s="53">
        <v>-122.41337300000001</v>
      </c>
      <c r="G80" s="52">
        <f t="shared" si="126"/>
        <v>-2.1365164073219285</v>
      </c>
      <c r="H80" s="52">
        <f t="shared" si="127"/>
        <v>0.65924578251659072</v>
      </c>
      <c r="I80" s="52">
        <f t="shared" si="128"/>
        <v>10</v>
      </c>
      <c r="J80" s="52">
        <f t="shared" si="129"/>
        <v>-123</v>
      </c>
      <c r="K80" s="52">
        <f t="shared" si="130"/>
        <v>1.0238572631096954E-2</v>
      </c>
      <c r="L80" s="52">
        <f t="shared" si="131"/>
        <v>8.0929836978491498E-3</v>
      </c>
      <c r="M80" s="52">
        <f t="shared" si="132"/>
        <v>8.0931603918519175E-3</v>
      </c>
      <c r="N80" s="52">
        <f t="shared" si="133"/>
        <v>2.5377975855112034E-5</v>
      </c>
      <c r="O80" s="52">
        <f t="shared" si="134"/>
        <v>6383607.3495597504</v>
      </c>
      <c r="P80" s="52">
        <f t="shared" si="135"/>
        <v>1.3790735932684423E-7</v>
      </c>
      <c r="Q80" s="52">
        <f t="shared" si="136"/>
        <v>0.96833964163569419</v>
      </c>
      <c r="R80" s="52">
        <f t="shared" si="137"/>
        <v>0.60503623791884031</v>
      </c>
      <c r="S80" s="52">
        <f t="shared" si="138"/>
        <v>1.1434156033344378</v>
      </c>
      <c r="T80" s="52">
        <f t="shared" si="139"/>
        <v>1.0088207619805385</v>
      </c>
      <c r="U80" s="52">
        <f t="shared" si="140"/>
        <v>1.807380488929976</v>
      </c>
      <c r="V80" s="52">
        <f t="shared" si="160"/>
        <v>5.0546225567071803E-3</v>
      </c>
      <c r="W80" s="52">
        <f t="shared" si="141"/>
        <v>4.2582015317955055E-5</v>
      </c>
      <c r="X80" s="52">
        <f t="shared" si="142"/>
        <v>1.6740578955036711E-7</v>
      </c>
      <c r="Y80" s="52">
        <f t="shared" si="143"/>
        <v>4180518.5351878055</v>
      </c>
      <c r="Z80" s="38" t="str">
        <f t="shared" si="144"/>
        <v>S</v>
      </c>
      <c r="AA80" s="38" t="str">
        <f t="shared" si="145"/>
        <v>S</v>
      </c>
      <c r="AB80" s="38" t="str">
        <f t="shared" si="146"/>
        <v>U</v>
      </c>
      <c r="AC80" s="50">
        <f t="shared" si="147"/>
        <v>551663.56053352007</v>
      </c>
      <c r="AD80" s="50">
        <f t="shared" si="148"/>
        <v>4180680.5382433324</v>
      </c>
      <c r="AE80" s="51">
        <f t="shared" si="149"/>
        <v>10</v>
      </c>
      <c r="AF80" s="51" t="str">
        <f t="shared" si="150"/>
        <v>S</v>
      </c>
      <c r="AG80" s="40">
        <f t="shared" si="151"/>
        <v>-122</v>
      </c>
      <c r="AH80" s="41">
        <f t="shared" si="152"/>
        <v>-24</v>
      </c>
      <c r="AI80" s="42">
        <f t="shared" si="153"/>
        <v>-48.143000000000001</v>
      </c>
      <c r="AJ80" s="40">
        <f t="shared" si="154"/>
        <v>37</v>
      </c>
      <c r="AK80" s="41">
        <f t="shared" si="155"/>
        <v>46</v>
      </c>
      <c r="AL80" s="42">
        <f t="shared" si="156"/>
        <v>19.204000000000001</v>
      </c>
      <c r="AM80" s="43" t="str">
        <f t="shared" si="157"/>
        <v>-37º -46' -19,204" S</v>
      </c>
      <c r="AN80" s="43" t="str">
        <f t="shared" si="158"/>
        <v>122º 24' 48,143" W</v>
      </c>
      <c r="AO80" s="43" t="str">
        <f t="shared" si="159"/>
        <v>10 S 551664 4180681</v>
      </c>
    </row>
    <row r="81" spans="5:41" x14ac:dyDescent="0.25">
      <c r="E81" s="53">
        <v>37.721547000000001</v>
      </c>
      <c r="F81" s="53">
        <v>-122.45981399999999</v>
      </c>
      <c r="G81" s="52">
        <f t="shared" si="126"/>
        <v>-2.1373269556798471</v>
      </c>
      <c r="H81" s="52">
        <f t="shared" si="127"/>
        <v>0.65836519409578953</v>
      </c>
      <c r="I81" s="52">
        <f t="shared" si="128"/>
        <v>10</v>
      </c>
      <c r="J81" s="52">
        <f t="shared" si="129"/>
        <v>-123</v>
      </c>
      <c r="K81" s="52">
        <f t="shared" si="130"/>
        <v>9.4280242731783481E-3</v>
      </c>
      <c r="L81" s="52">
        <f t="shared" si="131"/>
        <v>7.4573954613825939E-3</v>
      </c>
      <c r="M81" s="52">
        <f t="shared" si="132"/>
        <v>7.4575337080780941E-3</v>
      </c>
      <c r="N81" s="52">
        <f t="shared" si="133"/>
        <v>2.1508992237406765E-5</v>
      </c>
      <c r="O81" s="52">
        <f t="shared" si="134"/>
        <v>6383589.0879662037</v>
      </c>
      <c r="P81" s="52">
        <f t="shared" si="135"/>
        <v>1.1725564344257007E-7</v>
      </c>
      <c r="Q81" s="52">
        <f t="shared" si="136"/>
        <v>0.96789848622410812</v>
      </c>
      <c r="R81" s="52">
        <f t="shared" si="137"/>
        <v>0.60558574363287176</v>
      </c>
      <c r="S81" s="52">
        <f t="shared" si="138"/>
        <v>1.1423144372078435</v>
      </c>
      <c r="T81" s="52">
        <f t="shared" si="139"/>
        <v>1.0081322638141006</v>
      </c>
      <c r="U81" s="52">
        <f t="shared" si="140"/>
        <v>1.8065195292851428</v>
      </c>
      <c r="V81" s="52">
        <f t="shared" si="160"/>
        <v>5.0546225567071803E-3</v>
      </c>
      <c r="W81" s="52">
        <f t="shared" si="141"/>
        <v>4.2582015317955055E-5</v>
      </c>
      <c r="X81" s="52">
        <f t="shared" si="142"/>
        <v>1.6740578955036711E-7</v>
      </c>
      <c r="Y81" s="52">
        <f t="shared" si="143"/>
        <v>4174920.8004390569</v>
      </c>
      <c r="Z81" s="38" t="str">
        <f t="shared" si="144"/>
        <v>S</v>
      </c>
      <c r="AA81" s="38" t="str">
        <f t="shared" si="145"/>
        <v>S</v>
      </c>
      <c r="AB81" s="38" t="str">
        <f t="shared" si="146"/>
        <v>U</v>
      </c>
      <c r="AC81" s="50">
        <f t="shared" si="147"/>
        <v>547605.83266271162</v>
      </c>
      <c r="AD81" s="50">
        <f t="shared" si="148"/>
        <v>4175058.1050232965</v>
      </c>
      <c r="AE81" s="51">
        <f t="shared" si="149"/>
        <v>10</v>
      </c>
      <c r="AF81" s="51" t="str">
        <f t="shared" si="150"/>
        <v>S</v>
      </c>
      <c r="AG81" s="40">
        <f t="shared" si="151"/>
        <v>-122</v>
      </c>
      <c r="AH81" s="41">
        <f t="shared" si="152"/>
        <v>-27</v>
      </c>
      <c r="AI81" s="42">
        <f t="shared" si="153"/>
        <v>-35.33</v>
      </c>
      <c r="AJ81" s="40">
        <f t="shared" si="154"/>
        <v>37</v>
      </c>
      <c r="AK81" s="41">
        <f t="shared" si="155"/>
        <v>43</v>
      </c>
      <c r="AL81" s="42">
        <f t="shared" si="156"/>
        <v>17.568999999999999</v>
      </c>
      <c r="AM81" s="43" t="str">
        <f t="shared" si="157"/>
        <v>-37º -43' -17,569" S</v>
      </c>
      <c r="AN81" s="43" t="str">
        <f t="shared" si="158"/>
        <v>122º 27' 35,33" W</v>
      </c>
      <c r="AO81" s="43" t="str">
        <f t="shared" si="159"/>
        <v>10 S 547606 4175058</v>
      </c>
    </row>
    <row r="82" spans="5:41" x14ac:dyDescent="0.25">
      <c r="E82" s="53">
        <v>37.728808000000001</v>
      </c>
      <c r="F82" s="53">
        <v>-122.436735</v>
      </c>
      <c r="G82" s="52">
        <f t="shared" si="126"/>
        <v>-2.1369241511417791</v>
      </c>
      <c r="H82" s="52">
        <f t="shared" si="127"/>
        <v>0.65849192245277677</v>
      </c>
      <c r="I82" s="52">
        <f t="shared" si="128"/>
        <v>10</v>
      </c>
      <c r="J82" s="52">
        <f t="shared" si="129"/>
        <v>-123</v>
      </c>
      <c r="K82" s="52">
        <f t="shared" si="130"/>
        <v>9.830828811246306E-3</v>
      </c>
      <c r="L82" s="52">
        <f t="shared" si="131"/>
        <v>7.7752341711623983E-3</v>
      </c>
      <c r="M82" s="52">
        <f t="shared" si="132"/>
        <v>7.7753908588718817E-3</v>
      </c>
      <c r="N82" s="52">
        <f t="shared" si="133"/>
        <v>2.3387741540425999E-5</v>
      </c>
      <c r="O82" s="52">
        <f t="shared" si="134"/>
        <v>6383591.7155291187</v>
      </c>
      <c r="P82" s="52">
        <f t="shared" si="135"/>
        <v>1.2743907503512247E-7</v>
      </c>
      <c r="Q82" s="52">
        <f t="shared" si="136"/>
        <v>0.96796215931030261</v>
      </c>
      <c r="R82" s="52">
        <f t="shared" si="137"/>
        <v>0.6055068476952169</v>
      </c>
      <c r="S82" s="52">
        <f t="shared" si="138"/>
        <v>1.1424730021079281</v>
      </c>
      <c r="T82" s="52">
        <f t="shared" si="139"/>
        <v>1.0082314635047505</v>
      </c>
      <c r="U82" s="52">
        <f t="shared" si="140"/>
        <v>1.8066436498017424</v>
      </c>
      <c r="V82" s="52">
        <f t="shared" si="160"/>
        <v>5.0546225567071803E-3</v>
      </c>
      <c r="W82" s="52">
        <f t="shared" si="141"/>
        <v>4.2582015317955055E-5</v>
      </c>
      <c r="X82" s="52">
        <f t="shared" si="142"/>
        <v>1.6740578955036711E-7</v>
      </c>
      <c r="Y82" s="52">
        <f t="shared" si="143"/>
        <v>4175726.38577834</v>
      </c>
      <c r="Z82" s="38" t="str">
        <f t="shared" si="144"/>
        <v>S</v>
      </c>
      <c r="AA82" s="38" t="str">
        <f t="shared" si="145"/>
        <v>S</v>
      </c>
      <c r="AB82" s="38" t="str">
        <f t="shared" si="146"/>
        <v>U</v>
      </c>
      <c r="AC82" s="50">
        <f t="shared" si="147"/>
        <v>549634.9227801715</v>
      </c>
      <c r="AD82" s="50">
        <f t="shared" si="148"/>
        <v>4175875.683590509</v>
      </c>
      <c r="AE82" s="51">
        <f t="shared" si="149"/>
        <v>10</v>
      </c>
      <c r="AF82" s="51" t="str">
        <f t="shared" si="150"/>
        <v>S</v>
      </c>
      <c r="AG82" s="40">
        <f t="shared" si="151"/>
        <v>-122</v>
      </c>
      <c r="AH82" s="41">
        <f t="shared" si="152"/>
        <v>-26</v>
      </c>
      <c r="AI82" s="42">
        <f t="shared" si="153"/>
        <v>-12.246</v>
      </c>
      <c r="AJ82" s="40">
        <f t="shared" si="154"/>
        <v>37</v>
      </c>
      <c r="AK82" s="41">
        <f t="shared" si="155"/>
        <v>43</v>
      </c>
      <c r="AL82" s="42">
        <f t="shared" si="156"/>
        <v>43.709000000000003</v>
      </c>
      <c r="AM82" s="43" t="str">
        <f t="shared" si="157"/>
        <v>-37º -43' -43,709" S</v>
      </c>
      <c r="AN82" s="43" t="str">
        <f t="shared" si="158"/>
        <v>122º 26' 12,246" W</v>
      </c>
      <c r="AO82" s="43" t="str">
        <f t="shared" si="159"/>
        <v>10 S 549635 4175876</v>
      </c>
    </row>
    <row r="83" spans="5:41" x14ac:dyDescent="0.25">
      <c r="E83" s="53">
        <v>37.733231000000004</v>
      </c>
      <c r="F83" s="53">
        <v>-122.43145800000001</v>
      </c>
      <c r="G83" s="52">
        <f t="shared" si="126"/>
        <v>-2.1368320501171518</v>
      </c>
      <c r="H83" s="52">
        <f t="shared" si="127"/>
        <v>0.65856911836559251</v>
      </c>
      <c r="I83" s="52">
        <f t="shared" si="128"/>
        <v>10</v>
      </c>
      <c r="J83" s="52">
        <f t="shared" si="129"/>
        <v>-123</v>
      </c>
      <c r="K83" s="52">
        <f t="shared" si="130"/>
        <v>9.9229298358736173E-3</v>
      </c>
      <c r="L83" s="52">
        <f t="shared" si="131"/>
        <v>7.8476060324855525E-3</v>
      </c>
      <c r="M83" s="52">
        <f t="shared" si="132"/>
        <v>7.8477671365028649E-3</v>
      </c>
      <c r="N83" s="52">
        <f t="shared" si="133"/>
        <v>2.3828978608197993E-5</v>
      </c>
      <c r="O83" s="52">
        <f t="shared" si="134"/>
        <v>6383593.3161815386</v>
      </c>
      <c r="P83" s="52">
        <f t="shared" si="135"/>
        <v>1.2980711145589481E-7</v>
      </c>
      <c r="Q83" s="52">
        <f t="shared" si="136"/>
        <v>0.96800091496092133</v>
      </c>
      <c r="R83" s="52">
        <f t="shared" si="137"/>
        <v>0.6054587581052725</v>
      </c>
      <c r="S83" s="52">
        <f t="shared" si="138"/>
        <v>1.1425695758460532</v>
      </c>
      <c r="T83" s="52">
        <f t="shared" si="139"/>
        <v>1.008291871410858</v>
      </c>
      <c r="U83" s="52">
        <f t="shared" si="140"/>
        <v>1.806719221384566</v>
      </c>
      <c r="V83" s="52">
        <f t="shared" si="160"/>
        <v>5.0546225567071803E-3</v>
      </c>
      <c r="W83" s="52">
        <f t="shared" si="141"/>
        <v>4.2582015317955055E-5</v>
      </c>
      <c r="X83" s="52">
        <f t="shared" si="142"/>
        <v>1.6740578955036711E-7</v>
      </c>
      <c r="Y83" s="52">
        <f t="shared" si="143"/>
        <v>4176217.1043426897</v>
      </c>
      <c r="Z83" s="38" t="str">
        <f t="shared" si="144"/>
        <v>S</v>
      </c>
      <c r="AA83" s="38" t="str">
        <f t="shared" si="145"/>
        <v>S</v>
      </c>
      <c r="AB83" s="38" t="str">
        <f t="shared" si="146"/>
        <v>U</v>
      </c>
      <c r="AC83" s="50">
        <f t="shared" si="147"/>
        <v>550096.95600717573</v>
      </c>
      <c r="AD83" s="50">
        <f t="shared" si="148"/>
        <v>4176369.21887101</v>
      </c>
      <c r="AE83" s="51">
        <f t="shared" si="149"/>
        <v>10</v>
      </c>
      <c r="AF83" s="51" t="str">
        <f t="shared" si="150"/>
        <v>S</v>
      </c>
      <c r="AG83" s="40">
        <f t="shared" si="151"/>
        <v>-122</v>
      </c>
      <c r="AH83" s="41">
        <f t="shared" si="152"/>
        <v>-25</v>
      </c>
      <c r="AI83" s="42">
        <f t="shared" si="153"/>
        <v>-53.249000000000002</v>
      </c>
      <c r="AJ83" s="40">
        <f t="shared" si="154"/>
        <v>37</v>
      </c>
      <c r="AK83" s="41">
        <f t="shared" si="155"/>
        <v>43</v>
      </c>
      <c r="AL83" s="42">
        <f t="shared" si="156"/>
        <v>59.631999999999998</v>
      </c>
      <c r="AM83" s="43" t="str">
        <f t="shared" si="157"/>
        <v>-37º -43' -59,632" S</v>
      </c>
      <c r="AN83" s="43" t="str">
        <f t="shared" si="158"/>
        <v>122º 25' 53,249" W</v>
      </c>
      <c r="AO83" s="43" t="str">
        <f t="shared" si="159"/>
        <v>10 S 550097 4176369</v>
      </c>
    </row>
    <row r="84" spans="5:41" x14ac:dyDescent="0.25">
      <c r="E84" s="53">
        <v>37.725143000000003</v>
      </c>
      <c r="F84" s="53">
        <v>-122.46264600000001</v>
      </c>
      <c r="G84" s="52">
        <f t="shared" si="126"/>
        <v>-2.1373763834042641</v>
      </c>
      <c r="H84" s="52">
        <f t="shared" si="127"/>
        <v>0.65842795613569116</v>
      </c>
      <c r="I84" s="52">
        <f t="shared" si="128"/>
        <v>10</v>
      </c>
      <c r="J84" s="52">
        <f t="shared" si="129"/>
        <v>-123</v>
      </c>
      <c r="K84" s="52">
        <f t="shared" si="130"/>
        <v>9.3785965487613865E-3</v>
      </c>
      <c r="L84" s="52">
        <f t="shared" si="131"/>
        <v>7.4179400396365064E-3</v>
      </c>
      <c r="M84" s="52">
        <f t="shared" si="132"/>
        <v>7.4180761035756299E-3</v>
      </c>
      <c r="N84" s="52">
        <f t="shared" si="133"/>
        <v>2.1284744674665568E-5</v>
      </c>
      <c r="O84" s="52">
        <f t="shared" si="134"/>
        <v>6383590.3892410174</v>
      </c>
      <c r="P84" s="52">
        <f t="shared" si="135"/>
        <v>1.1600686865906614E-7</v>
      </c>
      <c r="Q84" s="52">
        <f t="shared" si="136"/>
        <v>0.96793002800197658</v>
      </c>
      <c r="R84" s="52">
        <f t="shared" si="137"/>
        <v>0.60554667832188691</v>
      </c>
      <c r="S84" s="52">
        <f t="shared" si="138"/>
        <v>1.1423929701366795</v>
      </c>
      <c r="T84" s="52">
        <f t="shared" si="139"/>
        <v>1.0081813971829814</v>
      </c>
      <c r="U84" s="52">
        <f t="shared" si="140"/>
        <v>1.806581008921144</v>
      </c>
      <c r="V84" s="52">
        <f t="shared" si="160"/>
        <v>5.0546225567071803E-3</v>
      </c>
      <c r="W84" s="52">
        <f t="shared" si="141"/>
        <v>4.2582015317955055E-5</v>
      </c>
      <c r="X84" s="52">
        <f t="shared" si="142"/>
        <v>1.6740578955036711E-7</v>
      </c>
      <c r="Y84" s="52">
        <f t="shared" si="143"/>
        <v>4175319.765316796</v>
      </c>
      <c r="Z84" s="38" t="str">
        <f t="shared" si="144"/>
        <v>S</v>
      </c>
      <c r="AA84" s="38" t="str">
        <f t="shared" si="145"/>
        <v>S</v>
      </c>
      <c r="AB84" s="38" t="str">
        <f t="shared" si="146"/>
        <v>U</v>
      </c>
      <c r="AC84" s="50">
        <f t="shared" si="147"/>
        <v>547353.96115257207</v>
      </c>
      <c r="AD84" s="50">
        <f t="shared" si="148"/>
        <v>4175455.6384241008</v>
      </c>
      <c r="AE84" s="51">
        <f t="shared" si="149"/>
        <v>10</v>
      </c>
      <c r="AF84" s="51" t="str">
        <f t="shared" si="150"/>
        <v>S</v>
      </c>
      <c r="AG84" s="40">
        <f t="shared" si="151"/>
        <v>-122</v>
      </c>
      <c r="AH84" s="41">
        <f t="shared" si="152"/>
        <v>-27</v>
      </c>
      <c r="AI84" s="42">
        <f t="shared" si="153"/>
        <v>-45.526000000000003</v>
      </c>
      <c r="AJ84" s="40">
        <f t="shared" si="154"/>
        <v>37</v>
      </c>
      <c r="AK84" s="41">
        <f t="shared" si="155"/>
        <v>43</v>
      </c>
      <c r="AL84" s="42">
        <f t="shared" si="156"/>
        <v>30.515000000000001</v>
      </c>
      <c r="AM84" s="43" t="str">
        <f t="shared" si="157"/>
        <v>-37º -43' -30,515" S</v>
      </c>
      <c r="AN84" s="43" t="str">
        <f t="shared" si="158"/>
        <v>122º 27' 45,526" W</v>
      </c>
      <c r="AO84" s="43" t="str">
        <f t="shared" si="159"/>
        <v>10 S 547354 4175456</v>
      </c>
    </row>
    <row r="85" spans="5:41" x14ac:dyDescent="0.25">
      <c r="E85" s="53">
        <v>37.712693999999999</v>
      </c>
      <c r="F85" s="53">
        <v>-122.39662199999999</v>
      </c>
      <c r="G85" s="52">
        <f t="shared" si="126"/>
        <v>-2.1362240472189269</v>
      </c>
      <c r="H85" s="52">
        <f t="shared" si="127"/>
        <v>0.65821068009711037</v>
      </c>
      <c r="I85" s="52">
        <f t="shared" si="128"/>
        <v>10</v>
      </c>
      <c r="J85" s="52">
        <f t="shared" si="129"/>
        <v>-123</v>
      </c>
      <c r="K85" s="52">
        <f t="shared" si="130"/>
        <v>1.0530932734098553E-2</v>
      </c>
      <c r="L85" s="52">
        <f t="shared" si="131"/>
        <v>8.3307408317795234E-3</v>
      </c>
      <c r="M85" s="52">
        <f t="shared" si="132"/>
        <v>8.3309335610606654E-3</v>
      </c>
      <c r="N85" s="52">
        <f t="shared" si="133"/>
        <v>2.6833645671908712E-5</v>
      </c>
      <c r="O85" s="52">
        <f t="shared" si="134"/>
        <v>6383585.8845391665</v>
      </c>
      <c r="P85" s="52">
        <f t="shared" si="135"/>
        <v>1.4636405693690578E-7</v>
      </c>
      <c r="Q85" s="52">
        <f t="shared" si="136"/>
        <v>0.96782076846660126</v>
      </c>
      <c r="R85" s="52">
        <f t="shared" si="137"/>
        <v>0.60568185343458858</v>
      </c>
      <c r="S85" s="52">
        <f t="shared" si="138"/>
        <v>1.1421210643304109</v>
      </c>
      <c r="T85" s="52">
        <f t="shared" si="139"/>
        <v>1.0080112616064554</v>
      </c>
      <c r="U85" s="52">
        <f t="shared" si="140"/>
        <v>1.8063680961108621</v>
      </c>
      <c r="V85" s="52">
        <f t="shared" si="160"/>
        <v>5.0546225567071803E-3</v>
      </c>
      <c r="W85" s="52">
        <f t="shared" si="141"/>
        <v>4.2582015317955055E-5</v>
      </c>
      <c r="X85" s="52">
        <f t="shared" si="142"/>
        <v>1.6740578955036711E-7</v>
      </c>
      <c r="Y85" s="52">
        <f t="shared" si="143"/>
        <v>4173938.5890030363</v>
      </c>
      <c r="Z85" s="38" t="str">
        <f t="shared" si="144"/>
        <v>S</v>
      </c>
      <c r="AA85" s="38" t="str">
        <f t="shared" si="145"/>
        <v>S</v>
      </c>
      <c r="AB85" s="38" t="str">
        <f t="shared" si="146"/>
        <v>U</v>
      </c>
      <c r="AC85" s="50">
        <f t="shared" si="147"/>
        <v>553181.23248002736</v>
      </c>
      <c r="AD85" s="50">
        <f t="shared" si="148"/>
        <v>4174109.8839098494</v>
      </c>
      <c r="AE85" s="51">
        <f t="shared" si="149"/>
        <v>10</v>
      </c>
      <c r="AF85" s="51" t="str">
        <f t="shared" si="150"/>
        <v>S</v>
      </c>
      <c r="AG85" s="40">
        <f t="shared" si="151"/>
        <v>-122</v>
      </c>
      <c r="AH85" s="41">
        <f t="shared" si="152"/>
        <v>-23</v>
      </c>
      <c r="AI85" s="42">
        <f t="shared" si="153"/>
        <v>-47.838999999999999</v>
      </c>
      <c r="AJ85" s="40">
        <f t="shared" si="154"/>
        <v>37</v>
      </c>
      <c r="AK85" s="41">
        <f t="shared" si="155"/>
        <v>42</v>
      </c>
      <c r="AL85" s="42">
        <f t="shared" si="156"/>
        <v>45.698</v>
      </c>
      <c r="AM85" s="43" t="str">
        <f t="shared" si="157"/>
        <v>-37º -42' -45,698" S</v>
      </c>
      <c r="AN85" s="43" t="str">
        <f t="shared" si="158"/>
        <v>122º 23' 47,839" W</v>
      </c>
      <c r="AO85" s="43" t="str">
        <f t="shared" si="159"/>
        <v>10 S 553181 4174110</v>
      </c>
    </row>
    <row r="86" spans="5:41" x14ac:dyDescent="0.25">
      <c r="E86" s="53">
        <v>37.759793000000002</v>
      </c>
      <c r="F86" s="53">
        <v>-122.43306800000001</v>
      </c>
      <c r="G86" s="52">
        <f t="shared" si="126"/>
        <v>-2.136860149918109</v>
      </c>
      <c r="H86" s="52">
        <f t="shared" si="127"/>
        <v>0.65903271272150721</v>
      </c>
      <c r="I86" s="52">
        <f t="shared" si="128"/>
        <v>10</v>
      </c>
      <c r="J86" s="52">
        <f t="shared" si="129"/>
        <v>-123</v>
      </c>
      <c r="K86" s="52">
        <f t="shared" si="130"/>
        <v>9.8948300349164242E-3</v>
      </c>
      <c r="L86" s="52">
        <f t="shared" si="131"/>
        <v>7.8225757811540182E-3</v>
      </c>
      <c r="M86" s="52">
        <f t="shared" si="132"/>
        <v>7.8227353485024326E-3</v>
      </c>
      <c r="N86" s="52">
        <f t="shared" si="133"/>
        <v>2.3699893219597534E-5</v>
      </c>
      <c r="O86" s="52">
        <f t="shared" si="134"/>
        <v>6383602.9301531473</v>
      </c>
      <c r="P86" s="52">
        <f t="shared" si="135"/>
        <v>1.2888779746508156E-7</v>
      </c>
      <c r="Q86" s="52">
        <f t="shared" si="136"/>
        <v>0.96823317375761475</v>
      </c>
      <c r="R86" s="52">
        <f t="shared" si="137"/>
        <v>0.60516947354364337</v>
      </c>
      <c r="S86" s="52">
        <f t="shared" si="138"/>
        <v>1.1431492996003145</v>
      </c>
      <c r="T86" s="52">
        <f t="shared" si="139"/>
        <v>1.0086543430861468</v>
      </c>
      <c r="U86" s="52">
        <f t="shared" si="140"/>
        <v>1.8071724914810987</v>
      </c>
      <c r="V86" s="52">
        <f t="shared" si="160"/>
        <v>5.0546225567071803E-3</v>
      </c>
      <c r="W86" s="52">
        <f t="shared" si="141"/>
        <v>4.2582015317955055E-5</v>
      </c>
      <c r="X86" s="52">
        <f t="shared" si="142"/>
        <v>1.6740578955036711E-7</v>
      </c>
      <c r="Y86" s="52">
        <f t="shared" si="143"/>
        <v>4179164.0862222607</v>
      </c>
      <c r="Z86" s="38" t="str">
        <f t="shared" si="144"/>
        <v>S</v>
      </c>
      <c r="AA86" s="38" t="str">
        <f t="shared" si="145"/>
        <v>S</v>
      </c>
      <c r="AB86" s="38" t="str">
        <f t="shared" si="146"/>
        <v>U</v>
      </c>
      <c r="AC86" s="50">
        <f t="shared" si="147"/>
        <v>549937.23843794619</v>
      </c>
      <c r="AD86" s="50">
        <f t="shared" si="148"/>
        <v>4179315.3769495613</v>
      </c>
      <c r="AE86" s="51">
        <f t="shared" si="149"/>
        <v>10</v>
      </c>
      <c r="AF86" s="51" t="str">
        <f t="shared" si="150"/>
        <v>S</v>
      </c>
      <c r="AG86" s="40">
        <f t="shared" si="151"/>
        <v>-122</v>
      </c>
      <c r="AH86" s="41">
        <f t="shared" si="152"/>
        <v>-25</v>
      </c>
      <c r="AI86" s="42">
        <f t="shared" si="153"/>
        <v>-59.045000000000002</v>
      </c>
      <c r="AJ86" s="40">
        <f t="shared" si="154"/>
        <v>37</v>
      </c>
      <c r="AK86" s="41">
        <f t="shared" si="155"/>
        <v>45</v>
      </c>
      <c r="AL86" s="42">
        <f t="shared" si="156"/>
        <v>35.255000000000003</v>
      </c>
      <c r="AM86" s="43" t="str">
        <f t="shared" si="157"/>
        <v>-37º -45' -35,255" S</v>
      </c>
      <c r="AN86" s="43" t="str">
        <f t="shared" si="158"/>
        <v>122º 25' 59,045" W</v>
      </c>
      <c r="AO86" s="43" t="str">
        <f t="shared" si="159"/>
        <v>10 S 549937 4179315</v>
      </c>
    </row>
    <row r="87" spans="5:41" x14ac:dyDescent="0.25">
      <c r="E87" s="53">
        <v>37.796402</v>
      </c>
      <c r="F87" s="53">
        <v>-122.443771</v>
      </c>
      <c r="G87" s="52">
        <f t="shared" si="126"/>
        <v>-2.1370469525079496</v>
      </c>
      <c r="H87" s="52">
        <f t="shared" si="127"/>
        <v>0.65967166030736979</v>
      </c>
      <c r="I87" s="52">
        <f t="shared" si="128"/>
        <v>10</v>
      </c>
      <c r="J87" s="52">
        <f t="shared" si="129"/>
        <v>-123</v>
      </c>
      <c r="K87" s="52">
        <f t="shared" si="130"/>
        <v>9.7080274450758175E-3</v>
      </c>
      <c r="L87" s="52">
        <f t="shared" si="131"/>
        <v>7.6710996840132738E-3</v>
      </c>
      <c r="M87" s="52">
        <f t="shared" si="132"/>
        <v>7.6712501599163563E-3</v>
      </c>
      <c r="N87" s="52">
        <f t="shared" si="133"/>
        <v>2.2820979111770612E-5</v>
      </c>
      <c r="O87" s="52">
        <f t="shared" si="134"/>
        <v>6383616.184424649</v>
      </c>
      <c r="P87" s="52">
        <f t="shared" si="135"/>
        <v>1.2382167312300114E-7</v>
      </c>
      <c r="Q87" s="52">
        <f t="shared" si="136"/>
        <v>0.96855191955850994</v>
      </c>
      <c r="R87" s="52">
        <f t="shared" si="137"/>
        <v>0.60476940388824851</v>
      </c>
      <c r="S87" s="52">
        <f t="shared" si="138"/>
        <v>1.1439476200866248</v>
      </c>
      <c r="T87" s="52">
        <f t="shared" si="139"/>
        <v>1.0091530660370307</v>
      </c>
      <c r="U87" s="52">
        <f t="shared" si="140"/>
        <v>1.8077956111588138</v>
      </c>
      <c r="V87" s="52">
        <f t="shared" si="160"/>
        <v>5.0546225567071803E-3</v>
      </c>
      <c r="W87" s="52">
        <f t="shared" si="141"/>
        <v>4.2582015317955055E-5</v>
      </c>
      <c r="X87" s="52">
        <f t="shared" si="142"/>
        <v>1.6740578955036711E-7</v>
      </c>
      <c r="Y87" s="52">
        <f t="shared" si="143"/>
        <v>4183225.7773354747</v>
      </c>
      <c r="Z87" s="38" t="str">
        <f t="shared" si="144"/>
        <v>S</v>
      </c>
      <c r="AA87" s="38" t="str">
        <f t="shared" si="145"/>
        <v>S</v>
      </c>
      <c r="AB87" s="38" t="str">
        <f t="shared" si="146"/>
        <v>U</v>
      </c>
      <c r="AC87" s="50">
        <f t="shared" si="147"/>
        <v>548970.31869680772</v>
      </c>
      <c r="AD87" s="50">
        <f t="shared" si="148"/>
        <v>4183371.4577251156</v>
      </c>
      <c r="AE87" s="51">
        <f t="shared" si="149"/>
        <v>10</v>
      </c>
      <c r="AF87" s="51" t="str">
        <f t="shared" si="150"/>
        <v>S</v>
      </c>
      <c r="AG87" s="40">
        <f t="shared" si="151"/>
        <v>-122</v>
      </c>
      <c r="AH87" s="41">
        <f t="shared" si="152"/>
        <v>-26</v>
      </c>
      <c r="AI87" s="42">
        <f t="shared" si="153"/>
        <v>-37.576000000000001</v>
      </c>
      <c r="AJ87" s="40">
        <f t="shared" si="154"/>
        <v>37</v>
      </c>
      <c r="AK87" s="41">
        <f t="shared" si="155"/>
        <v>47</v>
      </c>
      <c r="AL87" s="42">
        <f t="shared" si="156"/>
        <v>47.046999999999997</v>
      </c>
      <c r="AM87" s="43" t="str">
        <f t="shared" si="157"/>
        <v>-37º -47' -47,047" S</v>
      </c>
      <c r="AN87" s="43" t="str">
        <f t="shared" si="158"/>
        <v>122º 26' 37,576" W</v>
      </c>
      <c r="AO87" s="43" t="str">
        <f t="shared" si="159"/>
        <v>10 S 548970 4183371</v>
      </c>
    </row>
    <row r="88" spans="5:41" x14ac:dyDescent="0.25">
      <c r="E88" s="53">
        <v>37.739364000000002</v>
      </c>
      <c r="F88" s="53">
        <v>-122.469309</v>
      </c>
      <c r="G88" s="52">
        <f t="shared" si="126"/>
        <v>-2.1374926746923242</v>
      </c>
      <c r="H88" s="52">
        <f t="shared" si="127"/>
        <v>0.65867615940861723</v>
      </c>
      <c r="I88" s="52">
        <f t="shared" si="128"/>
        <v>10</v>
      </c>
      <c r="J88" s="52">
        <f t="shared" si="129"/>
        <v>-123</v>
      </c>
      <c r="K88" s="52">
        <f t="shared" si="130"/>
        <v>9.2623052607012646E-3</v>
      </c>
      <c r="L88" s="52">
        <f t="shared" si="131"/>
        <v>7.3245559831365244E-3</v>
      </c>
      <c r="M88" s="52">
        <f t="shared" si="132"/>
        <v>7.3246869726815286E-3</v>
      </c>
      <c r="N88" s="52">
        <f t="shared" si="133"/>
        <v>2.0762832204312964E-5</v>
      </c>
      <c r="O88" s="52">
        <f t="shared" si="134"/>
        <v>6383595.5357788568</v>
      </c>
      <c r="P88" s="52">
        <f t="shared" si="135"/>
        <v>1.1306090455789581E-7</v>
      </c>
      <c r="Q88" s="52">
        <f t="shared" si="136"/>
        <v>0.96805461596373188</v>
      </c>
      <c r="R88" s="52">
        <f t="shared" si="137"/>
        <v>0.60539203808760078</v>
      </c>
      <c r="S88" s="52">
        <f t="shared" si="138"/>
        <v>1.1427034673904832</v>
      </c>
      <c r="T88" s="52">
        <f t="shared" si="139"/>
        <v>1.0083756100647627</v>
      </c>
      <c r="U88" s="52">
        <f t="shared" si="140"/>
        <v>1.8068239652980618</v>
      </c>
      <c r="V88" s="52">
        <f t="shared" si="160"/>
        <v>5.0546225567071803E-3</v>
      </c>
      <c r="W88" s="52">
        <f t="shared" si="141"/>
        <v>4.2582015317955055E-5</v>
      </c>
      <c r="X88" s="52">
        <f t="shared" si="142"/>
        <v>1.6740578955036711E-7</v>
      </c>
      <c r="Y88" s="52">
        <f t="shared" si="143"/>
        <v>4176897.5428814106</v>
      </c>
      <c r="Z88" s="38" t="str">
        <f t="shared" si="144"/>
        <v>S</v>
      </c>
      <c r="AA88" s="38" t="str">
        <f t="shared" si="145"/>
        <v>S</v>
      </c>
      <c r="AB88" s="38" t="str">
        <f t="shared" si="146"/>
        <v>U</v>
      </c>
      <c r="AC88" s="50">
        <f t="shared" si="147"/>
        <v>546757.8408219486</v>
      </c>
      <c r="AD88" s="50">
        <f t="shared" si="148"/>
        <v>4177030.0844193655</v>
      </c>
      <c r="AE88" s="51">
        <f t="shared" si="149"/>
        <v>10</v>
      </c>
      <c r="AF88" s="51" t="str">
        <f t="shared" si="150"/>
        <v>S</v>
      </c>
      <c r="AG88" s="40">
        <f t="shared" si="151"/>
        <v>-122</v>
      </c>
      <c r="AH88" s="41">
        <f t="shared" si="152"/>
        <v>-28</v>
      </c>
      <c r="AI88" s="42">
        <f t="shared" si="153"/>
        <v>-9.5120000000000005</v>
      </c>
      <c r="AJ88" s="40">
        <f t="shared" si="154"/>
        <v>37</v>
      </c>
      <c r="AK88" s="41">
        <f t="shared" si="155"/>
        <v>44</v>
      </c>
      <c r="AL88" s="42">
        <f t="shared" si="156"/>
        <v>21.71</v>
      </c>
      <c r="AM88" s="43" t="str">
        <f t="shared" si="157"/>
        <v>-37º -44' -21,71" S</v>
      </c>
      <c r="AN88" s="43" t="str">
        <f t="shared" si="158"/>
        <v>122º 28' 9,512" W</v>
      </c>
      <c r="AO88" s="43" t="str">
        <f t="shared" si="159"/>
        <v>10 S 546758 4177030</v>
      </c>
    </row>
    <row r="89" spans="5:41" x14ac:dyDescent="0.25">
      <c r="E89" s="53">
        <v>37.802967000000002</v>
      </c>
      <c r="F89" s="53">
        <v>-122.436643</v>
      </c>
      <c r="G89" s="52">
        <f t="shared" si="126"/>
        <v>-2.1369225454388676</v>
      </c>
      <c r="H89" s="52">
        <f t="shared" si="127"/>
        <v>0.6597862411727633</v>
      </c>
      <c r="I89" s="52">
        <f t="shared" si="128"/>
        <v>10</v>
      </c>
      <c r="J89" s="52">
        <f t="shared" si="129"/>
        <v>-123</v>
      </c>
      <c r="K89" s="52">
        <f t="shared" si="130"/>
        <v>9.8324345141578284E-3</v>
      </c>
      <c r="L89" s="52">
        <f t="shared" si="131"/>
        <v>7.7687101587807523E-3</v>
      </c>
      <c r="M89" s="52">
        <f t="shared" si="132"/>
        <v>7.768866452392882E-3</v>
      </c>
      <c r="N89" s="52">
        <f t="shared" si="133"/>
        <v>2.3411012757046379E-5</v>
      </c>
      <c r="O89" s="52">
        <f t="shared" si="134"/>
        <v>6383618.5617493922</v>
      </c>
      <c r="P89" s="52">
        <f t="shared" si="135"/>
        <v>1.2697040113889295E-7</v>
      </c>
      <c r="Q89" s="52">
        <f t="shared" si="136"/>
        <v>0.96860891220782952</v>
      </c>
      <c r="R89" s="52">
        <f t="shared" si="137"/>
        <v>0.60469749345189472</v>
      </c>
      <c r="S89" s="52">
        <f t="shared" si="138"/>
        <v>1.144090697276678</v>
      </c>
      <c r="T89" s="52">
        <f t="shared" si="139"/>
        <v>1.0092423963204822</v>
      </c>
      <c r="U89" s="52">
        <f t="shared" si="140"/>
        <v>1.807907157933804</v>
      </c>
      <c r="V89" s="52">
        <f t="shared" si="160"/>
        <v>5.0546225567071803E-3</v>
      </c>
      <c r="W89" s="52">
        <f t="shared" si="141"/>
        <v>4.2582015317955055E-5</v>
      </c>
      <c r="X89" s="52">
        <f t="shared" si="142"/>
        <v>1.6740578955036711E-7</v>
      </c>
      <c r="Y89" s="52">
        <f t="shared" si="143"/>
        <v>4183954.1528744157</v>
      </c>
      <c r="Z89" s="38" t="str">
        <f t="shared" si="144"/>
        <v>S</v>
      </c>
      <c r="AA89" s="38" t="str">
        <f t="shared" si="145"/>
        <v>S</v>
      </c>
      <c r="AB89" s="38" t="str">
        <f t="shared" si="146"/>
        <v>U</v>
      </c>
      <c r="AC89" s="50">
        <f t="shared" si="147"/>
        <v>549593.48218821536</v>
      </c>
      <c r="AD89" s="50">
        <f t="shared" si="148"/>
        <v>4184103.5998689765</v>
      </c>
      <c r="AE89" s="51">
        <f t="shared" si="149"/>
        <v>10</v>
      </c>
      <c r="AF89" s="51" t="str">
        <f t="shared" si="150"/>
        <v>S</v>
      </c>
      <c r="AG89" s="40">
        <f t="shared" si="151"/>
        <v>-122</v>
      </c>
      <c r="AH89" s="41">
        <f t="shared" si="152"/>
        <v>-26</v>
      </c>
      <c r="AI89" s="42">
        <f t="shared" si="153"/>
        <v>-11.914999999999999</v>
      </c>
      <c r="AJ89" s="40">
        <f t="shared" si="154"/>
        <v>37</v>
      </c>
      <c r="AK89" s="41">
        <f t="shared" si="155"/>
        <v>48</v>
      </c>
      <c r="AL89" s="42">
        <f t="shared" si="156"/>
        <v>10.680999999999999</v>
      </c>
      <c r="AM89" s="43" t="str">
        <f t="shared" si="157"/>
        <v>-37º -48' -10,681" S</v>
      </c>
      <c r="AN89" s="43" t="str">
        <f t="shared" si="158"/>
        <v>122º 26' 11,915" W</v>
      </c>
      <c r="AO89" s="43" t="str">
        <f t="shared" si="159"/>
        <v>10 S 549593 4184104</v>
      </c>
    </row>
    <row r="90" spans="5:41" x14ac:dyDescent="0.25">
      <c r="E90" s="53">
        <v>37.773581999999998</v>
      </c>
      <c r="F90" s="53">
        <v>-122.420081</v>
      </c>
      <c r="G90" s="52">
        <f t="shared" si="126"/>
        <v>-2.136633484008152</v>
      </c>
      <c r="H90" s="52">
        <f t="shared" si="127"/>
        <v>0.65927337617206461</v>
      </c>
      <c r="I90" s="52">
        <f t="shared" si="128"/>
        <v>10</v>
      </c>
      <c r="J90" s="52">
        <f t="shared" si="129"/>
        <v>-123</v>
      </c>
      <c r="K90" s="52">
        <f t="shared" si="130"/>
        <v>1.0121495944873438E-2</v>
      </c>
      <c r="L90" s="52">
        <f t="shared" si="131"/>
        <v>8.0002736373551535E-3</v>
      </c>
      <c r="M90" s="52">
        <f t="shared" si="132"/>
        <v>8.0004443280902813E-3</v>
      </c>
      <c r="N90" s="52">
        <f t="shared" si="133"/>
        <v>2.480124600556799E-5</v>
      </c>
      <c r="O90" s="52">
        <f t="shared" si="134"/>
        <v>6383607.9219322754</v>
      </c>
      <c r="P90" s="52">
        <f t="shared" si="135"/>
        <v>1.3475993406738372E-7</v>
      </c>
      <c r="Q90" s="52">
        <f t="shared" si="136"/>
        <v>0.96835341692340005</v>
      </c>
      <c r="R90" s="52">
        <f t="shared" si="137"/>
        <v>0.60501897035255836</v>
      </c>
      <c r="S90" s="52">
        <f t="shared" si="138"/>
        <v>1.1434500846337645</v>
      </c>
      <c r="T90" s="52">
        <f t="shared" si="139"/>
        <v>1.008842306063463</v>
      </c>
      <c r="U90" s="52">
        <f t="shared" si="140"/>
        <v>1.807407410624819</v>
      </c>
      <c r="V90" s="52">
        <f t="shared" si="160"/>
        <v>5.0546225567071803E-3</v>
      </c>
      <c r="W90" s="52">
        <f t="shared" si="141"/>
        <v>4.2582015317955055E-5</v>
      </c>
      <c r="X90" s="52">
        <f t="shared" si="142"/>
        <v>1.6740578955036711E-7</v>
      </c>
      <c r="Y90" s="52">
        <f t="shared" si="143"/>
        <v>4180693.9436352421</v>
      </c>
      <c r="Z90" s="38" t="str">
        <f t="shared" si="144"/>
        <v>S</v>
      </c>
      <c r="AA90" s="38" t="str">
        <f t="shared" si="145"/>
        <v>S</v>
      </c>
      <c r="AB90" s="38" t="str">
        <f t="shared" si="146"/>
        <v>U</v>
      </c>
      <c r="AC90" s="50">
        <f t="shared" si="147"/>
        <v>551071.70208591491</v>
      </c>
      <c r="AD90" s="50">
        <f t="shared" si="148"/>
        <v>4180852.2650870522</v>
      </c>
      <c r="AE90" s="51">
        <f t="shared" si="149"/>
        <v>10</v>
      </c>
      <c r="AF90" s="51" t="str">
        <f t="shared" si="150"/>
        <v>S</v>
      </c>
      <c r="AG90" s="40">
        <f t="shared" si="151"/>
        <v>-122</v>
      </c>
      <c r="AH90" s="41">
        <f t="shared" si="152"/>
        <v>-25</v>
      </c>
      <c r="AI90" s="42">
        <f t="shared" si="153"/>
        <v>-12.292</v>
      </c>
      <c r="AJ90" s="40">
        <f t="shared" si="154"/>
        <v>37</v>
      </c>
      <c r="AK90" s="41">
        <f t="shared" si="155"/>
        <v>46</v>
      </c>
      <c r="AL90" s="42">
        <f t="shared" si="156"/>
        <v>24.895</v>
      </c>
      <c r="AM90" s="43" t="str">
        <f t="shared" si="157"/>
        <v>-37º -46' -24,895" S</v>
      </c>
      <c r="AN90" s="43" t="str">
        <f t="shared" si="158"/>
        <v>122º 25' 12,292" W</v>
      </c>
      <c r="AO90" s="43" t="str">
        <f t="shared" si="159"/>
        <v>10 S 551072 4180852</v>
      </c>
    </row>
    <row r="91" spans="5:41" x14ac:dyDescent="0.25">
      <c r="E91" s="53">
        <v>37.750456999999997</v>
      </c>
      <c r="F91" s="53">
        <v>-122.462327</v>
      </c>
      <c r="G91" s="52">
        <f t="shared" si="126"/>
        <v>-2.1373708158039499</v>
      </c>
      <c r="H91" s="52">
        <f t="shared" si="127"/>
        <v>0.658869768782541</v>
      </c>
      <c r="I91" s="52">
        <f t="shared" si="128"/>
        <v>10</v>
      </c>
      <c r="J91" s="52">
        <f t="shared" si="129"/>
        <v>-123</v>
      </c>
      <c r="K91" s="52">
        <f t="shared" si="130"/>
        <v>9.3841641490755023E-3</v>
      </c>
      <c r="L91" s="52">
        <f t="shared" si="131"/>
        <v>7.4198060242783321E-3</v>
      </c>
      <c r="M91" s="52">
        <f t="shared" si="132"/>
        <v>7.4199421909262389E-3</v>
      </c>
      <c r="N91" s="52">
        <f t="shared" si="133"/>
        <v>2.1314902550528814E-5</v>
      </c>
      <c r="O91" s="52">
        <f t="shared" si="134"/>
        <v>6383599.5507708881</v>
      </c>
      <c r="P91" s="52">
        <f t="shared" si="135"/>
        <v>1.1598589428193775E-7</v>
      </c>
      <c r="Q91" s="52">
        <f t="shared" si="136"/>
        <v>0.96815163439420537</v>
      </c>
      <c r="R91" s="52">
        <f t="shared" si="137"/>
        <v>0.6052712460949301</v>
      </c>
      <c r="S91" s="52">
        <f t="shared" si="138"/>
        <v>1.1429455859796436</v>
      </c>
      <c r="T91" s="52">
        <f t="shared" si="139"/>
        <v>1.0085270010084653</v>
      </c>
      <c r="U91" s="52">
        <f t="shared" si="140"/>
        <v>1.8070132875478426</v>
      </c>
      <c r="V91" s="52">
        <f t="shared" si="160"/>
        <v>5.0546225567071803E-3</v>
      </c>
      <c r="W91" s="52">
        <f t="shared" si="141"/>
        <v>4.2582015317955055E-5</v>
      </c>
      <c r="X91" s="52">
        <f t="shared" si="142"/>
        <v>1.6740578955036711E-7</v>
      </c>
      <c r="Y91" s="52">
        <f t="shared" si="143"/>
        <v>4178128.2808184456</v>
      </c>
      <c r="Z91" s="38" t="str">
        <f t="shared" si="144"/>
        <v>S</v>
      </c>
      <c r="AA91" s="38" t="str">
        <f t="shared" si="145"/>
        <v>S</v>
      </c>
      <c r="AB91" s="38" t="str">
        <f t="shared" si="146"/>
        <v>U</v>
      </c>
      <c r="AC91" s="50">
        <f t="shared" si="147"/>
        <v>547365.94146800297</v>
      </c>
      <c r="AD91" s="50">
        <f t="shared" si="148"/>
        <v>4178264.3466365738</v>
      </c>
      <c r="AE91" s="51">
        <f t="shared" si="149"/>
        <v>10</v>
      </c>
      <c r="AF91" s="51" t="str">
        <f t="shared" si="150"/>
        <v>S</v>
      </c>
      <c r="AG91" s="40">
        <f t="shared" si="151"/>
        <v>-122</v>
      </c>
      <c r="AH91" s="41">
        <f t="shared" si="152"/>
        <v>-27</v>
      </c>
      <c r="AI91" s="42">
        <f t="shared" si="153"/>
        <v>-44.377000000000002</v>
      </c>
      <c r="AJ91" s="40">
        <f t="shared" si="154"/>
        <v>37</v>
      </c>
      <c r="AK91" s="41">
        <f t="shared" si="155"/>
        <v>45</v>
      </c>
      <c r="AL91" s="42">
        <f t="shared" si="156"/>
        <v>1.645</v>
      </c>
      <c r="AM91" s="43" t="str">
        <f t="shared" si="157"/>
        <v>-37º -45' -1,645" S</v>
      </c>
      <c r="AN91" s="43" t="str">
        <f t="shared" si="158"/>
        <v>122º 27' 44,377" W</v>
      </c>
      <c r="AO91" s="43" t="str">
        <f t="shared" si="159"/>
        <v>10 S 547366 4178264</v>
      </c>
    </row>
    <row r="92" spans="5:41" x14ac:dyDescent="0.25">
      <c r="E92" s="53">
        <v>37.775835999999998</v>
      </c>
      <c r="F92" s="53">
        <v>-122.43899</v>
      </c>
      <c r="G92" s="52">
        <f t="shared" si="126"/>
        <v>-2.1369635083164122</v>
      </c>
      <c r="H92" s="52">
        <f t="shared" si="127"/>
        <v>0.65931271589340468</v>
      </c>
      <c r="I92" s="52">
        <f t="shared" si="128"/>
        <v>10</v>
      </c>
      <c r="J92" s="52">
        <f t="shared" si="129"/>
        <v>-123</v>
      </c>
      <c r="K92" s="52">
        <f t="shared" si="130"/>
        <v>9.7914716366132026E-3</v>
      </c>
      <c r="L92" s="52">
        <f t="shared" si="131"/>
        <v>7.7391870200333428E-3</v>
      </c>
      <c r="M92" s="52">
        <f t="shared" si="132"/>
        <v>7.7393415384957214E-3</v>
      </c>
      <c r="N92" s="52">
        <f t="shared" si="133"/>
        <v>2.3210696919351292E-5</v>
      </c>
      <c r="O92" s="52">
        <f t="shared" si="134"/>
        <v>6383608.7379666474</v>
      </c>
      <c r="P92" s="52">
        <f t="shared" si="135"/>
        <v>1.260997191074995E-7</v>
      </c>
      <c r="Q92" s="52">
        <f t="shared" si="136"/>
        <v>0.96837305097524851</v>
      </c>
      <c r="R92" s="52">
        <f t="shared" si="137"/>
        <v>0.60499434723423473</v>
      </c>
      <c r="S92" s="52">
        <f t="shared" si="138"/>
        <v>1.143499241381029</v>
      </c>
      <c r="T92" s="52">
        <f t="shared" si="139"/>
        <v>1.0088730178443304</v>
      </c>
      <c r="U92" s="52">
        <f t="shared" si="140"/>
        <v>1.8074457863732898</v>
      </c>
      <c r="V92" s="52">
        <f t="shared" si="160"/>
        <v>5.0546225567071803E-3</v>
      </c>
      <c r="W92" s="52">
        <f t="shared" si="141"/>
        <v>4.2582015317955055E-5</v>
      </c>
      <c r="X92" s="52">
        <f t="shared" si="142"/>
        <v>1.6740578955036711E-7</v>
      </c>
      <c r="Y92" s="52">
        <f t="shared" si="143"/>
        <v>4180944.0200232943</v>
      </c>
      <c r="Z92" s="38" t="str">
        <f t="shared" si="144"/>
        <v>S</v>
      </c>
      <c r="AA92" s="38" t="str">
        <f t="shared" si="145"/>
        <v>S</v>
      </c>
      <c r="AB92" s="38" t="str">
        <f t="shared" si="146"/>
        <v>U</v>
      </c>
      <c r="AC92" s="50">
        <f t="shared" si="147"/>
        <v>549404.93034789874</v>
      </c>
      <c r="AD92" s="50">
        <f t="shared" si="148"/>
        <v>4181092.188049647</v>
      </c>
      <c r="AE92" s="51">
        <f t="shared" si="149"/>
        <v>10</v>
      </c>
      <c r="AF92" s="51" t="str">
        <f t="shared" si="150"/>
        <v>S</v>
      </c>
      <c r="AG92" s="40">
        <f t="shared" si="151"/>
        <v>-122</v>
      </c>
      <c r="AH92" s="41">
        <f t="shared" si="152"/>
        <v>-26</v>
      </c>
      <c r="AI92" s="42">
        <f t="shared" si="153"/>
        <v>-20.364000000000001</v>
      </c>
      <c r="AJ92" s="40">
        <f t="shared" si="154"/>
        <v>37</v>
      </c>
      <c r="AK92" s="41">
        <f t="shared" si="155"/>
        <v>46</v>
      </c>
      <c r="AL92" s="42">
        <f t="shared" si="156"/>
        <v>33.01</v>
      </c>
      <c r="AM92" s="43" t="str">
        <f t="shared" si="157"/>
        <v>-37º -46' -33,01" S</v>
      </c>
      <c r="AN92" s="43" t="str">
        <f t="shared" si="158"/>
        <v>122º 26' 20,364" W</v>
      </c>
      <c r="AO92" s="43" t="str">
        <f t="shared" si="159"/>
        <v>10 S 549405 4181092</v>
      </c>
    </row>
    <row r="93" spans="5:41" x14ac:dyDescent="0.25">
      <c r="E93" s="53">
        <v>37.770490000000002</v>
      </c>
      <c r="F93" s="53">
        <v>-122.46686200000001</v>
      </c>
      <c r="G93" s="52">
        <f t="shared" si="126"/>
        <v>-2.1374499664855278</v>
      </c>
      <c r="H93" s="52">
        <f t="shared" si="127"/>
        <v>0.65921941059159306</v>
      </c>
      <c r="I93" s="52">
        <f t="shared" si="128"/>
        <v>10</v>
      </c>
      <c r="J93" s="52">
        <f t="shared" si="129"/>
        <v>-123</v>
      </c>
      <c r="K93" s="52">
        <f t="shared" si="130"/>
        <v>9.3050134674976803E-3</v>
      </c>
      <c r="L93" s="52">
        <f t="shared" si="131"/>
        <v>7.3552332820756303E-3</v>
      </c>
      <c r="M93" s="52">
        <f t="shared" si="132"/>
        <v>7.3553659244225576E-3</v>
      </c>
      <c r="N93" s="52">
        <f t="shared" si="133"/>
        <v>2.0960635244260395E-5</v>
      </c>
      <c r="O93" s="52">
        <f t="shared" si="134"/>
        <v>6383606.8025372187</v>
      </c>
      <c r="P93" s="52">
        <f t="shared" si="135"/>
        <v>1.1391409501654996E-7</v>
      </c>
      <c r="Q93" s="52">
        <f t="shared" si="136"/>
        <v>0.96832647350328827</v>
      </c>
      <c r="R93" s="52">
        <f t="shared" si="137"/>
        <v>0.60505273819601768</v>
      </c>
      <c r="S93" s="52">
        <f t="shared" si="138"/>
        <v>1.1433826473432371</v>
      </c>
      <c r="T93" s="52">
        <f t="shared" si="139"/>
        <v>1.0088001700564322</v>
      </c>
      <c r="U93" s="52">
        <f t="shared" si="140"/>
        <v>1.8073547559859493</v>
      </c>
      <c r="V93" s="52">
        <f t="shared" si="160"/>
        <v>5.0546225567071803E-3</v>
      </c>
      <c r="W93" s="52">
        <f t="shared" si="141"/>
        <v>4.2582015317955055E-5</v>
      </c>
      <c r="X93" s="52">
        <f t="shared" si="142"/>
        <v>1.6740578955036711E-7</v>
      </c>
      <c r="Y93" s="52">
        <f t="shared" si="143"/>
        <v>4180350.8931293846</v>
      </c>
      <c r="Z93" s="38" t="str">
        <f t="shared" si="144"/>
        <v>S</v>
      </c>
      <c r="AA93" s="38" t="str">
        <f t="shared" si="145"/>
        <v>S</v>
      </c>
      <c r="AB93" s="38" t="str">
        <f t="shared" si="146"/>
        <v>U</v>
      </c>
      <c r="AC93" s="50">
        <f t="shared" si="147"/>
        <v>546953.76573319279</v>
      </c>
      <c r="AD93" s="50">
        <f t="shared" si="148"/>
        <v>4180484.6975983577</v>
      </c>
      <c r="AE93" s="51">
        <f t="shared" si="149"/>
        <v>10</v>
      </c>
      <c r="AF93" s="51" t="str">
        <f t="shared" si="150"/>
        <v>S</v>
      </c>
      <c r="AG93" s="40">
        <f t="shared" si="151"/>
        <v>-122</v>
      </c>
      <c r="AH93" s="41">
        <f t="shared" si="152"/>
        <v>-28</v>
      </c>
      <c r="AI93" s="42">
        <f t="shared" si="153"/>
        <v>-0.70299999999999996</v>
      </c>
      <c r="AJ93" s="40">
        <f t="shared" si="154"/>
        <v>37</v>
      </c>
      <c r="AK93" s="41">
        <f t="shared" si="155"/>
        <v>46</v>
      </c>
      <c r="AL93" s="42">
        <f t="shared" si="156"/>
        <v>13.763999999999999</v>
      </c>
      <c r="AM93" s="43" t="str">
        <f t="shared" si="157"/>
        <v>-37º -46' -13,764" S</v>
      </c>
      <c r="AN93" s="43" t="str">
        <f t="shared" si="158"/>
        <v>122º 28' 0,703" W</v>
      </c>
      <c r="AO93" s="43" t="str">
        <f t="shared" si="159"/>
        <v>10 S 546954 4180485</v>
      </c>
    </row>
    <row r="94" spans="5:41" x14ac:dyDescent="0.25">
      <c r="E94" s="53">
        <v>37.766190000000002</v>
      </c>
      <c r="F94" s="53">
        <v>-122.427651</v>
      </c>
      <c r="G94" s="52">
        <f t="shared" si="126"/>
        <v>-2.1367656054325281</v>
      </c>
      <c r="H94" s="52">
        <f t="shared" si="127"/>
        <v>0.65914436143375732</v>
      </c>
      <c r="I94" s="52">
        <f t="shared" si="128"/>
        <v>10</v>
      </c>
      <c r="J94" s="52">
        <f t="shared" si="129"/>
        <v>-123</v>
      </c>
      <c r="K94" s="52">
        <f t="shared" si="130"/>
        <v>9.9893745204973072E-3</v>
      </c>
      <c r="L94" s="52">
        <f t="shared" si="131"/>
        <v>7.8966345367876625E-3</v>
      </c>
      <c r="M94" s="52">
        <f t="shared" si="132"/>
        <v>7.8967986793132411E-3</v>
      </c>
      <c r="N94" s="52">
        <f t="shared" si="133"/>
        <v>2.4156361580485175E-5</v>
      </c>
      <c r="O94" s="52">
        <f t="shared" si="134"/>
        <v>6383605.2458633576</v>
      </c>
      <c r="P94" s="52">
        <f t="shared" si="135"/>
        <v>1.3131717653952853E-7</v>
      </c>
      <c r="Q94" s="52">
        <f t="shared" si="136"/>
        <v>0.9682889849243641</v>
      </c>
      <c r="R94" s="52">
        <f t="shared" si="137"/>
        <v>0.60509967991076019</v>
      </c>
      <c r="S94" s="52">
        <f t="shared" si="138"/>
        <v>1.1432888538959394</v>
      </c>
      <c r="T94" s="52">
        <f t="shared" si="139"/>
        <v>1.0087415603996446</v>
      </c>
      <c r="U94" s="52">
        <f t="shared" si="140"/>
        <v>1.8072815079719013</v>
      </c>
      <c r="V94" s="52">
        <f t="shared" si="160"/>
        <v>5.0546225567071803E-3</v>
      </c>
      <c r="W94" s="52">
        <f t="shared" si="141"/>
        <v>4.2582015317955055E-5</v>
      </c>
      <c r="X94" s="52">
        <f t="shared" si="142"/>
        <v>1.6740578955036711E-7</v>
      </c>
      <c r="Y94" s="52">
        <f t="shared" si="143"/>
        <v>4179873.8180169631</v>
      </c>
      <c r="Z94" s="38" t="str">
        <f t="shared" si="144"/>
        <v>S</v>
      </c>
      <c r="AA94" s="38" t="str">
        <f t="shared" si="145"/>
        <v>S</v>
      </c>
      <c r="AB94" s="38" t="str">
        <f t="shared" si="146"/>
        <v>U</v>
      </c>
      <c r="AC94" s="50">
        <f t="shared" si="147"/>
        <v>550410.04768135911</v>
      </c>
      <c r="AD94" s="50">
        <f t="shared" si="148"/>
        <v>4180028.0227137189</v>
      </c>
      <c r="AE94" s="51">
        <f t="shared" si="149"/>
        <v>10</v>
      </c>
      <c r="AF94" s="51" t="str">
        <f t="shared" si="150"/>
        <v>S</v>
      </c>
      <c r="AG94" s="40">
        <f t="shared" si="151"/>
        <v>-122</v>
      </c>
      <c r="AH94" s="41">
        <f t="shared" si="152"/>
        <v>-25</v>
      </c>
      <c r="AI94" s="42">
        <f t="shared" si="153"/>
        <v>-39.543999999999997</v>
      </c>
      <c r="AJ94" s="40">
        <f t="shared" si="154"/>
        <v>37</v>
      </c>
      <c r="AK94" s="41">
        <f t="shared" si="155"/>
        <v>45</v>
      </c>
      <c r="AL94" s="42">
        <f t="shared" si="156"/>
        <v>58.283999999999999</v>
      </c>
      <c r="AM94" s="43" t="str">
        <f t="shared" si="157"/>
        <v>-37º -45' -58,284" S</v>
      </c>
      <c r="AN94" s="43" t="str">
        <f t="shared" si="158"/>
        <v>122º 25' 39,544" W</v>
      </c>
      <c r="AO94" s="43" t="str">
        <f t="shared" si="159"/>
        <v>10 S 550410 4180028</v>
      </c>
    </row>
    <row r="95" spans="5:41" x14ac:dyDescent="0.25">
      <c r="E95" s="53">
        <v>37.787675</v>
      </c>
      <c r="F95" s="53">
        <v>-122.430302</v>
      </c>
      <c r="G95" s="52">
        <f t="shared" si="126"/>
        <v>-2.1368118741109985</v>
      </c>
      <c r="H95" s="52">
        <f t="shared" si="127"/>
        <v>0.65951934542354829</v>
      </c>
      <c r="I95" s="52">
        <f t="shared" si="128"/>
        <v>10</v>
      </c>
      <c r="J95" s="52">
        <f t="shared" si="129"/>
        <v>-123</v>
      </c>
      <c r="K95" s="52">
        <f t="shared" si="130"/>
        <v>9.9431058420269558E-3</v>
      </c>
      <c r="L95" s="52">
        <f t="shared" si="131"/>
        <v>7.8577761938639738E-3</v>
      </c>
      <c r="M95" s="52">
        <f t="shared" si="132"/>
        <v>7.8579379250607283E-3</v>
      </c>
      <c r="N95" s="52">
        <f t="shared" si="133"/>
        <v>2.3937724365596935E-5</v>
      </c>
      <c r="O95" s="52">
        <f t="shared" si="134"/>
        <v>6383613.0244149817</v>
      </c>
      <c r="P95" s="52">
        <f t="shared" si="135"/>
        <v>1.2995235583796473E-7</v>
      </c>
      <c r="Q95" s="52">
        <f t="shared" si="136"/>
        <v>0.96847607921962864</v>
      </c>
      <c r="R95" s="52">
        <f t="shared" si="137"/>
        <v>0.60486491746136961</v>
      </c>
      <c r="S95" s="52">
        <f t="shared" si="138"/>
        <v>1.1437573850333627</v>
      </c>
      <c r="T95" s="52">
        <f t="shared" si="139"/>
        <v>1.0090342681403643</v>
      </c>
      <c r="U95" s="52">
        <f t="shared" si="140"/>
        <v>1.8076472374487542</v>
      </c>
      <c r="V95" s="52">
        <f t="shared" si="160"/>
        <v>5.0546225567071803E-3</v>
      </c>
      <c r="W95" s="52">
        <f t="shared" si="141"/>
        <v>4.2582015317955055E-5</v>
      </c>
      <c r="X95" s="52">
        <f t="shared" si="142"/>
        <v>1.6740578955036711E-7</v>
      </c>
      <c r="Y95" s="52">
        <f t="shared" si="143"/>
        <v>4182257.532848414</v>
      </c>
      <c r="Z95" s="38" t="str">
        <f t="shared" si="144"/>
        <v>S</v>
      </c>
      <c r="AA95" s="38" t="str">
        <f t="shared" si="145"/>
        <v>S</v>
      </c>
      <c r="AB95" s="38" t="str">
        <f t="shared" si="146"/>
        <v>U</v>
      </c>
      <c r="AC95" s="50">
        <f t="shared" si="147"/>
        <v>550162.03705635364</v>
      </c>
      <c r="AD95" s="50">
        <f t="shared" si="148"/>
        <v>4182410.3420373071</v>
      </c>
      <c r="AE95" s="51">
        <f t="shared" si="149"/>
        <v>10</v>
      </c>
      <c r="AF95" s="51" t="str">
        <f t="shared" si="150"/>
        <v>S</v>
      </c>
      <c r="AG95" s="40">
        <f t="shared" si="151"/>
        <v>-122</v>
      </c>
      <c r="AH95" s="41">
        <f t="shared" si="152"/>
        <v>-25</v>
      </c>
      <c r="AI95" s="42">
        <f t="shared" si="153"/>
        <v>-49.087000000000003</v>
      </c>
      <c r="AJ95" s="40">
        <f t="shared" si="154"/>
        <v>37</v>
      </c>
      <c r="AK95" s="41">
        <f t="shared" si="155"/>
        <v>47</v>
      </c>
      <c r="AL95" s="42">
        <f t="shared" si="156"/>
        <v>15.63</v>
      </c>
      <c r="AM95" s="43" t="str">
        <f t="shared" si="157"/>
        <v>-37º -47' -15,63" S</v>
      </c>
      <c r="AN95" s="43" t="str">
        <f t="shared" si="158"/>
        <v>122º 25' 49,087" W</v>
      </c>
      <c r="AO95" s="43" t="str">
        <f t="shared" si="159"/>
        <v>10 S 550162 4182410</v>
      </c>
    </row>
    <row r="96" spans="5:41" x14ac:dyDescent="0.25">
      <c r="E96" s="53">
        <v>37.751027999999998</v>
      </c>
      <c r="F96" s="53">
        <v>-122.455867</v>
      </c>
      <c r="G96" s="52">
        <f t="shared" si="126"/>
        <v>-2.1372580675342712</v>
      </c>
      <c r="H96" s="52">
        <f t="shared" si="127"/>
        <v>0.65887973461256988</v>
      </c>
      <c r="I96" s="52">
        <f t="shared" si="128"/>
        <v>10</v>
      </c>
      <c r="J96" s="52">
        <f t="shared" si="129"/>
        <v>-123</v>
      </c>
      <c r="K96" s="52">
        <f t="shared" si="130"/>
        <v>9.4969124187542775E-3</v>
      </c>
      <c r="L96" s="52">
        <f t="shared" si="131"/>
        <v>7.5088924392000232E-3</v>
      </c>
      <c r="M96" s="52">
        <f t="shared" si="132"/>
        <v>7.5090335697675058E-3</v>
      </c>
      <c r="N96" s="52">
        <f t="shared" si="133"/>
        <v>2.1830288522095564E-5</v>
      </c>
      <c r="O96" s="52">
        <f t="shared" si="134"/>
        <v>6383599.7574492879</v>
      </c>
      <c r="P96" s="52">
        <f t="shared" si="135"/>
        <v>1.1878607195602591E-7</v>
      </c>
      <c r="Q96" s="52">
        <f t="shared" si="136"/>
        <v>0.96815662438319283</v>
      </c>
      <c r="R96" s="52">
        <f t="shared" si="137"/>
        <v>0.60526502452764641</v>
      </c>
      <c r="S96" s="52">
        <f t="shared" si="138"/>
        <v>1.1429580468041662</v>
      </c>
      <c r="T96" s="52">
        <f t="shared" si="139"/>
        <v>1.0085347912350364</v>
      </c>
      <c r="U96" s="52">
        <f t="shared" si="140"/>
        <v>1.8070230280958972</v>
      </c>
      <c r="V96" s="52">
        <f t="shared" si="160"/>
        <v>5.0546225567071803E-3</v>
      </c>
      <c r="W96" s="52">
        <f t="shared" si="141"/>
        <v>4.2582015317955055E-5</v>
      </c>
      <c r="X96" s="52">
        <f t="shared" si="142"/>
        <v>1.6740578955036711E-7</v>
      </c>
      <c r="Y96" s="52">
        <f t="shared" si="143"/>
        <v>4178191.6317658164</v>
      </c>
      <c r="Z96" s="38" t="str">
        <f t="shared" si="144"/>
        <v>S</v>
      </c>
      <c r="AA96" s="38" t="str">
        <f t="shared" si="145"/>
        <v>S</v>
      </c>
      <c r="AB96" s="38" t="str">
        <f t="shared" si="146"/>
        <v>U</v>
      </c>
      <c r="AC96" s="50">
        <f t="shared" si="147"/>
        <v>547934.66677263658</v>
      </c>
      <c r="AD96" s="50">
        <f t="shared" si="148"/>
        <v>4178330.9876068844</v>
      </c>
      <c r="AE96" s="51">
        <f t="shared" si="149"/>
        <v>10</v>
      </c>
      <c r="AF96" s="51" t="str">
        <f t="shared" si="150"/>
        <v>S</v>
      </c>
      <c r="AG96" s="40">
        <f t="shared" si="151"/>
        <v>-122</v>
      </c>
      <c r="AH96" s="41">
        <f t="shared" si="152"/>
        <v>-27</v>
      </c>
      <c r="AI96" s="42">
        <f t="shared" si="153"/>
        <v>-21.120999999999999</v>
      </c>
      <c r="AJ96" s="40">
        <f t="shared" si="154"/>
        <v>37</v>
      </c>
      <c r="AK96" s="41">
        <f t="shared" si="155"/>
        <v>45</v>
      </c>
      <c r="AL96" s="42">
        <f t="shared" si="156"/>
        <v>3.7010000000000001</v>
      </c>
      <c r="AM96" s="43" t="str">
        <f t="shared" si="157"/>
        <v>-37º -45' -3,701" S</v>
      </c>
      <c r="AN96" s="43" t="str">
        <f t="shared" si="158"/>
        <v>122º 27' 21,121" W</v>
      </c>
      <c r="AO96" s="43" t="str">
        <f t="shared" si="159"/>
        <v>10 S 547935 4178331</v>
      </c>
    </row>
    <row r="97" spans="5:41" x14ac:dyDescent="0.25">
      <c r="E97" s="53">
        <v>37.763111000000002</v>
      </c>
      <c r="F97" s="53">
        <v>-122.426856</v>
      </c>
      <c r="G97" s="52">
        <f t="shared" si="126"/>
        <v>-2.136751730064975</v>
      </c>
      <c r="H97" s="52">
        <f t="shared" si="127"/>
        <v>0.65909062274608843</v>
      </c>
      <c r="I97" s="52">
        <f t="shared" si="128"/>
        <v>10</v>
      </c>
      <c r="J97" s="52">
        <f t="shared" si="129"/>
        <v>-123</v>
      </c>
      <c r="K97" s="52">
        <f t="shared" si="130"/>
        <v>1.0003249888050458E-2</v>
      </c>
      <c r="L97" s="52">
        <f t="shared" si="131"/>
        <v>7.9079319040657441E-3</v>
      </c>
      <c r="M97" s="52">
        <f t="shared" si="132"/>
        <v>7.9080967521117426E-3</v>
      </c>
      <c r="N97" s="52">
        <f t="shared" si="133"/>
        <v>2.4222844896892859E-5</v>
      </c>
      <c r="O97" s="52">
        <f t="shared" si="134"/>
        <v>6383604.1312502054</v>
      </c>
      <c r="P97" s="52">
        <f t="shared" si="135"/>
        <v>1.3170416587107605E-7</v>
      </c>
      <c r="Q97" s="52">
        <f t="shared" si="136"/>
        <v>0.96826212795530775</v>
      </c>
      <c r="R97" s="52">
        <f t="shared" si="137"/>
        <v>0.60513327896380964</v>
      </c>
      <c r="S97" s="52">
        <f t="shared" si="138"/>
        <v>1.1432216867237424</v>
      </c>
      <c r="T97" s="52">
        <f t="shared" si="139"/>
        <v>1.0086995847837592</v>
      </c>
      <c r="U97" s="52">
        <f t="shared" si="140"/>
        <v>1.8072290432849913</v>
      </c>
      <c r="V97" s="52">
        <f t="shared" si="160"/>
        <v>5.0546225567071803E-3</v>
      </c>
      <c r="W97" s="52">
        <f t="shared" si="141"/>
        <v>4.2582015317955055E-5</v>
      </c>
      <c r="X97" s="52">
        <f t="shared" si="142"/>
        <v>1.6740578955036711E-7</v>
      </c>
      <c r="Y97" s="52">
        <f t="shared" si="143"/>
        <v>4179532.2102613514</v>
      </c>
      <c r="Z97" s="38" t="str">
        <f t="shared" si="144"/>
        <v>S</v>
      </c>
      <c r="AA97" s="38" t="str">
        <f t="shared" si="145"/>
        <v>S</v>
      </c>
      <c r="AB97" s="38" t="str">
        <f t="shared" si="146"/>
        <v>U</v>
      </c>
      <c r="AC97" s="50">
        <f t="shared" si="147"/>
        <v>550482.16131334368</v>
      </c>
      <c r="AD97" s="50">
        <f t="shared" si="148"/>
        <v>4179686.8393344712</v>
      </c>
      <c r="AE97" s="51">
        <f t="shared" si="149"/>
        <v>10</v>
      </c>
      <c r="AF97" s="51" t="str">
        <f t="shared" si="150"/>
        <v>S</v>
      </c>
      <c r="AG97" s="40">
        <f t="shared" si="151"/>
        <v>-122</v>
      </c>
      <c r="AH97" s="41">
        <f t="shared" si="152"/>
        <v>-25</v>
      </c>
      <c r="AI97" s="42">
        <f t="shared" si="153"/>
        <v>-36.682000000000002</v>
      </c>
      <c r="AJ97" s="40">
        <f t="shared" si="154"/>
        <v>37</v>
      </c>
      <c r="AK97" s="41">
        <f t="shared" si="155"/>
        <v>45</v>
      </c>
      <c r="AL97" s="42">
        <f t="shared" si="156"/>
        <v>47.2</v>
      </c>
      <c r="AM97" s="43" t="str">
        <f t="shared" si="157"/>
        <v>-37º -45' -47,2" S</v>
      </c>
      <c r="AN97" s="43" t="str">
        <f t="shared" si="158"/>
        <v>122º 25' 36,682" W</v>
      </c>
      <c r="AO97" s="43" t="str">
        <f t="shared" si="159"/>
        <v>10 S 550482 4179687</v>
      </c>
    </row>
    <row r="98" spans="5:41" x14ac:dyDescent="0.25">
      <c r="E98" s="53">
        <v>37.803268000000003</v>
      </c>
      <c r="F98" s="53">
        <v>-122.465406</v>
      </c>
      <c r="G98" s="52">
        <f t="shared" si="126"/>
        <v>-2.1374245544916186</v>
      </c>
      <c r="H98" s="52">
        <f t="shared" si="127"/>
        <v>0.6597914946138117</v>
      </c>
      <c r="I98" s="52">
        <f t="shared" si="128"/>
        <v>10</v>
      </c>
      <c r="J98" s="52">
        <f t="shared" si="129"/>
        <v>-123</v>
      </c>
      <c r="K98" s="52">
        <f t="shared" si="130"/>
        <v>9.3304254614068327E-3</v>
      </c>
      <c r="L98" s="52">
        <f t="shared" si="131"/>
        <v>7.3720492896843697E-3</v>
      </c>
      <c r="M98" s="52">
        <f t="shared" si="132"/>
        <v>7.3721828438989877E-3</v>
      </c>
      <c r="N98" s="52">
        <f t="shared" si="133"/>
        <v>2.1081484377405424E-5</v>
      </c>
      <c r="O98" s="52">
        <f t="shared" si="134"/>
        <v>6383618.6707512466</v>
      </c>
      <c r="P98" s="52">
        <f t="shared" si="135"/>
        <v>1.1433411536992106E-7</v>
      </c>
      <c r="Q98" s="52">
        <f t="shared" si="136"/>
        <v>0.96861152405568585</v>
      </c>
      <c r="R98" s="52">
        <f t="shared" si="137"/>
        <v>0.6046941951996242</v>
      </c>
      <c r="S98" s="52">
        <f t="shared" si="138"/>
        <v>1.1440972566416545</v>
      </c>
      <c r="T98" s="52">
        <f t="shared" si="139"/>
        <v>1.009246491281147</v>
      </c>
      <c r="U98" s="52">
        <f t="shared" si="140"/>
        <v>1.8079122708381492</v>
      </c>
      <c r="V98" s="52">
        <f t="shared" si="160"/>
        <v>5.0546225567071803E-3</v>
      </c>
      <c r="W98" s="52">
        <f t="shared" si="141"/>
        <v>4.2582015317955055E-5</v>
      </c>
      <c r="X98" s="52">
        <f t="shared" si="142"/>
        <v>1.6740578955036711E-7</v>
      </c>
      <c r="Y98" s="52">
        <f t="shared" si="143"/>
        <v>4183987.5483299075</v>
      </c>
      <c r="Z98" s="38" t="str">
        <f t="shared" si="144"/>
        <v>S</v>
      </c>
      <c r="AA98" s="38" t="str">
        <f t="shared" si="145"/>
        <v>S</v>
      </c>
      <c r="AB98" s="38" t="str">
        <f t="shared" si="146"/>
        <v>U</v>
      </c>
      <c r="AC98" s="50">
        <f t="shared" si="147"/>
        <v>547061.20584007259</v>
      </c>
      <c r="AD98" s="50">
        <f t="shared" si="148"/>
        <v>4184122.1245025727</v>
      </c>
      <c r="AE98" s="51">
        <f t="shared" si="149"/>
        <v>10</v>
      </c>
      <c r="AF98" s="51" t="str">
        <f t="shared" si="150"/>
        <v>S</v>
      </c>
      <c r="AG98" s="40">
        <f t="shared" si="151"/>
        <v>-122</v>
      </c>
      <c r="AH98" s="41">
        <f t="shared" si="152"/>
        <v>-27</v>
      </c>
      <c r="AI98" s="42">
        <f t="shared" si="153"/>
        <v>-55.462000000000003</v>
      </c>
      <c r="AJ98" s="40">
        <f t="shared" si="154"/>
        <v>37</v>
      </c>
      <c r="AK98" s="41">
        <f t="shared" si="155"/>
        <v>48</v>
      </c>
      <c r="AL98" s="42">
        <f t="shared" si="156"/>
        <v>11.765000000000001</v>
      </c>
      <c r="AM98" s="43" t="str">
        <f t="shared" si="157"/>
        <v>-37º -48' -11,765" S</v>
      </c>
      <c r="AN98" s="43" t="str">
        <f t="shared" si="158"/>
        <v>122º 27' 55,462" W</v>
      </c>
      <c r="AO98" s="43" t="str">
        <f t="shared" si="159"/>
        <v>10 S 547061 4184122</v>
      </c>
    </row>
    <row r="99" spans="5:41" x14ac:dyDescent="0.25">
      <c r="E99" s="53">
        <v>37.752457</v>
      </c>
      <c r="F99" s="53">
        <v>-122.426147</v>
      </c>
      <c r="G99" s="52">
        <f t="shared" si="126"/>
        <v>-2.1367393556805783</v>
      </c>
      <c r="H99" s="52">
        <f t="shared" si="127"/>
        <v>0.65890467536758091</v>
      </c>
      <c r="I99" s="52">
        <f t="shared" si="128"/>
        <v>10</v>
      </c>
      <c r="J99" s="52">
        <f t="shared" si="129"/>
        <v>-123</v>
      </c>
      <c r="K99" s="52">
        <f t="shared" si="130"/>
        <v>1.0015624272447177E-2</v>
      </c>
      <c r="L99" s="52">
        <f t="shared" si="131"/>
        <v>7.9188543385445512E-3</v>
      </c>
      <c r="M99" s="52">
        <f t="shared" si="132"/>
        <v>7.9190198706158774E-3</v>
      </c>
      <c r="N99" s="52">
        <f t="shared" si="133"/>
        <v>2.4280479889005058E-5</v>
      </c>
      <c r="O99" s="52">
        <f t="shared" si="134"/>
        <v>6383600.2746929778</v>
      </c>
      <c r="P99" s="52">
        <f t="shared" si="135"/>
        <v>1.3210629732720499E-7</v>
      </c>
      <c r="Q99" s="52">
        <f t="shared" si="136"/>
        <v>0.96816911077846191</v>
      </c>
      <c r="R99" s="52">
        <f t="shared" si="137"/>
        <v>0.60524945257868124</v>
      </c>
      <c r="S99" s="52">
        <f t="shared" si="138"/>
        <v>1.1429892307568119</v>
      </c>
      <c r="T99" s="52">
        <f t="shared" si="139"/>
        <v>1.0085542862122792</v>
      </c>
      <c r="U99" s="52">
        <f t="shared" si="140"/>
        <v>1.8070474030776102</v>
      </c>
      <c r="V99" s="52">
        <f t="shared" si="160"/>
        <v>5.0546225567071803E-3</v>
      </c>
      <c r="W99" s="52">
        <f t="shared" si="141"/>
        <v>4.2582015317955055E-5</v>
      </c>
      <c r="X99" s="52">
        <f t="shared" si="142"/>
        <v>1.6740578955036711E-7</v>
      </c>
      <c r="Y99" s="52">
        <f t="shared" si="143"/>
        <v>4178350.1755822655</v>
      </c>
      <c r="Z99" s="38" t="str">
        <f t="shared" si="144"/>
        <v>S</v>
      </c>
      <c r="AA99" s="38" t="str">
        <f t="shared" si="145"/>
        <v>S</v>
      </c>
      <c r="AB99" s="38" t="str">
        <f t="shared" si="146"/>
        <v>U</v>
      </c>
      <c r="AC99" s="50">
        <f t="shared" si="147"/>
        <v>550551.8596474356</v>
      </c>
      <c r="AD99" s="50">
        <f t="shared" si="148"/>
        <v>4178505.1724808305</v>
      </c>
      <c r="AE99" s="51">
        <f t="shared" si="149"/>
        <v>10</v>
      </c>
      <c r="AF99" s="51" t="str">
        <f t="shared" si="150"/>
        <v>S</v>
      </c>
      <c r="AG99" s="40">
        <f t="shared" si="151"/>
        <v>-122</v>
      </c>
      <c r="AH99" s="41">
        <f t="shared" si="152"/>
        <v>-25</v>
      </c>
      <c r="AI99" s="42">
        <f t="shared" si="153"/>
        <v>-34.128999999999998</v>
      </c>
      <c r="AJ99" s="40">
        <f t="shared" si="154"/>
        <v>37</v>
      </c>
      <c r="AK99" s="41">
        <f t="shared" si="155"/>
        <v>45</v>
      </c>
      <c r="AL99" s="42">
        <f t="shared" si="156"/>
        <v>8.8450000000000006</v>
      </c>
      <c r="AM99" s="43" t="str">
        <f t="shared" si="157"/>
        <v>-37º -45' -8,845" S</v>
      </c>
      <c r="AN99" s="43" t="str">
        <f t="shared" si="158"/>
        <v>122º 25' 34,129" W</v>
      </c>
      <c r="AO99" s="43" t="str">
        <f t="shared" si="159"/>
        <v>10 S 550552 4178505</v>
      </c>
    </row>
    <row r="100" spans="5:41" x14ac:dyDescent="0.25">
      <c r="E100" s="53">
        <v>37.770309448242003</v>
      </c>
      <c r="F100" s="53">
        <v>-122.41722106934</v>
      </c>
      <c r="G100" s="52">
        <f t="shared" si="126"/>
        <v>-2.1365835688017567</v>
      </c>
      <c r="H100" s="52">
        <f t="shared" si="127"/>
        <v>0.65921625936894568</v>
      </c>
      <c r="I100" s="52">
        <f t="shared" si="128"/>
        <v>10</v>
      </c>
      <c r="J100" s="52">
        <f t="shared" si="129"/>
        <v>-123</v>
      </c>
      <c r="K100" s="52">
        <f t="shared" si="130"/>
        <v>1.0171411151268739E-2</v>
      </c>
      <c r="L100" s="52">
        <f t="shared" si="131"/>
        <v>8.0400823013925052E-3</v>
      </c>
      <c r="M100" s="52">
        <f t="shared" si="132"/>
        <v>8.0402555529203723E-3</v>
      </c>
      <c r="N100" s="52">
        <f t="shared" si="133"/>
        <v>2.5045737308881932E-5</v>
      </c>
      <c r="O100" s="52">
        <f t="shared" si="134"/>
        <v>6383606.7371731466</v>
      </c>
      <c r="P100" s="52">
        <f t="shared" si="135"/>
        <v>1.3611648436701131E-7</v>
      </c>
      <c r="Q100" s="52">
        <f t="shared" si="136"/>
        <v>0.96832489984233505</v>
      </c>
      <c r="R100" s="52">
        <f t="shared" si="137"/>
        <v>0.60505470965993913</v>
      </c>
      <c r="S100" s="52">
        <f t="shared" si="138"/>
        <v>1.1433787092901131</v>
      </c>
      <c r="T100" s="52">
        <f t="shared" si="139"/>
        <v>1.0087977093825695</v>
      </c>
      <c r="U100" s="52">
        <f t="shared" si="140"/>
        <v>1.8073516809051073</v>
      </c>
      <c r="V100" s="52">
        <f t="shared" si="160"/>
        <v>5.0546225567071803E-3</v>
      </c>
      <c r="W100" s="52">
        <f t="shared" si="141"/>
        <v>4.2582015317955055E-5</v>
      </c>
      <c r="X100" s="52">
        <f t="shared" si="142"/>
        <v>1.6740578955036711E-7</v>
      </c>
      <c r="Y100" s="52">
        <f t="shared" si="143"/>
        <v>4180330.861319982</v>
      </c>
      <c r="Z100" s="38" t="str">
        <f t="shared" si="144"/>
        <v>S</v>
      </c>
      <c r="AA100" s="38" t="str">
        <f t="shared" si="145"/>
        <v>S</v>
      </c>
      <c r="AB100" s="38" t="str">
        <f t="shared" si="146"/>
        <v>U</v>
      </c>
      <c r="AC100" s="50">
        <f t="shared" si="147"/>
        <v>551325.83184498013</v>
      </c>
      <c r="AD100" s="50">
        <f t="shared" si="148"/>
        <v>4180490.7434791671</v>
      </c>
      <c r="AE100" s="51">
        <f t="shared" si="149"/>
        <v>10</v>
      </c>
      <c r="AF100" s="51" t="str">
        <f t="shared" si="150"/>
        <v>S</v>
      </c>
      <c r="AG100" s="40">
        <f t="shared" si="151"/>
        <v>-122</v>
      </c>
      <c r="AH100" s="41">
        <f t="shared" si="152"/>
        <v>-25</v>
      </c>
      <c r="AI100" s="42">
        <f t="shared" si="153"/>
        <v>-1.996</v>
      </c>
      <c r="AJ100" s="40">
        <f t="shared" si="154"/>
        <v>37</v>
      </c>
      <c r="AK100" s="41">
        <f t="shared" si="155"/>
        <v>46</v>
      </c>
      <c r="AL100" s="42">
        <f t="shared" si="156"/>
        <v>13.114000000000001</v>
      </c>
      <c r="AM100" s="43" t="str">
        <f t="shared" si="157"/>
        <v>-37º -46' -13,114" S</v>
      </c>
      <c r="AN100" s="43" t="str">
        <f t="shared" si="158"/>
        <v>122º 25' 1,996" W</v>
      </c>
      <c r="AO100" s="43" t="str">
        <f t="shared" si="159"/>
        <v>10 S 551326 4180491</v>
      </c>
    </row>
    <row r="101" spans="5:41" x14ac:dyDescent="0.25">
      <c r="E101" s="53">
        <v>37.770876000000001</v>
      </c>
      <c r="F101" s="53">
        <v>-122.422928</v>
      </c>
      <c r="G101" s="52">
        <f t="shared" si="126"/>
        <v>-2.1366831735319565</v>
      </c>
      <c r="H101" s="52">
        <f t="shared" si="127"/>
        <v>0.65922614756250575</v>
      </c>
      <c r="I101" s="52">
        <f t="shared" si="128"/>
        <v>10</v>
      </c>
      <c r="J101" s="52">
        <f t="shared" si="129"/>
        <v>-123</v>
      </c>
      <c r="K101" s="52">
        <f t="shared" si="130"/>
        <v>1.0071806421068974E-2</v>
      </c>
      <c r="L101" s="52">
        <f t="shared" si="131"/>
        <v>7.9612905338398657E-3</v>
      </c>
      <c r="M101" s="52">
        <f t="shared" si="132"/>
        <v>7.9614587414655515E-3</v>
      </c>
      <c r="N101" s="52">
        <f t="shared" si="133"/>
        <v>2.4557726342688824E-5</v>
      </c>
      <c r="O101" s="52">
        <f t="shared" si="134"/>
        <v>6383606.9422788518</v>
      </c>
      <c r="P101" s="52">
        <f t="shared" si="135"/>
        <v>1.334595514179607E-7</v>
      </c>
      <c r="Q101" s="52">
        <f t="shared" si="136"/>
        <v>0.96832983769005188</v>
      </c>
      <c r="R101" s="52">
        <f t="shared" si="137"/>
        <v>0.60504852329187608</v>
      </c>
      <c r="S101" s="52">
        <f t="shared" si="138"/>
        <v>1.1433910664075317</v>
      </c>
      <c r="T101" s="52">
        <f t="shared" si="139"/>
        <v>1.0088054306286178</v>
      </c>
      <c r="U101" s="52">
        <f t="shared" si="140"/>
        <v>1.8073613300228617</v>
      </c>
      <c r="V101" s="52">
        <f t="shared" si="160"/>
        <v>5.0546225567071803E-3</v>
      </c>
      <c r="W101" s="52">
        <f t="shared" si="141"/>
        <v>4.2582015317955055E-5</v>
      </c>
      <c r="X101" s="52">
        <f t="shared" si="142"/>
        <v>1.6740578955036711E-7</v>
      </c>
      <c r="Y101" s="52">
        <f t="shared" si="143"/>
        <v>4180393.7189588738</v>
      </c>
      <c r="Z101" s="38" t="str">
        <f t="shared" si="144"/>
        <v>S</v>
      </c>
      <c r="AA101" s="38" t="str">
        <f t="shared" si="145"/>
        <v>S</v>
      </c>
      <c r="AB101" s="38" t="str">
        <f t="shared" si="146"/>
        <v>U</v>
      </c>
      <c r="AC101" s="50">
        <f t="shared" si="147"/>
        <v>550822.82555361651</v>
      </c>
      <c r="AD101" s="50">
        <f t="shared" si="148"/>
        <v>4180550.4858521638</v>
      </c>
      <c r="AE101" s="51">
        <f t="shared" si="149"/>
        <v>10</v>
      </c>
      <c r="AF101" s="51" t="str">
        <f t="shared" si="150"/>
        <v>S</v>
      </c>
      <c r="AG101" s="40">
        <f t="shared" si="151"/>
        <v>-122</v>
      </c>
      <c r="AH101" s="41">
        <f t="shared" si="152"/>
        <v>-25</v>
      </c>
      <c r="AI101" s="42">
        <f t="shared" si="153"/>
        <v>-22.541</v>
      </c>
      <c r="AJ101" s="40">
        <f t="shared" si="154"/>
        <v>37</v>
      </c>
      <c r="AK101" s="41">
        <f t="shared" si="155"/>
        <v>46</v>
      </c>
      <c r="AL101" s="42">
        <f t="shared" si="156"/>
        <v>15.154</v>
      </c>
      <c r="AM101" s="43" t="str">
        <f t="shared" si="157"/>
        <v>-37º -46' -15,154" S</v>
      </c>
      <c r="AN101" s="43" t="str">
        <f t="shared" si="158"/>
        <v>122º 25' 22,541" W</v>
      </c>
      <c r="AO101" s="43" t="str">
        <f t="shared" si="159"/>
        <v>10 S 550823 4180550</v>
      </c>
    </row>
    <row r="102" spans="5:41" x14ac:dyDescent="0.25">
      <c r="E102" s="53">
        <v>37.730566000000003</v>
      </c>
      <c r="F102" s="53">
        <v>-122.427224</v>
      </c>
      <c r="G102" s="52">
        <f t="shared" si="126"/>
        <v>-2.136758152876622</v>
      </c>
      <c r="H102" s="52">
        <f t="shared" si="127"/>
        <v>0.6585226053410268</v>
      </c>
      <c r="I102" s="52">
        <f t="shared" si="128"/>
        <v>10</v>
      </c>
      <c r="J102" s="52">
        <f t="shared" si="129"/>
        <v>-123</v>
      </c>
      <c r="K102" s="52">
        <f t="shared" si="130"/>
        <v>9.9968270764034806E-3</v>
      </c>
      <c r="L102" s="52">
        <f t="shared" si="131"/>
        <v>7.9063306992982162E-3</v>
      </c>
      <c r="M102" s="52">
        <f t="shared" si="132"/>
        <v>7.9064954472262729E-3</v>
      </c>
      <c r="N102" s="52">
        <f t="shared" si="133"/>
        <v>2.4184639497160099E-5</v>
      </c>
      <c r="O102" s="52">
        <f t="shared" si="134"/>
        <v>6383592.351729068</v>
      </c>
      <c r="P102" s="52">
        <f t="shared" si="135"/>
        <v>1.317666733152974E-7</v>
      </c>
      <c r="Q102" s="52">
        <f t="shared" si="136"/>
        <v>0.9679775661957094</v>
      </c>
      <c r="R102" s="52">
        <f t="shared" si="137"/>
        <v>0.60548773640114795</v>
      </c>
      <c r="S102" s="52">
        <f t="shared" si="138"/>
        <v>1.1425113884388816</v>
      </c>
      <c r="T102" s="52">
        <f t="shared" si="139"/>
        <v>1.0082554754294482</v>
      </c>
      <c r="U102" s="52">
        <f t="shared" si="140"/>
        <v>1.8066736903142624</v>
      </c>
      <c r="V102" s="52">
        <f t="shared" si="160"/>
        <v>5.0546225567071803E-3</v>
      </c>
      <c r="W102" s="52">
        <f t="shared" si="141"/>
        <v>4.2582015317955055E-5</v>
      </c>
      <c r="X102" s="52">
        <f t="shared" si="142"/>
        <v>1.6740578955036711E-7</v>
      </c>
      <c r="Y102" s="52">
        <f t="shared" si="143"/>
        <v>4175921.4305535201</v>
      </c>
      <c r="Z102" s="38" t="str">
        <f t="shared" si="144"/>
        <v>S</v>
      </c>
      <c r="AA102" s="38" t="str">
        <f t="shared" si="145"/>
        <v>S</v>
      </c>
      <c r="AB102" s="38" t="str">
        <f t="shared" si="146"/>
        <v>U</v>
      </c>
      <c r="AC102" s="50">
        <f t="shared" si="147"/>
        <v>550471.84608272999</v>
      </c>
      <c r="AD102" s="50">
        <f t="shared" si="148"/>
        <v>4176075.8154535862</v>
      </c>
      <c r="AE102" s="51">
        <f t="shared" si="149"/>
        <v>10</v>
      </c>
      <c r="AF102" s="51" t="str">
        <f t="shared" si="150"/>
        <v>S</v>
      </c>
      <c r="AG102" s="40">
        <f t="shared" si="151"/>
        <v>-122</v>
      </c>
      <c r="AH102" s="41">
        <f t="shared" si="152"/>
        <v>-25</v>
      </c>
      <c r="AI102" s="42">
        <f t="shared" si="153"/>
        <v>-38.006</v>
      </c>
      <c r="AJ102" s="40">
        <f t="shared" si="154"/>
        <v>37</v>
      </c>
      <c r="AK102" s="41">
        <f t="shared" si="155"/>
        <v>43</v>
      </c>
      <c r="AL102" s="42">
        <f t="shared" si="156"/>
        <v>50.037999999999997</v>
      </c>
      <c r="AM102" s="43" t="str">
        <f t="shared" si="157"/>
        <v>-37º -43' -50,038" S</v>
      </c>
      <c r="AN102" s="43" t="str">
        <f t="shared" si="158"/>
        <v>122º 25' 38,006" W</v>
      </c>
      <c r="AO102" s="43" t="str">
        <f t="shared" si="159"/>
        <v>10 S 550472 4176076</v>
      </c>
    </row>
    <row r="103" spans="5:41" x14ac:dyDescent="0.25">
      <c r="E103" s="53">
        <v>37.701484999999998</v>
      </c>
      <c r="F103" s="53">
        <v>-122.49057999999999</v>
      </c>
      <c r="G103" s="52">
        <f t="shared" si="126"/>
        <v>-2.1378639236775157</v>
      </c>
      <c r="H103" s="52">
        <f t="shared" si="127"/>
        <v>0.65801504614125439</v>
      </c>
      <c r="I103" s="52">
        <f t="shared" si="128"/>
        <v>10</v>
      </c>
      <c r="J103" s="52">
        <f t="shared" si="129"/>
        <v>-123</v>
      </c>
      <c r="K103" s="52">
        <f t="shared" si="130"/>
        <v>8.8910562755097899E-3</v>
      </c>
      <c r="L103" s="52">
        <f t="shared" si="131"/>
        <v>7.0345793532188726E-3</v>
      </c>
      <c r="M103" s="52">
        <f t="shared" si="132"/>
        <v>7.0346953927697868E-3</v>
      </c>
      <c r="N103" s="52">
        <f t="shared" si="133"/>
        <v>1.9125171216938242E-5</v>
      </c>
      <c r="O103" s="52">
        <f t="shared" si="134"/>
        <v>6383581.8289779825</v>
      </c>
      <c r="P103" s="52">
        <f t="shared" si="135"/>
        <v>1.0439244215811895E-7</v>
      </c>
      <c r="Q103" s="52">
        <f t="shared" si="136"/>
        <v>0.96772223551937508</v>
      </c>
      <c r="R103" s="52">
        <f t="shared" si="137"/>
        <v>0.60580340737289473</v>
      </c>
      <c r="S103" s="52">
        <f t="shared" si="138"/>
        <v>1.141876163900942</v>
      </c>
      <c r="T103" s="52">
        <f t="shared" si="139"/>
        <v>1.0078579747689302</v>
      </c>
      <c r="U103" s="52">
        <f t="shared" si="140"/>
        <v>1.8061762070660892</v>
      </c>
      <c r="V103" s="52">
        <f t="shared" si="160"/>
        <v>5.0546225567071803E-3</v>
      </c>
      <c r="W103" s="52">
        <f t="shared" si="141"/>
        <v>4.2582015317955055E-5</v>
      </c>
      <c r="X103" s="52">
        <f t="shared" si="142"/>
        <v>1.6740578955036711E-7</v>
      </c>
      <c r="Y103" s="52">
        <f t="shared" si="143"/>
        <v>4172694.9891829514</v>
      </c>
      <c r="Z103" s="38" t="str">
        <f t="shared" si="144"/>
        <v>S</v>
      </c>
      <c r="AA103" s="38" t="str">
        <f t="shared" si="145"/>
        <v>S</v>
      </c>
      <c r="AB103" s="38" t="str">
        <f t="shared" si="146"/>
        <v>U</v>
      </c>
      <c r="AC103" s="50">
        <f t="shared" si="147"/>
        <v>544906.5552443153</v>
      </c>
      <c r="AD103" s="50">
        <f t="shared" si="148"/>
        <v>4172817.0762911527</v>
      </c>
      <c r="AE103" s="51">
        <f t="shared" si="149"/>
        <v>10</v>
      </c>
      <c r="AF103" s="51" t="str">
        <f t="shared" si="150"/>
        <v>S</v>
      </c>
      <c r="AG103" s="40">
        <f t="shared" si="151"/>
        <v>-122</v>
      </c>
      <c r="AH103" s="41">
        <f t="shared" si="152"/>
        <v>-29</v>
      </c>
      <c r="AI103" s="42">
        <f t="shared" si="153"/>
        <v>-26.088000000000001</v>
      </c>
      <c r="AJ103" s="40">
        <f t="shared" si="154"/>
        <v>37</v>
      </c>
      <c r="AK103" s="41">
        <f t="shared" si="155"/>
        <v>42</v>
      </c>
      <c r="AL103" s="42">
        <f t="shared" si="156"/>
        <v>5.3460000000000001</v>
      </c>
      <c r="AM103" s="43" t="str">
        <f t="shared" si="157"/>
        <v>-37º -42' -5,346" S</v>
      </c>
      <c r="AN103" s="43" t="str">
        <f t="shared" si="158"/>
        <v>122º 29' 26,088" W</v>
      </c>
      <c r="AO103" s="43" t="str">
        <f t="shared" si="159"/>
        <v>10 S 544907 4172817</v>
      </c>
    </row>
    <row r="104" spans="5:41" x14ac:dyDescent="0.25">
      <c r="E104" s="53">
        <v>37.727736999999998</v>
      </c>
      <c r="F104" s="53">
        <v>-122.48800300000001</v>
      </c>
      <c r="G104" s="52">
        <f t="shared" si="126"/>
        <v>-2.137818946542692</v>
      </c>
      <c r="H104" s="52">
        <f t="shared" si="127"/>
        <v>0.65847322997648783</v>
      </c>
      <c r="I104" s="52">
        <f t="shared" si="128"/>
        <v>10</v>
      </c>
      <c r="J104" s="52">
        <f t="shared" si="129"/>
        <v>-123</v>
      </c>
      <c r="K104" s="52">
        <f t="shared" si="130"/>
        <v>8.9360334103334438E-3</v>
      </c>
      <c r="L104" s="52">
        <f t="shared" si="131"/>
        <v>7.067659598166234E-3</v>
      </c>
      <c r="M104" s="52">
        <f t="shared" si="132"/>
        <v>7.0677772824950229E-3</v>
      </c>
      <c r="N104" s="52">
        <f t="shared" si="133"/>
        <v>1.9323762950884671E-5</v>
      </c>
      <c r="O104" s="52">
        <f t="shared" si="134"/>
        <v>6383591.3279516147</v>
      </c>
      <c r="P104" s="52">
        <f t="shared" si="135"/>
        <v>1.0530195256704591E-7</v>
      </c>
      <c r="Q104" s="52">
        <f t="shared" si="136"/>
        <v>0.96795277141758573</v>
      </c>
      <c r="R104" s="52">
        <f t="shared" si="137"/>
        <v>0.60551848879190906</v>
      </c>
      <c r="S104" s="52">
        <f t="shared" si="138"/>
        <v>1.1424496156852806</v>
      </c>
      <c r="T104" s="52">
        <f t="shared" si="139"/>
        <v>1.0082168339619377</v>
      </c>
      <c r="U104" s="52">
        <f t="shared" si="140"/>
        <v>1.8066253465728863</v>
      </c>
      <c r="V104" s="52">
        <f t="shared" si="160"/>
        <v>5.0546225567071803E-3</v>
      </c>
      <c r="W104" s="52">
        <f t="shared" si="141"/>
        <v>4.2582015317955055E-5</v>
      </c>
      <c r="X104" s="52">
        <f t="shared" si="142"/>
        <v>1.6740578955036711E-7</v>
      </c>
      <c r="Y104" s="52">
        <f t="shared" si="143"/>
        <v>4175607.5616008854</v>
      </c>
      <c r="Z104" s="38" t="str">
        <f t="shared" si="144"/>
        <v>S</v>
      </c>
      <c r="AA104" s="38" t="str">
        <f t="shared" si="145"/>
        <v>S</v>
      </c>
      <c r="AB104" s="38" t="str">
        <f t="shared" si="146"/>
        <v>U</v>
      </c>
      <c r="AC104" s="50">
        <f t="shared" si="147"/>
        <v>545117.80335209286</v>
      </c>
      <c r="AD104" s="50">
        <f t="shared" si="148"/>
        <v>4175730.9166194717</v>
      </c>
      <c r="AE104" s="51">
        <f t="shared" si="149"/>
        <v>10</v>
      </c>
      <c r="AF104" s="51" t="str">
        <f t="shared" si="150"/>
        <v>S</v>
      </c>
      <c r="AG104" s="40">
        <f t="shared" si="151"/>
        <v>-122</v>
      </c>
      <c r="AH104" s="41">
        <f t="shared" si="152"/>
        <v>-29</v>
      </c>
      <c r="AI104" s="42">
        <f t="shared" si="153"/>
        <v>-16.811</v>
      </c>
      <c r="AJ104" s="40">
        <f t="shared" si="154"/>
        <v>37</v>
      </c>
      <c r="AK104" s="41">
        <f t="shared" si="155"/>
        <v>43</v>
      </c>
      <c r="AL104" s="42">
        <f t="shared" si="156"/>
        <v>39.853000000000002</v>
      </c>
      <c r="AM104" s="43" t="str">
        <f t="shared" si="157"/>
        <v>-37º -43' -39,853" S</v>
      </c>
      <c r="AN104" s="43" t="str">
        <f t="shared" si="158"/>
        <v>122º 29' 16,811" W</v>
      </c>
      <c r="AO104" s="43" t="str">
        <f t="shared" si="159"/>
        <v>10 S 545118 4175731</v>
      </c>
    </row>
    <row r="105" spans="5:41" x14ac:dyDescent="0.25">
      <c r="E105" s="53">
        <v>37.75520324707</v>
      </c>
      <c r="F105" s="53">
        <v>-122.43782043457</v>
      </c>
      <c r="G105" s="52">
        <f t="shared" si="126"/>
        <v>-2.1369430955488409</v>
      </c>
      <c r="H105" s="52">
        <f t="shared" si="127"/>
        <v>0.65895260642102571</v>
      </c>
      <c r="I105" s="52">
        <f t="shared" si="128"/>
        <v>10</v>
      </c>
      <c r="J105" s="52">
        <f t="shared" si="129"/>
        <v>-123</v>
      </c>
      <c r="K105" s="52">
        <f t="shared" si="130"/>
        <v>9.8118844041845676E-3</v>
      </c>
      <c r="L105" s="52">
        <f t="shared" si="131"/>
        <v>7.7574846720357806E-3</v>
      </c>
      <c r="M105" s="52">
        <f t="shared" si="132"/>
        <v>7.7576402890954842E-3</v>
      </c>
      <c r="N105" s="52">
        <f t="shared" si="133"/>
        <v>2.3303246115435883E-5</v>
      </c>
      <c r="O105" s="52">
        <f t="shared" si="134"/>
        <v>6383601.2687491281</v>
      </c>
      <c r="P105" s="52">
        <f t="shared" si="135"/>
        <v>1.2676743164051211E-7</v>
      </c>
      <c r="Q105" s="52">
        <f t="shared" si="136"/>
        <v>0.96819310032475214</v>
      </c>
      <c r="R105" s="52">
        <f t="shared" si="137"/>
        <v>0.60521951969593346</v>
      </c>
      <c r="S105" s="52">
        <f t="shared" si="138"/>
        <v>1.1430491565834018</v>
      </c>
      <c r="T105" s="52">
        <f t="shared" si="139"/>
        <v>1.0085917473615347</v>
      </c>
      <c r="U105" s="52">
        <f t="shared" si="140"/>
        <v>1.8070942389006284</v>
      </c>
      <c r="V105" s="52">
        <f t="shared" si="160"/>
        <v>5.0546225567071803E-3</v>
      </c>
      <c r="W105" s="52">
        <f t="shared" si="141"/>
        <v>4.2582015317955055E-5</v>
      </c>
      <c r="X105" s="52">
        <f t="shared" si="142"/>
        <v>1.6740578955036711E-7</v>
      </c>
      <c r="Y105" s="52">
        <f t="shared" si="143"/>
        <v>4178654.8646277594</v>
      </c>
      <c r="Z105" s="38" t="str">
        <f t="shared" si="144"/>
        <v>S</v>
      </c>
      <c r="AA105" s="38" t="str">
        <f t="shared" si="145"/>
        <v>S</v>
      </c>
      <c r="AB105" s="38" t="str">
        <f t="shared" si="146"/>
        <v>U</v>
      </c>
      <c r="AC105" s="50">
        <f t="shared" si="147"/>
        <v>549521.68448454817</v>
      </c>
      <c r="AD105" s="50">
        <f t="shared" si="148"/>
        <v>4178803.6232780856</v>
      </c>
      <c r="AE105" s="51">
        <f t="shared" si="149"/>
        <v>10</v>
      </c>
      <c r="AF105" s="51" t="str">
        <f t="shared" si="150"/>
        <v>S</v>
      </c>
      <c r="AG105" s="40">
        <f t="shared" si="151"/>
        <v>-122</v>
      </c>
      <c r="AH105" s="41">
        <f t="shared" si="152"/>
        <v>-26</v>
      </c>
      <c r="AI105" s="42">
        <f t="shared" si="153"/>
        <v>-16.154</v>
      </c>
      <c r="AJ105" s="40">
        <f t="shared" si="154"/>
        <v>37</v>
      </c>
      <c r="AK105" s="41">
        <f t="shared" si="155"/>
        <v>45</v>
      </c>
      <c r="AL105" s="42">
        <f t="shared" si="156"/>
        <v>18.731999999999999</v>
      </c>
      <c r="AM105" s="43" t="str">
        <f t="shared" si="157"/>
        <v>-37º -45' -18,732" S</v>
      </c>
      <c r="AN105" s="43" t="str">
        <f t="shared" si="158"/>
        <v>122º 26' 16,154" W</v>
      </c>
      <c r="AO105" s="43" t="str">
        <f t="shared" si="159"/>
        <v>10 S 549522 4178804</v>
      </c>
    </row>
    <row r="106" spans="5:41" x14ac:dyDescent="0.25">
      <c r="E106" s="53">
        <v>37.781295999999998</v>
      </c>
      <c r="F106" s="53">
        <v>-122.433308</v>
      </c>
      <c r="G106" s="52">
        <f t="shared" ref="G106:G169" si="161">F106*PI()/180</f>
        <v>-2.1368643387083135</v>
      </c>
      <c r="H106" s="52">
        <f t="shared" ref="H106:H169" si="162">E106*PI()/180</f>
        <v>0.65940801087056355</v>
      </c>
      <c r="I106" s="52">
        <f t="shared" ref="I106:I169" si="163">TRUNC((F106/6)+31)</f>
        <v>10</v>
      </c>
      <c r="J106" s="52">
        <f t="shared" ref="J106:J169" si="164">6*I106-183</f>
        <v>-123</v>
      </c>
      <c r="K106" s="52">
        <f t="shared" ref="K106:K169" si="165">+G106-((J106*PI())/180)</f>
        <v>9.8906412447119507E-3</v>
      </c>
      <c r="L106" s="52">
        <f t="shared" ref="L106:L169" si="166">COS(H106)*SIN(K106)</f>
        <v>7.8169908202388259E-3</v>
      </c>
      <c r="M106" s="52">
        <f t="shared" ref="M106:M169" si="167">(1/2)*LN((1+L106)/(1-L106))</f>
        <v>7.8171500460514458E-3</v>
      </c>
      <c r="N106" s="52">
        <f t="shared" ref="N106:N169" si="168">ATAN((TAN(H106))/COS(K106))-H106</f>
        <v>2.3684414302560519E-5</v>
      </c>
      <c r="O106" s="52">
        <f t="shared" ref="O106:O169" si="169">($C$19/(1+$C$18*(COS(H106))^2)^(1/2))*0.9996</f>
        <v>6383610.714765735</v>
      </c>
      <c r="P106" s="52">
        <f t="shared" ref="P106:P169" si="170">($C$18/2)*M106^2*(COS(H106))^2</f>
        <v>1.2862898275839645E-7</v>
      </c>
      <c r="Q106" s="52">
        <f t="shared" ref="Q106:Q169" si="171">SIN(2*H106)</f>
        <v>0.96842058687325017</v>
      </c>
      <c r="R106" s="52">
        <f t="shared" ref="R106:R169" si="172">+Q106*(COS(H106))^2</f>
        <v>0.60493467634881004</v>
      </c>
      <c r="S106" s="52">
        <f t="shared" ref="S106:S169" si="173">H106+(Q106/2)</f>
        <v>1.1436183043071886</v>
      </c>
      <c r="T106" s="52">
        <f t="shared" ref="T106:T169" si="174">((3*S106)+R106)/4</f>
        <v>1.008947397317594</v>
      </c>
      <c r="U106" s="52">
        <f t="shared" ref="U106:U169" si="175">(5*T106+R106*(COS(H106))^2)/3</f>
        <v>1.8075387171659638</v>
      </c>
      <c r="V106" s="52">
        <f t="shared" si="160"/>
        <v>5.0546225567071803E-3</v>
      </c>
      <c r="W106" s="52">
        <f t="shared" ref="W106:W169" si="176">(5/3)*V106^2</f>
        <v>4.2582015317955055E-5</v>
      </c>
      <c r="X106" s="52">
        <f t="shared" ref="X106:X169" si="177">(35/27)*V106^3</f>
        <v>1.6740578955036711E-7</v>
      </c>
      <c r="Y106" s="52">
        <f t="shared" ref="Y106:Y169" si="178">0.9996*$C$19*(H106-(V106*S106)+(W106*T106)-(X106*U106))</f>
        <v>4181549.7955223257</v>
      </c>
      <c r="Z106" s="38" t="str">
        <f t="shared" ref="Z106:Z169" si="179">IF(E106&lt;-72,"C",IF(E106&lt;-64,"D",IF(E106&lt;-56,"E",IF(E106&lt;-48,"F",IF(E106&lt;-40,"G",IF(E106&lt;-32,"H",IF(E106&lt;-24,"J",IF(E106&lt;-16,"K",AA106))))))))</f>
        <v>S</v>
      </c>
      <c r="AA106" s="38" t="str">
        <f t="shared" ref="AA106:AA169" si="180">IF(E106&lt;-8,"L",IF(E106&lt;0,"M",IF(E106&lt;8,"N",IF(E106&lt;16,"P",IF(E106&lt;24,"Q",IF(E106&lt;32,"R",IF(E106&lt;40,"S",IF(E106&lt;48,"T","no"))))))))</f>
        <v>S</v>
      </c>
      <c r="AB106" s="38" t="str">
        <f t="shared" ref="AB106:AB169" si="181">IF(E106&lt;56,"U",IF(E106&lt;64,"V",IF(E106&lt;72,"W",IF(E106&lt;84,"X","no"))))</f>
        <v>U</v>
      </c>
      <c r="AC106" s="50">
        <f t="shared" ref="AC106:AC169" si="182">M106*O106*(1+P106/3)+500000</f>
        <v>549901.64493250463</v>
      </c>
      <c r="AD106" s="50">
        <f t="shared" ref="AD106:AD169" si="183">IF($C$22="S",N106*O106*(1+P106)+Y106+10000000,N106*O106*(1+P106)+Y106)</f>
        <v>4181700.9876226881</v>
      </c>
      <c r="AE106" s="51">
        <f t="shared" ref="AE106:AE169" si="184">I106</f>
        <v>10</v>
      </c>
      <c r="AF106" s="51" t="str">
        <f t="shared" ref="AF106:AF169" si="185">IF(E106&lt;-16,Z106,IF(E106&lt;48,AA106,IF(E106&lt;84,AB106,"MALO")))</f>
        <v>S</v>
      </c>
      <c r="AG106" s="40">
        <f t="shared" ref="AG106:AG169" si="186">TRUNC(F106,0)</f>
        <v>-122</v>
      </c>
      <c r="AH106" s="41">
        <f t="shared" ref="AH106:AH169" si="187">TRUNC((F106-AG106)*60,0)</f>
        <v>-25</v>
      </c>
      <c r="AI106" s="42">
        <f t="shared" ref="AI106:AI169" si="188">ROUND((((F106-AG106)*60)-AH106)*60,3)</f>
        <v>-59.908999999999999</v>
      </c>
      <c r="AJ106" s="40">
        <f t="shared" ref="AJ106:AJ169" si="189">TRUNC(E106,0)</f>
        <v>37</v>
      </c>
      <c r="AK106" s="41">
        <f t="shared" ref="AK106:AK169" si="190">TRUNC((E106-AJ106)*60,0)</f>
        <v>46</v>
      </c>
      <c r="AL106" s="42">
        <f t="shared" ref="AL106:AL169" si="191">ROUND((((E106-AJ106)*60)-AK106)*60,3)</f>
        <v>52.665999999999997</v>
      </c>
      <c r="AM106" s="43" t="str">
        <f t="shared" ref="AM106:AM169" si="192">CONCATENATE(-AJ106,"º ",-AK106,"' ",-AL106,""" S")</f>
        <v>-37º -46' -52,666" S</v>
      </c>
      <c r="AN106" s="43" t="str">
        <f t="shared" ref="AN106:AN169" si="193">CONCATENATE(-AG106,"º ",-AH106,"' ",-AI106,""" W")</f>
        <v>122º 25' 59,909" W</v>
      </c>
      <c r="AO106" s="43" t="str">
        <f t="shared" ref="AO106:AO169" si="194">CONCATENATE(AE106," ",AF106," ",ROUND(AC106,0)," ",ROUND(AD106,0))</f>
        <v>10 S 549902 4181701</v>
      </c>
    </row>
    <row r="107" spans="5:41" x14ac:dyDescent="0.25">
      <c r="E107" s="53">
        <v>37.747781000000003</v>
      </c>
      <c r="F107" s="53">
        <v>-122.43497000000001</v>
      </c>
      <c r="G107" s="52">
        <f t="shared" si="161"/>
        <v>-2.1368933460804818</v>
      </c>
      <c r="H107" s="52">
        <f t="shared" si="162"/>
        <v>0.6588230637717577</v>
      </c>
      <c r="I107" s="52">
        <f t="shared" si="163"/>
        <v>10</v>
      </c>
      <c r="J107" s="52">
        <f t="shared" si="164"/>
        <v>-123</v>
      </c>
      <c r="K107" s="52">
        <f t="shared" si="165"/>
        <v>9.8616338725436847E-3</v>
      </c>
      <c r="L107" s="52">
        <f t="shared" si="166"/>
        <v>7.7975985113957558E-3</v>
      </c>
      <c r="M107" s="52">
        <f t="shared" si="167"/>
        <v>7.7977565550999377E-3</v>
      </c>
      <c r="N107" s="52">
        <f t="shared" si="168"/>
        <v>2.353858391579422E-5</v>
      </c>
      <c r="O107" s="52">
        <f t="shared" si="169"/>
        <v>6383598.582183958</v>
      </c>
      <c r="P107" s="52">
        <f t="shared" si="170"/>
        <v>1.2810759748924275E-7</v>
      </c>
      <c r="Q107" s="52">
        <f t="shared" si="171"/>
        <v>0.96812824361153527</v>
      </c>
      <c r="R107" s="52">
        <f t="shared" si="172"/>
        <v>0.60530039843364247</v>
      </c>
      <c r="S107" s="52">
        <f t="shared" si="173"/>
        <v>1.1428871855775253</v>
      </c>
      <c r="T107" s="52">
        <f t="shared" si="174"/>
        <v>1.0084904887915547</v>
      </c>
      <c r="U107" s="52">
        <f t="shared" si="175"/>
        <v>1.8069676323147978</v>
      </c>
      <c r="V107" s="52">
        <f t="shared" si="160"/>
        <v>5.0546225567071803E-3</v>
      </c>
      <c r="W107" s="52">
        <f t="shared" si="176"/>
        <v>4.2582015317955055E-5</v>
      </c>
      <c r="X107" s="52">
        <f t="shared" si="177"/>
        <v>1.6740578955036711E-7</v>
      </c>
      <c r="Y107" s="52">
        <f t="shared" si="178"/>
        <v>4177831.3857425307</v>
      </c>
      <c r="Z107" s="38" t="str">
        <f t="shared" si="179"/>
        <v>S</v>
      </c>
      <c r="AA107" s="38" t="str">
        <f t="shared" si="180"/>
        <v>S</v>
      </c>
      <c r="AB107" s="38" t="str">
        <f t="shared" si="181"/>
        <v>U</v>
      </c>
      <c r="AC107" s="50">
        <f t="shared" si="182"/>
        <v>549777.74981498753</v>
      </c>
      <c r="AD107" s="50">
        <f t="shared" si="183"/>
        <v>4177981.6466326918</v>
      </c>
      <c r="AE107" s="51">
        <f t="shared" si="184"/>
        <v>10</v>
      </c>
      <c r="AF107" s="51" t="str">
        <f t="shared" si="185"/>
        <v>S</v>
      </c>
      <c r="AG107" s="40">
        <f t="shared" si="186"/>
        <v>-122</v>
      </c>
      <c r="AH107" s="41">
        <f t="shared" si="187"/>
        <v>-26</v>
      </c>
      <c r="AI107" s="42">
        <f t="shared" si="188"/>
        <v>-5.8920000000000003</v>
      </c>
      <c r="AJ107" s="40">
        <f t="shared" si="189"/>
        <v>37</v>
      </c>
      <c r="AK107" s="41">
        <f t="shared" si="190"/>
        <v>44</v>
      </c>
      <c r="AL107" s="42">
        <f t="shared" si="191"/>
        <v>52.012</v>
      </c>
      <c r="AM107" s="43" t="str">
        <f t="shared" si="192"/>
        <v>-37º -44' -52,012" S</v>
      </c>
      <c r="AN107" s="43" t="str">
        <f t="shared" si="193"/>
        <v>122º 26' 5,892" W</v>
      </c>
      <c r="AO107" s="43" t="str">
        <f t="shared" si="194"/>
        <v>10 S 549778 4177982</v>
      </c>
    </row>
    <row r="108" spans="5:41" x14ac:dyDescent="0.25">
      <c r="E108" s="53">
        <v>37.744216918945</v>
      </c>
      <c r="F108" s="53">
        <v>-122.44743347168</v>
      </c>
      <c r="G108" s="52">
        <f t="shared" si="161"/>
        <v>-2.1371108746975267</v>
      </c>
      <c r="H108" s="52">
        <f t="shared" si="162"/>
        <v>0.65876085882253999</v>
      </c>
      <c r="I108" s="52">
        <f t="shared" si="163"/>
        <v>10</v>
      </c>
      <c r="J108" s="52">
        <f t="shared" si="164"/>
        <v>-123</v>
      </c>
      <c r="K108" s="52">
        <f t="shared" si="165"/>
        <v>9.6441052554987472E-3</v>
      </c>
      <c r="L108" s="52">
        <f t="shared" si="166"/>
        <v>7.625971162033879E-3</v>
      </c>
      <c r="M108" s="52">
        <f t="shared" si="167"/>
        <v>7.626118997752146E-3</v>
      </c>
      <c r="N108" s="52">
        <f t="shared" si="168"/>
        <v>2.2510858773694409E-5</v>
      </c>
      <c r="O108" s="52">
        <f t="shared" si="169"/>
        <v>6383597.2921902277</v>
      </c>
      <c r="P108" s="52">
        <f t="shared" si="170"/>
        <v>1.2254187636258766E-7</v>
      </c>
      <c r="Q108" s="52">
        <f t="shared" si="171"/>
        <v>0.96809707703901504</v>
      </c>
      <c r="R108" s="52">
        <f t="shared" si="172"/>
        <v>0.60533921239581756</v>
      </c>
      <c r="S108" s="52">
        <f t="shared" si="173"/>
        <v>1.1428093973420475</v>
      </c>
      <c r="T108" s="52">
        <f t="shared" si="174"/>
        <v>1.00844185110549</v>
      </c>
      <c r="U108" s="52">
        <f t="shared" si="175"/>
        <v>1.8069068101482317</v>
      </c>
      <c r="V108" s="52">
        <f t="shared" si="160"/>
        <v>5.0546225567071803E-3</v>
      </c>
      <c r="W108" s="52">
        <f t="shared" si="176"/>
        <v>4.2582015317955055E-5</v>
      </c>
      <c r="X108" s="52">
        <f t="shared" si="177"/>
        <v>1.6740578955036711E-7</v>
      </c>
      <c r="Y108" s="52">
        <f t="shared" si="178"/>
        <v>4177435.9606476841</v>
      </c>
      <c r="Z108" s="38" t="str">
        <f t="shared" si="179"/>
        <v>S</v>
      </c>
      <c r="AA108" s="38" t="str">
        <f t="shared" si="180"/>
        <v>S</v>
      </c>
      <c r="AB108" s="38" t="str">
        <f t="shared" si="181"/>
        <v>U</v>
      </c>
      <c r="AC108" s="50">
        <f t="shared" si="182"/>
        <v>548682.07457250194</v>
      </c>
      <c r="AD108" s="50">
        <f t="shared" si="183"/>
        <v>4177579.6609224058</v>
      </c>
      <c r="AE108" s="51">
        <f t="shared" si="184"/>
        <v>10</v>
      </c>
      <c r="AF108" s="51" t="str">
        <f t="shared" si="185"/>
        <v>S</v>
      </c>
      <c r="AG108" s="40">
        <f t="shared" si="186"/>
        <v>-122</v>
      </c>
      <c r="AH108" s="41">
        <f t="shared" si="187"/>
        <v>-26</v>
      </c>
      <c r="AI108" s="42">
        <f t="shared" si="188"/>
        <v>-50.76</v>
      </c>
      <c r="AJ108" s="40">
        <f t="shared" si="189"/>
        <v>37</v>
      </c>
      <c r="AK108" s="41">
        <f t="shared" si="190"/>
        <v>44</v>
      </c>
      <c r="AL108" s="42">
        <f t="shared" si="191"/>
        <v>39.180999999999997</v>
      </c>
      <c r="AM108" s="43" t="str">
        <f t="shared" si="192"/>
        <v>-37º -44' -39,181" S</v>
      </c>
      <c r="AN108" s="43" t="str">
        <f t="shared" si="193"/>
        <v>122º 26' 50,76" W</v>
      </c>
      <c r="AO108" s="43" t="str">
        <f t="shared" si="194"/>
        <v>10 S 548682 4177580</v>
      </c>
    </row>
    <row r="109" spans="5:41" x14ac:dyDescent="0.25">
      <c r="E109" s="53">
        <v>37.771683000000003</v>
      </c>
      <c r="F109" s="53">
        <v>-122.42077500000001</v>
      </c>
      <c r="G109" s="52">
        <f t="shared" si="161"/>
        <v>-2.1366455965931612</v>
      </c>
      <c r="H109" s="52">
        <f t="shared" si="162"/>
        <v>0.6592402323695693</v>
      </c>
      <c r="I109" s="52">
        <f t="shared" si="163"/>
        <v>10</v>
      </c>
      <c r="J109" s="52">
        <f t="shared" si="164"/>
        <v>-123</v>
      </c>
      <c r="K109" s="52">
        <f t="shared" si="165"/>
        <v>1.0109383359864221E-2</v>
      </c>
      <c r="L109" s="52">
        <f t="shared" si="166"/>
        <v>7.9909051181700878E-3</v>
      </c>
      <c r="M109" s="52">
        <f t="shared" si="167"/>
        <v>7.9910752099425792E-3</v>
      </c>
      <c r="N109" s="52">
        <f t="shared" si="168"/>
        <v>2.4741497170244209E-5</v>
      </c>
      <c r="O109" s="52">
        <f t="shared" si="169"/>
        <v>6383607.2344345907</v>
      </c>
      <c r="P109" s="52">
        <f t="shared" si="170"/>
        <v>1.3445139719381848E-7</v>
      </c>
      <c r="Q109" s="52">
        <f t="shared" si="171"/>
        <v>0.96833687053845419</v>
      </c>
      <c r="R109" s="52">
        <f t="shared" si="172"/>
        <v>0.60503971073557494</v>
      </c>
      <c r="S109" s="52">
        <f t="shared" si="173"/>
        <v>1.1434086676387964</v>
      </c>
      <c r="T109" s="52">
        <f t="shared" si="174"/>
        <v>1.008816428412991</v>
      </c>
      <c r="U109" s="52">
        <f t="shared" si="175"/>
        <v>1.8073750735228824</v>
      </c>
      <c r="V109" s="52">
        <f t="shared" si="160"/>
        <v>5.0546225567071803E-3</v>
      </c>
      <c r="W109" s="52">
        <f t="shared" si="176"/>
        <v>4.2582015317955055E-5</v>
      </c>
      <c r="X109" s="52">
        <f t="shared" si="177"/>
        <v>1.6740578955036711E-7</v>
      </c>
      <c r="Y109" s="52">
        <f t="shared" si="178"/>
        <v>4180483.2537980042</v>
      </c>
      <c r="Z109" s="38" t="str">
        <f t="shared" si="179"/>
        <v>S</v>
      </c>
      <c r="AA109" s="38" t="str">
        <f t="shared" si="180"/>
        <v>S</v>
      </c>
      <c r="AB109" s="38" t="str">
        <f t="shared" si="181"/>
        <v>U</v>
      </c>
      <c r="AC109" s="50">
        <f t="shared" si="182"/>
        <v>551011.88780730683</v>
      </c>
      <c r="AD109" s="50">
        <f t="shared" si="183"/>
        <v>4180641.1938195662</v>
      </c>
      <c r="AE109" s="51">
        <f t="shared" si="184"/>
        <v>10</v>
      </c>
      <c r="AF109" s="51" t="str">
        <f t="shared" si="185"/>
        <v>S</v>
      </c>
      <c r="AG109" s="40">
        <f t="shared" si="186"/>
        <v>-122</v>
      </c>
      <c r="AH109" s="41">
        <f t="shared" si="187"/>
        <v>-25</v>
      </c>
      <c r="AI109" s="42">
        <f t="shared" si="188"/>
        <v>-14.79</v>
      </c>
      <c r="AJ109" s="40">
        <f t="shared" si="189"/>
        <v>37</v>
      </c>
      <c r="AK109" s="41">
        <f t="shared" si="190"/>
        <v>46</v>
      </c>
      <c r="AL109" s="42">
        <f t="shared" si="191"/>
        <v>18.059000000000001</v>
      </c>
      <c r="AM109" s="43" t="str">
        <f t="shared" si="192"/>
        <v>-37º -46' -18,059" S</v>
      </c>
      <c r="AN109" s="43" t="str">
        <f t="shared" si="193"/>
        <v>122º 25' 14,79" W</v>
      </c>
      <c r="AO109" s="43" t="str">
        <f t="shared" si="194"/>
        <v>10 S 551012 4180641</v>
      </c>
    </row>
    <row r="110" spans="5:41" x14ac:dyDescent="0.25">
      <c r="E110" s="53">
        <v>37.760981000000001</v>
      </c>
      <c r="F110" s="53">
        <v>-122.43753599999999</v>
      </c>
      <c r="G110" s="52">
        <f t="shared" si="161"/>
        <v>-2.1369381312290878</v>
      </c>
      <c r="H110" s="52">
        <f t="shared" si="162"/>
        <v>0.65905344723302095</v>
      </c>
      <c r="I110" s="52">
        <f t="shared" si="163"/>
        <v>10</v>
      </c>
      <c r="J110" s="52">
        <f t="shared" si="164"/>
        <v>-123</v>
      </c>
      <c r="K110" s="52">
        <f t="shared" si="165"/>
        <v>9.8168487239376212E-3</v>
      </c>
      <c r="L110" s="52">
        <f t="shared" si="166"/>
        <v>7.7608032842895087E-3</v>
      </c>
      <c r="M110" s="52">
        <f t="shared" si="167"/>
        <v>7.7609591011559608E-3</v>
      </c>
      <c r="N110" s="52">
        <f t="shared" si="168"/>
        <v>2.3328048336379581E-5</v>
      </c>
      <c r="O110" s="52">
        <f t="shared" si="169"/>
        <v>6383603.3601981588</v>
      </c>
      <c r="P110" s="52">
        <f t="shared" si="170"/>
        <v>1.2685610311434814E-7</v>
      </c>
      <c r="Q110" s="52">
        <f t="shared" si="171"/>
        <v>0.96824354221438702</v>
      </c>
      <c r="R110" s="52">
        <f t="shared" si="172"/>
        <v>0.60515651567500295</v>
      </c>
      <c r="S110" s="52">
        <f t="shared" si="173"/>
        <v>1.1431752183402144</v>
      </c>
      <c r="T110" s="52">
        <f t="shared" si="174"/>
        <v>1.0086705426739115</v>
      </c>
      <c r="U110" s="52">
        <f t="shared" si="175"/>
        <v>1.8071927414349762</v>
      </c>
      <c r="V110" s="52">
        <f t="shared" si="160"/>
        <v>5.0546225567071803E-3</v>
      </c>
      <c r="W110" s="52">
        <f t="shared" si="176"/>
        <v>4.2582015317955055E-5</v>
      </c>
      <c r="X110" s="52">
        <f t="shared" si="177"/>
        <v>1.6740578955036711E-7</v>
      </c>
      <c r="Y110" s="52">
        <f t="shared" si="178"/>
        <v>4179295.8919121958</v>
      </c>
      <c r="Z110" s="38" t="str">
        <f t="shared" si="179"/>
        <v>S</v>
      </c>
      <c r="AA110" s="38" t="str">
        <f t="shared" si="180"/>
        <v>S</v>
      </c>
      <c r="AB110" s="38" t="str">
        <f t="shared" si="181"/>
        <v>U</v>
      </c>
      <c r="AC110" s="50">
        <f t="shared" si="182"/>
        <v>549542.88669143873</v>
      </c>
      <c r="AD110" s="50">
        <f t="shared" si="183"/>
        <v>4179444.8089388339</v>
      </c>
      <c r="AE110" s="51">
        <f t="shared" si="184"/>
        <v>10</v>
      </c>
      <c r="AF110" s="51" t="str">
        <f t="shared" si="185"/>
        <v>S</v>
      </c>
      <c r="AG110" s="40">
        <f t="shared" si="186"/>
        <v>-122</v>
      </c>
      <c r="AH110" s="41">
        <f t="shared" si="187"/>
        <v>-26</v>
      </c>
      <c r="AI110" s="42">
        <f t="shared" si="188"/>
        <v>-15.13</v>
      </c>
      <c r="AJ110" s="40">
        <f t="shared" si="189"/>
        <v>37</v>
      </c>
      <c r="AK110" s="41">
        <f t="shared" si="190"/>
        <v>45</v>
      </c>
      <c r="AL110" s="42">
        <f t="shared" si="191"/>
        <v>39.531999999999996</v>
      </c>
      <c r="AM110" s="43" t="str">
        <f t="shared" si="192"/>
        <v>-37º -45' -39,532" S</v>
      </c>
      <c r="AN110" s="43" t="str">
        <f t="shared" si="193"/>
        <v>122º 26' 15,13" W</v>
      </c>
      <c r="AO110" s="43" t="str">
        <f t="shared" si="194"/>
        <v>10 S 549543 4179445</v>
      </c>
    </row>
    <row r="111" spans="5:41" x14ac:dyDescent="0.25">
      <c r="E111" s="53">
        <v>37.772106000000001</v>
      </c>
      <c r="F111" s="53">
        <v>-122.44194</v>
      </c>
      <c r="G111" s="52">
        <f t="shared" si="161"/>
        <v>-2.1370149955293458</v>
      </c>
      <c r="H111" s="52">
        <f t="shared" si="162"/>
        <v>0.65924761511230534</v>
      </c>
      <c r="I111" s="52">
        <f t="shared" si="163"/>
        <v>10</v>
      </c>
      <c r="J111" s="52">
        <f t="shared" si="164"/>
        <v>-123</v>
      </c>
      <c r="K111" s="52">
        <f t="shared" si="165"/>
        <v>9.7399844236796262E-3</v>
      </c>
      <c r="L111" s="52">
        <f t="shared" si="166"/>
        <v>7.6988811746917154E-3</v>
      </c>
      <c r="M111" s="52">
        <f t="shared" si="167"/>
        <v>7.6990332914427095E-3</v>
      </c>
      <c r="N111" s="52">
        <f t="shared" si="168"/>
        <v>2.2966461787343739E-5</v>
      </c>
      <c r="O111" s="52">
        <f t="shared" si="169"/>
        <v>6383607.3875728492</v>
      </c>
      <c r="P111" s="52">
        <f t="shared" si="170"/>
        <v>1.2480221964074208E-7</v>
      </c>
      <c r="Q111" s="52">
        <f t="shared" si="171"/>
        <v>0.96834055659442941</v>
      </c>
      <c r="R111" s="52">
        <f t="shared" si="172"/>
        <v>0.60503509120788579</v>
      </c>
      <c r="S111" s="52">
        <f t="shared" si="173"/>
        <v>1.14341789340952</v>
      </c>
      <c r="T111" s="52">
        <f t="shared" si="174"/>
        <v>1.0088221928591115</v>
      </c>
      <c r="U111" s="52">
        <f t="shared" si="175"/>
        <v>1.8073822770054033</v>
      </c>
      <c r="V111" s="52">
        <f t="shared" si="160"/>
        <v>5.0546225567071803E-3</v>
      </c>
      <c r="W111" s="52">
        <f t="shared" si="176"/>
        <v>4.2582015317955055E-5</v>
      </c>
      <c r="X111" s="52">
        <f t="shared" si="177"/>
        <v>1.6740578955036711E-7</v>
      </c>
      <c r="Y111" s="52">
        <f t="shared" si="178"/>
        <v>4180530.1847037254</v>
      </c>
      <c r="Z111" s="38" t="str">
        <f t="shared" si="179"/>
        <v>S</v>
      </c>
      <c r="AA111" s="38" t="str">
        <f t="shared" si="180"/>
        <v>S</v>
      </c>
      <c r="AB111" s="38" t="str">
        <f t="shared" si="181"/>
        <v>U</v>
      </c>
      <c r="AC111" s="50">
        <f t="shared" si="182"/>
        <v>549147.60784099973</v>
      </c>
      <c r="AD111" s="50">
        <f t="shared" si="183"/>
        <v>4180676.7935971548</v>
      </c>
      <c r="AE111" s="51">
        <f t="shared" si="184"/>
        <v>10</v>
      </c>
      <c r="AF111" s="51" t="str">
        <f t="shared" si="185"/>
        <v>S</v>
      </c>
      <c r="AG111" s="40">
        <f t="shared" si="186"/>
        <v>-122</v>
      </c>
      <c r="AH111" s="41">
        <f t="shared" si="187"/>
        <v>-26</v>
      </c>
      <c r="AI111" s="42">
        <f t="shared" si="188"/>
        <v>-30.984000000000002</v>
      </c>
      <c r="AJ111" s="40">
        <f t="shared" si="189"/>
        <v>37</v>
      </c>
      <c r="AK111" s="41">
        <f t="shared" si="190"/>
        <v>46</v>
      </c>
      <c r="AL111" s="42">
        <f t="shared" si="191"/>
        <v>19.582000000000001</v>
      </c>
      <c r="AM111" s="43" t="str">
        <f t="shared" si="192"/>
        <v>-37º -46' -19,582" S</v>
      </c>
      <c r="AN111" s="43" t="str">
        <f t="shared" si="193"/>
        <v>122º 26' 30,984" W</v>
      </c>
      <c r="AO111" s="43" t="str">
        <f t="shared" si="194"/>
        <v>10 S 549148 4180677</v>
      </c>
    </row>
    <row r="112" spans="5:41" x14ac:dyDescent="0.25">
      <c r="E112" s="53">
        <v>37.761678000000003</v>
      </c>
      <c r="F112" s="53">
        <v>-122.50781600000001</v>
      </c>
      <c r="G112" s="52">
        <f t="shared" si="161"/>
        <v>-2.1381647486273896</v>
      </c>
      <c r="H112" s="52">
        <f t="shared" si="162"/>
        <v>0.65906561217790738</v>
      </c>
      <c r="I112" s="52">
        <f t="shared" si="163"/>
        <v>10</v>
      </c>
      <c r="J112" s="52">
        <f t="shared" si="164"/>
        <v>-123</v>
      </c>
      <c r="K112" s="52">
        <f t="shared" si="165"/>
        <v>8.5902313256358553E-3</v>
      </c>
      <c r="L112" s="52">
        <f t="shared" si="166"/>
        <v>6.7910507775188035E-3</v>
      </c>
      <c r="M112" s="52">
        <f t="shared" si="167"/>
        <v>6.7911551778067044E-3</v>
      </c>
      <c r="N112" s="52">
        <f t="shared" si="168"/>
        <v>1.7862589104189475E-5</v>
      </c>
      <c r="O112" s="52">
        <f t="shared" si="169"/>
        <v>6383603.6125078965</v>
      </c>
      <c r="P112" s="52">
        <f t="shared" si="170"/>
        <v>9.7131411603710934E-8</v>
      </c>
      <c r="Q112" s="52">
        <f t="shared" si="171"/>
        <v>0.96824962461644648</v>
      </c>
      <c r="R112" s="52">
        <f t="shared" si="172"/>
        <v>0.60514891251406655</v>
      </c>
      <c r="S112" s="52">
        <f t="shared" si="173"/>
        <v>1.1431904244861306</v>
      </c>
      <c r="T112" s="52">
        <f t="shared" si="174"/>
        <v>1.0086800464931147</v>
      </c>
      <c r="U112" s="52">
        <f t="shared" si="175"/>
        <v>1.8072046211814878</v>
      </c>
      <c r="V112" s="52">
        <f t="shared" si="160"/>
        <v>5.0546225567071803E-3</v>
      </c>
      <c r="W112" s="52">
        <f t="shared" si="176"/>
        <v>4.2582015317955055E-5</v>
      </c>
      <c r="X112" s="52">
        <f t="shared" si="177"/>
        <v>1.6740578955036711E-7</v>
      </c>
      <c r="Y112" s="52">
        <f t="shared" si="178"/>
        <v>4179373.2223672592</v>
      </c>
      <c r="Z112" s="38" t="str">
        <f t="shared" si="179"/>
        <v>S</v>
      </c>
      <c r="AA112" s="38" t="str">
        <f t="shared" si="180"/>
        <v>S</v>
      </c>
      <c r="AB112" s="38" t="str">
        <f t="shared" si="181"/>
        <v>U</v>
      </c>
      <c r="AC112" s="50">
        <f t="shared" si="182"/>
        <v>543352.04412976361</v>
      </c>
      <c r="AD112" s="50">
        <f t="shared" si="183"/>
        <v>4179487.2500666692</v>
      </c>
      <c r="AE112" s="51">
        <f t="shared" si="184"/>
        <v>10</v>
      </c>
      <c r="AF112" s="51" t="str">
        <f t="shared" si="185"/>
        <v>S</v>
      </c>
      <c r="AG112" s="40">
        <f t="shared" si="186"/>
        <v>-122</v>
      </c>
      <c r="AH112" s="41">
        <f t="shared" si="187"/>
        <v>-30</v>
      </c>
      <c r="AI112" s="42">
        <f t="shared" si="188"/>
        <v>-28.138000000000002</v>
      </c>
      <c r="AJ112" s="40">
        <f t="shared" si="189"/>
        <v>37</v>
      </c>
      <c r="AK112" s="41">
        <f t="shared" si="190"/>
        <v>45</v>
      </c>
      <c r="AL112" s="42">
        <f t="shared" si="191"/>
        <v>42.040999999999997</v>
      </c>
      <c r="AM112" s="43" t="str">
        <f t="shared" si="192"/>
        <v>-37º -45' -42,041" S</v>
      </c>
      <c r="AN112" s="43" t="str">
        <f t="shared" si="193"/>
        <v>122º 30' 28,138" W</v>
      </c>
      <c r="AO112" s="43" t="str">
        <f t="shared" si="194"/>
        <v>10 S 543352 4179487</v>
      </c>
    </row>
    <row r="113" spans="5:41" x14ac:dyDescent="0.25">
      <c r="E113" s="53">
        <v>37.775002000000001</v>
      </c>
      <c r="F113" s="53">
        <v>-122.46078</v>
      </c>
      <c r="G113" s="52">
        <f t="shared" si="161"/>
        <v>-2.1373438155604214</v>
      </c>
      <c r="H113" s="52">
        <f t="shared" si="162"/>
        <v>0.659298159847443</v>
      </c>
      <c r="I113" s="52">
        <f t="shared" si="163"/>
        <v>10</v>
      </c>
      <c r="J113" s="52">
        <f t="shared" si="164"/>
        <v>-123</v>
      </c>
      <c r="K113" s="52">
        <f t="shared" si="165"/>
        <v>9.4111643926040323E-3</v>
      </c>
      <c r="L113" s="52">
        <f t="shared" si="166"/>
        <v>7.4386848379119084E-3</v>
      </c>
      <c r="M113" s="52">
        <f t="shared" si="167"/>
        <v>7.438822046609261E-3</v>
      </c>
      <c r="N113" s="52">
        <f t="shared" si="168"/>
        <v>2.1442478121636022E-5</v>
      </c>
      <c r="O113" s="52">
        <f t="shared" si="169"/>
        <v>6383608.4360247236</v>
      </c>
      <c r="P113" s="52">
        <f t="shared" si="170"/>
        <v>1.1649954561466156E-7</v>
      </c>
      <c r="Q113" s="52">
        <f t="shared" si="171"/>
        <v>0.96836578690052855</v>
      </c>
      <c r="R113" s="52">
        <f t="shared" si="172"/>
        <v>0.60500345870453687</v>
      </c>
      <c r="S113" s="52">
        <f t="shared" si="173"/>
        <v>1.1434810532977073</v>
      </c>
      <c r="T113" s="52">
        <f t="shared" si="174"/>
        <v>1.0088616546494147</v>
      </c>
      <c r="U113" s="52">
        <f t="shared" si="175"/>
        <v>1.8074315878240077</v>
      </c>
      <c r="V113" s="52">
        <f t="shared" si="160"/>
        <v>5.0546225567071803E-3</v>
      </c>
      <c r="W113" s="52">
        <f t="shared" si="176"/>
        <v>4.2582015317955055E-5</v>
      </c>
      <c r="X113" s="52">
        <f t="shared" si="177"/>
        <v>1.6740578955036711E-7</v>
      </c>
      <c r="Y113" s="52">
        <f t="shared" si="178"/>
        <v>4180851.4895295803</v>
      </c>
      <c r="Z113" s="38" t="str">
        <f t="shared" si="179"/>
        <v>S</v>
      </c>
      <c r="AA113" s="38" t="str">
        <f t="shared" si="180"/>
        <v>S</v>
      </c>
      <c r="AB113" s="38" t="str">
        <f t="shared" si="181"/>
        <v>U</v>
      </c>
      <c r="AC113" s="50">
        <f t="shared" si="182"/>
        <v>547486.52901487448</v>
      </c>
      <c r="AD113" s="50">
        <f t="shared" si="183"/>
        <v>4180988.3699297532</v>
      </c>
      <c r="AE113" s="51">
        <f t="shared" si="184"/>
        <v>10</v>
      </c>
      <c r="AF113" s="51" t="str">
        <f t="shared" si="185"/>
        <v>S</v>
      </c>
      <c r="AG113" s="40">
        <f t="shared" si="186"/>
        <v>-122</v>
      </c>
      <c r="AH113" s="41">
        <f t="shared" si="187"/>
        <v>-27</v>
      </c>
      <c r="AI113" s="42">
        <f t="shared" si="188"/>
        <v>-38.808</v>
      </c>
      <c r="AJ113" s="40">
        <f t="shared" si="189"/>
        <v>37</v>
      </c>
      <c r="AK113" s="41">
        <f t="shared" si="190"/>
        <v>46</v>
      </c>
      <c r="AL113" s="42">
        <f t="shared" si="191"/>
        <v>30.007000000000001</v>
      </c>
      <c r="AM113" s="43" t="str">
        <f t="shared" si="192"/>
        <v>-37º -46' -30,007" S</v>
      </c>
      <c r="AN113" s="43" t="str">
        <f t="shared" si="193"/>
        <v>122º 27' 38,808" W</v>
      </c>
      <c r="AO113" s="43" t="str">
        <f t="shared" si="194"/>
        <v>10 S 547487 4180988</v>
      </c>
    </row>
    <row r="114" spans="5:41" x14ac:dyDescent="0.25">
      <c r="E114" s="53">
        <v>37.792881000000001</v>
      </c>
      <c r="F114" s="53">
        <v>-122.482283</v>
      </c>
      <c r="G114" s="52">
        <f t="shared" si="161"/>
        <v>-2.137719113709478</v>
      </c>
      <c r="H114" s="52">
        <f t="shared" si="162"/>
        <v>0.65961020726440711</v>
      </c>
      <c r="I114" s="52">
        <f t="shared" si="163"/>
        <v>10</v>
      </c>
      <c r="J114" s="52">
        <f t="shared" si="164"/>
        <v>-123</v>
      </c>
      <c r="K114" s="52">
        <f t="shared" si="165"/>
        <v>9.0358662435474635E-3</v>
      </c>
      <c r="L114" s="52">
        <f t="shared" si="166"/>
        <v>7.1403258978372111E-3</v>
      </c>
      <c r="M114" s="52">
        <f t="shared" si="167"/>
        <v>7.1404472496123892E-3</v>
      </c>
      <c r="N114" s="52">
        <f t="shared" si="168"/>
        <v>1.9769555409387962E-5</v>
      </c>
      <c r="O114" s="52">
        <f t="shared" si="169"/>
        <v>6383614.9094551485</v>
      </c>
      <c r="P114" s="52">
        <f t="shared" si="170"/>
        <v>1.0728934734243422E-7</v>
      </c>
      <c r="Q114" s="52">
        <f t="shared" si="171"/>
        <v>0.96852133179146482</v>
      </c>
      <c r="R114" s="52">
        <f t="shared" si="172"/>
        <v>0.60480795063774484</v>
      </c>
      <c r="S114" s="52">
        <f t="shared" si="173"/>
        <v>1.1438708731601395</v>
      </c>
      <c r="T114" s="52">
        <f t="shared" si="174"/>
        <v>1.0091051425295408</v>
      </c>
      <c r="U114" s="52">
        <f t="shared" si="175"/>
        <v>1.8077357608774527</v>
      </c>
      <c r="V114" s="52">
        <f t="shared" si="160"/>
        <v>5.0546225567071803E-3</v>
      </c>
      <c r="W114" s="52">
        <f t="shared" si="176"/>
        <v>4.2582015317955055E-5</v>
      </c>
      <c r="X114" s="52">
        <f t="shared" si="177"/>
        <v>1.6740578955036711E-7</v>
      </c>
      <c r="Y114" s="52">
        <f t="shared" si="178"/>
        <v>4182835.1287335451</v>
      </c>
      <c r="Z114" s="38" t="str">
        <f t="shared" si="179"/>
        <v>S</v>
      </c>
      <c r="AA114" s="38" t="str">
        <f t="shared" si="180"/>
        <v>S</v>
      </c>
      <c r="AB114" s="38" t="str">
        <f t="shared" si="181"/>
        <v>U</v>
      </c>
      <c r="AC114" s="50">
        <f t="shared" si="182"/>
        <v>545581.86715295317</v>
      </c>
      <c r="AD114" s="50">
        <f t="shared" si="183"/>
        <v>4182961.3299757498</v>
      </c>
      <c r="AE114" s="51">
        <f t="shared" si="184"/>
        <v>10</v>
      </c>
      <c r="AF114" s="51" t="str">
        <f t="shared" si="185"/>
        <v>S</v>
      </c>
      <c r="AG114" s="40">
        <f t="shared" si="186"/>
        <v>-122</v>
      </c>
      <c r="AH114" s="41">
        <f t="shared" si="187"/>
        <v>-28</v>
      </c>
      <c r="AI114" s="42">
        <f t="shared" si="188"/>
        <v>-56.219000000000001</v>
      </c>
      <c r="AJ114" s="40">
        <f t="shared" si="189"/>
        <v>37</v>
      </c>
      <c r="AK114" s="41">
        <f t="shared" si="190"/>
        <v>47</v>
      </c>
      <c r="AL114" s="42">
        <f t="shared" si="191"/>
        <v>34.372</v>
      </c>
      <c r="AM114" s="43" t="str">
        <f t="shared" si="192"/>
        <v>-37º -47' -34,372" S</v>
      </c>
      <c r="AN114" s="43" t="str">
        <f t="shared" si="193"/>
        <v>122º 28' 56,219" W</v>
      </c>
      <c r="AO114" s="43" t="str">
        <f t="shared" si="194"/>
        <v>10 S 545582 4182961</v>
      </c>
    </row>
    <row r="115" spans="5:41" x14ac:dyDescent="0.25">
      <c r="E115" s="53">
        <v>37.786456999999999</v>
      </c>
      <c r="F115" s="53">
        <v>-122.457047</v>
      </c>
      <c r="G115" s="52">
        <f t="shared" si="161"/>
        <v>-2.1372786624194449</v>
      </c>
      <c r="H115" s="52">
        <f t="shared" si="162"/>
        <v>0.65949808731325887</v>
      </c>
      <c r="I115" s="52">
        <f t="shared" si="163"/>
        <v>10</v>
      </c>
      <c r="J115" s="52">
        <f t="shared" si="164"/>
        <v>-123</v>
      </c>
      <c r="K115" s="52">
        <f t="shared" si="165"/>
        <v>9.4763175335805805E-3</v>
      </c>
      <c r="L115" s="52">
        <f t="shared" si="166"/>
        <v>7.489020361940435E-3</v>
      </c>
      <c r="M115" s="52">
        <f t="shared" si="167"/>
        <v>7.489160374951162E-3</v>
      </c>
      <c r="N115" s="52">
        <f t="shared" si="168"/>
        <v>2.1742641034050436E-5</v>
      </c>
      <c r="O115" s="52">
        <f t="shared" si="169"/>
        <v>6383612.5834024055</v>
      </c>
      <c r="P115" s="52">
        <f t="shared" si="170"/>
        <v>1.1804498655747001E-7</v>
      </c>
      <c r="Q115" s="52">
        <f t="shared" si="171"/>
        <v>0.96846548727436632</v>
      </c>
      <c r="R115" s="52">
        <f t="shared" si="172"/>
        <v>0.60487824085778585</v>
      </c>
      <c r="S115" s="52">
        <f t="shared" si="173"/>
        <v>1.1437308309504419</v>
      </c>
      <c r="T115" s="52">
        <f t="shared" si="174"/>
        <v>1.0090176834272779</v>
      </c>
      <c r="U115" s="52">
        <f t="shared" si="175"/>
        <v>1.8076265210332025</v>
      </c>
      <c r="V115" s="52">
        <f t="shared" si="160"/>
        <v>5.0546225567071803E-3</v>
      </c>
      <c r="W115" s="52">
        <f t="shared" si="176"/>
        <v>4.2582015317955055E-5</v>
      </c>
      <c r="X115" s="52">
        <f t="shared" si="177"/>
        <v>1.6740578955036711E-7</v>
      </c>
      <c r="Y115" s="52">
        <f t="shared" si="178"/>
        <v>4182122.3981185686</v>
      </c>
      <c r="Z115" s="38" t="str">
        <f t="shared" si="179"/>
        <v>S</v>
      </c>
      <c r="AA115" s="38" t="str">
        <f t="shared" si="180"/>
        <v>S</v>
      </c>
      <c r="AB115" s="38" t="str">
        <f t="shared" si="181"/>
        <v>U</v>
      </c>
      <c r="AC115" s="50">
        <f t="shared" si="182"/>
        <v>547807.90028981783</v>
      </c>
      <c r="AD115" s="50">
        <f t="shared" si="183"/>
        <v>4182261.1947318544</v>
      </c>
      <c r="AE115" s="51">
        <f t="shared" si="184"/>
        <v>10</v>
      </c>
      <c r="AF115" s="51" t="str">
        <f t="shared" si="185"/>
        <v>S</v>
      </c>
      <c r="AG115" s="40">
        <f t="shared" si="186"/>
        <v>-122</v>
      </c>
      <c r="AH115" s="41">
        <f t="shared" si="187"/>
        <v>-27</v>
      </c>
      <c r="AI115" s="42">
        <f t="shared" si="188"/>
        <v>-25.369</v>
      </c>
      <c r="AJ115" s="40">
        <f t="shared" si="189"/>
        <v>37</v>
      </c>
      <c r="AK115" s="41">
        <f t="shared" si="190"/>
        <v>47</v>
      </c>
      <c r="AL115" s="42">
        <f t="shared" si="191"/>
        <v>11.244999999999999</v>
      </c>
      <c r="AM115" s="43" t="str">
        <f t="shared" si="192"/>
        <v>-37º -47' -11,245" S</v>
      </c>
      <c r="AN115" s="43" t="str">
        <f t="shared" si="193"/>
        <v>122º 27' 25,369" W</v>
      </c>
      <c r="AO115" s="43" t="str">
        <f t="shared" si="194"/>
        <v>10 S 547808 4182261</v>
      </c>
    </row>
    <row r="116" spans="5:41" x14ac:dyDescent="0.25">
      <c r="E116" s="53">
        <v>37.772599999999997</v>
      </c>
      <c r="F116" s="53">
        <v>-122.479613</v>
      </c>
      <c r="G116" s="52">
        <f t="shared" si="161"/>
        <v>-2.1376725134184493</v>
      </c>
      <c r="H116" s="52">
        <f t="shared" si="162"/>
        <v>0.65925623703881009</v>
      </c>
      <c r="I116" s="52">
        <f t="shared" si="163"/>
        <v>10</v>
      </c>
      <c r="J116" s="52">
        <f t="shared" si="164"/>
        <v>-123</v>
      </c>
      <c r="K116" s="52">
        <f t="shared" si="165"/>
        <v>9.0824665345761169E-3</v>
      </c>
      <c r="L116" s="52">
        <f t="shared" si="166"/>
        <v>7.1791190452060727E-3</v>
      </c>
      <c r="M116" s="52">
        <f t="shared" si="167"/>
        <v>7.1792423856878182E-3</v>
      </c>
      <c r="N116" s="52">
        <f t="shared" si="168"/>
        <v>1.9970359365184542E-5</v>
      </c>
      <c r="O116" s="52">
        <f t="shared" si="169"/>
        <v>6383607.5664159153</v>
      </c>
      <c r="P116" s="52">
        <f t="shared" si="170"/>
        <v>1.0851789068708112E-7</v>
      </c>
      <c r="Q116" s="52">
        <f t="shared" si="171"/>
        <v>0.96834486108286255</v>
      </c>
      <c r="R116" s="52">
        <f t="shared" si="172"/>
        <v>0.60502969603143275</v>
      </c>
      <c r="S116" s="52">
        <f t="shared" si="173"/>
        <v>1.1434286675802414</v>
      </c>
      <c r="T116" s="52">
        <f t="shared" si="174"/>
        <v>1.0088289246930393</v>
      </c>
      <c r="U116" s="52">
        <f t="shared" si="175"/>
        <v>1.8073906892701066</v>
      </c>
      <c r="V116" s="52">
        <f t="shared" si="160"/>
        <v>5.0546225567071803E-3</v>
      </c>
      <c r="W116" s="52">
        <f t="shared" si="176"/>
        <v>4.2582015317955055E-5</v>
      </c>
      <c r="X116" s="52">
        <f t="shared" si="177"/>
        <v>1.6740578955036711E-7</v>
      </c>
      <c r="Y116" s="52">
        <f t="shared" si="178"/>
        <v>4180584.9929052228</v>
      </c>
      <c r="Z116" s="38" t="str">
        <f t="shared" si="179"/>
        <v>S</v>
      </c>
      <c r="AA116" s="38" t="str">
        <f t="shared" si="180"/>
        <v>S</v>
      </c>
      <c r="AB116" s="38" t="str">
        <f t="shared" si="181"/>
        <v>U</v>
      </c>
      <c r="AC116" s="50">
        <f t="shared" si="182"/>
        <v>545829.46767218295</v>
      </c>
      <c r="AD116" s="50">
        <f t="shared" si="183"/>
        <v>4180712.4758562045</v>
      </c>
      <c r="AE116" s="51">
        <f t="shared" si="184"/>
        <v>10</v>
      </c>
      <c r="AF116" s="51" t="str">
        <f t="shared" si="185"/>
        <v>S</v>
      </c>
      <c r="AG116" s="40">
        <f t="shared" si="186"/>
        <v>-122</v>
      </c>
      <c r="AH116" s="41">
        <f t="shared" si="187"/>
        <v>-28</v>
      </c>
      <c r="AI116" s="42">
        <f t="shared" si="188"/>
        <v>-46.606999999999999</v>
      </c>
      <c r="AJ116" s="40">
        <f t="shared" si="189"/>
        <v>37</v>
      </c>
      <c r="AK116" s="41">
        <f t="shared" si="190"/>
        <v>46</v>
      </c>
      <c r="AL116" s="42">
        <f t="shared" si="191"/>
        <v>21.36</v>
      </c>
      <c r="AM116" s="43" t="str">
        <f t="shared" si="192"/>
        <v>-37º -46' -21,36" S</v>
      </c>
      <c r="AN116" s="43" t="str">
        <f t="shared" si="193"/>
        <v>122º 28' 46,607" W</v>
      </c>
      <c r="AO116" s="43" t="str">
        <f t="shared" si="194"/>
        <v>10 S 545829 4180712</v>
      </c>
    </row>
    <row r="117" spans="5:41" x14ac:dyDescent="0.25">
      <c r="E117" s="53">
        <v>37.784041999999999</v>
      </c>
      <c r="F117" s="53">
        <v>-122.41424600000001</v>
      </c>
      <c r="G117" s="52">
        <f t="shared" si="161"/>
        <v>-2.1365316440462987</v>
      </c>
      <c r="H117" s="52">
        <f t="shared" si="162"/>
        <v>0.65945593761182331</v>
      </c>
      <c r="I117" s="52">
        <f t="shared" si="163"/>
        <v>10</v>
      </c>
      <c r="J117" s="52">
        <f t="shared" si="164"/>
        <v>-123</v>
      </c>
      <c r="K117" s="52">
        <f t="shared" si="165"/>
        <v>1.0223335906726749E-2</v>
      </c>
      <c r="L117" s="52">
        <f t="shared" si="166"/>
        <v>8.0796242438279653E-3</v>
      </c>
      <c r="M117" s="52">
        <f t="shared" si="167"/>
        <v>8.0798000642212098E-3</v>
      </c>
      <c r="N117" s="52">
        <f t="shared" si="168"/>
        <v>2.5305235982653329E-5</v>
      </c>
      <c r="O117" s="52">
        <f t="shared" si="169"/>
        <v>6383611.708995454</v>
      </c>
      <c r="P117" s="52">
        <f t="shared" si="170"/>
        <v>1.3740764521124694E-7</v>
      </c>
      <c r="Q117" s="52">
        <f t="shared" si="171"/>
        <v>0.96844448082692514</v>
      </c>
      <c r="R117" s="52">
        <f t="shared" si="172"/>
        <v>0.60490465276890826</v>
      </c>
      <c r="S117" s="52">
        <f t="shared" si="173"/>
        <v>1.1436781780252858</v>
      </c>
      <c r="T117" s="52">
        <f t="shared" si="174"/>
        <v>1.0089847967111916</v>
      </c>
      <c r="U117" s="52">
        <f t="shared" si="175"/>
        <v>1.8075854393234163</v>
      </c>
      <c r="V117" s="52">
        <f t="shared" si="160"/>
        <v>5.0546225567071803E-3</v>
      </c>
      <c r="W117" s="52">
        <f t="shared" si="176"/>
        <v>4.2582015317955055E-5</v>
      </c>
      <c r="X117" s="52">
        <f t="shared" si="177"/>
        <v>1.6740578955036711E-7</v>
      </c>
      <c r="Y117" s="52">
        <f t="shared" si="178"/>
        <v>4181854.4586508321</v>
      </c>
      <c r="Z117" s="38" t="str">
        <f t="shared" si="179"/>
        <v>S</v>
      </c>
      <c r="AA117" s="38" t="str">
        <f t="shared" si="180"/>
        <v>S</v>
      </c>
      <c r="AB117" s="38" t="str">
        <f t="shared" si="181"/>
        <v>U</v>
      </c>
      <c r="AC117" s="50">
        <f t="shared" si="182"/>
        <v>551578.30865872256</v>
      </c>
      <c r="AD117" s="50">
        <f t="shared" si="183"/>
        <v>4182015.9974737465</v>
      </c>
      <c r="AE117" s="51">
        <f t="shared" si="184"/>
        <v>10</v>
      </c>
      <c r="AF117" s="51" t="str">
        <f t="shared" si="185"/>
        <v>S</v>
      </c>
      <c r="AG117" s="40">
        <f t="shared" si="186"/>
        <v>-122</v>
      </c>
      <c r="AH117" s="41">
        <f t="shared" si="187"/>
        <v>-24</v>
      </c>
      <c r="AI117" s="42">
        <f t="shared" si="188"/>
        <v>-51.286000000000001</v>
      </c>
      <c r="AJ117" s="40">
        <f t="shared" si="189"/>
        <v>37</v>
      </c>
      <c r="AK117" s="41">
        <f t="shared" si="190"/>
        <v>47</v>
      </c>
      <c r="AL117" s="42">
        <f t="shared" si="191"/>
        <v>2.5510000000000002</v>
      </c>
      <c r="AM117" s="43" t="str">
        <f t="shared" si="192"/>
        <v>-37º -47' -2,551" S</v>
      </c>
      <c r="AN117" s="43" t="str">
        <f t="shared" si="193"/>
        <v>122º 24' 51,286" W</v>
      </c>
      <c r="AO117" s="43" t="str">
        <f t="shared" si="194"/>
        <v>10 S 551578 4182016</v>
      </c>
    </row>
    <row r="118" spans="5:41" x14ac:dyDescent="0.25">
      <c r="E118" s="53">
        <v>37.723126999999998</v>
      </c>
      <c r="F118" s="53">
        <v>-122.4787</v>
      </c>
      <c r="G118" s="52">
        <f t="shared" si="161"/>
        <v>-2.1376565785623791</v>
      </c>
      <c r="H118" s="52">
        <f t="shared" si="162"/>
        <v>0.65839277029797094</v>
      </c>
      <c r="I118" s="52">
        <f t="shared" si="163"/>
        <v>10</v>
      </c>
      <c r="J118" s="52">
        <f t="shared" si="164"/>
        <v>-123</v>
      </c>
      <c r="K118" s="52">
        <f t="shared" si="165"/>
        <v>9.0984013906463268E-3</v>
      </c>
      <c r="L118" s="52">
        <f t="shared" si="166"/>
        <v>7.1965235833664322E-3</v>
      </c>
      <c r="M118" s="52">
        <f t="shared" si="167"/>
        <v>7.1966478230965757E-3</v>
      </c>
      <c r="N118" s="52">
        <f t="shared" si="168"/>
        <v>2.0031546243082232E-5</v>
      </c>
      <c r="O118" s="52">
        <f t="shared" si="169"/>
        <v>6383589.6597112184</v>
      </c>
      <c r="P118" s="52">
        <f t="shared" si="170"/>
        <v>1.0919060633272792E-7</v>
      </c>
      <c r="Q118" s="52">
        <f t="shared" si="171"/>
        <v>0.96791234683686145</v>
      </c>
      <c r="R118" s="52">
        <f t="shared" si="172"/>
        <v>0.60556858111351874</v>
      </c>
      <c r="S118" s="52">
        <f t="shared" si="173"/>
        <v>1.1423489437164016</v>
      </c>
      <c r="T118" s="52">
        <f t="shared" si="174"/>
        <v>1.0081538530656808</v>
      </c>
      <c r="U118" s="52">
        <f t="shared" si="175"/>
        <v>1.80654654423411</v>
      </c>
      <c r="V118" s="52">
        <f t="shared" si="160"/>
        <v>5.0546225567071803E-3</v>
      </c>
      <c r="W118" s="52">
        <f t="shared" si="176"/>
        <v>4.2582015317955055E-5</v>
      </c>
      <c r="X118" s="52">
        <f t="shared" si="177"/>
        <v>1.6740578955036711E-7</v>
      </c>
      <c r="Y118" s="52">
        <f t="shared" si="178"/>
        <v>4175096.0964342654</v>
      </c>
      <c r="Z118" s="38" t="str">
        <f t="shared" si="179"/>
        <v>S</v>
      </c>
      <c r="AA118" s="38" t="str">
        <f t="shared" si="180"/>
        <v>S</v>
      </c>
      <c r="AB118" s="38" t="str">
        <f t="shared" si="181"/>
        <v>U</v>
      </c>
      <c r="AC118" s="50">
        <f t="shared" si="182"/>
        <v>545940.44830019097</v>
      </c>
      <c r="AD118" s="50">
        <f t="shared" si="183"/>
        <v>4175223.9696196932</v>
      </c>
      <c r="AE118" s="51">
        <f t="shared" si="184"/>
        <v>10</v>
      </c>
      <c r="AF118" s="51" t="str">
        <f t="shared" si="185"/>
        <v>S</v>
      </c>
      <c r="AG118" s="40">
        <f t="shared" si="186"/>
        <v>-122</v>
      </c>
      <c r="AH118" s="41">
        <f t="shared" si="187"/>
        <v>-28</v>
      </c>
      <c r="AI118" s="42">
        <f t="shared" si="188"/>
        <v>-43.32</v>
      </c>
      <c r="AJ118" s="40">
        <f t="shared" si="189"/>
        <v>37</v>
      </c>
      <c r="AK118" s="41">
        <f t="shared" si="190"/>
        <v>43</v>
      </c>
      <c r="AL118" s="42">
        <f t="shared" si="191"/>
        <v>23.257000000000001</v>
      </c>
      <c r="AM118" s="43" t="str">
        <f t="shared" si="192"/>
        <v>-37º -43' -23,257" S</v>
      </c>
      <c r="AN118" s="43" t="str">
        <f t="shared" si="193"/>
        <v>122º 28' 43,32" W</v>
      </c>
      <c r="AO118" s="43" t="str">
        <f t="shared" si="194"/>
        <v>10 S 545940 4175224</v>
      </c>
    </row>
    <row r="119" spans="5:41" x14ac:dyDescent="0.25">
      <c r="E119" s="53">
        <v>37.748759</v>
      </c>
      <c r="F119" s="53">
        <v>-122.47828</v>
      </c>
      <c r="G119" s="52">
        <f t="shared" si="161"/>
        <v>-2.1376492481795206</v>
      </c>
      <c r="H119" s="52">
        <f t="shared" si="162"/>
        <v>0.65884013309184208</v>
      </c>
      <c r="I119" s="52">
        <f t="shared" si="163"/>
        <v>10</v>
      </c>
      <c r="J119" s="52">
        <f t="shared" si="164"/>
        <v>-123</v>
      </c>
      <c r="K119" s="52">
        <f t="shared" si="165"/>
        <v>9.1057317735048215E-3</v>
      </c>
      <c r="L119" s="52">
        <f t="shared" si="166"/>
        <v>7.1998284222362235E-3</v>
      </c>
      <c r="M119" s="52">
        <f t="shared" si="167"/>
        <v>7.19995283321138E-3</v>
      </c>
      <c r="N119" s="52">
        <f t="shared" si="168"/>
        <v>2.0068490002134176E-5</v>
      </c>
      <c r="O119" s="52">
        <f t="shared" si="169"/>
        <v>6383598.9361714851</v>
      </c>
      <c r="P119" s="52">
        <f t="shared" si="170"/>
        <v>1.0921527042935807E-7</v>
      </c>
      <c r="Q119" s="52">
        <f t="shared" si="171"/>
        <v>0.96813679324029467</v>
      </c>
      <c r="R119" s="52">
        <f t="shared" si="172"/>
        <v>0.60528974508387334</v>
      </c>
      <c r="S119" s="52">
        <f t="shared" si="173"/>
        <v>1.1429085297119894</v>
      </c>
      <c r="T119" s="52">
        <f t="shared" si="174"/>
        <v>1.0085038335549605</v>
      </c>
      <c r="U119" s="52">
        <f t="shared" si="175"/>
        <v>1.806984319120315</v>
      </c>
      <c r="V119" s="52">
        <f t="shared" si="160"/>
        <v>5.0546225567071803E-3</v>
      </c>
      <c r="W119" s="52">
        <f t="shared" si="176"/>
        <v>4.2582015317955055E-5</v>
      </c>
      <c r="X119" s="52">
        <f t="shared" si="177"/>
        <v>1.6740578955036711E-7</v>
      </c>
      <c r="Y119" s="52">
        <f t="shared" si="178"/>
        <v>4177939.8922232143</v>
      </c>
      <c r="Z119" s="38" t="str">
        <f t="shared" si="179"/>
        <v>S</v>
      </c>
      <c r="AA119" s="38" t="str">
        <f t="shared" si="180"/>
        <v>S</v>
      </c>
      <c r="AB119" s="38" t="str">
        <f t="shared" si="181"/>
        <v>U</v>
      </c>
      <c r="AC119" s="50">
        <f t="shared" si="182"/>
        <v>545961.61291980965</v>
      </c>
      <c r="AD119" s="50">
        <f t="shared" si="183"/>
        <v>4178068.0014286339</v>
      </c>
      <c r="AE119" s="51">
        <f t="shared" si="184"/>
        <v>10</v>
      </c>
      <c r="AF119" s="51" t="str">
        <f t="shared" si="185"/>
        <v>S</v>
      </c>
      <c r="AG119" s="40">
        <f t="shared" si="186"/>
        <v>-122</v>
      </c>
      <c r="AH119" s="41">
        <f t="shared" si="187"/>
        <v>-28</v>
      </c>
      <c r="AI119" s="42">
        <f t="shared" si="188"/>
        <v>-41.808</v>
      </c>
      <c r="AJ119" s="40">
        <f t="shared" si="189"/>
        <v>37</v>
      </c>
      <c r="AK119" s="41">
        <f t="shared" si="190"/>
        <v>44</v>
      </c>
      <c r="AL119" s="42">
        <f t="shared" si="191"/>
        <v>55.531999999999996</v>
      </c>
      <c r="AM119" s="43" t="str">
        <f t="shared" si="192"/>
        <v>-37º -44' -55,532" S</v>
      </c>
      <c r="AN119" s="43" t="str">
        <f t="shared" si="193"/>
        <v>122º 28' 41,808" W</v>
      </c>
      <c r="AO119" s="43" t="str">
        <f t="shared" si="194"/>
        <v>10 S 545962 4178068</v>
      </c>
    </row>
    <row r="120" spans="5:41" x14ac:dyDescent="0.25">
      <c r="E120" s="53">
        <v>37.788162</v>
      </c>
      <c r="F120" s="53">
        <v>-122.491837</v>
      </c>
      <c r="G120" s="52">
        <f t="shared" si="161"/>
        <v>-2.1378858624662134</v>
      </c>
      <c r="H120" s="52">
        <f t="shared" si="162"/>
        <v>0.65952784517700547</v>
      </c>
      <c r="I120" s="52">
        <f t="shared" si="163"/>
        <v>10</v>
      </c>
      <c r="J120" s="52">
        <f t="shared" si="164"/>
        <v>-123</v>
      </c>
      <c r="K120" s="52">
        <f t="shared" si="165"/>
        <v>8.8691174868120726E-3</v>
      </c>
      <c r="L120" s="52">
        <f t="shared" si="166"/>
        <v>7.0090087293805236E-3</v>
      </c>
      <c r="M120" s="52">
        <f t="shared" si="167"/>
        <v>7.0091235080931699E-3</v>
      </c>
      <c r="N120" s="52">
        <f t="shared" si="168"/>
        <v>1.9045809794837609E-5</v>
      </c>
      <c r="O120" s="52">
        <f t="shared" si="169"/>
        <v>6383613.2007489717</v>
      </c>
      <c r="P120" s="52">
        <f t="shared" si="170"/>
        <v>1.0339241295423443E-7</v>
      </c>
      <c r="Q120" s="52">
        <f t="shared" si="171"/>
        <v>0.96848031376857691</v>
      </c>
      <c r="R120" s="52">
        <f t="shared" si="172"/>
        <v>0.60485958980149956</v>
      </c>
      <c r="S120" s="52">
        <f t="shared" si="173"/>
        <v>1.1437680020612939</v>
      </c>
      <c r="T120" s="52">
        <f t="shared" si="174"/>
        <v>1.0090408989963453</v>
      </c>
      <c r="U120" s="52">
        <f t="shared" si="175"/>
        <v>1.8076555200399511</v>
      </c>
      <c r="V120" s="52">
        <f t="shared" si="160"/>
        <v>5.0546225567071803E-3</v>
      </c>
      <c r="W120" s="52">
        <f t="shared" si="176"/>
        <v>4.2582015317955055E-5</v>
      </c>
      <c r="X120" s="52">
        <f t="shared" si="177"/>
        <v>1.6740578955036711E-7</v>
      </c>
      <c r="Y120" s="52">
        <f t="shared" si="178"/>
        <v>4182311.5645585796</v>
      </c>
      <c r="Z120" s="38" t="str">
        <f t="shared" si="179"/>
        <v>S</v>
      </c>
      <c r="AA120" s="38" t="str">
        <f t="shared" si="180"/>
        <v>S</v>
      </c>
      <c r="AB120" s="38" t="str">
        <f t="shared" si="181"/>
        <v>U</v>
      </c>
      <c r="AC120" s="50">
        <f t="shared" si="182"/>
        <v>544743.53489399073</v>
      </c>
      <c r="AD120" s="50">
        <f t="shared" si="183"/>
        <v>4182433.1456539752</v>
      </c>
      <c r="AE120" s="51">
        <f t="shared" si="184"/>
        <v>10</v>
      </c>
      <c r="AF120" s="51" t="str">
        <f t="shared" si="185"/>
        <v>S</v>
      </c>
      <c r="AG120" s="40">
        <f t="shared" si="186"/>
        <v>-122</v>
      </c>
      <c r="AH120" s="41">
        <f t="shared" si="187"/>
        <v>-29</v>
      </c>
      <c r="AI120" s="42">
        <f t="shared" si="188"/>
        <v>-30.613</v>
      </c>
      <c r="AJ120" s="40">
        <f t="shared" si="189"/>
        <v>37</v>
      </c>
      <c r="AK120" s="41">
        <f t="shared" si="190"/>
        <v>47</v>
      </c>
      <c r="AL120" s="42">
        <f t="shared" si="191"/>
        <v>17.382999999999999</v>
      </c>
      <c r="AM120" s="43" t="str">
        <f t="shared" si="192"/>
        <v>-37º -47' -17,383" S</v>
      </c>
      <c r="AN120" s="43" t="str">
        <f t="shared" si="193"/>
        <v>122º 29' 30,613" W</v>
      </c>
      <c r="AO120" s="43" t="str">
        <f t="shared" si="194"/>
        <v>10 S 544744 4182433</v>
      </c>
    </row>
    <row r="121" spans="5:41" x14ac:dyDescent="0.25">
      <c r="E121" s="53">
        <v>37.724668999999999</v>
      </c>
      <c r="F121" s="53">
        <v>-122.474856</v>
      </c>
      <c r="G121" s="52">
        <f t="shared" si="161"/>
        <v>-2.1375894881059323</v>
      </c>
      <c r="H121" s="52">
        <f t="shared" si="162"/>
        <v>0.65841968327503664</v>
      </c>
      <c r="I121" s="52">
        <f t="shared" si="163"/>
        <v>10</v>
      </c>
      <c r="J121" s="52">
        <f t="shared" si="164"/>
        <v>-123</v>
      </c>
      <c r="K121" s="52">
        <f t="shared" si="165"/>
        <v>9.1654918470931435E-3</v>
      </c>
      <c r="L121" s="52">
        <f t="shared" si="166"/>
        <v>7.2494374287817949E-3</v>
      </c>
      <c r="M121" s="52">
        <f t="shared" si="167"/>
        <v>7.2495644292602818E-3</v>
      </c>
      <c r="N121" s="52">
        <f t="shared" si="168"/>
        <v>2.0328345328057829E-5</v>
      </c>
      <c r="O121" s="52">
        <f t="shared" si="169"/>
        <v>6383590.2177134454</v>
      </c>
      <c r="P121" s="52">
        <f t="shared" si="170"/>
        <v>1.1079764299022063E-7</v>
      </c>
      <c r="Q121" s="52">
        <f t="shared" si="171"/>
        <v>0.96792587125428464</v>
      </c>
      <c r="R121" s="52">
        <f t="shared" si="172"/>
        <v>0.60555182851748213</v>
      </c>
      <c r="S121" s="52">
        <f t="shared" si="173"/>
        <v>1.1423826189021788</v>
      </c>
      <c r="T121" s="52">
        <f t="shared" si="174"/>
        <v>1.0081749213060047</v>
      </c>
      <c r="U121" s="52">
        <f t="shared" si="175"/>
        <v>1.8065729061228515</v>
      </c>
      <c r="V121" s="52">
        <f t="shared" si="160"/>
        <v>5.0546225567071803E-3</v>
      </c>
      <c r="W121" s="52">
        <f t="shared" si="176"/>
        <v>4.2582015317955055E-5</v>
      </c>
      <c r="X121" s="52">
        <f t="shared" si="177"/>
        <v>1.6740578955036711E-7</v>
      </c>
      <c r="Y121" s="52">
        <f t="shared" si="178"/>
        <v>4175267.1764952578</v>
      </c>
      <c r="Z121" s="38" t="str">
        <f t="shared" si="179"/>
        <v>S</v>
      </c>
      <c r="AA121" s="38" t="str">
        <f t="shared" si="180"/>
        <v>S</v>
      </c>
      <c r="AB121" s="38" t="str">
        <f t="shared" si="181"/>
        <v>U</v>
      </c>
      <c r="AC121" s="50">
        <f t="shared" si="182"/>
        <v>546278.25028248294</v>
      </c>
      <c r="AD121" s="50">
        <f t="shared" si="183"/>
        <v>4175396.9443360143</v>
      </c>
      <c r="AE121" s="51">
        <f t="shared" si="184"/>
        <v>10</v>
      </c>
      <c r="AF121" s="51" t="str">
        <f t="shared" si="185"/>
        <v>S</v>
      </c>
      <c r="AG121" s="40">
        <f t="shared" si="186"/>
        <v>-122</v>
      </c>
      <c r="AH121" s="41">
        <f t="shared" si="187"/>
        <v>-28</v>
      </c>
      <c r="AI121" s="42">
        <f t="shared" si="188"/>
        <v>-29.481999999999999</v>
      </c>
      <c r="AJ121" s="40">
        <f t="shared" si="189"/>
        <v>37</v>
      </c>
      <c r="AK121" s="41">
        <f t="shared" si="190"/>
        <v>43</v>
      </c>
      <c r="AL121" s="42">
        <f t="shared" si="191"/>
        <v>28.808</v>
      </c>
      <c r="AM121" s="43" t="str">
        <f t="shared" si="192"/>
        <v>-37º -43' -28,808" S</v>
      </c>
      <c r="AN121" s="43" t="str">
        <f t="shared" si="193"/>
        <v>122º 28' 29,482" W</v>
      </c>
      <c r="AO121" s="43" t="str">
        <f t="shared" si="194"/>
        <v>10 S 546278 4175397</v>
      </c>
    </row>
    <row r="122" spans="5:41" x14ac:dyDescent="0.25">
      <c r="E122" s="53">
        <v>37.719326000000002</v>
      </c>
      <c r="F122" s="53">
        <v>-122.493782</v>
      </c>
      <c r="G122" s="52">
        <f t="shared" si="161"/>
        <v>-2.1379198091201648</v>
      </c>
      <c r="H122" s="52">
        <f t="shared" si="162"/>
        <v>0.65832643033310267</v>
      </c>
      <c r="I122" s="52">
        <f t="shared" si="163"/>
        <v>10</v>
      </c>
      <c r="J122" s="52">
        <f t="shared" si="164"/>
        <v>-123</v>
      </c>
      <c r="K122" s="52">
        <f t="shared" si="165"/>
        <v>8.8351708328606726E-3</v>
      </c>
      <c r="L122" s="52">
        <f t="shared" si="166"/>
        <v>6.9886813330187498E-3</v>
      </c>
      <c r="M122" s="52">
        <f t="shared" si="167"/>
        <v>6.988795115968051E-3</v>
      </c>
      <c r="N122" s="52">
        <f t="shared" si="168"/>
        <v>1.8888556002960577E-5</v>
      </c>
      <c r="O122" s="52">
        <f t="shared" si="169"/>
        <v>6383588.2842805106</v>
      </c>
      <c r="P122" s="52">
        <f t="shared" si="170"/>
        <v>1.0298499778004516E-7</v>
      </c>
      <c r="Q122" s="52">
        <f t="shared" si="171"/>
        <v>0.96787899743533601</v>
      </c>
      <c r="R122" s="52">
        <f t="shared" si="172"/>
        <v>0.60560986392966476</v>
      </c>
      <c r="S122" s="52">
        <f t="shared" si="173"/>
        <v>1.1422659290507706</v>
      </c>
      <c r="T122" s="52">
        <f t="shared" si="174"/>
        <v>1.0081019127704942</v>
      </c>
      <c r="U122" s="52">
        <f t="shared" si="175"/>
        <v>1.8064815486277084</v>
      </c>
      <c r="V122" s="52">
        <f t="shared" si="160"/>
        <v>5.0546225567071803E-3</v>
      </c>
      <c r="W122" s="52">
        <f t="shared" si="176"/>
        <v>4.2582015317955055E-5</v>
      </c>
      <c r="X122" s="52">
        <f t="shared" si="177"/>
        <v>1.6740578955036711E-7</v>
      </c>
      <c r="Y122" s="52">
        <f t="shared" si="178"/>
        <v>4174674.3876039116</v>
      </c>
      <c r="Z122" s="38" t="str">
        <f t="shared" si="179"/>
        <v>S</v>
      </c>
      <c r="AA122" s="38" t="str">
        <f t="shared" si="180"/>
        <v>S</v>
      </c>
      <c r="AB122" s="38" t="str">
        <f t="shared" si="181"/>
        <v>U</v>
      </c>
      <c r="AC122" s="50">
        <f t="shared" si="182"/>
        <v>544613.59215504071</v>
      </c>
      <c r="AD122" s="50">
        <f t="shared" si="183"/>
        <v>4174794.9643811365</v>
      </c>
      <c r="AE122" s="51">
        <f t="shared" si="184"/>
        <v>10</v>
      </c>
      <c r="AF122" s="51" t="str">
        <f t="shared" si="185"/>
        <v>S</v>
      </c>
      <c r="AG122" s="40">
        <f t="shared" si="186"/>
        <v>-122</v>
      </c>
      <c r="AH122" s="41">
        <f t="shared" si="187"/>
        <v>-29</v>
      </c>
      <c r="AI122" s="42">
        <f t="shared" si="188"/>
        <v>-37.615000000000002</v>
      </c>
      <c r="AJ122" s="40">
        <f t="shared" si="189"/>
        <v>37</v>
      </c>
      <c r="AK122" s="41">
        <f t="shared" si="190"/>
        <v>43</v>
      </c>
      <c r="AL122" s="42">
        <f t="shared" si="191"/>
        <v>9.5739999999999998</v>
      </c>
      <c r="AM122" s="43" t="str">
        <f t="shared" si="192"/>
        <v>-37º -43' -9,574" S</v>
      </c>
      <c r="AN122" s="43" t="str">
        <f t="shared" si="193"/>
        <v>122º 29' 37,615" W</v>
      </c>
      <c r="AO122" s="43" t="str">
        <f t="shared" si="194"/>
        <v>10 S 544614 4174795</v>
      </c>
    </row>
    <row r="123" spans="5:41" x14ac:dyDescent="0.25">
      <c r="E123" s="53">
        <v>37.771987000000003</v>
      </c>
      <c r="F123" s="53">
        <v>-122.494563</v>
      </c>
      <c r="G123" s="52">
        <f t="shared" si="161"/>
        <v>-2.1379334401416226</v>
      </c>
      <c r="H123" s="52">
        <f t="shared" si="162"/>
        <v>0.65924553817049547</v>
      </c>
      <c r="I123" s="52">
        <f t="shared" si="163"/>
        <v>10</v>
      </c>
      <c r="J123" s="52">
        <f t="shared" si="164"/>
        <v>-123</v>
      </c>
      <c r="K123" s="52">
        <f t="shared" si="165"/>
        <v>8.8215398114028787E-3</v>
      </c>
      <c r="L123" s="52">
        <f t="shared" si="166"/>
        <v>6.9729361062078844E-3</v>
      </c>
      <c r="M123" s="52">
        <f t="shared" si="167"/>
        <v>6.9730491218280531E-3</v>
      </c>
      <c r="N123" s="52">
        <f t="shared" si="168"/>
        <v>1.8839275798820942E-5</v>
      </c>
      <c r="O123" s="52">
        <f t="shared" si="169"/>
        <v>6383607.3444913402</v>
      </c>
      <c r="P123" s="52">
        <f t="shared" si="170"/>
        <v>1.0237567104782621E-7</v>
      </c>
      <c r="Q123" s="52">
        <f t="shared" si="171"/>
        <v>0.96833951964021325</v>
      </c>
      <c r="R123" s="52">
        <f t="shared" si="172"/>
        <v>0.60503639081265193</v>
      </c>
      <c r="S123" s="52">
        <f t="shared" si="173"/>
        <v>1.143415297990602</v>
      </c>
      <c r="T123" s="52">
        <f t="shared" si="174"/>
        <v>1.0088205711961145</v>
      </c>
      <c r="U123" s="52">
        <f t="shared" si="175"/>
        <v>1.8073802505187677</v>
      </c>
      <c r="V123" s="52">
        <f t="shared" si="160"/>
        <v>5.0546225567071803E-3</v>
      </c>
      <c r="W123" s="52">
        <f t="shared" si="176"/>
        <v>4.2582015317955055E-5</v>
      </c>
      <c r="X123" s="52">
        <f t="shared" si="177"/>
        <v>1.6740578955036711E-7</v>
      </c>
      <c r="Y123" s="52">
        <f t="shared" si="178"/>
        <v>4180516.9819190325</v>
      </c>
      <c r="Z123" s="38" t="str">
        <f t="shared" si="179"/>
        <v>S</v>
      </c>
      <c r="AA123" s="38" t="str">
        <f t="shared" si="180"/>
        <v>S</v>
      </c>
      <c r="AB123" s="38" t="str">
        <f t="shared" si="181"/>
        <v>U</v>
      </c>
      <c r="AC123" s="50">
        <f t="shared" si="182"/>
        <v>544513.20910662366</v>
      </c>
      <c r="AD123" s="50">
        <f t="shared" si="183"/>
        <v>4180637.2444706988</v>
      </c>
      <c r="AE123" s="51">
        <f t="shared" si="184"/>
        <v>10</v>
      </c>
      <c r="AF123" s="51" t="str">
        <f t="shared" si="185"/>
        <v>S</v>
      </c>
      <c r="AG123" s="40">
        <f t="shared" si="186"/>
        <v>-122</v>
      </c>
      <c r="AH123" s="41">
        <f t="shared" si="187"/>
        <v>-29</v>
      </c>
      <c r="AI123" s="42">
        <f t="shared" si="188"/>
        <v>-40.427</v>
      </c>
      <c r="AJ123" s="40">
        <f t="shared" si="189"/>
        <v>37</v>
      </c>
      <c r="AK123" s="41">
        <f t="shared" si="190"/>
        <v>46</v>
      </c>
      <c r="AL123" s="42">
        <f t="shared" si="191"/>
        <v>19.152999999999999</v>
      </c>
      <c r="AM123" s="43" t="str">
        <f t="shared" si="192"/>
        <v>-37º -46' -19,153" S</v>
      </c>
      <c r="AN123" s="43" t="str">
        <f t="shared" si="193"/>
        <v>122º 29' 40,427" W</v>
      </c>
      <c r="AO123" s="43" t="str">
        <f t="shared" si="194"/>
        <v>10 S 544513 4180637</v>
      </c>
    </row>
    <row r="124" spans="5:41" x14ac:dyDescent="0.25">
      <c r="E124" s="53">
        <v>37.737206</v>
      </c>
      <c r="F124" s="53">
        <v>-122.500377</v>
      </c>
      <c r="G124" s="52">
        <f t="shared" si="161"/>
        <v>-2.1380349135843337</v>
      </c>
      <c r="H124" s="52">
        <f t="shared" si="162"/>
        <v>0.65863849520335926</v>
      </c>
      <c r="I124" s="52">
        <f t="shared" si="163"/>
        <v>10</v>
      </c>
      <c r="J124" s="52">
        <f t="shared" si="164"/>
        <v>-123</v>
      </c>
      <c r="K124" s="52">
        <f t="shared" si="165"/>
        <v>8.7200663686917146E-3</v>
      </c>
      <c r="L124" s="52">
        <f t="shared" si="166"/>
        <v>6.8959700830978623E-3</v>
      </c>
      <c r="M124" s="52">
        <f t="shared" si="167"/>
        <v>6.8960793974646752E-3</v>
      </c>
      <c r="N124" s="52">
        <f t="shared" si="168"/>
        <v>1.8402573005005252E-5</v>
      </c>
      <c r="O124" s="52">
        <f t="shared" si="169"/>
        <v>6383594.7547616158</v>
      </c>
      <c r="P124" s="52">
        <f t="shared" si="170"/>
        <v>1.0022224867688116E-7</v>
      </c>
      <c r="Q124" s="52">
        <f t="shared" si="171"/>
        <v>0.96803572541467153</v>
      </c>
      <c r="R124" s="52">
        <f t="shared" si="172"/>
        <v>0.60541551972407426</v>
      </c>
      <c r="S124" s="52">
        <f t="shared" si="173"/>
        <v>1.142656357910695</v>
      </c>
      <c r="T124" s="52">
        <f t="shared" si="174"/>
        <v>1.0083461483640397</v>
      </c>
      <c r="U124" s="52">
        <f t="shared" si="175"/>
        <v>1.8067871153131485</v>
      </c>
      <c r="V124" s="52">
        <f t="shared" si="160"/>
        <v>5.0546225567071803E-3</v>
      </c>
      <c r="W124" s="52">
        <f t="shared" si="176"/>
        <v>4.2582015317955055E-5</v>
      </c>
      <c r="X124" s="52">
        <f t="shared" si="177"/>
        <v>1.6740578955036711E-7</v>
      </c>
      <c r="Y124" s="52">
        <f t="shared" si="178"/>
        <v>4176658.1189676765</v>
      </c>
      <c r="Z124" s="38" t="str">
        <f t="shared" si="179"/>
        <v>S</v>
      </c>
      <c r="AA124" s="38" t="str">
        <f t="shared" si="180"/>
        <v>S</v>
      </c>
      <c r="AB124" s="38" t="str">
        <f t="shared" si="181"/>
        <v>U</v>
      </c>
      <c r="AC124" s="50">
        <f t="shared" si="182"/>
        <v>544021.77774072892</v>
      </c>
      <c r="AD124" s="50">
        <f t="shared" si="183"/>
        <v>4176775.5935479589</v>
      </c>
      <c r="AE124" s="51">
        <f t="shared" si="184"/>
        <v>10</v>
      </c>
      <c r="AF124" s="51" t="str">
        <f t="shared" si="185"/>
        <v>S</v>
      </c>
      <c r="AG124" s="40">
        <f t="shared" si="186"/>
        <v>-122</v>
      </c>
      <c r="AH124" s="41">
        <f t="shared" si="187"/>
        <v>-30</v>
      </c>
      <c r="AI124" s="42">
        <f t="shared" si="188"/>
        <v>-1.357</v>
      </c>
      <c r="AJ124" s="40">
        <f t="shared" si="189"/>
        <v>37</v>
      </c>
      <c r="AK124" s="41">
        <f t="shared" si="190"/>
        <v>44</v>
      </c>
      <c r="AL124" s="42">
        <f t="shared" si="191"/>
        <v>13.942</v>
      </c>
      <c r="AM124" s="43" t="str">
        <f t="shared" si="192"/>
        <v>-37º -44' -13,942" S</v>
      </c>
      <c r="AN124" s="43" t="str">
        <f t="shared" si="193"/>
        <v>122º 30' 1,357" W</v>
      </c>
      <c r="AO124" s="43" t="str">
        <f t="shared" si="194"/>
        <v>10 S 544022 4176776</v>
      </c>
    </row>
    <row r="125" spans="5:41" x14ac:dyDescent="0.25">
      <c r="E125" s="53">
        <v>37.709282000000002</v>
      </c>
      <c r="F125" s="53">
        <v>-122.47071200000001</v>
      </c>
      <c r="G125" s="52">
        <f t="shared" si="161"/>
        <v>-2.1375171616617297</v>
      </c>
      <c r="H125" s="52">
        <f t="shared" si="162"/>
        <v>0.65815112946303234</v>
      </c>
      <c r="I125" s="52">
        <f t="shared" si="163"/>
        <v>10</v>
      </c>
      <c r="J125" s="52">
        <f t="shared" si="164"/>
        <v>-123</v>
      </c>
      <c r="K125" s="52">
        <f t="shared" si="165"/>
        <v>9.237818291295774E-3</v>
      </c>
      <c r="L125" s="52">
        <f t="shared" si="166"/>
        <v>7.3081600106018312E-3</v>
      </c>
      <c r="M125" s="52">
        <f t="shared" si="167"/>
        <v>7.3082901224378969E-3</v>
      </c>
      <c r="N125" s="52">
        <f t="shared" si="168"/>
        <v>2.0647564630271731E-5</v>
      </c>
      <c r="O125" s="52">
        <f t="shared" si="169"/>
        <v>6383584.6499889027</v>
      </c>
      <c r="P125" s="52">
        <f t="shared" si="170"/>
        <v>1.1264674560238799E-7</v>
      </c>
      <c r="Q125" s="52">
        <f t="shared" si="171"/>
        <v>0.9677907908952107</v>
      </c>
      <c r="R125" s="52">
        <f t="shared" si="172"/>
        <v>0.60571886998294133</v>
      </c>
      <c r="S125" s="52">
        <f t="shared" si="173"/>
        <v>1.1420465249106377</v>
      </c>
      <c r="T125" s="52">
        <f t="shared" si="174"/>
        <v>1.0079646111787137</v>
      </c>
      <c r="U125" s="52">
        <f t="shared" si="175"/>
        <v>1.8063097038556866</v>
      </c>
      <c r="V125" s="52">
        <f t="shared" si="160"/>
        <v>5.0546225567071803E-3</v>
      </c>
      <c r="W125" s="52">
        <f t="shared" si="176"/>
        <v>4.2582015317955055E-5</v>
      </c>
      <c r="X125" s="52">
        <f t="shared" si="177"/>
        <v>1.6740578955036711E-7</v>
      </c>
      <c r="Y125" s="52">
        <f t="shared" si="178"/>
        <v>4173560.0391414179</v>
      </c>
      <c r="Z125" s="38" t="str">
        <f t="shared" si="179"/>
        <v>S</v>
      </c>
      <c r="AA125" s="38" t="str">
        <f t="shared" si="180"/>
        <v>S</v>
      </c>
      <c r="AB125" s="38" t="str">
        <f t="shared" si="181"/>
        <v>U</v>
      </c>
      <c r="AC125" s="50">
        <f t="shared" si="182"/>
        <v>546653.09039503289</v>
      </c>
      <c r="AD125" s="50">
        <f t="shared" si="183"/>
        <v>4173691.8446328989</v>
      </c>
      <c r="AE125" s="51">
        <f t="shared" si="184"/>
        <v>10</v>
      </c>
      <c r="AF125" s="51" t="str">
        <f t="shared" si="185"/>
        <v>S</v>
      </c>
      <c r="AG125" s="40">
        <f t="shared" si="186"/>
        <v>-122</v>
      </c>
      <c r="AH125" s="41">
        <f t="shared" si="187"/>
        <v>-28</v>
      </c>
      <c r="AI125" s="42">
        <f t="shared" si="188"/>
        <v>-14.563000000000001</v>
      </c>
      <c r="AJ125" s="40">
        <f t="shared" si="189"/>
        <v>37</v>
      </c>
      <c r="AK125" s="41">
        <f t="shared" si="190"/>
        <v>42</v>
      </c>
      <c r="AL125" s="42">
        <f t="shared" si="191"/>
        <v>33.414999999999999</v>
      </c>
      <c r="AM125" s="43" t="str">
        <f t="shared" si="192"/>
        <v>-37º -42' -33,415" S</v>
      </c>
      <c r="AN125" s="43" t="str">
        <f t="shared" si="193"/>
        <v>122º 28' 14,563" W</v>
      </c>
      <c r="AO125" s="43" t="str">
        <f t="shared" si="194"/>
        <v>10 S 546653 4173692</v>
      </c>
    </row>
    <row r="126" spans="5:41" x14ac:dyDescent="0.25">
      <c r="E126" s="53">
        <v>37.776207999999997</v>
      </c>
      <c r="F126" s="53">
        <v>-122.51218900000001</v>
      </c>
      <c r="G126" s="52">
        <f t="shared" si="161"/>
        <v>-2.1382410718755795</v>
      </c>
      <c r="H126" s="52">
        <f t="shared" si="162"/>
        <v>0.65931920851822201</v>
      </c>
      <c r="I126" s="52">
        <f t="shared" si="163"/>
        <v>10</v>
      </c>
      <c r="J126" s="52">
        <f t="shared" si="164"/>
        <v>-123</v>
      </c>
      <c r="K126" s="52">
        <f t="shared" si="165"/>
        <v>8.5139080774458975E-3</v>
      </c>
      <c r="L126" s="52">
        <f t="shared" si="166"/>
        <v>6.7293921282578313E-3</v>
      </c>
      <c r="M126" s="52">
        <f t="shared" si="167"/>
        <v>6.7294937105605093E-3</v>
      </c>
      <c r="N126" s="52">
        <f t="shared" si="168"/>
        <v>1.7548875005268805E-5</v>
      </c>
      <c r="O126" s="52">
        <f t="shared" si="169"/>
        <v>6383608.8726465246</v>
      </c>
      <c r="P126" s="52">
        <f t="shared" si="170"/>
        <v>9.5338103063392561E-8</v>
      </c>
      <c r="Q126" s="52">
        <f t="shared" si="171"/>
        <v>0.96837629080145315</v>
      </c>
      <c r="R126" s="52">
        <f t="shared" si="172"/>
        <v>0.60499028286075984</v>
      </c>
      <c r="S126" s="52">
        <f t="shared" si="173"/>
        <v>1.1435073539189486</v>
      </c>
      <c r="T126" s="52">
        <f t="shared" si="174"/>
        <v>1.0088780861544013</v>
      </c>
      <c r="U126" s="52">
        <f t="shared" si="175"/>
        <v>1.8074521192292299</v>
      </c>
      <c r="V126" s="52">
        <f t="shared" si="160"/>
        <v>5.0546225567071803E-3</v>
      </c>
      <c r="W126" s="52">
        <f t="shared" si="176"/>
        <v>4.2582015317955055E-5</v>
      </c>
      <c r="X126" s="52">
        <f t="shared" si="177"/>
        <v>1.6740578955036711E-7</v>
      </c>
      <c r="Y126" s="52">
        <f t="shared" si="178"/>
        <v>4180985.2926218463</v>
      </c>
      <c r="Z126" s="38" t="str">
        <f t="shared" si="179"/>
        <v>S</v>
      </c>
      <c r="AA126" s="38" t="str">
        <f t="shared" si="180"/>
        <v>S</v>
      </c>
      <c r="AB126" s="38" t="str">
        <f t="shared" si="181"/>
        <v>U</v>
      </c>
      <c r="AC126" s="50">
        <f t="shared" si="182"/>
        <v>542958.45712434559</v>
      </c>
      <c r="AD126" s="50">
        <f t="shared" si="183"/>
        <v>4181097.317786715</v>
      </c>
      <c r="AE126" s="51">
        <f t="shared" si="184"/>
        <v>10</v>
      </c>
      <c r="AF126" s="51" t="str">
        <f t="shared" si="185"/>
        <v>S</v>
      </c>
      <c r="AG126" s="40">
        <f t="shared" si="186"/>
        <v>-122</v>
      </c>
      <c r="AH126" s="41">
        <f t="shared" si="187"/>
        <v>-30</v>
      </c>
      <c r="AI126" s="42">
        <f t="shared" si="188"/>
        <v>-43.88</v>
      </c>
      <c r="AJ126" s="40">
        <f t="shared" si="189"/>
        <v>37</v>
      </c>
      <c r="AK126" s="41">
        <f t="shared" si="190"/>
        <v>46</v>
      </c>
      <c r="AL126" s="42">
        <f t="shared" si="191"/>
        <v>34.348999999999997</v>
      </c>
      <c r="AM126" s="43" t="str">
        <f t="shared" si="192"/>
        <v>-37º -46' -34,349" S</v>
      </c>
      <c r="AN126" s="43" t="str">
        <f t="shared" si="193"/>
        <v>122º 30' 43,88" W</v>
      </c>
      <c r="AO126" s="43" t="str">
        <f t="shared" si="194"/>
        <v>10 S 542958 4181097</v>
      </c>
    </row>
    <row r="127" spans="5:41" x14ac:dyDescent="0.25">
      <c r="E127" s="53">
        <v>37.785415999999998</v>
      </c>
      <c r="F127" s="53">
        <v>-122.406104</v>
      </c>
      <c r="G127" s="52">
        <f t="shared" si="161"/>
        <v>-2.1363895393386012</v>
      </c>
      <c r="H127" s="52">
        <f t="shared" si="162"/>
        <v>0.6594799184357456</v>
      </c>
      <c r="I127" s="52">
        <f t="shared" si="163"/>
        <v>10</v>
      </c>
      <c r="J127" s="52">
        <f t="shared" si="164"/>
        <v>-123</v>
      </c>
      <c r="K127" s="52">
        <f t="shared" si="165"/>
        <v>1.0365440614424237E-2</v>
      </c>
      <c r="L127" s="52">
        <f t="shared" si="166"/>
        <v>8.1917749974461263E-3</v>
      </c>
      <c r="M127" s="52">
        <f t="shared" si="167"/>
        <v>8.1919582416628313E-3</v>
      </c>
      <c r="N127" s="52">
        <f t="shared" si="168"/>
        <v>2.6013950916614625E-5</v>
      </c>
      <c r="O127" s="52">
        <f t="shared" si="169"/>
        <v>6383612.2064817604</v>
      </c>
      <c r="P127" s="52">
        <f t="shared" si="170"/>
        <v>1.4124366565611717E-7</v>
      </c>
      <c r="Q127" s="52">
        <f t="shared" si="171"/>
        <v>0.96845643316516683</v>
      </c>
      <c r="R127" s="52">
        <f t="shared" si="172"/>
        <v>0.6048896267104702</v>
      </c>
      <c r="S127" s="52">
        <f t="shared" si="173"/>
        <v>1.1437081350183291</v>
      </c>
      <c r="T127" s="52">
        <f t="shared" si="174"/>
        <v>1.0090035079413644</v>
      </c>
      <c r="U127" s="52">
        <f t="shared" si="175"/>
        <v>1.8076088135074755</v>
      </c>
      <c r="V127" s="52">
        <f t="shared" si="160"/>
        <v>5.0546225567071803E-3</v>
      </c>
      <c r="W127" s="52">
        <f t="shared" si="176"/>
        <v>4.2582015317955055E-5</v>
      </c>
      <c r="X127" s="52">
        <f t="shared" si="177"/>
        <v>1.6740578955036711E-7</v>
      </c>
      <c r="Y127" s="52">
        <f t="shared" si="178"/>
        <v>4182006.9012164893</v>
      </c>
      <c r="Z127" s="38" t="str">
        <f t="shared" si="179"/>
        <v>S</v>
      </c>
      <c r="AA127" s="38" t="str">
        <f t="shared" si="180"/>
        <v>S</v>
      </c>
      <c r="AB127" s="38" t="str">
        <f t="shared" si="181"/>
        <v>U</v>
      </c>
      <c r="AC127" s="50">
        <f t="shared" si="182"/>
        <v>552294.28708854655</v>
      </c>
      <c r="AD127" s="50">
        <f t="shared" si="183"/>
        <v>4182172.9642145545</v>
      </c>
      <c r="AE127" s="51">
        <f t="shared" si="184"/>
        <v>10</v>
      </c>
      <c r="AF127" s="51" t="str">
        <f t="shared" si="185"/>
        <v>S</v>
      </c>
      <c r="AG127" s="40">
        <f t="shared" si="186"/>
        <v>-122</v>
      </c>
      <c r="AH127" s="41">
        <f t="shared" si="187"/>
        <v>-24</v>
      </c>
      <c r="AI127" s="42">
        <f t="shared" si="188"/>
        <v>-21.974</v>
      </c>
      <c r="AJ127" s="40">
        <f t="shared" si="189"/>
        <v>37</v>
      </c>
      <c r="AK127" s="41">
        <f t="shared" si="190"/>
        <v>47</v>
      </c>
      <c r="AL127" s="42">
        <f t="shared" si="191"/>
        <v>7.4980000000000002</v>
      </c>
      <c r="AM127" s="43" t="str">
        <f t="shared" si="192"/>
        <v>-37º -47' -7,498" S</v>
      </c>
      <c r="AN127" s="43" t="str">
        <f t="shared" si="193"/>
        <v>122º 24' 21,974" W</v>
      </c>
      <c r="AO127" s="43" t="str">
        <f t="shared" si="194"/>
        <v>10 S 552294 4182173</v>
      </c>
    </row>
    <row r="128" spans="5:41" x14ac:dyDescent="0.25">
      <c r="E128" s="53">
        <v>37.778435000000002</v>
      </c>
      <c r="F128" s="53">
        <v>-122.38941199999999</v>
      </c>
      <c r="G128" s="52">
        <f t="shared" si="161"/>
        <v>-2.1360982089798579</v>
      </c>
      <c r="H128" s="52">
        <f t="shared" si="162"/>
        <v>0.65935807700066396</v>
      </c>
      <c r="I128" s="52">
        <f t="shared" si="163"/>
        <v>10</v>
      </c>
      <c r="J128" s="52">
        <f t="shared" si="164"/>
        <v>-123</v>
      </c>
      <c r="K128" s="52">
        <f t="shared" si="165"/>
        <v>1.0656770973167529E-2</v>
      </c>
      <c r="L128" s="52">
        <f t="shared" si="166"/>
        <v>8.4227993456315615E-3</v>
      </c>
      <c r="M128" s="52">
        <f t="shared" si="167"/>
        <v>8.4229985352025603E-3</v>
      </c>
      <c r="N128" s="52">
        <f t="shared" si="168"/>
        <v>2.7495106975083949E-5</v>
      </c>
      <c r="O128" s="52">
        <f t="shared" si="169"/>
        <v>6383609.678925164</v>
      </c>
      <c r="P128" s="52">
        <f t="shared" si="170"/>
        <v>1.49351300150845E-7</v>
      </c>
      <c r="Q128" s="52">
        <f t="shared" si="171"/>
        <v>0.96839568279788923</v>
      </c>
      <c r="R128" s="52">
        <f t="shared" si="172"/>
        <v>0.60496594783744273</v>
      </c>
      <c r="S128" s="52">
        <f t="shared" si="173"/>
        <v>1.1435559183996085</v>
      </c>
      <c r="T128" s="52">
        <f t="shared" si="174"/>
        <v>1.008908425759067</v>
      </c>
      <c r="U128" s="52">
        <f t="shared" si="175"/>
        <v>1.8074900272475609</v>
      </c>
      <c r="V128" s="52">
        <f t="shared" si="160"/>
        <v>5.0546225567071803E-3</v>
      </c>
      <c r="W128" s="52">
        <f t="shared" si="176"/>
        <v>4.2582015317955055E-5</v>
      </c>
      <c r="X128" s="52">
        <f t="shared" si="177"/>
        <v>1.6740578955036711E-7</v>
      </c>
      <c r="Y128" s="52">
        <f t="shared" si="178"/>
        <v>4181232.3735285657</v>
      </c>
      <c r="Z128" s="38" t="str">
        <f t="shared" si="179"/>
        <v>S</v>
      </c>
      <c r="AA128" s="38" t="str">
        <f t="shared" si="180"/>
        <v>S</v>
      </c>
      <c r="AB128" s="38" t="str">
        <f t="shared" si="181"/>
        <v>U</v>
      </c>
      <c r="AC128" s="50">
        <f t="shared" si="182"/>
        <v>553769.1376517216</v>
      </c>
      <c r="AD128" s="50">
        <f t="shared" si="183"/>
        <v>4181407.8915857887</v>
      </c>
      <c r="AE128" s="51">
        <f t="shared" si="184"/>
        <v>10</v>
      </c>
      <c r="AF128" s="51" t="str">
        <f t="shared" si="185"/>
        <v>S</v>
      </c>
      <c r="AG128" s="40">
        <f t="shared" si="186"/>
        <v>-122</v>
      </c>
      <c r="AH128" s="41">
        <f t="shared" si="187"/>
        <v>-23</v>
      </c>
      <c r="AI128" s="42">
        <f t="shared" si="188"/>
        <v>-21.882999999999999</v>
      </c>
      <c r="AJ128" s="40">
        <f t="shared" si="189"/>
        <v>37</v>
      </c>
      <c r="AK128" s="41">
        <f t="shared" si="190"/>
        <v>46</v>
      </c>
      <c r="AL128" s="42">
        <f t="shared" si="191"/>
        <v>42.366</v>
      </c>
      <c r="AM128" s="43" t="str">
        <f t="shared" si="192"/>
        <v>-37º -46' -42,366" S</v>
      </c>
      <c r="AN128" s="43" t="str">
        <f t="shared" si="193"/>
        <v>122º 23' 21,883" W</v>
      </c>
      <c r="AO128" s="43" t="str">
        <f t="shared" si="194"/>
        <v>10 S 553769 4181408</v>
      </c>
    </row>
    <row r="129" spans="5:41" x14ac:dyDescent="0.25">
      <c r="E129" s="53">
        <v>37.791080000000001</v>
      </c>
      <c r="F129" s="53">
        <v>-122.39542</v>
      </c>
      <c r="G129" s="52">
        <f t="shared" si="161"/>
        <v>-2.136203068361318</v>
      </c>
      <c r="H129" s="52">
        <f t="shared" si="162"/>
        <v>0.65957877388457864</v>
      </c>
      <c r="I129" s="52">
        <f t="shared" si="163"/>
        <v>10</v>
      </c>
      <c r="J129" s="52">
        <f t="shared" si="164"/>
        <v>-123</v>
      </c>
      <c r="K129" s="52">
        <f t="shared" si="165"/>
        <v>1.055191159170743E-2</v>
      </c>
      <c r="L129" s="52">
        <f t="shared" si="166"/>
        <v>8.338497850052036E-3</v>
      </c>
      <c r="M129" s="52">
        <f t="shared" si="167"/>
        <v>8.338691118218838E-3</v>
      </c>
      <c r="N129" s="52">
        <f t="shared" si="168"/>
        <v>2.6959729968689672E-5</v>
      </c>
      <c r="O129" s="52">
        <f t="shared" si="169"/>
        <v>6383614.2573210336</v>
      </c>
      <c r="P129" s="52">
        <f t="shared" si="170"/>
        <v>1.4632641050726973E-7</v>
      </c>
      <c r="Q129" s="52">
        <f t="shared" si="171"/>
        <v>0.96850568041910079</v>
      </c>
      <c r="R129" s="52">
        <f t="shared" si="172"/>
        <v>0.60482766174980473</v>
      </c>
      <c r="S129" s="52">
        <f t="shared" si="173"/>
        <v>1.1438316140941289</v>
      </c>
      <c r="T129" s="52">
        <f t="shared" si="174"/>
        <v>1.0090806260080478</v>
      </c>
      <c r="U129" s="52">
        <f t="shared" si="175"/>
        <v>1.8077051406978455</v>
      </c>
      <c r="V129" s="52">
        <f t="shared" si="160"/>
        <v>5.0546225567071803E-3</v>
      </c>
      <c r="W129" s="52">
        <f t="shared" si="176"/>
        <v>4.2582015317955055E-5</v>
      </c>
      <c r="X129" s="52">
        <f t="shared" si="177"/>
        <v>1.6740578955036711E-7</v>
      </c>
      <c r="Y129" s="52">
        <f t="shared" si="178"/>
        <v>4182635.3111210805</v>
      </c>
      <c r="Z129" s="38" t="str">
        <f t="shared" si="179"/>
        <v>S</v>
      </c>
      <c r="AA129" s="38" t="str">
        <f t="shared" si="180"/>
        <v>S</v>
      </c>
      <c r="AB129" s="38" t="str">
        <f t="shared" si="181"/>
        <v>U</v>
      </c>
      <c r="AC129" s="50">
        <f t="shared" si="182"/>
        <v>553230.99010602443</v>
      </c>
      <c r="AD129" s="50">
        <f t="shared" si="183"/>
        <v>4182807.411662865</v>
      </c>
      <c r="AE129" s="51">
        <f t="shared" si="184"/>
        <v>10</v>
      </c>
      <c r="AF129" s="51" t="str">
        <f t="shared" si="185"/>
        <v>S</v>
      </c>
      <c r="AG129" s="40">
        <f t="shared" si="186"/>
        <v>-122</v>
      </c>
      <c r="AH129" s="41">
        <f t="shared" si="187"/>
        <v>-23</v>
      </c>
      <c r="AI129" s="42">
        <f t="shared" si="188"/>
        <v>-43.512</v>
      </c>
      <c r="AJ129" s="40">
        <f t="shared" si="189"/>
        <v>37</v>
      </c>
      <c r="AK129" s="41">
        <f t="shared" si="190"/>
        <v>47</v>
      </c>
      <c r="AL129" s="42">
        <f t="shared" si="191"/>
        <v>27.888000000000002</v>
      </c>
      <c r="AM129" s="43" t="str">
        <f t="shared" si="192"/>
        <v>-37º -47' -27,888" S</v>
      </c>
      <c r="AN129" s="43" t="str">
        <f t="shared" si="193"/>
        <v>122º 23' 43,512" W</v>
      </c>
      <c r="AO129" s="43" t="str">
        <f t="shared" si="194"/>
        <v>10 S 553231 4182807</v>
      </c>
    </row>
    <row r="130" spans="5:41" x14ac:dyDescent="0.25">
      <c r="E130" s="53">
        <v>37.793655395507997</v>
      </c>
      <c r="F130" s="53">
        <v>-122.3966217041</v>
      </c>
      <c r="G130" s="52">
        <f t="shared" si="161"/>
        <v>-2.1362240420544976</v>
      </c>
      <c r="H130" s="52">
        <f t="shared" si="162"/>
        <v>0.65962372301573435</v>
      </c>
      <c r="I130" s="52">
        <f t="shared" si="163"/>
        <v>10</v>
      </c>
      <c r="J130" s="52">
        <f t="shared" si="164"/>
        <v>-123</v>
      </c>
      <c r="K130" s="52">
        <f t="shared" si="165"/>
        <v>1.0530937898527881E-2</v>
      </c>
      <c r="L130" s="52">
        <f t="shared" si="166"/>
        <v>8.3216342326883734E-3</v>
      </c>
      <c r="M130" s="52">
        <f t="shared" si="167"/>
        <v>8.321826330607112E-3</v>
      </c>
      <c r="N130" s="52">
        <f t="shared" si="168"/>
        <v>2.6853280237881805E-5</v>
      </c>
      <c r="O130" s="52">
        <f t="shared" si="169"/>
        <v>6383615.1898636287</v>
      </c>
      <c r="P130" s="52">
        <f t="shared" si="170"/>
        <v>1.4572496697459735E-7</v>
      </c>
      <c r="Q130" s="52">
        <f t="shared" si="171"/>
        <v>0.96852806040504169</v>
      </c>
      <c r="R130" s="52">
        <f t="shared" si="172"/>
        <v>0.60479947406275691</v>
      </c>
      <c r="S130" s="52">
        <f t="shared" si="173"/>
        <v>1.1438877532182552</v>
      </c>
      <c r="T130" s="52">
        <f t="shared" si="174"/>
        <v>1.0091156834293806</v>
      </c>
      <c r="U130" s="52">
        <f t="shared" si="175"/>
        <v>1.8077489255915402</v>
      </c>
      <c r="V130" s="52">
        <f t="shared" si="160"/>
        <v>5.0546225567071803E-3</v>
      </c>
      <c r="W130" s="52">
        <f t="shared" si="176"/>
        <v>4.2582015317955055E-5</v>
      </c>
      <c r="X130" s="52">
        <f t="shared" si="177"/>
        <v>1.6740578955036711E-7</v>
      </c>
      <c r="Y130" s="52">
        <f t="shared" si="178"/>
        <v>4182921.0464989091</v>
      </c>
      <c r="Z130" s="38" t="str">
        <f t="shared" si="179"/>
        <v>S</v>
      </c>
      <c r="AA130" s="38" t="str">
        <f t="shared" si="180"/>
        <v>S</v>
      </c>
      <c r="AB130" s="38" t="str">
        <f t="shared" si="181"/>
        <v>U</v>
      </c>
      <c r="AC130" s="50">
        <f t="shared" si="182"/>
        <v>553123.33955193614</v>
      </c>
      <c r="AD130" s="50">
        <f t="shared" si="183"/>
        <v>4183092.4675315134</v>
      </c>
      <c r="AE130" s="51">
        <f t="shared" si="184"/>
        <v>10</v>
      </c>
      <c r="AF130" s="51" t="str">
        <f t="shared" si="185"/>
        <v>S</v>
      </c>
      <c r="AG130" s="40">
        <f t="shared" si="186"/>
        <v>-122</v>
      </c>
      <c r="AH130" s="41">
        <f t="shared" si="187"/>
        <v>-23</v>
      </c>
      <c r="AI130" s="42">
        <f t="shared" si="188"/>
        <v>-47.838000000000001</v>
      </c>
      <c r="AJ130" s="40">
        <f t="shared" si="189"/>
        <v>37</v>
      </c>
      <c r="AK130" s="41">
        <f t="shared" si="190"/>
        <v>47</v>
      </c>
      <c r="AL130" s="42">
        <f t="shared" si="191"/>
        <v>37.158999999999999</v>
      </c>
      <c r="AM130" s="43" t="str">
        <f t="shared" si="192"/>
        <v>-37º -47' -37,159" S</v>
      </c>
      <c r="AN130" s="43" t="str">
        <f t="shared" si="193"/>
        <v>122º 23' 47,838" W</v>
      </c>
      <c r="AO130" s="43" t="str">
        <f t="shared" si="194"/>
        <v>10 S 553123 4183092</v>
      </c>
    </row>
    <row r="131" spans="5:41" x14ac:dyDescent="0.25">
      <c r="E131" s="53">
        <v>37.795029</v>
      </c>
      <c r="F131" s="53">
        <v>-122.40248099999999</v>
      </c>
      <c r="G131" s="52">
        <f t="shared" si="161"/>
        <v>-2.136326306059801</v>
      </c>
      <c r="H131" s="52">
        <f t="shared" si="162"/>
        <v>0.65964769693673986</v>
      </c>
      <c r="I131" s="52">
        <f t="shared" si="163"/>
        <v>10</v>
      </c>
      <c r="J131" s="52">
        <f t="shared" si="164"/>
        <v>-123</v>
      </c>
      <c r="K131" s="52">
        <f t="shared" si="165"/>
        <v>1.0428673893224438E-2</v>
      </c>
      <c r="L131" s="52">
        <f t="shared" si="166"/>
        <v>8.2406740993631843E-3</v>
      </c>
      <c r="M131" s="52">
        <f t="shared" si="167"/>
        <v>8.2408606448122548E-3</v>
      </c>
      <c r="N131" s="52">
        <f t="shared" si="168"/>
        <v>2.6334589461884939E-5</v>
      </c>
      <c r="O131" s="52">
        <f t="shared" si="169"/>
        <v>6383615.6872504624</v>
      </c>
      <c r="P131" s="52">
        <f t="shared" si="170"/>
        <v>1.4289783877233325E-7</v>
      </c>
      <c r="Q131" s="52">
        <f t="shared" si="171"/>
        <v>0.96853999372016542</v>
      </c>
      <c r="R131" s="52">
        <f t="shared" si="172"/>
        <v>0.60478443677677796</v>
      </c>
      <c r="S131" s="52">
        <f t="shared" si="173"/>
        <v>1.1439176937968225</v>
      </c>
      <c r="T131" s="52">
        <f t="shared" si="174"/>
        <v>1.0091343795418113</v>
      </c>
      <c r="U131" s="52">
        <f t="shared" si="175"/>
        <v>1.8077722748143534</v>
      </c>
      <c r="V131" s="52">
        <f t="shared" si="160"/>
        <v>5.0546225567071803E-3</v>
      </c>
      <c r="W131" s="52">
        <f t="shared" si="176"/>
        <v>4.2582015317955055E-5</v>
      </c>
      <c r="X131" s="52">
        <f t="shared" si="177"/>
        <v>1.6740578955036711E-7</v>
      </c>
      <c r="Y131" s="52">
        <f t="shared" si="178"/>
        <v>4183073.4454330378</v>
      </c>
      <c r="Z131" s="38" t="str">
        <f t="shared" si="179"/>
        <v>S</v>
      </c>
      <c r="AA131" s="38" t="str">
        <f t="shared" si="180"/>
        <v>S</v>
      </c>
      <c r="AB131" s="38" t="str">
        <f t="shared" si="181"/>
        <v>U</v>
      </c>
      <c r="AC131" s="50">
        <f t="shared" si="182"/>
        <v>552606.48979445291</v>
      </c>
      <c r="AD131" s="50">
        <f t="shared" si="183"/>
        <v>4183241.5553554664</v>
      </c>
      <c r="AE131" s="51">
        <f t="shared" si="184"/>
        <v>10</v>
      </c>
      <c r="AF131" s="51" t="str">
        <f t="shared" si="185"/>
        <v>S</v>
      </c>
      <c r="AG131" s="40">
        <f t="shared" si="186"/>
        <v>-122</v>
      </c>
      <c r="AH131" s="41">
        <f t="shared" si="187"/>
        <v>-24</v>
      </c>
      <c r="AI131" s="42">
        <f t="shared" si="188"/>
        <v>-8.9320000000000004</v>
      </c>
      <c r="AJ131" s="40">
        <f t="shared" si="189"/>
        <v>37</v>
      </c>
      <c r="AK131" s="41">
        <f t="shared" si="190"/>
        <v>47</v>
      </c>
      <c r="AL131" s="42">
        <f t="shared" si="191"/>
        <v>42.103999999999999</v>
      </c>
      <c r="AM131" s="43" t="str">
        <f t="shared" si="192"/>
        <v>-37º -47' -42,104" S</v>
      </c>
      <c r="AN131" s="43" t="str">
        <f t="shared" si="193"/>
        <v>122º 24' 8,932" W</v>
      </c>
      <c r="AO131" s="43" t="str">
        <f t="shared" si="194"/>
        <v>10 S 552606 4183242</v>
      </c>
    </row>
    <row r="132" spans="5:41" x14ac:dyDescent="0.25">
      <c r="E132" s="53">
        <v>37.793343999999998</v>
      </c>
      <c r="F132" s="53">
        <v>-122.391935</v>
      </c>
      <c r="G132" s="52">
        <f t="shared" si="161"/>
        <v>-2.1361422436368862</v>
      </c>
      <c r="H132" s="52">
        <f t="shared" si="162"/>
        <v>0.65961828813884371</v>
      </c>
      <c r="I132" s="52">
        <f t="shared" si="163"/>
        <v>10</v>
      </c>
      <c r="J132" s="52">
        <f t="shared" si="164"/>
        <v>-123</v>
      </c>
      <c r="K132" s="52">
        <f t="shared" si="165"/>
        <v>1.0612736316139237E-2</v>
      </c>
      <c r="L132" s="52">
        <f t="shared" si="166"/>
        <v>8.3863049474622222E-3</v>
      </c>
      <c r="M132" s="52">
        <f t="shared" si="167"/>
        <v>8.3865015590106062E-3</v>
      </c>
      <c r="N132" s="52">
        <f t="shared" si="168"/>
        <v>2.7271997431244088E-5</v>
      </c>
      <c r="O132" s="52">
        <f t="shared" si="169"/>
        <v>6383615.0771071315</v>
      </c>
      <c r="P132" s="52">
        <f t="shared" si="170"/>
        <v>1.4800009499183762E-7</v>
      </c>
      <c r="Q132" s="52">
        <f t="shared" si="171"/>
        <v>0.96852535481837232</v>
      </c>
      <c r="R132" s="52">
        <f t="shared" si="172"/>
        <v>0.60480288269966687</v>
      </c>
      <c r="S132" s="52">
        <f t="shared" si="173"/>
        <v>1.1438809655480298</v>
      </c>
      <c r="T132" s="52">
        <f t="shared" si="174"/>
        <v>1.0091114448359391</v>
      </c>
      <c r="U132" s="52">
        <f t="shared" si="175"/>
        <v>1.8077436319712652</v>
      </c>
      <c r="V132" s="52">
        <f t="shared" si="160"/>
        <v>5.0546225567071803E-3</v>
      </c>
      <c r="W132" s="52">
        <f t="shared" si="176"/>
        <v>4.2582015317955055E-5</v>
      </c>
      <c r="X132" s="52">
        <f t="shared" si="177"/>
        <v>1.6740578955036711E-7</v>
      </c>
      <c r="Y132" s="52">
        <f t="shared" si="178"/>
        <v>4182886.4977354286</v>
      </c>
      <c r="Z132" s="38" t="str">
        <f t="shared" si="179"/>
        <v>S</v>
      </c>
      <c r="AA132" s="38" t="str">
        <f t="shared" si="180"/>
        <v>S</v>
      </c>
      <c r="AB132" s="38" t="str">
        <f t="shared" si="181"/>
        <v>U</v>
      </c>
      <c r="AC132" s="50">
        <f t="shared" si="182"/>
        <v>553536.2004374034</v>
      </c>
      <c r="AD132" s="50">
        <f t="shared" si="183"/>
        <v>4183060.5916951792</v>
      </c>
      <c r="AE132" s="51">
        <f t="shared" si="184"/>
        <v>10</v>
      </c>
      <c r="AF132" s="51" t="str">
        <f t="shared" si="185"/>
        <v>S</v>
      </c>
      <c r="AG132" s="40">
        <f t="shared" si="186"/>
        <v>-122</v>
      </c>
      <c r="AH132" s="41">
        <f t="shared" si="187"/>
        <v>-23</v>
      </c>
      <c r="AI132" s="42">
        <f t="shared" si="188"/>
        <v>-30.966000000000001</v>
      </c>
      <c r="AJ132" s="40">
        <f t="shared" si="189"/>
        <v>37</v>
      </c>
      <c r="AK132" s="41">
        <f t="shared" si="190"/>
        <v>47</v>
      </c>
      <c r="AL132" s="42">
        <f t="shared" si="191"/>
        <v>36.037999999999997</v>
      </c>
      <c r="AM132" s="43" t="str">
        <f t="shared" si="192"/>
        <v>-37º -47' -36,038" S</v>
      </c>
      <c r="AN132" s="43" t="str">
        <f t="shared" si="193"/>
        <v>122º 23' 30,966" W</v>
      </c>
      <c r="AO132" s="43" t="str">
        <f t="shared" si="194"/>
        <v>10 S 553536 4183061</v>
      </c>
    </row>
    <row r="133" spans="5:41" x14ac:dyDescent="0.25">
      <c r="E133" s="53">
        <v>37.788218999999998</v>
      </c>
      <c r="F133" s="53">
        <v>-122.408862</v>
      </c>
      <c r="G133" s="52">
        <f t="shared" si="161"/>
        <v>-2.136437675519371</v>
      </c>
      <c r="H133" s="52">
        <f t="shared" si="162"/>
        <v>0.65952884001467904</v>
      </c>
      <c r="I133" s="52">
        <f t="shared" si="163"/>
        <v>10</v>
      </c>
      <c r="J133" s="52">
        <f t="shared" si="164"/>
        <v>-123</v>
      </c>
      <c r="K133" s="52">
        <f t="shared" si="165"/>
        <v>1.0317304433654417E-2</v>
      </c>
      <c r="L133" s="52">
        <f t="shared" si="166"/>
        <v>8.1534252179732338E-3</v>
      </c>
      <c r="M133" s="52">
        <f t="shared" si="167"/>
        <v>8.153605900578953E-3</v>
      </c>
      <c r="N133" s="52">
        <f t="shared" si="168"/>
        <v>2.5773541768137065E-5</v>
      </c>
      <c r="O133" s="52">
        <f t="shared" si="169"/>
        <v>6383613.2213877039</v>
      </c>
      <c r="P133" s="52">
        <f t="shared" si="170"/>
        <v>1.39913624723966E-7</v>
      </c>
      <c r="Q133" s="52">
        <f t="shared" si="171"/>
        <v>0.96848080937510672</v>
      </c>
      <c r="R133" s="52">
        <f t="shared" si="172"/>
        <v>0.60485896621729718</v>
      </c>
      <c r="S133" s="52">
        <f t="shared" si="173"/>
        <v>1.1437692447022325</v>
      </c>
      <c r="T133" s="52">
        <f t="shared" si="174"/>
        <v>1.0090416750809987</v>
      </c>
      <c r="U133" s="52">
        <f t="shared" si="175"/>
        <v>1.8076564894388667</v>
      </c>
      <c r="V133" s="52">
        <f t="shared" si="160"/>
        <v>5.0546225567071803E-3</v>
      </c>
      <c r="W133" s="52">
        <f t="shared" si="176"/>
        <v>4.2582015317955055E-5</v>
      </c>
      <c r="X133" s="52">
        <f t="shared" si="177"/>
        <v>1.6740578955036711E-7</v>
      </c>
      <c r="Y133" s="52">
        <f t="shared" si="178"/>
        <v>4182317.88859887</v>
      </c>
      <c r="Z133" s="38" t="str">
        <f t="shared" si="179"/>
        <v>S</v>
      </c>
      <c r="AA133" s="38" t="str">
        <f t="shared" si="180"/>
        <v>S</v>
      </c>
      <c r="AB133" s="38" t="str">
        <f t="shared" si="181"/>
        <v>U</v>
      </c>
      <c r="AC133" s="50">
        <f t="shared" si="182"/>
        <v>552049.46885639708</v>
      </c>
      <c r="AD133" s="50">
        <f t="shared" si="183"/>
        <v>4182482.4169438831</v>
      </c>
      <c r="AE133" s="51">
        <f t="shared" si="184"/>
        <v>10</v>
      </c>
      <c r="AF133" s="51" t="str">
        <f t="shared" si="185"/>
        <v>S</v>
      </c>
      <c r="AG133" s="40">
        <f t="shared" si="186"/>
        <v>-122</v>
      </c>
      <c r="AH133" s="41">
        <f t="shared" si="187"/>
        <v>-24</v>
      </c>
      <c r="AI133" s="42">
        <f t="shared" si="188"/>
        <v>-31.902999999999999</v>
      </c>
      <c r="AJ133" s="40">
        <f t="shared" si="189"/>
        <v>37</v>
      </c>
      <c r="AK133" s="41">
        <f t="shared" si="190"/>
        <v>47</v>
      </c>
      <c r="AL133" s="42">
        <f t="shared" si="191"/>
        <v>17.588000000000001</v>
      </c>
      <c r="AM133" s="43" t="str">
        <f t="shared" si="192"/>
        <v>-37º -47' -17,588" S</v>
      </c>
      <c r="AN133" s="43" t="str">
        <f t="shared" si="193"/>
        <v>122º 24' 31,903" W</v>
      </c>
      <c r="AO133" s="43" t="str">
        <f t="shared" si="194"/>
        <v>10 S 552049 4182482</v>
      </c>
    </row>
    <row r="134" spans="5:41" x14ac:dyDescent="0.25">
      <c r="E134" s="53">
        <v>37.788640000000001</v>
      </c>
      <c r="F134" s="53">
        <v>-122.408759</v>
      </c>
      <c r="G134" s="52">
        <f t="shared" si="161"/>
        <v>-2.1364358778302415</v>
      </c>
      <c r="H134" s="52">
        <f t="shared" si="162"/>
        <v>0.65953618785083001</v>
      </c>
      <c r="I134" s="52">
        <f t="shared" si="163"/>
        <v>10</v>
      </c>
      <c r="J134" s="52">
        <f t="shared" si="164"/>
        <v>-123</v>
      </c>
      <c r="K134" s="52">
        <f t="shared" si="165"/>
        <v>1.0319102122783974E-2</v>
      </c>
      <c r="L134" s="52">
        <f t="shared" si="166"/>
        <v>8.1547993623750578E-3</v>
      </c>
      <c r="M134" s="52">
        <f t="shared" si="167"/>
        <v>8.1549801363531172E-3</v>
      </c>
      <c r="N134" s="52">
        <f t="shared" si="168"/>
        <v>2.5782621779768533E-5</v>
      </c>
      <c r="O134" s="52">
        <f t="shared" si="169"/>
        <v>6383613.3738249857</v>
      </c>
      <c r="P134" s="52">
        <f t="shared" si="170"/>
        <v>1.3995919695367226E-7</v>
      </c>
      <c r="Q134" s="52">
        <f t="shared" si="171"/>
        <v>0.96848446978880975</v>
      </c>
      <c r="R134" s="52">
        <f t="shared" si="172"/>
        <v>0.6048543603277402</v>
      </c>
      <c r="S134" s="52">
        <f t="shared" si="173"/>
        <v>1.143778422745235</v>
      </c>
      <c r="T134" s="52">
        <f t="shared" si="174"/>
        <v>1.0090474071408613</v>
      </c>
      <c r="U134" s="52">
        <f t="shared" si="175"/>
        <v>1.8076636492463027</v>
      </c>
      <c r="V134" s="52">
        <f t="shared" ref="V134:V197" si="195">(3/4)*$C$18</f>
        <v>5.0546225567071803E-3</v>
      </c>
      <c r="W134" s="52">
        <f t="shared" si="176"/>
        <v>4.2582015317955055E-5</v>
      </c>
      <c r="X134" s="52">
        <f t="shared" si="177"/>
        <v>1.6740578955036711E-7</v>
      </c>
      <c r="Y134" s="52">
        <f t="shared" si="178"/>
        <v>4182364.5977404672</v>
      </c>
      <c r="Z134" s="38" t="str">
        <f t="shared" si="179"/>
        <v>S</v>
      </c>
      <c r="AA134" s="38" t="str">
        <f t="shared" si="180"/>
        <v>S</v>
      </c>
      <c r="AB134" s="38" t="str">
        <f t="shared" si="181"/>
        <v>U</v>
      </c>
      <c r="AC134" s="50">
        <f t="shared" si="182"/>
        <v>552058.2426903774</v>
      </c>
      <c r="AD134" s="50">
        <f t="shared" si="183"/>
        <v>4182529.1840527081</v>
      </c>
      <c r="AE134" s="51">
        <f t="shared" si="184"/>
        <v>10</v>
      </c>
      <c r="AF134" s="51" t="str">
        <f t="shared" si="185"/>
        <v>S</v>
      </c>
      <c r="AG134" s="40">
        <f t="shared" si="186"/>
        <v>-122</v>
      </c>
      <c r="AH134" s="41">
        <f t="shared" si="187"/>
        <v>-24</v>
      </c>
      <c r="AI134" s="42">
        <f t="shared" si="188"/>
        <v>-31.532</v>
      </c>
      <c r="AJ134" s="40">
        <f t="shared" si="189"/>
        <v>37</v>
      </c>
      <c r="AK134" s="41">
        <f t="shared" si="190"/>
        <v>47</v>
      </c>
      <c r="AL134" s="42">
        <f t="shared" si="191"/>
        <v>19.103999999999999</v>
      </c>
      <c r="AM134" s="43" t="str">
        <f t="shared" si="192"/>
        <v>-37º -47' -19,104" S</v>
      </c>
      <c r="AN134" s="43" t="str">
        <f t="shared" si="193"/>
        <v>122º 24' 31,532" W</v>
      </c>
      <c r="AO134" s="43" t="str">
        <f t="shared" si="194"/>
        <v>10 S 552058 4182529</v>
      </c>
    </row>
    <row r="135" spans="5:41" x14ac:dyDescent="0.25">
      <c r="E135" s="53">
        <v>37.795028686522997</v>
      </c>
      <c r="F135" s="53">
        <v>-122.39936828613</v>
      </c>
      <c r="G135" s="52">
        <f t="shared" si="161"/>
        <v>-2.1362719789540972</v>
      </c>
      <c r="H135" s="52">
        <f t="shared" si="162"/>
        <v>0.65964769146553404</v>
      </c>
      <c r="I135" s="52">
        <f t="shared" si="163"/>
        <v>10</v>
      </c>
      <c r="J135" s="52">
        <f t="shared" si="164"/>
        <v>-123</v>
      </c>
      <c r="K135" s="52">
        <f t="shared" si="165"/>
        <v>1.0483000998928294E-2</v>
      </c>
      <c r="L135" s="52">
        <f t="shared" si="166"/>
        <v>8.2836015115086443E-3</v>
      </c>
      <c r="M135" s="52">
        <f t="shared" si="167"/>
        <v>8.2837909875148902E-3</v>
      </c>
      <c r="N135" s="52">
        <f t="shared" si="168"/>
        <v>2.6609685648493198E-5</v>
      </c>
      <c r="O135" s="52">
        <f t="shared" si="169"/>
        <v>6383615.6871369509</v>
      </c>
      <c r="P135" s="52">
        <f t="shared" si="170"/>
        <v>1.4439055599817789E-7</v>
      </c>
      <c r="Q135" s="52">
        <f t="shared" si="171"/>
        <v>0.96853999099705923</v>
      </c>
      <c r="R135" s="52">
        <f t="shared" si="172"/>
        <v>0.6047844402087641</v>
      </c>
      <c r="S135" s="52">
        <f t="shared" si="173"/>
        <v>1.1439176869640637</v>
      </c>
      <c r="T135" s="52">
        <f t="shared" si="174"/>
        <v>1.0091343752752389</v>
      </c>
      <c r="U135" s="52">
        <f t="shared" si="175"/>
        <v>1.8077722694860106</v>
      </c>
      <c r="V135" s="52">
        <f t="shared" si="195"/>
        <v>5.0546225567071803E-3</v>
      </c>
      <c r="W135" s="52">
        <f t="shared" si="176"/>
        <v>4.2582015317955055E-5</v>
      </c>
      <c r="X135" s="52">
        <f t="shared" si="177"/>
        <v>1.6740578955036711E-7</v>
      </c>
      <c r="Y135" s="52">
        <f t="shared" si="178"/>
        <v>4183073.4106533276</v>
      </c>
      <c r="Z135" s="38" t="str">
        <f t="shared" si="179"/>
        <v>S</v>
      </c>
      <c r="AA135" s="38" t="str">
        <f t="shared" si="180"/>
        <v>S</v>
      </c>
      <c r="AB135" s="38" t="str">
        <f t="shared" si="181"/>
        <v>U</v>
      </c>
      <c r="AC135" s="50">
        <f t="shared" si="182"/>
        <v>552880.54064201389</v>
      </c>
      <c r="AD135" s="50">
        <f t="shared" si="183"/>
        <v>4183243.2766845901</v>
      </c>
      <c r="AE135" s="51">
        <f t="shared" si="184"/>
        <v>10</v>
      </c>
      <c r="AF135" s="51" t="str">
        <f t="shared" si="185"/>
        <v>S</v>
      </c>
      <c r="AG135" s="40">
        <f t="shared" si="186"/>
        <v>-122</v>
      </c>
      <c r="AH135" s="41">
        <f t="shared" si="187"/>
        <v>-23</v>
      </c>
      <c r="AI135" s="42">
        <f t="shared" si="188"/>
        <v>-57.725999999999999</v>
      </c>
      <c r="AJ135" s="40">
        <f t="shared" si="189"/>
        <v>37</v>
      </c>
      <c r="AK135" s="41">
        <f t="shared" si="190"/>
        <v>47</v>
      </c>
      <c r="AL135" s="42">
        <f t="shared" si="191"/>
        <v>42.103000000000002</v>
      </c>
      <c r="AM135" s="43" t="str">
        <f t="shared" si="192"/>
        <v>-37º -47' -42,103" S</v>
      </c>
      <c r="AN135" s="43" t="str">
        <f t="shared" si="193"/>
        <v>122º 23' 57,726" W</v>
      </c>
      <c r="AO135" s="43" t="str">
        <f t="shared" si="194"/>
        <v>10 S 552881 4183243</v>
      </c>
    </row>
    <row r="136" spans="5:41" x14ac:dyDescent="0.25">
      <c r="E136" s="53">
        <v>37.792209999999997</v>
      </c>
      <c r="F136" s="53">
        <v>-122.391459</v>
      </c>
      <c r="G136" s="52">
        <f t="shared" si="161"/>
        <v>-2.1361339358696463</v>
      </c>
      <c r="H136" s="52">
        <f t="shared" si="162"/>
        <v>0.65959849610512622</v>
      </c>
      <c r="I136" s="52">
        <f t="shared" si="163"/>
        <v>10</v>
      </c>
      <c r="J136" s="52">
        <f t="shared" si="164"/>
        <v>-123</v>
      </c>
      <c r="K136" s="52">
        <f t="shared" si="165"/>
        <v>1.0621044083379161E-2</v>
      </c>
      <c r="L136" s="52">
        <f t="shared" si="166"/>
        <v>8.3929984099625852E-3</v>
      </c>
      <c r="M136" s="52">
        <f t="shared" si="167"/>
        <v>8.3931954926719458E-3</v>
      </c>
      <c r="N136" s="52">
        <f t="shared" si="168"/>
        <v>2.7314435016356775E-5</v>
      </c>
      <c r="O136" s="52">
        <f t="shared" si="169"/>
        <v>6383614.6664877683</v>
      </c>
      <c r="P136" s="52">
        <f t="shared" si="170"/>
        <v>1.4824100098502984E-7</v>
      </c>
      <c r="Q136" s="52">
        <f t="shared" si="171"/>
        <v>0.96851550099463146</v>
      </c>
      <c r="R136" s="52">
        <f t="shared" si="172"/>
        <v>0.60481529486887931</v>
      </c>
      <c r="S136" s="52">
        <f t="shared" si="173"/>
        <v>1.143856246602442</v>
      </c>
      <c r="T136" s="52">
        <f t="shared" si="174"/>
        <v>1.0090960086690512</v>
      </c>
      <c r="U136" s="52">
        <f t="shared" si="175"/>
        <v>1.8077243532162421</v>
      </c>
      <c r="V136" s="52">
        <f t="shared" si="195"/>
        <v>5.0546225567071803E-3</v>
      </c>
      <c r="W136" s="52">
        <f t="shared" si="176"/>
        <v>4.2582015317955055E-5</v>
      </c>
      <c r="X136" s="52">
        <f t="shared" si="177"/>
        <v>1.6740578955036711E-7</v>
      </c>
      <c r="Y136" s="52">
        <f t="shared" si="178"/>
        <v>4182760.6825198559</v>
      </c>
      <c r="Z136" s="38" t="str">
        <f t="shared" si="179"/>
        <v>S</v>
      </c>
      <c r="AA136" s="38" t="str">
        <f t="shared" si="180"/>
        <v>S</v>
      </c>
      <c r="AB136" s="38" t="str">
        <f t="shared" si="181"/>
        <v>U</v>
      </c>
      <c r="AC136" s="50">
        <f t="shared" si="182"/>
        <v>553578.92849325086</v>
      </c>
      <c r="AD136" s="50">
        <f t="shared" si="183"/>
        <v>4182935.0473736813</v>
      </c>
      <c r="AE136" s="51">
        <f t="shared" si="184"/>
        <v>10</v>
      </c>
      <c r="AF136" s="51" t="str">
        <f t="shared" si="185"/>
        <v>S</v>
      </c>
      <c r="AG136" s="40">
        <f t="shared" si="186"/>
        <v>-122</v>
      </c>
      <c r="AH136" s="41">
        <f t="shared" si="187"/>
        <v>-23</v>
      </c>
      <c r="AI136" s="42">
        <f t="shared" si="188"/>
        <v>-29.251999999999999</v>
      </c>
      <c r="AJ136" s="40">
        <f t="shared" si="189"/>
        <v>37</v>
      </c>
      <c r="AK136" s="41">
        <f t="shared" si="190"/>
        <v>47</v>
      </c>
      <c r="AL136" s="42">
        <f t="shared" si="191"/>
        <v>31.956</v>
      </c>
      <c r="AM136" s="43" t="str">
        <f t="shared" si="192"/>
        <v>-37º -47' -31,956" S</v>
      </c>
      <c r="AN136" s="43" t="str">
        <f t="shared" si="193"/>
        <v>122º 23' 29,252" W</v>
      </c>
      <c r="AO136" s="43" t="str">
        <f t="shared" si="194"/>
        <v>10 S 553579 4182935</v>
      </c>
    </row>
    <row r="137" spans="5:41" x14ac:dyDescent="0.25">
      <c r="E137" s="53">
        <v>37.792864000000002</v>
      </c>
      <c r="F137" s="53">
        <v>-122.396844</v>
      </c>
      <c r="G137" s="52">
        <f t="shared" si="161"/>
        <v>-2.1362279218498661</v>
      </c>
      <c r="H137" s="52">
        <f t="shared" si="162"/>
        <v>0.65960991055843432</v>
      </c>
      <c r="I137" s="52">
        <f t="shared" si="163"/>
        <v>10</v>
      </c>
      <c r="J137" s="52">
        <f t="shared" si="164"/>
        <v>-123</v>
      </c>
      <c r="K137" s="52">
        <f t="shared" si="165"/>
        <v>1.0527058103159348E-2</v>
      </c>
      <c r="L137" s="52">
        <f t="shared" si="166"/>
        <v>8.3186576038761333E-3</v>
      </c>
      <c r="M137" s="52">
        <f t="shared" si="167"/>
        <v>8.3188494957240049E-3</v>
      </c>
      <c r="N137" s="52">
        <f t="shared" si="168"/>
        <v>2.6833306383200473E-5</v>
      </c>
      <c r="O137" s="52">
        <f t="shared" si="169"/>
        <v>6383614.9032994742</v>
      </c>
      <c r="P137" s="52">
        <f t="shared" si="170"/>
        <v>1.4562384950950473E-7</v>
      </c>
      <c r="Q137" s="52">
        <f t="shared" si="171"/>
        <v>0.96852118407291898</v>
      </c>
      <c r="R137" s="52">
        <f t="shared" si="172"/>
        <v>0.60480813671274014</v>
      </c>
      <c r="S137" s="52">
        <f t="shared" si="173"/>
        <v>1.1438705025948939</v>
      </c>
      <c r="T137" s="52">
        <f t="shared" si="174"/>
        <v>1.0091049111243555</v>
      </c>
      <c r="U137" s="52">
        <f t="shared" si="175"/>
        <v>1.8077354718683758</v>
      </c>
      <c r="V137" s="52">
        <f t="shared" si="195"/>
        <v>5.0546225567071803E-3</v>
      </c>
      <c r="W137" s="52">
        <f t="shared" si="176"/>
        <v>4.2582015317955055E-5</v>
      </c>
      <c r="X137" s="52">
        <f t="shared" si="177"/>
        <v>1.6740578955036711E-7</v>
      </c>
      <c r="Y137" s="52">
        <f t="shared" si="178"/>
        <v>4182833.2426147629</v>
      </c>
      <c r="Z137" s="38" t="str">
        <f t="shared" si="179"/>
        <v>S</v>
      </c>
      <c r="AA137" s="38" t="str">
        <f t="shared" si="180"/>
        <v>S</v>
      </c>
      <c r="AB137" s="38" t="str">
        <f t="shared" si="181"/>
        <v>U</v>
      </c>
      <c r="AC137" s="50">
        <f t="shared" si="182"/>
        <v>553104.33419696148</v>
      </c>
      <c r="AD137" s="50">
        <f t="shared" si="183"/>
        <v>4183004.5361342398</v>
      </c>
      <c r="AE137" s="51">
        <f t="shared" si="184"/>
        <v>10</v>
      </c>
      <c r="AF137" s="51" t="str">
        <f t="shared" si="185"/>
        <v>S</v>
      </c>
      <c r="AG137" s="40">
        <f t="shared" si="186"/>
        <v>-122</v>
      </c>
      <c r="AH137" s="41">
        <f t="shared" si="187"/>
        <v>-23</v>
      </c>
      <c r="AI137" s="42">
        <f t="shared" si="188"/>
        <v>-48.637999999999998</v>
      </c>
      <c r="AJ137" s="40">
        <f t="shared" si="189"/>
        <v>37</v>
      </c>
      <c r="AK137" s="41">
        <f t="shared" si="190"/>
        <v>47</v>
      </c>
      <c r="AL137" s="42">
        <f t="shared" si="191"/>
        <v>34.31</v>
      </c>
      <c r="AM137" s="43" t="str">
        <f t="shared" si="192"/>
        <v>-37º -47' -34,31" S</v>
      </c>
      <c r="AN137" s="43" t="str">
        <f t="shared" si="193"/>
        <v>122º 23' 48,638" W</v>
      </c>
      <c r="AO137" s="43" t="str">
        <f t="shared" si="194"/>
        <v>10 S 553104 4183005</v>
      </c>
    </row>
    <row r="138" spans="5:41" x14ac:dyDescent="0.25">
      <c r="E138" s="53">
        <v>37.794049999999999</v>
      </c>
      <c r="F138" s="53">
        <v>-122.41622599999999</v>
      </c>
      <c r="G138" s="52">
        <f t="shared" si="161"/>
        <v>-2.136566201565488</v>
      </c>
      <c r="H138" s="52">
        <f t="shared" si="162"/>
        <v>0.65963061016336288</v>
      </c>
      <c r="I138" s="52">
        <f t="shared" si="163"/>
        <v>10</v>
      </c>
      <c r="J138" s="52">
        <f t="shared" si="164"/>
        <v>-123</v>
      </c>
      <c r="K138" s="52">
        <f t="shared" si="165"/>
        <v>1.0188778387537401E-2</v>
      </c>
      <c r="L138" s="52">
        <f t="shared" si="166"/>
        <v>8.0512234682228664E-3</v>
      </c>
      <c r="M138" s="52">
        <f t="shared" si="167"/>
        <v>8.0513974409934172E-3</v>
      </c>
      <c r="N138" s="52">
        <f t="shared" si="168"/>
        <v>2.5136702514472198E-5</v>
      </c>
      <c r="O138" s="52">
        <f t="shared" si="169"/>
        <v>6383615.3327506119</v>
      </c>
      <c r="P138" s="52">
        <f t="shared" si="170"/>
        <v>1.3640634132767909E-7</v>
      </c>
      <c r="Q138" s="52">
        <f t="shared" si="171"/>
        <v>0.96853148879574369</v>
      </c>
      <c r="R138" s="52">
        <f t="shared" si="172"/>
        <v>0.60479515442911302</v>
      </c>
      <c r="S138" s="52">
        <f t="shared" si="173"/>
        <v>1.1438963545612348</v>
      </c>
      <c r="T138" s="52">
        <f t="shared" si="174"/>
        <v>1.0091210545282043</v>
      </c>
      <c r="U138" s="52">
        <f t="shared" si="175"/>
        <v>1.8077556335446223</v>
      </c>
      <c r="V138" s="52">
        <f t="shared" si="195"/>
        <v>5.0546225567071803E-3</v>
      </c>
      <c r="W138" s="52">
        <f t="shared" si="176"/>
        <v>4.2582015317955055E-5</v>
      </c>
      <c r="X138" s="52">
        <f t="shared" si="177"/>
        <v>1.6740578955036711E-7</v>
      </c>
      <c r="Y138" s="52">
        <f t="shared" si="178"/>
        <v>4182964.8271499793</v>
      </c>
      <c r="Z138" s="38" t="str">
        <f t="shared" si="179"/>
        <v>S</v>
      </c>
      <c r="AA138" s="38" t="str">
        <f t="shared" si="180"/>
        <v>S</v>
      </c>
      <c r="AB138" s="38" t="str">
        <f t="shared" si="181"/>
        <v>U</v>
      </c>
      <c r="AC138" s="50">
        <f t="shared" si="182"/>
        <v>551397.02649135469</v>
      </c>
      <c r="AD138" s="50">
        <f t="shared" si="183"/>
        <v>4183125.2902114536</v>
      </c>
      <c r="AE138" s="51">
        <f t="shared" si="184"/>
        <v>10</v>
      </c>
      <c r="AF138" s="51" t="str">
        <f t="shared" si="185"/>
        <v>S</v>
      </c>
      <c r="AG138" s="40">
        <f t="shared" si="186"/>
        <v>-122</v>
      </c>
      <c r="AH138" s="41">
        <f t="shared" si="187"/>
        <v>-24</v>
      </c>
      <c r="AI138" s="42">
        <f t="shared" si="188"/>
        <v>-58.414000000000001</v>
      </c>
      <c r="AJ138" s="40">
        <f t="shared" si="189"/>
        <v>37</v>
      </c>
      <c r="AK138" s="41">
        <f t="shared" si="190"/>
        <v>47</v>
      </c>
      <c r="AL138" s="42">
        <f t="shared" si="191"/>
        <v>38.58</v>
      </c>
      <c r="AM138" s="43" t="str">
        <f t="shared" si="192"/>
        <v>-37º -47' -38,58" S</v>
      </c>
      <c r="AN138" s="43" t="str">
        <f t="shared" si="193"/>
        <v>122º 24' 58,414" W</v>
      </c>
      <c r="AO138" s="43" t="str">
        <f t="shared" si="194"/>
        <v>10 S 551397 4183125</v>
      </c>
    </row>
    <row r="139" spans="5:41" x14ac:dyDescent="0.25">
      <c r="E139" s="53">
        <v>37.782266</v>
      </c>
      <c r="F139" s="53">
        <v>-122.405214</v>
      </c>
      <c r="G139" s="52">
        <f t="shared" si="161"/>
        <v>-2.1363740059082583</v>
      </c>
      <c r="H139" s="52">
        <f t="shared" si="162"/>
        <v>0.65942494056430789</v>
      </c>
      <c r="I139" s="52">
        <f t="shared" si="163"/>
        <v>10</v>
      </c>
      <c r="J139" s="52">
        <f t="shared" si="164"/>
        <v>-123</v>
      </c>
      <c r="K139" s="52">
        <f t="shared" si="165"/>
        <v>1.0380974044767122E-2</v>
      </c>
      <c r="L139" s="52">
        <f t="shared" si="166"/>
        <v>8.2044002449652396E-3</v>
      </c>
      <c r="M139" s="52">
        <f t="shared" si="167"/>
        <v>8.2045843377649141E-3</v>
      </c>
      <c r="N139" s="52">
        <f t="shared" si="168"/>
        <v>2.6091240912684555E-5</v>
      </c>
      <c r="O139" s="52">
        <f t="shared" si="169"/>
        <v>6383611.0659656571</v>
      </c>
      <c r="P139" s="52">
        <f t="shared" si="170"/>
        <v>1.416914704514489E-7</v>
      </c>
      <c r="Q139" s="52">
        <f t="shared" si="171"/>
        <v>0.96842902821561083</v>
      </c>
      <c r="R139" s="52">
        <f t="shared" si="172"/>
        <v>0.60492407180202779</v>
      </c>
      <c r="S139" s="52">
        <f t="shared" si="173"/>
        <v>1.1436394546721134</v>
      </c>
      <c r="T139" s="52">
        <f t="shared" si="174"/>
        <v>1.0089606089545919</v>
      </c>
      <c r="U139" s="52">
        <f t="shared" si="175"/>
        <v>1.8075552225409581</v>
      </c>
      <c r="V139" s="52">
        <f t="shared" si="195"/>
        <v>5.0546225567071803E-3</v>
      </c>
      <c r="W139" s="52">
        <f t="shared" si="176"/>
        <v>4.2582015317955055E-5</v>
      </c>
      <c r="X139" s="52">
        <f t="shared" si="177"/>
        <v>1.6740578955036711E-7</v>
      </c>
      <c r="Y139" s="52">
        <f t="shared" si="178"/>
        <v>4181657.4150379836</v>
      </c>
      <c r="Z139" s="38" t="str">
        <f t="shared" si="179"/>
        <v>S</v>
      </c>
      <c r="AA139" s="38" t="str">
        <f t="shared" si="180"/>
        <v>S</v>
      </c>
      <c r="AB139" s="38" t="str">
        <f t="shared" si="181"/>
        <v>U</v>
      </c>
      <c r="AC139" s="50">
        <f t="shared" si="182"/>
        <v>552374.87784389569</v>
      </c>
      <c r="AD139" s="50">
        <f t="shared" si="183"/>
        <v>4181823.971395798</v>
      </c>
      <c r="AE139" s="51">
        <f t="shared" si="184"/>
        <v>10</v>
      </c>
      <c r="AF139" s="51" t="str">
        <f t="shared" si="185"/>
        <v>S</v>
      </c>
      <c r="AG139" s="40">
        <f t="shared" si="186"/>
        <v>-122</v>
      </c>
      <c r="AH139" s="41">
        <f t="shared" si="187"/>
        <v>-24</v>
      </c>
      <c r="AI139" s="42">
        <f t="shared" si="188"/>
        <v>-18.77</v>
      </c>
      <c r="AJ139" s="40">
        <f t="shared" si="189"/>
        <v>37</v>
      </c>
      <c r="AK139" s="41">
        <f t="shared" si="190"/>
        <v>46</v>
      </c>
      <c r="AL139" s="42">
        <f t="shared" si="191"/>
        <v>56.158000000000001</v>
      </c>
      <c r="AM139" s="43" t="str">
        <f t="shared" si="192"/>
        <v>-37º -46' -56,158" S</v>
      </c>
      <c r="AN139" s="43" t="str">
        <f t="shared" si="193"/>
        <v>122º 24' 18,77" W</v>
      </c>
      <c r="AO139" s="43" t="str">
        <f t="shared" si="194"/>
        <v>10 S 552375 4181824</v>
      </c>
    </row>
    <row r="140" spans="5:41" x14ac:dyDescent="0.25">
      <c r="E140" s="53">
        <v>37.797775000000001</v>
      </c>
      <c r="F140" s="53">
        <v>-122.409008</v>
      </c>
      <c r="G140" s="52">
        <f t="shared" si="161"/>
        <v>-2.1364402237000792</v>
      </c>
      <c r="H140" s="52">
        <f t="shared" si="162"/>
        <v>0.65969562367799972</v>
      </c>
      <c r="I140" s="52">
        <f t="shared" si="163"/>
        <v>10</v>
      </c>
      <c r="J140" s="52">
        <f t="shared" si="164"/>
        <v>-123</v>
      </c>
      <c r="K140" s="52">
        <f t="shared" si="165"/>
        <v>1.03147562529462E-2</v>
      </c>
      <c r="L140" s="52">
        <f t="shared" si="166"/>
        <v>8.1503573269959724E-3</v>
      </c>
      <c r="M140" s="52">
        <f t="shared" si="167"/>
        <v>8.1505378057165519E-3</v>
      </c>
      <c r="N140" s="52">
        <f t="shared" si="168"/>
        <v>2.5763020278235516E-5</v>
      </c>
      <c r="O140" s="52">
        <f t="shared" si="169"/>
        <v>6383616.6816050727</v>
      </c>
      <c r="P140" s="52">
        <f t="shared" si="170"/>
        <v>1.3977218882012444E-7</v>
      </c>
      <c r="Q140" s="52">
        <f t="shared" si="171"/>
        <v>0.9685638431721173</v>
      </c>
      <c r="R140" s="52">
        <f t="shared" si="172"/>
        <v>0.60475436878027</v>
      </c>
      <c r="S140" s="52">
        <f t="shared" si="173"/>
        <v>1.1439775452640584</v>
      </c>
      <c r="T140" s="52">
        <f t="shared" si="174"/>
        <v>1.0091717511431113</v>
      </c>
      <c r="U140" s="52">
        <f t="shared" si="175"/>
        <v>1.8078189449011157</v>
      </c>
      <c r="V140" s="52">
        <f t="shared" si="195"/>
        <v>5.0546225567071803E-3</v>
      </c>
      <c r="W140" s="52">
        <f t="shared" si="176"/>
        <v>4.2582015317955055E-5</v>
      </c>
      <c r="X140" s="52">
        <f t="shared" si="177"/>
        <v>1.6740578955036711E-7</v>
      </c>
      <c r="Y140" s="52">
        <f t="shared" si="178"/>
        <v>4183378.1092735026</v>
      </c>
      <c r="Z140" s="38" t="str">
        <f t="shared" si="179"/>
        <v>S</v>
      </c>
      <c r="AA140" s="38" t="str">
        <f t="shared" si="180"/>
        <v>S</v>
      </c>
      <c r="AB140" s="38" t="str">
        <f t="shared" si="181"/>
        <v>U</v>
      </c>
      <c r="AC140" s="50">
        <f t="shared" si="182"/>
        <v>552029.91152473644</v>
      </c>
      <c r="AD140" s="50">
        <f t="shared" si="183"/>
        <v>4183542.5705425064</v>
      </c>
      <c r="AE140" s="51">
        <f t="shared" si="184"/>
        <v>10</v>
      </c>
      <c r="AF140" s="51" t="str">
        <f t="shared" si="185"/>
        <v>S</v>
      </c>
      <c r="AG140" s="40">
        <f t="shared" si="186"/>
        <v>-122</v>
      </c>
      <c r="AH140" s="41">
        <f t="shared" si="187"/>
        <v>-24</v>
      </c>
      <c r="AI140" s="42">
        <f t="shared" si="188"/>
        <v>-32.429000000000002</v>
      </c>
      <c r="AJ140" s="40">
        <f t="shared" si="189"/>
        <v>37</v>
      </c>
      <c r="AK140" s="41">
        <f t="shared" si="190"/>
        <v>47</v>
      </c>
      <c r="AL140" s="42">
        <f t="shared" si="191"/>
        <v>51.99</v>
      </c>
      <c r="AM140" s="43" t="str">
        <f t="shared" si="192"/>
        <v>-37º -47' -51,99" S</v>
      </c>
      <c r="AN140" s="43" t="str">
        <f t="shared" si="193"/>
        <v>122º 24' 32,429" W</v>
      </c>
      <c r="AO140" s="43" t="str">
        <f t="shared" si="194"/>
        <v>10 S 552030 4183543</v>
      </c>
    </row>
    <row r="141" spans="5:41" x14ac:dyDescent="0.25">
      <c r="E141" s="53">
        <v>37.781492999999998</v>
      </c>
      <c r="F141" s="53">
        <v>-122.404982</v>
      </c>
      <c r="G141" s="52">
        <f t="shared" si="161"/>
        <v>-2.1363699567443937</v>
      </c>
      <c r="H141" s="52">
        <f t="shared" si="162"/>
        <v>0.65941144916918992</v>
      </c>
      <c r="I141" s="52">
        <f t="shared" si="163"/>
        <v>10</v>
      </c>
      <c r="J141" s="52">
        <f t="shared" si="164"/>
        <v>-123</v>
      </c>
      <c r="K141" s="52">
        <f t="shared" si="165"/>
        <v>1.0385023208631772E-2</v>
      </c>
      <c r="L141" s="52">
        <f t="shared" si="166"/>
        <v>8.2076861444786015E-3</v>
      </c>
      <c r="M141" s="52">
        <f t="shared" si="167"/>
        <v>8.2078704585628794E-3</v>
      </c>
      <c r="N141" s="52">
        <f t="shared" si="168"/>
        <v>2.6111418131136155E-5</v>
      </c>
      <c r="O141" s="52">
        <f t="shared" si="169"/>
        <v>6383610.7860916518</v>
      </c>
      <c r="P141" s="52">
        <f t="shared" si="170"/>
        <v>1.4180796050255371E-7</v>
      </c>
      <c r="Q141" s="52">
        <f t="shared" si="171"/>
        <v>0.96842230133881213</v>
      </c>
      <c r="R141" s="52">
        <f t="shared" si="172"/>
        <v>0.60493252273160747</v>
      </c>
      <c r="S141" s="52">
        <f t="shared" si="173"/>
        <v>1.143622599838596</v>
      </c>
      <c r="T141" s="52">
        <f t="shared" si="174"/>
        <v>1.0089500805618488</v>
      </c>
      <c r="U141" s="52">
        <f t="shared" si="175"/>
        <v>1.8075420693936852</v>
      </c>
      <c r="V141" s="52">
        <f t="shared" si="195"/>
        <v>5.0546225567071803E-3</v>
      </c>
      <c r="W141" s="52">
        <f t="shared" si="176"/>
        <v>4.2582015317955055E-5</v>
      </c>
      <c r="X141" s="52">
        <f t="shared" si="177"/>
        <v>1.6740578955036711E-7</v>
      </c>
      <c r="Y141" s="52">
        <f t="shared" si="178"/>
        <v>4181571.6522678821</v>
      </c>
      <c r="Z141" s="38" t="str">
        <f t="shared" si="179"/>
        <v>S</v>
      </c>
      <c r="AA141" s="38" t="str">
        <f t="shared" si="180"/>
        <v>S</v>
      </c>
      <c r="AB141" s="38" t="str">
        <f t="shared" si="181"/>
        <v>U</v>
      </c>
      <c r="AC141" s="50">
        <f t="shared" si="182"/>
        <v>552395.85286684125</v>
      </c>
      <c r="AD141" s="50">
        <f t="shared" si="183"/>
        <v>4181738.3374219416</v>
      </c>
      <c r="AE141" s="51">
        <f t="shared" si="184"/>
        <v>10</v>
      </c>
      <c r="AF141" s="51" t="str">
        <f t="shared" si="185"/>
        <v>S</v>
      </c>
      <c r="AG141" s="40">
        <f t="shared" si="186"/>
        <v>-122</v>
      </c>
      <c r="AH141" s="41">
        <f t="shared" si="187"/>
        <v>-24</v>
      </c>
      <c r="AI141" s="42">
        <f t="shared" si="188"/>
        <v>-17.934999999999999</v>
      </c>
      <c r="AJ141" s="40">
        <f t="shared" si="189"/>
        <v>37</v>
      </c>
      <c r="AK141" s="41">
        <f t="shared" si="190"/>
        <v>46</v>
      </c>
      <c r="AL141" s="42">
        <f t="shared" si="191"/>
        <v>53.375</v>
      </c>
      <c r="AM141" s="43" t="str">
        <f t="shared" si="192"/>
        <v>-37º -46' -53,375" S</v>
      </c>
      <c r="AN141" s="43" t="str">
        <f t="shared" si="193"/>
        <v>122º 24' 17,935" W</v>
      </c>
      <c r="AO141" s="43" t="str">
        <f t="shared" si="194"/>
        <v>10 S 552396 4181738</v>
      </c>
    </row>
    <row r="142" spans="5:41" x14ac:dyDescent="0.25">
      <c r="E142" s="53">
        <v>37.796258999999999</v>
      </c>
      <c r="F142" s="53">
        <v>-122.394581</v>
      </c>
      <c r="G142" s="52">
        <f t="shared" si="161"/>
        <v>-2.1361884250488936</v>
      </c>
      <c r="H142" s="52">
        <f t="shared" si="162"/>
        <v>0.65966916448653934</v>
      </c>
      <c r="I142" s="52">
        <f t="shared" si="163"/>
        <v>10</v>
      </c>
      <c r="J142" s="52">
        <f t="shared" si="164"/>
        <v>-123</v>
      </c>
      <c r="K142" s="52">
        <f t="shared" si="165"/>
        <v>1.0566554904131831E-2</v>
      </c>
      <c r="L142" s="52">
        <f t="shared" si="166"/>
        <v>8.3494837849419079E-3</v>
      </c>
      <c r="M142" s="52">
        <f t="shared" si="167"/>
        <v>8.3496778180267642E-3</v>
      </c>
      <c r="N142" s="52">
        <f t="shared" si="168"/>
        <v>2.7035865913238588E-5</v>
      </c>
      <c r="O142" s="52">
        <f t="shared" si="169"/>
        <v>6383616.1326429239</v>
      </c>
      <c r="P142" s="52">
        <f t="shared" si="170"/>
        <v>1.4669168418862158E-7</v>
      </c>
      <c r="Q142" s="52">
        <f t="shared" si="171"/>
        <v>0.96855067756842805</v>
      </c>
      <c r="R142" s="52">
        <f t="shared" si="172"/>
        <v>0.604770969689579</v>
      </c>
      <c r="S142" s="52">
        <f t="shared" si="173"/>
        <v>1.1439445032707534</v>
      </c>
      <c r="T142" s="52">
        <f t="shared" si="174"/>
        <v>1.0091511198754597</v>
      </c>
      <c r="U142" s="52">
        <f t="shared" si="175"/>
        <v>1.8077931807650938</v>
      </c>
      <c r="V142" s="52">
        <f t="shared" si="195"/>
        <v>5.0546225567071803E-3</v>
      </c>
      <c r="W142" s="52">
        <f t="shared" si="176"/>
        <v>4.2582015317955055E-5</v>
      </c>
      <c r="X142" s="52">
        <f t="shared" si="177"/>
        <v>1.6740578955036711E-7</v>
      </c>
      <c r="Y142" s="52">
        <f t="shared" si="178"/>
        <v>4183209.911738731</v>
      </c>
      <c r="Z142" s="38" t="str">
        <f t="shared" si="179"/>
        <v>S</v>
      </c>
      <c r="AA142" s="38" t="str">
        <f t="shared" si="180"/>
        <v>S</v>
      </c>
      <c r="AB142" s="38" t="str">
        <f t="shared" si="181"/>
        <v>U</v>
      </c>
      <c r="AC142" s="50">
        <f t="shared" si="182"/>
        <v>553301.14062780433</v>
      </c>
      <c r="AD142" s="50">
        <f t="shared" si="183"/>
        <v>4183382.4983538515</v>
      </c>
      <c r="AE142" s="51">
        <f t="shared" si="184"/>
        <v>10</v>
      </c>
      <c r="AF142" s="51" t="str">
        <f t="shared" si="185"/>
        <v>S</v>
      </c>
      <c r="AG142" s="40">
        <f t="shared" si="186"/>
        <v>-122</v>
      </c>
      <c r="AH142" s="41">
        <f t="shared" si="187"/>
        <v>-23</v>
      </c>
      <c r="AI142" s="42">
        <f t="shared" si="188"/>
        <v>-40.491999999999997</v>
      </c>
      <c r="AJ142" s="40">
        <f t="shared" si="189"/>
        <v>37</v>
      </c>
      <c r="AK142" s="41">
        <f t="shared" si="190"/>
        <v>47</v>
      </c>
      <c r="AL142" s="42">
        <f t="shared" si="191"/>
        <v>46.531999999999996</v>
      </c>
      <c r="AM142" s="43" t="str">
        <f t="shared" si="192"/>
        <v>-37º -47' -46,532" S</v>
      </c>
      <c r="AN142" s="43" t="str">
        <f t="shared" si="193"/>
        <v>122º 23' 40,492" W</v>
      </c>
      <c r="AO142" s="43" t="str">
        <f t="shared" si="194"/>
        <v>10 S 553301 4183382</v>
      </c>
    </row>
    <row r="143" spans="5:41" x14ac:dyDescent="0.25">
      <c r="E143" s="53">
        <v>37.804091999999997</v>
      </c>
      <c r="F143" s="53">
        <v>-122.411728</v>
      </c>
      <c r="G143" s="52">
        <f t="shared" si="161"/>
        <v>-2.1364876966557329</v>
      </c>
      <c r="H143" s="52">
        <f t="shared" si="162"/>
        <v>0.65980587612684816</v>
      </c>
      <c r="I143" s="52">
        <f t="shared" si="163"/>
        <v>10</v>
      </c>
      <c r="J143" s="52">
        <f t="shared" si="164"/>
        <v>-123</v>
      </c>
      <c r="K143" s="52">
        <f t="shared" si="165"/>
        <v>1.026728329729254E-2</v>
      </c>
      <c r="L143" s="52">
        <f t="shared" si="166"/>
        <v>8.1121533806346752E-3</v>
      </c>
      <c r="M143" s="52">
        <f t="shared" si="167"/>
        <v>8.1123313332414071E-3</v>
      </c>
      <c r="N143" s="52">
        <f t="shared" si="168"/>
        <v>2.5527860143204073E-5</v>
      </c>
      <c r="O143" s="52">
        <f t="shared" si="169"/>
        <v>6383618.9691498838</v>
      </c>
      <c r="P143" s="52">
        <f t="shared" si="170"/>
        <v>1.3844118554272913E-7</v>
      </c>
      <c r="Q143" s="52">
        <f t="shared" si="171"/>
        <v>0.96861867355062392</v>
      </c>
      <c r="R143" s="52">
        <f t="shared" si="172"/>
        <v>0.60468516555158947</v>
      </c>
      <c r="S143" s="52">
        <f t="shared" si="173"/>
        <v>1.1441152129021601</v>
      </c>
      <c r="T143" s="52">
        <f t="shared" si="174"/>
        <v>1.0092577010645174</v>
      </c>
      <c r="U143" s="52">
        <f t="shared" si="175"/>
        <v>1.8079262669865324</v>
      </c>
      <c r="V143" s="52">
        <f t="shared" si="195"/>
        <v>5.0546225567071803E-3</v>
      </c>
      <c r="W143" s="52">
        <f t="shared" si="176"/>
        <v>4.2582015317955055E-5</v>
      </c>
      <c r="X143" s="52">
        <f t="shared" si="177"/>
        <v>1.6740578955036711E-7</v>
      </c>
      <c r="Y143" s="52">
        <f t="shared" si="178"/>
        <v>4184078.9697849252</v>
      </c>
      <c r="Z143" s="38" t="str">
        <f t="shared" si="179"/>
        <v>S</v>
      </c>
      <c r="AA143" s="38" t="str">
        <f t="shared" si="180"/>
        <v>S</v>
      </c>
      <c r="AB143" s="38" t="str">
        <f t="shared" si="181"/>
        <v>U</v>
      </c>
      <c r="AC143" s="50">
        <f t="shared" si="182"/>
        <v>551786.03457268199</v>
      </c>
      <c r="AD143" s="50">
        <f t="shared" si="183"/>
        <v>4184241.9299397375</v>
      </c>
      <c r="AE143" s="51">
        <f t="shared" si="184"/>
        <v>10</v>
      </c>
      <c r="AF143" s="51" t="str">
        <f t="shared" si="185"/>
        <v>S</v>
      </c>
      <c r="AG143" s="40">
        <f t="shared" si="186"/>
        <v>-122</v>
      </c>
      <c r="AH143" s="41">
        <f t="shared" si="187"/>
        <v>-24</v>
      </c>
      <c r="AI143" s="42">
        <f t="shared" si="188"/>
        <v>-42.220999999999997</v>
      </c>
      <c r="AJ143" s="40">
        <f t="shared" si="189"/>
        <v>37</v>
      </c>
      <c r="AK143" s="41">
        <f t="shared" si="190"/>
        <v>48</v>
      </c>
      <c r="AL143" s="42">
        <f t="shared" si="191"/>
        <v>14.731</v>
      </c>
      <c r="AM143" s="43" t="str">
        <f t="shared" si="192"/>
        <v>-37º -48' -14,731" S</v>
      </c>
      <c r="AN143" s="43" t="str">
        <f t="shared" si="193"/>
        <v>122º 24' 42,221" W</v>
      </c>
      <c r="AO143" s="43" t="str">
        <f t="shared" si="194"/>
        <v>10 S 551786 4184242</v>
      </c>
    </row>
    <row r="144" spans="5:41" x14ac:dyDescent="0.25">
      <c r="E144" s="53">
        <v>37.79914855957</v>
      </c>
      <c r="F144" s="53">
        <v>-122.40211486816</v>
      </c>
      <c r="G144" s="52">
        <f t="shared" si="161"/>
        <v>-2.1363199158536972</v>
      </c>
      <c r="H144" s="52">
        <f t="shared" si="162"/>
        <v>0.6597195968149685</v>
      </c>
      <c r="I144" s="52">
        <f t="shared" si="163"/>
        <v>10</v>
      </c>
      <c r="J144" s="52">
        <f t="shared" si="164"/>
        <v>-123</v>
      </c>
      <c r="K144" s="52">
        <f t="shared" si="165"/>
        <v>1.0435064099328262E-2</v>
      </c>
      <c r="L144" s="52">
        <f t="shared" si="166"/>
        <v>8.2452636044402158E-3</v>
      </c>
      <c r="M144" s="52">
        <f t="shared" si="167"/>
        <v>8.2454504617513642E-3</v>
      </c>
      <c r="N144" s="52">
        <f t="shared" si="168"/>
        <v>2.6367847209662898E-5</v>
      </c>
      <c r="O144" s="52">
        <f t="shared" si="169"/>
        <v>6383617.1789943613</v>
      </c>
      <c r="P144" s="52">
        <f t="shared" si="170"/>
        <v>1.4304110503429345E-7</v>
      </c>
      <c r="Q144" s="52">
        <f t="shared" si="171"/>
        <v>0.96857576941910206</v>
      </c>
      <c r="R144" s="52">
        <f t="shared" si="172"/>
        <v>0.60473932532406438</v>
      </c>
      <c r="S144" s="52">
        <f t="shared" si="173"/>
        <v>1.1440074815245196</v>
      </c>
      <c r="T144" s="52">
        <f t="shared" si="174"/>
        <v>1.0091904424744058</v>
      </c>
      <c r="U144" s="52">
        <f t="shared" si="175"/>
        <v>1.8078422855495611</v>
      </c>
      <c r="V144" s="52">
        <f t="shared" si="195"/>
        <v>5.0546225567071803E-3</v>
      </c>
      <c r="W144" s="52">
        <f t="shared" si="176"/>
        <v>4.2582015317955055E-5</v>
      </c>
      <c r="X144" s="52">
        <f t="shared" si="177"/>
        <v>1.6740578955036711E-7</v>
      </c>
      <c r="Y144" s="52">
        <f t="shared" si="178"/>
        <v>4183530.5033304538</v>
      </c>
      <c r="Z144" s="38" t="str">
        <f t="shared" si="179"/>
        <v>S</v>
      </c>
      <c r="AA144" s="38" t="str">
        <f t="shared" si="180"/>
        <v>S</v>
      </c>
      <c r="AB144" s="38" t="str">
        <f t="shared" si="181"/>
        <v>U</v>
      </c>
      <c r="AC144" s="50">
        <f t="shared" si="182"/>
        <v>552635.80172587733</v>
      </c>
      <c r="AD144" s="50">
        <f t="shared" si="183"/>
        <v>4183698.8255969514</v>
      </c>
      <c r="AE144" s="51">
        <f t="shared" si="184"/>
        <v>10</v>
      </c>
      <c r="AF144" s="51" t="str">
        <f t="shared" si="185"/>
        <v>S</v>
      </c>
      <c r="AG144" s="40">
        <f t="shared" si="186"/>
        <v>-122</v>
      </c>
      <c r="AH144" s="41">
        <f t="shared" si="187"/>
        <v>-24</v>
      </c>
      <c r="AI144" s="42">
        <f t="shared" si="188"/>
        <v>-7.6139999999999999</v>
      </c>
      <c r="AJ144" s="40">
        <f t="shared" si="189"/>
        <v>37</v>
      </c>
      <c r="AK144" s="41">
        <f t="shared" si="190"/>
        <v>47</v>
      </c>
      <c r="AL144" s="42">
        <f t="shared" si="191"/>
        <v>56.935000000000002</v>
      </c>
      <c r="AM144" s="43" t="str">
        <f t="shared" si="192"/>
        <v>-37º -47' -56,935" S</v>
      </c>
      <c r="AN144" s="43" t="str">
        <f t="shared" si="193"/>
        <v>122º 24' 7,614" W</v>
      </c>
      <c r="AO144" s="43" t="str">
        <f t="shared" si="194"/>
        <v>10 S 552636 4183699</v>
      </c>
    </row>
    <row r="145" spans="5:41" x14ac:dyDescent="0.25">
      <c r="E145" s="53">
        <v>37.793295000000001</v>
      </c>
      <c r="F145" s="53">
        <v>-122.395377</v>
      </c>
      <c r="G145" s="52">
        <f t="shared" si="161"/>
        <v>-2.1362023178697394</v>
      </c>
      <c r="H145" s="52">
        <f t="shared" si="162"/>
        <v>0.65961743292751029</v>
      </c>
      <c r="I145" s="52">
        <f t="shared" si="163"/>
        <v>10</v>
      </c>
      <c r="J145" s="52">
        <f t="shared" si="164"/>
        <v>-123</v>
      </c>
      <c r="K145" s="52">
        <f t="shared" si="165"/>
        <v>1.0552662083286091E-2</v>
      </c>
      <c r="L145" s="52">
        <f t="shared" si="166"/>
        <v>8.3388409029175933E-3</v>
      </c>
      <c r="M145" s="52">
        <f t="shared" si="167"/>
        <v>8.339034194939662E-3</v>
      </c>
      <c r="N145" s="52">
        <f t="shared" si="168"/>
        <v>2.6964100990678475E-5</v>
      </c>
      <c r="O145" s="52">
        <f t="shared" si="169"/>
        <v>6383615.0593642313</v>
      </c>
      <c r="P145" s="52">
        <f t="shared" si="170"/>
        <v>1.4632967752159159E-7</v>
      </c>
      <c r="Q145" s="52">
        <f t="shared" si="171"/>
        <v>0.96852492906723542</v>
      </c>
      <c r="R145" s="52">
        <f t="shared" si="172"/>
        <v>0.60480341905926938</v>
      </c>
      <c r="S145" s="52">
        <f t="shared" si="173"/>
        <v>1.1438798974611279</v>
      </c>
      <c r="T145" s="52">
        <f t="shared" si="174"/>
        <v>1.0091107778606634</v>
      </c>
      <c r="U145" s="52">
        <f t="shared" si="175"/>
        <v>1.8077427989753403</v>
      </c>
      <c r="V145" s="52">
        <f t="shared" si="195"/>
        <v>5.0546225567071803E-3</v>
      </c>
      <c r="W145" s="52">
        <f t="shared" si="176"/>
        <v>4.2582015317955055E-5</v>
      </c>
      <c r="X145" s="52">
        <f t="shared" si="177"/>
        <v>1.6740578955036711E-7</v>
      </c>
      <c r="Y145" s="52">
        <f t="shared" si="178"/>
        <v>4182881.0612749942</v>
      </c>
      <c r="Z145" s="38" t="str">
        <f t="shared" si="179"/>
        <v>S</v>
      </c>
      <c r="AA145" s="38" t="str">
        <f t="shared" si="180"/>
        <v>S</v>
      </c>
      <c r="AB145" s="38" t="str">
        <f t="shared" si="181"/>
        <v>U</v>
      </c>
      <c r="AC145" s="50">
        <f t="shared" si="182"/>
        <v>553233.18686390168</v>
      </c>
      <c r="AD145" s="50">
        <f t="shared" si="183"/>
        <v>4183053.1897413279</v>
      </c>
      <c r="AE145" s="51">
        <f t="shared" si="184"/>
        <v>10</v>
      </c>
      <c r="AF145" s="51" t="str">
        <f t="shared" si="185"/>
        <v>S</v>
      </c>
      <c r="AG145" s="40">
        <f t="shared" si="186"/>
        <v>-122</v>
      </c>
      <c r="AH145" s="41">
        <f t="shared" si="187"/>
        <v>-23</v>
      </c>
      <c r="AI145" s="42">
        <f t="shared" si="188"/>
        <v>-43.356999999999999</v>
      </c>
      <c r="AJ145" s="40">
        <f t="shared" si="189"/>
        <v>37</v>
      </c>
      <c r="AK145" s="41">
        <f t="shared" si="190"/>
        <v>47</v>
      </c>
      <c r="AL145" s="42">
        <f t="shared" si="191"/>
        <v>35.862000000000002</v>
      </c>
      <c r="AM145" s="43" t="str">
        <f t="shared" si="192"/>
        <v>-37º -47' -35,862" S</v>
      </c>
      <c r="AN145" s="43" t="str">
        <f t="shared" si="193"/>
        <v>122º 23' 43,357" W</v>
      </c>
      <c r="AO145" s="43" t="str">
        <f t="shared" si="194"/>
        <v>10 S 553233 4183053</v>
      </c>
    </row>
    <row r="146" spans="5:41" x14ac:dyDescent="0.25">
      <c r="E146" s="53">
        <v>37.800429999999999</v>
      </c>
      <c r="F146" s="53">
        <v>-122.425314</v>
      </c>
      <c r="G146" s="52">
        <f t="shared" si="161"/>
        <v>-2.136724817087909</v>
      </c>
      <c r="H146" s="52">
        <f t="shared" si="162"/>
        <v>0.65974196216964009</v>
      </c>
      <c r="I146" s="52">
        <f t="shared" si="163"/>
        <v>10</v>
      </c>
      <c r="J146" s="52">
        <f t="shared" si="164"/>
        <v>-123</v>
      </c>
      <c r="K146" s="52">
        <f t="shared" si="165"/>
        <v>1.0030162865116488E-2</v>
      </c>
      <c r="L146" s="52">
        <f t="shared" si="166"/>
        <v>7.9252044393662898E-3</v>
      </c>
      <c r="M146" s="52">
        <f t="shared" si="167"/>
        <v>7.9253703699857583E-3</v>
      </c>
      <c r="N146" s="52">
        <f t="shared" si="168"/>
        <v>2.4361530269745302E-5</v>
      </c>
      <c r="O146" s="52">
        <f t="shared" si="169"/>
        <v>6383617.6430313708</v>
      </c>
      <c r="P146" s="52">
        <f t="shared" si="170"/>
        <v>1.3214664703539337E-7</v>
      </c>
      <c r="Q146" s="52">
        <f t="shared" si="171"/>
        <v>0.96858689381284124</v>
      </c>
      <c r="R146" s="52">
        <f t="shared" si="172"/>
        <v>0.60472528876974785</v>
      </c>
      <c r="S146" s="52">
        <f t="shared" si="173"/>
        <v>1.1440354090760607</v>
      </c>
      <c r="T146" s="52">
        <f t="shared" si="174"/>
        <v>1.0092078789994825</v>
      </c>
      <c r="U146" s="52">
        <f t="shared" si="175"/>
        <v>1.8078640584863213</v>
      </c>
      <c r="V146" s="52">
        <f t="shared" si="195"/>
        <v>5.0546225567071803E-3</v>
      </c>
      <c r="W146" s="52">
        <f t="shared" si="176"/>
        <v>4.2582015317955055E-5</v>
      </c>
      <c r="X146" s="52">
        <f t="shared" si="177"/>
        <v>1.6740578955036711E-7</v>
      </c>
      <c r="Y146" s="52">
        <f t="shared" si="178"/>
        <v>4183672.6769603794</v>
      </c>
      <c r="Z146" s="38" t="str">
        <f t="shared" si="179"/>
        <v>S</v>
      </c>
      <c r="AA146" s="38" t="str">
        <f t="shared" si="180"/>
        <v>S</v>
      </c>
      <c r="AB146" s="38" t="str">
        <f t="shared" si="181"/>
        <v>U</v>
      </c>
      <c r="AC146" s="50">
        <f t="shared" si="182"/>
        <v>550592.53634994372</v>
      </c>
      <c r="AD146" s="50">
        <f t="shared" si="183"/>
        <v>4183828.1916753715</v>
      </c>
      <c r="AE146" s="51">
        <f t="shared" si="184"/>
        <v>10</v>
      </c>
      <c r="AF146" s="51" t="str">
        <f t="shared" si="185"/>
        <v>S</v>
      </c>
      <c r="AG146" s="40">
        <f t="shared" si="186"/>
        <v>-122</v>
      </c>
      <c r="AH146" s="41">
        <f t="shared" si="187"/>
        <v>-25</v>
      </c>
      <c r="AI146" s="42">
        <f t="shared" si="188"/>
        <v>-31.13</v>
      </c>
      <c r="AJ146" s="40">
        <f t="shared" si="189"/>
        <v>37</v>
      </c>
      <c r="AK146" s="41">
        <f t="shared" si="190"/>
        <v>48</v>
      </c>
      <c r="AL146" s="42">
        <f t="shared" si="191"/>
        <v>1.548</v>
      </c>
      <c r="AM146" s="43" t="str">
        <f t="shared" si="192"/>
        <v>-37º -48' -1,548" S</v>
      </c>
      <c r="AN146" s="43" t="str">
        <f t="shared" si="193"/>
        <v>122º 25' 31,13" W</v>
      </c>
      <c r="AO146" s="43" t="str">
        <f t="shared" si="194"/>
        <v>10 S 550593 4183828</v>
      </c>
    </row>
    <row r="147" spans="5:41" x14ac:dyDescent="0.25">
      <c r="E147" s="53">
        <v>37.795028686522997</v>
      </c>
      <c r="F147" s="53">
        <v>-122.40074157715</v>
      </c>
      <c r="G147" s="52">
        <f t="shared" si="161"/>
        <v>-2.1362959474039847</v>
      </c>
      <c r="H147" s="52">
        <f t="shared" si="162"/>
        <v>0.65964769146553404</v>
      </c>
      <c r="I147" s="52">
        <f t="shared" si="163"/>
        <v>10</v>
      </c>
      <c r="J147" s="52">
        <f t="shared" si="164"/>
        <v>-123</v>
      </c>
      <c r="K147" s="52">
        <f t="shared" si="165"/>
        <v>1.0459032549040792E-2</v>
      </c>
      <c r="L147" s="52">
        <f t="shared" si="166"/>
        <v>8.2646624844416455E-3</v>
      </c>
      <c r="M147" s="52">
        <f t="shared" si="167"/>
        <v>8.2648506637688357E-3</v>
      </c>
      <c r="N147" s="52">
        <f t="shared" si="168"/>
        <v>2.6488140350666711E-5</v>
      </c>
      <c r="O147" s="52">
        <f t="shared" si="169"/>
        <v>6383615.6871369509</v>
      </c>
      <c r="P147" s="52">
        <f t="shared" si="170"/>
        <v>1.4373103250000656E-7</v>
      </c>
      <c r="Q147" s="52">
        <f t="shared" si="171"/>
        <v>0.96853999099705923</v>
      </c>
      <c r="R147" s="52">
        <f t="shared" si="172"/>
        <v>0.6047844402087641</v>
      </c>
      <c r="S147" s="52">
        <f t="shared" si="173"/>
        <v>1.1439176869640637</v>
      </c>
      <c r="T147" s="52">
        <f t="shared" si="174"/>
        <v>1.0091343752752389</v>
      </c>
      <c r="U147" s="52">
        <f t="shared" si="175"/>
        <v>1.8077722694860106</v>
      </c>
      <c r="V147" s="52">
        <f t="shared" si="195"/>
        <v>5.0546225567071803E-3</v>
      </c>
      <c r="W147" s="52">
        <f t="shared" si="176"/>
        <v>4.2582015317955055E-5</v>
      </c>
      <c r="X147" s="52">
        <f t="shared" si="177"/>
        <v>1.6740578955036711E-7</v>
      </c>
      <c r="Y147" s="52">
        <f t="shared" si="178"/>
        <v>4183073.4106533276</v>
      </c>
      <c r="Z147" s="38" t="str">
        <f t="shared" si="179"/>
        <v>S</v>
      </c>
      <c r="AA147" s="38" t="str">
        <f t="shared" si="180"/>
        <v>S</v>
      </c>
      <c r="AB147" s="38" t="str">
        <f t="shared" si="181"/>
        <v>U</v>
      </c>
      <c r="AC147" s="50">
        <f t="shared" si="182"/>
        <v>552759.63287681108</v>
      </c>
      <c r="AD147" s="50">
        <f t="shared" si="183"/>
        <v>4183242.5007858966</v>
      </c>
      <c r="AE147" s="51">
        <f t="shared" si="184"/>
        <v>10</v>
      </c>
      <c r="AF147" s="51" t="str">
        <f t="shared" si="185"/>
        <v>S</v>
      </c>
      <c r="AG147" s="40">
        <f t="shared" si="186"/>
        <v>-122</v>
      </c>
      <c r="AH147" s="41">
        <f t="shared" si="187"/>
        <v>-24</v>
      </c>
      <c r="AI147" s="42">
        <f t="shared" si="188"/>
        <v>-2.67</v>
      </c>
      <c r="AJ147" s="40">
        <f t="shared" si="189"/>
        <v>37</v>
      </c>
      <c r="AK147" s="41">
        <f t="shared" si="190"/>
        <v>47</v>
      </c>
      <c r="AL147" s="42">
        <f t="shared" si="191"/>
        <v>42.103000000000002</v>
      </c>
      <c r="AM147" s="43" t="str">
        <f t="shared" si="192"/>
        <v>-37º -47' -42,103" S</v>
      </c>
      <c r="AN147" s="43" t="str">
        <f t="shared" si="193"/>
        <v>122º 24' 2,67" W</v>
      </c>
      <c r="AO147" s="43" t="str">
        <f t="shared" si="194"/>
        <v>10 S 552760 4183243</v>
      </c>
    </row>
    <row r="148" spans="5:41" x14ac:dyDescent="0.25">
      <c r="E148" s="53">
        <v>37.793655000000001</v>
      </c>
      <c r="F148" s="53">
        <v>-122.399394</v>
      </c>
      <c r="G148" s="52">
        <f t="shared" si="161"/>
        <v>-2.1362724277457925</v>
      </c>
      <c r="H148" s="52">
        <f t="shared" si="162"/>
        <v>0.65962371611281756</v>
      </c>
      <c r="I148" s="52">
        <f t="shared" si="163"/>
        <v>10</v>
      </c>
      <c r="J148" s="52">
        <f t="shared" si="164"/>
        <v>-123</v>
      </c>
      <c r="K148" s="52">
        <f t="shared" si="165"/>
        <v>1.0482552207232931E-2</v>
      </c>
      <c r="L148" s="52">
        <f t="shared" si="166"/>
        <v>8.2834009072587454E-3</v>
      </c>
      <c r="M148" s="52">
        <f t="shared" si="167"/>
        <v>8.2835903694993447E-3</v>
      </c>
      <c r="N148" s="52">
        <f t="shared" si="168"/>
        <v>2.6607079431806291E-5</v>
      </c>
      <c r="O148" s="52">
        <f t="shared" si="169"/>
        <v>6383615.1897204155</v>
      </c>
      <c r="P148" s="52">
        <f t="shared" si="170"/>
        <v>1.4438893160316451E-7</v>
      </c>
      <c r="Q148" s="52">
        <f t="shared" si="171"/>
        <v>0.96852805696870903</v>
      </c>
      <c r="R148" s="52">
        <f t="shared" si="172"/>
        <v>0.60479947839218906</v>
      </c>
      <c r="S148" s="52">
        <f t="shared" si="173"/>
        <v>1.143887744597172</v>
      </c>
      <c r="T148" s="52">
        <f t="shared" si="174"/>
        <v>1.0091156780459263</v>
      </c>
      <c r="U148" s="52">
        <f t="shared" si="175"/>
        <v>1.8077489188681206</v>
      </c>
      <c r="V148" s="52">
        <f t="shared" si="195"/>
        <v>5.0546225567071803E-3</v>
      </c>
      <c r="W148" s="52">
        <f t="shared" si="176"/>
        <v>4.2582015317955055E-5</v>
      </c>
      <c r="X148" s="52">
        <f t="shared" si="177"/>
        <v>1.6740578955036711E-7</v>
      </c>
      <c r="Y148" s="52">
        <f t="shared" si="178"/>
        <v>4182921.0026180162</v>
      </c>
      <c r="Z148" s="38" t="str">
        <f t="shared" si="179"/>
        <v>S</v>
      </c>
      <c r="AA148" s="38" t="str">
        <f t="shared" si="180"/>
        <v>S</v>
      </c>
      <c r="AB148" s="38" t="str">
        <f t="shared" si="181"/>
        <v>U</v>
      </c>
      <c r="AC148" s="50">
        <f t="shared" si="182"/>
        <v>552879.25585321744</v>
      </c>
      <c r="AD148" s="50">
        <f t="shared" si="183"/>
        <v>4183090.8519989555</v>
      </c>
      <c r="AE148" s="51">
        <f t="shared" si="184"/>
        <v>10</v>
      </c>
      <c r="AF148" s="51" t="str">
        <f t="shared" si="185"/>
        <v>S</v>
      </c>
      <c r="AG148" s="40">
        <f t="shared" si="186"/>
        <v>-122</v>
      </c>
      <c r="AH148" s="41">
        <f t="shared" si="187"/>
        <v>-23</v>
      </c>
      <c r="AI148" s="42">
        <f t="shared" si="188"/>
        <v>-57.817999999999998</v>
      </c>
      <c r="AJ148" s="40">
        <f t="shared" si="189"/>
        <v>37</v>
      </c>
      <c r="AK148" s="41">
        <f t="shared" si="190"/>
        <v>47</v>
      </c>
      <c r="AL148" s="42">
        <f t="shared" si="191"/>
        <v>37.158000000000001</v>
      </c>
      <c r="AM148" s="43" t="str">
        <f t="shared" si="192"/>
        <v>-37º -47' -37,158" S</v>
      </c>
      <c r="AN148" s="43" t="str">
        <f t="shared" si="193"/>
        <v>122º 23' 57,818" W</v>
      </c>
      <c r="AO148" s="43" t="str">
        <f t="shared" si="194"/>
        <v>10 S 552879 4183091</v>
      </c>
    </row>
    <row r="149" spans="5:41" x14ac:dyDescent="0.25">
      <c r="E149" s="53">
        <v>37.787047999999999</v>
      </c>
      <c r="F149" s="53">
        <v>-122.40356300000001</v>
      </c>
      <c r="G149" s="52">
        <f t="shared" si="161"/>
        <v>-2.1363451905223081</v>
      </c>
      <c r="H149" s="52">
        <f t="shared" si="162"/>
        <v>0.6595084022091382</v>
      </c>
      <c r="I149" s="52">
        <f t="shared" si="163"/>
        <v>10</v>
      </c>
      <c r="J149" s="52">
        <f t="shared" si="164"/>
        <v>-123</v>
      </c>
      <c r="K149" s="52">
        <f t="shared" si="165"/>
        <v>1.0409789430717353E-2</v>
      </c>
      <c r="L149" s="52">
        <f t="shared" si="166"/>
        <v>8.2266407901167311E-3</v>
      </c>
      <c r="M149" s="52">
        <f t="shared" si="167"/>
        <v>8.226826384139338E-3</v>
      </c>
      <c r="N149" s="52">
        <f t="shared" si="168"/>
        <v>2.6237419926689043E-5</v>
      </c>
      <c r="O149" s="52">
        <f t="shared" si="169"/>
        <v>6383612.7973906528</v>
      </c>
      <c r="P149" s="52">
        <f t="shared" si="170"/>
        <v>1.42442308539281E-7</v>
      </c>
      <c r="Q149" s="52">
        <f t="shared" si="171"/>
        <v>0.96847062693442498</v>
      </c>
      <c r="R149" s="52">
        <f t="shared" si="172"/>
        <v>0.60487177627531852</v>
      </c>
      <c r="S149" s="52">
        <f t="shared" si="173"/>
        <v>1.1437437156763508</v>
      </c>
      <c r="T149" s="52">
        <f t="shared" si="174"/>
        <v>1.0090257308260928</v>
      </c>
      <c r="U149" s="52">
        <f t="shared" si="175"/>
        <v>1.8076365733429132</v>
      </c>
      <c r="V149" s="52">
        <f t="shared" si="195"/>
        <v>5.0546225567071803E-3</v>
      </c>
      <c r="W149" s="52">
        <f t="shared" si="176"/>
        <v>4.2582015317955055E-5</v>
      </c>
      <c r="X149" s="52">
        <f t="shared" si="177"/>
        <v>1.6740578955036711E-7</v>
      </c>
      <c r="Y149" s="52">
        <f t="shared" si="178"/>
        <v>4182187.9684150205</v>
      </c>
      <c r="Z149" s="38" t="str">
        <f t="shared" si="179"/>
        <v>S</v>
      </c>
      <c r="AA149" s="38" t="str">
        <f t="shared" si="180"/>
        <v>S</v>
      </c>
      <c r="AB149" s="38" t="str">
        <f t="shared" si="181"/>
        <v>U</v>
      </c>
      <c r="AC149" s="50">
        <f t="shared" si="182"/>
        <v>552516.87668124458</v>
      </c>
      <c r="AD149" s="50">
        <f t="shared" si="183"/>
        <v>4182355.4579684925</v>
      </c>
      <c r="AE149" s="51">
        <f t="shared" si="184"/>
        <v>10</v>
      </c>
      <c r="AF149" s="51" t="str">
        <f t="shared" si="185"/>
        <v>S</v>
      </c>
      <c r="AG149" s="40">
        <f t="shared" si="186"/>
        <v>-122</v>
      </c>
      <c r="AH149" s="41">
        <f t="shared" si="187"/>
        <v>-24</v>
      </c>
      <c r="AI149" s="42">
        <f t="shared" si="188"/>
        <v>-12.827</v>
      </c>
      <c r="AJ149" s="40">
        <f t="shared" si="189"/>
        <v>37</v>
      </c>
      <c r="AK149" s="41">
        <f t="shared" si="190"/>
        <v>47</v>
      </c>
      <c r="AL149" s="42">
        <f t="shared" si="191"/>
        <v>13.372999999999999</v>
      </c>
      <c r="AM149" s="43" t="str">
        <f t="shared" si="192"/>
        <v>-37º -47' -13,373" S</v>
      </c>
      <c r="AN149" s="43" t="str">
        <f t="shared" si="193"/>
        <v>122º 24' 12,827" W</v>
      </c>
      <c r="AO149" s="43" t="str">
        <f t="shared" si="194"/>
        <v>10 S 552517 4182355</v>
      </c>
    </row>
    <row r="150" spans="5:41" x14ac:dyDescent="0.25">
      <c r="E150" s="53">
        <v>37.785007999999998</v>
      </c>
      <c r="F150" s="53">
        <v>-122.400497</v>
      </c>
      <c r="G150" s="52">
        <f t="shared" si="161"/>
        <v>-2.1362916787274417</v>
      </c>
      <c r="H150" s="52">
        <f t="shared" si="162"/>
        <v>0.65947279749239751</v>
      </c>
      <c r="I150" s="52">
        <f t="shared" si="163"/>
        <v>10</v>
      </c>
      <c r="J150" s="52">
        <f t="shared" si="164"/>
        <v>-123</v>
      </c>
      <c r="K150" s="52">
        <f t="shared" si="165"/>
        <v>1.0463301225583699E-2</v>
      </c>
      <c r="L150" s="52">
        <f t="shared" si="166"/>
        <v>8.2691567711406632E-3</v>
      </c>
      <c r="M150" s="52">
        <f t="shared" si="167"/>
        <v>8.2693452576365501E-3</v>
      </c>
      <c r="N150" s="52">
        <f t="shared" si="168"/>
        <v>2.6507382733576001E-5</v>
      </c>
      <c r="O150" s="52">
        <f t="shared" si="169"/>
        <v>6383612.0587559175</v>
      </c>
      <c r="P150" s="52">
        <f t="shared" si="170"/>
        <v>1.4392643398632762E-7</v>
      </c>
      <c r="Q150" s="52">
        <f t="shared" si="171"/>
        <v>0.96845288423176712</v>
      </c>
      <c r="R150" s="52">
        <f t="shared" si="172"/>
        <v>0.6048940888289891</v>
      </c>
      <c r="S150" s="52">
        <f t="shared" si="173"/>
        <v>1.143699239608281</v>
      </c>
      <c r="T150" s="52">
        <f t="shared" si="174"/>
        <v>1.008997951913458</v>
      </c>
      <c r="U150" s="52">
        <f t="shared" si="175"/>
        <v>1.8076018729738899</v>
      </c>
      <c r="V150" s="52">
        <f t="shared" si="195"/>
        <v>5.0546225567071803E-3</v>
      </c>
      <c r="W150" s="52">
        <f t="shared" si="176"/>
        <v>4.2582015317955055E-5</v>
      </c>
      <c r="X150" s="52">
        <f t="shared" si="177"/>
        <v>1.6740578955036711E-7</v>
      </c>
      <c r="Y150" s="52">
        <f t="shared" si="178"/>
        <v>4181961.634424713</v>
      </c>
      <c r="Z150" s="38" t="str">
        <f t="shared" si="179"/>
        <v>S</v>
      </c>
      <c r="AA150" s="38" t="str">
        <f t="shared" si="180"/>
        <v>S</v>
      </c>
      <c r="AB150" s="38" t="str">
        <f t="shared" si="181"/>
        <v>U</v>
      </c>
      <c r="AC150" s="50">
        <f t="shared" si="182"/>
        <v>552788.29463720834</v>
      </c>
      <c r="AD150" s="50">
        <f t="shared" si="183"/>
        <v>4182130.8472971311</v>
      </c>
      <c r="AE150" s="51">
        <f t="shared" si="184"/>
        <v>10</v>
      </c>
      <c r="AF150" s="51" t="str">
        <f t="shared" si="185"/>
        <v>S</v>
      </c>
      <c r="AG150" s="40">
        <f t="shared" si="186"/>
        <v>-122</v>
      </c>
      <c r="AH150" s="41">
        <f t="shared" si="187"/>
        <v>-24</v>
      </c>
      <c r="AI150" s="42">
        <f t="shared" si="188"/>
        <v>-1.7889999999999999</v>
      </c>
      <c r="AJ150" s="40">
        <f t="shared" si="189"/>
        <v>37</v>
      </c>
      <c r="AK150" s="41">
        <f t="shared" si="190"/>
        <v>47</v>
      </c>
      <c r="AL150" s="42">
        <f t="shared" si="191"/>
        <v>6.0289999999999999</v>
      </c>
      <c r="AM150" s="43" t="str">
        <f t="shared" si="192"/>
        <v>-37º -47' -6,029" S</v>
      </c>
      <c r="AN150" s="43" t="str">
        <f t="shared" si="193"/>
        <v>122º 24' 1,789" W</v>
      </c>
      <c r="AO150" s="43" t="str">
        <f t="shared" si="194"/>
        <v>10 S 552788 4182131</v>
      </c>
    </row>
    <row r="151" spans="5:41" x14ac:dyDescent="0.25">
      <c r="E151" s="53">
        <v>37.797775268555</v>
      </c>
      <c r="F151" s="53">
        <v>-122.40074157715</v>
      </c>
      <c r="G151" s="52">
        <f t="shared" si="161"/>
        <v>-2.1362959474039847</v>
      </c>
      <c r="H151" s="52">
        <f t="shared" si="162"/>
        <v>0.65969562836516871</v>
      </c>
      <c r="I151" s="52">
        <f t="shared" si="163"/>
        <v>10</v>
      </c>
      <c r="J151" s="52">
        <f t="shared" si="164"/>
        <v>-123</v>
      </c>
      <c r="K151" s="52">
        <f t="shared" si="165"/>
        <v>1.0459032549040792E-2</v>
      </c>
      <c r="L151" s="52">
        <f t="shared" si="166"/>
        <v>8.2643552195103276E-3</v>
      </c>
      <c r="M151" s="52">
        <f t="shared" si="167"/>
        <v>8.2645433778492997E-3</v>
      </c>
      <c r="N151" s="52">
        <f t="shared" si="168"/>
        <v>2.6488792669088213E-5</v>
      </c>
      <c r="O151" s="52">
        <f t="shared" si="169"/>
        <v>6383616.6817023195</v>
      </c>
      <c r="P151" s="52">
        <f t="shared" si="170"/>
        <v>1.4370965858497579E-7</v>
      </c>
      <c r="Q151" s="52">
        <f t="shared" si="171"/>
        <v>0.96856384550412555</v>
      </c>
      <c r="R151" s="52">
        <f t="shared" si="172"/>
        <v>0.60475436583922737</v>
      </c>
      <c r="S151" s="52">
        <f t="shared" si="173"/>
        <v>1.1439775511172314</v>
      </c>
      <c r="T151" s="52">
        <f t="shared" si="174"/>
        <v>1.0091717547977304</v>
      </c>
      <c r="U151" s="52">
        <f t="shared" si="175"/>
        <v>1.8078189494648764</v>
      </c>
      <c r="V151" s="52">
        <f t="shared" si="195"/>
        <v>5.0546225567071803E-3</v>
      </c>
      <c r="W151" s="52">
        <f t="shared" si="176"/>
        <v>4.2582015317955055E-5</v>
      </c>
      <c r="X151" s="52">
        <f t="shared" si="177"/>
        <v>1.6740578955036711E-7</v>
      </c>
      <c r="Y151" s="52">
        <f t="shared" si="178"/>
        <v>4183378.1390692121</v>
      </c>
      <c r="Z151" s="38" t="str">
        <f t="shared" si="179"/>
        <v>S</v>
      </c>
      <c r="AA151" s="38" t="str">
        <f t="shared" si="180"/>
        <v>S</v>
      </c>
      <c r="AB151" s="38" t="str">
        <f t="shared" si="181"/>
        <v>U</v>
      </c>
      <c r="AC151" s="50">
        <f t="shared" si="182"/>
        <v>552757.67950075376</v>
      </c>
      <c r="AD151" s="50">
        <f t="shared" si="183"/>
        <v>4183547.2333922731</v>
      </c>
      <c r="AE151" s="51">
        <f t="shared" si="184"/>
        <v>10</v>
      </c>
      <c r="AF151" s="51" t="str">
        <f t="shared" si="185"/>
        <v>S</v>
      </c>
      <c r="AG151" s="40">
        <f t="shared" si="186"/>
        <v>-122</v>
      </c>
      <c r="AH151" s="41">
        <f t="shared" si="187"/>
        <v>-24</v>
      </c>
      <c r="AI151" s="42">
        <f t="shared" si="188"/>
        <v>-2.67</v>
      </c>
      <c r="AJ151" s="40">
        <f t="shared" si="189"/>
        <v>37</v>
      </c>
      <c r="AK151" s="41">
        <f t="shared" si="190"/>
        <v>47</v>
      </c>
      <c r="AL151" s="42">
        <f t="shared" si="191"/>
        <v>51.991</v>
      </c>
      <c r="AM151" s="43" t="str">
        <f t="shared" si="192"/>
        <v>-37º -47' -51,991" S</v>
      </c>
      <c r="AN151" s="43" t="str">
        <f t="shared" si="193"/>
        <v>122º 24' 2,67" W</v>
      </c>
      <c r="AO151" s="43" t="str">
        <f t="shared" si="194"/>
        <v>10 S 552758 4183547</v>
      </c>
    </row>
    <row r="152" spans="5:41" x14ac:dyDescent="0.25">
      <c r="E152" s="53">
        <v>37.781295776367003</v>
      </c>
      <c r="F152" s="53">
        <v>-122.39799499512</v>
      </c>
      <c r="G152" s="52">
        <f t="shared" si="161"/>
        <v>-2.1362480105043846</v>
      </c>
      <c r="H152" s="52">
        <f t="shared" si="162"/>
        <v>0.6594080069674314</v>
      </c>
      <c r="I152" s="52">
        <f t="shared" si="163"/>
        <v>10</v>
      </c>
      <c r="J152" s="52">
        <f t="shared" si="164"/>
        <v>-123</v>
      </c>
      <c r="K152" s="52">
        <f t="shared" si="165"/>
        <v>1.0506969448640824E-2</v>
      </c>
      <c r="L152" s="52">
        <f t="shared" si="166"/>
        <v>8.30408361331921E-3</v>
      </c>
      <c r="M152" s="52">
        <f t="shared" si="167"/>
        <v>8.3042744983422827E-3</v>
      </c>
      <c r="N152" s="52">
        <f t="shared" si="168"/>
        <v>2.6728213952997848E-5</v>
      </c>
      <c r="O152" s="52">
        <f t="shared" si="169"/>
        <v>6383610.7146847667</v>
      </c>
      <c r="P152" s="52">
        <f t="shared" si="170"/>
        <v>1.4515945677982453E-7</v>
      </c>
      <c r="Q152" s="52">
        <f t="shared" si="171"/>
        <v>0.96842058492697503</v>
      </c>
      <c r="R152" s="52">
        <f t="shared" si="172"/>
        <v>0.604934678793555</v>
      </c>
      <c r="S152" s="52">
        <f t="shared" si="173"/>
        <v>1.143618299430919</v>
      </c>
      <c r="T152" s="52">
        <f t="shared" si="174"/>
        <v>1.0089473942715779</v>
      </c>
      <c r="U152" s="52">
        <f t="shared" si="175"/>
        <v>1.8075387133605083</v>
      </c>
      <c r="V152" s="52">
        <f t="shared" si="195"/>
        <v>5.0546225567071803E-3</v>
      </c>
      <c r="W152" s="52">
        <f t="shared" si="176"/>
        <v>4.2582015317955055E-5</v>
      </c>
      <c r="X152" s="52">
        <f t="shared" si="177"/>
        <v>1.6740578955036711E-7</v>
      </c>
      <c r="Y152" s="52">
        <f t="shared" si="178"/>
        <v>4181549.7707107039</v>
      </c>
      <c r="Z152" s="38" t="str">
        <f t="shared" si="179"/>
        <v>S</v>
      </c>
      <c r="AA152" s="38" t="str">
        <f t="shared" si="180"/>
        <v>S</v>
      </c>
      <c r="AB152" s="38" t="str">
        <f t="shared" si="181"/>
        <v>U</v>
      </c>
      <c r="AC152" s="50">
        <f t="shared" si="182"/>
        <v>553011.25823032961</v>
      </c>
      <c r="AD152" s="50">
        <f t="shared" si="183"/>
        <v>4181720.3932484463</v>
      </c>
      <c r="AE152" s="51">
        <f t="shared" si="184"/>
        <v>10</v>
      </c>
      <c r="AF152" s="51" t="str">
        <f t="shared" si="185"/>
        <v>S</v>
      </c>
      <c r="AG152" s="40">
        <f t="shared" si="186"/>
        <v>-122</v>
      </c>
      <c r="AH152" s="41">
        <f t="shared" si="187"/>
        <v>-23</v>
      </c>
      <c r="AI152" s="42">
        <f t="shared" si="188"/>
        <v>-52.781999999999996</v>
      </c>
      <c r="AJ152" s="40">
        <f t="shared" si="189"/>
        <v>37</v>
      </c>
      <c r="AK152" s="41">
        <f t="shared" si="190"/>
        <v>46</v>
      </c>
      <c r="AL152" s="42">
        <f t="shared" si="191"/>
        <v>52.664999999999999</v>
      </c>
      <c r="AM152" s="43" t="str">
        <f t="shared" si="192"/>
        <v>-37º -46' -52,665" S</v>
      </c>
      <c r="AN152" s="43" t="str">
        <f t="shared" si="193"/>
        <v>122º 23' 52,782" W</v>
      </c>
      <c r="AO152" s="43" t="str">
        <f t="shared" si="194"/>
        <v>10 S 553011 4181720</v>
      </c>
    </row>
    <row r="153" spans="5:41" x14ac:dyDescent="0.25">
      <c r="E153" s="53">
        <v>37.786788999999999</v>
      </c>
      <c r="F153" s="53">
        <v>-122.39097599999999</v>
      </c>
      <c r="G153" s="52">
        <f t="shared" si="161"/>
        <v>-2.1361255059293591</v>
      </c>
      <c r="H153" s="52">
        <f t="shared" si="162"/>
        <v>0.65950388180637565</v>
      </c>
      <c r="I153" s="52">
        <f t="shared" si="163"/>
        <v>10</v>
      </c>
      <c r="J153" s="52">
        <f t="shared" si="164"/>
        <v>-123</v>
      </c>
      <c r="K153" s="52">
        <f t="shared" si="165"/>
        <v>1.0629474023666319E-2</v>
      </c>
      <c r="L153" s="52">
        <f t="shared" si="166"/>
        <v>8.4002759394328358E-3</v>
      </c>
      <c r="M153" s="52">
        <f t="shared" si="167"/>
        <v>8.4004735352697837E-3</v>
      </c>
      <c r="N153" s="52">
        <f t="shared" si="168"/>
        <v>2.7356481324125603E-5</v>
      </c>
      <c r="O153" s="52">
        <f t="shared" si="169"/>
        <v>6383612.7036122428</v>
      </c>
      <c r="P153" s="52">
        <f t="shared" si="170"/>
        <v>1.4851999271897597E-7</v>
      </c>
      <c r="Q153" s="52">
        <f t="shared" si="171"/>
        <v>0.96846837457914448</v>
      </c>
      <c r="R153" s="52">
        <f t="shared" si="172"/>
        <v>0.60487460936633652</v>
      </c>
      <c r="S153" s="52">
        <f t="shared" si="173"/>
        <v>1.143738069095948</v>
      </c>
      <c r="T153" s="52">
        <f t="shared" si="174"/>
        <v>1.009022204163545</v>
      </c>
      <c r="U153" s="52">
        <f t="shared" si="175"/>
        <v>1.8076321680753573</v>
      </c>
      <c r="V153" s="52">
        <f t="shared" si="195"/>
        <v>5.0546225567071803E-3</v>
      </c>
      <c r="W153" s="52">
        <f t="shared" si="176"/>
        <v>4.2582015317955055E-5</v>
      </c>
      <c r="X153" s="52">
        <f t="shared" si="177"/>
        <v>1.6740578955036711E-7</v>
      </c>
      <c r="Y153" s="52">
        <f t="shared" si="178"/>
        <v>4182159.2328697401</v>
      </c>
      <c r="Z153" s="38" t="str">
        <f t="shared" si="179"/>
        <v>S</v>
      </c>
      <c r="AA153" s="38" t="str">
        <f t="shared" si="180"/>
        <v>S</v>
      </c>
      <c r="AB153" s="38" t="str">
        <f t="shared" si="181"/>
        <v>U</v>
      </c>
      <c r="AC153" s="50">
        <f t="shared" si="182"/>
        <v>553625.37223091978</v>
      </c>
      <c r="AD153" s="50">
        <f t="shared" si="183"/>
        <v>4182333.8660773835</v>
      </c>
      <c r="AE153" s="51">
        <f t="shared" si="184"/>
        <v>10</v>
      </c>
      <c r="AF153" s="51" t="str">
        <f t="shared" si="185"/>
        <v>S</v>
      </c>
      <c r="AG153" s="40">
        <f t="shared" si="186"/>
        <v>-122</v>
      </c>
      <c r="AH153" s="41">
        <f t="shared" si="187"/>
        <v>-23</v>
      </c>
      <c r="AI153" s="42">
        <f t="shared" si="188"/>
        <v>-27.513999999999999</v>
      </c>
      <c r="AJ153" s="40">
        <f t="shared" si="189"/>
        <v>37</v>
      </c>
      <c r="AK153" s="41">
        <f t="shared" si="190"/>
        <v>47</v>
      </c>
      <c r="AL153" s="42">
        <f t="shared" si="191"/>
        <v>12.44</v>
      </c>
      <c r="AM153" s="43" t="str">
        <f t="shared" si="192"/>
        <v>-37º -47' -12,44" S</v>
      </c>
      <c r="AN153" s="43" t="str">
        <f t="shared" si="193"/>
        <v>122º 23' 27,514" W</v>
      </c>
      <c r="AO153" s="43" t="str">
        <f t="shared" si="194"/>
        <v>10 S 553625 4182334</v>
      </c>
    </row>
    <row r="154" spans="5:41" x14ac:dyDescent="0.25">
      <c r="E154" s="53">
        <v>37.786741999999997</v>
      </c>
      <c r="F154" s="53">
        <v>-122.391981</v>
      </c>
      <c r="G154" s="52">
        <f t="shared" si="161"/>
        <v>-2.1361430464883422</v>
      </c>
      <c r="H154" s="52">
        <f t="shared" si="162"/>
        <v>0.65950306150162707</v>
      </c>
      <c r="I154" s="52">
        <f t="shared" si="163"/>
        <v>10</v>
      </c>
      <c r="J154" s="52">
        <f t="shared" si="164"/>
        <v>-123</v>
      </c>
      <c r="K154" s="52">
        <f t="shared" si="165"/>
        <v>1.0611933464683254E-2</v>
      </c>
      <c r="L154" s="52">
        <f t="shared" si="166"/>
        <v>8.3864198158433798E-3</v>
      </c>
      <c r="M154" s="52">
        <f t="shared" si="167"/>
        <v>8.3866164354711795E-3</v>
      </c>
      <c r="N154" s="52">
        <f t="shared" si="168"/>
        <v>2.7266255679836426E-5</v>
      </c>
      <c r="O154" s="52">
        <f t="shared" si="169"/>
        <v>6383612.6865945635</v>
      </c>
      <c r="P154" s="52">
        <f t="shared" si="170"/>
        <v>1.4803059934453617E-7</v>
      </c>
      <c r="Q154" s="52">
        <f t="shared" si="171"/>
        <v>0.96846796584209427</v>
      </c>
      <c r="R154" s="52">
        <f t="shared" si="172"/>
        <v>0.60487512347090755</v>
      </c>
      <c r="S154" s="52">
        <f t="shared" si="173"/>
        <v>1.1437370444226742</v>
      </c>
      <c r="T154" s="52">
        <f t="shared" si="174"/>
        <v>1.0090215641847324</v>
      </c>
      <c r="U154" s="52">
        <f t="shared" si="175"/>
        <v>1.8076313686539398</v>
      </c>
      <c r="V154" s="52">
        <f t="shared" si="195"/>
        <v>5.0546225567071803E-3</v>
      </c>
      <c r="W154" s="52">
        <f t="shared" si="176"/>
        <v>4.2582015317955055E-5</v>
      </c>
      <c r="X154" s="52">
        <f t="shared" si="177"/>
        <v>1.6740578955036711E-7</v>
      </c>
      <c r="Y154" s="52">
        <f t="shared" si="178"/>
        <v>4182154.0183114656</v>
      </c>
      <c r="Z154" s="38" t="str">
        <f t="shared" si="179"/>
        <v>S</v>
      </c>
      <c r="AA154" s="38" t="str">
        <f t="shared" si="180"/>
        <v>S</v>
      </c>
      <c r="AB154" s="38" t="str">
        <f t="shared" si="181"/>
        <v>U</v>
      </c>
      <c r="AC154" s="50">
        <f t="shared" si="182"/>
        <v>553536.91371677665</v>
      </c>
      <c r="AD154" s="50">
        <f t="shared" si="183"/>
        <v>4182328.075552905</v>
      </c>
      <c r="AE154" s="51">
        <f t="shared" si="184"/>
        <v>10</v>
      </c>
      <c r="AF154" s="51" t="str">
        <f t="shared" si="185"/>
        <v>S</v>
      </c>
      <c r="AG154" s="40">
        <f t="shared" si="186"/>
        <v>-122</v>
      </c>
      <c r="AH154" s="41">
        <f t="shared" si="187"/>
        <v>-23</v>
      </c>
      <c r="AI154" s="42">
        <f t="shared" si="188"/>
        <v>-31.132000000000001</v>
      </c>
      <c r="AJ154" s="40">
        <f t="shared" si="189"/>
        <v>37</v>
      </c>
      <c r="AK154" s="41">
        <f t="shared" si="190"/>
        <v>47</v>
      </c>
      <c r="AL154" s="42">
        <f t="shared" si="191"/>
        <v>12.271000000000001</v>
      </c>
      <c r="AM154" s="43" t="str">
        <f t="shared" si="192"/>
        <v>-37º -47' -12,271" S</v>
      </c>
      <c r="AN154" s="43" t="str">
        <f t="shared" si="193"/>
        <v>122º 23' 31,132" W</v>
      </c>
      <c r="AO154" s="43" t="str">
        <f t="shared" si="194"/>
        <v>10 S 553537 4182328</v>
      </c>
    </row>
    <row r="155" spans="5:41" x14ac:dyDescent="0.25">
      <c r="E155" s="53">
        <v>37.793655000000001</v>
      </c>
      <c r="F155" s="53">
        <v>-122.40544</v>
      </c>
      <c r="G155" s="52">
        <f t="shared" si="161"/>
        <v>-2.1363779503523679</v>
      </c>
      <c r="H155" s="52">
        <f t="shared" si="162"/>
        <v>0.65962371611281756</v>
      </c>
      <c r="I155" s="52">
        <f t="shared" si="163"/>
        <v>10</v>
      </c>
      <c r="J155" s="52">
        <f t="shared" si="164"/>
        <v>-123</v>
      </c>
      <c r="K155" s="52">
        <f t="shared" si="165"/>
        <v>1.0377029600657561E-2</v>
      </c>
      <c r="L155" s="52">
        <f t="shared" si="166"/>
        <v>8.2000190644264843E-3</v>
      </c>
      <c r="M155" s="52">
        <f t="shared" si="167"/>
        <v>8.2002028624569429E-3</v>
      </c>
      <c r="N155" s="52">
        <f t="shared" si="168"/>
        <v>2.607408220400842E-5</v>
      </c>
      <c r="O155" s="52">
        <f t="shared" si="169"/>
        <v>6383615.1897204155</v>
      </c>
      <c r="P155" s="52">
        <f t="shared" si="170"/>
        <v>1.4149655511606079E-7</v>
      </c>
      <c r="Q155" s="52">
        <f t="shared" si="171"/>
        <v>0.96852805696870903</v>
      </c>
      <c r="R155" s="52">
        <f t="shared" si="172"/>
        <v>0.60479947839218906</v>
      </c>
      <c r="S155" s="52">
        <f t="shared" si="173"/>
        <v>1.143887744597172</v>
      </c>
      <c r="T155" s="52">
        <f t="shared" si="174"/>
        <v>1.0091156780459263</v>
      </c>
      <c r="U155" s="52">
        <f t="shared" si="175"/>
        <v>1.8077489188681206</v>
      </c>
      <c r="V155" s="52">
        <f t="shared" si="195"/>
        <v>5.0546225567071803E-3</v>
      </c>
      <c r="W155" s="52">
        <f t="shared" si="176"/>
        <v>4.2582015317955055E-5</v>
      </c>
      <c r="X155" s="52">
        <f t="shared" si="177"/>
        <v>1.6740578955036711E-7</v>
      </c>
      <c r="Y155" s="52">
        <f t="shared" si="178"/>
        <v>4182921.0026180162</v>
      </c>
      <c r="Z155" s="38" t="str">
        <f t="shared" si="179"/>
        <v>S</v>
      </c>
      <c r="AA155" s="38" t="str">
        <f t="shared" si="180"/>
        <v>S</v>
      </c>
      <c r="AB155" s="38" t="str">
        <f t="shared" si="181"/>
        <v>U</v>
      </c>
      <c r="AC155" s="50">
        <f t="shared" si="182"/>
        <v>552346.94202053954</v>
      </c>
      <c r="AD155" s="50">
        <f t="shared" si="183"/>
        <v>4183087.4495487832</v>
      </c>
      <c r="AE155" s="51">
        <f t="shared" si="184"/>
        <v>10</v>
      </c>
      <c r="AF155" s="51" t="str">
        <f t="shared" si="185"/>
        <v>S</v>
      </c>
      <c r="AG155" s="40">
        <f t="shared" si="186"/>
        <v>-122</v>
      </c>
      <c r="AH155" s="41">
        <f t="shared" si="187"/>
        <v>-24</v>
      </c>
      <c r="AI155" s="42">
        <f t="shared" si="188"/>
        <v>-19.584</v>
      </c>
      <c r="AJ155" s="40">
        <f t="shared" si="189"/>
        <v>37</v>
      </c>
      <c r="AK155" s="41">
        <f t="shared" si="190"/>
        <v>47</v>
      </c>
      <c r="AL155" s="42">
        <f t="shared" si="191"/>
        <v>37.158000000000001</v>
      </c>
      <c r="AM155" s="43" t="str">
        <f t="shared" si="192"/>
        <v>-37º -47' -37,158" S</v>
      </c>
      <c r="AN155" s="43" t="str">
        <f t="shared" si="193"/>
        <v>122º 24' 19,584" W</v>
      </c>
      <c r="AO155" s="43" t="str">
        <f t="shared" si="194"/>
        <v>10 S 552347 4183087</v>
      </c>
    </row>
    <row r="156" spans="5:41" x14ac:dyDescent="0.25">
      <c r="E156" s="53">
        <v>37.798664000000002</v>
      </c>
      <c r="F156" s="53">
        <v>-122.410031</v>
      </c>
      <c r="G156" s="52">
        <f t="shared" si="161"/>
        <v>-2.1364580784183271</v>
      </c>
      <c r="H156" s="52">
        <f t="shared" si="162"/>
        <v>0.65971113965504991</v>
      </c>
      <c r="I156" s="52">
        <f t="shared" si="163"/>
        <v>10</v>
      </c>
      <c r="J156" s="52">
        <f t="shared" si="164"/>
        <v>-123</v>
      </c>
      <c r="K156" s="52">
        <f t="shared" si="165"/>
        <v>1.0296901534698311E-2</v>
      </c>
      <c r="L156" s="52">
        <f t="shared" si="166"/>
        <v>8.1361517397896318E-3</v>
      </c>
      <c r="M156" s="52">
        <f t="shared" si="167"/>
        <v>8.1363312764381572E-3</v>
      </c>
      <c r="N156" s="52">
        <f t="shared" si="168"/>
        <v>2.5674108951379004E-5</v>
      </c>
      <c r="O156" s="52">
        <f t="shared" si="169"/>
        <v>6383617.0035263849</v>
      </c>
      <c r="P156" s="52">
        <f t="shared" si="170"/>
        <v>1.3928201028514575E-7</v>
      </c>
      <c r="Q156" s="52">
        <f t="shared" si="171"/>
        <v>0.96857156237334541</v>
      </c>
      <c r="R156" s="52">
        <f t="shared" si="172"/>
        <v>0.6047446325557998</v>
      </c>
      <c r="S156" s="52">
        <f t="shared" si="173"/>
        <v>1.1439969208417227</v>
      </c>
      <c r="T156" s="52">
        <f t="shared" si="174"/>
        <v>1.009183848770242</v>
      </c>
      <c r="U156" s="52">
        <f t="shared" si="175"/>
        <v>1.8078340518140277</v>
      </c>
      <c r="V156" s="52">
        <f t="shared" si="195"/>
        <v>5.0546225567071803E-3</v>
      </c>
      <c r="W156" s="52">
        <f t="shared" si="176"/>
        <v>4.2582015317955055E-5</v>
      </c>
      <c r="X156" s="52">
        <f t="shared" si="177"/>
        <v>1.6740578955036711E-7</v>
      </c>
      <c r="Y156" s="52">
        <f t="shared" si="178"/>
        <v>4183476.7422807654</v>
      </c>
      <c r="Z156" s="38" t="str">
        <f t="shared" si="179"/>
        <v>S</v>
      </c>
      <c r="AA156" s="38" t="str">
        <f t="shared" si="180"/>
        <v>S</v>
      </c>
      <c r="AB156" s="38" t="str">
        <f t="shared" si="181"/>
        <v>U</v>
      </c>
      <c r="AC156" s="50">
        <f t="shared" si="182"/>
        <v>551939.22509399394</v>
      </c>
      <c r="AD156" s="50">
        <f t="shared" si="183"/>
        <v>4183640.6359820454</v>
      </c>
      <c r="AE156" s="51">
        <f t="shared" si="184"/>
        <v>10</v>
      </c>
      <c r="AF156" s="51" t="str">
        <f t="shared" si="185"/>
        <v>S</v>
      </c>
      <c r="AG156" s="40">
        <f t="shared" si="186"/>
        <v>-122</v>
      </c>
      <c r="AH156" s="41">
        <f t="shared" si="187"/>
        <v>-24</v>
      </c>
      <c r="AI156" s="42">
        <f t="shared" si="188"/>
        <v>-36.112000000000002</v>
      </c>
      <c r="AJ156" s="40">
        <f t="shared" si="189"/>
        <v>37</v>
      </c>
      <c r="AK156" s="41">
        <f t="shared" si="190"/>
        <v>47</v>
      </c>
      <c r="AL156" s="42">
        <f t="shared" si="191"/>
        <v>55.19</v>
      </c>
      <c r="AM156" s="43" t="str">
        <f t="shared" si="192"/>
        <v>-37º -47' -55,19" S</v>
      </c>
      <c r="AN156" s="43" t="str">
        <f t="shared" si="193"/>
        <v>122º 24' 36,112" W</v>
      </c>
      <c r="AO156" s="43" t="str">
        <f t="shared" si="194"/>
        <v>10 S 551939 4183641</v>
      </c>
    </row>
    <row r="157" spans="5:41" x14ac:dyDescent="0.25">
      <c r="E157" s="53">
        <v>37.806015000000002</v>
      </c>
      <c r="F157" s="53">
        <v>-122.413848</v>
      </c>
      <c r="G157" s="52">
        <f t="shared" si="161"/>
        <v>-2.1365246976358754</v>
      </c>
      <c r="H157" s="52">
        <f t="shared" si="162"/>
        <v>0.65983943880836404</v>
      </c>
      <c r="I157" s="52">
        <f t="shared" si="163"/>
        <v>10</v>
      </c>
      <c r="J157" s="52">
        <f t="shared" si="164"/>
        <v>-123</v>
      </c>
      <c r="K157" s="52">
        <f t="shared" si="165"/>
        <v>1.0230282317150063E-2</v>
      </c>
      <c r="L157" s="52">
        <f t="shared" si="166"/>
        <v>8.0827095604125137E-3</v>
      </c>
      <c r="M157" s="52">
        <f t="shared" si="167"/>
        <v>8.0828855823064181E-3</v>
      </c>
      <c r="N157" s="52">
        <f t="shared" si="168"/>
        <v>2.5344630390278233E-5</v>
      </c>
      <c r="O157" s="52">
        <f t="shared" si="169"/>
        <v>6383619.665542813</v>
      </c>
      <c r="P157" s="52">
        <f t="shared" si="170"/>
        <v>1.3743083797034249E-7</v>
      </c>
      <c r="Q157" s="52">
        <f t="shared" si="171"/>
        <v>0.9686353554803816</v>
      </c>
      <c r="R157" s="52">
        <f t="shared" si="172"/>
        <v>0.60466408961189066</v>
      </c>
      <c r="S157" s="52">
        <f t="shared" si="173"/>
        <v>1.1441571165485549</v>
      </c>
      <c r="T157" s="52">
        <f t="shared" si="174"/>
        <v>1.009283859814389</v>
      </c>
      <c r="U157" s="52">
        <f t="shared" si="175"/>
        <v>1.8079589266834255</v>
      </c>
      <c r="V157" s="52">
        <f t="shared" si="195"/>
        <v>5.0546225567071803E-3</v>
      </c>
      <c r="W157" s="52">
        <f t="shared" si="176"/>
        <v>4.2582015317955055E-5</v>
      </c>
      <c r="X157" s="52">
        <f t="shared" si="177"/>
        <v>1.6740578955036711E-7</v>
      </c>
      <c r="Y157" s="52">
        <f t="shared" si="178"/>
        <v>4184292.3235459602</v>
      </c>
      <c r="Z157" s="38" t="str">
        <f t="shared" si="179"/>
        <v>S</v>
      </c>
      <c r="AA157" s="38" t="str">
        <f t="shared" si="180"/>
        <v>S</v>
      </c>
      <c r="AB157" s="38" t="str">
        <f t="shared" si="181"/>
        <v>U</v>
      </c>
      <c r="AC157" s="50">
        <f t="shared" si="182"/>
        <v>551598.06972126558</v>
      </c>
      <c r="AD157" s="50">
        <f t="shared" si="183"/>
        <v>4184454.1140491706</v>
      </c>
      <c r="AE157" s="51">
        <f t="shared" si="184"/>
        <v>10</v>
      </c>
      <c r="AF157" s="51" t="str">
        <f t="shared" si="185"/>
        <v>S</v>
      </c>
      <c r="AG157" s="40">
        <f t="shared" si="186"/>
        <v>-122</v>
      </c>
      <c r="AH157" s="41">
        <f t="shared" si="187"/>
        <v>-24</v>
      </c>
      <c r="AI157" s="42">
        <f t="shared" si="188"/>
        <v>-49.853000000000002</v>
      </c>
      <c r="AJ157" s="40">
        <f t="shared" si="189"/>
        <v>37</v>
      </c>
      <c r="AK157" s="41">
        <f t="shared" si="190"/>
        <v>48</v>
      </c>
      <c r="AL157" s="42">
        <f t="shared" si="191"/>
        <v>21.654</v>
      </c>
      <c r="AM157" s="43" t="str">
        <f t="shared" si="192"/>
        <v>-37º -48' -21,654" S</v>
      </c>
      <c r="AN157" s="43" t="str">
        <f t="shared" si="193"/>
        <v>122º 24' 49,853" W</v>
      </c>
      <c r="AO157" s="43" t="str">
        <f t="shared" si="194"/>
        <v>10 S 551598 4184454</v>
      </c>
    </row>
    <row r="158" spans="5:41" x14ac:dyDescent="0.25">
      <c r="E158" s="53">
        <v>37.781328999999999</v>
      </c>
      <c r="F158" s="53">
        <v>-122.404651</v>
      </c>
      <c r="G158" s="52">
        <f t="shared" si="161"/>
        <v>-2.1363641797045698</v>
      </c>
      <c r="H158" s="52">
        <f t="shared" si="162"/>
        <v>0.65940858682921666</v>
      </c>
      <c r="I158" s="52">
        <f t="shared" si="163"/>
        <v>10</v>
      </c>
      <c r="J158" s="52">
        <f t="shared" si="164"/>
        <v>-123</v>
      </c>
      <c r="K158" s="52">
        <f t="shared" si="165"/>
        <v>1.0390800248455623E-2</v>
      </c>
      <c r="L158" s="52">
        <f t="shared" si="166"/>
        <v>8.2122700196991961E-3</v>
      </c>
      <c r="M158" s="52">
        <f t="shared" si="167"/>
        <v>8.2124546427745811E-3</v>
      </c>
      <c r="N158" s="52">
        <f t="shared" si="168"/>
        <v>2.6140439224442424E-5</v>
      </c>
      <c r="O158" s="52">
        <f t="shared" si="169"/>
        <v>6383610.7267137207</v>
      </c>
      <c r="P158" s="52">
        <f t="shared" si="170"/>
        <v>1.4196703727275455E-7</v>
      </c>
      <c r="Q158" s="52">
        <f t="shared" si="171"/>
        <v>0.96842087407118205</v>
      </c>
      <c r="R158" s="52">
        <f t="shared" si="172"/>
        <v>0.60493431559378719</v>
      </c>
      <c r="S158" s="52">
        <f t="shared" si="173"/>
        <v>1.1436190238648076</v>
      </c>
      <c r="T158" s="52">
        <f t="shared" si="174"/>
        <v>1.0089478467970525</v>
      </c>
      <c r="U158" s="52">
        <f t="shared" si="175"/>
        <v>1.8075392787103859</v>
      </c>
      <c r="V158" s="52">
        <f t="shared" si="195"/>
        <v>5.0546225567071803E-3</v>
      </c>
      <c r="W158" s="52">
        <f t="shared" si="176"/>
        <v>4.2582015317955055E-5</v>
      </c>
      <c r="X158" s="52">
        <f t="shared" si="177"/>
        <v>1.6740578955036711E-7</v>
      </c>
      <c r="Y158" s="52">
        <f t="shared" si="178"/>
        <v>4181553.4568045251</v>
      </c>
      <c r="Z158" s="38" t="str">
        <f t="shared" si="179"/>
        <v>S</v>
      </c>
      <c r="AA158" s="38" t="str">
        <f t="shared" si="180"/>
        <v>S</v>
      </c>
      <c r="AB158" s="38" t="str">
        <f t="shared" si="181"/>
        <v>U</v>
      </c>
      <c r="AC158" s="50">
        <f t="shared" si="182"/>
        <v>552425.11603114509</v>
      </c>
      <c r="AD158" s="50">
        <f t="shared" si="183"/>
        <v>4181720.3272164492</v>
      </c>
      <c r="AE158" s="51">
        <f t="shared" si="184"/>
        <v>10</v>
      </c>
      <c r="AF158" s="51" t="str">
        <f t="shared" si="185"/>
        <v>S</v>
      </c>
      <c r="AG158" s="40">
        <f t="shared" si="186"/>
        <v>-122</v>
      </c>
      <c r="AH158" s="41">
        <f t="shared" si="187"/>
        <v>-24</v>
      </c>
      <c r="AI158" s="42">
        <f t="shared" si="188"/>
        <v>-16.744</v>
      </c>
      <c r="AJ158" s="40">
        <f t="shared" si="189"/>
        <v>37</v>
      </c>
      <c r="AK158" s="41">
        <f t="shared" si="190"/>
        <v>46</v>
      </c>
      <c r="AL158" s="42">
        <f t="shared" si="191"/>
        <v>52.783999999999999</v>
      </c>
      <c r="AM158" s="43" t="str">
        <f t="shared" si="192"/>
        <v>-37º -46' -52,784" S</v>
      </c>
      <c r="AN158" s="43" t="str">
        <f t="shared" si="193"/>
        <v>122º 24' 16,744" W</v>
      </c>
      <c r="AO158" s="43" t="str">
        <f t="shared" si="194"/>
        <v>10 S 552425 4181720</v>
      </c>
    </row>
    <row r="159" spans="5:41" x14ac:dyDescent="0.25">
      <c r="E159" s="53">
        <v>37.781585</v>
      </c>
      <c r="F159" s="53">
        <v>-122.40728300000001</v>
      </c>
      <c r="G159" s="52">
        <f t="shared" si="161"/>
        <v>-2.1364101167704823</v>
      </c>
      <c r="H159" s="52">
        <f t="shared" si="162"/>
        <v>0.65941305487210178</v>
      </c>
      <c r="I159" s="52">
        <f t="shared" si="163"/>
        <v>10</v>
      </c>
      <c r="J159" s="52">
        <f t="shared" si="164"/>
        <v>-123</v>
      </c>
      <c r="K159" s="52">
        <f t="shared" si="165"/>
        <v>1.0344863182543129E-2</v>
      </c>
      <c r="L159" s="52">
        <f t="shared" si="166"/>
        <v>8.1759370780988046E-3</v>
      </c>
      <c r="M159" s="52">
        <f t="shared" si="167"/>
        <v>8.1761192614915983E-3</v>
      </c>
      <c r="N159" s="52">
        <f t="shared" si="168"/>
        <v>2.5909873647589343E-5</v>
      </c>
      <c r="O159" s="52">
        <f t="shared" si="169"/>
        <v>6383610.8194012614</v>
      </c>
      <c r="P159" s="52">
        <f t="shared" si="170"/>
        <v>1.4071259691677874E-7</v>
      </c>
      <c r="Q159" s="52">
        <f t="shared" si="171"/>
        <v>0.96842310198724557</v>
      </c>
      <c r="R159" s="52">
        <f t="shared" si="172"/>
        <v>0.60493151696577641</v>
      </c>
      <c r="S159" s="52">
        <f t="shared" si="173"/>
        <v>1.1436246058657247</v>
      </c>
      <c r="T159" s="52">
        <f t="shared" si="174"/>
        <v>1.0089513336407376</v>
      </c>
      <c r="U159" s="52">
        <f t="shared" si="175"/>
        <v>1.807543634882685</v>
      </c>
      <c r="V159" s="52">
        <f t="shared" si="195"/>
        <v>5.0546225567071803E-3</v>
      </c>
      <c r="W159" s="52">
        <f t="shared" si="176"/>
        <v>4.2582015317955055E-5</v>
      </c>
      <c r="X159" s="52">
        <f t="shared" si="177"/>
        <v>1.6740578955036711E-7</v>
      </c>
      <c r="Y159" s="52">
        <f t="shared" si="178"/>
        <v>4181581.8594792569</v>
      </c>
      <c r="Z159" s="38" t="str">
        <f t="shared" si="179"/>
        <v>S</v>
      </c>
      <c r="AA159" s="38" t="str">
        <f t="shared" si="180"/>
        <v>S</v>
      </c>
      <c r="AB159" s="38" t="str">
        <f t="shared" si="181"/>
        <v>U</v>
      </c>
      <c r="AC159" s="50">
        <f t="shared" si="182"/>
        <v>552193.16582645138</v>
      </c>
      <c r="AD159" s="50">
        <f t="shared" si="183"/>
        <v>4181747.2580522764</v>
      </c>
      <c r="AE159" s="51">
        <f t="shared" si="184"/>
        <v>10</v>
      </c>
      <c r="AF159" s="51" t="str">
        <f t="shared" si="185"/>
        <v>S</v>
      </c>
      <c r="AG159" s="40">
        <f t="shared" si="186"/>
        <v>-122</v>
      </c>
      <c r="AH159" s="41">
        <f t="shared" si="187"/>
        <v>-24</v>
      </c>
      <c r="AI159" s="42">
        <f t="shared" si="188"/>
        <v>-26.219000000000001</v>
      </c>
      <c r="AJ159" s="40">
        <f t="shared" si="189"/>
        <v>37</v>
      </c>
      <c r="AK159" s="41">
        <f t="shared" si="190"/>
        <v>46</v>
      </c>
      <c r="AL159" s="42">
        <f t="shared" si="191"/>
        <v>53.706000000000003</v>
      </c>
      <c r="AM159" s="43" t="str">
        <f t="shared" si="192"/>
        <v>-37º -46' -53,706" S</v>
      </c>
      <c r="AN159" s="43" t="str">
        <f t="shared" si="193"/>
        <v>122º 24' 26,219" W</v>
      </c>
      <c r="AO159" s="43" t="str">
        <f t="shared" si="194"/>
        <v>10 S 552193 4181747</v>
      </c>
    </row>
    <row r="160" spans="5:41" x14ac:dyDescent="0.25">
      <c r="E160" s="53">
        <v>37.799149</v>
      </c>
      <c r="F160" s="53">
        <v>-122.41043999999999</v>
      </c>
      <c r="G160" s="52">
        <f t="shared" si="161"/>
        <v>-2.1364652168149671</v>
      </c>
      <c r="H160" s="52">
        <f t="shared" si="162"/>
        <v>0.65971960450192213</v>
      </c>
      <c r="I160" s="52">
        <f t="shared" si="163"/>
        <v>10</v>
      </c>
      <c r="J160" s="52">
        <f t="shared" si="164"/>
        <v>-123</v>
      </c>
      <c r="K160" s="52">
        <f t="shared" si="165"/>
        <v>1.0289763138058294E-2</v>
      </c>
      <c r="L160" s="52">
        <f t="shared" si="166"/>
        <v>8.1304581139730603E-3</v>
      </c>
      <c r="M160" s="52">
        <f t="shared" si="167"/>
        <v>8.130637273959674E-3</v>
      </c>
      <c r="N160" s="52">
        <f t="shared" si="168"/>
        <v>2.5638634381208725E-5</v>
      </c>
      <c r="O160" s="52">
        <f t="shared" si="169"/>
        <v>6383617.1791538503</v>
      </c>
      <c r="P160" s="52">
        <f t="shared" si="170"/>
        <v>1.3908530621307953E-7</v>
      </c>
      <c r="Q160" s="52">
        <f t="shared" si="171"/>
        <v>0.9685757732428798</v>
      </c>
      <c r="R160" s="52">
        <f t="shared" si="172"/>
        <v>0.60473932050004442</v>
      </c>
      <c r="S160" s="52">
        <f t="shared" si="173"/>
        <v>1.144007491123362</v>
      </c>
      <c r="T160" s="52">
        <f t="shared" si="174"/>
        <v>1.0091904484675327</v>
      </c>
      <c r="U160" s="52">
        <f t="shared" si="175"/>
        <v>1.8078422930332907</v>
      </c>
      <c r="V160" s="52">
        <f t="shared" si="195"/>
        <v>5.0546225567071803E-3</v>
      </c>
      <c r="W160" s="52">
        <f t="shared" si="176"/>
        <v>4.2582015317955055E-5</v>
      </c>
      <c r="X160" s="52">
        <f t="shared" si="177"/>
        <v>1.6740578955036711E-7</v>
      </c>
      <c r="Y160" s="52">
        <f t="shared" si="178"/>
        <v>4183530.5521954061</v>
      </c>
      <c r="Z160" s="38" t="str">
        <f t="shared" si="179"/>
        <v>S</v>
      </c>
      <c r="AA160" s="38" t="str">
        <f t="shared" si="180"/>
        <v>S</v>
      </c>
      <c r="AB160" s="38" t="str">
        <f t="shared" si="181"/>
        <v>U</v>
      </c>
      <c r="AC160" s="50">
        <f t="shared" si="182"/>
        <v>551902.8781858267</v>
      </c>
      <c r="AD160" s="50">
        <f t="shared" si="183"/>
        <v>4183694.2194450558</v>
      </c>
      <c r="AE160" s="51">
        <f t="shared" si="184"/>
        <v>10</v>
      </c>
      <c r="AF160" s="51" t="str">
        <f t="shared" si="185"/>
        <v>S</v>
      </c>
      <c r="AG160" s="40">
        <f t="shared" si="186"/>
        <v>-122</v>
      </c>
      <c r="AH160" s="41">
        <f t="shared" si="187"/>
        <v>-24</v>
      </c>
      <c r="AI160" s="42">
        <f t="shared" si="188"/>
        <v>-37.584000000000003</v>
      </c>
      <c r="AJ160" s="40">
        <f t="shared" si="189"/>
        <v>37</v>
      </c>
      <c r="AK160" s="41">
        <f t="shared" si="190"/>
        <v>47</v>
      </c>
      <c r="AL160" s="42">
        <f t="shared" si="191"/>
        <v>56.936</v>
      </c>
      <c r="AM160" s="43" t="str">
        <f t="shared" si="192"/>
        <v>-37º -47' -56,936" S</v>
      </c>
      <c r="AN160" s="43" t="str">
        <f t="shared" si="193"/>
        <v>122º 24' 37,584" W</v>
      </c>
      <c r="AO160" s="43" t="str">
        <f t="shared" si="194"/>
        <v>10 S 551903 4183694</v>
      </c>
    </row>
    <row r="161" spans="5:41" x14ac:dyDescent="0.25">
      <c r="E161" s="53">
        <v>37.787908000000002</v>
      </c>
      <c r="F161" s="53">
        <v>-122.411474</v>
      </c>
      <c r="G161" s="52">
        <f t="shared" si="161"/>
        <v>-2.1364832635194331</v>
      </c>
      <c r="H161" s="52">
        <f t="shared" si="162"/>
        <v>0.65952341204070541</v>
      </c>
      <c r="I161" s="52">
        <f t="shared" si="163"/>
        <v>10</v>
      </c>
      <c r="J161" s="52">
        <f t="shared" si="164"/>
        <v>-123</v>
      </c>
      <c r="K161" s="52">
        <f t="shared" si="165"/>
        <v>1.0271716433592371E-2</v>
      </c>
      <c r="L161" s="52">
        <f t="shared" si="166"/>
        <v>8.1174339584211812E-3</v>
      </c>
      <c r="M161" s="52">
        <f t="shared" si="167"/>
        <v>8.1176122587761166E-3</v>
      </c>
      <c r="N161" s="52">
        <f t="shared" si="168"/>
        <v>2.5546202422011E-5</v>
      </c>
      <c r="O161" s="52">
        <f t="shared" si="169"/>
        <v>6383613.1087800162</v>
      </c>
      <c r="P161" s="52">
        <f t="shared" si="170"/>
        <v>1.386822366657678E-7</v>
      </c>
      <c r="Q161" s="52">
        <f t="shared" si="171"/>
        <v>0.96847810522971201</v>
      </c>
      <c r="R161" s="52">
        <f t="shared" si="172"/>
        <v>0.60486236853370079</v>
      </c>
      <c r="S161" s="52">
        <f t="shared" si="173"/>
        <v>1.1437624646555613</v>
      </c>
      <c r="T161" s="52">
        <f t="shared" si="174"/>
        <v>1.0090374406250961</v>
      </c>
      <c r="U161" s="52">
        <f t="shared" si="175"/>
        <v>1.8076512002077862</v>
      </c>
      <c r="V161" s="52">
        <f t="shared" si="195"/>
        <v>5.0546225567071803E-3</v>
      </c>
      <c r="W161" s="52">
        <f t="shared" si="176"/>
        <v>4.2582015317955055E-5</v>
      </c>
      <c r="X161" s="52">
        <f t="shared" si="177"/>
        <v>1.6740578955036711E-7</v>
      </c>
      <c r="Y161" s="52">
        <f t="shared" si="178"/>
        <v>4182283.3837482012</v>
      </c>
      <c r="Z161" s="38" t="str">
        <f t="shared" si="179"/>
        <v>S</v>
      </c>
      <c r="AA161" s="38" t="str">
        <f t="shared" si="180"/>
        <v>S</v>
      </c>
      <c r="AB161" s="38" t="str">
        <f t="shared" si="181"/>
        <v>U</v>
      </c>
      <c r="AC161" s="50">
        <f t="shared" si="182"/>
        <v>551819.69842260703</v>
      </c>
      <c r="AD161" s="50">
        <f t="shared" si="183"/>
        <v>4182446.4608434779</v>
      </c>
      <c r="AE161" s="51">
        <f t="shared" si="184"/>
        <v>10</v>
      </c>
      <c r="AF161" s="51" t="str">
        <f t="shared" si="185"/>
        <v>S</v>
      </c>
      <c r="AG161" s="40">
        <f t="shared" si="186"/>
        <v>-122</v>
      </c>
      <c r="AH161" s="41">
        <f t="shared" si="187"/>
        <v>-24</v>
      </c>
      <c r="AI161" s="42">
        <f t="shared" si="188"/>
        <v>-41.305999999999997</v>
      </c>
      <c r="AJ161" s="40">
        <f t="shared" si="189"/>
        <v>37</v>
      </c>
      <c r="AK161" s="41">
        <f t="shared" si="190"/>
        <v>47</v>
      </c>
      <c r="AL161" s="42">
        <f t="shared" si="191"/>
        <v>16.469000000000001</v>
      </c>
      <c r="AM161" s="43" t="str">
        <f t="shared" si="192"/>
        <v>-37º -47' -16,469" S</v>
      </c>
      <c r="AN161" s="43" t="str">
        <f t="shared" si="193"/>
        <v>122º 24' 41,306" W</v>
      </c>
      <c r="AO161" s="43" t="str">
        <f t="shared" si="194"/>
        <v>10 S 551820 4182446</v>
      </c>
    </row>
    <row r="162" spans="5:41" x14ac:dyDescent="0.25">
      <c r="E162" s="53">
        <v>37.789727999999997</v>
      </c>
      <c r="F162" s="53">
        <v>-122.403051</v>
      </c>
      <c r="G162" s="52">
        <f t="shared" si="161"/>
        <v>-2.1363362544365381</v>
      </c>
      <c r="H162" s="52">
        <f t="shared" si="162"/>
        <v>0.65955517703309163</v>
      </c>
      <c r="I162" s="52">
        <f t="shared" si="163"/>
        <v>10</v>
      </c>
      <c r="J162" s="52">
        <f t="shared" si="164"/>
        <v>-123</v>
      </c>
      <c r="K162" s="52">
        <f t="shared" si="165"/>
        <v>1.041872551648737E-2</v>
      </c>
      <c r="L162" s="52">
        <f t="shared" si="166"/>
        <v>8.23340393100702E-3</v>
      </c>
      <c r="M162" s="52">
        <f t="shared" si="167"/>
        <v>8.2335899831502656E-3</v>
      </c>
      <c r="N162" s="52">
        <f t="shared" si="168"/>
        <v>2.6283118706227349E-5</v>
      </c>
      <c r="O162" s="52">
        <f t="shared" si="169"/>
        <v>6383613.7677748874</v>
      </c>
      <c r="P162" s="52">
        <f t="shared" si="170"/>
        <v>1.4266627116066713E-7</v>
      </c>
      <c r="Q162" s="52">
        <f t="shared" si="171"/>
        <v>0.9684939285115638</v>
      </c>
      <c r="R162" s="52">
        <f t="shared" si="172"/>
        <v>0.60484245625432986</v>
      </c>
      <c r="S162" s="52">
        <f t="shared" si="173"/>
        <v>1.1438021412888735</v>
      </c>
      <c r="T162" s="52">
        <f t="shared" si="174"/>
        <v>1.0090622200302375</v>
      </c>
      <c r="U162" s="52">
        <f t="shared" si="175"/>
        <v>1.8076821513681052</v>
      </c>
      <c r="V162" s="52">
        <f t="shared" si="195"/>
        <v>5.0546225567071803E-3</v>
      </c>
      <c r="W162" s="52">
        <f t="shared" si="176"/>
        <v>4.2582015317955055E-5</v>
      </c>
      <c r="X162" s="52">
        <f t="shared" si="177"/>
        <v>1.6740578955036711E-7</v>
      </c>
      <c r="Y162" s="52">
        <f t="shared" si="178"/>
        <v>4182485.3092667903</v>
      </c>
      <c r="Z162" s="38" t="str">
        <f t="shared" si="179"/>
        <v>S</v>
      </c>
      <c r="AA162" s="38" t="str">
        <f t="shared" si="180"/>
        <v>S</v>
      </c>
      <c r="AB162" s="38" t="str">
        <f t="shared" si="181"/>
        <v>U</v>
      </c>
      <c r="AC162" s="50">
        <f t="shared" si="182"/>
        <v>552560.06087416725</v>
      </c>
      <c r="AD162" s="50">
        <f t="shared" si="183"/>
        <v>4182653.0905691599</v>
      </c>
      <c r="AE162" s="51">
        <f t="shared" si="184"/>
        <v>10</v>
      </c>
      <c r="AF162" s="51" t="str">
        <f t="shared" si="185"/>
        <v>S</v>
      </c>
      <c r="AG162" s="40">
        <f t="shared" si="186"/>
        <v>-122</v>
      </c>
      <c r="AH162" s="41">
        <f t="shared" si="187"/>
        <v>-24</v>
      </c>
      <c r="AI162" s="42">
        <f t="shared" si="188"/>
        <v>-10.984</v>
      </c>
      <c r="AJ162" s="40">
        <f t="shared" si="189"/>
        <v>37</v>
      </c>
      <c r="AK162" s="41">
        <f t="shared" si="190"/>
        <v>47</v>
      </c>
      <c r="AL162" s="42">
        <f t="shared" si="191"/>
        <v>23.021000000000001</v>
      </c>
      <c r="AM162" s="43" t="str">
        <f t="shared" si="192"/>
        <v>-37º -47' -23,021" S</v>
      </c>
      <c r="AN162" s="43" t="str">
        <f t="shared" si="193"/>
        <v>122º 24' 10,984" W</v>
      </c>
      <c r="AO162" s="43" t="str">
        <f t="shared" si="194"/>
        <v>10 S 552560 4182653</v>
      </c>
    </row>
    <row r="163" spans="5:41" x14ac:dyDescent="0.25">
      <c r="E163" s="53">
        <v>37.792718999999998</v>
      </c>
      <c r="F163" s="53">
        <v>-122.422466</v>
      </c>
      <c r="G163" s="52">
        <f t="shared" si="161"/>
        <v>-2.1366751101108123</v>
      </c>
      <c r="H163" s="52">
        <f t="shared" si="162"/>
        <v>0.6596073798310188</v>
      </c>
      <c r="I163" s="52">
        <f t="shared" si="163"/>
        <v>10</v>
      </c>
      <c r="J163" s="52">
        <f t="shared" si="164"/>
        <v>-123</v>
      </c>
      <c r="K163" s="52">
        <f t="shared" si="165"/>
        <v>1.0079869842213096E-2</v>
      </c>
      <c r="L163" s="52">
        <f t="shared" si="166"/>
        <v>7.9653098170322911E-3</v>
      </c>
      <c r="M163" s="52">
        <f t="shared" si="167"/>
        <v>7.9654782795536439E-3</v>
      </c>
      <c r="N163" s="52">
        <f t="shared" si="168"/>
        <v>2.4601892528286484E-5</v>
      </c>
      <c r="O163" s="52">
        <f t="shared" si="169"/>
        <v>6383614.8507952271</v>
      </c>
      <c r="P163" s="52">
        <f t="shared" si="170"/>
        <v>1.3351540979847021E-7</v>
      </c>
      <c r="Q163" s="52">
        <f t="shared" si="171"/>
        <v>0.96851992410675591</v>
      </c>
      <c r="R163" s="52">
        <f t="shared" si="172"/>
        <v>0.60480972380916376</v>
      </c>
      <c r="S163" s="52">
        <f t="shared" si="173"/>
        <v>1.1438673418843968</v>
      </c>
      <c r="T163" s="52">
        <f t="shared" si="174"/>
        <v>1.0091029373655886</v>
      </c>
      <c r="U163" s="52">
        <f t="shared" si="175"/>
        <v>1.8077330067747372</v>
      </c>
      <c r="V163" s="52">
        <f t="shared" si="195"/>
        <v>5.0546225567071803E-3</v>
      </c>
      <c r="W163" s="52">
        <f t="shared" si="176"/>
        <v>4.2582015317955055E-5</v>
      </c>
      <c r="X163" s="52">
        <f t="shared" si="177"/>
        <v>1.6740578955036711E-7</v>
      </c>
      <c r="Y163" s="52">
        <f t="shared" si="178"/>
        <v>4182817.1551312502</v>
      </c>
      <c r="Z163" s="38" t="str">
        <f t="shared" si="179"/>
        <v>S</v>
      </c>
      <c r="AA163" s="38" t="str">
        <f t="shared" si="180"/>
        <v>S</v>
      </c>
      <c r="AB163" s="38" t="str">
        <f t="shared" si="181"/>
        <v>U</v>
      </c>
      <c r="AC163" s="50">
        <f t="shared" si="182"/>
        <v>550848.54770206695</v>
      </c>
      <c r="AD163" s="50">
        <f t="shared" si="183"/>
        <v>4182974.2041587196</v>
      </c>
      <c r="AE163" s="51">
        <f t="shared" si="184"/>
        <v>10</v>
      </c>
      <c r="AF163" s="51" t="str">
        <f t="shared" si="185"/>
        <v>S</v>
      </c>
      <c r="AG163" s="40">
        <f t="shared" si="186"/>
        <v>-122</v>
      </c>
      <c r="AH163" s="41">
        <f t="shared" si="187"/>
        <v>-25</v>
      </c>
      <c r="AI163" s="42">
        <f t="shared" si="188"/>
        <v>-20.878</v>
      </c>
      <c r="AJ163" s="40">
        <f t="shared" si="189"/>
        <v>37</v>
      </c>
      <c r="AK163" s="41">
        <f t="shared" si="190"/>
        <v>47</v>
      </c>
      <c r="AL163" s="42">
        <f t="shared" si="191"/>
        <v>33.787999999999997</v>
      </c>
      <c r="AM163" s="43" t="str">
        <f t="shared" si="192"/>
        <v>-37º -47' -33,788" S</v>
      </c>
      <c r="AN163" s="43" t="str">
        <f t="shared" si="193"/>
        <v>122º 25' 20,878" W</v>
      </c>
      <c r="AO163" s="43" t="str">
        <f t="shared" si="194"/>
        <v>10 S 550849 4182974</v>
      </c>
    </row>
    <row r="164" spans="5:41" x14ac:dyDescent="0.25">
      <c r="E164" s="53">
        <v>37.795029</v>
      </c>
      <c r="F164" s="53">
        <v>-122.405023</v>
      </c>
      <c r="G164" s="52">
        <f t="shared" si="161"/>
        <v>-2.1363706723293867</v>
      </c>
      <c r="H164" s="52">
        <f t="shared" si="162"/>
        <v>0.65964769693673986</v>
      </c>
      <c r="I164" s="52">
        <f t="shared" si="163"/>
        <v>10</v>
      </c>
      <c r="J164" s="52">
        <f t="shared" si="164"/>
        <v>-123</v>
      </c>
      <c r="K164" s="52">
        <f t="shared" si="165"/>
        <v>1.0384307623638733E-2</v>
      </c>
      <c r="L164" s="52">
        <f t="shared" si="166"/>
        <v>8.2056174083019497E-3</v>
      </c>
      <c r="M164" s="52">
        <f t="shared" si="167"/>
        <v>8.2058015830492569E-3</v>
      </c>
      <c r="N164" s="52">
        <f t="shared" si="168"/>
        <v>2.6110992288552737E-5</v>
      </c>
      <c r="O164" s="52">
        <f t="shared" si="169"/>
        <v>6383615.6872504624</v>
      </c>
      <c r="P164" s="52">
        <f t="shared" si="170"/>
        <v>1.4168456563306318E-7</v>
      </c>
      <c r="Q164" s="52">
        <f t="shared" si="171"/>
        <v>0.96853999372016542</v>
      </c>
      <c r="R164" s="52">
        <f t="shared" si="172"/>
        <v>0.60478443677677796</v>
      </c>
      <c r="S164" s="52">
        <f t="shared" si="173"/>
        <v>1.1439176937968225</v>
      </c>
      <c r="T164" s="52">
        <f t="shared" si="174"/>
        <v>1.0091343795418113</v>
      </c>
      <c r="U164" s="52">
        <f t="shared" si="175"/>
        <v>1.8077722748143534</v>
      </c>
      <c r="V164" s="52">
        <f t="shared" si="195"/>
        <v>5.0546225567071803E-3</v>
      </c>
      <c r="W164" s="52">
        <f t="shared" si="176"/>
        <v>4.2582015317955055E-5</v>
      </c>
      <c r="X164" s="52">
        <f t="shared" si="177"/>
        <v>1.6740578955036711E-7</v>
      </c>
      <c r="Y164" s="52">
        <f t="shared" si="178"/>
        <v>4183073.4454330378</v>
      </c>
      <c r="Z164" s="38" t="str">
        <f t="shared" si="179"/>
        <v>S</v>
      </c>
      <c r="AA164" s="38" t="str">
        <f t="shared" si="180"/>
        <v>S</v>
      </c>
      <c r="AB164" s="38" t="str">
        <f t="shared" si="181"/>
        <v>U</v>
      </c>
      <c r="AC164" s="50">
        <f t="shared" si="182"/>
        <v>552382.68618595717</v>
      </c>
      <c r="AD164" s="50">
        <f t="shared" si="183"/>
        <v>4183240.127996637</v>
      </c>
      <c r="AE164" s="51">
        <f t="shared" si="184"/>
        <v>10</v>
      </c>
      <c r="AF164" s="51" t="str">
        <f t="shared" si="185"/>
        <v>S</v>
      </c>
      <c r="AG164" s="40">
        <f t="shared" si="186"/>
        <v>-122</v>
      </c>
      <c r="AH164" s="41">
        <f t="shared" si="187"/>
        <v>-24</v>
      </c>
      <c r="AI164" s="42">
        <f t="shared" si="188"/>
        <v>-18.082999999999998</v>
      </c>
      <c r="AJ164" s="40">
        <f t="shared" si="189"/>
        <v>37</v>
      </c>
      <c r="AK164" s="41">
        <f t="shared" si="190"/>
        <v>47</v>
      </c>
      <c r="AL164" s="42">
        <f t="shared" si="191"/>
        <v>42.103999999999999</v>
      </c>
      <c r="AM164" s="43" t="str">
        <f t="shared" si="192"/>
        <v>-37º -47' -42,104" S</v>
      </c>
      <c r="AN164" s="43" t="str">
        <f t="shared" si="193"/>
        <v>122º 24' 18,083" W</v>
      </c>
      <c r="AO164" s="43" t="str">
        <f t="shared" si="194"/>
        <v>10 S 552383 4183240</v>
      </c>
    </row>
    <row r="165" spans="5:41" x14ac:dyDescent="0.25">
      <c r="E165" s="53">
        <v>37.789994</v>
      </c>
      <c r="F165" s="53">
        <v>-122.39393099999999</v>
      </c>
      <c r="G165" s="52">
        <f t="shared" si="161"/>
        <v>-2.1361770804087556</v>
      </c>
      <c r="H165" s="52">
        <f t="shared" si="162"/>
        <v>0.65955981960890198</v>
      </c>
      <c r="I165" s="52">
        <f t="shared" si="163"/>
        <v>10</v>
      </c>
      <c r="J165" s="52">
        <f t="shared" si="164"/>
        <v>-123</v>
      </c>
      <c r="K165" s="52">
        <f t="shared" si="165"/>
        <v>1.0577899544269798E-2</v>
      </c>
      <c r="L165" s="52">
        <f t="shared" si="166"/>
        <v>8.3591565516209897E-3</v>
      </c>
      <c r="M165" s="52">
        <f t="shared" si="167"/>
        <v>8.3593512598606184E-3</v>
      </c>
      <c r="N165" s="52">
        <f t="shared" si="168"/>
        <v>2.7092429318309463E-5</v>
      </c>
      <c r="O165" s="52">
        <f t="shared" si="169"/>
        <v>6383613.8640904408</v>
      </c>
      <c r="P165" s="52">
        <f t="shared" si="170"/>
        <v>1.4705671506462461E-7</v>
      </c>
      <c r="Q165" s="52">
        <f t="shared" si="171"/>
        <v>0.9684962408176675</v>
      </c>
      <c r="R165" s="52">
        <f t="shared" si="172"/>
        <v>0.60483954567133535</v>
      </c>
      <c r="S165" s="52">
        <f t="shared" si="173"/>
        <v>1.1438079400177357</v>
      </c>
      <c r="T165" s="52">
        <f t="shared" si="174"/>
        <v>1.0090658414311355</v>
      </c>
      <c r="U165" s="52">
        <f t="shared" si="175"/>
        <v>1.80768667461614</v>
      </c>
      <c r="V165" s="52">
        <f t="shared" si="195"/>
        <v>5.0546225567071803E-3</v>
      </c>
      <c r="W165" s="52">
        <f t="shared" si="176"/>
        <v>4.2582015317955055E-5</v>
      </c>
      <c r="X165" s="52">
        <f t="shared" si="177"/>
        <v>1.6740578955036711E-7</v>
      </c>
      <c r="Y165" s="52">
        <f t="shared" si="178"/>
        <v>4182514.8214632054</v>
      </c>
      <c r="Z165" s="38" t="str">
        <f t="shared" si="179"/>
        <v>S</v>
      </c>
      <c r="AA165" s="38" t="str">
        <f t="shared" si="180"/>
        <v>S</v>
      </c>
      <c r="AB165" s="38" t="str">
        <f t="shared" si="181"/>
        <v>U</v>
      </c>
      <c r="AC165" s="50">
        <f t="shared" si="182"/>
        <v>553362.87321303762</v>
      </c>
      <c r="AD165" s="50">
        <f t="shared" si="183"/>
        <v>4182687.7690960467</v>
      </c>
      <c r="AE165" s="51">
        <f t="shared" si="184"/>
        <v>10</v>
      </c>
      <c r="AF165" s="51" t="str">
        <f t="shared" si="185"/>
        <v>S</v>
      </c>
      <c r="AG165" s="40">
        <f t="shared" si="186"/>
        <v>-122</v>
      </c>
      <c r="AH165" s="41">
        <f t="shared" si="187"/>
        <v>-23</v>
      </c>
      <c r="AI165" s="42">
        <f t="shared" si="188"/>
        <v>-38.152000000000001</v>
      </c>
      <c r="AJ165" s="40">
        <f t="shared" si="189"/>
        <v>37</v>
      </c>
      <c r="AK165" s="41">
        <f t="shared" si="190"/>
        <v>47</v>
      </c>
      <c r="AL165" s="42">
        <f t="shared" si="191"/>
        <v>23.978000000000002</v>
      </c>
      <c r="AM165" s="43" t="str">
        <f t="shared" si="192"/>
        <v>-37º -47' -23,978" S</v>
      </c>
      <c r="AN165" s="43" t="str">
        <f t="shared" si="193"/>
        <v>122º 23' 38,152" W</v>
      </c>
      <c r="AO165" s="43" t="str">
        <f t="shared" si="194"/>
        <v>10 S 553363 4182688</v>
      </c>
    </row>
    <row r="166" spans="5:41" x14ac:dyDescent="0.25">
      <c r="E166" s="53">
        <v>37.788162231445</v>
      </c>
      <c r="F166" s="53">
        <v>-122.3966217041</v>
      </c>
      <c r="G166" s="52">
        <f t="shared" si="161"/>
        <v>-2.1362240420544976</v>
      </c>
      <c r="H166" s="52">
        <f t="shared" si="162"/>
        <v>0.65952784921648278</v>
      </c>
      <c r="I166" s="52">
        <f t="shared" si="163"/>
        <v>10</v>
      </c>
      <c r="J166" s="52">
        <f t="shared" si="164"/>
        <v>-123</v>
      </c>
      <c r="K166" s="52">
        <f t="shared" si="165"/>
        <v>1.0530937898527881E-2</v>
      </c>
      <c r="L166" s="52">
        <f t="shared" si="166"/>
        <v>8.3222529107678644E-3</v>
      </c>
      <c r="M166" s="52">
        <f t="shared" si="167"/>
        <v>8.3224450515359052E-3</v>
      </c>
      <c r="N166" s="52">
        <f t="shared" si="168"/>
        <v>2.6851956615003836E-5</v>
      </c>
      <c r="O166" s="52">
        <f t="shared" si="169"/>
        <v>6383613.2008327739</v>
      </c>
      <c r="P166" s="52">
        <f t="shared" si="170"/>
        <v>1.457683089320881E-7</v>
      </c>
      <c r="Q166" s="52">
        <f t="shared" si="171"/>
        <v>0.9684803157809645</v>
      </c>
      <c r="R166" s="52">
        <f t="shared" si="172"/>
        <v>0.60485958726948186</v>
      </c>
      <c r="S166" s="52">
        <f t="shared" si="173"/>
        <v>1.1437680071069649</v>
      </c>
      <c r="T166" s="52">
        <f t="shared" si="174"/>
        <v>1.0090409021475941</v>
      </c>
      <c r="U166" s="52">
        <f t="shared" si="175"/>
        <v>1.8076555239761447</v>
      </c>
      <c r="V166" s="52">
        <f t="shared" si="195"/>
        <v>5.0546225567071803E-3</v>
      </c>
      <c r="W166" s="52">
        <f t="shared" si="176"/>
        <v>4.2582015317955055E-5</v>
      </c>
      <c r="X166" s="52">
        <f t="shared" si="177"/>
        <v>1.6740578955036711E-7</v>
      </c>
      <c r="Y166" s="52">
        <f t="shared" si="178"/>
        <v>4182311.5902369567</v>
      </c>
      <c r="Z166" s="38" t="str">
        <f t="shared" si="179"/>
        <v>S</v>
      </c>
      <c r="AA166" s="38" t="str">
        <f t="shared" si="180"/>
        <v>S</v>
      </c>
      <c r="AB166" s="38" t="str">
        <f t="shared" si="181"/>
        <v>U</v>
      </c>
      <c r="AC166" s="50">
        <f t="shared" si="182"/>
        <v>553127.27267561411</v>
      </c>
      <c r="AD166" s="50">
        <f t="shared" si="183"/>
        <v>4182483.002766659</v>
      </c>
      <c r="AE166" s="51">
        <f t="shared" si="184"/>
        <v>10</v>
      </c>
      <c r="AF166" s="51" t="str">
        <f t="shared" si="185"/>
        <v>S</v>
      </c>
      <c r="AG166" s="40">
        <f t="shared" si="186"/>
        <v>-122</v>
      </c>
      <c r="AH166" s="41">
        <f t="shared" si="187"/>
        <v>-23</v>
      </c>
      <c r="AI166" s="42">
        <f t="shared" si="188"/>
        <v>-47.838000000000001</v>
      </c>
      <c r="AJ166" s="40">
        <f t="shared" si="189"/>
        <v>37</v>
      </c>
      <c r="AK166" s="41">
        <f t="shared" si="190"/>
        <v>47</v>
      </c>
      <c r="AL166" s="42">
        <f t="shared" si="191"/>
        <v>17.384</v>
      </c>
      <c r="AM166" s="43" t="str">
        <f t="shared" si="192"/>
        <v>-37º -47' -17,384" S</v>
      </c>
      <c r="AN166" s="43" t="str">
        <f t="shared" si="193"/>
        <v>122º 23' 47,838" W</v>
      </c>
      <c r="AO166" s="43" t="str">
        <f t="shared" si="194"/>
        <v>10 S 553127 4182483</v>
      </c>
    </row>
    <row r="167" spans="5:41" x14ac:dyDescent="0.25">
      <c r="E167" s="53">
        <v>37.782640000000001</v>
      </c>
      <c r="F167" s="53">
        <v>-122.394229</v>
      </c>
      <c r="G167" s="52">
        <f t="shared" si="161"/>
        <v>-2.1361822814899267</v>
      </c>
      <c r="H167" s="52">
        <f t="shared" si="162"/>
        <v>0.65943146809571029</v>
      </c>
      <c r="I167" s="52">
        <f t="shared" si="163"/>
        <v>10</v>
      </c>
      <c r="J167" s="52">
        <f t="shared" si="164"/>
        <v>-123</v>
      </c>
      <c r="K167" s="52">
        <f t="shared" si="165"/>
        <v>1.0572698463098718E-2</v>
      </c>
      <c r="L167" s="52">
        <f t="shared" si="166"/>
        <v>8.3558780211324592E-3</v>
      </c>
      <c r="M167" s="52">
        <f t="shared" si="167"/>
        <v>8.3560725003569199E-3</v>
      </c>
      <c r="N167" s="52">
        <f t="shared" si="168"/>
        <v>2.706400565988254E-5</v>
      </c>
      <c r="O167" s="52">
        <f t="shared" si="169"/>
        <v>6383611.2013775948</v>
      </c>
      <c r="P167" s="52">
        <f t="shared" si="170"/>
        <v>1.4697062593827824E-7</v>
      </c>
      <c r="Q167" s="52">
        <f t="shared" si="171"/>
        <v>0.96843228262218095</v>
      </c>
      <c r="R167" s="52">
        <f t="shared" si="172"/>
        <v>0.60491998274247982</v>
      </c>
      <c r="S167" s="52">
        <f t="shared" si="173"/>
        <v>1.1436476094068007</v>
      </c>
      <c r="T167" s="52">
        <f t="shared" si="174"/>
        <v>1.0089657027407204</v>
      </c>
      <c r="U167" s="52">
        <f t="shared" si="175"/>
        <v>1.8075615861219003</v>
      </c>
      <c r="V167" s="52">
        <f t="shared" si="195"/>
        <v>5.0546225567071803E-3</v>
      </c>
      <c r="W167" s="52">
        <f t="shared" si="176"/>
        <v>4.2582015317955055E-5</v>
      </c>
      <c r="X167" s="52">
        <f t="shared" si="177"/>
        <v>1.6740578955036711E-7</v>
      </c>
      <c r="Y167" s="52">
        <f t="shared" si="178"/>
        <v>4181698.9095776323</v>
      </c>
      <c r="Z167" s="38" t="str">
        <f t="shared" si="179"/>
        <v>S</v>
      </c>
      <c r="AA167" s="38" t="str">
        <f t="shared" si="180"/>
        <v>S</v>
      </c>
      <c r="AB167" s="38" t="str">
        <f t="shared" si="181"/>
        <v>U</v>
      </c>
      <c r="AC167" s="50">
        <f t="shared" si="182"/>
        <v>553341.92062603345</v>
      </c>
      <c r="AD167" s="50">
        <f t="shared" si="183"/>
        <v>4181871.6756927082</v>
      </c>
      <c r="AE167" s="51">
        <f t="shared" si="184"/>
        <v>10</v>
      </c>
      <c r="AF167" s="51" t="str">
        <f t="shared" si="185"/>
        <v>S</v>
      </c>
      <c r="AG167" s="40">
        <f t="shared" si="186"/>
        <v>-122</v>
      </c>
      <c r="AH167" s="41">
        <f t="shared" si="187"/>
        <v>-23</v>
      </c>
      <c r="AI167" s="42">
        <f t="shared" si="188"/>
        <v>-39.223999999999997</v>
      </c>
      <c r="AJ167" s="40">
        <f t="shared" si="189"/>
        <v>37</v>
      </c>
      <c r="AK167" s="41">
        <f t="shared" si="190"/>
        <v>46</v>
      </c>
      <c r="AL167" s="42">
        <f t="shared" si="191"/>
        <v>57.503999999999998</v>
      </c>
      <c r="AM167" s="43" t="str">
        <f t="shared" si="192"/>
        <v>-37º -46' -57,504" S</v>
      </c>
      <c r="AN167" s="43" t="str">
        <f t="shared" si="193"/>
        <v>122º 23' 39,224" W</v>
      </c>
      <c r="AO167" s="43" t="str">
        <f t="shared" si="194"/>
        <v>10 S 553342 4181872</v>
      </c>
    </row>
    <row r="168" spans="5:41" x14ac:dyDescent="0.25">
      <c r="E168" s="53">
        <v>37.786000000000001</v>
      </c>
      <c r="F168" s="53">
        <v>-122.395382</v>
      </c>
      <c r="G168" s="52">
        <f t="shared" si="161"/>
        <v>-2.1362024051362023</v>
      </c>
      <c r="H168" s="52">
        <f t="shared" si="162"/>
        <v>0.65949011115857736</v>
      </c>
      <c r="I168" s="52">
        <f t="shared" si="163"/>
        <v>10</v>
      </c>
      <c r="J168" s="52">
        <f t="shared" si="164"/>
        <v>-123</v>
      </c>
      <c r="K168" s="52">
        <f t="shared" si="165"/>
        <v>1.0552574816823146E-2</v>
      </c>
      <c r="L168" s="52">
        <f t="shared" si="166"/>
        <v>8.3395952244083582E-3</v>
      </c>
      <c r="M168" s="52">
        <f t="shared" si="167"/>
        <v>8.3397885688914434E-3</v>
      </c>
      <c r="N168" s="52">
        <f t="shared" si="168"/>
        <v>2.6961889693422059E-5</v>
      </c>
      <c r="O168" s="52">
        <f t="shared" si="169"/>
        <v>6383612.417933437</v>
      </c>
      <c r="P168" s="52">
        <f t="shared" si="170"/>
        <v>1.4638505415521776E-7</v>
      </c>
      <c r="Q168" s="52">
        <f t="shared" si="171"/>
        <v>0.96846151266919955</v>
      </c>
      <c r="R168" s="52">
        <f t="shared" si="172"/>
        <v>0.60488323941525801</v>
      </c>
      <c r="S168" s="52">
        <f t="shared" si="173"/>
        <v>1.1437208674931771</v>
      </c>
      <c r="T168" s="52">
        <f t="shared" si="174"/>
        <v>1.0090114604736975</v>
      </c>
      <c r="U168" s="52">
        <f t="shared" si="175"/>
        <v>1.8076187475966865</v>
      </c>
      <c r="V168" s="52">
        <f t="shared" si="195"/>
        <v>5.0546225567071803E-3</v>
      </c>
      <c r="W168" s="52">
        <f t="shared" si="176"/>
        <v>4.2582015317955055E-5</v>
      </c>
      <c r="X168" s="52">
        <f t="shared" si="177"/>
        <v>1.6740578955036711E-7</v>
      </c>
      <c r="Y168" s="52">
        <f t="shared" si="178"/>
        <v>4182071.6948650898</v>
      </c>
      <c r="Z168" s="38" t="str">
        <f t="shared" si="179"/>
        <v>S</v>
      </c>
      <c r="AA168" s="38" t="str">
        <f t="shared" si="180"/>
        <v>S</v>
      </c>
      <c r="AB168" s="38" t="str">
        <f t="shared" si="181"/>
        <v>U</v>
      </c>
      <c r="AC168" s="50">
        <f t="shared" si="182"/>
        <v>553237.98046906281</v>
      </c>
      <c r="AD168" s="50">
        <f t="shared" si="183"/>
        <v>4182243.8091441425</v>
      </c>
      <c r="AE168" s="51">
        <f t="shared" si="184"/>
        <v>10</v>
      </c>
      <c r="AF168" s="51" t="str">
        <f t="shared" si="185"/>
        <v>S</v>
      </c>
      <c r="AG168" s="40">
        <f t="shared" si="186"/>
        <v>-122</v>
      </c>
      <c r="AH168" s="41">
        <f t="shared" si="187"/>
        <v>-23</v>
      </c>
      <c r="AI168" s="42">
        <f t="shared" si="188"/>
        <v>-43.375</v>
      </c>
      <c r="AJ168" s="40">
        <f t="shared" si="189"/>
        <v>37</v>
      </c>
      <c r="AK168" s="41">
        <f t="shared" si="190"/>
        <v>47</v>
      </c>
      <c r="AL168" s="42">
        <f t="shared" si="191"/>
        <v>9.6</v>
      </c>
      <c r="AM168" s="43" t="str">
        <f t="shared" si="192"/>
        <v>-37º -47' -9,6" S</v>
      </c>
      <c r="AN168" s="43" t="str">
        <f t="shared" si="193"/>
        <v>122º 23' 43,375" W</v>
      </c>
      <c r="AO168" s="43" t="str">
        <f t="shared" si="194"/>
        <v>10 S 553238 4182244</v>
      </c>
    </row>
    <row r="169" spans="5:41" x14ac:dyDescent="0.25">
      <c r="E169" s="53">
        <v>37.799501999999997</v>
      </c>
      <c r="F169" s="53">
        <v>-122.408079</v>
      </c>
      <c r="G169" s="52">
        <f t="shared" si="161"/>
        <v>-2.1364240095913281</v>
      </c>
      <c r="H169" s="52">
        <f t="shared" si="162"/>
        <v>0.65972576551418161</v>
      </c>
      <c r="I169" s="52">
        <f t="shared" si="163"/>
        <v>10</v>
      </c>
      <c r="J169" s="52">
        <f t="shared" si="164"/>
        <v>-123</v>
      </c>
      <c r="K169" s="52">
        <f t="shared" si="165"/>
        <v>1.0330970361697389E-2</v>
      </c>
      <c r="L169" s="52">
        <f t="shared" si="166"/>
        <v>8.1629778429833395E-3</v>
      </c>
      <c r="M169" s="52">
        <f t="shared" si="167"/>
        <v>8.1631591614184252E-3</v>
      </c>
      <c r="N169" s="52">
        <f t="shared" si="168"/>
        <v>2.5844481478465298E-5</v>
      </c>
      <c r="O169" s="52">
        <f t="shared" si="169"/>
        <v>6383617.3069821643</v>
      </c>
      <c r="P169" s="52">
        <f t="shared" si="170"/>
        <v>1.4019885131447028E-7</v>
      </c>
      <c r="Q169" s="52">
        <f t="shared" si="171"/>
        <v>0.96857883788676746</v>
      </c>
      <c r="R169" s="52">
        <f t="shared" si="172"/>
        <v>0.60473545402555995</v>
      </c>
      <c r="S169" s="52">
        <f t="shared" si="173"/>
        <v>1.1440151844575652</v>
      </c>
      <c r="T169" s="52">
        <f t="shared" si="174"/>
        <v>1.0091952518495639</v>
      </c>
      <c r="U169" s="52">
        <f t="shared" si="175"/>
        <v>1.807848291077397</v>
      </c>
      <c r="V169" s="52">
        <f t="shared" si="195"/>
        <v>5.0546225567071803E-3</v>
      </c>
      <c r="W169" s="52">
        <f t="shared" si="176"/>
        <v>4.2582015317955055E-5</v>
      </c>
      <c r="X169" s="52">
        <f t="shared" si="177"/>
        <v>1.6740578955036711E-7</v>
      </c>
      <c r="Y169" s="52">
        <f t="shared" si="178"/>
        <v>4183569.7169401939</v>
      </c>
      <c r="Z169" s="38" t="str">
        <f t="shared" si="179"/>
        <v>S</v>
      </c>
      <c r="AA169" s="38" t="str">
        <f t="shared" si="180"/>
        <v>S</v>
      </c>
      <c r="AB169" s="38" t="str">
        <f t="shared" si="181"/>
        <v>U</v>
      </c>
      <c r="AC169" s="50">
        <f t="shared" si="182"/>
        <v>552110.48653775733</v>
      </c>
      <c r="AD169" s="50">
        <f t="shared" si="183"/>
        <v>4183734.6982425801</v>
      </c>
      <c r="AE169" s="51">
        <f t="shared" si="184"/>
        <v>10</v>
      </c>
      <c r="AF169" s="51" t="str">
        <f t="shared" si="185"/>
        <v>S</v>
      </c>
      <c r="AG169" s="40">
        <f t="shared" si="186"/>
        <v>-122</v>
      </c>
      <c r="AH169" s="41">
        <f t="shared" si="187"/>
        <v>-24</v>
      </c>
      <c r="AI169" s="42">
        <f t="shared" si="188"/>
        <v>-29.084</v>
      </c>
      <c r="AJ169" s="40">
        <f t="shared" si="189"/>
        <v>37</v>
      </c>
      <c r="AK169" s="41">
        <f t="shared" si="190"/>
        <v>47</v>
      </c>
      <c r="AL169" s="42">
        <f t="shared" si="191"/>
        <v>58.207000000000001</v>
      </c>
      <c r="AM169" s="43" t="str">
        <f t="shared" si="192"/>
        <v>-37º -47' -58,207" S</v>
      </c>
      <c r="AN169" s="43" t="str">
        <f t="shared" si="193"/>
        <v>122º 24' 29,084" W</v>
      </c>
      <c r="AO169" s="43" t="str">
        <f t="shared" si="194"/>
        <v>10 S 552110 4183735</v>
      </c>
    </row>
    <row r="170" spans="5:41" x14ac:dyDescent="0.25">
      <c r="E170" s="53">
        <v>37.792447000000003</v>
      </c>
      <c r="F170" s="53">
        <v>-122.420187</v>
      </c>
      <c r="G170" s="52">
        <f t="shared" ref="G170:G233" si="196">F170*PI()/180</f>
        <v>-2.1366353340571593</v>
      </c>
      <c r="H170" s="52">
        <f t="shared" ref="H170:H233" si="197">E170*PI()/180</f>
        <v>0.65960263253545348</v>
      </c>
      <c r="I170" s="52">
        <f t="shared" ref="I170:I233" si="198">TRUNC((F170/6)+31)</f>
        <v>10</v>
      </c>
      <c r="J170" s="52">
        <f t="shared" ref="J170:J233" si="199">6*I170-183</f>
        <v>-123</v>
      </c>
      <c r="K170" s="52">
        <f t="shared" ref="K170:K233" si="200">+G170-((J170*PI())/180)</f>
        <v>1.0119645895866114E-2</v>
      </c>
      <c r="L170" s="52">
        <f t="shared" ref="L170:L233" si="201">COS(H170)*SIN(K170)</f>
        <v>7.9967699990706256E-3</v>
      </c>
      <c r="M170" s="52">
        <f t="shared" ref="M170:M233" si="202">(1/2)*LN((1+L170)/(1-L170))</f>
        <v>7.9969404656413962E-3</v>
      </c>
      <c r="N170" s="52">
        <f t="shared" ref="N170:N233" si="203">ATAN((TAN(H170))/COS(K170))-H170</f>
        <v>2.479638213892521E-5</v>
      </c>
      <c r="O170" s="52">
        <f t="shared" ref="O170:O233" si="204">($C$19/(1+$C$18*(COS(H170))^2)^(1/2))*0.9996</f>
        <v>6383614.7523046918</v>
      </c>
      <c r="P170" s="52">
        <f t="shared" ref="P170:P233" si="205">($C$18/2)*M170^2*(COS(H170))^2</f>
        <v>1.3457320663487648E-7</v>
      </c>
      <c r="Q170" s="52">
        <f t="shared" ref="Q170:Q233" si="206">SIN(2*H170)</f>
        <v>0.96851756051709614</v>
      </c>
      <c r="R170" s="52">
        <f t="shared" ref="R170:R233" si="207">+Q170*(COS(H170))^2</f>
        <v>0.60481270091635964</v>
      </c>
      <c r="S170" s="52">
        <f t="shared" ref="S170:S233" si="208">H170+(Q170/2)</f>
        <v>1.1438614127940014</v>
      </c>
      <c r="T170" s="52">
        <f t="shared" ref="T170:T233" si="209">((3*S170)+R170)/4</f>
        <v>1.0090992348245911</v>
      </c>
      <c r="U170" s="52">
        <f t="shared" ref="U170:U233" si="210">(5*T170+R170*(COS(H170))^2)/3</f>
        <v>1.8077283825207877</v>
      </c>
      <c r="V170" s="52">
        <f t="shared" si="195"/>
        <v>5.0546225567071803E-3</v>
      </c>
      <c r="W170" s="52">
        <f t="shared" ref="W170:W233" si="211">(5/3)*V170^2</f>
        <v>4.2582015317955055E-5</v>
      </c>
      <c r="X170" s="52">
        <f t="shared" ref="X170:X233" si="212">(35/27)*V170^3</f>
        <v>1.6740578955036711E-7</v>
      </c>
      <c r="Y170" s="52">
        <f t="shared" ref="Y170:Y233" si="213">0.9996*$C$19*(H170-(V170*S170)+(W170*T170)-(X170*U170))</f>
        <v>4182786.9772322155</v>
      </c>
      <c r="Z170" s="38" t="str">
        <f t="shared" ref="Z170:Z233" si="214">IF(E170&lt;-72,"C",IF(E170&lt;-64,"D",IF(E170&lt;-56,"E",IF(E170&lt;-48,"F",IF(E170&lt;-40,"G",IF(E170&lt;-32,"H",IF(E170&lt;-24,"J",IF(E170&lt;-16,"K",AA170))))))))</f>
        <v>S</v>
      </c>
      <c r="AA170" s="38" t="str">
        <f t="shared" ref="AA170:AA233" si="215">IF(E170&lt;-8,"L",IF(E170&lt;0,"M",IF(E170&lt;8,"N",IF(E170&lt;16,"P",IF(E170&lt;24,"Q",IF(E170&lt;32,"R",IF(E170&lt;40,"S",IF(E170&lt;48,"T","no"))))))))</f>
        <v>S</v>
      </c>
      <c r="AB170" s="38" t="str">
        <f t="shared" ref="AB170:AB233" si="216">IF(E170&lt;56,"U",IF(E170&lt;64,"V",IF(E170&lt;72,"W",IF(E170&lt;84,"X","no"))))</f>
        <v>U</v>
      </c>
      <c r="AC170" s="50">
        <f t="shared" ref="AC170:AC233" si="217">M170*O170*(1+P170/3)+500000</f>
        <v>551049.38941973064</v>
      </c>
      <c r="AD170" s="50">
        <f t="shared" ref="AD170:AD233" si="218">IF($C$22="S",N170*O170*(1+P170)+Y170+10000000,N170*O170*(1+P170)+Y170)</f>
        <v>4182945.2678043428</v>
      </c>
      <c r="AE170" s="51">
        <f t="shared" ref="AE170:AE233" si="219">I170</f>
        <v>10</v>
      </c>
      <c r="AF170" s="51" t="str">
        <f t="shared" ref="AF170:AF233" si="220">IF(E170&lt;-16,Z170,IF(E170&lt;48,AA170,IF(E170&lt;84,AB170,"MALO")))</f>
        <v>S</v>
      </c>
      <c r="AG170" s="40">
        <f t="shared" ref="AG170:AG233" si="221">TRUNC(F170,0)</f>
        <v>-122</v>
      </c>
      <c r="AH170" s="41">
        <f t="shared" ref="AH170:AH233" si="222">TRUNC((F170-AG170)*60,0)</f>
        <v>-25</v>
      </c>
      <c r="AI170" s="42">
        <f t="shared" ref="AI170:AI233" si="223">ROUND((((F170-AG170)*60)-AH170)*60,3)</f>
        <v>-12.673</v>
      </c>
      <c r="AJ170" s="40">
        <f t="shared" ref="AJ170:AJ233" si="224">TRUNC(E170,0)</f>
        <v>37</v>
      </c>
      <c r="AK170" s="41">
        <f t="shared" ref="AK170:AK233" si="225">TRUNC((E170-AJ170)*60,0)</f>
        <v>47</v>
      </c>
      <c r="AL170" s="42">
        <f t="shared" ref="AL170:AL233" si="226">ROUND((((E170-AJ170)*60)-AK170)*60,3)</f>
        <v>32.808999999999997</v>
      </c>
      <c r="AM170" s="43" t="str">
        <f t="shared" ref="AM170:AM233" si="227">CONCATENATE(-AJ170,"º ",-AK170,"' ",-AL170,""" S")</f>
        <v>-37º -47' -32,809" S</v>
      </c>
      <c r="AN170" s="43" t="str">
        <f t="shared" ref="AN170:AN233" si="228">CONCATENATE(-AG170,"º ",-AH170,"' ",-AI170,""" W")</f>
        <v>122º 25' 12,673" W</v>
      </c>
      <c r="AO170" s="43" t="str">
        <f t="shared" ref="AO170:AO233" si="229">CONCATENATE(AE170," ",AF170," ",ROUND(AC170,0)," ",ROUND(AD170,0))</f>
        <v>10 S 551049 4182945</v>
      </c>
    </row>
    <row r="171" spans="5:41" x14ac:dyDescent="0.25">
      <c r="E171" s="53">
        <v>37.805785999999998</v>
      </c>
      <c r="F171" s="53">
        <v>-122.410355</v>
      </c>
      <c r="G171" s="52">
        <f t="shared" si="196"/>
        <v>-2.1364637332851033</v>
      </c>
      <c r="H171" s="52">
        <f t="shared" si="197"/>
        <v>0.65983544200437694</v>
      </c>
      <c r="I171" s="52">
        <f t="shared" si="198"/>
        <v>10</v>
      </c>
      <c r="J171" s="52">
        <f t="shared" si="199"/>
        <v>-123</v>
      </c>
      <c r="K171" s="52">
        <f t="shared" si="200"/>
        <v>1.0291246667922138E-2</v>
      </c>
      <c r="L171" s="52">
        <f t="shared" si="201"/>
        <v>8.1308996022585855E-3</v>
      </c>
      <c r="M171" s="52">
        <f t="shared" si="202"/>
        <v>8.131078791432985E-3</v>
      </c>
      <c r="N171" s="52">
        <f t="shared" si="203"/>
        <v>2.5647552886476355E-5</v>
      </c>
      <c r="O171" s="52">
        <f t="shared" si="204"/>
        <v>6383619.582612386</v>
      </c>
      <c r="P171" s="52">
        <f t="shared" si="205"/>
        <v>1.3907541501072925E-7</v>
      </c>
      <c r="Q171" s="52">
        <f t="shared" si="206"/>
        <v>0.96863336914564735</v>
      </c>
      <c r="R171" s="52">
        <f t="shared" si="207"/>
        <v>0.60466659966342495</v>
      </c>
      <c r="S171" s="52">
        <f t="shared" si="208"/>
        <v>1.1441521265772006</v>
      </c>
      <c r="T171" s="52">
        <f t="shared" si="209"/>
        <v>1.0092807448487566</v>
      </c>
      <c r="U171" s="52">
        <f t="shared" si="210"/>
        <v>1.8079550376787796</v>
      </c>
      <c r="V171" s="52">
        <f t="shared" si="195"/>
        <v>5.0546225567071803E-3</v>
      </c>
      <c r="W171" s="52">
        <f t="shared" si="211"/>
        <v>4.2582015317955055E-5</v>
      </c>
      <c r="X171" s="52">
        <f t="shared" si="212"/>
        <v>1.6740578955036711E-7</v>
      </c>
      <c r="Y171" s="52">
        <f t="shared" si="213"/>
        <v>4184266.9163601459</v>
      </c>
      <c r="Z171" s="38" t="str">
        <f t="shared" si="214"/>
        <v>S</v>
      </c>
      <c r="AA171" s="38" t="str">
        <f t="shared" si="215"/>
        <v>S</v>
      </c>
      <c r="AB171" s="38" t="str">
        <f t="shared" si="216"/>
        <v>U</v>
      </c>
      <c r="AC171" s="50">
        <f t="shared" si="217"/>
        <v>551905.71620702546</v>
      </c>
      <c r="AD171" s="50">
        <f t="shared" si="218"/>
        <v>4184430.6406037682</v>
      </c>
      <c r="AE171" s="51">
        <f t="shared" si="219"/>
        <v>10</v>
      </c>
      <c r="AF171" s="51" t="str">
        <f t="shared" si="220"/>
        <v>S</v>
      </c>
      <c r="AG171" s="40">
        <f t="shared" si="221"/>
        <v>-122</v>
      </c>
      <c r="AH171" s="41">
        <f t="shared" si="222"/>
        <v>-24</v>
      </c>
      <c r="AI171" s="42">
        <f t="shared" si="223"/>
        <v>-37.277999999999999</v>
      </c>
      <c r="AJ171" s="40">
        <f t="shared" si="224"/>
        <v>37</v>
      </c>
      <c r="AK171" s="41">
        <f t="shared" si="225"/>
        <v>48</v>
      </c>
      <c r="AL171" s="42">
        <f t="shared" si="226"/>
        <v>20.83</v>
      </c>
      <c r="AM171" s="43" t="str">
        <f t="shared" si="227"/>
        <v>-37º -48' -20,83" S</v>
      </c>
      <c r="AN171" s="43" t="str">
        <f t="shared" si="228"/>
        <v>122º 24' 37,278" W</v>
      </c>
      <c r="AO171" s="43" t="str">
        <f t="shared" si="229"/>
        <v>10 S 551906 4184431</v>
      </c>
    </row>
    <row r="172" spans="5:41" x14ac:dyDescent="0.25">
      <c r="E172" s="53">
        <v>37.793973999999999</v>
      </c>
      <c r="F172" s="53">
        <v>-122.397733</v>
      </c>
      <c r="G172" s="52">
        <f t="shared" si="196"/>
        <v>-2.1362434378269168</v>
      </c>
      <c r="H172" s="52">
        <f t="shared" si="197"/>
        <v>0.65962928371313134</v>
      </c>
      <c r="I172" s="52">
        <f t="shared" si="198"/>
        <v>10</v>
      </c>
      <c r="J172" s="52">
        <f t="shared" si="199"/>
        <v>-123</v>
      </c>
      <c r="K172" s="52">
        <f t="shared" si="200"/>
        <v>1.0511542126108608E-2</v>
      </c>
      <c r="L172" s="52">
        <f t="shared" si="201"/>
        <v>8.3062722782193919E-3</v>
      </c>
      <c r="M172" s="52">
        <f t="shared" si="202"/>
        <v>8.3064633142182296E-3</v>
      </c>
      <c r="N172" s="52">
        <f t="shared" si="203"/>
        <v>2.6754529100392332E-5</v>
      </c>
      <c r="O172" s="52">
        <f t="shared" si="204"/>
        <v>6383615.3052308373</v>
      </c>
      <c r="P172" s="52">
        <f t="shared" si="205"/>
        <v>1.4518616245585438E-7</v>
      </c>
      <c r="Q172" s="52">
        <f t="shared" si="206"/>
        <v>0.96853082850915129</v>
      </c>
      <c r="R172" s="52">
        <f t="shared" si="207"/>
        <v>0.60479598639577625</v>
      </c>
      <c r="S172" s="52">
        <f t="shared" si="208"/>
        <v>1.1438946979677069</v>
      </c>
      <c r="T172" s="52">
        <f t="shared" si="209"/>
        <v>1.0091200200747241</v>
      </c>
      <c r="U172" s="52">
        <f t="shared" si="210"/>
        <v>1.8077543416235995</v>
      </c>
      <c r="V172" s="52">
        <f t="shared" si="195"/>
        <v>5.0546225567071803E-3</v>
      </c>
      <c r="W172" s="52">
        <f t="shared" si="211"/>
        <v>4.2582015317955055E-5</v>
      </c>
      <c r="X172" s="52">
        <f t="shared" si="212"/>
        <v>1.6740578955036711E-7</v>
      </c>
      <c r="Y172" s="52">
        <f t="shared" si="213"/>
        <v>4182956.3950879038</v>
      </c>
      <c r="Z172" s="38" t="str">
        <f t="shared" si="214"/>
        <v>S</v>
      </c>
      <c r="AA172" s="38" t="str">
        <f t="shared" si="215"/>
        <v>S</v>
      </c>
      <c r="AB172" s="38" t="str">
        <f t="shared" si="216"/>
        <v>U</v>
      </c>
      <c r="AC172" s="50">
        <f t="shared" si="217"/>
        <v>553025.2689111603</v>
      </c>
      <c r="AD172" s="50">
        <f t="shared" si="218"/>
        <v>4183127.18573415</v>
      </c>
      <c r="AE172" s="51">
        <f t="shared" si="219"/>
        <v>10</v>
      </c>
      <c r="AF172" s="51" t="str">
        <f t="shared" si="220"/>
        <v>S</v>
      </c>
      <c r="AG172" s="40">
        <f t="shared" si="221"/>
        <v>-122</v>
      </c>
      <c r="AH172" s="41">
        <f t="shared" si="222"/>
        <v>-23</v>
      </c>
      <c r="AI172" s="42">
        <f t="shared" si="223"/>
        <v>-51.838999999999999</v>
      </c>
      <c r="AJ172" s="40">
        <f t="shared" si="224"/>
        <v>37</v>
      </c>
      <c r="AK172" s="41">
        <f t="shared" si="225"/>
        <v>47</v>
      </c>
      <c r="AL172" s="42">
        <f t="shared" si="226"/>
        <v>38.305999999999997</v>
      </c>
      <c r="AM172" s="43" t="str">
        <f t="shared" si="227"/>
        <v>-37º -47' -38,306" S</v>
      </c>
      <c r="AN172" s="43" t="str">
        <f t="shared" si="228"/>
        <v>122º 23' 51,839" W</v>
      </c>
      <c r="AO172" s="43" t="str">
        <f t="shared" si="229"/>
        <v>10 S 553025 4183127</v>
      </c>
    </row>
    <row r="173" spans="5:41" x14ac:dyDescent="0.25">
      <c r="E173" s="53">
        <v>37.781455000000001</v>
      </c>
      <c r="F173" s="53">
        <v>-122.39508600000001</v>
      </c>
      <c r="G173" s="52">
        <f t="shared" si="196"/>
        <v>-2.1361972389616164</v>
      </c>
      <c r="H173" s="52">
        <f t="shared" si="197"/>
        <v>0.65941078594407421</v>
      </c>
      <c r="I173" s="52">
        <f t="shared" si="198"/>
        <v>10</v>
      </c>
      <c r="J173" s="52">
        <f t="shared" si="199"/>
        <v>-123</v>
      </c>
      <c r="K173" s="52">
        <f t="shared" si="200"/>
        <v>1.0557740991409048E-2</v>
      </c>
      <c r="L173" s="52">
        <f t="shared" si="201"/>
        <v>8.3441909584268999E-3</v>
      </c>
      <c r="M173" s="52">
        <f t="shared" si="202"/>
        <v>8.3443846227364664E-3</v>
      </c>
      <c r="N173" s="52">
        <f t="shared" si="203"/>
        <v>2.6987194231664624E-5</v>
      </c>
      <c r="O173" s="52">
        <f t="shared" si="204"/>
        <v>6383610.7723333435</v>
      </c>
      <c r="P173" s="52">
        <f t="shared" si="205"/>
        <v>1.4656446890967695E-7</v>
      </c>
      <c r="Q173" s="52">
        <f t="shared" si="206"/>
        <v>0.96842197063328372</v>
      </c>
      <c r="R173" s="52">
        <f t="shared" si="207"/>
        <v>0.60493293815371396</v>
      </c>
      <c r="S173" s="52">
        <f t="shared" si="208"/>
        <v>1.1436217712607162</v>
      </c>
      <c r="T173" s="52">
        <f t="shared" si="209"/>
        <v>1.0089495629839655</v>
      </c>
      <c r="U173" s="52">
        <f t="shared" si="210"/>
        <v>1.807541422775252</v>
      </c>
      <c r="V173" s="52">
        <f t="shared" si="195"/>
        <v>5.0546225567071803E-3</v>
      </c>
      <c r="W173" s="52">
        <f t="shared" si="211"/>
        <v>4.2582015317955055E-5</v>
      </c>
      <c r="X173" s="52">
        <f t="shared" si="212"/>
        <v>1.6740578955036711E-7</v>
      </c>
      <c r="Y173" s="52">
        <f t="shared" si="213"/>
        <v>4181567.4362458396</v>
      </c>
      <c r="Z173" s="38" t="str">
        <f t="shared" si="214"/>
        <v>S</v>
      </c>
      <c r="AA173" s="38" t="str">
        <f t="shared" si="215"/>
        <v>S</v>
      </c>
      <c r="AB173" s="38" t="str">
        <f t="shared" si="216"/>
        <v>U</v>
      </c>
      <c r="AC173" s="50">
        <f t="shared" si="217"/>
        <v>553267.30616855784</v>
      </c>
      <c r="AD173" s="50">
        <f t="shared" si="218"/>
        <v>4181739.7120149015</v>
      </c>
      <c r="AE173" s="51">
        <f t="shared" si="219"/>
        <v>10</v>
      </c>
      <c r="AF173" s="51" t="str">
        <f t="shared" si="220"/>
        <v>S</v>
      </c>
      <c r="AG173" s="40">
        <f t="shared" si="221"/>
        <v>-122</v>
      </c>
      <c r="AH173" s="41">
        <f t="shared" si="222"/>
        <v>-23</v>
      </c>
      <c r="AI173" s="42">
        <f t="shared" si="223"/>
        <v>-42.31</v>
      </c>
      <c r="AJ173" s="40">
        <f t="shared" si="224"/>
        <v>37</v>
      </c>
      <c r="AK173" s="41">
        <f t="shared" si="225"/>
        <v>46</v>
      </c>
      <c r="AL173" s="42">
        <f t="shared" si="226"/>
        <v>53.238</v>
      </c>
      <c r="AM173" s="43" t="str">
        <f t="shared" si="227"/>
        <v>-37º -46' -53,238" S</v>
      </c>
      <c r="AN173" s="43" t="str">
        <f t="shared" si="228"/>
        <v>122º 23' 42,31" W</v>
      </c>
      <c r="AO173" s="43" t="str">
        <f t="shared" si="229"/>
        <v>10 S 553267 4181740</v>
      </c>
    </row>
    <row r="174" spans="5:41" x14ac:dyDescent="0.25">
      <c r="E174" s="53">
        <v>37.789684000000001</v>
      </c>
      <c r="F174" s="53">
        <v>-122.403263</v>
      </c>
      <c r="G174" s="52">
        <f t="shared" si="196"/>
        <v>-2.1363399545345518</v>
      </c>
      <c r="H174" s="52">
        <f t="shared" si="197"/>
        <v>0.65955440908822083</v>
      </c>
      <c r="I174" s="52">
        <f t="shared" si="198"/>
        <v>10</v>
      </c>
      <c r="J174" s="52">
        <f t="shared" si="199"/>
        <v>-123</v>
      </c>
      <c r="K174" s="52">
        <f t="shared" si="200"/>
        <v>1.0415025418473611E-2</v>
      </c>
      <c r="L174" s="52">
        <f t="shared" si="201"/>
        <v>8.230484933040608E-3</v>
      </c>
      <c r="M174" s="52">
        <f t="shared" si="202"/>
        <v>8.230670787364754E-3</v>
      </c>
      <c r="N174" s="52">
        <f t="shared" si="203"/>
        <v>2.6264442853474179E-5</v>
      </c>
      <c r="O174" s="52">
        <f t="shared" si="204"/>
        <v>6383613.7518430138</v>
      </c>
      <c r="P174" s="52">
        <f t="shared" si="205"/>
        <v>1.4256529504056895E-7</v>
      </c>
      <c r="Q174" s="52">
        <f t="shared" si="206"/>
        <v>0.96849354601679172</v>
      </c>
      <c r="R174" s="52">
        <f t="shared" si="207"/>
        <v>0.60484293769611575</v>
      </c>
      <c r="S174" s="52">
        <f t="shared" si="208"/>
        <v>1.1438011820966167</v>
      </c>
      <c r="T174" s="52">
        <f t="shared" si="209"/>
        <v>1.0090616209964915</v>
      </c>
      <c r="U174" s="52">
        <f t="shared" si="210"/>
        <v>1.807681403152247</v>
      </c>
      <c r="V174" s="52">
        <f t="shared" si="195"/>
        <v>5.0546225567071803E-3</v>
      </c>
      <c r="W174" s="52">
        <f t="shared" si="211"/>
        <v>4.2582015317955055E-5</v>
      </c>
      <c r="X174" s="52">
        <f t="shared" si="212"/>
        <v>1.6740578955036711E-7</v>
      </c>
      <c r="Y174" s="52">
        <f t="shared" si="213"/>
        <v>4182480.4275502176</v>
      </c>
      <c r="Z174" s="38" t="str">
        <f t="shared" si="214"/>
        <v>S</v>
      </c>
      <c r="AA174" s="38" t="str">
        <f t="shared" si="215"/>
        <v>S</v>
      </c>
      <c r="AB174" s="38" t="str">
        <f t="shared" si="216"/>
        <v>U</v>
      </c>
      <c r="AC174" s="50">
        <f t="shared" si="217"/>
        <v>552541.42572197539</v>
      </c>
      <c r="AD174" s="50">
        <f t="shared" si="218"/>
        <v>4182648.0896327044</v>
      </c>
      <c r="AE174" s="51">
        <f t="shared" si="219"/>
        <v>10</v>
      </c>
      <c r="AF174" s="51" t="str">
        <f t="shared" si="220"/>
        <v>S</v>
      </c>
      <c r="AG174" s="40">
        <f t="shared" si="221"/>
        <v>-122</v>
      </c>
      <c r="AH174" s="41">
        <f t="shared" si="222"/>
        <v>-24</v>
      </c>
      <c r="AI174" s="42">
        <f t="shared" si="223"/>
        <v>-11.747</v>
      </c>
      <c r="AJ174" s="40">
        <f t="shared" si="224"/>
        <v>37</v>
      </c>
      <c r="AK174" s="41">
        <f t="shared" si="225"/>
        <v>47</v>
      </c>
      <c r="AL174" s="42">
        <f t="shared" si="226"/>
        <v>22.861999999999998</v>
      </c>
      <c r="AM174" s="43" t="str">
        <f t="shared" si="227"/>
        <v>-37º -47' -22,862" S</v>
      </c>
      <c r="AN174" s="43" t="str">
        <f t="shared" si="228"/>
        <v>122º 24' 11,747" W</v>
      </c>
      <c r="AO174" s="43" t="str">
        <f t="shared" si="229"/>
        <v>10 S 552541 4182648</v>
      </c>
    </row>
    <row r="175" spans="5:41" x14ac:dyDescent="0.25">
      <c r="E175" s="53">
        <v>37.781925999999999</v>
      </c>
      <c r="F175" s="53">
        <v>-122.39646500000001</v>
      </c>
      <c r="G175" s="52">
        <f t="shared" si="196"/>
        <v>-2.1362213070520015</v>
      </c>
      <c r="H175" s="52">
        <f t="shared" si="197"/>
        <v>0.65941900644485107</v>
      </c>
      <c r="I175" s="52">
        <f t="shared" si="198"/>
        <v>10</v>
      </c>
      <c r="J175" s="52">
        <f t="shared" si="199"/>
        <v>-123</v>
      </c>
      <c r="K175" s="52">
        <f t="shared" si="200"/>
        <v>1.0533672901023916E-2</v>
      </c>
      <c r="L175" s="52">
        <f t="shared" si="201"/>
        <v>8.3251166702330709E-3</v>
      </c>
      <c r="M175" s="52">
        <f t="shared" si="202"/>
        <v>8.3253090094268581E-3</v>
      </c>
      <c r="N175" s="52">
        <f t="shared" si="203"/>
        <v>2.6864401639348223E-5</v>
      </c>
      <c r="O175" s="52">
        <f t="shared" si="204"/>
        <v>6383610.9428642988</v>
      </c>
      <c r="P175" s="52">
        <f t="shared" si="205"/>
        <v>1.4589327045091047E-7</v>
      </c>
      <c r="Q175" s="52">
        <f t="shared" si="206"/>
        <v>0.96842606952095478</v>
      </c>
      <c r="R175" s="52">
        <f t="shared" si="207"/>
        <v>0.60492778898586452</v>
      </c>
      <c r="S175" s="52">
        <f t="shared" si="208"/>
        <v>1.1436320412053285</v>
      </c>
      <c r="T175" s="52">
        <f t="shared" si="209"/>
        <v>1.0089559781504625</v>
      </c>
      <c r="U175" s="52">
        <f t="shared" si="210"/>
        <v>1.8075494372997187</v>
      </c>
      <c r="V175" s="52">
        <f t="shared" si="195"/>
        <v>5.0546225567071803E-3</v>
      </c>
      <c r="W175" s="52">
        <f t="shared" si="211"/>
        <v>4.2582015317955055E-5</v>
      </c>
      <c r="X175" s="52">
        <f t="shared" si="212"/>
        <v>1.6740578955036711E-7</v>
      </c>
      <c r="Y175" s="52">
        <f t="shared" si="213"/>
        <v>4181619.6927315048</v>
      </c>
      <c r="Z175" s="38" t="str">
        <f t="shared" si="214"/>
        <v>S</v>
      </c>
      <c r="AA175" s="38" t="str">
        <f t="shared" si="215"/>
        <v>S</v>
      </c>
      <c r="AB175" s="38" t="str">
        <f t="shared" si="216"/>
        <v>U</v>
      </c>
      <c r="AC175" s="50">
        <f t="shared" si="217"/>
        <v>553145.53627982922</v>
      </c>
      <c r="AD175" s="50">
        <f t="shared" si="218"/>
        <v>4181791.1846448029</v>
      </c>
      <c r="AE175" s="51">
        <f t="shared" si="219"/>
        <v>10</v>
      </c>
      <c r="AF175" s="51" t="str">
        <f t="shared" si="220"/>
        <v>S</v>
      </c>
      <c r="AG175" s="40">
        <f t="shared" si="221"/>
        <v>-122</v>
      </c>
      <c r="AH175" s="41">
        <f t="shared" si="222"/>
        <v>-23</v>
      </c>
      <c r="AI175" s="42">
        <f t="shared" si="223"/>
        <v>-47.274000000000001</v>
      </c>
      <c r="AJ175" s="40">
        <f t="shared" si="224"/>
        <v>37</v>
      </c>
      <c r="AK175" s="41">
        <f t="shared" si="225"/>
        <v>46</v>
      </c>
      <c r="AL175" s="42">
        <f t="shared" si="226"/>
        <v>54.933999999999997</v>
      </c>
      <c r="AM175" s="43" t="str">
        <f t="shared" si="227"/>
        <v>-37º -46' -54,934" S</v>
      </c>
      <c r="AN175" s="43" t="str">
        <f t="shared" si="228"/>
        <v>122º 23' 47,274" W</v>
      </c>
      <c r="AO175" s="43" t="str">
        <f t="shared" si="229"/>
        <v>10 S 553146 4181791</v>
      </c>
    </row>
    <row r="176" spans="5:41" x14ac:dyDescent="0.25">
      <c r="E176" s="53">
        <v>37.782963000000002</v>
      </c>
      <c r="F176" s="53">
        <v>-122.417423</v>
      </c>
      <c r="G176" s="52">
        <f t="shared" si="196"/>
        <v>-2.1365870931566344</v>
      </c>
      <c r="H176" s="52">
        <f t="shared" si="197"/>
        <v>0.65943710550919432</v>
      </c>
      <c r="I176" s="52">
        <f t="shared" si="198"/>
        <v>10</v>
      </c>
      <c r="J176" s="52">
        <f t="shared" si="199"/>
        <v>-123</v>
      </c>
      <c r="K176" s="52">
        <f t="shared" si="200"/>
        <v>1.0167886796391024E-2</v>
      </c>
      <c r="L176" s="52">
        <f t="shared" si="201"/>
        <v>8.0359209807200713E-3</v>
      </c>
      <c r="M176" s="52">
        <f t="shared" si="202"/>
        <v>8.0360939633698832E-3</v>
      </c>
      <c r="N176" s="52">
        <f t="shared" si="203"/>
        <v>2.5031231300265411E-5</v>
      </c>
      <c r="O176" s="52">
        <f t="shared" si="204"/>
        <v>6383611.3183246413</v>
      </c>
      <c r="P176" s="52">
        <f t="shared" si="205"/>
        <v>1.3592907498032208E-7</v>
      </c>
      <c r="Q176" s="52">
        <f t="shared" si="206"/>
        <v>0.96843509311320908</v>
      </c>
      <c r="R176" s="52">
        <f t="shared" si="207"/>
        <v>0.60491645114932513</v>
      </c>
      <c r="S176" s="52">
        <f t="shared" si="208"/>
        <v>1.1436546520657989</v>
      </c>
      <c r="T176" s="52">
        <f t="shared" si="209"/>
        <v>1.0089701018366803</v>
      </c>
      <c r="U176" s="52">
        <f t="shared" si="210"/>
        <v>1.8075670817863276</v>
      </c>
      <c r="V176" s="52">
        <f t="shared" si="195"/>
        <v>5.0546225567071803E-3</v>
      </c>
      <c r="W176" s="52">
        <f t="shared" si="211"/>
        <v>4.2582015317955055E-5</v>
      </c>
      <c r="X176" s="52">
        <f t="shared" si="212"/>
        <v>1.6740578955036711E-7</v>
      </c>
      <c r="Y176" s="52">
        <f t="shared" si="213"/>
        <v>4181734.7457730896</v>
      </c>
      <c r="Z176" s="38" t="str">
        <f t="shared" si="214"/>
        <v>S</v>
      </c>
      <c r="AA176" s="38" t="str">
        <f t="shared" si="215"/>
        <v>S</v>
      </c>
      <c r="AB176" s="38" t="str">
        <f t="shared" si="216"/>
        <v>U</v>
      </c>
      <c r="AC176" s="50">
        <f t="shared" si="217"/>
        <v>551299.3027040438</v>
      </c>
      <c r="AD176" s="50">
        <f t="shared" si="218"/>
        <v>4181894.5354462494</v>
      </c>
      <c r="AE176" s="51">
        <f t="shared" si="219"/>
        <v>10</v>
      </c>
      <c r="AF176" s="51" t="str">
        <f t="shared" si="220"/>
        <v>S</v>
      </c>
      <c r="AG176" s="40">
        <f t="shared" si="221"/>
        <v>-122</v>
      </c>
      <c r="AH176" s="41">
        <f t="shared" si="222"/>
        <v>-25</v>
      </c>
      <c r="AI176" s="42">
        <f t="shared" si="223"/>
        <v>-2.7229999999999999</v>
      </c>
      <c r="AJ176" s="40">
        <f t="shared" si="224"/>
        <v>37</v>
      </c>
      <c r="AK176" s="41">
        <f t="shared" si="225"/>
        <v>46</v>
      </c>
      <c r="AL176" s="42">
        <f t="shared" si="226"/>
        <v>58.667000000000002</v>
      </c>
      <c r="AM176" s="43" t="str">
        <f t="shared" si="227"/>
        <v>-37º -46' -58,667" S</v>
      </c>
      <c r="AN176" s="43" t="str">
        <f t="shared" si="228"/>
        <v>122º 25' 2,723" W</v>
      </c>
      <c r="AO176" s="43" t="str">
        <f t="shared" si="229"/>
        <v>10 S 551299 4181895</v>
      </c>
    </row>
    <row r="177" spans="5:41" x14ac:dyDescent="0.25">
      <c r="E177" s="53">
        <v>37.763939999999998</v>
      </c>
      <c r="F177" s="53">
        <v>-122.38752100000001</v>
      </c>
      <c r="G177" s="52">
        <f t="shared" si="196"/>
        <v>-2.1360652048037032</v>
      </c>
      <c r="H177" s="52">
        <f t="shared" si="197"/>
        <v>0.65910509152558738</v>
      </c>
      <c r="I177" s="52">
        <f t="shared" si="198"/>
        <v>10</v>
      </c>
      <c r="J177" s="52">
        <f t="shared" si="199"/>
        <v>-123</v>
      </c>
      <c r="K177" s="52">
        <f t="shared" si="200"/>
        <v>1.0689775149322234E-2</v>
      </c>
      <c r="L177" s="52">
        <f t="shared" si="201"/>
        <v>8.4505403004435983E-3</v>
      </c>
      <c r="M177" s="52">
        <f t="shared" si="202"/>
        <v>8.4507414646858344E-3</v>
      </c>
      <c r="N177" s="52">
        <f t="shared" si="203"/>
        <v>2.7662072186740438E-5</v>
      </c>
      <c r="O177" s="52">
        <f t="shared" si="204"/>
        <v>6383604.4313491853</v>
      </c>
      <c r="P177" s="52">
        <f t="shared" si="205"/>
        <v>1.5039571384420821E-7</v>
      </c>
      <c r="Q177" s="52">
        <f t="shared" si="206"/>
        <v>0.96826936011355369</v>
      </c>
      <c r="R177" s="52">
        <f t="shared" si="207"/>
        <v>0.60512423374529312</v>
      </c>
      <c r="S177" s="52">
        <f t="shared" si="208"/>
        <v>1.1432397715823641</v>
      </c>
      <c r="T177" s="52">
        <f t="shared" si="209"/>
        <v>1.0087108871230963</v>
      </c>
      <c r="U177" s="52">
        <f t="shared" si="210"/>
        <v>1.8072431703375902</v>
      </c>
      <c r="V177" s="52">
        <f t="shared" si="195"/>
        <v>5.0546225567071803E-3</v>
      </c>
      <c r="W177" s="52">
        <f t="shared" si="211"/>
        <v>4.2582015317955055E-5</v>
      </c>
      <c r="X177" s="52">
        <f t="shared" si="212"/>
        <v>1.6740578955036711E-7</v>
      </c>
      <c r="Y177" s="52">
        <f t="shared" si="213"/>
        <v>4179624.1858297829</v>
      </c>
      <c r="Z177" s="38" t="str">
        <f t="shared" si="214"/>
        <v>S</v>
      </c>
      <c r="AA177" s="38" t="str">
        <f t="shared" si="215"/>
        <v>S</v>
      </c>
      <c r="AB177" s="38" t="str">
        <f t="shared" si="216"/>
        <v>U</v>
      </c>
      <c r="AC177" s="50">
        <f t="shared" si="217"/>
        <v>553946.19336658006</v>
      </c>
      <c r="AD177" s="50">
        <f t="shared" si="218"/>
        <v>4179800.7695829319</v>
      </c>
      <c r="AE177" s="51">
        <f t="shared" si="219"/>
        <v>10</v>
      </c>
      <c r="AF177" s="51" t="str">
        <f t="shared" si="220"/>
        <v>S</v>
      </c>
      <c r="AG177" s="40">
        <f t="shared" si="221"/>
        <v>-122</v>
      </c>
      <c r="AH177" s="41">
        <f t="shared" si="222"/>
        <v>-23</v>
      </c>
      <c r="AI177" s="42">
        <f t="shared" si="223"/>
        <v>-15.076000000000001</v>
      </c>
      <c r="AJ177" s="40">
        <f t="shared" si="224"/>
        <v>37</v>
      </c>
      <c r="AK177" s="41">
        <f t="shared" si="225"/>
        <v>45</v>
      </c>
      <c r="AL177" s="42">
        <f t="shared" si="226"/>
        <v>50.183999999999997</v>
      </c>
      <c r="AM177" s="43" t="str">
        <f t="shared" si="227"/>
        <v>-37º -45' -50,184" S</v>
      </c>
      <c r="AN177" s="43" t="str">
        <f t="shared" si="228"/>
        <v>122º 23' 15,076" W</v>
      </c>
      <c r="AO177" s="43" t="str">
        <f t="shared" si="229"/>
        <v>10 S 553946 4179801</v>
      </c>
    </row>
    <row r="178" spans="5:41" x14ac:dyDescent="0.25">
      <c r="E178" s="53">
        <v>37.771787000000003</v>
      </c>
      <c r="F178" s="53">
        <v>-122.392445</v>
      </c>
      <c r="G178" s="52">
        <f t="shared" si="196"/>
        <v>-2.136151144816071</v>
      </c>
      <c r="H178" s="52">
        <f t="shared" si="197"/>
        <v>0.65924204751199145</v>
      </c>
      <c r="I178" s="52">
        <f t="shared" si="198"/>
        <v>10</v>
      </c>
      <c r="J178" s="52">
        <f t="shared" si="199"/>
        <v>-123</v>
      </c>
      <c r="K178" s="52">
        <f t="shared" si="200"/>
        <v>1.0603835136954398E-2</v>
      </c>
      <c r="L178" s="52">
        <f t="shared" si="201"/>
        <v>8.3817156430410645E-3</v>
      </c>
      <c r="M178" s="52">
        <f t="shared" si="202"/>
        <v>8.3819119319770014E-3</v>
      </c>
      <c r="N178" s="52">
        <f t="shared" si="203"/>
        <v>2.7220995508336898E-5</v>
      </c>
      <c r="O178" s="52">
        <f t="shared" si="204"/>
        <v>6383607.2720855502</v>
      </c>
      <c r="P178" s="52">
        <f t="shared" si="205"/>
        <v>1.4792441094609215E-7</v>
      </c>
      <c r="Q178" s="52">
        <f t="shared" si="206"/>
        <v>0.96833777682237943</v>
      </c>
      <c r="R178" s="52">
        <f t="shared" si="207"/>
        <v>0.60503857498473157</v>
      </c>
      <c r="S178" s="52">
        <f t="shared" si="208"/>
        <v>1.1434109359231812</v>
      </c>
      <c r="T178" s="52">
        <f t="shared" si="209"/>
        <v>1.0088178456885688</v>
      </c>
      <c r="U178" s="52">
        <f t="shared" si="210"/>
        <v>1.8073768446147938</v>
      </c>
      <c r="V178" s="52">
        <f t="shared" si="195"/>
        <v>5.0546225567071803E-3</v>
      </c>
      <c r="W178" s="52">
        <f t="shared" si="211"/>
        <v>4.2582015317955055E-5</v>
      </c>
      <c r="X178" s="52">
        <f t="shared" si="212"/>
        <v>1.6740578955036711E-7</v>
      </c>
      <c r="Y178" s="52">
        <f t="shared" si="213"/>
        <v>4180494.7923655291</v>
      </c>
      <c r="Z178" s="38" t="str">
        <f t="shared" si="214"/>
        <v>S</v>
      </c>
      <c r="AA178" s="38" t="str">
        <f t="shared" si="215"/>
        <v>S</v>
      </c>
      <c r="AB178" s="38" t="str">
        <f t="shared" si="216"/>
        <v>U</v>
      </c>
      <c r="AC178" s="50">
        <f t="shared" si="217"/>
        <v>553506.83660127129</v>
      </c>
      <c r="AD178" s="50">
        <f t="shared" si="218"/>
        <v>4180668.560536114</v>
      </c>
      <c r="AE178" s="51">
        <f t="shared" si="219"/>
        <v>10</v>
      </c>
      <c r="AF178" s="51" t="str">
        <f t="shared" si="220"/>
        <v>S</v>
      </c>
      <c r="AG178" s="40">
        <f t="shared" si="221"/>
        <v>-122</v>
      </c>
      <c r="AH178" s="41">
        <f t="shared" si="222"/>
        <v>-23</v>
      </c>
      <c r="AI178" s="42">
        <f t="shared" si="223"/>
        <v>-32.802</v>
      </c>
      <c r="AJ178" s="40">
        <f t="shared" si="224"/>
        <v>37</v>
      </c>
      <c r="AK178" s="41">
        <f t="shared" si="225"/>
        <v>46</v>
      </c>
      <c r="AL178" s="42">
        <f t="shared" si="226"/>
        <v>18.433</v>
      </c>
      <c r="AM178" s="43" t="str">
        <f t="shared" si="227"/>
        <v>-37º -46' -18,433" S</v>
      </c>
      <c r="AN178" s="43" t="str">
        <f t="shared" si="228"/>
        <v>122º 23' 32,802" W</v>
      </c>
      <c r="AO178" s="43" t="str">
        <f t="shared" si="229"/>
        <v>10 S 553507 4180669</v>
      </c>
    </row>
    <row r="179" spans="5:41" x14ac:dyDescent="0.25">
      <c r="E179" s="53">
        <v>37.788488000000001</v>
      </c>
      <c r="F179" s="53">
        <v>-122.40825</v>
      </c>
      <c r="G179" s="52">
        <f t="shared" si="196"/>
        <v>-2.1364269941043488</v>
      </c>
      <c r="H179" s="52">
        <f t="shared" si="197"/>
        <v>0.65953353495036704</v>
      </c>
      <c r="I179" s="52">
        <f t="shared" si="198"/>
        <v>10</v>
      </c>
      <c r="J179" s="52">
        <f t="shared" si="199"/>
        <v>-123</v>
      </c>
      <c r="K179" s="52">
        <f t="shared" si="200"/>
        <v>1.0327985848676668E-2</v>
      </c>
      <c r="L179" s="52">
        <f t="shared" si="201"/>
        <v>8.1618363767205961E-3</v>
      </c>
      <c r="M179" s="52">
        <f t="shared" si="202"/>
        <v>8.1620176191005873E-3</v>
      </c>
      <c r="N179" s="52">
        <f t="shared" si="203"/>
        <v>2.5826999306755027E-5</v>
      </c>
      <c r="O179" s="52">
        <f t="shared" si="204"/>
        <v>6383613.3187881783</v>
      </c>
      <c r="P179" s="52">
        <f t="shared" si="205"/>
        <v>1.4020143843139698E-7</v>
      </c>
      <c r="Q179" s="52">
        <f t="shared" si="206"/>
        <v>0.96848314823839143</v>
      </c>
      <c r="R179" s="52">
        <f t="shared" si="207"/>
        <v>0.604856023285818</v>
      </c>
      <c r="S179" s="52">
        <f t="shared" si="208"/>
        <v>1.1437751090695627</v>
      </c>
      <c r="T179" s="52">
        <f t="shared" si="209"/>
        <v>1.0090453376236264</v>
      </c>
      <c r="U179" s="52">
        <f t="shared" si="210"/>
        <v>1.8076610642609214</v>
      </c>
      <c r="V179" s="52">
        <f t="shared" si="195"/>
        <v>5.0546225567071803E-3</v>
      </c>
      <c r="W179" s="52">
        <f t="shared" si="211"/>
        <v>4.2582015317955055E-5</v>
      </c>
      <c r="X179" s="52">
        <f t="shared" si="212"/>
        <v>1.6740578955036711E-7</v>
      </c>
      <c r="Y179" s="52">
        <f t="shared" si="213"/>
        <v>4182347.7336319517</v>
      </c>
      <c r="Z179" s="38" t="str">
        <f t="shared" si="214"/>
        <v>S</v>
      </c>
      <c r="AA179" s="38" t="str">
        <f t="shared" si="215"/>
        <v>S</v>
      </c>
      <c r="AB179" s="38" t="str">
        <f t="shared" si="216"/>
        <v>U</v>
      </c>
      <c r="AC179" s="50">
        <f t="shared" si="217"/>
        <v>552103.1668164538</v>
      </c>
      <c r="AD179" s="50">
        <f t="shared" si="218"/>
        <v>4182512.6032318254</v>
      </c>
      <c r="AE179" s="51">
        <f t="shared" si="219"/>
        <v>10</v>
      </c>
      <c r="AF179" s="51" t="str">
        <f t="shared" si="220"/>
        <v>S</v>
      </c>
      <c r="AG179" s="40">
        <f t="shared" si="221"/>
        <v>-122</v>
      </c>
      <c r="AH179" s="41">
        <f t="shared" si="222"/>
        <v>-24</v>
      </c>
      <c r="AI179" s="42">
        <f t="shared" si="223"/>
        <v>-29.7</v>
      </c>
      <c r="AJ179" s="40">
        <f t="shared" si="224"/>
        <v>37</v>
      </c>
      <c r="AK179" s="41">
        <f t="shared" si="225"/>
        <v>47</v>
      </c>
      <c r="AL179" s="42">
        <f t="shared" si="226"/>
        <v>18.556999999999999</v>
      </c>
      <c r="AM179" s="43" t="str">
        <f t="shared" si="227"/>
        <v>-37º -47' -18,557" S</v>
      </c>
      <c r="AN179" s="43" t="str">
        <f t="shared" si="228"/>
        <v>122º 24' 29,7" W</v>
      </c>
      <c r="AO179" s="43" t="str">
        <f t="shared" si="229"/>
        <v>10 S 552103 4182513</v>
      </c>
    </row>
    <row r="180" spans="5:41" x14ac:dyDescent="0.25">
      <c r="E180" s="53">
        <v>37.778711000000001</v>
      </c>
      <c r="F180" s="53">
        <v>-122.40922</v>
      </c>
      <c r="G180" s="52">
        <f t="shared" si="196"/>
        <v>-2.1364439237980934</v>
      </c>
      <c r="H180" s="52">
        <f t="shared" si="197"/>
        <v>0.65936289410939952</v>
      </c>
      <c r="I180" s="52">
        <f t="shared" si="198"/>
        <v>10</v>
      </c>
      <c r="J180" s="52">
        <f t="shared" si="199"/>
        <v>-123</v>
      </c>
      <c r="K180" s="52">
        <f t="shared" si="200"/>
        <v>1.0311056154931997E-2</v>
      </c>
      <c r="L180" s="52">
        <f t="shared" si="201"/>
        <v>8.1495359072405946E-3</v>
      </c>
      <c r="M180" s="52">
        <f t="shared" si="202"/>
        <v>8.1497163313975496E-3</v>
      </c>
      <c r="N180" s="52">
        <f t="shared" si="203"/>
        <v>2.5740134367402412E-5</v>
      </c>
      <c r="O180" s="52">
        <f t="shared" si="204"/>
        <v>6383609.7788512781</v>
      </c>
      <c r="P180" s="52">
        <f t="shared" si="205"/>
        <v>1.3981613712732465E-7</v>
      </c>
      <c r="Q180" s="52">
        <f t="shared" si="206"/>
        <v>0.96839808570913855</v>
      </c>
      <c r="R180" s="52">
        <f t="shared" si="207"/>
        <v>0.60496293150466995</v>
      </c>
      <c r="S180" s="52">
        <f t="shared" si="208"/>
        <v>1.1435619369639687</v>
      </c>
      <c r="T180" s="52">
        <f t="shared" si="209"/>
        <v>1.0089121855991441</v>
      </c>
      <c r="U180" s="52">
        <f t="shared" si="210"/>
        <v>1.8074947248453794</v>
      </c>
      <c r="V180" s="52">
        <f t="shared" si="195"/>
        <v>5.0546225567071803E-3</v>
      </c>
      <c r="W180" s="52">
        <f t="shared" si="211"/>
        <v>4.2582015317955055E-5</v>
      </c>
      <c r="X180" s="52">
        <f t="shared" si="212"/>
        <v>1.6740578955036711E-7</v>
      </c>
      <c r="Y180" s="52">
        <f t="shared" si="213"/>
        <v>4181262.9951472334</v>
      </c>
      <c r="Z180" s="38" t="str">
        <f t="shared" si="214"/>
        <v>S</v>
      </c>
      <c r="AA180" s="38" t="str">
        <f t="shared" si="215"/>
        <v>S</v>
      </c>
      <c r="AB180" s="38" t="str">
        <f t="shared" si="216"/>
        <v>U</v>
      </c>
      <c r="AC180" s="50">
        <f t="shared" si="217"/>
        <v>552024.61129259993</v>
      </c>
      <c r="AD180" s="50">
        <f t="shared" si="218"/>
        <v>4181427.310143664</v>
      </c>
      <c r="AE180" s="51">
        <f t="shared" si="219"/>
        <v>10</v>
      </c>
      <c r="AF180" s="51" t="str">
        <f t="shared" si="220"/>
        <v>S</v>
      </c>
      <c r="AG180" s="40">
        <f t="shared" si="221"/>
        <v>-122</v>
      </c>
      <c r="AH180" s="41">
        <f t="shared" si="222"/>
        <v>-24</v>
      </c>
      <c r="AI180" s="42">
        <f t="shared" si="223"/>
        <v>-33.192</v>
      </c>
      <c r="AJ180" s="40">
        <f t="shared" si="224"/>
        <v>37</v>
      </c>
      <c r="AK180" s="41">
        <f t="shared" si="225"/>
        <v>46</v>
      </c>
      <c r="AL180" s="42">
        <f t="shared" si="226"/>
        <v>43.36</v>
      </c>
      <c r="AM180" s="43" t="str">
        <f t="shared" si="227"/>
        <v>-37º -46' -43,36" S</v>
      </c>
      <c r="AN180" s="43" t="str">
        <f t="shared" si="228"/>
        <v>122º 24' 33,192" W</v>
      </c>
      <c r="AO180" s="43" t="str">
        <f t="shared" si="229"/>
        <v>10 S 552025 4181427</v>
      </c>
    </row>
    <row r="181" spans="5:41" x14ac:dyDescent="0.25">
      <c r="E181" s="53">
        <v>37.759459</v>
      </c>
      <c r="F181" s="53">
        <v>-122.40573999999999</v>
      </c>
      <c r="G181" s="52">
        <f t="shared" si="196"/>
        <v>-2.1363831863401237</v>
      </c>
      <c r="H181" s="52">
        <f t="shared" si="197"/>
        <v>0.65902688332180559</v>
      </c>
      <c r="I181" s="52">
        <f t="shared" si="198"/>
        <v>10</v>
      </c>
      <c r="J181" s="52">
        <f t="shared" si="199"/>
        <v>-123</v>
      </c>
      <c r="K181" s="52">
        <f t="shared" si="200"/>
        <v>1.0371793612901747E-2</v>
      </c>
      <c r="L181" s="52">
        <f t="shared" si="201"/>
        <v>8.19967365360969E-3</v>
      </c>
      <c r="M181" s="52">
        <f t="shared" si="202"/>
        <v>8.1998574284140157E-3</v>
      </c>
      <c r="N181" s="52">
        <f t="shared" si="203"/>
        <v>2.6039767303753791E-5</v>
      </c>
      <c r="O181" s="52">
        <f t="shared" si="204"/>
        <v>6383602.8092490798</v>
      </c>
      <c r="P181" s="52">
        <f t="shared" si="205"/>
        <v>1.4161558508932494E-7</v>
      </c>
      <c r="Q181" s="52">
        <f t="shared" si="206"/>
        <v>0.96823025842023902</v>
      </c>
      <c r="R181" s="52">
        <f t="shared" si="207"/>
        <v>0.60517311628089698</v>
      </c>
      <c r="S181" s="52">
        <f t="shared" si="208"/>
        <v>1.1431420125319252</v>
      </c>
      <c r="T181" s="52">
        <f t="shared" si="209"/>
        <v>1.0086497884691681</v>
      </c>
      <c r="U181" s="52">
        <f t="shared" si="210"/>
        <v>1.8071667979608204</v>
      </c>
      <c r="V181" s="52">
        <f t="shared" si="195"/>
        <v>5.0546225567071803E-3</v>
      </c>
      <c r="W181" s="52">
        <f t="shared" si="211"/>
        <v>4.2582015317955055E-5</v>
      </c>
      <c r="X181" s="52">
        <f t="shared" si="212"/>
        <v>1.6740578955036711E-7</v>
      </c>
      <c r="Y181" s="52">
        <f t="shared" si="213"/>
        <v>4179127.0297452081</v>
      </c>
      <c r="Z181" s="38" t="str">
        <f t="shared" si="214"/>
        <v>S</v>
      </c>
      <c r="AA181" s="38" t="str">
        <f t="shared" si="215"/>
        <v>S</v>
      </c>
      <c r="AB181" s="38" t="str">
        <f t="shared" si="216"/>
        <v>U</v>
      </c>
      <c r="AC181" s="50">
        <f t="shared" si="217"/>
        <v>552344.63538640423</v>
      </c>
      <c r="AD181" s="50">
        <f t="shared" si="218"/>
        <v>4179293.2573004607</v>
      </c>
      <c r="AE181" s="51">
        <f t="shared" si="219"/>
        <v>10</v>
      </c>
      <c r="AF181" s="51" t="str">
        <f t="shared" si="220"/>
        <v>S</v>
      </c>
      <c r="AG181" s="40">
        <f t="shared" si="221"/>
        <v>-122</v>
      </c>
      <c r="AH181" s="41">
        <f t="shared" si="222"/>
        <v>-24</v>
      </c>
      <c r="AI181" s="42">
        <f t="shared" si="223"/>
        <v>-20.664000000000001</v>
      </c>
      <c r="AJ181" s="40">
        <f t="shared" si="224"/>
        <v>37</v>
      </c>
      <c r="AK181" s="41">
        <f t="shared" si="225"/>
        <v>45</v>
      </c>
      <c r="AL181" s="42">
        <f t="shared" si="226"/>
        <v>34.052</v>
      </c>
      <c r="AM181" s="43" t="str">
        <f t="shared" si="227"/>
        <v>-37º -45' -34,052" S</v>
      </c>
      <c r="AN181" s="43" t="str">
        <f t="shared" si="228"/>
        <v>122º 24' 20,664" W</v>
      </c>
      <c r="AO181" s="43" t="str">
        <f t="shared" si="229"/>
        <v>10 S 552345 4179293</v>
      </c>
    </row>
    <row r="182" spans="5:41" x14ac:dyDescent="0.25">
      <c r="E182" s="53">
        <v>37.779922485352003</v>
      </c>
      <c r="F182" s="53">
        <v>-122.41035461426</v>
      </c>
      <c r="G182" s="52">
        <f t="shared" si="196"/>
        <v>-2.1364637265526705</v>
      </c>
      <c r="H182" s="52">
        <f t="shared" si="197"/>
        <v>0.65938403851763161</v>
      </c>
      <c r="I182" s="52">
        <f t="shared" si="198"/>
        <v>10</v>
      </c>
      <c r="J182" s="52">
        <f t="shared" si="199"/>
        <v>-123</v>
      </c>
      <c r="K182" s="52">
        <f t="shared" si="200"/>
        <v>1.0291253400354972E-2</v>
      </c>
      <c r="L182" s="52">
        <f t="shared" si="201"/>
        <v>8.1337516775512389E-3</v>
      </c>
      <c r="M182" s="52">
        <f t="shared" si="202"/>
        <v>8.1339310553593894E-3</v>
      </c>
      <c r="N182" s="52">
        <f t="shared" si="203"/>
        <v>2.5641636423601177E-5</v>
      </c>
      <c r="O182" s="52">
        <f t="shared" si="204"/>
        <v>6383610.2174739186</v>
      </c>
      <c r="P182" s="52">
        <f t="shared" si="205"/>
        <v>1.3927047370886882E-7</v>
      </c>
      <c r="Q182" s="52">
        <f t="shared" si="206"/>
        <v>0.96840863207993688</v>
      </c>
      <c r="R182" s="52">
        <f t="shared" si="207"/>
        <v>0.6049496904319942</v>
      </c>
      <c r="S182" s="52">
        <f t="shared" si="208"/>
        <v>1.1435883545576</v>
      </c>
      <c r="T182" s="52">
        <f t="shared" si="209"/>
        <v>1.0089286885261985</v>
      </c>
      <c r="U182" s="52">
        <f t="shared" si="210"/>
        <v>1.8075153434229225</v>
      </c>
      <c r="V182" s="52">
        <f t="shared" si="195"/>
        <v>5.0546225567071803E-3</v>
      </c>
      <c r="W182" s="52">
        <f t="shared" si="211"/>
        <v>4.2582015317955055E-5</v>
      </c>
      <c r="X182" s="52">
        <f t="shared" si="212"/>
        <v>1.6740578955036711E-7</v>
      </c>
      <c r="Y182" s="52">
        <f t="shared" si="213"/>
        <v>4181397.4069123287</v>
      </c>
      <c r="Z182" s="38" t="str">
        <f t="shared" si="214"/>
        <v>S</v>
      </c>
      <c r="AA182" s="38" t="str">
        <f t="shared" si="215"/>
        <v>S</v>
      </c>
      <c r="AB182" s="38" t="str">
        <f t="shared" si="216"/>
        <v>U</v>
      </c>
      <c r="AC182" s="50">
        <f t="shared" si="217"/>
        <v>551923.84780370677</v>
      </c>
      <c r="AD182" s="50">
        <f t="shared" si="218"/>
        <v>4181561.0931473919</v>
      </c>
      <c r="AE182" s="51">
        <f t="shared" si="219"/>
        <v>10</v>
      </c>
      <c r="AF182" s="51" t="str">
        <f t="shared" si="220"/>
        <v>S</v>
      </c>
      <c r="AG182" s="40">
        <f t="shared" si="221"/>
        <v>-122</v>
      </c>
      <c r="AH182" s="41">
        <f t="shared" si="222"/>
        <v>-24</v>
      </c>
      <c r="AI182" s="42">
        <f t="shared" si="223"/>
        <v>-37.277000000000001</v>
      </c>
      <c r="AJ182" s="40">
        <f t="shared" si="224"/>
        <v>37</v>
      </c>
      <c r="AK182" s="41">
        <f t="shared" si="225"/>
        <v>46</v>
      </c>
      <c r="AL182" s="42">
        <f t="shared" si="226"/>
        <v>47.720999999999997</v>
      </c>
      <c r="AM182" s="43" t="str">
        <f t="shared" si="227"/>
        <v>-37º -46' -47,721" S</v>
      </c>
      <c r="AN182" s="43" t="str">
        <f t="shared" si="228"/>
        <v>122º 24' 37,277" W</v>
      </c>
      <c r="AO182" s="43" t="str">
        <f t="shared" si="229"/>
        <v>10 S 551924 4181561</v>
      </c>
    </row>
    <row r="183" spans="5:41" x14ac:dyDescent="0.25">
      <c r="E183" s="53">
        <v>37.779620000000001</v>
      </c>
      <c r="F183" s="53">
        <v>-122.41953599999999</v>
      </c>
      <c r="G183" s="52">
        <f t="shared" si="196"/>
        <v>-2.1366239719637288</v>
      </c>
      <c r="H183" s="52">
        <f t="shared" si="197"/>
        <v>0.65937875915230015</v>
      </c>
      <c r="I183" s="52">
        <f t="shared" si="198"/>
        <v>10</v>
      </c>
      <c r="J183" s="52">
        <f t="shared" si="199"/>
        <v>-123</v>
      </c>
      <c r="K183" s="52">
        <f t="shared" si="200"/>
        <v>1.013100798929667E-2</v>
      </c>
      <c r="L183" s="52">
        <f t="shared" si="201"/>
        <v>8.0071379229919599E-3</v>
      </c>
      <c r="M183" s="52">
        <f t="shared" si="202"/>
        <v>8.0073090534766456E-3</v>
      </c>
      <c r="N183" s="52">
        <f t="shared" si="203"/>
        <v>2.4849233877466403E-5</v>
      </c>
      <c r="O183" s="52">
        <f t="shared" si="204"/>
        <v>6383610.1079575494</v>
      </c>
      <c r="P183" s="52">
        <f t="shared" si="205"/>
        <v>1.3496924402932042E-7</v>
      </c>
      <c r="Q183" s="52">
        <f t="shared" si="206"/>
        <v>0.9684059990095919</v>
      </c>
      <c r="R183" s="52">
        <f t="shared" si="207"/>
        <v>0.60495299664350588</v>
      </c>
      <c r="S183" s="52">
        <f t="shared" si="208"/>
        <v>1.143581758657096</v>
      </c>
      <c r="T183" s="52">
        <f t="shared" si="209"/>
        <v>1.0089245681536985</v>
      </c>
      <c r="U183" s="52">
        <f t="shared" si="210"/>
        <v>1.8075101955376474</v>
      </c>
      <c r="V183" s="52">
        <f t="shared" si="195"/>
        <v>5.0546225567071803E-3</v>
      </c>
      <c r="W183" s="52">
        <f t="shared" si="211"/>
        <v>4.2582015317955055E-5</v>
      </c>
      <c r="X183" s="52">
        <f t="shared" si="212"/>
        <v>1.6740578955036711E-7</v>
      </c>
      <c r="Y183" s="52">
        <f t="shared" si="213"/>
        <v>4181363.8467927994</v>
      </c>
      <c r="Z183" s="38" t="str">
        <f t="shared" si="214"/>
        <v>S</v>
      </c>
      <c r="AA183" s="38" t="str">
        <f t="shared" si="215"/>
        <v>S</v>
      </c>
      <c r="AB183" s="38" t="str">
        <f t="shared" si="216"/>
        <v>U</v>
      </c>
      <c r="AC183" s="50">
        <f t="shared" si="217"/>
        <v>551115.54131098872</v>
      </c>
      <c r="AD183" s="50">
        <f t="shared" si="218"/>
        <v>4181522.4746347647</v>
      </c>
      <c r="AE183" s="51">
        <f t="shared" si="219"/>
        <v>10</v>
      </c>
      <c r="AF183" s="51" t="str">
        <f t="shared" si="220"/>
        <v>S</v>
      </c>
      <c r="AG183" s="40">
        <f t="shared" si="221"/>
        <v>-122</v>
      </c>
      <c r="AH183" s="41">
        <f t="shared" si="222"/>
        <v>-25</v>
      </c>
      <c r="AI183" s="42">
        <f t="shared" si="223"/>
        <v>-10.33</v>
      </c>
      <c r="AJ183" s="40">
        <f t="shared" si="224"/>
        <v>37</v>
      </c>
      <c r="AK183" s="41">
        <f t="shared" si="225"/>
        <v>46</v>
      </c>
      <c r="AL183" s="42">
        <f t="shared" si="226"/>
        <v>46.631999999999998</v>
      </c>
      <c r="AM183" s="43" t="str">
        <f t="shared" si="227"/>
        <v>-37º -46' -46,632" S</v>
      </c>
      <c r="AN183" s="43" t="str">
        <f t="shared" si="228"/>
        <v>122º 25' 10,33" W</v>
      </c>
      <c r="AO183" s="43" t="str">
        <f t="shared" si="229"/>
        <v>10 S 551116 4181522</v>
      </c>
    </row>
    <row r="184" spans="5:41" x14ac:dyDescent="0.25">
      <c r="E184" s="53">
        <v>37.777718999999998</v>
      </c>
      <c r="F184" s="53">
        <v>-122.39139400000001</v>
      </c>
      <c r="G184" s="52">
        <f t="shared" si="196"/>
        <v>-2.1361328014056329</v>
      </c>
      <c r="H184" s="52">
        <f t="shared" si="197"/>
        <v>0.65934558044321967</v>
      </c>
      <c r="I184" s="52">
        <f t="shared" si="198"/>
        <v>10</v>
      </c>
      <c r="J184" s="52">
        <f t="shared" si="199"/>
        <v>-123</v>
      </c>
      <c r="K184" s="52">
        <f t="shared" si="200"/>
        <v>1.0622178547392558E-2</v>
      </c>
      <c r="L184" s="52">
        <f t="shared" si="201"/>
        <v>8.3955408524673883E-3</v>
      </c>
      <c r="M184" s="52">
        <f t="shared" si="202"/>
        <v>8.3957381143394717E-3</v>
      </c>
      <c r="N184" s="52">
        <f t="shared" si="203"/>
        <v>2.731671518951817E-5</v>
      </c>
      <c r="O184" s="52">
        <f t="shared" si="204"/>
        <v>6383609.4196977271</v>
      </c>
      <c r="P184" s="52">
        <f t="shared" si="205"/>
        <v>1.483890097950305E-7</v>
      </c>
      <c r="Q184" s="52">
        <f t="shared" si="206"/>
        <v>0.96838944873951527</v>
      </c>
      <c r="R184" s="52">
        <f t="shared" si="207"/>
        <v>0.60497377239810146</v>
      </c>
      <c r="S184" s="52">
        <f t="shared" si="208"/>
        <v>1.1435403048129773</v>
      </c>
      <c r="T184" s="52">
        <f t="shared" si="209"/>
        <v>1.0088986717092583</v>
      </c>
      <c r="U184" s="52">
        <f t="shared" si="210"/>
        <v>1.8074778402350671</v>
      </c>
      <c r="V184" s="52">
        <f t="shared" si="195"/>
        <v>5.0546225567071803E-3</v>
      </c>
      <c r="W184" s="52">
        <f t="shared" si="211"/>
        <v>4.2582015317955055E-5</v>
      </c>
      <c r="X184" s="52">
        <f t="shared" si="212"/>
        <v>1.6740578955036711E-7</v>
      </c>
      <c r="Y184" s="52">
        <f t="shared" si="213"/>
        <v>4181152.9348433595</v>
      </c>
      <c r="Z184" s="38" t="str">
        <f t="shared" si="214"/>
        <v>S</v>
      </c>
      <c r="AA184" s="38" t="str">
        <f t="shared" si="215"/>
        <v>S</v>
      </c>
      <c r="AB184" s="38" t="str">
        <f t="shared" si="216"/>
        <v>U</v>
      </c>
      <c r="AC184" s="50">
        <f t="shared" si="217"/>
        <v>553595.11556298798</v>
      </c>
      <c r="AD184" s="50">
        <f t="shared" si="218"/>
        <v>4181327.3141096346</v>
      </c>
      <c r="AE184" s="51">
        <f t="shared" si="219"/>
        <v>10</v>
      </c>
      <c r="AF184" s="51" t="str">
        <f t="shared" si="220"/>
        <v>S</v>
      </c>
      <c r="AG184" s="40">
        <f t="shared" si="221"/>
        <v>-122</v>
      </c>
      <c r="AH184" s="41">
        <f t="shared" si="222"/>
        <v>-23</v>
      </c>
      <c r="AI184" s="42">
        <f t="shared" si="223"/>
        <v>-29.018000000000001</v>
      </c>
      <c r="AJ184" s="40">
        <f t="shared" si="224"/>
        <v>37</v>
      </c>
      <c r="AK184" s="41">
        <f t="shared" si="225"/>
        <v>46</v>
      </c>
      <c r="AL184" s="42">
        <f t="shared" si="226"/>
        <v>39.787999999999997</v>
      </c>
      <c r="AM184" s="43" t="str">
        <f t="shared" si="227"/>
        <v>-37º -46' -39,788" S</v>
      </c>
      <c r="AN184" s="43" t="str">
        <f t="shared" si="228"/>
        <v>122º 23' 29,018" W</v>
      </c>
      <c r="AO184" s="43" t="str">
        <f t="shared" si="229"/>
        <v>10 S 553595 4181327</v>
      </c>
    </row>
    <row r="185" spans="5:41" x14ac:dyDescent="0.25">
      <c r="E185" s="53">
        <v>37.765436999999999</v>
      </c>
      <c r="F185" s="53">
        <v>-122.391327</v>
      </c>
      <c r="G185" s="52">
        <f t="shared" si="196"/>
        <v>-2.1361316320350339</v>
      </c>
      <c r="H185" s="52">
        <f t="shared" si="197"/>
        <v>0.65913121910448969</v>
      </c>
      <c r="I185" s="52">
        <f t="shared" si="198"/>
        <v>10</v>
      </c>
      <c r="J185" s="52">
        <f t="shared" si="199"/>
        <v>-123</v>
      </c>
      <c r="K185" s="52">
        <f t="shared" si="200"/>
        <v>1.0623347917991577E-2</v>
      </c>
      <c r="L185" s="52">
        <f t="shared" si="201"/>
        <v>8.3978598774476863E-3</v>
      </c>
      <c r="M185" s="52">
        <f t="shared" si="202"/>
        <v>8.3980573028330698E-3</v>
      </c>
      <c r="N185" s="52">
        <f t="shared" si="203"/>
        <v>2.7319710625972604E-5</v>
      </c>
      <c r="O185" s="52">
        <f t="shared" si="204"/>
        <v>6383604.9732707422</v>
      </c>
      <c r="P185" s="52">
        <f t="shared" si="205"/>
        <v>1.4852033318208095E-7</v>
      </c>
      <c r="Q185" s="52">
        <f t="shared" si="206"/>
        <v>0.96828241781931701</v>
      </c>
      <c r="R185" s="52">
        <f t="shared" si="207"/>
        <v>0.60510789792551067</v>
      </c>
      <c r="S185" s="52">
        <f t="shared" si="208"/>
        <v>1.1432724280141482</v>
      </c>
      <c r="T185" s="52">
        <f t="shared" si="209"/>
        <v>1.0087312954919887</v>
      </c>
      <c r="U185" s="52">
        <f t="shared" si="210"/>
        <v>1.807268678422715</v>
      </c>
      <c r="V185" s="52">
        <f t="shared" si="195"/>
        <v>5.0546225567071803E-3</v>
      </c>
      <c r="W185" s="52">
        <f t="shared" si="211"/>
        <v>4.2582015317955055E-5</v>
      </c>
      <c r="X185" s="52">
        <f t="shared" si="212"/>
        <v>1.6740578955036711E-7</v>
      </c>
      <c r="Y185" s="52">
        <f t="shared" si="213"/>
        <v>4179790.2744343472</v>
      </c>
      <c r="Z185" s="38" t="str">
        <f t="shared" si="214"/>
        <v>S</v>
      </c>
      <c r="AA185" s="38" t="str">
        <f t="shared" si="215"/>
        <v>S</v>
      </c>
      <c r="AB185" s="38" t="str">
        <f t="shared" si="216"/>
        <v>U</v>
      </c>
      <c r="AC185" s="50">
        <f t="shared" si="217"/>
        <v>553609.88301823032</v>
      </c>
      <c r="AD185" s="50">
        <f t="shared" si="218"/>
        <v>4179964.6727008689</v>
      </c>
      <c r="AE185" s="51">
        <f t="shared" si="219"/>
        <v>10</v>
      </c>
      <c r="AF185" s="51" t="str">
        <f t="shared" si="220"/>
        <v>S</v>
      </c>
      <c r="AG185" s="40">
        <f t="shared" si="221"/>
        <v>-122</v>
      </c>
      <c r="AH185" s="41">
        <f t="shared" si="222"/>
        <v>-23</v>
      </c>
      <c r="AI185" s="42">
        <f t="shared" si="223"/>
        <v>-28.777000000000001</v>
      </c>
      <c r="AJ185" s="40">
        <f t="shared" si="224"/>
        <v>37</v>
      </c>
      <c r="AK185" s="41">
        <f t="shared" si="225"/>
        <v>45</v>
      </c>
      <c r="AL185" s="42">
        <f t="shared" si="226"/>
        <v>55.573</v>
      </c>
      <c r="AM185" s="43" t="str">
        <f t="shared" si="227"/>
        <v>-37º -45' -55,573" S</v>
      </c>
      <c r="AN185" s="43" t="str">
        <f t="shared" si="228"/>
        <v>122º 23' 28,777" W</v>
      </c>
      <c r="AO185" s="43" t="str">
        <f t="shared" si="229"/>
        <v>10 S 553610 4179965</v>
      </c>
    </row>
    <row r="186" spans="5:41" x14ac:dyDescent="0.25">
      <c r="E186" s="53">
        <v>37.775803000000003</v>
      </c>
      <c r="F186" s="53">
        <v>-122.395223</v>
      </c>
      <c r="G186" s="52">
        <f t="shared" si="196"/>
        <v>-2.1361996300626918</v>
      </c>
      <c r="H186" s="52">
        <f t="shared" si="197"/>
        <v>0.65931213993475157</v>
      </c>
      <c r="I186" s="52">
        <f t="shared" si="198"/>
        <v>10</v>
      </c>
      <c r="J186" s="52">
        <f t="shared" si="199"/>
        <v>-123</v>
      </c>
      <c r="K186" s="52">
        <f t="shared" si="200"/>
        <v>1.0555349890333687E-2</v>
      </c>
      <c r="L186" s="52">
        <f t="shared" si="201"/>
        <v>8.3429391154777374E-3</v>
      </c>
      <c r="M186" s="52">
        <f t="shared" si="202"/>
        <v>8.3431326926341077E-3</v>
      </c>
      <c r="N186" s="52">
        <f t="shared" si="203"/>
        <v>2.6973600768975814E-5</v>
      </c>
      <c r="O186" s="52">
        <f t="shared" si="204"/>
        <v>6383608.7260192623</v>
      </c>
      <c r="P186" s="52">
        <f t="shared" si="205"/>
        <v>1.4654290056606619E-7</v>
      </c>
      <c r="Q186" s="52">
        <f t="shared" si="206"/>
        <v>0.96837276356342605</v>
      </c>
      <c r="R186" s="52">
        <f t="shared" si="207"/>
        <v>0.60499470777561726</v>
      </c>
      <c r="S186" s="52">
        <f t="shared" si="208"/>
        <v>1.1434985217164646</v>
      </c>
      <c r="T186" s="52">
        <f t="shared" si="209"/>
        <v>1.0088725682312527</v>
      </c>
      <c r="U186" s="52">
        <f t="shared" si="210"/>
        <v>1.8074452245784494</v>
      </c>
      <c r="V186" s="52">
        <f t="shared" si="195"/>
        <v>5.0546225567071803E-3</v>
      </c>
      <c r="W186" s="52">
        <f t="shared" si="211"/>
        <v>4.2582015317955055E-5</v>
      </c>
      <c r="X186" s="52">
        <f t="shared" si="212"/>
        <v>1.6740578955036711E-7</v>
      </c>
      <c r="Y186" s="52">
        <f t="shared" si="213"/>
        <v>4180940.3587445174</v>
      </c>
      <c r="Z186" s="38" t="str">
        <f t="shared" si="214"/>
        <v>S</v>
      </c>
      <c r="AA186" s="38" t="str">
        <f t="shared" si="215"/>
        <v>S</v>
      </c>
      <c r="AB186" s="38" t="str">
        <f t="shared" si="216"/>
        <v>U</v>
      </c>
      <c r="AC186" s="50">
        <f t="shared" si="217"/>
        <v>553259.29726062622</v>
      </c>
      <c r="AD186" s="50">
        <f t="shared" si="218"/>
        <v>4181112.5476829917</v>
      </c>
      <c r="AE186" s="51">
        <f t="shared" si="219"/>
        <v>10</v>
      </c>
      <c r="AF186" s="51" t="str">
        <f t="shared" si="220"/>
        <v>S</v>
      </c>
      <c r="AG186" s="40">
        <f t="shared" si="221"/>
        <v>-122</v>
      </c>
      <c r="AH186" s="41">
        <f t="shared" si="222"/>
        <v>-23</v>
      </c>
      <c r="AI186" s="42">
        <f t="shared" si="223"/>
        <v>-42.802999999999997</v>
      </c>
      <c r="AJ186" s="40">
        <f t="shared" si="224"/>
        <v>37</v>
      </c>
      <c r="AK186" s="41">
        <f t="shared" si="225"/>
        <v>46</v>
      </c>
      <c r="AL186" s="42">
        <f t="shared" si="226"/>
        <v>32.890999999999998</v>
      </c>
      <c r="AM186" s="43" t="str">
        <f t="shared" si="227"/>
        <v>-37º -46' -32,891" S</v>
      </c>
      <c r="AN186" s="43" t="str">
        <f t="shared" si="228"/>
        <v>122º 23' 42,803" W</v>
      </c>
      <c r="AO186" s="43" t="str">
        <f t="shared" si="229"/>
        <v>10 S 553259 4181113</v>
      </c>
    </row>
    <row r="187" spans="5:41" x14ac:dyDescent="0.25">
      <c r="E187" s="53">
        <v>37.764699</v>
      </c>
      <c r="F187" s="53">
        <v>-122.403841</v>
      </c>
      <c r="G187" s="52">
        <f t="shared" si="196"/>
        <v>-2.1363500425376283</v>
      </c>
      <c r="H187" s="52">
        <f t="shared" si="197"/>
        <v>0.65911833857461011</v>
      </c>
      <c r="I187" s="52">
        <f t="shared" si="198"/>
        <v>10</v>
      </c>
      <c r="J187" s="52">
        <f t="shared" si="199"/>
        <v>-123</v>
      </c>
      <c r="K187" s="52">
        <f t="shared" si="200"/>
        <v>1.0404937415397164E-2</v>
      </c>
      <c r="L187" s="52">
        <f t="shared" si="201"/>
        <v>8.2252926229486722E-3</v>
      </c>
      <c r="M187" s="52">
        <f t="shared" si="202"/>
        <v>8.2254781257393196E-3</v>
      </c>
      <c r="N187" s="52">
        <f t="shared" si="203"/>
        <v>2.6207698612390473E-5</v>
      </c>
      <c r="O187" s="52">
        <f t="shared" si="204"/>
        <v>6383604.7061100863</v>
      </c>
      <c r="P187" s="52">
        <f t="shared" si="205"/>
        <v>1.4248174269761783E-7</v>
      </c>
      <c r="Q187" s="52">
        <f t="shared" si="206"/>
        <v>0.96827598088398181</v>
      </c>
      <c r="R187" s="52">
        <f t="shared" si="207"/>
        <v>0.6051159515858584</v>
      </c>
      <c r="S187" s="52">
        <f t="shared" si="208"/>
        <v>1.1432563290166011</v>
      </c>
      <c r="T187" s="52">
        <f t="shared" si="209"/>
        <v>1.0087212346589154</v>
      </c>
      <c r="U187" s="52">
        <f t="shared" si="210"/>
        <v>1.8072561036817305</v>
      </c>
      <c r="V187" s="52">
        <f t="shared" si="195"/>
        <v>5.0546225567071803E-3</v>
      </c>
      <c r="W187" s="52">
        <f t="shared" si="211"/>
        <v>4.2582015317955055E-5</v>
      </c>
      <c r="X187" s="52">
        <f t="shared" si="212"/>
        <v>1.6740578955036711E-7</v>
      </c>
      <c r="Y187" s="52">
        <f t="shared" si="213"/>
        <v>4179708.3950769119</v>
      </c>
      <c r="Z187" s="38" t="str">
        <f t="shared" si="214"/>
        <v>S</v>
      </c>
      <c r="AA187" s="38" t="str">
        <f t="shared" si="215"/>
        <v>S</v>
      </c>
      <c r="AB187" s="38" t="str">
        <f t="shared" si="216"/>
        <v>U</v>
      </c>
      <c r="AC187" s="50">
        <f t="shared" si="217"/>
        <v>552508.20336729509</v>
      </c>
      <c r="AD187" s="50">
        <f t="shared" si="218"/>
        <v>4179875.6946889474</v>
      </c>
      <c r="AE187" s="51">
        <f t="shared" si="219"/>
        <v>10</v>
      </c>
      <c r="AF187" s="51" t="str">
        <f t="shared" si="220"/>
        <v>S</v>
      </c>
      <c r="AG187" s="40">
        <f t="shared" si="221"/>
        <v>-122</v>
      </c>
      <c r="AH187" s="41">
        <f t="shared" si="222"/>
        <v>-24</v>
      </c>
      <c r="AI187" s="42">
        <f t="shared" si="223"/>
        <v>-13.827999999999999</v>
      </c>
      <c r="AJ187" s="40">
        <f t="shared" si="224"/>
        <v>37</v>
      </c>
      <c r="AK187" s="41">
        <f t="shared" si="225"/>
        <v>45</v>
      </c>
      <c r="AL187" s="42">
        <f t="shared" si="226"/>
        <v>52.915999999999997</v>
      </c>
      <c r="AM187" s="43" t="str">
        <f t="shared" si="227"/>
        <v>-37º -45' -52,916" S</v>
      </c>
      <c r="AN187" s="43" t="str">
        <f t="shared" si="228"/>
        <v>122º 24' 13,828" W</v>
      </c>
      <c r="AO187" s="43" t="str">
        <f t="shared" si="229"/>
        <v>10 S 552508 4179876</v>
      </c>
    </row>
    <row r="188" spans="5:41" x14ac:dyDescent="0.25">
      <c r="E188" s="53">
        <v>37.790683000000001</v>
      </c>
      <c r="F188" s="53">
        <v>-122.42115</v>
      </c>
      <c r="G188" s="52">
        <f t="shared" si="196"/>
        <v>-2.1366521415778559</v>
      </c>
      <c r="H188" s="52">
        <f t="shared" si="197"/>
        <v>0.65957184492744825</v>
      </c>
      <c r="I188" s="52">
        <f t="shared" si="198"/>
        <v>10</v>
      </c>
      <c r="J188" s="52">
        <f t="shared" si="199"/>
        <v>-123</v>
      </c>
      <c r="K188" s="52">
        <f t="shared" si="200"/>
        <v>1.0102838375169565E-2</v>
      </c>
      <c r="L188" s="52">
        <f t="shared" si="201"/>
        <v>7.9836793739721246E-3</v>
      </c>
      <c r="M188" s="52">
        <f t="shared" si="202"/>
        <v>7.9838490047355118E-3</v>
      </c>
      <c r="N188" s="52">
        <f t="shared" si="203"/>
        <v>2.4713689809052752E-5</v>
      </c>
      <c r="O188" s="52">
        <f t="shared" si="204"/>
        <v>6383614.1135705402</v>
      </c>
      <c r="P188" s="52">
        <f t="shared" si="205"/>
        <v>1.3413936355930377E-7</v>
      </c>
      <c r="Q188" s="52">
        <f t="shared" si="206"/>
        <v>0.96850222982380418</v>
      </c>
      <c r="R188" s="52">
        <f t="shared" si="207"/>
        <v>0.60483200621737088</v>
      </c>
      <c r="S188" s="52">
        <f t="shared" si="208"/>
        <v>1.1438229598393503</v>
      </c>
      <c r="T188" s="52">
        <f t="shared" si="209"/>
        <v>1.0090752214338554</v>
      </c>
      <c r="U188" s="52">
        <f t="shared" si="210"/>
        <v>1.8076983903945669</v>
      </c>
      <c r="V188" s="52">
        <f t="shared" si="195"/>
        <v>5.0546225567071803E-3</v>
      </c>
      <c r="W188" s="52">
        <f t="shared" si="211"/>
        <v>4.2582015317955055E-5</v>
      </c>
      <c r="X188" s="52">
        <f t="shared" si="212"/>
        <v>1.6740578955036711E-7</v>
      </c>
      <c r="Y188" s="52">
        <f t="shared" si="213"/>
        <v>4182591.2647150219</v>
      </c>
      <c r="Z188" s="38" t="str">
        <f t="shared" si="214"/>
        <v>S</v>
      </c>
      <c r="AA188" s="38" t="str">
        <f t="shared" si="215"/>
        <v>S</v>
      </c>
      <c r="AB188" s="38" t="str">
        <f t="shared" si="216"/>
        <v>U</v>
      </c>
      <c r="AC188" s="50">
        <f t="shared" si="217"/>
        <v>550965.81346608617</v>
      </c>
      <c r="AD188" s="50">
        <f t="shared" si="218"/>
        <v>4182749.0273952475</v>
      </c>
      <c r="AE188" s="51">
        <f t="shared" si="219"/>
        <v>10</v>
      </c>
      <c r="AF188" s="51" t="str">
        <f t="shared" si="220"/>
        <v>S</v>
      </c>
      <c r="AG188" s="40">
        <f t="shared" si="221"/>
        <v>-122</v>
      </c>
      <c r="AH188" s="41">
        <f t="shared" si="222"/>
        <v>-25</v>
      </c>
      <c r="AI188" s="42">
        <f t="shared" si="223"/>
        <v>-16.14</v>
      </c>
      <c r="AJ188" s="40">
        <f t="shared" si="224"/>
        <v>37</v>
      </c>
      <c r="AK188" s="41">
        <f t="shared" si="225"/>
        <v>47</v>
      </c>
      <c r="AL188" s="42">
        <f t="shared" si="226"/>
        <v>26.459</v>
      </c>
      <c r="AM188" s="43" t="str">
        <f t="shared" si="227"/>
        <v>-37º -47' -26,459" S</v>
      </c>
      <c r="AN188" s="43" t="str">
        <f t="shared" si="228"/>
        <v>122º 25' 16,14" W</v>
      </c>
      <c r="AO188" s="43" t="str">
        <f t="shared" si="229"/>
        <v>10 S 550966 4182749</v>
      </c>
    </row>
    <row r="189" spans="5:41" x14ac:dyDescent="0.25">
      <c r="E189" s="53">
        <v>37.775711000000001</v>
      </c>
      <c r="F189" s="53">
        <v>-122.394058</v>
      </c>
      <c r="G189" s="52">
        <f t="shared" si="196"/>
        <v>-2.136179296976906</v>
      </c>
      <c r="H189" s="52">
        <f t="shared" si="197"/>
        <v>0.65931053423183972</v>
      </c>
      <c r="I189" s="52">
        <f t="shared" si="198"/>
        <v>10</v>
      </c>
      <c r="J189" s="52">
        <f t="shared" si="199"/>
        <v>-123</v>
      </c>
      <c r="K189" s="52">
        <f t="shared" si="200"/>
        <v>1.0575682976119438E-2</v>
      </c>
      <c r="L189" s="52">
        <f t="shared" si="201"/>
        <v>8.3590201718611139E-3</v>
      </c>
      <c r="M189" s="52">
        <f t="shared" si="202"/>
        <v>8.3592148705705725E-3</v>
      </c>
      <c r="N189" s="52">
        <f t="shared" si="203"/>
        <v>2.707760122877545E-5</v>
      </c>
      <c r="O189" s="52">
        <f t="shared" si="204"/>
        <v>6383608.6927114148</v>
      </c>
      <c r="P189" s="52">
        <f t="shared" si="205"/>
        <v>1.4710876181660634E-7</v>
      </c>
      <c r="Q189" s="52">
        <f t="shared" si="206"/>
        <v>0.96837196228731826</v>
      </c>
      <c r="R189" s="52">
        <f t="shared" si="207"/>
        <v>0.60499571291451271</v>
      </c>
      <c r="S189" s="52">
        <f t="shared" si="208"/>
        <v>1.1434965153754988</v>
      </c>
      <c r="T189" s="52">
        <f t="shared" si="209"/>
        <v>1.0088713147602524</v>
      </c>
      <c r="U189" s="52">
        <f t="shared" si="210"/>
        <v>1.8074436583545868</v>
      </c>
      <c r="V189" s="52">
        <f t="shared" si="195"/>
        <v>5.0546225567071803E-3</v>
      </c>
      <c r="W189" s="52">
        <f t="shared" si="211"/>
        <v>4.2582015317955055E-5</v>
      </c>
      <c r="X189" s="52">
        <f t="shared" si="212"/>
        <v>1.6740578955036711E-7</v>
      </c>
      <c r="Y189" s="52">
        <f t="shared" si="213"/>
        <v>4180930.1515431842</v>
      </c>
      <c r="Z189" s="38" t="str">
        <f t="shared" si="214"/>
        <v>S</v>
      </c>
      <c r="AA189" s="38" t="str">
        <f t="shared" si="215"/>
        <v>S</v>
      </c>
      <c r="AB189" s="38" t="str">
        <f t="shared" si="216"/>
        <v>U</v>
      </c>
      <c r="AC189" s="50">
        <f t="shared" si="217"/>
        <v>553361.95932868728</v>
      </c>
      <c r="AD189" s="50">
        <f t="shared" si="218"/>
        <v>4181103.0043791942</v>
      </c>
      <c r="AE189" s="51">
        <f t="shared" si="219"/>
        <v>10</v>
      </c>
      <c r="AF189" s="51" t="str">
        <f t="shared" si="220"/>
        <v>S</v>
      </c>
      <c r="AG189" s="40">
        <f t="shared" si="221"/>
        <v>-122</v>
      </c>
      <c r="AH189" s="41">
        <f t="shared" si="222"/>
        <v>-23</v>
      </c>
      <c r="AI189" s="42">
        <f t="shared" si="223"/>
        <v>-38.609000000000002</v>
      </c>
      <c r="AJ189" s="40">
        <f t="shared" si="224"/>
        <v>37</v>
      </c>
      <c r="AK189" s="41">
        <f t="shared" si="225"/>
        <v>46</v>
      </c>
      <c r="AL189" s="42">
        <f t="shared" si="226"/>
        <v>32.56</v>
      </c>
      <c r="AM189" s="43" t="str">
        <f t="shared" si="227"/>
        <v>-37º -46' -32,56" S</v>
      </c>
      <c r="AN189" s="43" t="str">
        <f t="shared" si="228"/>
        <v>122º 23' 38,609" W</v>
      </c>
      <c r="AO189" s="43" t="str">
        <f t="shared" si="229"/>
        <v>10 S 553362 4181103</v>
      </c>
    </row>
    <row r="190" spans="5:41" x14ac:dyDescent="0.25">
      <c r="E190" s="53">
        <v>37.790475999999998</v>
      </c>
      <c r="F190" s="53">
        <v>-122.413065</v>
      </c>
      <c r="G190" s="52">
        <f t="shared" si="196"/>
        <v>-2.1365110317078324</v>
      </c>
      <c r="H190" s="52">
        <f t="shared" si="197"/>
        <v>0.65956823209589654</v>
      </c>
      <c r="I190" s="52">
        <f t="shared" si="198"/>
        <v>10</v>
      </c>
      <c r="J190" s="52">
        <f t="shared" si="199"/>
        <v>-123</v>
      </c>
      <c r="K190" s="52">
        <f t="shared" si="200"/>
        <v>1.0243948245193035E-2</v>
      </c>
      <c r="L190" s="52">
        <f t="shared" si="201"/>
        <v>8.0952090150479064E-3</v>
      </c>
      <c r="M190" s="52">
        <f t="shared" si="202"/>
        <v>8.0953858548505238E-3</v>
      </c>
      <c r="N190" s="52">
        <f t="shared" si="203"/>
        <v>2.5408850089614354E-5</v>
      </c>
      <c r="O190" s="52">
        <f t="shared" si="204"/>
        <v>6383614.0386177171</v>
      </c>
      <c r="P190" s="52">
        <f t="shared" si="205"/>
        <v>1.3791425333560382E-7</v>
      </c>
      <c r="Q190" s="52">
        <f t="shared" si="206"/>
        <v>0.96850043057313917</v>
      </c>
      <c r="R190" s="52">
        <f t="shared" si="207"/>
        <v>0.60483427139509649</v>
      </c>
      <c r="S190" s="52">
        <f t="shared" si="208"/>
        <v>1.1438184473824662</v>
      </c>
      <c r="T190" s="52">
        <f t="shared" si="209"/>
        <v>1.0090724033856238</v>
      </c>
      <c r="U190" s="52">
        <f t="shared" si="210"/>
        <v>1.8076948706287099</v>
      </c>
      <c r="V190" s="52">
        <f t="shared" si="195"/>
        <v>5.0546225567071803E-3</v>
      </c>
      <c r="W190" s="52">
        <f t="shared" si="211"/>
        <v>4.2582015317955055E-5</v>
      </c>
      <c r="X190" s="52">
        <f t="shared" si="212"/>
        <v>1.6740578955036711E-7</v>
      </c>
      <c r="Y190" s="52">
        <f t="shared" si="213"/>
        <v>4182568.2984540998</v>
      </c>
      <c r="Z190" s="38" t="str">
        <f t="shared" si="214"/>
        <v>S</v>
      </c>
      <c r="AA190" s="38" t="str">
        <f t="shared" si="215"/>
        <v>S</v>
      </c>
      <c r="AB190" s="38" t="str">
        <f t="shared" si="216"/>
        <v>U</v>
      </c>
      <c r="AC190" s="50">
        <f t="shared" si="217"/>
        <v>551677.82116675365</v>
      </c>
      <c r="AD190" s="50">
        <f t="shared" si="218"/>
        <v>4182730.4987686067</v>
      </c>
      <c r="AE190" s="51">
        <f t="shared" si="219"/>
        <v>10</v>
      </c>
      <c r="AF190" s="51" t="str">
        <f t="shared" si="220"/>
        <v>S</v>
      </c>
      <c r="AG190" s="40">
        <f t="shared" si="221"/>
        <v>-122</v>
      </c>
      <c r="AH190" s="41">
        <f t="shared" si="222"/>
        <v>-24</v>
      </c>
      <c r="AI190" s="42">
        <f t="shared" si="223"/>
        <v>-47.033999999999999</v>
      </c>
      <c r="AJ190" s="40">
        <f t="shared" si="224"/>
        <v>37</v>
      </c>
      <c r="AK190" s="41">
        <f t="shared" si="225"/>
        <v>47</v>
      </c>
      <c r="AL190" s="42">
        <f t="shared" si="226"/>
        <v>25.713999999999999</v>
      </c>
      <c r="AM190" s="43" t="str">
        <f t="shared" si="227"/>
        <v>-37º -47' -25,714" S</v>
      </c>
      <c r="AN190" s="43" t="str">
        <f t="shared" si="228"/>
        <v>122º 24' 47,034" W</v>
      </c>
      <c r="AO190" s="43" t="str">
        <f t="shared" si="229"/>
        <v>10 S 551678 4182730</v>
      </c>
    </row>
    <row r="191" spans="5:41" x14ac:dyDescent="0.25">
      <c r="E191" s="53">
        <v>37.794049999999999</v>
      </c>
      <c r="F191" s="53">
        <v>-122.42324000000001</v>
      </c>
      <c r="G191" s="52">
        <f t="shared" si="196"/>
        <v>-2.1366886189592229</v>
      </c>
      <c r="H191" s="52">
        <f t="shared" si="197"/>
        <v>0.65963061016336288</v>
      </c>
      <c r="I191" s="52">
        <f t="shared" si="198"/>
        <v>10</v>
      </c>
      <c r="J191" s="52">
        <f t="shared" si="199"/>
        <v>-123</v>
      </c>
      <c r="K191" s="52">
        <f t="shared" si="200"/>
        <v>1.0066360993802537E-2</v>
      </c>
      <c r="L191" s="52">
        <f t="shared" si="201"/>
        <v>7.9544919208224384E-3</v>
      </c>
      <c r="M191" s="52">
        <f t="shared" si="202"/>
        <v>7.9546596978781331E-3</v>
      </c>
      <c r="N191" s="52">
        <f t="shared" si="203"/>
        <v>2.4536286163057142E-5</v>
      </c>
      <c r="O191" s="52">
        <f t="shared" si="204"/>
        <v>6383615.3327506119</v>
      </c>
      <c r="P191" s="52">
        <f t="shared" si="205"/>
        <v>1.3314818180454299E-7</v>
      </c>
      <c r="Q191" s="52">
        <f t="shared" si="206"/>
        <v>0.96853148879574369</v>
      </c>
      <c r="R191" s="52">
        <f t="shared" si="207"/>
        <v>0.60479515442911302</v>
      </c>
      <c r="S191" s="52">
        <f t="shared" si="208"/>
        <v>1.1438963545612348</v>
      </c>
      <c r="T191" s="52">
        <f t="shared" si="209"/>
        <v>1.0091210545282043</v>
      </c>
      <c r="U191" s="52">
        <f t="shared" si="210"/>
        <v>1.8077556335446223</v>
      </c>
      <c r="V191" s="52">
        <f t="shared" si="195"/>
        <v>5.0546225567071803E-3</v>
      </c>
      <c r="W191" s="52">
        <f t="shared" si="211"/>
        <v>4.2582015317955055E-5</v>
      </c>
      <c r="X191" s="52">
        <f t="shared" si="212"/>
        <v>1.6740578955036711E-7</v>
      </c>
      <c r="Y191" s="52">
        <f t="shared" si="213"/>
        <v>4182964.8271499793</v>
      </c>
      <c r="Z191" s="38" t="str">
        <f t="shared" si="214"/>
        <v>S</v>
      </c>
      <c r="AA191" s="38" t="str">
        <f t="shared" si="215"/>
        <v>S</v>
      </c>
      <c r="AB191" s="38" t="str">
        <f t="shared" si="216"/>
        <v>U</v>
      </c>
      <c r="AC191" s="50">
        <f t="shared" si="217"/>
        <v>550779.48986792029</v>
      </c>
      <c r="AD191" s="50">
        <f t="shared" si="218"/>
        <v>4183121.4573833938</v>
      </c>
      <c r="AE191" s="51">
        <f t="shared" si="219"/>
        <v>10</v>
      </c>
      <c r="AF191" s="51" t="str">
        <f t="shared" si="220"/>
        <v>S</v>
      </c>
      <c r="AG191" s="40">
        <f t="shared" si="221"/>
        <v>-122</v>
      </c>
      <c r="AH191" s="41">
        <f t="shared" si="222"/>
        <v>-25</v>
      </c>
      <c r="AI191" s="42">
        <f t="shared" si="223"/>
        <v>-23.664000000000001</v>
      </c>
      <c r="AJ191" s="40">
        <f t="shared" si="224"/>
        <v>37</v>
      </c>
      <c r="AK191" s="41">
        <f t="shared" si="225"/>
        <v>47</v>
      </c>
      <c r="AL191" s="42">
        <f t="shared" si="226"/>
        <v>38.58</v>
      </c>
      <c r="AM191" s="43" t="str">
        <f t="shared" si="227"/>
        <v>-37º -47' -38,58" S</v>
      </c>
      <c r="AN191" s="43" t="str">
        <f t="shared" si="228"/>
        <v>122º 25' 23,664" W</v>
      </c>
      <c r="AO191" s="43" t="str">
        <f t="shared" si="229"/>
        <v>10 S 550779 4183121</v>
      </c>
    </row>
    <row r="192" spans="5:41" x14ac:dyDescent="0.25">
      <c r="E192" s="53">
        <v>37.745598000000001</v>
      </c>
      <c r="F192" s="53">
        <v>-122.40500900000001</v>
      </c>
      <c r="G192" s="52">
        <f t="shared" si="196"/>
        <v>-2.1363704279832918</v>
      </c>
      <c r="H192" s="52">
        <f t="shared" si="197"/>
        <v>0.65878496323418656</v>
      </c>
      <c r="I192" s="52">
        <f t="shared" si="198"/>
        <v>10</v>
      </c>
      <c r="J192" s="52">
        <f t="shared" si="199"/>
        <v>-123</v>
      </c>
      <c r="K192" s="52">
        <f t="shared" si="200"/>
        <v>1.0384551969733646E-2</v>
      </c>
      <c r="L192" s="52">
        <f t="shared" si="201"/>
        <v>8.2112978121837276E-3</v>
      </c>
      <c r="M192" s="52">
        <f t="shared" si="202"/>
        <v>8.2114823696955545E-3</v>
      </c>
      <c r="N192" s="52">
        <f t="shared" si="203"/>
        <v>2.610060675012349E-5</v>
      </c>
      <c r="O192" s="52">
        <f t="shared" si="204"/>
        <v>6383597.7920576492</v>
      </c>
      <c r="P192" s="52">
        <f t="shared" si="205"/>
        <v>1.4207062533821802E-7</v>
      </c>
      <c r="Q192" s="52">
        <f t="shared" si="206"/>
        <v>0.96810915586098256</v>
      </c>
      <c r="R192" s="52">
        <f t="shared" si="207"/>
        <v>0.60532417376938619</v>
      </c>
      <c r="S192" s="52">
        <f t="shared" si="208"/>
        <v>1.1428395411646779</v>
      </c>
      <c r="T192" s="52">
        <f t="shared" si="209"/>
        <v>1.0084606993158549</v>
      </c>
      <c r="U192" s="52">
        <f t="shared" si="210"/>
        <v>1.8069303808173107</v>
      </c>
      <c r="V192" s="52">
        <f t="shared" si="195"/>
        <v>5.0546225567071803E-3</v>
      </c>
      <c r="W192" s="52">
        <f t="shared" si="211"/>
        <v>4.2582015317955055E-5</v>
      </c>
      <c r="X192" s="52">
        <f t="shared" si="212"/>
        <v>1.6740578955036711E-7</v>
      </c>
      <c r="Y192" s="52">
        <f t="shared" si="213"/>
        <v>4177589.1878042328</v>
      </c>
      <c r="Z192" s="38" t="str">
        <f t="shared" si="214"/>
        <v>S</v>
      </c>
      <c r="AA192" s="38" t="str">
        <f t="shared" si="215"/>
        <v>S</v>
      </c>
      <c r="AB192" s="38" t="str">
        <f t="shared" si="216"/>
        <v>U</v>
      </c>
      <c r="AC192" s="50">
        <f t="shared" si="217"/>
        <v>552418.80320709944</v>
      </c>
      <c r="AD192" s="50">
        <f t="shared" si="218"/>
        <v>4177755.8036035253</v>
      </c>
      <c r="AE192" s="51">
        <f t="shared" si="219"/>
        <v>10</v>
      </c>
      <c r="AF192" s="51" t="str">
        <f t="shared" si="220"/>
        <v>S</v>
      </c>
      <c r="AG192" s="40">
        <f t="shared" si="221"/>
        <v>-122</v>
      </c>
      <c r="AH192" s="41">
        <f t="shared" si="222"/>
        <v>-24</v>
      </c>
      <c r="AI192" s="42">
        <f t="shared" si="223"/>
        <v>-18.032</v>
      </c>
      <c r="AJ192" s="40">
        <f t="shared" si="224"/>
        <v>37</v>
      </c>
      <c r="AK192" s="41">
        <f t="shared" si="225"/>
        <v>44</v>
      </c>
      <c r="AL192" s="42">
        <f t="shared" si="226"/>
        <v>44.152999999999999</v>
      </c>
      <c r="AM192" s="43" t="str">
        <f t="shared" si="227"/>
        <v>-37º -44' -44,153" S</v>
      </c>
      <c r="AN192" s="43" t="str">
        <f t="shared" si="228"/>
        <v>122º 24' 18,032" W</v>
      </c>
      <c r="AO192" s="43" t="str">
        <f t="shared" si="229"/>
        <v>10 S 552419 4177756</v>
      </c>
    </row>
    <row r="193" spans="5:41" x14ac:dyDescent="0.25">
      <c r="E193" s="53">
        <v>37.781897999999998</v>
      </c>
      <c r="F193" s="53">
        <v>-122.420666</v>
      </c>
      <c r="G193" s="52">
        <f t="shared" si="196"/>
        <v>-2.1366436941842766</v>
      </c>
      <c r="H193" s="52">
        <f t="shared" si="197"/>
        <v>0.65941851775266058</v>
      </c>
      <c r="I193" s="52">
        <f t="shared" si="198"/>
        <v>10</v>
      </c>
      <c r="J193" s="52">
        <f t="shared" si="199"/>
        <v>-123</v>
      </c>
      <c r="K193" s="52">
        <f t="shared" si="200"/>
        <v>1.0111285768748868E-2</v>
      </c>
      <c r="L193" s="52">
        <f t="shared" si="201"/>
        <v>7.9913045270752336E-3</v>
      </c>
      <c r="M193" s="52">
        <f t="shared" si="202"/>
        <v>7.9914746443545733E-3</v>
      </c>
      <c r="N193" s="52">
        <f t="shared" si="203"/>
        <v>2.4753083587958358E-5</v>
      </c>
      <c r="O193" s="52">
        <f t="shared" si="204"/>
        <v>6383610.9327265564</v>
      </c>
      <c r="P193" s="52">
        <f t="shared" si="205"/>
        <v>1.3442768397696328E-7</v>
      </c>
      <c r="Q193" s="52">
        <f t="shared" si="206"/>
        <v>0.96842582585766857</v>
      </c>
      <c r="R193" s="52">
        <f t="shared" si="207"/>
        <v>0.60492809510081558</v>
      </c>
      <c r="S193" s="52">
        <f t="shared" si="208"/>
        <v>1.143631430681495</v>
      </c>
      <c r="T193" s="52">
        <f t="shared" si="209"/>
        <v>1.0089555967863251</v>
      </c>
      <c r="U193" s="52">
        <f t="shared" si="210"/>
        <v>1.8075489608609712</v>
      </c>
      <c r="V193" s="52">
        <f t="shared" si="195"/>
        <v>5.0546225567071803E-3</v>
      </c>
      <c r="W193" s="52">
        <f t="shared" si="211"/>
        <v>4.2582015317955055E-5</v>
      </c>
      <c r="X193" s="52">
        <f t="shared" si="212"/>
        <v>1.6740578955036711E-7</v>
      </c>
      <c r="Y193" s="52">
        <f t="shared" si="213"/>
        <v>4181616.5861887154</v>
      </c>
      <c r="Z193" s="38" t="str">
        <f t="shared" si="214"/>
        <v>S</v>
      </c>
      <c r="AA193" s="38" t="str">
        <f t="shared" si="215"/>
        <v>S</v>
      </c>
      <c r="AB193" s="38" t="str">
        <f t="shared" si="216"/>
        <v>U</v>
      </c>
      <c r="AC193" s="50">
        <f t="shared" si="217"/>
        <v>551014.46719422773</v>
      </c>
      <c r="AD193" s="50">
        <f t="shared" si="218"/>
        <v>4181774.6002649679</v>
      </c>
      <c r="AE193" s="51">
        <f t="shared" si="219"/>
        <v>10</v>
      </c>
      <c r="AF193" s="51" t="str">
        <f t="shared" si="220"/>
        <v>S</v>
      </c>
      <c r="AG193" s="40">
        <f t="shared" si="221"/>
        <v>-122</v>
      </c>
      <c r="AH193" s="41">
        <f t="shared" si="222"/>
        <v>-25</v>
      </c>
      <c r="AI193" s="42">
        <f t="shared" si="223"/>
        <v>-14.398</v>
      </c>
      <c r="AJ193" s="40">
        <f t="shared" si="224"/>
        <v>37</v>
      </c>
      <c r="AK193" s="41">
        <f t="shared" si="225"/>
        <v>46</v>
      </c>
      <c r="AL193" s="42">
        <f t="shared" si="226"/>
        <v>54.832999999999998</v>
      </c>
      <c r="AM193" s="43" t="str">
        <f t="shared" si="227"/>
        <v>-37º -46' -54,833" S</v>
      </c>
      <c r="AN193" s="43" t="str">
        <f t="shared" si="228"/>
        <v>122º 25' 14,398" W</v>
      </c>
      <c r="AO193" s="43" t="str">
        <f t="shared" si="229"/>
        <v>10 S 551014 4181775</v>
      </c>
    </row>
    <row r="194" spans="5:41" x14ac:dyDescent="0.25">
      <c r="E194" s="53">
        <v>37.765188999999999</v>
      </c>
      <c r="F194" s="53">
        <v>-122.39458500000001</v>
      </c>
      <c r="G194" s="52">
        <f t="shared" si="196"/>
        <v>-2.136188494862064</v>
      </c>
      <c r="H194" s="52">
        <f t="shared" si="197"/>
        <v>0.65912689068794472</v>
      </c>
      <c r="I194" s="52">
        <f t="shared" si="198"/>
        <v>10</v>
      </c>
      <c r="J194" s="52">
        <f t="shared" si="199"/>
        <v>-123</v>
      </c>
      <c r="K194" s="52">
        <f t="shared" si="200"/>
        <v>1.0566485090961475E-2</v>
      </c>
      <c r="L194" s="52">
        <f t="shared" si="201"/>
        <v>8.3529389465343655E-3</v>
      </c>
      <c r="M194" s="52">
        <f t="shared" si="202"/>
        <v>8.3531332206085458E-3</v>
      </c>
      <c r="N194" s="52">
        <f t="shared" si="203"/>
        <v>2.702796103670746E-5</v>
      </c>
      <c r="O194" s="52">
        <f t="shared" si="204"/>
        <v>6383604.8834929755</v>
      </c>
      <c r="P194" s="52">
        <f t="shared" si="205"/>
        <v>1.4693659642450751E-7</v>
      </c>
      <c r="Q194" s="52">
        <f t="shared" si="206"/>
        <v>0.96828025480162183</v>
      </c>
      <c r="R194" s="52">
        <f t="shared" si="207"/>
        <v>0.60511060437626496</v>
      </c>
      <c r="S194" s="52">
        <f t="shared" si="208"/>
        <v>1.1432670180887556</v>
      </c>
      <c r="T194" s="52">
        <f t="shared" si="209"/>
        <v>1.0087279146606329</v>
      </c>
      <c r="U194" s="52">
        <f t="shared" si="210"/>
        <v>1.8072644528484869</v>
      </c>
      <c r="V194" s="52">
        <f t="shared" si="195"/>
        <v>5.0546225567071803E-3</v>
      </c>
      <c r="W194" s="52">
        <f t="shared" si="211"/>
        <v>4.2582015317955055E-5</v>
      </c>
      <c r="X194" s="52">
        <f t="shared" si="212"/>
        <v>1.6740578955036711E-7</v>
      </c>
      <c r="Y194" s="52">
        <f t="shared" si="213"/>
        <v>4179762.7594187777</v>
      </c>
      <c r="Z194" s="38" t="str">
        <f t="shared" si="214"/>
        <v>S</v>
      </c>
      <c r="AA194" s="38" t="str">
        <f t="shared" si="215"/>
        <v>S</v>
      </c>
      <c r="AB194" s="38" t="str">
        <f t="shared" si="216"/>
        <v>U</v>
      </c>
      <c r="AC194" s="50">
        <f t="shared" si="217"/>
        <v>553323.10463124909</v>
      </c>
      <c r="AD194" s="50">
        <f t="shared" si="218"/>
        <v>4179935.2952681943</v>
      </c>
      <c r="AE194" s="51">
        <f t="shared" si="219"/>
        <v>10</v>
      </c>
      <c r="AF194" s="51" t="str">
        <f t="shared" si="220"/>
        <v>S</v>
      </c>
      <c r="AG194" s="40">
        <f t="shared" si="221"/>
        <v>-122</v>
      </c>
      <c r="AH194" s="41">
        <f t="shared" si="222"/>
        <v>-23</v>
      </c>
      <c r="AI194" s="42">
        <f t="shared" si="223"/>
        <v>-40.506</v>
      </c>
      <c r="AJ194" s="40">
        <f t="shared" si="224"/>
        <v>37</v>
      </c>
      <c r="AK194" s="41">
        <f t="shared" si="225"/>
        <v>45</v>
      </c>
      <c r="AL194" s="42">
        <f t="shared" si="226"/>
        <v>54.68</v>
      </c>
      <c r="AM194" s="43" t="str">
        <f t="shared" si="227"/>
        <v>-37º -45' -54,68" S</v>
      </c>
      <c r="AN194" s="43" t="str">
        <f t="shared" si="228"/>
        <v>122º 23' 40,506" W</v>
      </c>
      <c r="AO194" s="43" t="str">
        <f t="shared" si="229"/>
        <v>10 S 553323 4179935</v>
      </c>
    </row>
    <row r="195" spans="5:41" x14ac:dyDescent="0.25">
      <c r="E195" s="53">
        <v>37.737667999999999</v>
      </c>
      <c r="F195" s="53">
        <v>-122.410332</v>
      </c>
      <c r="G195" s="52">
        <f t="shared" si="196"/>
        <v>-2.1364633318593751</v>
      </c>
      <c r="H195" s="52">
        <f t="shared" si="197"/>
        <v>0.65864655862450339</v>
      </c>
      <c r="I195" s="52">
        <f t="shared" si="198"/>
        <v>10</v>
      </c>
      <c r="J195" s="52">
        <f t="shared" si="199"/>
        <v>-123</v>
      </c>
      <c r="K195" s="52">
        <f t="shared" si="200"/>
        <v>1.0291648093650352E-2</v>
      </c>
      <c r="L195" s="52">
        <f t="shared" si="201"/>
        <v>8.1387111115449485E-3</v>
      </c>
      <c r="M195" s="52">
        <f t="shared" si="202"/>
        <v>8.1388908176807627E-3</v>
      </c>
      <c r="N195" s="52">
        <f t="shared" si="203"/>
        <v>2.5633836790550646E-5</v>
      </c>
      <c r="O195" s="52">
        <f t="shared" si="204"/>
        <v>6383594.9219660396</v>
      </c>
      <c r="P195" s="52">
        <f t="shared" si="205"/>
        <v>1.3959975663158675E-7</v>
      </c>
      <c r="Q195" s="52">
        <f t="shared" si="206"/>
        <v>0.96803977009998377</v>
      </c>
      <c r="R195" s="52">
        <f t="shared" si="207"/>
        <v>0.60541049307103845</v>
      </c>
      <c r="S195" s="52">
        <f t="shared" si="208"/>
        <v>1.1426664436744953</v>
      </c>
      <c r="T195" s="52">
        <f t="shared" si="209"/>
        <v>1.008352456023631</v>
      </c>
      <c r="U195" s="52">
        <f t="shared" si="210"/>
        <v>1.806795004962422</v>
      </c>
      <c r="V195" s="52">
        <f t="shared" si="195"/>
        <v>5.0546225567071803E-3</v>
      </c>
      <c r="W195" s="52">
        <f t="shared" si="211"/>
        <v>4.2582015317955055E-5</v>
      </c>
      <c r="X195" s="52">
        <f t="shared" si="212"/>
        <v>1.6740578955036711E-7</v>
      </c>
      <c r="Y195" s="52">
        <f t="shared" si="213"/>
        <v>4176709.3765358832</v>
      </c>
      <c r="Z195" s="38" t="str">
        <f t="shared" si="214"/>
        <v>S</v>
      </c>
      <c r="AA195" s="38" t="str">
        <f t="shared" si="215"/>
        <v>S</v>
      </c>
      <c r="AB195" s="38" t="str">
        <f t="shared" si="216"/>
        <v>U</v>
      </c>
      <c r="AC195" s="50">
        <f t="shared" si="217"/>
        <v>551955.38451183587</v>
      </c>
      <c r="AD195" s="50">
        <f t="shared" si="218"/>
        <v>4176873.0125890933</v>
      </c>
      <c r="AE195" s="51">
        <f t="shared" si="219"/>
        <v>10</v>
      </c>
      <c r="AF195" s="51" t="str">
        <f t="shared" si="220"/>
        <v>S</v>
      </c>
      <c r="AG195" s="40">
        <f t="shared" si="221"/>
        <v>-122</v>
      </c>
      <c r="AH195" s="41">
        <f t="shared" si="222"/>
        <v>-24</v>
      </c>
      <c r="AI195" s="42">
        <f t="shared" si="223"/>
        <v>-37.195</v>
      </c>
      <c r="AJ195" s="40">
        <f t="shared" si="224"/>
        <v>37</v>
      </c>
      <c r="AK195" s="41">
        <f t="shared" si="225"/>
        <v>44</v>
      </c>
      <c r="AL195" s="42">
        <f t="shared" si="226"/>
        <v>15.605</v>
      </c>
      <c r="AM195" s="43" t="str">
        <f t="shared" si="227"/>
        <v>-37º -44' -15,605" S</v>
      </c>
      <c r="AN195" s="43" t="str">
        <f t="shared" si="228"/>
        <v>122º 24' 37,195" W</v>
      </c>
      <c r="AO195" s="43" t="str">
        <f t="shared" si="229"/>
        <v>10 S 551955 4176873</v>
      </c>
    </row>
    <row r="196" spans="5:41" x14ac:dyDescent="0.25">
      <c r="E196" s="53">
        <v>37.775803000000003</v>
      </c>
      <c r="F196" s="53">
        <v>-122.394231</v>
      </c>
      <c r="G196" s="52">
        <f t="shared" si="196"/>
        <v>-2.1361823163965119</v>
      </c>
      <c r="H196" s="52">
        <f t="shared" si="197"/>
        <v>0.65931213993475157</v>
      </c>
      <c r="I196" s="52">
        <f t="shared" si="198"/>
        <v>10</v>
      </c>
      <c r="J196" s="52">
        <f t="shared" si="199"/>
        <v>-123</v>
      </c>
      <c r="K196" s="52">
        <f t="shared" si="200"/>
        <v>1.057266355651354E-2</v>
      </c>
      <c r="L196" s="52">
        <f t="shared" si="201"/>
        <v>8.3566233122616754E-3</v>
      </c>
      <c r="M196" s="52">
        <f t="shared" si="202"/>
        <v>8.3568178435311797E-3</v>
      </c>
      <c r="N196" s="52">
        <f t="shared" si="203"/>
        <v>2.7062163801883088E-5</v>
      </c>
      <c r="O196" s="52">
        <f t="shared" si="204"/>
        <v>6383608.7260192623</v>
      </c>
      <c r="P196" s="52">
        <f t="shared" si="205"/>
        <v>1.470240403368759E-7</v>
      </c>
      <c r="Q196" s="52">
        <f t="shared" si="206"/>
        <v>0.96837276356342605</v>
      </c>
      <c r="R196" s="52">
        <f t="shared" si="207"/>
        <v>0.60499470777561726</v>
      </c>
      <c r="S196" s="52">
        <f t="shared" si="208"/>
        <v>1.1434985217164646</v>
      </c>
      <c r="T196" s="52">
        <f t="shared" si="209"/>
        <v>1.0088725682312527</v>
      </c>
      <c r="U196" s="52">
        <f t="shared" si="210"/>
        <v>1.8074452245784494</v>
      </c>
      <c r="V196" s="52">
        <f t="shared" si="195"/>
        <v>5.0546225567071803E-3</v>
      </c>
      <c r="W196" s="52">
        <f t="shared" si="211"/>
        <v>4.2582015317955055E-5</v>
      </c>
      <c r="X196" s="52">
        <f t="shared" si="212"/>
        <v>1.6740578955036711E-7</v>
      </c>
      <c r="Y196" s="52">
        <f t="shared" si="213"/>
        <v>4180940.3587445174</v>
      </c>
      <c r="Z196" s="38" t="str">
        <f t="shared" si="214"/>
        <v>S</v>
      </c>
      <c r="AA196" s="38" t="str">
        <f t="shared" si="215"/>
        <v>S</v>
      </c>
      <c r="AB196" s="38" t="str">
        <f t="shared" si="216"/>
        <v>U</v>
      </c>
      <c r="AC196" s="50">
        <f t="shared" si="217"/>
        <v>553346.65792213276</v>
      </c>
      <c r="AD196" s="50">
        <f t="shared" si="218"/>
        <v>4181113.1130349073</v>
      </c>
      <c r="AE196" s="51">
        <f t="shared" si="219"/>
        <v>10</v>
      </c>
      <c r="AF196" s="51" t="str">
        <f t="shared" si="220"/>
        <v>S</v>
      </c>
      <c r="AG196" s="40">
        <f t="shared" si="221"/>
        <v>-122</v>
      </c>
      <c r="AH196" s="41">
        <f t="shared" si="222"/>
        <v>-23</v>
      </c>
      <c r="AI196" s="42">
        <f t="shared" si="223"/>
        <v>-39.231999999999999</v>
      </c>
      <c r="AJ196" s="40">
        <f t="shared" si="224"/>
        <v>37</v>
      </c>
      <c r="AK196" s="41">
        <f t="shared" si="225"/>
        <v>46</v>
      </c>
      <c r="AL196" s="42">
        <f t="shared" si="226"/>
        <v>32.890999999999998</v>
      </c>
      <c r="AM196" s="43" t="str">
        <f t="shared" si="227"/>
        <v>-37º -46' -32,891" S</v>
      </c>
      <c r="AN196" s="43" t="str">
        <f t="shared" si="228"/>
        <v>122º 23' 39,232" W</v>
      </c>
      <c r="AO196" s="43" t="str">
        <f t="shared" si="229"/>
        <v>10 S 553347 4181113</v>
      </c>
    </row>
    <row r="197" spans="5:41" x14ac:dyDescent="0.25">
      <c r="E197" s="53">
        <v>37.788491999999998</v>
      </c>
      <c r="F197" s="53">
        <v>-122.41645200000001</v>
      </c>
      <c r="G197" s="52">
        <f t="shared" si="196"/>
        <v>-2.1365701460095976</v>
      </c>
      <c r="H197" s="52">
        <f t="shared" si="197"/>
        <v>0.65953360476353695</v>
      </c>
      <c r="I197" s="52">
        <f t="shared" si="198"/>
        <v>10</v>
      </c>
      <c r="J197" s="52">
        <f t="shared" si="199"/>
        <v>-123</v>
      </c>
      <c r="K197" s="52">
        <f t="shared" si="200"/>
        <v>1.018483394342784E-2</v>
      </c>
      <c r="L197" s="52">
        <f t="shared" si="201"/>
        <v>8.0487120695082806E-3</v>
      </c>
      <c r="M197" s="52">
        <f t="shared" si="202"/>
        <v>8.0488858795247607E-3</v>
      </c>
      <c r="N197" s="52">
        <f t="shared" si="203"/>
        <v>2.5115990561763724E-5</v>
      </c>
      <c r="O197" s="52">
        <f t="shared" si="204"/>
        <v>6383613.3202365162</v>
      </c>
      <c r="P197" s="52">
        <f t="shared" si="205"/>
        <v>1.3634176322586356E-7</v>
      </c>
      <c r="Q197" s="52">
        <f t="shared" si="206"/>
        <v>0.96848318301638325</v>
      </c>
      <c r="R197" s="52">
        <f t="shared" si="207"/>
        <v>0.60485597952411208</v>
      </c>
      <c r="S197" s="52">
        <f t="shared" si="208"/>
        <v>1.1437751962717286</v>
      </c>
      <c r="T197" s="52">
        <f t="shared" si="209"/>
        <v>1.0090453920848246</v>
      </c>
      <c r="U197" s="52">
        <f t="shared" si="210"/>
        <v>1.8076611322872616</v>
      </c>
      <c r="V197" s="52">
        <f t="shared" si="195"/>
        <v>5.0546225567071803E-3</v>
      </c>
      <c r="W197" s="52">
        <f t="shared" si="211"/>
        <v>4.2582015317955055E-5</v>
      </c>
      <c r="X197" s="52">
        <f t="shared" si="212"/>
        <v>1.6740578955036711E-7</v>
      </c>
      <c r="Y197" s="52">
        <f t="shared" si="213"/>
        <v>4182348.1774242753</v>
      </c>
      <c r="Z197" s="38" t="str">
        <f t="shared" si="214"/>
        <v>S</v>
      </c>
      <c r="AA197" s="38" t="str">
        <f t="shared" si="215"/>
        <v>S</v>
      </c>
      <c r="AB197" s="38" t="str">
        <f t="shared" si="216"/>
        <v>U</v>
      </c>
      <c r="AC197" s="50">
        <f t="shared" si="217"/>
        <v>551380.97744872211</v>
      </c>
      <c r="AD197" s="50">
        <f t="shared" si="218"/>
        <v>4182508.508218036</v>
      </c>
      <c r="AE197" s="51">
        <f t="shared" si="219"/>
        <v>10</v>
      </c>
      <c r="AF197" s="51" t="str">
        <f t="shared" si="220"/>
        <v>S</v>
      </c>
      <c r="AG197" s="40">
        <f t="shared" si="221"/>
        <v>-122</v>
      </c>
      <c r="AH197" s="41">
        <f t="shared" si="222"/>
        <v>-24</v>
      </c>
      <c r="AI197" s="42">
        <f t="shared" si="223"/>
        <v>-59.226999999999997</v>
      </c>
      <c r="AJ197" s="40">
        <f t="shared" si="224"/>
        <v>37</v>
      </c>
      <c r="AK197" s="41">
        <f t="shared" si="225"/>
        <v>47</v>
      </c>
      <c r="AL197" s="42">
        <f t="shared" si="226"/>
        <v>18.571000000000002</v>
      </c>
      <c r="AM197" s="43" t="str">
        <f t="shared" si="227"/>
        <v>-37º -47' -18,571" S</v>
      </c>
      <c r="AN197" s="43" t="str">
        <f t="shared" si="228"/>
        <v>122º 24' 59,227" W</v>
      </c>
      <c r="AO197" s="43" t="str">
        <f t="shared" si="229"/>
        <v>10 S 551381 4182509</v>
      </c>
    </row>
    <row r="198" spans="5:41" x14ac:dyDescent="0.25">
      <c r="E198" s="53">
        <v>37.751083374022997</v>
      </c>
      <c r="F198" s="53">
        <v>-122.40623474121</v>
      </c>
      <c r="G198" s="52">
        <f t="shared" si="196"/>
        <v>-2.1363918212031834</v>
      </c>
      <c r="H198" s="52">
        <f t="shared" si="197"/>
        <v>0.65888070107159125</v>
      </c>
      <c r="I198" s="52">
        <f t="shared" si="198"/>
        <v>10</v>
      </c>
      <c r="J198" s="52">
        <f t="shared" si="199"/>
        <v>-123</v>
      </c>
      <c r="K198" s="52">
        <f t="shared" si="200"/>
        <v>1.0363158749842061E-2</v>
      </c>
      <c r="L198" s="52">
        <f t="shared" si="201"/>
        <v>8.1937749447124845E-3</v>
      </c>
      <c r="M198" s="52">
        <f t="shared" si="202"/>
        <v>8.1939583231779144E-3</v>
      </c>
      <c r="N198" s="52">
        <f t="shared" si="203"/>
        <v>2.5994462499401294E-5</v>
      </c>
      <c r="O198" s="52">
        <f t="shared" si="204"/>
        <v>6383599.7774924524</v>
      </c>
      <c r="P198" s="52">
        <f t="shared" si="205"/>
        <v>1.4144391897965303E-7</v>
      </c>
      <c r="Q198" s="52">
        <f t="shared" si="206"/>
        <v>0.96815710827825985</v>
      </c>
      <c r="R198" s="52">
        <f t="shared" si="207"/>
        <v>0.60526442115654355</v>
      </c>
      <c r="S198" s="52">
        <f t="shared" si="208"/>
        <v>1.1429592552107213</v>
      </c>
      <c r="T198" s="52">
        <f t="shared" si="209"/>
        <v>1.0085355466971768</v>
      </c>
      <c r="U198" s="52">
        <f t="shared" si="210"/>
        <v>1.8070239726836987</v>
      </c>
      <c r="V198" s="52">
        <f t="shared" ref="V198:V261" si="230">(3/4)*$C$18</f>
        <v>5.0546225567071803E-3</v>
      </c>
      <c r="W198" s="52">
        <f t="shared" si="211"/>
        <v>4.2582015317955055E-5</v>
      </c>
      <c r="X198" s="52">
        <f t="shared" si="212"/>
        <v>1.6740578955036711E-7</v>
      </c>
      <c r="Y198" s="52">
        <f t="shared" si="213"/>
        <v>4178197.7753682747</v>
      </c>
      <c r="Z198" s="38" t="str">
        <f t="shared" si="214"/>
        <v>S</v>
      </c>
      <c r="AA198" s="38" t="str">
        <f t="shared" si="215"/>
        <v>S</v>
      </c>
      <c r="AB198" s="38" t="str">
        <f t="shared" si="216"/>
        <v>U</v>
      </c>
      <c r="AC198" s="50">
        <f t="shared" si="217"/>
        <v>552306.9529947876</v>
      </c>
      <c r="AD198" s="50">
        <f t="shared" si="218"/>
        <v>4178363.7136367727</v>
      </c>
      <c r="AE198" s="51">
        <f t="shared" si="219"/>
        <v>10</v>
      </c>
      <c r="AF198" s="51" t="str">
        <f t="shared" si="220"/>
        <v>S</v>
      </c>
      <c r="AG198" s="40">
        <f t="shared" si="221"/>
        <v>-122</v>
      </c>
      <c r="AH198" s="41">
        <f t="shared" si="222"/>
        <v>-24</v>
      </c>
      <c r="AI198" s="42">
        <f t="shared" si="223"/>
        <v>-22.445</v>
      </c>
      <c r="AJ198" s="40">
        <f t="shared" si="224"/>
        <v>37</v>
      </c>
      <c r="AK198" s="41">
        <f t="shared" si="225"/>
        <v>45</v>
      </c>
      <c r="AL198" s="42">
        <f t="shared" si="226"/>
        <v>3.9</v>
      </c>
      <c r="AM198" s="43" t="str">
        <f t="shared" si="227"/>
        <v>-37º -45' -3,9" S</v>
      </c>
      <c r="AN198" s="43" t="str">
        <f t="shared" si="228"/>
        <v>122º 24' 22,445" W</v>
      </c>
      <c r="AO198" s="43" t="str">
        <f t="shared" si="229"/>
        <v>10 S 552307 4178364</v>
      </c>
    </row>
    <row r="199" spans="5:41" x14ac:dyDescent="0.25">
      <c r="E199" s="53">
        <v>37.787514000000002</v>
      </c>
      <c r="F199" s="53">
        <v>-122.419117</v>
      </c>
      <c r="G199" s="52">
        <f t="shared" si="196"/>
        <v>-2.1366166590341633</v>
      </c>
      <c r="H199" s="52">
        <f t="shared" si="197"/>
        <v>0.65951653544345257</v>
      </c>
      <c r="I199" s="52">
        <f t="shared" si="198"/>
        <v>10</v>
      </c>
      <c r="J199" s="52">
        <f t="shared" si="199"/>
        <v>-123</v>
      </c>
      <c r="K199" s="52">
        <f t="shared" si="200"/>
        <v>1.0138320918862131E-2</v>
      </c>
      <c r="L199" s="52">
        <f t="shared" si="201"/>
        <v>8.0120617783012247E-3</v>
      </c>
      <c r="M199" s="52">
        <f t="shared" si="202"/>
        <v>8.0122332246896372E-3</v>
      </c>
      <c r="N199" s="52">
        <f t="shared" si="203"/>
        <v>2.4886886533792563E-5</v>
      </c>
      <c r="O199" s="52">
        <f t="shared" si="204"/>
        <v>6383612.9661199348</v>
      </c>
      <c r="P199" s="52">
        <f t="shared" si="205"/>
        <v>1.3510643262395964E-7</v>
      </c>
      <c r="Q199" s="52">
        <f t="shared" si="206"/>
        <v>0.96847467923531905</v>
      </c>
      <c r="R199" s="52">
        <f t="shared" si="207"/>
        <v>0.60486667870020905</v>
      </c>
      <c r="S199" s="52">
        <f t="shared" si="208"/>
        <v>1.143753875061112</v>
      </c>
      <c r="T199" s="52">
        <f t="shared" si="209"/>
        <v>1.0090320759708864</v>
      </c>
      <c r="U199" s="52">
        <f t="shared" si="210"/>
        <v>1.8076444991894871</v>
      </c>
      <c r="V199" s="52">
        <f t="shared" si="230"/>
        <v>5.0546225567071803E-3</v>
      </c>
      <c r="W199" s="52">
        <f t="shared" si="211"/>
        <v>4.2582015317955055E-5</v>
      </c>
      <c r="X199" s="52">
        <f t="shared" si="212"/>
        <v>1.6740578955036711E-7</v>
      </c>
      <c r="Y199" s="52">
        <f t="shared" si="213"/>
        <v>4182239.6702101044</v>
      </c>
      <c r="Z199" s="38" t="str">
        <f t="shared" si="214"/>
        <v>S</v>
      </c>
      <c r="AA199" s="38" t="str">
        <f t="shared" si="215"/>
        <v>S</v>
      </c>
      <c r="AB199" s="38" t="str">
        <f t="shared" si="216"/>
        <v>U</v>
      </c>
      <c r="AC199" s="50">
        <f t="shared" si="217"/>
        <v>551146.9982041351</v>
      </c>
      <c r="AD199" s="50">
        <f t="shared" si="218"/>
        <v>4182398.5384831321</v>
      </c>
      <c r="AE199" s="51">
        <f t="shared" si="219"/>
        <v>10</v>
      </c>
      <c r="AF199" s="51" t="str">
        <f t="shared" si="220"/>
        <v>S</v>
      </c>
      <c r="AG199" s="40">
        <f t="shared" si="221"/>
        <v>-122</v>
      </c>
      <c r="AH199" s="41">
        <f t="shared" si="222"/>
        <v>-25</v>
      </c>
      <c r="AI199" s="42">
        <f t="shared" si="223"/>
        <v>-8.8209999999999997</v>
      </c>
      <c r="AJ199" s="40">
        <f t="shared" si="224"/>
        <v>37</v>
      </c>
      <c r="AK199" s="41">
        <f t="shared" si="225"/>
        <v>47</v>
      </c>
      <c r="AL199" s="42">
        <f t="shared" si="226"/>
        <v>15.05</v>
      </c>
      <c r="AM199" s="43" t="str">
        <f t="shared" si="227"/>
        <v>-37º -47' -15,05" S</v>
      </c>
      <c r="AN199" s="43" t="str">
        <f t="shared" si="228"/>
        <v>122º 25' 8,821" W</v>
      </c>
      <c r="AO199" s="43" t="str">
        <f t="shared" si="229"/>
        <v>10 S 551147 4182399</v>
      </c>
    </row>
    <row r="200" spans="5:41" x14ac:dyDescent="0.25">
      <c r="E200" s="53">
        <v>37.719192999999997</v>
      </c>
      <c r="F200" s="53">
        <v>-122.461777</v>
      </c>
      <c r="G200" s="52">
        <f t="shared" si="196"/>
        <v>-2.1373612164930638</v>
      </c>
      <c r="H200" s="52">
        <f t="shared" si="197"/>
        <v>0.65832410904519745</v>
      </c>
      <c r="I200" s="52">
        <f t="shared" si="198"/>
        <v>10</v>
      </c>
      <c r="J200" s="52">
        <f t="shared" si="199"/>
        <v>-123</v>
      </c>
      <c r="K200" s="52">
        <f t="shared" si="200"/>
        <v>9.3937634599616793E-3</v>
      </c>
      <c r="L200" s="52">
        <f t="shared" si="201"/>
        <v>7.4305327005999263E-3</v>
      </c>
      <c r="M200" s="52">
        <f t="shared" si="202"/>
        <v>7.4306694586758881E-3</v>
      </c>
      <c r="N200" s="52">
        <f t="shared" si="203"/>
        <v>2.1352492960979852E-5</v>
      </c>
      <c r="O200" s="52">
        <f t="shared" si="204"/>
        <v>6383588.2361539761</v>
      </c>
      <c r="P200" s="52">
        <f t="shared" si="205"/>
        <v>1.1641978458819918E-7</v>
      </c>
      <c r="Q200" s="52">
        <f t="shared" si="206"/>
        <v>0.96787783020483786</v>
      </c>
      <c r="R200" s="52">
        <f t="shared" si="207"/>
        <v>0.60561130813871544</v>
      </c>
      <c r="S200" s="52">
        <f t="shared" si="208"/>
        <v>1.1422630241476164</v>
      </c>
      <c r="T200" s="52">
        <f t="shared" si="209"/>
        <v>1.0081000951453911</v>
      </c>
      <c r="U200" s="52">
        <f t="shared" si="210"/>
        <v>1.8064792740176168</v>
      </c>
      <c r="V200" s="52">
        <f t="shared" si="230"/>
        <v>5.0546225567071803E-3</v>
      </c>
      <c r="W200" s="52">
        <f t="shared" si="211"/>
        <v>4.2582015317955055E-5</v>
      </c>
      <c r="X200" s="52">
        <f t="shared" si="212"/>
        <v>1.6740578955036711E-7</v>
      </c>
      <c r="Y200" s="52">
        <f t="shared" si="213"/>
        <v>4174659.6316829235</v>
      </c>
      <c r="Z200" s="38" t="str">
        <f t="shared" si="214"/>
        <v>S</v>
      </c>
      <c r="AA200" s="38" t="str">
        <f t="shared" si="215"/>
        <v>S</v>
      </c>
      <c r="AB200" s="38" t="str">
        <f t="shared" si="216"/>
        <v>U</v>
      </c>
      <c r="AC200" s="50">
        <f t="shared" si="217"/>
        <v>547434.335983917</v>
      </c>
      <c r="AD200" s="50">
        <f t="shared" si="218"/>
        <v>4174795.9372216705</v>
      </c>
      <c r="AE200" s="51">
        <f t="shared" si="219"/>
        <v>10</v>
      </c>
      <c r="AF200" s="51" t="str">
        <f t="shared" si="220"/>
        <v>S</v>
      </c>
      <c r="AG200" s="40">
        <f t="shared" si="221"/>
        <v>-122</v>
      </c>
      <c r="AH200" s="41">
        <f t="shared" si="222"/>
        <v>-27</v>
      </c>
      <c r="AI200" s="42">
        <f t="shared" si="223"/>
        <v>-42.396999999999998</v>
      </c>
      <c r="AJ200" s="40">
        <f t="shared" si="224"/>
        <v>37</v>
      </c>
      <c r="AK200" s="41">
        <f t="shared" si="225"/>
        <v>43</v>
      </c>
      <c r="AL200" s="42">
        <f t="shared" si="226"/>
        <v>9.0950000000000006</v>
      </c>
      <c r="AM200" s="43" t="str">
        <f t="shared" si="227"/>
        <v>-37º -43' -9,095" S</v>
      </c>
      <c r="AN200" s="43" t="str">
        <f t="shared" si="228"/>
        <v>122º 27' 42,397" W</v>
      </c>
      <c r="AO200" s="43" t="str">
        <f t="shared" si="229"/>
        <v>10 S 547434 4174796</v>
      </c>
    </row>
    <row r="201" spans="5:41" x14ac:dyDescent="0.25">
      <c r="E201" s="53">
        <v>37.754533000000002</v>
      </c>
      <c r="F201" s="53">
        <v>-122.42223</v>
      </c>
      <c r="G201" s="52">
        <f t="shared" si="196"/>
        <v>-2.1366709911337773</v>
      </c>
      <c r="H201" s="52">
        <f t="shared" si="197"/>
        <v>0.65894090840285235</v>
      </c>
      <c r="I201" s="52">
        <f t="shared" si="198"/>
        <v>10</v>
      </c>
      <c r="J201" s="52">
        <f t="shared" si="199"/>
        <v>-123</v>
      </c>
      <c r="K201" s="52">
        <f t="shared" si="200"/>
        <v>1.0083988819248102E-2</v>
      </c>
      <c r="L201" s="52">
        <f t="shared" si="201"/>
        <v>7.9726812465930955E-3</v>
      </c>
      <c r="M201" s="52">
        <f t="shared" si="202"/>
        <v>7.972850177266037E-3</v>
      </c>
      <c r="N201" s="52">
        <f t="shared" si="203"/>
        <v>2.4613546813712084E-5</v>
      </c>
      <c r="O201" s="52">
        <f t="shared" si="204"/>
        <v>6383601.0261381892</v>
      </c>
      <c r="P201" s="52">
        <f t="shared" si="205"/>
        <v>1.3390089814452108E-7</v>
      </c>
      <c r="Q201" s="52">
        <f t="shared" si="206"/>
        <v>0.96818724627420505</v>
      </c>
      <c r="R201" s="52">
        <f t="shared" si="207"/>
        <v>0.60522682591474408</v>
      </c>
      <c r="S201" s="52">
        <f t="shared" si="208"/>
        <v>1.1430345315399548</v>
      </c>
      <c r="T201" s="52">
        <f t="shared" si="209"/>
        <v>1.0085826051336522</v>
      </c>
      <c r="U201" s="52">
        <f t="shared" si="210"/>
        <v>1.8070828091457753</v>
      </c>
      <c r="V201" s="52">
        <f t="shared" si="230"/>
        <v>5.0546225567071803E-3</v>
      </c>
      <c r="W201" s="52">
        <f t="shared" si="211"/>
        <v>4.2582015317955055E-5</v>
      </c>
      <c r="X201" s="52">
        <f t="shared" si="212"/>
        <v>1.6740578955036711E-7</v>
      </c>
      <c r="Y201" s="52">
        <f t="shared" si="213"/>
        <v>4178580.5024269605</v>
      </c>
      <c r="Z201" s="38" t="str">
        <f t="shared" si="214"/>
        <v>S</v>
      </c>
      <c r="AA201" s="38" t="str">
        <f t="shared" si="215"/>
        <v>S</v>
      </c>
      <c r="AB201" s="38" t="str">
        <f t="shared" si="216"/>
        <v>U</v>
      </c>
      <c r="AC201" s="50">
        <f t="shared" si="217"/>
        <v>550895.49684449239</v>
      </c>
      <c r="AD201" s="50">
        <f t="shared" si="218"/>
        <v>4178737.6255106963</v>
      </c>
      <c r="AE201" s="51">
        <f t="shared" si="219"/>
        <v>10</v>
      </c>
      <c r="AF201" s="51" t="str">
        <f t="shared" si="220"/>
        <v>S</v>
      </c>
      <c r="AG201" s="40">
        <f t="shared" si="221"/>
        <v>-122</v>
      </c>
      <c r="AH201" s="41">
        <f t="shared" si="222"/>
        <v>-25</v>
      </c>
      <c r="AI201" s="42">
        <f t="shared" si="223"/>
        <v>-20.027999999999999</v>
      </c>
      <c r="AJ201" s="40">
        <f t="shared" si="224"/>
        <v>37</v>
      </c>
      <c r="AK201" s="41">
        <f t="shared" si="225"/>
        <v>45</v>
      </c>
      <c r="AL201" s="42">
        <f t="shared" si="226"/>
        <v>16.318999999999999</v>
      </c>
      <c r="AM201" s="43" t="str">
        <f t="shared" si="227"/>
        <v>-37º -45' -16,319" S</v>
      </c>
      <c r="AN201" s="43" t="str">
        <f t="shared" si="228"/>
        <v>122º 25' 20,028" W</v>
      </c>
      <c r="AO201" s="43" t="str">
        <f t="shared" si="229"/>
        <v>10 S 550895 4178738</v>
      </c>
    </row>
    <row r="202" spans="5:41" x14ac:dyDescent="0.25">
      <c r="E202" s="53">
        <v>37.726367000000003</v>
      </c>
      <c r="F202" s="53">
        <v>-122.447636</v>
      </c>
      <c r="G202" s="52">
        <f t="shared" si="196"/>
        <v>-2.1371144094835395</v>
      </c>
      <c r="H202" s="52">
        <f t="shared" si="197"/>
        <v>0.65844931896573555</v>
      </c>
      <c r="I202" s="52">
        <f t="shared" si="198"/>
        <v>10</v>
      </c>
      <c r="J202" s="52">
        <f t="shared" si="199"/>
        <v>-123</v>
      </c>
      <c r="K202" s="52">
        <f t="shared" si="200"/>
        <v>9.6405704694859651E-3</v>
      </c>
      <c r="L202" s="52">
        <f t="shared" si="201"/>
        <v>7.6250142637721762E-3</v>
      </c>
      <c r="M202" s="52">
        <f t="shared" si="202"/>
        <v>7.6251620438453254E-3</v>
      </c>
      <c r="N202" s="52">
        <f t="shared" si="203"/>
        <v>2.2490728156299156E-5</v>
      </c>
      <c r="O202" s="52">
        <f t="shared" si="204"/>
        <v>6383590.8321764488</v>
      </c>
      <c r="P202" s="52">
        <f t="shared" si="205"/>
        <v>1.225702114251658E-7</v>
      </c>
      <c r="Q202" s="52">
        <f t="shared" si="206"/>
        <v>0.96794076065649226</v>
      </c>
      <c r="R202" s="52">
        <f t="shared" si="207"/>
        <v>0.60553337785405847</v>
      </c>
      <c r="S202" s="52">
        <f t="shared" si="208"/>
        <v>1.1424196992939817</v>
      </c>
      <c r="T202" s="52">
        <f t="shared" si="209"/>
        <v>1.0081981189340008</v>
      </c>
      <c r="U202" s="52">
        <f t="shared" si="210"/>
        <v>1.8066019311637735</v>
      </c>
      <c r="V202" s="52">
        <f t="shared" si="230"/>
        <v>5.0546225567071803E-3</v>
      </c>
      <c r="W202" s="52">
        <f t="shared" si="211"/>
        <v>4.2582015317955055E-5</v>
      </c>
      <c r="X202" s="52">
        <f t="shared" si="212"/>
        <v>1.6740578955036711E-7</v>
      </c>
      <c r="Y202" s="52">
        <f t="shared" si="213"/>
        <v>4175455.5643186034</v>
      </c>
      <c r="Z202" s="38" t="str">
        <f t="shared" si="214"/>
        <v>S</v>
      </c>
      <c r="AA202" s="38" t="str">
        <f t="shared" si="215"/>
        <v>S</v>
      </c>
      <c r="AB202" s="38" t="str">
        <f t="shared" si="216"/>
        <v>U</v>
      </c>
      <c r="AC202" s="50">
        <f t="shared" si="217"/>
        <v>548675.91650568985</v>
      </c>
      <c r="AD202" s="50">
        <f t="shared" si="218"/>
        <v>4175599.1359422687</v>
      </c>
      <c r="AE202" s="51">
        <f t="shared" si="219"/>
        <v>10</v>
      </c>
      <c r="AF202" s="51" t="str">
        <f t="shared" si="220"/>
        <v>S</v>
      </c>
      <c r="AG202" s="40">
        <f t="shared" si="221"/>
        <v>-122</v>
      </c>
      <c r="AH202" s="41">
        <f t="shared" si="222"/>
        <v>-26</v>
      </c>
      <c r="AI202" s="42">
        <f t="shared" si="223"/>
        <v>-51.49</v>
      </c>
      <c r="AJ202" s="40">
        <f t="shared" si="224"/>
        <v>37</v>
      </c>
      <c r="AK202" s="41">
        <f t="shared" si="225"/>
        <v>43</v>
      </c>
      <c r="AL202" s="42">
        <f t="shared" si="226"/>
        <v>34.920999999999999</v>
      </c>
      <c r="AM202" s="43" t="str">
        <f t="shared" si="227"/>
        <v>-37º -43' -34,921" S</v>
      </c>
      <c r="AN202" s="43" t="str">
        <f t="shared" si="228"/>
        <v>122º 26' 51,49" W</v>
      </c>
      <c r="AO202" s="43" t="str">
        <f t="shared" si="229"/>
        <v>10 S 548676 4175599</v>
      </c>
    </row>
    <row r="203" spans="5:41" x14ac:dyDescent="0.25">
      <c r="E203" s="53">
        <v>37.789535999999998</v>
      </c>
      <c r="F203" s="53">
        <v>-122.41987899999999</v>
      </c>
      <c r="G203" s="52">
        <f t="shared" si="196"/>
        <v>-2.1366299584430632</v>
      </c>
      <c r="H203" s="52">
        <f t="shared" si="197"/>
        <v>0.65955182600092788</v>
      </c>
      <c r="I203" s="52">
        <f t="shared" si="198"/>
        <v>10</v>
      </c>
      <c r="J203" s="52">
        <f t="shared" si="199"/>
        <v>-123</v>
      </c>
      <c r="K203" s="52">
        <f t="shared" si="200"/>
        <v>1.0125021509962195E-2</v>
      </c>
      <c r="L203" s="52">
        <f t="shared" si="201"/>
        <v>8.0013330048250945E-3</v>
      </c>
      <c r="M203" s="52">
        <f t="shared" si="202"/>
        <v>8.0015037633777188E-3</v>
      </c>
      <c r="N203" s="52">
        <f t="shared" si="203"/>
        <v>2.482208532117447E-5</v>
      </c>
      <c r="O203" s="52">
        <f t="shared" si="204"/>
        <v>6383613.6982540311</v>
      </c>
      <c r="P203" s="52">
        <f t="shared" si="205"/>
        <v>1.3473744962248733E-7</v>
      </c>
      <c r="Q203" s="52">
        <f t="shared" si="206"/>
        <v>0.96849225942670081</v>
      </c>
      <c r="R203" s="52">
        <f t="shared" si="207"/>
        <v>0.60484455707447993</v>
      </c>
      <c r="S203" s="52">
        <f t="shared" si="208"/>
        <v>1.1437979557142783</v>
      </c>
      <c r="T203" s="52">
        <f t="shared" si="209"/>
        <v>1.0090596060543287</v>
      </c>
      <c r="U203" s="52">
        <f t="shared" si="210"/>
        <v>1.8076788864065587</v>
      </c>
      <c r="V203" s="52">
        <f t="shared" si="230"/>
        <v>5.0546225567071803E-3</v>
      </c>
      <c r="W203" s="52">
        <f t="shared" si="211"/>
        <v>4.2582015317955055E-5</v>
      </c>
      <c r="X203" s="52">
        <f t="shared" si="212"/>
        <v>1.6740578955036711E-7</v>
      </c>
      <c r="Y203" s="52">
        <f t="shared" si="213"/>
        <v>4182464.0072311088</v>
      </c>
      <c r="Z203" s="38" t="str">
        <f t="shared" si="214"/>
        <v>S</v>
      </c>
      <c r="AA203" s="38" t="str">
        <f t="shared" si="215"/>
        <v>S</v>
      </c>
      <c r="AB203" s="38" t="str">
        <f t="shared" si="216"/>
        <v>U</v>
      </c>
      <c r="AC203" s="50">
        <f t="shared" si="217"/>
        <v>551078.51132459182</v>
      </c>
      <c r="AD203" s="50">
        <f t="shared" si="218"/>
        <v>4182622.461856334</v>
      </c>
      <c r="AE203" s="51">
        <f t="shared" si="219"/>
        <v>10</v>
      </c>
      <c r="AF203" s="51" t="str">
        <f t="shared" si="220"/>
        <v>S</v>
      </c>
      <c r="AG203" s="40">
        <f t="shared" si="221"/>
        <v>-122</v>
      </c>
      <c r="AH203" s="41">
        <f t="shared" si="222"/>
        <v>-25</v>
      </c>
      <c r="AI203" s="42">
        <f t="shared" si="223"/>
        <v>-11.564</v>
      </c>
      <c r="AJ203" s="40">
        <f t="shared" si="224"/>
        <v>37</v>
      </c>
      <c r="AK203" s="41">
        <f t="shared" si="225"/>
        <v>47</v>
      </c>
      <c r="AL203" s="42">
        <f t="shared" si="226"/>
        <v>22.33</v>
      </c>
      <c r="AM203" s="43" t="str">
        <f t="shared" si="227"/>
        <v>-37º -47' -22,33" S</v>
      </c>
      <c r="AN203" s="43" t="str">
        <f t="shared" si="228"/>
        <v>122º 25' 11,564" W</v>
      </c>
      <c r="AO203" s="43" t="str">
        <f t="shared" si="229"/>
        <v>10 S 551079 4182622</v>
      </c>
    </row>
    <row r="204" spans="5:41" x14ac:dyDescent="0.25">
      <c r="E204" s="53">
        <v>37.787505000000003</v>
      </c>
      <c r="F204" s="53">
        <v>-122.41990800000001</v>
      </c>
      <c r="G204" s="52">
        <f t="shared" si="196"/>
        <v>-2.1366304645885466</v>
      </c>
      <c r="H204" s="52">
        <f t="shared" si="197"/>
        <v>0.65951637836381993</v>
      </c>
      <c r="I204" s="52">
        <f t="shared" si="198"/>
        <v>10</v>
      </c>
      <c r="J204" s="52">
        <f t="shared" si="199"/>
        <v>-123</v>
      </c>
      <c r="K204" s="52">
        <f t="shared" si="200"/>
        <v>1.0124515364478892E-2</v>
      </c>
      <c r="L204" s="52">
        <f t="shared" si="201"/>
        <v>8.0011529410111797E-3</v>
      </c>
      <c r="M204" s="52">
        <f t="shared" si="202"/>
        <v>8.0013236880353382E-3</v>
      </c>
      <c r="N204" s="52">
        <f t="shared" si="203"/>
        <v>2.481915114371791E-5</v>
      </c>
      <c r="O204" s="52">
        <f t="shared" si="204"/>
        <v>6383612.9628612064</v>
      </c>
      <c r="P204" s="52">
        <f t="shared" si="205"/>
        <v>1.3473879139631053E-7</v>
      </c>
      <c r="Q204" s="52">
        <f t="shared" si="206"/>
        <v>0.96847460097442384</v>
      </c>
      <c r="R204" s="52">
        <f t="shared" si="207"/>
        <v>0.604866777153653</v>
      </c>
      <c r="S204" s="52">
        <f t="shared" si="208"/>
        <v>1.1437536788510319</v>
      </c>
      <c r="T204" s="52">
        <f t="shared" si="209"/>
        <v>1.0090319534266872</v>
      </c>
      <c r="U204" s="52">
        <f t="shared" si="210"/>
        <v>1.8076443461180371</v>
      </c>
      <c r="V204" s="52">
        <f t="shared" si="230"/>
        <v>5.0546225567071803E-3</v>
      </c>
      <c r="W204" s="52">
        <f t="shared" si="211"/>
        <v>4.2582015317955055E-5</v>
      </c>
      <c r="X204" s="52">
        <f t="shared" si="212"/>
        <v>1.6740578955036711E-7</v>
      </c>
      <c r="Y204" s="52">
        <f t="shared" si="213"/>
        <v>4182238.6716775424</v>
      </c>
      <c r="Z204" s="38" t="str">
        <f t="shared" si="214"/>
        <v>S</v>
      </c>
      <c r="AA204" s="38" t="str">
        <f t="shared" si="215"/>
        <v>S</v>
      </c>
      <c r="AB204" s="38" t="str">
        <f t="shared" si="216"/>
        <v>U</v>
      </c>
      <c r="AC204" s="50">
        <f t="shared" si="217"/>
        <v>551077.35590902448</v>
      </c>
      <c r="AD204" s="50">
        <f t="shared" si="218"/>
        <v>4182397.1075538583</v>
      </c>
      <c r="AE204" s="51">
        <f t="shared" si="219"/>
        <v>10</v>
      </c>
      <c r="AF204" s="51" t="str">
        <f t="shared" si="220"/>
        <v>S</v>
      </c>
      <c r="AG204" s="40">
        <f t="shared" si="221"/>
        <v>-122</v>
      </c>
      <c r="AH204" s="41">
        <f t="shared" si="222"/>
        <v>-25</v>
      </c>
      <c r="AI204" s="42">
        <f t="shared" si="223"/>
        <v>-11.669</v>
      </c>
      <c r="AJ204" s="40">
        <f t="shared" si="224"/>
        <v>37</v>
      </c>
      <c r="AK204" s="41">
        <f t="shared" si="225"/>
        <v>47</v>
      </c>
      <c r="AL204" s="42">
        <f t="shared" si="226"/>
        <v>15.018000000000001</v>
      </c>
      <c r="AM204" s="43" t="str">
        <f t="shared" si="227"/>
        <v>-37º -47' -15,018" S</v>
      </c>
      <c r="AN204" s="43" t="str">
        <f t="shared" si="228"/>
        <v>122º 25' 11,669" W</v>
      </c>
      <c r="AO204" s="43" t="str">
        <f t="shared" si="229"/>
        <v>10 S 551077 4182397</v>
      </c>
    </row>
    <row r="205" spans="5:41" x14ac:dyDescent="0.25">
      <c r="E205" s="53">
        <v>37.714829000000002</v>
      </c>
      <c r="F205" s="53">
        <v>-122.449979</v>
      </c>
      <c r="G205" s="52">
        <f t="shared" si="196"/>
        <v>-2.1371553025479137</v>
      </c>
      <c r="H205" s="52">
        <f t="shared" si="197"/>
        <v>0.65824794287664046</v>
      </c>
      <c r="I205" s="52">
        <f t="shared" si="198"/>
        <v>10</v>
      </c>
      <c r="J205" s="52">
        <f t="shared" si="199"/>
        <v>-123</v>
      </c>
      <c r="K205" s="52">
        <f t="shared" si="200"/>
        <v>9.5996774051116951E-3</v>
      </c>
      <c r="L205" s="52">
        <f t="shared" si="201"/>
        <v>7.5938544194585735E-3</v>
      </c>
      <c r="M205" s="52">
        <f t="shared" si="202"/>
        <v>7.5940003951609292E-3</v>
      </c>
      <c r="N205" s="52">
        <f t="shared" si="203"/>
        <v>2.2297995599607212E-5</v>
      </c>
      <c r="O205" s="52">
        <f t="shared" si="204"/>
        <v>6383586.6570574576</v>
      </c>
      <c r="P205" s="52">
        <f t="shared" si="205"/>
        <v>1.2160832310089787E-7</v>
      </c>
      <c r="Q205" s="52">
        <f t="shared" si="206"/>
        <v>0.96783951943065816</v>
      </c>
      <c r="R205" s="52">
        <f t="shared" si="207"/>
        <v>0.60565868396356015</v>
      </c>
      <c r="S205" s="52">
        <f t="shared" si="208"/>
        <v>1.1421677025919696</v>
      </c>
      <c r="T205" s="52">
        <f t="shared" si="209"/>
        <v>1.0080404479348672</v>
      </c>
      <c r="U205" s="52">
        <f t="shared" si="210"/>
        <v>1.8064046258500905</v>
      </c>
      <c r="V205" s="52">
        <f t="shared" si="230"/>
        <v>5.0546225567071803E-3</v>
      </c>
      <c r="W205" s="52">
        <f t="shared" si="211"/>
        <v>4.2582015317955055E-5</v>
      </c>
      <c r="X205" s="52">
        <f t="shared" si="212"/>
        <v>1.6740578955036711E-7</v>
      </c>
      <c r="Y205" s="52">
        <f t="shared" si="213"/>
        <v>4174175.4601448048</v>
      </c>
      <c r="Z205" s="38" t="str">
        <f t="shared" si="214"/>
        <v>S</v>
      </c>
      <c r="AA205" s="38" t="str">
        <f t="shared" si="215"/>
        <v>S</v>
      </c>
      <c r="AB205" s="38" t="str">
        <f t="shared" si="216"/>
        <v>U</v>
      </c>
      <c r="AC205" s="50">
        <f t="shared" si="217"/>
        <v>548476.96156130568</v>
      </c>
      <c r="AD205" s="50">
        <f t="shared" si="218"/>
        <v>4174317.8013493032</v>
      </c>
      <c r="AE205" s="51">
        <f t="shared" si="219"/>
        <v>10</v>
      </c>
      <c r="AF205" s="51" t="str">
        <f t="shared" si="220"/>
        <v>S</v>
      </c>
      <c r="AG205" s="40">
        <f t="shared" si="221"/>
        <v>-122</v>
      </c>
      <c r="AH205" s="41">
        <f t="shared" si="222"/>
        <v>-26</v>
      </c>
      <c r="AI205" s="42">
        <f t="shared" si="223"/>
        <v>-59.923999999999999</v>
      </c>
      <c r="AJ205" s="40">
        <f t="shared" si="224"/>
        <v>37</v>
      </c>
      <c r="AK205" s="41">
        <f t="shared" si="225"/>
        <v>42</v>
      </c>
      <c r="AL205" s="42">
        <f t="shared" si="226"/>
        <v>53.384</v>
      </c>
      <c r="AM205" s="43" t="str">
        <f t="shared" si="227"/>
        <v>-37º -42' -53,384" S</v>
      </c>
      <c r="AN205" s="43" t="str">
        <f t="shared" si="228"/>
        <v>122º 26' 59,924" W</v>
      </c>
      <c r="AO205" s="43" t="str">
        <f t="shared" si="229"/>
        <v>10 S 548477 4174318</v>
      </c>
    </row>
    <row r="206" spans="5:41" x14ac:dyDescent="0.25">
      <c r="E206" s="53">
        <v>37.711253999999997</v>
      </c>
      <c r="F206" s="53">
        <v>-122.45583600000001</v>
      </c>
      <c r="G206" s="52">
        <f t="shared" si="196"/>
        <v>-2.1372575264822031</v>
      </c>
      <c r="H206" s="52">
        <f t="shared" si="197"/>
        <v>0.65818554735588164</v>
      </c>
      <c r="I206" s="52">
        <f t="shared" si="198"/>
        <v>10</v>
      </c>
      <c r="J206" s="52">
        <f t="shared" si="199"/>
        <v>-123</v>
      </c>
      <c r="K206" s="52">
        <f t="shared" si="200"/>
        <v>9.4974534708223146E-3</v>
      </c>
      <c r="L206" s="52">
        <f t="shared" si="201"/>
        <v>7.5133547967287341E-3</v>
      </c>
      <c r="M206" s="52">
        <f t="shared" si="202"/>
        <v>7.5134961790631564E-3</v>
      </c>
      <c r="N206" s="52">
        <f t="shared" si="203"/>
        <v>2.1824917595059112E-5</v>
      </c>
      <c r="O206" s="52">
        <f t="shared" si="204"/>
        <v>6383585.3635049956</v>
      </c>
      <c r="P206" s="52">
        <f t="shared" si="205"/>
        <v>1.1905513067246259E-7</v>
      </c>
      <c r="Q206" s="52">
        <f t="shared" si="206"/>
        <v>0.96780811841092518</v>
      </c>
      <c r="R206" s="52">
        <f t="shared" si="207"/>
        <v>0.60569747757346071</v>
      </c>
      <c r="S206" s="52">
        <f t="shared" si="208"/>
        <v>1.1420896065613442</v>
      </c>
      <c r="T206" s="52">
        <f t="shared" si="209"/>
        <v>1.0079915743143733</v>
      </c>
      <c r="U206" s="52">
        <f t="shared" si="210"/>
        <v>1.8063434542191406</v>
      </c>
      <c r="V206" s="52">
        <f t="shared" si="230"/>
        <v>5.0546225567071803E-3</v>
      </c>
      <c r="W206" s="52">
        <f t="shared" si="211"/>
        <v>4.2582015317955055E-5</v>
      </c>
      <c r="X206" s="52">
        <f t="shared" si="212"/>
        <v>1.6740578955036711E-7</v>
      </c>
      <c r="Y206" s="52">
        <f t="shared" si="213"/>
        <v>4173778.8258459065</v>
      </c>
      <c r="Z206" s="38" t="str">
        <f t="shared" si="214"/>
        <v>S</v>
      </c>
      <c r="AA206" s="38" t="str">
        <f t="shared" si="215"/>
        <v>S</v>
      </c>
      <c r="AB206" s="38" t="str">
        <f t="shared" si="216"/>
        <v>U</v>
      </c>
      <c r="AC206" s="50">
        <f t="shared" si="217"/>
        <v>547963.04614083376</v>
      </c>
      <c r="AD206" s="50">
        <f t="shared" si="218"/>
        <v>4173918.1470870129</v>
      </c>
      <c r="AE206" s="51">
        <f t="shared" si="219"/>
        <v>10</v>
      </c>
      <c r="AF206" s="51" t="str">
        <f t="shared" si="220"/>
        <v>S</v>
      </c>
      <c r="AG206" s="40">
        <f t="shared" si="221"/>
        <v>-122</v>
      </c>
      <c r="AH206" s="41">
        <f t="shared" si="222"/>
        <v>-27</v>
      </c>
      <c r="AI206" s="42">
        <f t="shared" si="223"/>
        <v>-21.01</v>
      </c>
      <c r="AJ206" s="40">
        <f t="shared" si="224"/>
        <v>37</v>
      </c>
      <c r="AK206" s="41">
        <f t="shared" si="225"/>
        <v>42</v>
      </c>
      <c r="AL206" s="42">
        <f t="shared" si="226"/>
        <v>40.514000000000003</v>
      </c>
      <c r="AM206" s="43" t="str">
        <f t="shared" si="227"/>
        <v>-37º -42' -40,514" S</v>
      </c>
      <c r="AN206" s="43" t="str">
        <f t="shared" si="228"/>
        <v>122º 27' 21,01" W</v>
      </c>
      <c r="AO206" s="43" t="str">
        <f t="shared" si="229"/>
        <v>10 S 547963 4173918</v>
      </c>
    </row>
    <row r="207" spans="5:41" x14ac:dyDescent="0.25">
      <c r="E207" s="53">
        <v>37.712018999999998</v>
      </c>
      <c r="F207" s="53">
        <v>-122.432163</v>
      </c>
      <c r="G207" s="52">
        <f t="shared" si="196"/>
        <v>-2.1368443546883782</v>
      </c>
      <c r="H207" s="52">
        <f t="shared" si="197"/>
        <v>0.65819889912465934</v>
      </c>
      <c r="I207" s="52">
        <f t="shared" si="198"/>
        <v>10</v>
      </c>
      <c r="J207" s="52">
        <f t="shared" si="199"/>
        <v>-123</v>
      </c>
      <c r="K207" s="52">
        <f t="shared" si="200"/>
        <v>9.9106252646472548E-3</v>
      </c>
      <c r="L207" s="52">
        <f t="shared" si="201"/>
        <v>7.8401200763272803E-3</v>
      </c>
      <c r="M207" s="52">
        <f t="shared" si="202"/>
        <v>7.8402807197338834E-3</v>
      </c>
      <c r="N207" s="52">
        <f t="shared" si="203"/>
        <v>2.3765348585391699E-5</v>
      </c>
      <c r="O207" s="52">
        <f t="shared" si="204"/>
        <v>6383585.6403035354</v>
      </c>
      <c r="P207" s="52">
        <f t="shared" si="205"/>
        <v>1.2963379489779696E-7</v>
      </c>
      <c r="Q207" s="52">
        <f t="shared" si="206"/>
        <v>0.96781483905747134</v>
      </c>
      <c r="R207" s="52">
        <f t="shared" si="207"/>
        <v>0.60568917755516671</v>
      </c>
      <c r="S207" s="52">
        <f t="shared" si="208"/>
        <v>1.1421063186533951</v>
      </c>
      <c r="T207" s="52">
        <f t="shared" si="209"/>
        <v>1.008002033378838</v>
      </c>
      <c r="U207" s="52">
        <f t="shared" si="210"/>
        <v>1.8063565455818671</v>
      </c>
      <c r="V207" s="52">
        <f t="shared" si="230"/>
        <v>5.0546225567071803E-3</v>
      </c>
      <c r="W207" s="52">
        <f t="shared" si="211"/>
        <v>4.2582015317955055E-5</v>
      </c>
      <c r="X207" s="52">
        <f t="shared" si="212"/>
        <v>1.6740578955036711E-7</v>
      </c>
      <c r="Y207" s="52">
        <f t="shared" si="213"/>
        <v>4173863.7000182602</v>
      </c>
      <c r="Z207" s="38" t="str">
        <f t="shared" si="214"/>
        <v>S</v>
      </c>
      <c r="AA207" s="38" t="str">
        <f t="shared" si="215"/>
        <v>S</v>
      </c>
      <c r="AB207" s="38" t="str">
        <f t="shared" si="216"/>
        <v>U</v>
      </c>
      <c r="AC207" s="50">
        <f t="shared" si="217"/>
        <v>550049.10558112699</v>
      </c>
      <c r="AD207" s="50">
        <f t="shared" si="218"/>
        <v>4174015.4081758931</v>
      </c>
      <c r="AE207" s="51">
        <f t="shared" si="219"/>
        <v>10</v>
      </c>
      <c r="AF207" s="51" t="str">
        <f t="shared" si="220"/>
        <v>S</v>
      </c>
      <c r="AG207" s="40">
        <f t="shared" si="221"/>
        <v>-122</v>
      </c>
      <c r="AH207" s="41">
        <f t="shared" si="222"/>
        <v>-25</v>
      </c>
      <c r="AI207" s="42">
        <f t="shared" si="223"/>
        <v>-55.786999999999999</v>
      </c>
      <c r="AJ207" s="40">
        <f t="shared" si="224"/>
        <v>37</v>
      </c>
      <c r="AK207" s="41">
        <f t="shared" si="225"/>
        <v>42</v>
      </c>
      <c r="AL207" s="42">
        <f t="shared" si="226"/>
        <v>43.268000000000001</v>
      </c>
      <c r="AM207" s="43" t="str">
        <f t="shared" si="227"/>
        <v>-37º -42' -43,268" S</v>
      </c>
      <c r="AN207" s="43" t="str">
        <f t="shared" si="228"/>
        <v>122º 25' 55,787" W</v>
      </c>
      <c r="AO207" s="43" t="str">
        <f t="shared" si="229"/>
        <v>10 S 550049 4174015</v>
      </c>
    </row>
    <row r="208" spans="5:41" x14ac:dyDescent="0.25">
      <c r="E208" s="53">
        <v>37.777551000000003</v>
      </c>
      <c r="F208" s="53">
        <v>-122.417143</v>
      </c>
      <c r="G208" s="52">
        <f t="shared" si="196"/>
        <v>-2.1365822062347286</v>
      </c>
      <c r="H208" s="52">
        <f t="shared" si="197"/>
        <v>0.65934264829007638</v>
      </c>
      <c r="I208" s="52">
        <f t="shared" si="198"/>
        <v>10</v>
      </c>
      <c r="J208" s="52">
        <f t="shared" si="199"/>
        <v>-123</v>
      </c>
      <c r="K208" s="52">
        <f t="shared" si="200"/>
        <v>1.0172773718296835E-2</v>
      </c>
      <c r="L208" s="52">
        <f t="shared" si="201"/>
        <v>8.0403717628970365E-3</v>
      </c>
      <c r="M208" s="52">
        <f t="shared" si="202"/>
        <v>8.0405450331384187E-3</v>
      </c>
      <c r="N208" s="52">
        <f t="shared" si="203"/>
        <v>2.5054080195485717E-5</v>
      </c>
      <c r="O208" s="52">
        <f t="shared" si="204"/>
        <v>6383609.3588736579</v>
      </c>
      <c r="P208" s="52">
        <f t="shared" si="205"/>
        <v>1.3609962275389113E-7</v>
      </c>
      <c r="Q208" s="52">
        <f t="shared" si="206"/>
        <v>0.96838798591194297</v>
      </c>
      <c r="R208" s="52">
        <f t="shared" si="207"/>
        <v>0.60497560824101515</v>
      </c>
      <c r="S208" s="52">
        <f t="shared" si="208"/>
        <v>1.1435366412460479</v>
      </c>
      <c r="T208" s="52">
        <f t="shared" si="209"/>
        <v>1.0088963829947897</v>
      </c>
      <c r="U208" s="52">
        <f t="shared" si="210"/>
        <v>1.807474980609997</v>
      </c>
      <c r="V208" s="52">
        <f t="shared" si="230"/>
        <v>5.0546225567071803E-3</v>
      </c>
      <c r="W208" s="52">
        <f t="shared" si="211"/>
        <v>4.2582015317955055E-5</v>
      </c>
      <c r="X208" s="52">
        <f t="shared" si="212"/>
        <v>1.6740578955036711E-7</v>
      </c>
      <c r="Y208" s="52">
        <f t="shared" si="213"/>
        <v>4181134.2956001889</v>
      </c>
      <c r="Z208" s="38" t="str">
        <f t="shared" si="214"/>
        <v>S</v>
      </c>
      <c r="AA208" s="38" t="str">
        <f t="shared" si="215"/>
        <v>S</v>
      </c>
      <c r="AB208" s="38" t="str">
        <f t="shared" si="216"/>
        <v>U</v>
      </c>
      <c r="AC208" s="50">
        <f t="shared" si="217"/>
        <v>551327.70085254766</v>
      </c>
      <c r="AD208" s="50">
        <f t="shared" si="218"/>
        <v>4181294.23108277</v>
      </c>
      <c r="AE208" s="51">
        <f t="shared" si="219"/>
        <v>10</v>
      </c>
      <c r="AF208" s="51" t="str">
        <f t="shared" si="220"/>
        <v>S</v>
      </c>
      <c r="AG208" s="40">
        <f t="shared" si="221"/>
        <v>-122</v>
      </c>
      <c r="AH208" s="41">
        <f t="shared" si="222"/>
        <v>-25</v>
      </c>
      <c r="AI208" s="42">
        <f t="shared" si="223"/>
        <v>-1.7150000000000001</v>
      </c>
      <c r="AJ208" s="40">
        <f t="shared" si="224"/>
        <v>37</v>
      </c>
      <c r="AK208" s="41">
        <f t="shared" si="225"/>
        <v>46</v>
      </c>
      <c r="AL208" s="42">
        <f t="shared" si="226"/>
        <v>39.183999999999997</v>
      </c>
      <c r="AM208" s="43" t="str">
        <f t="shared" si="227"/>
        <v>-37º -46' -39,184" S</v>
      </c>
      <c r="AN208" s="43" t="str">
        <f t="shared" si="228"/>
        <v>122º 25' 1,715" W</v>
      </c>
      <c r="AO208" s="43" t="str">
        <f t="shared" si="229"/>
        <v>10 S 551328 4181294</v>
      </c>
    </row>
    <row r="209" spans="5:41" x14ac:dyDescent="0.25">
      <c r="E209" s="53">
        <v>37.773871999999997</v>
      </c>
      <c r="F209" s="53">
        <v>-122.43596700000001</v>
      </c>
      <c r="G209" s="52">
        <f t="shared" si="196"/>
        <v>-2.1369107470131246</v>
      </c>
      <c r="H209" s="52">
        <f t="shared" si="197"/>
        <v>0.65927843762689542</v>
      </c>
      <c r="I209" s="52">
        <f t="shared" si="198"/>
        <v>10</v>
      </c>
      <c r="J209" s="52">
        <f t="shared" si="199"/>
        <v>-123</v>
      </c>
      <c r="K209" s="52">
        <f t="shared" si="200"/>
        <v>9.8442329399008877E-3</v>
      </c>
      <c r="L209" s="52">
        <f t="shared" si="201"/>
        <v>7.781094953837565E-3</v>
      </c>
      <c r="M209" s="52">
        <f t="shared" si="202"/>
        <v>7.7812519961449949E-3</v>
      </c>
      <c r="N209" s="52">
        <f t="shared" si="203"/>
        <v>2.3461103471844602E-5</v>
      </c>
      <c r="O209" s="52">
        <f t="shared" si="204"/>
        <v>6383608.026922442</v>
      </c>
      <c r="P209" s="52">
        <f t="shared" si="205"/>
        <v>1.2747591218041793E-7</v>
      </c>
      <c r="Q209" s="52">
        <f t="shared" si="206"/>
        <v>0.96835594337966391</v>
      </c>
      <c r="R209" s="52">
        <f t="shared" si="207"/>
        <v>0.60501580267393984</v>
      </c>
      <c r="S209" s="52">
        <f t="shared" si="208"/>
        <v>1.1434564093167274</v>
      </c>
      <c r="T209" s="52">
        <f t="shared" si="209"/>
        <v>1.0088462576560304</v>
      </c>
      <c r="U209" s="52">
        <f t="shared" si="210"/>
        <v>1.8074123484482358</v>
      </c>
      <c r="V209" s="52">
        <f t="shared" si="230"/>
        <v>5.0546225567071803E-3</v>
      </c>
      <c r="W209" s="52">
        <f t="shared" si="211"/>
        <v>4.2582015317955055E-5</v>
      </c>
      <c r="X209" s="52">
        <f t="shared" si="212"/>
        <v>1.6740578955036711E-7</v>
      </c>
      <c r="Y209" s="52">
        <f t="shared" si="213"/>
        <v>4180726.1184978937</v>
      </c>
      <c r="Z209" s="38" t="str">
        <f t="shared" si="214"/>
        <v>S</v>
      </c>
      <c r="AA209" s="38" t="str">
        <f t="shared" si="215"/>
        <v>S</v>
      </c>
      <c r="AB209" s="38" t="str">
        <f t="shared" si="216"/>
        <v>U</v>
      </c>
      <c r="AC209" s="50">
        <f t="shared" si="217"/>
        <v>549672.46481277829</v>
      </c>
      <c r="AD209" s="50">
        <f t="shared" si="218"/>
        <v>4180875.8850054285</v>
      </c>
      <c r="AE209" s="51">
        <f t="shared" si="219"/>
        <v>10</v>
      </c>
      <c r="AF209" s="51" t="str">
        <f t="shared" si="220"/>
        <v>S</v>
      </c>
      <c r="AG209" s="40">
        <f t="shared" si="221"/>
        <v>-122</v>
      </c>
      <c r="AH209" s="41">
        <f t="shared" si="222"/>
        <v>-26</v>
      </c>
      <c r="AI209" s="42">
        <f t="shared" si="223"/>
        <v>-9.4809999999999999</v>
      </c>
      <c r="AJ209" s="40">
        <f t="shared" si="224"/>
        <v>37</v>
      </c>
      <c r="AK209" s="41">
        <f t="shared" si="225"/>
        <v>46</v>
      </c>
      <c r="AL209" s="42">
        <f t="shared" si="226"/>
        <v>25.939</v>
      </c>
      <c r="AM209" s="43" t="str">
        <f t="shared" si="227"/>
        <v>-37º -46' -25,939" S</v>
      </c>
      <c r="AN209" s="43" t="str">
        <f t="shared" si="228"/>
        <v>122º 26' 9,481" W</v>
      </c>
      <c r="AO209" s="43" t="str">
        <f t="shared" si="229"/>
        <v>10 S 549672 4180876</v>
      </c>
    </row>
    <row r="210" spans="5:41" x14ac:dyDescent="0.25">
      <c r="E210" s="53">
        <v>37.790807000000001</v>
      </c>
      <c r="F210" s="53">
        <v>-122.43479600000001</v>
      </c>
      <c r="G210" s="52">
        <f t="shared" si="196"/>
        <v>-2.1368903092075833</v>
      </c>
      <c r="H210" s="52">
        <f t="shared" si="197"/>
        <v>0.65957400913572073</v>
      </c>
      <c r="I210" s="52">
        <f t="shared" si="198"/>
        <v>10</v>
      </c>
      <c r="J210" s="52">
        <f t="shared" si="199"/>
        <v>-123</v>
      </c>
      <c r="K210" s="52">
        <f t="shared" si="200"/>
        <v>9.8646707454421723E-3</v>
      </c>
      <c r="L210" s="52">
        <f t="shared" si="201"/>
        <v>7.795462591103499E-3</v>
      </c>
      <c r="M210" s="52">
        <f t="shared" si="202"/>
        <v>7.7956205049659116E-3</v>
      </c>
      <c r="N210" s="52">
        <f t="shared" si="203"/>
        <v>2.356220770449724E-5</v>
      </c>
      <c r="O210" s="52">
        <f t="shared" si="204"/>
        <v>6383614.1584698809</v>
      </c>
      <c r="P210" s="52">
        <f t="shared" si="205"/>
        <v>1.2788851158013828E-7</v>
      </c>
      <c r="Q210" s="52">
        <f t="shared" si="206"/>
        <v>0.96850330761157888</v>
      </c>
      <c r="R210" s="52">
        <f t="shared" si="207"/>
        <v>0.6048306492751433</v>
      </c>
      <c r="S210" s="52">
        <f t="shared" si="208"/>
        <v>1.1438256629415102</v>
      </c>
      <c r="T210" s="52">
        <f t="shared" si="209"/>
        <v>1.0090769095249186</v>
      </c>
      <c r="U210" s="52">
        <f t="shared" si="210"/>
        <v>1.8077004988250065</v>
      </c>
      <c r="V210" s="52">
        <f t="shared" si="230"/>
        <v>5.0546225567071803E-3</v>
      </c>
      <c r="W210" s="52">
        <f t="shared" si="211"/>
        <v>4.2582015317955055E-5</v>
      </c>
      <c r="X210" s="52">
        <f t="shared" si="212"/>
        <v>1.6740578955036711E-7</v>
      </c>
      <c r="Y210" s="52">
        <f t="shared" si="213"/>
        <v>4182605.0222823368</v>
      </c>
      <c r="Z210" s="38" t="str">
        <f t="shared" si="214"/>
        <v>S</v>
      </c>
      <c r="AA210" s="38" t="str">
        <f t="shared" si="215"/>
        <v>S</v>
      </c>
      <c r="AB210" s="38" t="str">
        <f t="shared" si="216"/>
        <v>U</v>
      </c>
      <c r="AC210" s="50">
        <f t="shared" si="217"/>
        <v>549764.23555098311</v>
      </c>
      <c r="AD210" s="50">
        <f t="shared" si="218"/>
        <v>4182755.43434428</v>
      </c>
      <c r="AE210" s="51">
        <f t="shared" si="219"/>
        <v>10</v>
      </c>
      <c r="AF210" s="51" t="str">
        <f t="shared" si="220"/>
        <v>S</v>
      </c>
      <c r="AG210" s="40">
        <f t="shared" si="221"/>
        <v>-122</v>
      </c>
      <c r="AH210" s="41">
        <f t="shared" si="222"/>
        <v>-26</v>
      </c>
      <c r="AI210" s="42">
        <f t="shared" si="223"/>
        <v>-5.266</v>
      </c>
      <c r="AJ210" s="40">
        <f t="shared" si="224"/>
        <v>37</v>
      </c>
      <c r="AK210" s="41">
        <f t="shared" si="225"/>
        <v>47</v>
      </c>
      <c r="AL210" s="42">
        <f t="shared" si="226"/>
        <v>26.905000000000001</v>
      </c>
      <c r="AM210" s="43" t="str">
        <f t="shared" si="227"/>
        <v>-37º -47' -26,905" S</v>
      </c>
      <c r="AN210" s="43" t="str">
        <f t="shared" si="228"/>
        <v>122º 26' 5,266" W</v>
      </c>
      <c r="AO210" s="43" t="str">
        <f t="shared" si="229"/>
        <v>10 S 549764 4182755</v>
      </c>
    </row>
    <row r="211" spans="5:41" x14ac:dyDescent="0.25">
      <c r="E211" s="53">
        <v>37.766136000000003</v>
      </c>
      <c r="F211" s="53">
        <v>-122.44958099999999</v>
      </c>
      <c r="G211" s="52">
        <f t="shared" si="196"/>
        <v>-2.1371483561374904</v>
      </c>
      <c r="H211" s="52">
        <f t="shared" si="197"/>
        <v>0.65914341895596118</v>
      </c>
      <c r="I211" s="52">
        <f t="shared" si="198"/>
        <v>10</v>
      </c>
      <c r="J211" s="52">
        <f t="shared" si="199"/>
        <v>-123</v>
      </c>
      <c r="K211" s="52">
        <f t="shared" si="200"/>
        <v>9.6066238155350092E-3</v>
      </c>
      <c r="L211" s="52">
        <f t="shared" si="201"/>
        <v>7.5940838407123163E-3</v>
      </c>
      <c r="M211" s="52">
        <f t="shared" si="202"/>
        <v>7.5942298296457506E-3</v>
      </c>
      <c r="N211" s="52">
        <f t="shared" si="203"/>
        <v>2.2340636448903162E-5</v>
      </c>
      <c r="O211" s="52">
        <f t="shared" si="204"/>
        <v>6383605.2263148194</v>
      </c>
      <c r="P211" s="52">
        <f t="shared" si="205"/>
        <v>1.2144720120477498E-7</v>
      </c>
      <c r="Q211" s="52">
        <f t="shared" si="206"/>
        <v>0.96828851399885862</v>
      </c>
      <c r="R211" s="52">
        <f t="shared" si="207"/>
        <v>0.60510026927272331</v>
      </c>
      <c r="S211" s="52">
        <f t="shared" si="208"/>
        <v>1.1432876759553905</v>
      </c>
      <c r="T211" s="52">
        <f t="shared" si="209"/>
        <v>1.0087408242847238</v>
      </c>
      <c r="U211" s="52">
        <f t="shared" si="210"/>
        <v>1.8072805879506368</v>
      </c>
      <c r="V211" s="52">
        <f t="shared" si="230"/>
        <v>5.0546225567071803E-3</v>
      </c>
      <c r="W211" s="52">
        <f t="shared" si="211"/>
        <v>4.2582015317955055E-5</v>
      </c>
      <c r="X211" s="52">
        <f t="shared" si="212"/>
        <v>1.6740578955036711E-7</v>
      </c>
      <c r="Y211" s="52">
        <f t="shared" si="213"/>
        <v>4179867.8268433507</v>
      </c>
      <c r="Z211" s="38" t="str">
        <f t="shared" si="214"/>
        <v>S</v>
      </c>
      <c r="AA211" s="38" t="str">
        <f t="shared" si="215"/>
        <v>S</v>
      </c>
      <c r="AB211" s="38" t="str">
        <f t="shared" si="216"/>
        <v>U</v>
      </c>
      <c r="AC211" s="50">
        <f t="shared" si="217"/>
        <v>548478.56719289115</v>
      </c>
      <c r="AD211" s="50">
        <f t="shared" si="218"/>
        <v>4180010.4406642653</v>
      </c>
      <c r="AE211" s="51">
        <f t="shared" si="219"/>
        <v>10</v>
      </c>
      <c r="AF211" s="51" t="str">
        <f t="shared" si="220"/>
        <v>S</v>
      </c>
      <c r="AG211" s="40">
        <f t="shared" si="221"/>
        <v>-122</v>
      </c>
      <c r="AH211" s="41">
        <f t="shared" si="222"/>
        <v>-26</v>
      </c>
      <c r="AI211" s="42">
        <f t="shared" si="223"/>
        <v>-58.491999999999997</v>
      </c>
      <c r="AJ211" s="40">
        <f t="shared" si="224"/>
        <v>37</v>
      </c>
      <c r="AK211" s="41">
        <f t="shared" si="225"/>
        <v>45</v>
      </c>
      <c r="AL211" s="42">
        <f t="shared" si="226"/>
        <v>58.09</v>
      </c>
      <c r="AM211" s="43" t="str">
        <f t="shared" si="227"/>
        <v>-37º -45' -58,09" S</v>
      </c>
      <c r="AN211" s="43" t="str">
        <f t="shared" si="228"/>
        <v>122º 26' 58,492" W</v>
      </c>
      <c r="AO211" s="43" t="str">
        <f t="shared" si="229"/>
        <v>10 S 548479 4180010</v>
      </c>
    </row>
    <row r="212" spans="5:41" x14ac:dyDescent="0.25">
      <c r="E212" s="53">
        <v>37.773055999999997</v>
      </c>
      <c r="F212" s="53">
        <v>-122.444512</v>
      </c>
      <c r="G212" s="52">
        <f t="shared" si="196"/>
        <v>-2.137059885397707</v>
      </c>
      <c r="H212" s="52">
        <f t="shared" si="197"/>
        <v>0.65926419574019912</v>
      </c>
      <c r="I212" s="52">
        <f t="shared" si="198"/>
        <v>10</v>
      </c>
      <c r="J212" s="52">
        <f t="shared" si="199"/>
        <v>-123</v>
      </c>
      <c r="K212" s="52">
        <f t="shared" si="200"/>
        <v>9.6950945553184731E-3</v>
      </c>
      <c r="L212" s="52">
        <f t="shared" si="201"/>
        <v>7.6633010421759623E-3</v>
      </c>
      <c r="M212" s="52">
        <f t="shared" si="202"/>
        <v>7.663451059601414E-3</v>
      </c>
      <c r="N212" s="52">
        <f t="shared" si="203"/>
        <v>2.2755442842137263E-5</v>
      </c>
      <c r="O212" s="52">
        <f t="shared" si="204"/>
        <v>6383607.7315025441</v>
      </c>
      <c r="P212" s="52">
        <f t="shared" si="205"/>
        <v>1.2364812374996791E-7</v>
      </c>
      <c r="Q212" s="52">
        <f t="shared" si="206"/>
        <v>0.96834883420123485</v>
      </c>
      <c r="R212" s="52">
        <f t="shared" si="207"/>
        <v>0.60502471561318283</v>
      </c>
      <c r="S212" s="52">
        <f t="shared" si="208"/>
        <v>1.1434386128408165</v>
      </c>
      <c r="T212" s="52">
        <f t="shared" si="209"/>
        <v>1.008835138533908</v>
      </c>
      <c r="U212" s="52">
        <f t="shared" si="210"/>
        <v>1.8073984541382166</v>
      </c>
      <c r="V212" s="52">
        <f t="shared" si="230"/>
        <v>5.0546225567071803E-3</v>
      </c>
      <c r="W212" s="52">
        <f t="shared" si="211"/>
        <v>4.2582015317955055E-5</v>
      </c>
      <c r="X212" s="52">
        <f t="shared" si="212"/>
        <v>1.6740578955036711E-7</v>
      </c>
      <c r="Y212" s="52">
        <f t="shared" si="213"/>
        <v>4180635.5850953101</v>
      </c>
      <c r="Z212" s="38" t="str">
        <f t="shared" si="214"/>
        <v>S</v>
      </c>
      <c r="AA212" s="38" t="str">
        <f t="shared" si="215"/>
        <v>S</v>
      </c>
      <c r="AB212" s="38" t="str">
        <f t="shared" si="216"/>
        <v>U</v>
      </c>
      <c r="AC212" s="50">
        <f t="shared" si="217"/>
        <v>548920.4674503709</v>
      </c>
      <c r="AD212" s="50">
        <f t="shared" si="218"/>
        <v>4180780.8469341323</v>
      </c>
      <c r="AE212" s="51">
        <f t="shared" si="219"/>
        <v>10</v>
      </c>
      <c r="AF212" s="51" t="str">
        <f t="shared" si="220"/>
        <v>S</v>
      </c>
      <c r="AG212" s="40">
        <f t="shared" si="221"/>
        <v>-122</v>
      </c>
      <c r="AH212" s="41">
        <f t="shared" si="222"/>
        <v>-26</v>
      </c>
      <c r="AI212" s="42">
        <f t="shared" si="223"/>
        <v>-40.243000000000002</v>
      </c>
      <c r="AJ212" s="40">
        <f t="shared" si="224"/>
        <v>37</v>
      </c>
      <c r="AK212" s="41">
        <f t="shared" si="225"/>
        <v>46</v>
      </c>
      <c r="AL212" s="42">
        <f t="shared" si="226"/>
        <v>23.001999999999999</v>
      </c>
      <c r="AM212" s="43" t="str">
        <f t="shared" si="227"/>
        <v>-37º -46' -23,002" S</v>
      </c>
      <c r="AN212" s="43" t="str">
        <f t="shared" si="228"/>
        <v>122º 26' 40,243" W</v>
      </c>
      <c r="AO212" s="43" t="str">
        <f t="shared" si="229"/>
        <v>10 S 548920 4180781</v>
      </c>
    </row>
    <row r="213" spans="5:41" x14ac:dyDescent="0.25">
      <c r="E213" s="53">
        <v>37.770415999999997</v>
      </c>
      <c r="F213" s="53">
        <v>-122.420715</v>
      </c>
      <c r="G213" s="52">
        <f t="shared" si="196"/>
        <v>-2.1366445493956099</v>
      </c>
      <c r="H213" s="52">
        <f t="shared" si="197"/>
        <v>0.65921811904794647</v>
      </c>
      <c r="I213" s="52">
        <f t="shared" si="198"/>
        <v>10</v>
      </c>
      <c r="J213" s="52">
        <f t="shared" si="199"/>
        <v>-123</v>
      </c>
      <c r="K213" s="52">
        <f t="shared" si="200"/>
        <v>1.0110430557415562E-2</v>
      </c>
      <c r="L213" s="52">
        <f t="shared" si="201"/>
        <v>7.9918697805768258E-3</v>
      </c>
      <c r="M213" s="52">
        <f t="shared" si="202"/>
        <v>7.9920399339587552E-3</v>
      </c>
      <c r="N213" s="52">
        <f t="shared" si="203"/>
        <v>2.4746341175330144E-5</v>
      </c>
      <c r="O213" s="52">
        <f t="shared" si="204"/>
        <v>6383606.7757474268</v>
      </c>
      <c r="P213" s="52">
        <f t="shared" si="205"/>
        <v>1.3448847132293295E-7</v>
      </c>
      <c r="Q213" s="52">
        <f t="shared" si="206"/>
        <v>0.96832582853548521</v>
      </c>
      <c r="R213" s="52">
        <f t="shared" si="207"/>
        <v>0.60505354621456686</v>
      </c>
      <c r="S213" s="52">
        <f t="shared" si="208"/>
        <v>1.1433810333156891</v>
      </c>
      <c r="T213" s="52">
        <f t="shared" si="209"/>
        <v>1.0087991615404086</v>
      </c>
      <c r="U213" s="52">
        <f t="shared" si="210"/>
        <v>1.8073534956548338</v>
      </c>
      <c r="V213" s="52">
        <f t="shared" si="230"/>
        <v>5.0546225567071803E-3</v>
      </c>
      <c r="W213" s="52">
        <f t="shared" si="211"/>
        <v>4.2582015317955055E-5</v>
      </c>
      <c r="X213" s="52">
        <f t="shared" si="212"/>
        <v>1.6740578955036711E-7</v>
      </c>
      <c r="Y213" s="52">
        <f t="shared" si="213"/>
        <v>4180342.6829965911</v>
      </c>
      <c r="Z213" s="38" t="str">
        <f t="shared" si="214"/>
        <v>S</v>
      </c>
      <c r="AA213" s="38" t="str">
        <f t="shared" si="215"/>
        <v>S</v>
      </c>
      <c r="AB213" s="38" t="str">
        <f t="shared" si="216"/>
        <v>U</v>
      </c>
      <c r="AC213" s="50">
        <f t="shared" si="217"/>
        <v>551018.04256157589</v>
      </c>
      <c r="AD213" s="50">
        <f t="shared" si="218"/>
        <v>4180500.653929038</v>
      </c>
      <c r="AE213" s="51">
        <f t="shared" si="219"/>
        <v>10</v>
      </c>
      <c r="AF213" s="51" t="str">
        <f t="shared" si="220"/>
        <v>S</v>
      </c>
      <c r="AG213" s="40">
        <f t="shared" si="221"/>
        <v>-122</v>
      </c>
      <c r="AH213" s="41">
        <f t="shared" si="222"/>
        <v>-25</v>
      </c>
      <c r="AI213" s="42">
        <f t="shared" si="223"/>
        <v>-14.574</v>
      </c>
      <c r="AJ213" s="40">
        <f t="shared" si="224"/>
        <v>37</v>
      </c>
      <c r="AK213" s="41">
        <f t="shared" si="225"/>
        <v>46</v>
      </c>
      <c r="AL213" s="42">
        <f t="shared" si="226"/>
        <v>13.497999999999999</v>
      </c>
      <c r="AM213" s="43" t="str">
        <f t="shared" si="227"/>
        <v>-37º -46' -13,498" S</v>
      </c>
      <c r="AN213" s="43" t="str">
        <f t="shared" si="228"/>
        <v>122º 25' 14,574" W</v>
      </c>
      <c r="AO213" s="43" t="str">
        <f t="shared" si="229"/>
        <v>10 S 551018 4180501</v>
      </c>
    </row>
    <row r="214" spans="5:41" x14ac:dyDescent="0.25">
      <c r="E214" s="53">
        <v>37.785691999999997</v>
      </c>
      <c r="F214" s="53">
        <v>-122.44408900000001</v>
      </c>
      <c r="G214" s="52">
        <f t="shared" si="196"/>
        <v>-2.1370525026549712</v>
      </c>
      <c r="H214" s="52">
        <f t="shared" si="197"/>
        <v>0.65948473554448117</v>
      </c>
      <c r="I214" s="52">
        <f t="shared" si="198"/>
        <v>10</v>
      </c>
      <c r="J214" s="52">
        <f t="shared" si="199"/>
        <v>-123</v>
      </c>
      <c r="K214" s="52">
        <f t="shared" si="200"/>
        <v>9.7024772980542906E-3</v>
      </c>
      <c r="L214" s="52">
        <f t="shared" si="201"/>
        <v>7.6678255477054336E-3</v>
      </c>
      <c r="M214" s="52">
        <f t="shared" si="202"/>
        <v>7.6679758310102689E-3</v>
      </c>
      <c r="N214" s="52">
        <f t="shared" si="203"/>
        <v>2.2792701601548337E-5</v>
      </c>
      <c r="O214" s="52">
        <f t="shared" si="204"/>
        <v>6383612.3064142624</v>
      </c>
      <c r="P214" s="52">
        <f t="shared" si="205"/>
        <v>1.2375186348138337E-7</v>
      </c>
      <c r="Q214" s="52">
        <f t="shared" si="206"/>
        <v>0.96845883380284548</v>
      </c>
      <c r="R214" s="52">
        <f t="shared" si="207"/>
        <v>0.60488660810732686</v>
      </c>
      <c r="S214" s="52">
        <f t="shared" si="208"/>
        <v>1.143714152445904</v>
      </c>
      <c r="T214" s="52">
        <f t="shared" si="209"/>
        <v>1.0090072663612597</v>
      </c>
      <c r="U214" s="52">
        <f t="shared" si="210"/>
        <v>1.8076135084439524</v>
      </c>
      <c r="V214" s="52">
        <f t="shared" si="230"/>
        <v>5.0546225567071803E-3</v>
      </c>
      <c r="W214" s="52">
        <f t="shared" si="211"/>
        <v>4.2582015317955055E-5</v>
      </c>
      <c r="X214" s="52">
        <f t="shared" si="212"/>
        <v>1.6740578955036711E-7</v>
      </c>
      <c r="Y214" s="52">
        <f t="shared" si="213"/>
        <v>4182037.5228715325</v>
      </c>
      <c r="Z214" s="38" t="str">
        <f t="shared" si="214"/>
        <v>S</v>
      </c>
      <c r="AA214" s="38" t="str">
        <f t="shared" si="215"/>
        <v>S</v>
      </c>
      <c r="AB214" s="38" t="str">
        <f t="shared" si="216"/>
        <v>U</v>
      </c>
      <c r="AC214" s="50">
        <f t="shared" si="217"/>
        <v>548949.3868993168</v>
      </c>
      <c r="AD214" s="50">
        <f t="shared" si="218"/>
        <v>4182183.0226599784</v>
      </c>
      <c r="AE214" s="51">
        <f t="shared" si="219"/>
        <v>10</v>
      </c>
      <c r="AF214" s="51" t="str">
        <f t="shared" si="220"/>
        <v>S</v>
      </c>
      <c r="AG214" s="40">
        <f t="shared" si="221"/>
        <v>-122</v>
      </c>
      <c r="AH214" s="41">
        <f t="shared" si="222"/>
        <v>-26</v>
      </c>
      <c r="AI214" s="42">
        <f t="shared" si="223"/>
        <v>-38.72</v>
      </c>
      <c r="AJ214" s="40">
        <f t="shared" si="224"/>
        <v>37</v>
      </c>
      <c r="AK214" s="41">
        <f t="shared" si="225"/>
        <v>47</v>
      </c>
      <c r="AL214" s="42">
        <f t="shared" si="226"/>
        <v>8.4909999999999997</v>
      </c>
      <c r="AM214" s="43" t="str">
        <f t="shared" si="227"/>
        <v>-37º -47' -8,491" S</v>
      </c>
      <c r="AN214" s="43" t="str">
        <f t="shared" si="228"/>
        <v>122º 26' 38,72" W</v>
      </c>
      <c r="AO214" s="43" t="str">
        <f t="shared" si="229"/>
        <v>10 S 548949 4182183</v>
      </c>
    </row>
    <row r="215" spans="5:41" x14ac:dyDescent="0.25">
      <c r="E215" s="53">
        <v>37.738723754882997</v>
      </c>
      <c r="F215" s="53">
        <v>-122.4666595459</v>
      </c>
      <c r="G215" s="52">
        <f t="shared" si="196"/>
        <v>-2.1374464329948988</v>
      </c>
      <c r="H215" s="52">
        <f t="shared" si="197"/>
        <v>0.65866498502330573</v>
      </c>
      <c r="I215" s="52">
        <f t="shared" si="198"/>
        <v>10</v>
      </c>
      <c r="J215" s="52">
        <f t="shared" si="199"/>
        <v>-123</v>
      </c>
      <c r="K215" s="52">
        <f t="shared" si="200"/>
        <v>9.3085469581266622E-3</v>
      </c>
      <c r="L215" s="52">
        <f t="shared" si="201"/>
        <v>7.3611861539119756E-3</v>
      </c>
      <c r="M215" s="52">
        <f t="shared" si="202"/>
        <v>7.3613191185841389E-3</v>
      </c>
      <c r="N215" s="52">
        <f t="shared" si="203"/>
        <v>2.0970547712662047E-5</v>
      </c>
      <c r="O215" s="52">
        <f t="shared" si="204"/>
        <v>6383595.3040615404</v>
      </c>
      <c r="P215" s="52">
        <f t="shared" si="205"/>
        <v>1.1419658568165218E-7</v>
      </c>
      <c r="Q215" s="52">
        <f t="shared" si="206"/>
        <v>0.96804901200402471</v>
      </c>
      <c r="R215" s="52">
        <f t="shared" si="207"/>
        <v>0.60539900529878865</v>
      </c>
      <c r="S215" s="52">
        <f t="shared" si="208"/>
        <v>1.142689491025318</v>
      </c>
      <c r="T215" s="52">
        <f t="shared" si="209"/>
        <v>1.0083668695936856</v>
      </c>
      <c r="U215" s="52">
        <f t="shared" si="210"/>
        <v>1.8068130331517207</v>
      </c>
      <c r="V215" s="52">
        <f t="shared" si="230"/>
        <v>5.0546225567071803E-3</v>
      </c>
      <c r="W215" s="52">
        <f t="shared" si="211"/>
        <v>4.2582015317955055E-5</v>
      </c>
      <c r="X215" s="52">
        <f t="shared" si="212"/>
        <v>1.6740578955036711E-7</v>
      </c>
      <c r="Y215" s="52">
        <f t="shared" si="213"/>
        <v>4176826.5095118787</v>
      </c>
      <c r="Z215" s="38" t="str">
        <f t="shared" si="214"/>
        <v>S</v>
      </c>
      <c r="AA215" s="38" t="str">
        <f t="shared" si="215"/>
        <v>S</v>
      </c>
      <c r="AB215" s="38" t="str">
        <f t="shared" si="216"/>
        <v>U</v>
      </c>
      <c r="AC215" s="50">
        <f t="shared" si="217"/>
        <v>546991.68394585536</v>
      </c>
      <c r="AD215" s="50">
        <f t="shared" si="218"/>
        <v>4176960.3770170682</v>
      </c>
      <c r="AE215" s="51">
        <f t="shared" si="219"/>
        <v>10</v>
      </c>
      <c r="AF215" s="51" t="str">
        <f t="shared" si="220"/>
        <v>S</v>
      </c>
      <c r="AG215" s="40">
        <f t="shared" si="221"/>
        <v>-122</v>
      </c>
      <c r="AH215" s="41">
        <f t="shared" si="222"/>
        <v>-27</v>
      </c>
      <c r="AI215" s="42">
        <f t="shared" si="223"/>
        <v>-59.973999999999997</v>
      </c>
      <c r="AJ215" s="40">
        <f t="shared" si="224"/>
        <v>37</v>
      </c>
      <c r="AK215" s="41">
        <f t="shared" si="225"/>
        <v>44</v>
      </c>
      <c r="AL215" s="42">
        <f t="shared" si="226"/>
        <v>19.405999999999999</v>
      </c>
      <c r="AM215" s="43" t="str">
        <f t="shared" si="227"/>
        <v>-37º -44' -19,406" S</v>
      </c>
      <c r="AN215" s="43" t="str">
        <f t="shared" si="228"/>
        <v>122º 27' 59,974" W</v>
      </c>
      <c r="AO215" s="43" t="str">
        <f t="shared" si="229"/>
        <v>10 S 546992 4176960</v>
      </c>
    </row>
    <row r="216" spans="5:41" x14ac:dyDescent="0.25">
      <c r="E216" s="53">
        <v>37.791696999999999</v>
      </c>
      <c r="F216" s="53">
        <v>-122.45341000000001</v>
      </c>
      <c r="G216" s="52">
        <f t="shared" si="196"/>
        <v>-2.1372151847945497</v>
      </c>
      <c r="H216" s="52">
        <f t="shared" si="197"/>
        <v>0.6595895425660635</v>
      </c>
      <c r="I216" s="52">
        <f t="shared" si="198"/>
        <v>10</v>
      </c>
      <c r="J216" s="52">
        <f t="shared" si="199"/>
        <v>-123</v>
      </c>
      <c r="K216" s="52">
        <f t="shared" si="200"/>
        <v>9.5397951584756946E-3</v>
      </c>
      <c r="L216" s="52">
        <f t="shared" si="201"/>
        <v>7.5386498525887745E-3</v>
      </c>
      <c r="M216" s="52">
        <f t="shared" si="202"/>
        <v>7.5387926677356314E-3</v>
      </c>
      <c r="N216" s="52">
        <f t="shared" si="203"/>
        <v>2.203594764949024E-5</v>
      </c>
      <c r="O216" s="52">
        <f t="shared" si="204"/>
        <v>6383614.4807327893</v>
      </c>
      <c r="P216" s="52">
        <f t="shared" si="205"/>
        <v>1.1959782757961794E-7</v>
      </c>
      <c r="Q216" s="52">
        <f t="shared" si="206"/>
        <v>0.96851104281391942</v>
      </c>
      <c r="R216" s="52">
        <f t="shared" si="207"/>
        <v>0.60482090940031585</v>
      </c>
      <c r="S216" s="52">
        <f t="shared" si="208"/>
        <v>1.1438450639730231</v>
      </c>
      <c r="T216" s="52">
        <f t="shared" si="209"/>
        <v>1.0090890253298463</v>
      </c>
      <c r="U216" s="52">
        <f t="shared" si="210"/>
        <v>1.807715631291438</v>
      </c>
      <c r="V216" s="52">
        <f t="shared" si="230"/>
        <v>5.0546225567071803E-3</v>
      </c>
      <c r="W216" s="52">
        <f t="shared" si="211"/>
        <v>4.2582015317955055E-5</v>
      </c>
      <c r="X216" s="52">
        <f t="shared" si="212"/>
        <v>1.6740578955036711E-7</v>
      </c>
      <c r="Y216" s="52">
        <f t="shared" si="213"/>
        <v>4182703.7661207868</v>
      </c>
      <c r="Z216" s="38" t="str">
        <f t="shared" si="214"/>
        <v>S</v>
      </c>
      <c r="AA216" s="38" t="str">
        <f t="shared" si="215"/>
        <v>S</v>
      </c>
      <c r="AB216" s="38" t="str">
        <f t="shared" si="216"/>
        <v>U</v>
      </c>
      <c r="AC216" s="50">
        <f t="shared" si="217"/>
        <v>548124.74795953766</v>
      </c>
      <c r="AD216" s="50">
        <f t="shared" si="218"/>
        <v>4182844.4351321226</v>
      </c>
      <c r="AE216" s="51">
        <f t="shared" si="219"/>
        <v>10</v>
      </c>
      <c r="AF216" s="51" t="str">
        <f t="shared" si="220"/>
        <v>S</v>
      </c>
      <c r="AG216" s="40">
        <f t="shared" si="221"/>
        <v>-122</v>
      </c>
      <c r="AH216" s="41">
        <f t="shared" si="222"/>
        <v>-27</v>
      </c>
      <c r="AI216" s="42">
        <f t="shared" si="223"/>
        <v>-12.276</v>
      </c>
      <c r="AJ216" s="40">
        <f t="shared" si="224"/>
        <v>37</v>
      </c>
      <c r="AK216" s="41">
        <f t="shared" si="225"/>
        <v>47</v>
      </c>
      <c r="AL216" s="42">
        <f t="shared" si="226"/>
        <v>30.109000000000002</v>
      </c>
      <c r="AM216" s="43" t="str">
        <f t="shared" si="227"/>
        <v>-37º -47' -30,109" S</v>
      </c>
      <c r="AN216" s="43" t="str">
        <f t="shared" si="228"/>
        <v>122º 27' 12,276" W</v>
      </c>
      <c r="AO216" s="43" t="str">
        <f t="shared" si="229"/>
        <v>10 S 548125 4182844</v>
      </c>
    </row>
    <row r="217" spans="5:41" x14ac:dyDescent="0.25">
      <c r="E217" s="53">
        <v>37.784526</v>
      </c>
      <c r="F217" s="53">
        <v>-122.457195</v>
      </c>
      <c r="G217" s="52">
        <f t="shared" si="196"/>
        <v>-2.1372812455067374</v>
      </c>
      <c r="H217" s="52">
        <f t="shared" si="197"/>
        <v>0.65946438500540294</v>
      </c>
      <c r="I217" s="52">
        <f t="shared" si="198"/>
        <v>10</v>
      </c>
      <c r="J217" s="52">
        <f t="shared" si="199"/>
        <v>-123</v>
      </c>
      <c r="K217" s="52">
        <f t="shared" si="200"/>
        <v>9.4737344462880735E-3</v>
      </c>
      <c r="L217" s="52">
        <f t="shared" si="201"/>
        <v>7.4871746663041109E-3</v>
      </c>
      <c r="M217" s="52">
        <f t="shared" si="202"/>
        <v>7.4873145758179256E-3</v>
      </c>
      <c r="N217" s="52">
        <f t="shared" si="203"/>
        <v>2.1730412196885318E-5</v>
      </c>
      <c r="O217" s="52">
        <f t="shared" si="204"/>
        <v>6383611.8842373705</v>
      </c>
      <c r="P217" s="52">
        <f t="shared" si="205"/>
        <v>1.1799297214485817E-7</v>
      </c>
      <c r="Q217" s="52">
        <f t="shared" si="206"/>
        <v>0.96844869136616585</v>
      </c>
      <c r="R217" s="52">
        <f t="shared" si="207"/>
        <v>0.60489936000061939</v>
      </c>
      <c r="S217" s="52">
        <f t="shared" si="208"/>
        <v>1.1436887306884858</v>
      </c>
      <c r="T217" s="52">
        <f t="shared" si="209"/>
        <v>1.0089913880165191</v>
      </c>
      <c r="U217" s="52">
        <f t="shared" si="210"/>
        <v>1.8075936733218108</v>
      </c>
      <c r="V217" s="52">
        <f t="shared" si="230"/>
        <v>5.0546225567071803E-3</v>
      </c>
      <c r="W217" s="52">
        <f t="shared" si="211"/>
        <v>4.2582015317955055E-5</v>
      </c>
      <c r="X217" s="52">
        <f t="shared" si="212"/>
        <v>1.6740578955036711E-7</v>
      </c>
      <c r="Y217" s="52">
        <f t="shared" si="213"/>
        <v>4181908.1574835763</v>
      </c>
      <c r="Z217" s="38" t="str">
        <f t="shared" si="214"/>
        <v>S</v>
      </c>
      <c r="AA217" s="38" t="str">
        <f t="shared" si="215"/>
        <v>S</v>
      </c>
      <c r="AB217" s="38" t="str">
        <f t="shared" si="216"/>
        <v>U</v>
      </c>
      <c r="AC217" s="50">
        <f t="shared" si="217"/>
        <v>547796.11218708334</v>
      </c>
      <c r="AD217" s="50">
        <f t="shared" si="218"/>
        <v>4182046.8760174937</v>
      </c>
      <c r="AE217" s="51">
        <f t="shared" si="219"/>
        <v>10</v>
      </c>
      <c r="AF217" s="51" t="str">
        <f t="shared" si="220"/>
        <v>S</v>
      </c>
      <c r="AG217" s="40">
        <f t="shared" si="221"/>
        <v>-122</v>
      </c>
      <c r="AH217" s="41">
        <f t="shared" si="222"/>
        <v>-27</v>
      </c>
      <c r="AI217" s="42">
        <f t="shared" si="223"/>
        <v>-25.902000000000001</v>
      </c>
      <c r="AJ217" s="40">
        <f t="shared" si="224"/>
        <v>37</v>
      </c>
      <c r="AK217" s="41">
        <f t="shared" si="225"/>
        <v>47</v>
      </c>
      <c r="AL217" s="42">
        <f t="shared" si="226"/>
        <v>4.2939999999999996</v>
      </c>
      <c r="AM217" s="43" t="str">
        <f t="shared" si="227"/>
        <v>-37º -47' -4,294" S</v>
      </c>
      <c r="AN217" s="43" t="str">
        <f t="shared" si="228"/>
        <v>122º 27' 25,902" W</v>
      </c>
      <c r="AO217" s="43" t="str">
        <f t="shared" si="229"/>
        <v>10 S 547796 4182047</v>
      </c>
    </row>
    <row r="218" spans="5:41" x14ac:dyDescent="0.25">
      <c r="E218" s="53">
        <v>37.784866000000001</v>
      </c>
      <c r="F218" s="53">
        <v>-122.465875</v>
      </c>
      <c r="G218" s="52">
        <f t="shared" si="196"/>
        <v>-2.1374327400858109</v>
      </c>
      <c r="H218" s="52">
        <f t="shared" si="197"/>
        <v>0.65947031912485976</v>
      </c>
      <c r="I218" s="52">
        <f t="shared" si="198"/>
        <v>10</v>
      </c>
      <c r="J218" s="52">
        <f t="shared" si="199"/>
        <v>-123</v>
      </c>
      <c r="K218" s="52">
        <f t="shared" si="200"/>
        <v>9.3222398672145879E-3</v>
      </c>
      <c r="L218" s="52">
        <f t="shared" si="201"/>
        <v>7.3674167869302361E-3</v>
      </c>
      <c r="M218" s="52">
        <f t="shared" si="202"/>
        <v>7.3675500895262107E-3</v>
      </c>
      <c r="N218" s="52">
        <f t="shared" si="203"/>
        <v>2.1041037005287144E-5</v>
      </c>
      <c r="O218" s="52">
        <f t="shared" si="204"/>
        <v>6383612.0073416587</v>
      </c>
      <c r="P218" s="52">
        <f t="shared" si="205"/>
        <v>1.1424736146309049E-7</v>
      </c>
      <c r="Q218" s="52">
        <f t="shared" si="206"/>
        <v>0.9684516490176901</v>
      </c>
      <c r="R218" s="52">
        <f t="shared" si="207"/>
        <v>0.60489564177521282</v>
      </c>
      <c r="S218" s="52">
        <f t="shared" si="208"/>
        <v>1.1436961436337048</v>
      </c>
      <c r="T218" s="52">
        <f t="shared" si="209"/>
        <v>1.0089960181690818</v>
      </c>
      <c r="U218" s="52">
        <f t="shared" si="210"/>
        <v>1.8075994573420944</v>
      </c>
      <c r="V218" s="52">
        <f t="shared" si="230"/>
        <v>5.0546225567071803E-3</v>
      </c>
      <c r="W218" s="52">
        <f t="shared" si="211"/>
        <v>4.2582015317955055E-5</v>
      </c>
      <c r="X218" s="52">
        <f t="shared" si="212"/>
        <v>1.6740578955036711E-7</v>
      </c>
      <c r="Y218" s="52">
        <f t="shared" si="213"/>
        <v>4181945.8798067458</v>
      </c>
      <c r="Z218" s="38" t="str">
        <f t="shared" si="214"/>
        <v>S</v>
      </c>
      <c r="AA218" s="38" t="str">
        <f t="shared" si="215"/>
        <v>S</v>
      </c>
      <c r="AB218" s="38" t="str">
        <f t="shared" si="216"/>
        <v>U</v>
      </c>
      <c r="AC218" s="50">
        <f t="shared" si="217"/>
        <v>547031.58300726861</v>
      </c>
      <c r="AD218" s="50">
        <f t="shared" si="218"/>
        <v>4182080.1976385652</v>
      </c>
      <c r="AE218" s="51">
        <f t="shared" si="219"/>
        <v>10</v>
      </c>
      <c r="AF218" s="51" t="str">
        <f t="shared" si="220"/>
        <v>S</v>
      </c>
      <c r="AG218" s="40">
        <f t="shared" si="221"/>
        <v>-122</v>
      </c>
      <c r="AH218" s="41">
        <f t="shared" si="222"/>
        <v>-27</v>
      </c>
      <c r="AI218" s="42">
        <f t="shared" si="223"/>
        <v>-57.15</v>
      </c>
      <c r="AJ218" s="40">
        <f t="shared" si="224"/>
        <v>37</v>
      </c>
      <c r="AK218" s="41">
        <f t="shared" si="225"/>
        <v>47</v>
      </c>
      <c r="AL218" s="42">
        <f t="shared" si="226"/>
        <v>5.5179999999999998</v>
      </c>
      <c r="AM218" s="43" t="str">
        <f t="shared" si="227"/>
        <v>-37º -47' -5,518" S</v>
      </c>
      <c r="AN218" s="43" t="str">
        <f t="shared" si="228"/>
        <v>122º 27' 57,15" W</v>
      </c>
      <c r="AO218" s="43" t="str">
        <f t="shared" si="229"/>
        <v>10 S 547032 4182080</v>
      </c>
    </row>
    <row r="219" spans="5:41" x14ac:dyDescent="0.25">
      <c r="E219" s="53">
        <v>37.761901000000002</v>
      </c>
      <c r="F219" s="53">
        <v>-122.41883900000001</v>
      </c>
      <c r="G219" s="52">
        <f t="shared" si="196"/>
        <v>-2.1366118070188427</v>
      </c>
      <c r="H219" s="52">
        <f t="shared" si="197"/>
        <v>0.65906950426213928</v>
      </c>
      <c r="I219" s="52">
        <f t="shared" si="198"/>
        <v>10</v>
      </c>
      <c r="J219" s="52">
        <f t="shared" si="199"/>
        <v>-123</v>
      </c>
      <c r="K219" s="52">
        <f t="shared" si="200"/>
        <v>1.0143172934182765E-2</v>
      </c>
      <c r="L219" s="52">
        <f t="shared" si="201"/>
        <v>8.0186735572226244E-3</v>
      </c>
      <c r="M219" s="52">
        <f t="shared" si="202"/>
        <v>8.0188454284194945E-3</v>
      </c>
      <c r="N219" s="52">
        <f t="shared" si="203"/>
        <v>2.4904975456707668E-5</v>
      </c>
      <c r="O219" s="52">
        <f t="shared" si="204"/>
        <v>6383603.6932328725</v>
      </c>
      <c r="P219" s="52">
        <f t="shared" si="205"/>
        <v>1.3542332024971988E-7</v>
      </c>
      <c r="Q219" s="52">
        <f t="shared" si="206"/>
        <v>0.96825157051502175</v>
      </c>
      <c r="R219" s="52">
        <f t="shared" si="207"/>
        <v>0.60514647981788361</v>
      </c>
      <c r="S219" s="52">
        <f t="shared" si="208"/>
        <v>1.1431952895196502</v>
      </c>
      <c r="T219" s="52">
        <f t="shared" si="209"/>
        <v>1.0086830870942085</v>
      </c>
      <c r="U219" s="52">
        <f t="shared" si="210"/>
        <v>1.8072084218767859</v>
      </c>
      <c r="V219" s="52">
        <f t="shared" si="230"/>
        <v>5.0546225567071803E-3</v>
      </c>
      <c r="W219" s="52">
        <f t="shared" si="211"/>
        <v>4.2582015317955055E-5</v>
      </c>
      <c r="X219" s="52">
        <f t="shared" si="212"/>
        <v>1.6740578955036711E-7</v>
      </c>
      <c r="Y219" s="52">
        <f t="shared" si="213"/>
        <v>4179397.9636769127</v>
      </c>
      <c r="Z219" s="38" t="str">
        <f t="shared" si="214"/>
        <v>S</v>
      </c>
      <c r="AA219" s="38" t="str">
        <f t="shared" si="215"/>
        <v>S</v>
      </c>
      <c r="AB219" s="38" t="str">
        <f t="shared" si="216"/>
        <v>U</v>
      </c>
      <c r="AC219" s="50">
        <f t="shared" si="217"/>
        <v>551189.13360305631</v>
      </c>
      <c r="AD219" s="50">
        <f t="shared" si="218"/>
        <v>4179556.9471917483</v>
      </c>
      <c r="AE219" s="51">
        <f t="shared" si="219"/>
        <v>10</v>
      </c>
      <c r="AF219" s="51" t="str">
        <f t="shared" si="220"/>
        <v>S</v>
      </c>
      <c r="AG219" s="40">
        <f t="shared" si="221"/>
        <v>-122</v>
      </c>
      <c r="AH219" s="41">
        <f t="shared" si="222"/>
        <v>-25</v>
      </c>
      <c r="AI219" s="42">
        <f t="shared" si="223"/>
        <v>-7.82</v>
      </c>
      <c r="AJ219" s="40">
        <f t="shared" si="224"/>
        <v>37</v>
      </c>
      <c r="AK219" s="41">
        <f t="shared" si="225"/>
        <v>45</v>
      </c>
      <c r="AL219" s="42">
        <f t="shared" si="226"/>
        <v>42.844000000000001</v>
      </c>
      <c r="AM219" s="43" t="str">
        <f t="shared" si="227"/>
        <v>-37º -45' -42,844" S</v>
      </c>
      <c r="AN219" s="43" t="str">
        <f t="shared" si="228"/>
        <v>122º 25' 7,82" W</v>
      </c>
      <c r="AO219" s="43" t="str">
        <f t="shared" si="229"/>
        <v>10 S 551189 4179557</v>
      </c>
    </row>
    <row r="220" spans="5:41" x14ac:dyDescent="0.25">
      <c r="E220" s="53">
        <v>37.741470336913999</v>
      </c>
      <c r="F220" s="53">
        <v>-122.4227142334</v>
      </c>
      <c r="G220" s="52">
        <f t="shared" si="196"/>
        <v>-2.1366794426009559</v>
      </c>
      <c r="H220" s="52">
        <f t="shared" si="197"/>
        <v>0.65871292192292286</v>
      </c>
      <c r="I220" s="52">
        <f t="shared" si="198"/>
        <v>10</v>
      </c>
      <c r="J220" s="52">
        <f t="shared" si="199"/>
        <v>-123</v>
      </c>
      <c r="K220" s="52">
        <f t="shared" si="200"/>
        <v>1.0075537352069563E-2</v>
      </c>
      <c r="L220" s="52">
        <f t="shared" si="201"/>
        <v>7.9674057372198914E-3</v>
      </c>
      <c r="M220" s="52">
        <f t="shared" si="202"/>
        <v>7.9675743327627582E-3</v>
      </c>
      <c r="N220" s="52">
        <f t="shared" si="203"/>
        <v>2.4569407525820708E-5</v>
      </c>
      <c r="O220" s="52">
        <f t="shared" si="204"/>
        <v>6383596.2981133126</v>
      </c>
      <c r="P220" s="52">
        <f t="shared" si="205"/>
        <v>1.3377096165702189E-7</v>
      </c>
      <c r="Q220" s="52">
        <f t="shared" si="206"/>
        <v>0.96807304897067981</v>
      </c>
      <c r="R220" s="52">
        <f t="shared" si="207"/>
        <v>0.60536911330240928</v>
      </c>
      <c r="S220" s="52">
        <f t="shared" si="208"/>
        <v>1.1427494464082628</v>
      </c>
      <c r="T220" s="52">
        <f t="shared" si="209"/>
        <v>1.0084043631317994</v>
      </c>
      <c r="U220" s="52">
        <f t="shared" si="210"/>
        <v>1.8068599268694117</v>
      </c>
      <c r="V220" s="52">
        <f t="shared" si="230"/>
        <v>5.0546225567071803E-3</v>
      </c>
      <c r="W220" s="52">
        <f t="shared" si="211"/>
        <v>4.2582015317955055E-5</v>
      </c>
      <c r="X220" s="52">
        <f t="shared" si="212"/>
        <v>1.6740578955036711E-7</v>
      </c>
      <c r="Y220" s="52">
        <f t="shared" si="213"/>
        <v>4177131.235008603</v>
      </c>
      <c r="Z220" s="38" t="str">
        <f t="shared" si="214"/>
        <v>S</v>
      </c>
      <c r="AA220" s="38" t="str">
        <f t="shared" si="215"/>
        <v>S</v>
      </c>
      <c r="AB220" s="38" t="str">
        <f t="shared" si="216"/>
        <v>U</v>
      </c>
      <c r="AC220" s="50">
        <f t="shared" si="217"/>
        <v>550861.78028350999</v>
      </c>
      <c r="AD220" s="50">
        <f t="shared" si="218"/>
        <v>4177288.0762085123</v>
      </c>
      <c r="AE220" s="51">
        <f t="shared" si="219"/>
        <v>10</v>
      </c>
      <c r="AF220" s="51" t="str">
        <f t="shared" si="220"/>
        <v>S</v>
      </c>
      <c r="AG220" s="40">
        <f t="shared" si="221"/>
        <v>-122</v>
      </c>
      <c r="AH220" s="41">
        <f t="shared" si="222"/>
        <v>-25</v>
      </c>
      <c r="AI220" s="42">
        <f t="shared" si="223"/>
        <v>-21.771000000000001</v>
      </c>
      <c r="AJ220" s="40">
        <f t="shared" si="224"/>
        <v>37</v>
      </c>
      <c r="AK220" s="41">
        <f t="shared" si="225"/>
        <v>44</v>
      </c>
      <c r="AL220" s="42">
        <f t="shared" si="226"/>
        <v>29.292999999999999</v>
      </c>
      <c r="AM220" s="43" t="str">
        <f t="shared" si="227"/>
        <v>-37º -44' -29,293" S</v>
      </c>
      <c r="AN220" s="43" t="str">
        <f t="shared" si="228"/>
        <v>122º 25' 21,771" W</v>
      </c>
      <c r="AO220" s="43" t="str">
        <f t="shared" si="229"/>
        <v>10 S 550862 4177288</v>
      </c>
    </row>
    <row r="221" spans="5:41" x14ac:dyDescent="0.25">
      <c r="E221" s="53">
        <v>37.781300999999999</v>
      </c>
      <c r="F221" s="53">
        <v>-122.431631</v>
      </c>
      <c r="G221" s="52">
        <f t="shared" si="196"/>
        <v>-2.1368350695367577</v>
      </c>
      <c r="H221" s="52">
        <f t="shared" si="197"/>
        <v>0.65940809813702617</v>
      </c>
      <c r="I221" s="52">
        <f t="shared" si="198"/>
        <v>10</v>
      </c>
      <c r="J221" s="52">
        <f t="shared" si="199"/>
        <v>-123</v>
      </c>
      <c r="K221" s="52">
        <f t="shared" si="200"/>
        <v>9.9199104162677187E-3</v>
      </c>
      <c r="L221" s="52">
        <f t="shared" si="201"/>
        <v>7.8401221926516721E-3</v>
      </c>
      <c r="M221" s="52">
        <f t="shared" si="202"/>
        <v>7.840282836188376E-3</v>
      </c>
      <c r="N221" s="52">
        <f t="shared" si="203"/>
        <v>2.3824803550787088E-5</v>
      </c>
      <c r="O221" s="52">
        <f t="shared" si="204"/>
        <v>6383610.7165760361</v>
      </c>
      <c r="P221" s="52">
        <f t="shared" si="205"/>
        <v>1.2939137864382164E-7</v>
      </c>
      <c r="Q221" s="52">
        <f t="shared" si="206"/>
        <v>0.96842063038817094</v>
      </c>
      <c r="R221" s="52">
        <f t="shared" si="207"/>
        <v>0.60493462168904055</v>
      </c>
      <c r="S221" s="52">
        <f t="shared" si="208"/>
        <v>1.1436184133311116</v>
      </c>
      <c r="T221" s="52">
        <f t="shared" si="209"/>
        <v>1.0089474654205939</v>
      </c>
      <c r="U221" s="52">
        <f t="shared" si="210"/>
        <v>1.8075388022485486</v>
      </c>
      <c r="V221" s="52">
        <f t="shared" si="230"/>
        <v>5.0546225567071803E-3</v>
      </c>
      <c r="W221" s="52">
        <f t="shared" si="211"/>
        <v>4.2582015317955055E-5</v>
      </c>
      <c r="X221" s="52">
        <f t="shared" si="212"/>
        <v>1.6740578955036711E-7</v>
      </c>
      <c r="Y221" s="52">
        <f t="shared" si="213"/>
        <v>4181550.3502620519</v>
      </c>
      <c r="Z221" s="38" t="str">
        <f t="shared" si="214"/>
        <v>S</v>
      </c>
      <c r="AA221" s="38" t="str">
        <f t="shared" si="215"/>
        <v>S</v>
      </c>
      <c r="AB221" s="38" t="str">
        <f t="shared" si="216"/>
        <v>U</v>
      </c>
      <c r="AC221" s="50">
        <f t="shared" si="217"/>
        <v>550049.3156927292</v>
      </c>
      <c r="AD221" s="50">
        <f t="shared" si="218"/>
        <v>4181702.438552998</v>
      </c>
      <c r="AE221" s="51">
        <f t="shared" si="219"/>
        <v>10</v>
      </c>
      <c r="AF221" s="51" t="str">
        <f t="shared" si="220"/>
        <v>S</v>
      </c>
      <c r="AG221" s="40">
        <f t="shared" si="221"/>
        <v>-122</v>
      </c>
      <c r="AH221" s="41">
        <f t="shared" si="222"/>
        <v>-25</v>
      </c>
      <c r="AI221" s="42">
        <f t="shared" si="223"/>
        <v>-53.872</v>
      </c>
      <c r="AJ221" s="40">
        <f t="shared" si="224"/>
        <v>37</v>
      </c>
      <c r="AK221" s="41">
        <f t="shared" si="225"/>
        <v>46</v>
      </c>
      <c r="AL221" s="42">
        <f t="shared" si="226"/>
        <v>52.683999999999997</v>
      </c>
      <c r="AM221" s="43" t="str">
        <f t="shared" si="227"/>
        <v>-37º -46' -52,684" S</v>
      </c>
      <c r="AN221" s="43" t="str">
        <f t="shared" si="228"/>
        <v>122º 25' 53,872" W</v>
      </c>
      <c r="AO221" s="43" t="str">
        <f t="shared" si="229"/>
        <v>10 S 550049 4181702</v>
      </c>
    </row>
    <row r="222" spans="5:41" x14ac:dyDescent="0.25">
      <c r="E222" s="53">
        <v>37.750746999999997</v>
      </c>
      <c r="F222" s="53">
        <v>-122.412496</v>
      </c>
      <c r="G222" s="52">
        <f t="shared" si="196"/>
        <v>-2.1365011007843888</v>
      </c>
      <c r="H222" s="52">
        <f t="shared" si="197"/>
        <v>0.65887483023737181</v>
      </c>
      <c r="I222" s="52">
        <f t="shared" si="198"/>
        <v>10</v>
      </c>
      <c r="J222" s="52">
        <f t="shared" si="199"/>
        <v>-123</v>
      </c>
      <c r="K222" s="52">
        <f t="shared" si="200"/>
        <v>1.0253879168636626E-2</v>
      </c>
      <c r="L222" s="52">
        <f t="shared" si="201"/>
        <v>8.1074114300878335E-3</v>
      </c>
      <c r="M222" s="52">
        <f t="shared" si="202"/>
        <v>8.1075890708027128E-3</v>
      </c>
      <c r="N222" s="52">
        <f t="shared" si="203"/>
        <v>2.5449039028235809E-5</v>
      </c>
      <c r="O222" s="52">
        <f t="shared" si="204"/>
        <v>6383599.6557387672</v>
      </c>
      <c r="P222" s="52">
        <f t="shared" si="205"/>
        <v>1.3847908493397063E-7</v>
      </c>
      <c r="Q222" s="52">
        <f t="shared" si="206"/>
        <v>0.96815416876242211</v>
      </c>
      <c r="R222" s="52">
        <f t="shared" si="207"/>
        <v>0.60526808632777174</v>
      </c>
      <c r="S222" s="52">
        <f t="shared" si="208"/>
        <v>1.1429519146185829</v>
      </c>
      <c r="T222" s="52">
        <f t="shared" si="209"/>
        <v>1.0085309575458803</v>
      </c>
      <c r="U222" s="52">
        <f t="shared" si="210"/>
        <v>1.8070182346426178</v>
      </c>
      <c r="V222" s="52">
        <f t="shared" si="230"/>
        <v>5.0546225567071803E-3</v>
      </c>
      <c r="W222" s="52">
        <f t="shared" si="211"/>
        <v>4.2582015317955055E-5</v>
      </c>
      <c r="X222" s="52">
        <f t="shared" si="212"/>
        <v>1.6740578955036711E-7</v>
      </c>
      <c r="Y222" s="52">
        <f t="shared" si="213"/>
        <v>4178160.4555545202</v>
      </c>
      <c r="Z222" s="38" t="str">
        <f t="shared" si="214"/>
        <v>S</v>
      </c>
      <c r="AA222" s="38" t="str">
        <f t="shared" si="215"/>
        <v>S</v>
      </c>
      <c r="AB222" s="38" t="str">
        <f t="shared" si="216"/>
        <v>U</v>
      </c>
      <c r="AC222" s="50">
        <f t="shared" si="217"/>
        <v>551755.60519027046</v>
      </c>
      <c r="AD222" s="50">
        <f t="shared" si="218"/>
        <v>4178322.9120537965</v>
      </c>
      <c r="AE222" s="51">
        <f t="shared" si="219"/>
        <v>10</v>
      </c>
      <c r="AF222" s="51" t="str">
        <f t="shared" si="220"/>
        <v>S</v>
      </c>
      <c r="AG222" s="40">
        <f t="shared" si="221"/>
        <v>-122</v>
      </c>
      <c r="AH222" s="41">
        <f t="shared" si="222"/>
        <v>-24</v>
      </c>
      <c r="AI222" s="42">
        <f t="shared" si="223"/>
        <v>-44.985999999999997</v>
      </c>
      <c r="AJ222" s="40">
        <f t="shared" si="224"/>
        <v>37</v>
      </c>
      <c r="AK222" s="41">
        <f t="shared" si="225"/>
        <v>45</v>
      </c>
      <c r="AL222" s="42">
        <f t="shared" si="226"/>
        <v>2.6890000000000001</v>
      </c>
      <c r="AM222" s="43" t="str">
        <f t="shared" si="227"/>
        <v>-37º -45' -2,689" S</v>
      </c>
      <c r="AN222" s="43" t="str">
        <f t="shared" si="228"/>
        <v>122º 24' 44,986" W</v>
      </c>
      <c r="AO222" s="43" t="str">
        <f t="shared" si="229"/>
        <v>10 S 551756 4178323</v>
      </c>
    </row>
    <row r="223" spans="5:41" x14ac:dyDescent="0.25">
      <c r="E223" s="53">
        <v>37.809829999999998</v>
      </c>
      <c r="F223" s="53">
        <v>-122.476146</v>
      </c>
      <c r="G223" s="52">
        <f t="shared" si="196"/>
        <v>-2.1376120028532832</v>
      </c>
      <c r="H223" s="52">
        <f t="shared" si="197"/>
        <v>0.65990602311932756</v>
      </c>
      <c r="I223" s="52">
        <f t="shared" si="198"/>
        <v>10</v>
      </c>
      <c r="J223" s="52">
        <f t="shared" si="199"/>
        <v>-123</v>
      </c>
      <c r="K223" s="52">
        <f t="shared" si="200"/>
        <v>9.1429770997422111E-3</v>
      </c>
      <c r="L223" s="52">
        <f t="shared" si="201"/>
        <v>7.2233070185731933E-3</v>
      </c>
      <c r="M223" s="52">
        <f t="shared" si="202"/>
        <v>7.2234326506574343E-3</v>
      </c>
      <c r="N223" s="52">
        <f t="shared" si="203"/>
        <v>2.0244111783251917E-5</v>
      </c>
      <c r="O223" s="52">
        <f t="shared" si="204"/>
        <v>6383621.0471385345</v>
      </c>
      <c r="P223" s="52">
        <f t="shared" si="205"/>
        <v>1.0974726707855958E-7</v>
      </c>
      <c r="Q223" s="52">
        <f t="shared" si="206"/>
        <v>0.96866843749821507</v>
      </c>
      <c r="R223" s="52">
        <f t="shared" si="207"/>
        <v>0.60462226461166801</v>
      </c>
      <c r="S223" s="52">
        <f t="shared" si="208"/>
        <v>1.144240241868435</v>
      </c>
      <c r="T223" s="52">
        <f t="shared" si="209"/>
        <v>1.0093357475542433</v>
      </c>
      <c r="U223" s="52">
        <f t="shared" si="210"/>
        <v>1.8080237044804548</v>
      </c>
      <c r="V223" s="52">
        <f t="shared" si="230"/>
        <v>5.0546225567071803E-3</v>
      </c>
      <c r="W223" s="52">
        <f t="shared" si="211"/>
        <v>4.2582015317955055E-5</v>
      </c>
      <c r="X223" s="52">
        <f t="shared" si="212"/>
        <v>1.6740578955036711E-7</v>
      </c>
      <c r="Y223" s="52">
        <f t="shared" si="213"/>
        <v>4184715.5918744984</v>
      </c>
      <c r="Z223" s="38" t="str">
        <f t="shared" si="214"/>
        <v>S</v>
      </c>
      <c r="AA223" s="38" t="str">
        <f t="shared" si="215"/>
        <v>S</v>
      </c>
      <c r="AB223" s="38" t="str">
        <f t="shared" si="216"/>
        <v>U</v>
      </c>
      <c r="AC223" s="50">
        <f t="shared" si="217"/>
        <v>546111.65838820057</v>
      </c>
      <c r="AD223" s="50">
        <f t="shared" si="218"/>
        <v>4184844.8226267411</v>
      </c>
      <c r="AE223" s="51">
        <f t="shared" si="219"/>
        <v>10</v>
      </c>
      <c r="AF223" s="51" t="str">
        <f t="shared" si="220"/>
        <v>S</v>
      </c>
      <c r="AG223" s="40">
        <f t="shared" si="221"/>
        <v>-122</v>
      </c>
      <c r="AH223" s="41">
        <f t="shared" si="222"/>
        <v>-28</v>
      </c>
      <c r="AI223" s="42">
        <f t="shared" si="223"/>
        <v>-34.125999999999998</v>
      </c>
      <c r="AJ223" s="40">
        <f t="shared" si="224"/>
        <v>37</v>
      </c>
      <c r="AK223" s="41">
        <f t="shared" si="225"/>
        <v>48</v>
      </c>
      <c r="AL223" s="42">
        <f t="shared" si="226"/>
        <v>35.387999999999998</v>
      </c>
      <c r="AM223" s="43" t="str">
        <f t="shared" si="227"/>
        <v>-37º -48' -35,388" S</v>
      </c>
      <c r="AN223" s="43" t="str">
        <f t="shared" si="228"/>
        <v>122º 28' 34,126" W</v>
      </c>
      <c r="AO223" s="43" t="str">
        <f t="shared" si="229"/>
        <v>10 S 546112 4184845</v>
      </c>
    </row>
    <row r="224" spans="5:41" x14ac:dyDescent="0.25">
      <c r="E224" s="53">
        <v>37.738543999999997</v>
      </c>
      <c r="F224" s="53">
        <v>-122.466435</v>
      </c>
      <c r="G224" s="52">
        <f t="shared" si="196"/>
        <v>-2.1374425139296216</v>
      </c>
      <c r="H224" s="52">
        <f t="shared" si="197"/>
        <v>0.65866184770875091</v>
      </c>
      <c r="I224" s="52">
        <f t="shared" si="198"/>
        <v>10</v>
      </c>
      <c r="J224" s="52">
        <f t="shared" si="199"/>
        <v>-123</v>
      </c>
      <c r="K224" s="52">
        <f t="shared" si="200"/>
        <v>9.3124660234038537E-3</v>
      </c>
      <c r="L224" s="52">
        <f t="shared" si="201"/>
        <v>7.364303137562621E-3</v>
      </c>
      <c r="M224" s="52">
        <f t="shared" si="202"/>
        <v>7.3644362712156596E-3</v>
      </c>
      <c r="N224" s="52">
        <f t="shared" si="203"/>
        <v>2.0988175623570804E-5</v>
      </c>
      <c r="O224" s="52">
        <f t="shared" si="204"/>
        <v>6383595.2390049519</v>
      </c>
      <c r="P224" s="52">
        <f t="shared" si="205"/>
        <v>1.1429387435958175E-7</v>
      </c>
      <c r="Q224" s="52">
        <f t="shared" si="206"/>
        <v>0.96804743855230724</v>
      </c>
      <c r="R224" s="52">
        <f t="shared" si="207"/>
        <v>0.60540096132228194</v>
      </c>
      <c r="S224" s="52">
        <f t="shared" si="208"/>
        <v>1.1426855669849045</v>
      </c>
      <c r="T224" s="52">
        <f t="shared" si="209"/>
        <v>1.0083644155692488</v>
      </c>
      <c r="U224" s="52">
        <f t="shared" si="210"/>
        <v>1.8068099637460564</v>
      </c>
      <c r="V224" s="52">
        <f t="shared" si="230"/>
        <v>5.0546225567071803E-3</v>
      </c>
      <c r="W224" s="52">
        <f t="shared" si="211"/>
        <v>4.2582015317955055E-5</v>
      </c>
      <c r="X224" s="52">
        <f t="shared" si="212"/>
        <v>1.6740578955036711E-7</v>
      </c>
      <c r="Y224" s="52">
        <f t="shared" si="213"/>
        <v>4176806.5662217243</v>
      </c>
      <c r="Z224" s="38" t="str">
        <f t="shared" si="214"/>
        <v>S</v>
      </c>
      <c r="AA224" s="38" t="str">
        <f t="shared" si="215"/>
        <v>S</v>
      </c>
      <c r="AB224" s="38" t="str">
        <f t="shared" si="216"/>
        <v>U</v>
      </c>
      <c r="AC224" s="50">
        <f t="shared" si="217"/>
        <v>547011.5821099329</v>
      </c>
      <c r="AD224" s="50">
        <f t="shared" si="218"/>
        <v>4176940.5462550232</v>
      </c>
      <c r="AE224" s="51">
        <f t="shared" si="219"/>
        <v>10</v>
      </c>
      <c r="AF224" s="51" t="str">
        <f t="shared" si="220"/>
        <v>S</v>
      </c>
      <c r="AG224" s="40">
        <f t="shared" si="221"/>
        <v>-122</v>
      </c>
      <c r="AH224" s="41">
        <f t="shared" si="222"/>
        <v>-27</v>
      </c>
      <c r="AI224" s="42">
        <f t="shared" si="223"/>
        <v>-59.165999999999997</v>
      </c>
      <c r="AJ224" s="40">
        <f t="shared" si="224"/>
        <v>37</v>
      </c>
      <c r="AK224" s="41">
        <f t="shared" si="225"/>
        <v>44</v>
      </c>
      <c r="AL224" s="42">
        <f t="shared" si="226"/>
        <v>18.757999999999999</v>
      </c>
      <c r="AM224" s="43" t="str">
        <f t="shared" si="227"/>
        <v>-37º -44' -18,758" S</v>
      </c>
      <c r="AN224" s="43" t="str">
        <f t="shared" si="228"/>
        <v>122º 27' 59,166" W</v>
      </c>
      <c r="AO224" s="43" t="str">
        <f t="shared" si="229"/>
        <v>10 S 547012 4176941</v>
      </c>
    </row>
    <row r="225" spans="5:41" x14ac:dyDescent="0.25">
      <c r="E225" s="53">
        <v>37.773605000000003</v>
      </c>
      <c r="F225" s="53">
        <v>-122.454025</v>
      </c>
      <c r="G225" s="52">
        <f t="shared" si="196"/>
        <v>-2.1372259185694493</v>
      </c>
      <c r="H225" s="52">
        <f t="shared" si="197"/>
        <v>0.65927377759779271</v>
      </c>
      <c r="I225" s="52">
        <f t="shared" si="198"/>
        <v>10</v>
      </c>
      <c r="J225" s="52">
        <f t="shared" si="199"/>
        <v>-123</v>
      </c>
      <c r="K225" s="52">
        <f t="shared" si="200"/>
        <v>9.5290613835761206E-3</v>
      </c>
      <c r="L225" s="52">
        <f t="shared" si="201"/>
        <v>7.5320113937706349E-3</v>
      </c>
      <c r="M225" s="52">
        <f t="shared" si="202"/>
        <v>7.5321538319564289E-3</v>
      </c>
      <c r="N225" s="52">
        <f t="shared" si="203"/>
        <v>2.1982813233178966E-5</v>
      </c>
      <c r="O225" s="52">
        <f t="shared" si="204"/>
        <v>6383607.9302590694</v>
      </c>
      <c r="P225" s="52">
        <f t="shared" si="205"/>
        <v>1.1944574046399417E-7</v>
      </c>
      <c r="Q225" s="52">
        <f t="shared" si="206"/>
        <v>0.96835361730114056</v>
      </c>
      <c r="R225" s="52">
        <f t="shared" si="207"/>
        <v>0.60501871912649463</v>
      </c>
      <c r="S225" s="52">
        <f t="shared" si="208"/>
        <v>1.143450586248363</v>
      </c>
      <c r="T225" s="52">
        <f t="shared" si="209"/>
        <v>1.0088426194678959</v>
      </c>
      <c r="U225" s="52">
        <f t="shared" si="210"/>
        <v>1.8074078022495399</v>
      </c>
      <c r="V225" s="52">
        <f t="shared" si="230"/>
        <v>5.0546225567071803E-3</v>
      </c>
      <c r="W225" s="52">
        <f t="shared" si="211"/>
        <v>4.2582015317955055E-5</v>
      </c>
      <c r="X225" s="52">
        <f t="shared" si="212"/>
        <v>1.6740578955036711E-7</v>
      </c>
      <c r="Y225" s="52">
        <f t="shared" si="213"/>
        <v>4180696.4954346367</v>
      </c>
      <c r="Z225" s="38" t="str">
        <f t="shared" si="214"/>
        <v>S</v>
      </c>
      <c r="AA225" s="38" t="str">
        <f t="shared" si="215"/>
        <v>S</v>
      </c>
      <c r="AB225" s="38" t="str">
        <f t="shared" si="216"/>
        <v>U</v>
      </c>
      <c r="AC225" s="50">
        <f t="shared" si="217"/>
        <v>548082.3188480176</v>
      </c>
      <c r="AD225" s="50">
        <f t="shared" si="218"/>
        <v>4180836.8251122832</v>
      </c>
      <c r="AE225" s="51">
        <f t="shared" si="219"/>
        <v>10</v>
      </c>
      <c r="AF225" s="51" t="str">
        <f t="shared" si="220"/>
        <v>S</v>
      </c>
      <c r="AG225" s="40">
        <f t="shared" si="221"/>
        <v>-122</v>
      </c>
      <c r="AH225" s="41">
        <f t="shared" si="222"/>
        <v>-27</v>
      </c>
      <c r="AI225" s="42">
        <f t="shared" si="223"/>
        <v>-14.49</v>
      </c>
      <c r="AJ225" s="40">
        <f t="shared" si="224"/>
        <v>37</v>
      </c>
      <c r="AK225" s="41">
        <f t="shared" si="225"/>
        <v>46</v>
      </c>
      <c r="AL225" s="42">
        <f t="shared" si="226"/>
        <v>24.978000000000002</v>
      </c>
      <c r="AM225" s="43" t="str">
        <f t="shared" si="227"/>
        <v>-37º -46' -24,978" S</v>
      </c>
      <c r="AN225" s="43" t="str">
        <f t="shared" si="228"/>
        <v>122º 27' 14,49" W</v>
      </c>
      <c r="AO225" s="43" t="str">
        <f t="shared" si="229"/>
        <v>10 S 548082 4180837</v>
      </c>
    </row>
    <row r="226" spans="5:41" x14ac:dyDescent="0.25">
      <c r="E226" s="53">
        <v>37.78678894043</v>
      </c>
      <c r="F226" s="53">
        <v>-122.41859436035</v>
      </c>
      <c r="G226" s="52">
        <f t="shared" si="196"/>
        <v>-2.1366075372514692</v>
      </c>
      <c r="H226" s="52">
        <f t="shared" si="197"/>
        <v>0.65950388076668298</v>
      </c>
      <c r="I226" s="52">
        <f t="shared" si="198"/>
        <v>10</v>
      </c>
      <c r="J226" s="52">
        <f t="shared" si="199"/>
        <v>-123</v>
      </c>
      <c r="K226" s="52">
        <f t="shared" si="200"/>
        <v>1.0147442701556209E-2</v>
      </c>
      <c r="L226" s="52">
        <f t="shared" si="201"/>
        <v>8.0193489288802929E-3</v>
      </c>
      <c r="M226" s="52">
        <f t="shared" si="202"/>
        <v>8.019520843509452E-3</v>
      </c>
      <c r="N226" s="52">
        <f t="shared" si="203"/>
        <v>2.4931528546545678E-5</v>
      </c>
      <c r="O226" s="52">
        <f t="shared" si="204"/>
        <v>6383612.7035906734</v>
      </c>
      <c r="P226" s="52">
        <f t="shared" si="205"/>
        <v>1.3535497564054818E-7</v>
      </c>
      <c r="Q226" s="52">
        <f t="shared" si="206"/>
        <v>0.96846837406109365</v>
      </c>
      <c r="R226" s="52">
        <f t="shared" si="207"/>
        <v>0.60487461001793841</v>
      </c>
      <c r="S226" s="52">
        <f t="shared" si="208"/>
        <v>1.1437380677972298</v>
      </c>
      <c r="T226" s="52">
        <f t="shared" si="209"/>
        <v>1.0090222033524068</v>
      </c>
      <c r="U226" s="52">
        <f t="shared" si="210"/>
        <v>1.8076321670621349</v>
      </c>
      <c r="V226" s="52">
        <f t="shared" si="230"/>
        <v>5.0546225567071803E-3</v>
      </c>
      <c r="W226" s="52">
        <f t="shared" si="211"/>
        <v>4.2582015317955055E-5</v>
      </c>
      <c r="X226" s="52">
        <f t="shared" si="212"/>
        <v>1.6740578955036711E-7</v>
      </c>
      <c r="Y226" s="52">
        <f t="shared" si="213"/>
        <v>4182159.2262605648</v>
      </c>
      <c r="Z226" s="38" t="str">
        <f t="shared" si="214"/>
        <v>S</v>
      </c>
      <c r="AA226" s="38" t="str">
        <f t="shared" si="215"/>
        <v>S</v>
      </c>
      <c r="AB226" s="38" t="str">
        <f t="shared" si="216"/>
        <v>U</v>
      </c>
      <c r="AC226" s="50">
        <f t="shared" si="217"/>
        <v>551193.51744310278</v>
      </c>
      <c r="AD226" s="50">
        <f t="shared" si="218"/>
        <v>4182318.3795044567</v>
      </c>
      <c r="AE226" s="51">
        <f t="shared" si="219"/>
        <v>10</v>
      </c>
      <c r="AF226" s="51" t="str">
        <f t="shared" si="220"/>
        <v>S</v>
      </c>
      <c r="AG226" s="40">
        <f t="shared" si="221"/>
        <v>-122</v>
      </c>
      <c r="AH226" s="41">
        <f t="shared" si="222"/>
        <v>-25</v>
      </c>
      <c r="AI226" s="42">
        <f t="shared" si="223"/>
        <v>-6.94</v>
      </c>
      <c r="AJ226" s="40">
        <f t="shared" si="224"/>
        <v>37</v>
      </c>
      <c r="AK226" s="41">
        <f t="shared" si="225"/>
        <v>47</v>
      </c>
      <c r="AL226" s="42">
        <f t="shared" si="226"/>
        <v>12.44</v>
      </c>
      <c r="AM226" s="43" t="str">
        <f t="shared" si="227"/>
        <v>-37º -47' -12,44" S</v>
      </c>
      <c r="AN226" s="43" t="str">
        <f t="shared" si="228"/>
        <v>122º 25' 6,94" W</v>
      </c>
      <c r="AO226" s="43" t="str">
        <f t="shared" si="229"/>
        <v>10 S 551194 4182318</v>
      </c>
    </row>
    <row r="227" spans="5:41" x14ac:dyDescent="0.25">
      <c r="E227" s="53">
        <v>37.761763000000002</v>
      </c>
      <c r="F227" s="53">
        <v>-122.435074</v>
      </c>
      <c r="G227" s="52">
        <f t="shared" si="196"/>
        <v>-2.1368951612229035</v>
      </c>
      <c r="H227" s="52">
        <f t="shared" si="197"/>
        <v>0.65906709570777144</v>
      </c>
      <c r="I227" s="52">
        <f t="shared" si="198"/>
        <v>10</v>
      </c>
      <c r="J227" s="52">
        <f t="shared" si="199"/>
        <v>-123</v>
      </c>
      <c r="K227" s="52">
        <f t="shared" si="200"/>
        <v>9.8598187301219831E-3</v>
      </c>
      <c r="L227" s="52">
        <f t="shared" si="201"/>
        <v>7.7946901268549492E-3</v>
      </c>
      <c r="M227" s="52">
        <f t="shared" si="202"/>
        <v>7.7948479937770421E-3</v>
      </c>
      <c r="N227" s="52">
        <f t="shared" si="203"/>
        <v>2.3532887315824702E-5</v>
      </c>
      <c r="O227" s="52">
        <f t="shared" si="204"/>
        <v>6383603.6432774859</v>
      </c>
      <c r="P227" s="52">
        <f t="shared" si="205"/>
        <v>1.2796367224572899E-7</v>
      </c>
      <c r="Q227" s="52">
        <f t="shared" si="206"/>
        <v>0.96825036633358519</v>
      </c>
      <c r="R227" s="52">
        <f t="shared" si="207"/>
        <v>0.60514798526010882</v>
      </c>
      <c r="S227" s="52">
        <f t="shared" si="208"/>
        <v>1.1431922788745641</v>
      </c>
      <c r="T227" s="52">
        <f t="shared" si="209"/>
        <v>1.0086812054709502</v>
      </c>
      <c r="U227" s="52">
        <f t="shared" si="210"/>
        <v>1.8072060698851127</v>
      </c>
      <c r="V227" s="52">
        <f t="shared" si="230"/>
        <v>5.0546225567071803E-3</v>
      </c>
      <c r="W227" s="52">
        <f t="shared" si="211"/>
        <v>4.2582015317955055E-5</v>
      </c>
      <c r="X227" s="52">
        <f t="shared" si="212"/>
        <v>1.6740578955036711E-7</v>
      </c>
      <c r="Y227" s="52">
        <f t="shared" si="213"/>
        <v>4179382.6529111862</v>
      </c>
      <c r="Z227" s="38" t="str">
        <f t="shared" si="214"/>
        <v>S</v>
      </c>
      <c r="AA227" s="38" t="str">
        <f t="shared" si="215"/>
        <v>S</v>
      </c>
      <c r="AB227" s="38" t="str">
        <f t="shared" si="216"/>
        <v>U</v>
      </c>
      <c r="AC227" s="50">
        <f t="shared" si="217"/>
        <v>549759.22217432689</v>
      </c>
      <c r="AD227" s="50">
        <f t="shared" si="218"/>
        <v>4179532.8775556157</v>
      </c>
      <c r="AE227" s="51">
        <f t="shared" si="219"/>
        <v>10</v>
      </c>
      <c r="AF227" s="51" t="str">
        <f t="shared" si="220"/>
        <v>S</v>
      </c>
      <c r="AG227" s="40">
        <f t="shared" si="221"/>
        <v>-122</v>
      </c>
      <c r="AH227" s="41">
        <f t="shared" si="222"/>
        <v>-26</v>
      </c>
      <c r="AI227" s="42">
        <f t="shared" si="223"/>
        <v>-6.266</v>
      </c>
      <c r="AJ227" s="40">
        <f t="shared" si="224"/>
        <v>37</v>
      </c>
      <c r="AK227" s="41">
        <f t="shared" si="225"/>
        <v>45</v>
      </c>
      <c r="AL227" s="42">
        <f t="shared" si="226"/>
        <v>42.347000000000001</v>
      </c>
      <c r="AM227" s="43" t="str">
        <f t="shared" si="227"/>
        <v>-37º -45' -42,347" S</v>
      </c>
      <c r="AN227" s="43" t="str">
        <f t="shared" si="228"/>
        <v>122º 26' 6,266" W</v>
      </c>
      <c r="AO227" s="43" t="str">
        <f t="shared" si="229"/>
        <v>10 S 549759 4179533</v>
      </c>
    </row>
    <row r="228" spans="5:41" x14ac:dyDescent="0.25">
      <c r="E228" s="53">
        <v>37.777154000000003</v>
      </c>
      <c r="F228" s="53">
        <v>-122.453547</v>
      </c>
      <c r="G228" s="52">
        <f t="shared" si="196"/>
        <v>-2.1372175758956247</v>
      </c>
      <c r="H228" s="52">
        <f t="shared" si="197"/>
        <v>0.65933571933294599</v>
      </c>
      <c r="I228" s="52">
        <f t="shared" si="198"/>
        <v>10</v>
      </c>
      <c r="J228" s="52">
        <f t="shared" si="199"/>
        <v>-123</v>
      </c>
      <c r="K228" s="52">
        <f t="shared" si="200"/>
        <v>9.5374040574007779E-3</v>
      </c>
      <c r="L228" s="52">
        <f t="shared" si="201"/>
        <v>7.5382435776195867E-3</v>
      </c>
      <c r="M228" s="52">
        <f t="shared" si="202"/>
        <v>7.5383863696773567E-3</v>
      </c>
      <c r="N228" s="52">
        <f t="shared" si="203"/>
        <v>2.2022025603862794E-5</v>
      </c>
      <c r="O228" s="52">
        <f t="shared" si="204"/>
        <v>6383609.2151409639</v>
      </c>
      <c r="P228" s="52">
        <f t="shared" si="205"/>
        <v>1.1963200855439542E-7</v>
      </c>
      <c r="Q228" s="52">
        <f t="shared" si="206"/>
        <v>0.96838452897873806</v>
      </c>
      <c r="R228" s="52">
        <f t="shared" si="207"/>
        <v>0.60497994638047348</v>
      </c>
      <c r="S228" s="52">
        <f t="shared" si="208"/>
        <v>1.1435279838223149</v>
      </c>
      <c r="T228" s="52">
        <f t="shared" si="209"/>
        <v>1.0088909744618546</v>
      </c>
      <c r="U228" s="52">
        <f t="shared" si="210"/>
        <v>1.8074682228886669</v>
      </c>
      <c r="V228" s="52">
        <f t="shared" si="230"/>
        <v>5.0546225567071803E-3</v>
      </c>
      <c r="W228" s="52">
        <f t="shared" si="211"/>
        <v>4.2582015317955055E-5</v>
      </c>
      <c r="X228" s="52">
        <f t="shared" si="212"/>
        <v>1.6740578955036711E-7</v>
      </c>
      <c r="Y228" s="52">
        <f t="shared" si="213"/>
        <v>4181090.2492955257</v>
      </c>
      <c r="Z228" s="38" t="str">
        <f t="shared" si="214"/>
        <v>S</v>
      </c>
      <c r="AA228" s="38" t="str">
        <f t="shared" si="215"/>
        <v>S</v>
      </c>
      <c r="AB228" s="38" t="str">
        <f t="shared" si="216"/>
        <v>U</v>
      </c>
      <c r="AC228" s="50">
        <f t="shared" si="217"/>
        <v>548122.11461574712</v>
      </c>
      <c r="AD228" s="50">
        <f t="shared" si="218"/>
        <v>4181230.8293179246</v>
      </c>
      <c r="AE228" s="51">
        <f t="shared" si="219"/>
        <v>10</v>
      </c>
      <c r="AF228" s="51" t="str">
        <f t="shared" si="220"/>
        <v>S</v>
      </c>
      <c r="AG228" s="40">
        <f t="shared" si="221"/>
        <v>-122</v>
      </c>
      <c r="AH228" s="41">
        <f t="shared" si="222"/>
        <v>-27</v>
      </c>
      <c r="AI228" s="42">
        <f t="shared" si="223"/>
        <v>-12.769</v>
      </c>
      <c r="AJ228" s="40">
        <f t="shared" si="224"/>
        <v>37</v>
      </c>
      <c r="AK228" s="41">
        <f t="shared" si="225"/>
        <v>46</v>
      </c>
      <c r="AL228" s="42">
        <f t="shared" si="226"/>
        <v>37.753999999999998</v>
      </c>
      <c r="AM228" s="43" t="str">
        <f t="shared" si="227"/>
        <v>-37º -46' -37,754" S</v>
      </c>
      <c r="AN228" s="43" t="str">
        <f t="shared" si="228"/>
        <v>122º 27' 12,769" W</v>
      </c>
      <c r="AO228" s="43" t="str">
        <f t="shared" si="229"/>
        <v>10 S 548122 4181231</v>
      </c>
    </row>
    <row r="229" spans="5:41" x14ac:dyDescent="0.25">
      <c r="E229" s="53">
        <v>37.763443000000002</v>
      </c>
      <c r="F229" s="53">
        <v>-122.434772</v>
      </c>
      <c r="G229" s="52">
        <f t="shared" si="196"/>
        <v>-2.1368898903285629</v>
      </c>
      <c r="H229" s="52">
        <f t="shared" si="197"/>
        <v>0.65909641723920498</v>
      </c>
      <c r="I229" s="52">
        <f t="shared" si="198"/>
        <v>10</v>
      </c>
      <c r="J229" s="52">
        <f t="shared" si="199"/>
        <v>-123</v>
      </c>
      <c r="K229" s="52">
        <f t="shared" si="200"/>
        <v>9.8650896244625308E-3</v>
      </c>
      <c r="L229" s="52">
        <f t="shared" si="201"/>
        <v>7.7986797656946008E-3</v>
      </c>
      <c r="M229" s="52">
        <f t="shared" si="202"/>
        <v>7.7988378751548048E-3</v>
      </c>
      <c r="N229" s="52">
        <f t="shared" si="203"/>
        <v>2.3558411785140621E-5</v>
      </c>
      <c r="O229" s="52">
        <f t="shared" si="204"/>
        <v>6383604.2514343224</v>
      </c>
      <c r="P229" s="52">
        <f t="shared" si="205"/>
        <v>1.2808888626803271E-7</v>
      </c>
      <c r="Q229" s="52">
        <f t="shared" si="206"/>
        <v>0.96826502440552387</v>
      </c>
      <c r="R229" s="52">
        <f t="shared" si="207"/>
        <v>0.60512965660932438</v>
      </c>
      <c r="S229" s="52">
        <f t="shared" si="208"/>
        <v>1.1432289294419669</v>
      </c>
      <c r="T229" s="52">
        <f t="shared" si="209"/>
        <v>1.0087041112338062</v>
      </c>
      <c r="U229" s="52">
        <f t="shared" si="210"/>
        <v>1.8072347010365128</v>
      </c>
      <c r="V229" s="52">
        <f t="shared" si="230"/>
        <v>5.0546225567071803E-3</v>
      </c>
      <c r="W229" s="52">
        <f t="shared" si="211"/>
        <v>4.2582015317955055E-5</v>
      </c>
      <c r="X229" s="52">
        <f t="shared" si="212"/>
        <v>1.6740578955036711E-7</v>
      </c>
      <c r="Y229" s="52">
        <f t="shared" si="213"/>
        <v>4179569.0448662103</v>
      </c>
      <c r="Z229" s="38" t="str">
        <f t="shared" si="214"/>
        <v>S</v>
      </c>
      <c r="AA229" s="38" t="str">
        <f t="shared" si="215"/>
        <v>S</v>
      </c>
      <c r="AB229" s="38" t="str">
        <f t="shared" si="216"/>
        <v>U</v>
      </c>
      <c r="AC229" s="50">
        <f t="shared" si="217"/>
        <v>549784.69674170727</v>
      </c>
      <c r="AD229" s="50">
        <f t="shared" si="218"/>
        <v>4179719.432463102</v>
      </c>
      <c r="AE229" s="51">
        <f t="shared" si="219"/>
        <v>10</v>
      </c>
      <c r="AF229" s="51" t="str">
        <f t="shared" si="220"/>
        <v>S</v>
      </c>
      <c r="AG229" s="40">
        <f t="shared" si="221"/>
        <v>-122</v>
      </c>
      <c r="AH229" s="41">
        <f t="shared" si="222"/>
        <v>-26</v>
      </c>
      <c r="AI229" s="42">
        <f t="shared" si="223"/>
        <v>-5.1790000000000003</v>
      </c>
      <c r="AJ229" s="40">
        <f t="shared" si="224"/>
        <v>37</v>
      </c>
      <c r="AK229" s="41">
        <f t="shared" si="225"/>
        <v>45</v>
      </c>
      <c r="AL229" s="42">
        <f t="shared" si="226"/>
        <v>48.395000000000003</v>
      </c>
      <c r="AM229" s="43" t="str">
        <f t="shared" si="227"/>
        <v>-37º -45' -48,395" S</v>
      </c>
      <c r="AN229" s="43" t="str">
        <f t="shared" si="228"/>
        <v>122º 26' 5,179" W</v>
      </c>
      <c r="AO229" s="43" t="str">
        <f t="shared" si="229"/>
        <v>10 S 549785 4179719</v>
      </c>
    </row>
    <row r="230" spans="5:41" x14ac:dyDescent="0.25">
      <c r="E230" s="53">
        <v>37.795029</v>
      </c>
      <c r="F230" s="53">
        <v>-122.44251300000001</v>
      </c>
      <c r="G230" s="52">
        <f t="shared" si="196"/>
        <v>-2.1370249962659598</v>
      </c>
      <c r="H230" s="52">
        <f t="shared" si="197"/>
        <v>0.65964769693673986</v>
      </c>
      <c r="I230" s="52">
        <f t="shared" si="198"/>
        <v>10</v>
      </c>
      <c r="J230" s="52">
        <f t="shared" si="199"/>
        <v>-123</v>
      </c>
      <c r="K230" s="52">
        <f t="shared" si="200"/>
        <v>9.7299836870656797E-3</v>
      </c>
      <c r="L230" s="52">
        <f t="shared" si="201"/>
        <v>7.6885914356373828E-3</v>
      </c>
      <c r="M230" s="52">
        <f t="shared" si="202"/>
        <v>7.6887429432658753E-3</v>
      </c>
      <c r="N230" s="52">
        <f t="shared" si="203"/>
        <v>2.2924042358152263E-5</v>
      </c>
      <c r="O230" s="52">
        <f t="shared" si="204"/>
        <v>6383615.6872504624</v>
      </c>
      <c r="P230" s="52">
        <f t="shared" si="205"/>
        <v>1.2439164266999869E-7</v>
      </c>
      <c r="Q230" s="52">
        <f t="shared" si="206"/>
        <v>0.96853999372016542</v>
      </c>
      <c r="R230" s="52">
        <f t="shared" si="207"/>
        <v>0.60478443677677796</v>
      </c>
      <c r="S230" s="52">
        <f t="shared" si="208"/>
        <v>1.1439176937968225</v>
      </c>
      <c r="T230" s="52">
        <f t="shared" si="209"/>
        <v>1.0091343795418113</v>
      </c>
      <c r="U230" s="52">
        <f t="shared" si="210"/>
        <v>1.8077722748143534</v>
      </c>
      <c r="V230" s="52">
        <f t="shared" si="230"/>
        <v>5.0546225567071803E-3</v>
      </c>
      <c r="W230" s="52">
        <f t="shared" si="211"/>
        <v>4.2582015317955055E-5</v>
      </c>
      <c r="X230" s="52">
        <f t="shared" si="212"/>
        <v>1.6740578955036711E-7</v>
      </c>
      <c r="Y230" s="52">
        <f t="shared" si="213"/>
        <v>4183073.4454330378</v>
      </c>
      <c r="Z230" s="38" t="str">
        <f t="shared" si="214"/>
        <v>S</v>
      </c>
      <c r="AA230" s="38" t="str">
        <f t="shared" si="215"/>
        <v>S</v>
      </c>
      <c r="AB230" s="38" t="str">
        <f t="shared" si="216"/>
        <v>U</v>
      </c>
      <c r="AC230" s="50">
        <f t="shared" si="217"/>
        <v>549081.98210299772</v>
      </c>
      <c r="AD230" s="50">
        <f t="shared" si="218"/>
        <v>4183219.7837276538</v>
      </c>
      <c r="AE230" s="51">
        <f t="shared" si="219"/>
        <v>10</v>
      </c>
      <c r="AF230" s="51" t="str">
        <f t="shared" si="220"/>
        <v>S</v>
      </c>
      <c r="AG230" s="40">
        <f t="shared" si="221"/>
        <v>-122</v>
      </c>
      <c r="AH230" s="41">
        <f t="shared" si="222"/>
        <v>-26</v>
      </c>
      <c r="AI230" s="42">
        <f t="shared" si="223"/>
        <v>-33.046999999999997</v>
      </c>
      <c r="AJ230" s="40">
        <f t="shared" si="224"/>
        <v>37</v>
      </c>
      <c r="AK230" s="41">
        <f t="shared" si="225"/>
        <v>47</v>
      </c>
      <c r="AL230" s="42">
        <f t="shared" si="226"/>
        <v>42.103999999999999</v>
      </c>
      <c r="AM230" s="43" t="str">
        <f t="shared" si="227"/>
        <v>-37º -47' -42,104" S</v>
      </c>
      <c r="AN230" s="43" t="str">
        <f t="shared" si="228"/>
        <v>122º 26' 33,047" W</v>
      </c>
      <c r="AO230" s="43" t="str">
        <f t="shared" si="229"/>
        <v>10 S 549082 4183220</v>
      </c>
    </row>
    <row r="231" spans="5:41" x14ac:dyDescent="0.25">
      <c r="E231" s="53">
        <v>37.775802612305</v>
      </c>
      <c r="F231" s="53">
        <v>-122.42408752441</v>
      </c>
      <c r="G231" s="52">
        <f t="shared" si="196"/>
        <v>-2.1367034110506684</v>
      </c>
      <c r="H231" s="52">
        <f t="shared" si="197"/>
        <v>0.65931213316819726</v>
      </c>
      <c r="I231" s="52">
        <f t="shared" si="198"/>
        <v>10</v>
      </c>
      <c r="J231" s="52">
        <f t="shared" si="199"/>
        <v>-123</v>
      </c>
      <c r="K231" s="52">
        <f t="shared" si="200"/>
        <v>1.0051568902357033E-2</v>
      </c>
      <c r="L231" s="52">
        <f t="shared" si="201"/>
        <v>7.9447648610370437E-3</v>
      </c>
      <c r="M231" s="52">
        <f t="shared" si="202"/>
        <v>7.9449320233367753E-3</v>
      </c>
      <c r="N231" s="52">
        <f t="shared" si="203"/>
        <v>2.4460218450150784E-5</v>
      </c>
      <c r="O231" s="52">
        <f t="shared" si="204"/>
        <v>6383608.7258788999</v>
      </c>
      <c r="P231" s="52">
        <f t="shared" si="205"/>
        <v>1.3288833430557829E-7</v>
      </c>
      <c r="Q231" s="52">
        <f t="shared" si="206"/>
        <v>0.96837276018680851</v>
      </c>
      <c r="R231" s="52">
        <f t="shared" si="207"/>
        <v>0.60499471201137023</v>
      </c>
      <c r="S231" s="52">
        <f t="shared" si="208"/>
        <v>1.1434985132616016</v>
      </c>
      <c r="T231" s="52">
        <f t="shared" si="209"/>
        <v>1.0088725629490438</v>
      </c>
      <c r="U231" s="52">
        <f t="shared" si="210"/>
        <v>1.8074452179782881</v>
      </c>
      <c r="V231" s="52">
        <f t="shared" si="230"/>
        <v>5.0546225567071803E-3</v>
      </c>
      <c r="W231" s="52">
        <f t="shared" si="211"/>
        <v>4.2582015317955055E-5</v>
      </c>
      <c r="X231" s="52">
        <f t="shared" si="212"/>
        <v>1.6740578955036711E-7</v>
      </c>
      <c r="Y231" s="52">
        <f t="shared" si="213"/>
        <v>4180940.3157305936</v>
      </c>
      <c r="Z231" s="38" t="str">
        <f t="shared" si="214"/>
        <v>S</v>
      </c>
      <c r="AA231" s="38" t="str">
        <f t="shared" si="215"/>
        <v>S</v>
      </c>
      <c r="AB231" s="38" t="str">
        <f t="shared" si="216"/>
        <v>U</v>
      </c>
      <c r="AC231" s="50">
        <f t="shared" si="217"/>
        <v>550717.33963726822</v>
      </c>
      <c r="AD231" s="50">
        <f t="shared" si="218"/>
        <v>4181096.4602152789</v>
      </c>
      <c r="AE231" s="51">
        <f t="shared" si="219"/>
        <v>10</v>
      </c>
      <c r="AF231" s="51" t="str">
        <f t="shared" si="220"/>
        <v>S</v>
      </c>
      <c r="AG231" s="40">
        <f t="shared" si="221"/>
        <v>-122</v>
      </c>
      <c r="AH231" s="41">
        <f t="shared" si="222"/>
        <v>-25</v>
      </c>
      <c r="AI231" s="42">
        <f t="shared" si="223"/>
        <v>-26.715</v>
      </c>
      <c r="AJ231" s="40">
        <f t="shared" si="224"/>
        <v>37</v>
      </c>
      <c r="AK231" s="41">
        <f t="shared" si="225"/>
        <v>46</v>
      </c>
      <c r="AL231" s="42">
        <f t="shared" si="226"/>
        <v>32.889000000000003</v>
      </c>
      <c r="AM231" s="43" t="str">
        <f t="shared" si="227"/>
        <v>-37º -46' -32,889" S</v>
      </c>
      <c r="AN231" s="43" t="str">
        <f t="shared" si="228"/>
        <v>122º 25' 26,715" W</v>
      </c>
      <c r="AO231" s="43" t="str">
        <f t="shared" si="229"/>
        <v>10 S 550717 4181096</v>
      </c>
    </row>
    <row r="232" spans="5:41" x14ac:dyDescent="0.25">
      <c r="E232" s="53">
        <v>37.773056030272997</v>
      </c>
      <c r="F232" s="53">
        <v>-122.4227142334</v>
      </c>
      <c r="G232" s="52">
        <f t="shared" si="196"/>
        <v>-2.1366794426009559</v>
      </c>
      <c r="H232" s="52">
        <f t="shared" si="197"/>
        <v>0.6592641962685627</v>
      </c>
      <c r="I232" s="52">
        <f t="shared" si="198"/>
        <v>10</v>
      </c>
      <c r="J232" s="52">
        <f t="shared" si="199"/>
        <v>-123</v>
      </c>
      <c r="K232" s="52">
        <f t="shared" si="200"/>
        <v>1.0075537352069563E-2</v>
      </c>
      <c r="L232" s="52">
        <f t="shared" si="201"/>
        <v>7.9640047474648316E-3</v>
      </c>
      <c r="M232" s="52">
        <f t="shared" si="202"/>
        <v>7.9641731271927977E-3</v>
      </c>
      <c r="N232" s="52">
        <f t="shared" si="203"/>
        <v>2.4576406214227298E-5</v>
      </c>
      <c r="O232" s="52">
        <f t="shared" si="204"/>
        <v>6383607.7315135039</v>
      </c>
      <c r="P232" s="52">
        <f t="shared" si="205"/>
        <v>1.3354269560779108E-7</v>
      </c>
      <c r="Q232" s="52">
        <f t="shared" si="206"/>
        <v>0.96834883446499476</v>
      </c>
      <c r="R232" s="52">
        <f t="shared" si="207"/>
        <v>0.60502471528253388</v>
      </c>
      <c r="S232" s="52">
        <f t="shared" si="208"/>
        <v>1.1434386135010601</v>
      </c>
      <c r="T232" s="52">
        <f t="shared" si="209"/>
        <v>1.0088351389464285</v>
      </c>
      <c r="U232" s="52">
        <f t="shared" si="210"/>
        <v>1.8073984546537025</v>
      </c>
      <c r="V232" s="52">
        <f t="shared" si="230"/>
        <v>5.0546225567071803E-3</v>
      </c>
      <c r="W232" s="52">
        <f t="shared" si="211"/>
        <v>4.2582015317955055E-5</v>
      </c>
      <c r="X232" s="52">
        <f t="shared" si="212"/>
        <v>1.6740578955036711E-7</v>
      </c>
      <c r="Y232" s="52">
        <f t="shared" si="213"/>
        <v>4180635.5884540323</v>
      </c>
      <c r="Z232" s="38" t="str">
        <f t="shared" si="214"/>
        <v>S</v>
      </c>
      <c r="AA232" s="38" t="str">
        <f t="shared" si="215"/>
        <v>S</v>
      </c>
      <c r="AB232" s="38" t="str">
        <f t="shared" si="216"/>
        <v>U</v>
      </c>
      <c r="AC232" s="50">
        <f t="shared" si="217"/>
        <v>550840.15941297053</v>
      </c>
      <c r="AD232" s="50">
        <f t="shared" si="218"/>
        <v>4180792.4746117052</v>
      </c>
      <c r="AE232" s="51">
        <f t="shared" si="219"/>
        <v>10</v>
      </c>
      <c r="AF232" s="51" t="str">
        <f t="shared" si="220"/>
        <v>S</v>
      </c>
      <c r="AG232" s="40">
        <f t="shared" si="221"/>
        <v>-122</v>
      </c>
      <c r="AH232" s="41">
        <f t="shared" si="222"/>
        <v>-25</v>
      </c>
      <c r="AI232" s="42">
        <f t="shared" si="223"/>
        <v>-21.771000000000001</v>
      </c>
      <c r="AJ232" s="40">
        <f t="shared" si="224"/>
        <v>37</v>
      </c>
      <c r="AK232" s="41">
        <f t="shared" si="225"/>
        <v>46</v>
      </c>
      <c r="AL232" s="42">
        <f t="shared" si="226"/>
        <v>23.001999999999999</v>
      </c>
      <c r="AM232" s="43" t="str">
        <f t="shared" si="227"/>
        <v>-37º -46' -23,002" S</v>
      </c>
      <c r="AN232" s="43" t="str">
        <f t="shared" si="228"/>
        <v>122º 25' 21,771" W</v>
      </c>
      <c r="AO232" s="43" t="str">
        <f t="shared" si="229"/>
        <v>10 S 550840 4180792</v>
      </c>
    </row>
    <row r="233" spans="5:41" x14ac:dyDescent="0.25">
      <c r="E233" s="53">
        <v>37.776764</v>
      </c>
      <c r="F233" s="53">
        <v>-122.440567</v>
      </c>
      <c r="G233" s="52">
        <f t="shared" si="196"/>
        <v>-2.1369910321587158</v>
      </c>
      <c r="H233" s="52">
        <f t="shared" si="197"/>
        <v>0.65932891254886317</v>
      </c>
      <c r="I233" s="52">
        <f t="shared" si="198"/>
        <v>10</v>
      </c>
      <c r="J233" s="52">
        <f t="shared" si="199"/>
        <v>-123</v>
      </c>
      <c r="K233" s="52">
        <f t="shared" si="200"/>
        <v>9.7639477943096686E-3</v>
      </c>
      <c r="L233" s="52">
        <f t="shared" si="201"/>
        <v>7.7173359714450395E-3</v>
      </c>
      <c r="M233" s="52">
        <f t="shared" si="202"/>
        <v>7.7174891847523689E-3</v>
      </c>
      <c r="N233" s="52">
        <f t="shared" si="203"/>
        <v>2.3080579473866436E-5</v>
      </c>
      <c r="O233" s="52">
        <f t="shared" si="204"/>
        <v>6383609.0739431074</v>
      </c>
      <c r="P233" s="52">
        <f t="shared" si="205"/>
        <v>1.2538548089822614E-7</v>
      </c>
      <c r="Q233" s="52">
        <f t="shared" si="206"/>
        <v>0.9683811328179347</v>
      </c>
      <c r="R233" s="52">
        <f t="shared" si="207"/>
        <v>0.60498420784792206</v>
      </c>
      <c r="S233" s="52">
        <f t="shared" si="208"/>
        <v>1.1435194789578305</v>
      </c>
      <c r="T233" s="52">
        <f t="shared" si="209"/>
        <v>1.0088856611803534</v>
      </c>
      <c r="U233" s="52">
        <f t="shared" si="210"/>
        <v>1.8074615841090926</v>
      </c>
      <c r="V233" s="52">
        <f t="shared" si="230"/>
        <v>5.0546225567071803E-3</v>
      </c>
      <c r="W233" s="52">
        <f t="shared" si="211"/>
        <v>4.2582015317955055E-5</v>
      </c>
      <c r="X233" s="52">
        <f t="shared" si="212"/>
        <v>1.6740578955036711E-7</v>
      </c>
      <c r="Y233" s="52">
        <f t="shared" si="213"/>
        <v>4181046.9796288554</v>
      </c>
      <c r="Z233" s="38" t="str">
        <f t="shared" si="214"/>
        <v>S</v>
      </c>
      <c r="AA233" s="38" t="str">
        <f t="shared" si="215"/>
        <v>S</v>
      </c>
      <c r="AB233" s="38" t="str">
        <f t="shared" si="216"/>
        <v>U</v>
      </c>
      <c r="AC233" s="50">
        <f t="shared" si="217"/>
        <v>549265.43604689976</v>
      </c>
      <c r="AD233" s="50">
        <f t="shared" si="218"/>
        <v>4181194.3170438907</v>
      </c>
      <c r="AE233" s="51">
        <f t="shared" si="219"/>
        <v>10</v>
      </c>
      <c r="AF233" s="51" t="str">
        <f t="shared" si="220"/>
        <v>S</v>
      </c>
      <c r="AG233" s="40">
        <f t="shared" si="221"/>
        <v>-122</v>
      </c>
      <c r="AH233" s="41">
        <f t="shared" si="222"/>
        <v>-26</v>
      </c>
      <c r="AI233" s="42">
        <f t="shared" si="223"/>
        <v>-26.041</v>
      </c>
      <c r="AJ233" s="40">
        <f t="shared" si="224"/>
        <v>37</v>
      </c>
      <c r="AK233" s="41">
        <f t="shared" si="225"/>
        <v>46</v>
      </c>
      <c r="AL233" s="42">
        <f t="shared" si="226"/>
        <v>36.35</v>
      </c>
      <c r="AM233" s="43" t="str">
        <f t="shared" si="227"/>
        <v>-37º -46' -36,35" S</v>
      </c>
      <c r="AN233" s="43" t="str">
        <f t="shared" si="228"/>
        <v>122º 26' 26,041" W</v>
      </c>
      <c r="AO233" s="43" t="str">
        <f t="shared" si="229"/>
        <v>10 S 549265 4181194</v>
      </c>
    </row>
    <row r="234" spans="5:41" x14ac:dyDescent="0.25">
      <c r="E234" s="53">
        <v>37.790756999999999</v>
      </c>
      <c r="F234" s="53">
        <v>-122.425</v>
      </c>
      <c r="G234" s="52">
        <f t="shared" ref="G234:G297" si="231">F234*PI()/180</f>
        <v>-2.1367193367540578</v>
      </c>
      <c r="H234" s="52">
        <f t="shared" ref="H234:H297" si="232">E234*PI()/180</f>
        <v>0.65957313647109472</v>
      </c>
      <c r="I234" s="52">
        <f t="shared" ref="I234:I297" si="233">TRUNC((F234/6)+31)</f>
        <v>10</v>
      </c>
      <c r="J234" s="52">
        <f t="shared" ref="J234:J297" si="234">6*I234-183</f>
        <v>-123</v>
      </c>
      <c r="K234" s="52">
        <f t="shared" ref="K234:K297" si="235">+G234-((J234*PI())/180)</f>
        <v>1.0035643198967659E-2</v>
      </c>
      <c r="L234" s="52">
        <f t="shared" ref="L234:L297" si="236">COS(H234)*SIN(K234)</f>
        <v>7.9305728218625141E-3</v>
      </c>
      <c r="M234" s="52">
        <f t="shared" ref="M234:M297" si="237">(1/2)*LN((1+L234)/(1-L234))</f>
        <v>7.9307390899137319E-3</v>
      </c>
      <c r="N234" s="52">
        <f t="shared" ref="N234:N297" si="238">ATAN((TAN(H234))/COS(K234))-H234</f>
        <v>2.4386044353508218E-5</v>
      </c>
      <c r="O234" s="52">
        <f t="shared" ref="O234:O297" si="239">($C$19/(1+$C$18*(COS(H234))^2)^(1/2))*0.9996</f>
        <v>6383614.1403653026</v>
      </c>
      <c r="P234" s="52">
        <f t="shared" ref="P234:P297" si="240">($C$18/2)*M234^2*(COS(H234))^2</f>
        <v>1.3236039879462171E-7</v>
      </c>
      <c r="Q234" s="52">
        <f t="shared" ref="Q234:Q297" si="241">SIN(2*H234)</f>
        <v>0.9685028730219174</v>
      </c>
      <c r="R234" s="52">
        <f t="shared" ref="R234:R297" si="242">+Q234*(COS(H234))^2</f>
        <v>0.60483119643144623</v>
      </c>
      <c r="S234" s="52">
        <f t="shared" ref="S234:S297" si="243">H234+(Q234/2)</f>
        <v>1.1438245729820533</v>
      </c>
      <c r="T234" s="52">
        <f t="shared" ref="T234:T297" si="244">((3*S234)+R234)/4</f>
        <v>1.0090762288444015</v>
      </c>
      <c r="U234" s="52">
        <f t="shared" ref="U234:U297" si="245">(5*T234+R234*(COS(H234))^2)/3</f>
        <v>1.807699648653996</v>
      </c>
      <c r="V234" s="52">
        <f t="shared" si="230"/>
        <v>5.0546225567071803E-3</v>
      </c>
      <c r="W234" s="52">
        <f t="shared" ref="W234:W297" si="246">(5/3)*V234^2</f>
        <v>4.2582015317955055E-5</v>
      </c>
      <c r="X234" s="52">
        <f t="shared" ref="X234:X297" si="247">(35/27)*V234^3</f>
        <v>1.6740578955036711E-7</v>
      </c>
      <c r="Y234" s="52">
        <f t="shared" ref="Y234:Y297" si="248">0.9996*$C$19*(H234-(V234*S234)+(W234*T234)-(X234*U234))</f>
        <v>4182599.4748761267</v>
      </c>
      <c r="Z234" s="38" t="str">
        <f t="shared" ref="Z234:Z297" si="249">IF(E234&lt;-72,"C",IF(E234&lt;-64,"D",IF(E234&lt;-56,"E",IF(E234&lt;-48,"F",IF(E234&lt;-40,"G",IF(E234&lt;-32,"H",IF(E234&lt;-24,"J",IF(E234&lt;-16,"K",AA234))))))))</f>
        <v>S</v>
      </c>
      <c r="AA234" s="38" t="str">
        <f t="shared" ref="AA234:AA297" si="250">IF(E234&lt;-8,"L",IF(E234&lt;0,"M",IF(E234&lt;8,"N",IF(E234&lt;16,"P",IF(E234&lt;24,"Q",IF(E234&lt;32,"R",IF(E234&lt;40,"S",IF(E234&lt;48,"T","no"))))))))</f>
        <v>S</v>
      </c>
      <c r="AB234" s="38" t="str">
        <f t="shared" ref="AB234:AB297" si="251">IF(E234&lt;56,"U",IF(E234&lt;64,"V",IF(E234&lt;72,"W",IF(E234&lt;84,"X","no"))))</f>
        <v>U</v>
      </c>
      <c r="AC234" s="50">
        <f t="shared" ref="AC234:AC297" si="252">M234*O234*(1+P234/3)+500000</f>
        <v>550626.78043158131</v>
      </c>
      <c r="AD234" s="50">
        <f t="shared" ref="AD234:AD297" si="253">IF($C$22="S",N234*O234*(1+P234)+Y234+10000000,N234*O234*(1+P234)+Y234)</f>
        <v>4182755.145994294</v>
      </c>
      <c r="AE234" s="51">
        <f t="shared" ref="AE234:AE297" si="254">I234</f>
        <v>10</v>
      </c>
      <c r="AF234" s="51" t="str">
        <f t="shared" ref="AF234:AF297" si="255">IF(E234&lt;-16,Z234,IF(E234&lt;48,AA234,IF(E234&lt;84,AB234,"MALO")))</f>
        <v>S</v>
      </c>
      <c r="AG234" s="40">
        <f t="shared" ref="AG234:AG297" si="256">TRUNC(F234,0)</f>
        <v>-122</v>
      </c>
      <c r="AH234" s="41">
        <f t="shared" ref="AH234:AH297" si="257">TRUNC((F234-AG234)*60,0)</f>
        <v>-25</v>
      </c>
      <c r="AI234" s="42">
        <f t="shared" ref="AI234:AI297" si="258">ROUND((((F234-AG234)*60)-AH234)*60,3)</f>
        <v>-30</v>
      </c>
      <c r="AJ234" s="40">
        <f t="shared" ref="AJ234:AJ297" si="259">TRUNC(E234,0)</f>
        <v>37</v>
      </c>
      <c r="AK234" s="41">
        <f t="shared" ref="AK234:AK297" si="260">TRUNC((E234-AJ234)*60,0)</f>
        <v>47</v>
      </c>
      <c r="AL234" s="42">
        <f t="shared" ref="AL234:AL297" si="261">ROUND((((E234-AJ234)*60)-AK234)*60,3)</f>
        <v>26.725000000000001</v>
      </c>
      <c r="AM234" s="43" t="str">
        <f t="shared" ref="AM234:AM297" si="262">CONCATENATE(-AJ234,"º ",-AK234,"' ",-AL234,""" S")</f>
        <v>-37º -47' -26,725" S</v>
      </c>
      <c r="AN234" s="43" t="str">
        <f t="shared" ref="AN234:AN297" si="263">CONCATENATE(-AG234,"º ",-AH234,"' ",-AI234,""" W")</f>
        <v>122º 25' 30" W</v>
      </c>
      <c r="AO234" s="43" t="str">
        <f t="shared" ref="AO234:AO297" si="264">CONCATENATE(AE234," ",AF234," ",ROUND(AC234,0)," ",ROUND(AD234,0))</f>
        <v>10 S 550627 4182755</v>
      </c>
    </row>
    <row r="235" spans="5:41" x14ac:dyDescent="0.25">
      <c r="E235" s="53">
        <v>37.800870000000003</v>
      </c>
      <c r="F235" s="53">
        <v>-122.434067</v>
      </c>
      <c r="G235" s="52">
        <f t="shared" si="231"/>
        <v>-2.1368775857573366</v>
      </c>
      <c r="H235" s="52">
        <f t="shared" si="232"/>
        <v>0.65974964161834904</v>
      </c>
      <c r="I235" s="52">
        <f t="shared" si="233"/>
        <v>10</v>
      </c>
      <c r="J235" s="52">
        <f t="shared" si="234"/>
        <v>-123</v>
      </c>
      <c r="K235" s="52">
        <f t="shared" si="235"/>
        <v>9.8773941956888933E-3</v>
      </c>
      <c r="L235" s="52">
        <f t="shared" si="236"/>
        <v>7.8044537013822893E-3</v>
      </c>
      <c r="M235" s="52">
        <f t="shared" si="237"/>
        <v>7.8046121622913989E-3</v>
      </c>
      <c r="N235" s="52">
        <f t="shared" si="238"/>
        <v>2.3625161056139987E-5</v>
      </c>
      <c r="O235" s="52">
        <f t="shared" si="239"/>
        <v>6383617.8023660406</v>
      </c>
      <c r="P235" s="52">
        <f t="shared" si="240"/>
        <v>1.2814878503345294E-7</v>
      </c>
      <c r="Q235" s="52">
        <f t="shared" si="241"/>
        <v>0.968590713077772</v>
      </c>
      <c r="R235" s="52">
        <f t="shared" si="242"/>
        <v>0.60472046868213503</v>
      </c>
      <c r="S235" s="52">
        <f t="shared" si="243"/>
        <v>1.1440449981572351</v>
      </c>
      <c r="T235" s="52">
        <f t="shared" si="244"/>
        <v>1.0092138657884602</v>
      </c>
      <c r="U235" s="52">
        <f t="shared" si="245"/>
        <v>1.8078715339976057</v>
      </c>
      <c r="V235" s="52">
        <f t="shared" si="230"/>
        <v>5.0546225567071803E-3</v>
      </c>
      <c r="W235" s="52">
        <f t="shared" si="246"/>
        <v>4.2582015317955055E-5</v>
      </c>
      <c r="X235" s="52">
        <f t="shared" si="247"/>
        <v>1.6740578955036711E-7</v>
      </c>
      <c r="Y235" s="52">
        <f t="shared" si="248"/>
        <v>4183721.494217013</v>
      </c>
      <c r="Z235" s="38" t="str">
        <f t="shared" si="249"/>
        <v>S</v>
      </c>
      <c r="AA235" s="38" t="str">
        <f t="shared" si="250"/>
        <v>S</v>
      </c>
      <c r="AB235" s="38" t="str">
        <f t="shared" si="251"/>
        <v>U</v>
      </c>
      <c r="AC235" s="50">
        <f t="shared" si="252"/>
        <v>549821.663267961</v>
      </c>
      <c r="AD235" s="50">
        <f t="shared" si="253"/>
        <v>4183872.3082350413</v>
      </c>
      <c r="AE235" s="51">
        <f t="shared" si="254"/>
        <v>10</v>
      </c>
      <c r="AF235" s="51" t="str">
        <f t="shared" si="255"/>
        <v>S</v>
      </c>
      <c r="AG235" s="40">
        <f t="shared" si="256"/>
        <v>-122</v>
      </c>
      <c r="AH235" s="41">
        <f t="shared" si="257"/>
        <v>-26</v>
      </c>
      <c r="AI235" s="42">
        <f t="shared" si="258"/>
        <v>-2.641</v>
      </c>
      <c r="AJ235" s="40">
        <f t="shared" si="259"/>
        <v>37</v>
      </c>
      <c r="AK235" s="41">
        <f t="shared" si="260"/>
        <v>48</v>
      </c>
      <c r="AL235" s="42">
        <f t="shared" si="261"/>
        <v>3.1320000000000001</v>
      </c>
      <c r="AM235" s="43" t="str">
        <f t="shared" si="262"/>
        <v>-37º -48' -3,132" S</v>
      </c>
      <c r="AN235" s="43" t="str">
        <f t="shared" si="263"/>
        <v>122º 26' 2,641" W</v>
      </c>
      <c r="AO235" s="43" t="str">
        <f t="shared" si="264"/>
        <v>10 S 549822 4183872</v>
      </c>
    </row>
    <row r="236" spans="5:41" x14ac:dyDescent="0.25">
      <c r="E236" s="53">
        <v>37.799622999999997</v>
      </c>
      <c r="F236" s="53">
        <v>-122.440005</v>
      </c>
      <c r="G236" s="52">
        <f t="shared" si="231"/>
        <v>-2.1369812234083199</v>
      </c>
      <c r="H236" s="52">
        <f t="shared" si="232"/>
        <v>0.65972787736257643</v>
      </c>
      <c r="I236" s="52">
        <f t="shared" si="233"/>
        <v>10</v>
      </c>
      <c r="J236" s="52">
        <f t="shared" si="234"/>
        <v>-123</v>
      </c>
      <c r="K236" s="52">
        <f t="shared" si="235"/>
        <v>9.7737565447055808E-3</v>
      </c>
      <c r="L236" s="52">
        <f t="shared" si="236"/>
        <v>7.7226991847088103E-3</v>
      </c>
      <c r="M236" s="52">
        <f t="shared" si="237"/>
        <v>7.7228527176754986E-3</v>
      </c>
      <c r="N236" s="52">
        <f t="shared" si="238"/>
        <v>2.3131723027369766E-5</v>
      </c>
      <c r="O236" s="52">
        <f t="shared" si="239"/>
        <v>6383617.3507987643</v>
      </c>
      <c r="P236" s="52">
        <f t="shared" si="240"/>
        <v>1.2548216669259118E-7</v>
      </c>
      <c r="Q236" s="52">
        <f t="shared" si="241"/>
        <v>0.96857988833992159</v>
      </c>
      <c r="R236" s="52">
        <f t="shared" si="242"/>
        <v>0.60473412865635667</v>
      </c>
      <c r="S236" s="52">
        <f t="shared" si="243"/>
        <v>1.1440178215325372</v>
      </c>
      <c r="T236" s="52">
        <f t="shared" si="244"/>
        <v>1.009196898313492</v>
      </c>
      <c r="U236" s="52">
        <f t="shared" si="245"/>
        <v>1.8078503470246077</v>
      </c>
      <c r="V236" s="52">
        <f t="shared" si="230"/>
        <v>5.0546225567071803E-3</v>
      </c>
      <c r="W236" s="52">
        <f t="shared" si="246"/>
        <v>4.2582015317955055E-5</v>
      </c>
      <c r="X236" s="52">
        <f t="shared" si="247"/>
        <v>1.6740578955036711E-7</v>
      </c>
      <c r="Y236" s="52">
        <f t="shared" si="248"/>
        <v>4183583.1416832833</v>
      </c>
      <c r="Z236" s="38" t="str">
        <f t="shared" si="249"/>
        <v>S</v>
      </c>
      <c r="AA236" s="38" t="str">
        <f t="shared" si="250"/>
        <v>S</v>
      </c>
      <c r="AB236" s="38" t="str">
        <f t="shared" si="251"/>
        <v>U</v>
      </c>
      <c r="AC236" s="50">
        <f t="shared" si="252"/>
        <v>549299.73866829602</v>
      </c>
      <c r="AD236" s="50">
        <f t="shared" si="253"/>
        <v>4183730.805770284</v>
      </c>
      <c r="AE236" s="51">
        <f t="shared" si="254"/>
        <v>10</v>
      </c>
      <c r="AF236" s="51" t="str">
        <f t="shared" si="255"/>
        <v>S</v>
      </c>
      <c r="AG236" s="40">
        <f t="shared" si="256"/>
        <v>-122</v>
      </c>
      <c r="AH236" s="41">
        <f t="shared" si="257"/>
        <v>-26</v>
      </c>
      <c r="AI236" s="42">
        <f t="shared" si="258"/>
        <v>-24.018000000000001</v>
      </c>
      <c r="AJ236" s="40">
        <f t="shared" si="259"/>
        <v>37</v>
      </c>
      <c r="AK236" s="41">
        <f t="shared" si="260"/>
        <v>47</v>
      </c>
      <c r="AL236" s="42">
        <f t="shared" si="261"/>
        <v>58.643000000000001</v>
      </c>
      <c r="AM236" s="43" t="str">
        <f t="shared" si="262"/>
        <v>-37º -47' -58,643" S</v>
      </c>
      <c r="AN236" s="43" t="str">
        <f t="shared" si="263"/>
        <v>122º 26' 24,018" W</v>
      </c>
      <c r="AO236" s="43" t="str">
        <f t="shared" si="264"/>
        <v>10 S 549300 4183731</v>
      </c>
    </row>
    <row r="237" spans="5:41" x14ac:dyDescent="0.25">
      <c r="E237" s="53">
        <v>37.771312000000002</v>
      </c>
      <c r="F237" s="53">
        <v>-122.471744</v>
      </c>
      <c r="G237" s="52">
        <f t="shared" si="231"/>
        <v>-2.1375351734596104</v>
      </c>
      <c r="H237" s="52">
        <f t="shared" si="232"/>
        <v>0.65923375719804445</v>
      </c>
      <c r="I237" s="52">
        <f t="shared" si="233"/>
        <v>10</v>
      </c>
      <c r="J237" s="52">
        <f t="shared" si="234"/>
        <v>-123</v>
      </c>
      <c r="K237" s="52">
        <f t="shared" si="235"/>
        <v>9.2198064934150281E-3</v>
      </c>
      <c r="L237" s="52">
        <f t="shared" si="236"/>
        <v>7.2878015480043086E-3</v>
      </c>
      <c r="M237" s="52">
        <f t="shared" si="237"/>
        <v>7.2879305754795631E-3</v>
      </c>
      <c r="N237" s="52">
        <f t="shared" si="238"/>
        <v>2.0578660213987909E-5</v>
      </c>
      <c r="O237" s="52">
        <f t="shared" si="239"/>
        <v>6383607.1001223279</v>
      </c>
      <c r="P237" s="52">
        <f t="shared" si="240"/>
        <v>1.1183241290087194E-7</v>
      </c>
      <c r="Q237" s="52">
        <f t="shared" si="241"/>
        <v>0.9683336374408732</v>
      </c>
      <c r="R237" s="52">
        <f t="shared" si="242"/>
        <v>0.6050437622044037</v>
      </c>
      <c r="S237" s="52">
        <f t="shared" si="243"/>
        <v>1.1434005759184811</v>
      </c>
      <c r="T237" s="52">
        <f t="shared" si="244"/>
        <v>1.0088113724899617</v>
      </c>
      <c r="U237" s="52">
        <f t="shared" si="245"/>
        <v>1.8073687553713196</v>
      </c>
      <c r="V237" s="52">
        <f t="shared" si="230"/>
        <v>5.0546225567071803E-3</v>
      </c>
      <c r="W237" s="52">
        <f t="shared" si="246"/>
        <v>4.2582015317955055E-5</v>
      </c>
      <c r="X237" s="52">
        <f t="shared" si="247"/>
        <v>1.6740578955036711E-7</v>
      </c>
      <c r="Y237" s="52">
        <f t="shared" si="248"/>
        <v>4180442.0921789841</v>
      </c>
      <c r="Z237" s="38" t="str">
        <f t="shared" si="249"/>
        <v>S</v>
      </c>
      <c r="AA237" s="38" t="str">
        <f t="shared" si="250"/>
        <v>S</v>
      </c>
      <c r="AB237" s="38" t="str">
        <f t="shared" si="251"/>
        <v>U</v>
      </c>
      <c r="AC237" s="50">
        <f t="shared" si="252"/>
        <v>546523.28710110032</v>
      </c>
      <c r="AD237" s="50">
        <f t="shared" si="253"/>
        <v>4180573.4582751282</v>
      </c>
      <c r="AE237" s="51">
        <f t="shared" si="254"/>
        <v>10</v>
      </c>
      <c r="AF237" s="51" t="str">
        <f t="shared" si="255"/>
        <v>S</v>
      </c>
      <c r="AG237" s="40">
        <f t="shared" si="256"/>
        <v>-122</v>
      </c>
      <c r="AH237" s="41">
        <f t="shared" si="257"/>
        <v>-28</v>
      </c>
      <c r="AI237" s="42">
        <f t="shared" si="258"/>
        <v>-18.277999999999999</v>
      </c>
      <c r="AJ237" s="40">
        <f t="shared" si="259"/>
        <v>37</v>
      </c>
      <c r="AK237" s="41">
        <f t="shared" si="260"/>
        <v>46</v>
      </c>
      <c r="AL237" s="42">
        <f t="shared" si="261"/>
        <v>16.722999999999999</v>
      </c>
      <c r="AM237" s="43" t="str">
        <f t="shared" si="262"/>
        <v>-37º -46' -16,723" S</v>
      </c>
      <c r="AN237" s="43" t="str">
        <f t="shared" si="263"/>
        <v>122º 28' 18,278" W</v>
      </c>
      <c r="AO237" s="43" t="str">
        <f t="shared" si="264"/>
        <v>10 S 546523 4180573</v>
      </c>
    </row>
    <row r="238" spans="5:41" x14ac:dyDescent="0.25">
      <c r="E238" s="53">
        <v>37.788885000000001</v>
      </c>
      <c r="F238" s="53">
        <v>-122.47065000000001</v>
      </c>
      <c r="G238" s="52">
        <f t="shared" si="231"/>
        <v>-2.1375160795575932</v>
      </c>
      <c r="H238" s="52">
        <f t="shared" si="232"/>
        <v>0.65954046390749743</v>
      </c>
      <c r="I238" s="52">
        <f t="shared" si="233"/>
        <v>10</v>
      </c>
      <c r="J238" s="52">
        <f t="shared" si="234"/>
        <v>-123</v>
      </c>
      <c r="K238" s="52">
        <f t="shared" si="235"/>
        <v>9.2389003954322924E-3</v>
      </c>
      <c r="L238" s="52">
        <f t="shared" si="236"/>
        <v>7.3011579542969305E-3</v>
      </c>
      <c r="M238" s="52">
        <f t="shared" si="237"/>
        <v>7.3012876924970606E-3</v>
      </c>
      <c r="N238" s="52">
        <f t="shared" si="238"/>
        <v>2.0667249452599457E-5</v>
      </c>
      <c r="O238" s="52">
        <f t="shared" si="239"/>
        <v>6383613.4625357883</v>
      </c>
      <c r="P238" s="52">
        <f t="shared" si="240"/>
        <v>1.1218935976448661E-7</v>
      </c>
      <c r="Q238" s="52">
        <f t="shared" si="241"/>
        <v>0.96848659986202845</v>
      </c>
      <c r="R238" s="52">
        <f t="shared" si="242"/>
        <v>0.60485167984460797</v>
      </c>
      <c r="S238" s="52">
        <f t="shared" si="243"/>
        <v>1.1437837638385115</v>
      </c>
      <c r="T238" s="52">
        <f t="shared" si="244"/>
        <v>1.0090507428400357</v>
      </c>
      <c r="U238" s="52">
        <f t="shared" si="245"/>
        <v>1.8076678157674273</v>
      </c>
      <c r="V238" s="52">
        <f t="shared" si="230"/>
        <v>5.0546225567071803E-3</v>
      </c>
      <c r="W238" s="52">
        <f t="shared" si="246"/>
        <v>4.2582015317955055E-5</v>
      </c>
      <c r="X238" s="52">
        <f t="shared" si="247"/>
        <v>1.6740578955036711E-7</v>
      </c>
      <c r="Y238" s="52">
        <f t="shared" si="248"/>
        <v>4182391.7800215594</v>
      </c>
      <c r="Z238" s="38" t="str">
        <f t="shared" si="249"/>
        <v>S</v>
      </c>
      <c r="AA238" s="38" t="str">
        <f t="shared" si="250"/>
        <v>S</v>
      </c>
      <c r="AB238" s="38" t="str">
        <f t="shared" si="251"/>
        <v>U</v>
      </c>
      <c r="AC238" s="50">
        <f t="shared" si="252"/>
        <v>546608.60015066736</v>
      </c>
      <c r="AD238" s="50">
        <f t="shared" si="253"/>
        <v>4182523.7117682002</v>
      </c>
      <c r="AE238" s="51">
        <f t="shared" si="254"/>
        <v>10</v>
      </c>
      <c r="AF238" s="51" t="str">
        <f t="shared" si="255"/>
        <v>S</v>
      </c>
      <c r="AG238" s="40">
        <f t="shared" si="256"/>
        <v>-122</v>
      </c>
      <c r="AH238" s="41">
        <f t="shared" si="257"/>
        <v>-28</v>
      </c>
      <c r="AI238" s="42">
        <f t="shared" si="258"/>
        <v>-14.34</v>
      </c>
      <c r="AJ238" s="40">
        <f t="shared" si="259"/>
        <v>37</v>
      </c>
      <c r="AK238" s="41">
        <f t="shared" si="260"/>
        <v>47</v>
      </c>
      <c r="AL238" s="42">
        <f t="shared" si="261"/>
        <v>19.986000000000001</v>
      </c>
      <c r="AM238" s="43" t="str">
        <f t="shared" si="262"/>
        <v>-37º -47' -19,986" S</v>
      </c>
      <c r="AN238" s="43" t="str">
        <f t="shared" si="263"/>
        <v>122º 28' 14,34" W</v>
      </c>
      <c r="AO238" s="43" t="str">
        <f t="shared" si="264"/>
        <v>10 S 546609 4182524</v>
      </c>
    </row>
    <row r="239" spans="5:41" x14ac:dyDescent="0.25">
      <c r="E239" s="53">
        <v>37.708911999999998</v>
      </c>
      <c r="F239" s="53">
        <v>-122.46951300000001</v>
      </c>
      <c r="G239" s="52">
        <f t="shared" si="231"/>
        <v>-2.1374962351639981</v>
      </c>
      <c r="H239" s="52">
        <f t="shared" si="232"/>
        <v>0.65814467174479985</v>
      </c>
      <c r="I239" s="52">
        <f t="shared" si="233"/>
        <v>10</v>
      </c>
      <c r="J239" s="52">
        <f t="shared" si="234"/>
        <v>-123</v>
      </c>
      <c r="K239" s="52">
        <f t="shared" si="235"/>
        <v>9.2587447890273289E-3</v>
      </c>
      <c r="L239" s="52">
        <f t="shared" si="236"/>
        <v>7.3247513371179282E-3</v>
      </c>
      <c r="M239" s="52">
        <f t="shared" si="237"/>
        <v>7.3248823371443615E-3</v>
      </c>
      <c r="N239" s="52">
        <f t="shared" si="238"/>
        <v>2.0741148907710283E-5</v>
      </c>
      <c r="O239" s="52">
        <f t="shared" si="239"/>
        <v>6383584.516115631</v>
      </c>
      <c r="P239" s="52">
        <f t="shared" si="240"/>
        <v>1.1315994626668743E-7</v>
      </c>
      <c r="Q239" s="52">
        <f t="shared" si="241"/>
        <v>0.96778753927839622</v>
      </c>
      <c r="R239" s="52">
        <f t="shared" si="242"/>
        <v>0.60572288325903789</v>
      </c>
      <c r="S239" s="52">
        <f t="shared" si="243"/>
        <v>1.1420384413839979</v>
      </c>
      <c r="T239" s="52">
        <f t="shared" si="244"/>
        <v>1.0079595518527578</v>
      </c>
      <c r="U239" s="52">
        <f t="shared" si="245"/>
        <v>1.8063033707834351</v>
      </c>
      <c r="V239" s="52">
        <f t="shared" si="230"/>
        <v>5.0546225567071803E-3</v>
      </c>
      <c r="W239" s="52">
        <f t="shared" si="246"/>
        <v>4.2582015317955055E-5</v>
      </c>
      <c r="X239" s="52">
        <f t="shared" si="247"/>
        <v>1.6740578955036711E-7</v>
      </c>
      <c r="Y239" s="52">
        <f t="shared" si="248"/>
        <v>4173518.9889058471</v>
      </c>
      <c r="Z239" s="38" t="str">
        <f t="shared" si="249"/>
        <v>S</v>
      </c>
      <c r="AA239" s="38" t="str">
        <f t="shared" si="250"/>
        <v>S</v>
      </c>
      <c r="AB239" s="38" t="str">
        <f t="shared" si="251"/>
        <v>U</v>
      </c>
      <c r="AC239" s="50">
        <f t="shared" si="252"/>
        <v>546759.00723351247</v>
      </c>
      <c r="AD239" s="50">
        <f t="shared" si="253"/>
        <v>4173651.3917978434</v>
      </c>
      <c r="AE239" s="51">
        <f t="shared" si="254"/>
        <v>10</v>
      </c>
      <c r="AF239" s="51" t="str">
        <f t="shared" si="255"/>
        <v>S</v>
      </c>
      <c r="AG239" s="40">
        <f t="shared" si="256"/>
        <v>-122</v>
      </c>
      <c r="AH239" s="41">
        <f t="shared" si="257"/>
        <v>-28</v>
      </c>
      <c r="AI239" s="42">
        <f t="shared" si="258"/>
        <v>-10.247</v>
      </c>
      <c r="AJ239" s="40">
        <f t="shared" si="259"/>
        <v>37</v>
      </c>
      <c r="AK239" s="41">
        <f t="shared" si="260"/>
        <v>42</v>
      </c>
      <c r="AL239" s="42">
        <f t="shared" si="261"/>
        <v>32.082999999999998</v>
      </c>
      <c r="AM239" s="43" t="str">
        <f t="shared" si="262"/>
        <v>-37º -42' -32,083" S</v>
      </c>
      <c r="AN239" s="43" t="str">
        <f t="shared" si="263"/>
        <v>122º 28' 10,247" W</v>
      </c>
      <c r="AO239" s="43" t="str">
        <f t="shared" si="264"/>
        <v>10 S 546759 4173651</v>
      </c>
    </row>
    <row r="240" spans="5:41" x14ac:dyDescent="0.25">
      <c r="E240" s="53">
        <v>37.733904000000003</v>
      </c>
      <c r="F240" s="53">
        <v>-122.471333</v>
      </c>
      <c r="G240" s="52">
        <f t="shared" si="231"/>
        <v>-2.1375280001563843</v>
      </c>
      <c r="H240" s="52">
        <f t="shared" si="232"/>
        <v>0.65858086443145847</v>
      </c>
      <c r="I240" s="52">
        <f t="shared" si="233"/>
        <v>10</v>
      </c>
      <c r="J240" s="52">
        <f t="shared" si="234"/>
        <v>-123</v>
      </c>
      <c r="K240" s="52">
        <f t="shared" si="235"/>
        <v>9.2269797966411105E-3</v>
      </c>
      <c r="L240" s="52">
        <f t="shared" si="236"/>
        <v>7.2971598300874225E-3</v>
      </c>
      <c r="M240" s="52">
        <f t="shared" si="237"/>
        <v>7.2972893552652887E-3</v>
      </c>
      <c r="N240" s="52">
        <f t="shared" si="238"/>
        <v>2.0603739130820031E-5</v>
      </c>
      <c r="O240" s="52">
        <f t="shared" si="239"/>
        <v>6383593.5597412009</v>
      </c>
      <c r="P240" s="52">
        <f t="shared" si="240"/>
        <v>1.1223324242929636E-7</v>
      </c>
      <c r="Q240" s="52">
        <f t="shared" si="241"/>
        <v>0.96800680996592048</v>
      </c>
      <c r="R240" s="52">
        <f t="shared" si="242"/>
        <v>0.60545143880672381</v>
      </c>
      <c r="S240" s="52">
        <f t="shared" si="243"/>
        <v>1.1425842694144186</v>
      </c>
      <c r="T240" s="52">
        <f t="shared" si="244"/>
        <v>1.008301061762495</v>
      </c>
      <c r="U240" s="52">
        <f t="shared" si="245"/>
        <v>1.8067307179198</v>
      </c>
      <c r="V240" s="52">
        <f t="shared" si="230"/>
        <v>5.0546225567071803E-3</v>
      </c>
      <c r="W240" s="52">
        <f t="shared" si="246"/>
        <v>4.2582015317955055E-5</v>
      </c>
      <c r="X240" s="52">
        <f t="shared" si="247"/>
        <v>1.6740578955036711E-7</v>
      </c>
      <c r="Y240" s="52">
        <f t="shared" si="248"/>
        <v>4176291.7717035138</v>
      </c>
      <c r="Z240" s="38" t="str">
        <f t="shared" si="249"/>
        <v>S</v>
      </c>
      <c r="AA240" s="38" t="str">
        <f t="shared" si="250"/>
        <v>S</v>
      </c>
      <c r="AB240" s="38" t="str">
        <f t="shared" si="251"/>
        <v>U</v>
      </c>
      <c r="AC240" s="50">
        <f t="shared" si="252"/>
        <v>546582.93107455724</v>
      </c>
      <c r="AD240" s="50">
        <f t="shared" si="253"/>
        <v>4176423.2976146974</v>
      </c>
      <c r="AE240" s="51">
        <f t="shared" si="254"/>
        <v>10</v>
      </c>
      <c r="AF240" s="51" t="str">
        <f t="shared" si="255"/>
        <v>S</v>
      </c>
      <c r="AG240" s="40">
        <f t="shared" si="256"/>
        <v>-122</v>
      </c>
      <c r="AH240" s="41">
        <f t="shared" si="257"/>
        <v>-28</v>
      </c>
      <c r="AI240" s="42">
        <f t="shared" si="258"/>
        <v>-16.798999999999999</v>
      </c>
      <c r="AJ240" s="40">
        <f t="shared" si="259"/>
        <v>37</v>
      </c>
      <c r="AK240" s="41">
        <f t="shared" si="260"/>
        <v>44</v>
      </c>
      <c r="AL240" s="42">
        <f t="shared" si="261"/>
        <v>2.0539999999999998</v>
      </c>
      <c r="AM240" s="43" t="str">
        <f t="shared" si="262"/>
        <v>-37º -44' -2,054" S</v>
      </c>
      <c r="AN240" s="43" t="str">
        <f t="shared" si="263"/>
        <v>122º 28' 16,799" W</v>
      </c>
      <c r="AO240" s="43" t="str">
        <f t="shared" si="264"/>
        <v>10 S 546583 4176423</v>
      </c>
    </row>
    <row r="241" spans="5:41" x14ac:dyDescent="0.25">
      <c r="E241" s="53">
        <v>37.774856999999997</v>
      </c>
      <c r="F241" s="53">
        <v>-122.469638</v>
      </c>
      <c r="G241" s="52">
        <f t="shared" si="231"/>
        <v>-2.1374984168255633</v>
      </c>
      <c r="H241" s="52">
        <f t="shared" si="232"/>
        <v>0.65929562912002759</v>
      </c>
      <c r="I241" s="52">
        <f t="shared" si="233"/>
        <v>10</v>
      </c>
      <c r="J241" s="52">
        <f t="shared" si="234"/>
        <v>-123</v>
      </c>
      <c r="K241" s="52">
        <f t="shared" si="235"/>
        <v>9.2565631274621474E-3</v>
      </c>
      <c r="L241" s="52">
        <f t="shared" si="236"/>
        <v>7.3165042158272256E-3</v>
      </c>
      <c r="M241" s="52">
        <f t="shared" si="237"/>
        <v>7.3166347738535167E-3</v>
      </c>
      <c r="N241" s="52">
        <f t="shared" si="238"/>
        <v>2.074373412219721E-5</v>
      </c>
      <c r="O241" s="52">
        <f t="shared" si="239"/>
        <v>6383608.3835290615</v>
      </c>
      <c r="P241" s="52">
        <f t="shared" si="240"/>
        <v>1.1270426459471716E-7</v>
      </c>
      <c r="Q241" s="52">
        <f t="shared" si="241"/>
        <v>0.96836452387812988</v>
      </c>
      <c r="R241" s="52">
        <f t="shared" si="242"/>
        <v>0.60500504274939737</v>
      </c>
      <c r="S241" s="52">
        <f t="shared" si="243"/>
        <v>1.1434778910590926</v>
      </c>
      <c r="T241" s="52">
        <f t="shared" si="244"/>
        <v>1.0088596789816688</v>
      </c>
      <c r="U241" s="52">
        <f t="shared" si="245"/>
        <v>1.8074291191532224</v>
      </c>
      <c r="V241" s="52">
        <f t="shared" si="230"/>
        <v>5.0546225567071803E-3</v>
      </c>
      <c r="W241" s="52">
        <f t="shared" si="246"/>
        <v>4.2582015317955055E-5</v>
      </c>
      <c r="X241" s="52">
        <f t="shared" si="247"/>
        <v>1.6740578955036711E-7</v>
      </c>
      <c r="Y241" s="52">
        <f t="shared" si="248"/>
        <v>4180835.402094963</v>
      </c>
      <c r="Z241" s="38" t="str">
        <f t="shared" si="249"/>
        <v>S</v>
      </c>
      <c r="AA241" s="38" t="str">
        <f t="shared" si="250"/>
        <v>S</v>
      </c>
      <c r="AB241" s="38" t="str">
        <f t="shared" si="251"/>
        <v>U</v>
      </c>
      <c r="AC241" s="50">
        <f t="shared" si="252"/>
        <v>546706.53283626668</v>
      </c>
      <c r="AD241" s="50">
        <f t="shared" si="253"/>
        <v>4180967.8219849356</v>
      </c>
      <c r="AE241" s="51">
        <f t="shared" si="254"/>
        <v>10</v>
      </c>
      <c r="AF241" s="51" t="str">
        <f t="shared" si="255"/>
        <v>S</v>
      </c>
      <c r="AG241" s="40">
        <f t="shared" si="256"/>
        <v>-122</v>
      </c>
      <c r="AH241" s="41">
        <f t="shared" si="257"/>
        <v>-28</v>
      </c>
      <c r="AI241" s="42">
        <f t="shared" si="258"/>
        <v>-10.696999999999999</v>
      </c>
      <c r="AJ241" s="40">
        <f t="shared" si="259"/>
        <v>37</v>
      </c>
      <c r="AK241" s="41">
        <f t="shared" si="260"/>
        <v>46</v>
      </c>
      <c r="AL241" s="42">
        <f t="shared" si="261"/>
        <v>29.484999999999999</v>
      </c>
      <c r="AM241" s="43" t="str">
        <f t="shared" si="262"/>
        <v>-37º -46' -29,485" S</v>
      </c>
      <c r="AN241" s="43" t="str">
        <f t="shared" si="263"/>
        <v>122º 28' 10,697" W</v>
      </c>
      <c r="AO241" s="43" t="str">
        <f t="shared" si="264"/>
        <v>10 S 546707 4180968</v>
      </c>
    </row>
    <row r="242" spans="5:41" x14ac:dyDescent="0.25">
      <c r="E242" s="53">
        <v>37.768507</v>
      </c>
      <c r="F242" s="53">
        <v>-122.42898</v>
      </c>
      <c r="G242" s="52">
        <f t="shared" si="231"/>
        <v>-2.1367888008582874</v>
      </c>
      <c r="H242" s="52">
        <f t="shared" si="232"/>
        <v>0.65918480071252594</v>
      </c>
      <c r="I242" s="52">
        <f t="shared" si="233"/>
        <v>10</v>
      </c>
      <c r="J242" s="52">
        <f t="shared" si="234"/>
        <v>-123</v>
      </c>
      <c r="K242" s="52">
        <f t="shared" si="235"/>
        <v>9.9661790947380702E-3</v>
      </c>
      <c r="L242" s="52">
        <f t="shared" si="236"/>
        <v>7.8780522502935792E-3</v>
      </c>
      <c r="M242" s="52">
        <f t="shared" si="237"/>
        <v>7.8782152367391309E-3</v>
      </c>
      <c r="N242" s="52">
        <f t="shared" si="238"/>
        <v>2.4044808285106356E-5</v>
      </c>
      <c r="O242" s="52">
        <f t="shared" si="239"/>
        <v>6383606.0846495265</v>
      </c>
      <c r="P242" s="52">
        <f t="shared" si="240"/>
        <v>1.3069165980068018E-7</v>
      </c>
      <c r="Q242" s="52">
        <f t="shared" si="241"/>
        <v>0.96830918787609777</v>
      </c>
      <c r="R242" s="52">
        <f t="shared" si="242"/>
        <v>0.60507438867736374</v>
      </c>
      <c r="S242" s="52">
        <f t="shared" si="243"/>
        <v>1.1433393946505748</v>
      </c>
      <c r="T242" s="52">
        <f t="shared" si="244"/>
        <v>1.008773143157272</v>
      </c>
      <c r="U242" s="52">
        <f t="shared" si="245"/>
        <v>1.8073209799024996</v>
      </c>
      <c r="V242" s="52">
        <f t="shared" si="230"/>
        <v>5.0546225567071803E-3</v>
      </c>
      <c r="W242" s="52">
        <f t="shared" si="246"/>
        <v>4.2582015317955055E-5</v>
      </c>
      <c r="X242" s="52">
        <f t="shared" si="247"/>
        <v>1.6740578955036711E-7</v>
      </c>
      <c r="Y242" s="52">
        <f t="shared" si="248"/>
        <v>4180130.8837958039</v>
      </c>
      <c r="Z242" s="38" t="str">
        <f t="shared" si="249"/>
        <v>S</v>
      </c>
      <c r="AA242" s="38" t="str">
        <f t="shared" si="250"/>
        <v>S</v>
      </c>
      <c r="AB242" s="38" t="str">
        <f t="shared" si="251"/>
        <v>U</v>
      </c>
      <c r="AC242" s="50">
        <f t="shared" si="252"/>
        <v>550291.42491231638</v>
      </c>
      <c r="AD242" s="50">
        <f t="shared" si="253"/>
        <v>4180284.3764003371</v>
      </c>
      <c r="AE242" s="51">
        <f t="shared" si="254"/>
        <v>10</v>
      </c>
      <c r="AF242" s="51" t="str">
        <f t="shared" si="255"/>
        <v>S</v>
      </c>
      <c r="AG242" s="40">
        <f t="shared" si="256"/>
        <v>-122</v>
      </c>
      <c r="AH242" s="41">
        <f t="shared" si="257"/>
        <v>-25</v>
      </c>
      <c r="AI242" s="42">
        <f t="shared" si="258"/>
        <v>-44.328000000000003</v>
      </c>
      <c r="AJ242" s="40">
        <f t="shared" si="259"/>
        <v>37</v>
      </c>
      <c r="AK242" s="41">
        <f t="shared" si="260"/>
        <v>46</v>
      </c>
      <c r="AL242" s="42">
        <f t="shared" si="261"/>
        <v>6.625</v>
      </c>
      <c r="AM242" s="43" t="str">
        <f t="shared" si="262"/>
        <v>-37º -46' -6,625" S</v>
      </c>
      <c r="AN242" s="43" t="str">
        <f t="shared" si="263"/>
        <v>122º 25' 44,328" W</v>
      </c>
      <c r="AO242" s="43" t="str">
        <f t="shared" si="264"/>
        <v>10 S 550291 4180284</v>
      </c>
    </row>
    <row r="243" spans="5:41" x14ac:dyDescent="0.25">
      <c r="E243" s="53">
        <v>37.769447999999997</v>
      </c>
      <c r="F243" s="53">
        <v>-122.479186</v>
      </c>
      <c r="G243" s="52">
        <f t="shared" si="231"/>
        <v>-2.1376650608625436</v>
      </c>
      <c r="H243" s="52">
        <f t="shared" si="232"/>
        <v>0.6592012242607872</v>
      </c>
      <c r="I243" s="52">
        <f t="shared" si="233"/>
        <v>10</v>
      </c>
      <c r="J243" s="52">
        <f t="shared" si="234"/>
        <v>-123</v>
      </c>
      <c r="K243" s="52">
        <f t="shared" si="235"/>
        <v>9.0899190904818461E-3</v>
      </c>
      <c r="L243" s="52">
        <f t="shared" si="236"/>
        <v>7.1853159474056958E-3</v>
      </c>
      <c r="M243" s="52">
        <f t="shared" si="237"/>
        <v>7.1854396075665735E-3</v>
      </c>
      <c r="N243" s="52">
        <f t="shared" si="238"/>
        <v>2.0002579110167673E-5</v>
      </c>
      <c r="O243" s="52">
        <f t="shared" si="239"/>
        <v>6383606.4253096832</v>
      </c>
      <c r="P243" s="52">
        <f t="shared" si="240"/>
        <v>1.0871458797257475E-7</v>
      </c>
      <c r="Q243" s="52">
        <f t="shared" si="241"/>
        <v>0.96831739106431614</v>
      </c>
      <c r="R243" s="52">
        <f t="shared" si="242"/>
        <v>0.60506411537603522</v>
      </c>
      <c r="S243" s="52">
        <f t="shared" si="243"/>
        <v>1.1433599197929452</v>
      </c>
      <c r="T243" s="52">
        <f t="shared" si="244"/>
        <v>1.0087859686887177</v>
      </c>
      <c r="U243" s="52">
        <f t="shared" si="245"/>
        <v>1.8073370084643392</v>
      </c>
      <c r="V243" s="52">
        <f t="shared" si="230"/>
        <v>5.0546225567071803E-3</v>
      </c>
      <c r="W243" s="52">
        <f t="shared" si="246"/>
        <v>4.2582015317955055E-5</v>
      </c>
      <c r="X243" s="52">
        <f t="shared" si="247"/>
        <v>1.6740578955036711E-7</v>
      </c>
      <c r="Y243" s="52">
        <f t="shared" si="248"/>
        <v>4180235.2855933579</v>
      </c>
      <c r="Z243" s="38" t="str">
        <f t="shared" si="249"/>
        <v>S</v>
      </c>
      <c r="AA243" s="38" t="str">
        <f t="shared" si="250"/>
        <v>S</v>
      </c>
      <c r="AB243" s="38" t="str">
        <f t="shared" si="251"/>
        <v>U</v>
      </c>
      <c r="AC243" s="50">
        <f t="shared" si="252"/>
        <v>545869.02010974719</v>
      </c>
      <c r="AD243" s="50">
        <f t="shared" si="253"/>
        <v>4180362.97419977</v>
      </c>
      <c r="AE243" s="51">
        <f t="shared" si="254"/>
        <v>10</v>
      </c>
      <c r="AF243" s="51" t="str">
        <f t="shared" si="255"/>
        <v>S</v>
      </c>
      <c r="AG243" s="40">
        <f t="shared" si="256"/>
        <v>-122</v>
      </c>
      <c r="AH243" s="41">
        <f t="shared" si="257"/>
        <v>-28</v>
      </c>
      <c r="AI243" s="42">
        <f t="shared" si="258"/>
        <v>-45.07</v>
      </c>
      <c r="AJ243" s="40">
        <f t="shared" si="259"/>
        <v>37</v>
      </c>
      <c r="AK243" s="41">
        <f t="shared" si="260"/>
        <v>46</v>
      </c>
      <c r="AL243" s="42">
        <f t="shared" si="261"/>
        <v>10.013</v>
      </c>
      <c r="AM243" s="43" t="str">
        <f t="shared" si="262"/>
        <v>-37º -46' -10,013" S</v>
      </c>
      <c r="AN243" s="43" t="str">
        <f t="shared" si="263"/>
        <v>122º 28' 45,07" W</v>
      </c>
      <c r="AO243" s="43" t="str">
        <f t="shared" si="264"/>
        <v>10 S 545869 4180363</v>
      </c>
    </row>
    <row r="244" spans="5:41" x14ac:dyDescent="0.25">
      <c r="E244" s="53">
        <v>37.781336000000003</v>
      </c>
      <c r="F244" s="53">
        <v>-122.415848</v>
      </c>
      <c r="G244" s="52">
        <f t="shared" si="231"/>
        <v>-2.1365596042209156</v>
      </c>
      <c r="H244" s="52">
        <f t="shared" si="232"/>
        <v>0.65940870900226445</v>
      </c>
      <c r="I244" s="52">
        <f t="shared" si="233"/>
        <v>10</v>
      </c>
      <c r="J244" s="52">
        <f t="shared" si="234"/>
        <v>-123</v>
      </c>
      <c r="K244" s="52">
        <f t="shared" si="235"/>
        <v>1.0195375732109824E-2</v>
      </c>
      <c r="L244" s="52">
        <f t="shared" si="236"/>
        <v>8.0578227540906919E-3</v>
      </c>
      <c r="M244" s="52">
        <f t="shared" si="237"/>
        <v>8.0579971550199785E-3</v>
      </c>
      <c r="N244" s="52">
        <f t="shared" si="238"/>
        <v>2.5166393718634161E-5</v>
      </c>
      <c r="O244" s="52">
        <f t="shared" si="239"/>
        <v>6383610.7292481437</v>
      </c>
      <c r="P244" s="52">
        <f t="shared" si="240"/>
        <v>1.3667707888437073E-7</v>
      </c>
      <c r="Q244" s="52">
        <f t="shared" si="241"/>
        <v>0.96842093499179027</v>
      </c>
      <c r="R244" s="52">
        <f t="shared" si="242"/>
        <v>0.60493423906982935</v>
      </c>
      <c r="S244" s="52">
        <f t="shared" si="243"/>
        <v>1.1436191764981596</v>
      </c>
      <c r="T244" s="52">
        <f t="shared" si="244"/>
        <v>1.0089479421410772</v>
      </c>
      <c r="U244" s="52">
        <f t="shared" si="245"/>
        <v>1.8075393978256764</v>
      </c>
      <c r="V244" s="52">
        <f t="shared" si="230"/>
        <v>5.0546225567071803E-3</v>
      </c>
      <c r="W244" s="52">
        <f t="shared" si="246"/>
        <v>4.2582015317955055E-5</v>
      </c>
      <c r="X244" s="52">
        <f t="shared" si="247"/>
        <v>1.6740578955036711E-7</v>
      </c>
      <c r="Y244" s="52">
        <f t="shared" si="248"/>
        <v>4181554.2334401468</v>
      </c>
      <c r="Z244" s="38" t="str">
        <f t="shared" si="249"/>
        <v>S</v>
      </c>
      <c r="AA244" s="38" t="str">
        <f t="shared" si="250"/>
        <v>S</v>
      </c>
      <c r="AB244" s="38" t="str">
        <f t="shared" si="251"/>
        <v>U</v>
      </c>
      <c r="AC244" s="50">
        <f t="shared" si="252"/>
        <v>551439.11943855265</v>
      </c>
      <c r="AD244" s="50">
        <f t="shared" si="253"/>
        <v>4181714.8859230629</v>
      </c>
      <c r="AE244" s="51">
        <f t="shared" si="254"/>
        <v>10</v>
      </c>
      <c r="AF244" s="51" t="str">
        <f t="shared" si="255"/>
        <v>S</v>
      </c>
      <c r="AG244" s="40">
        <f t="shared" si="256"/>
        <v>-122</v>
      </c>
      <c r="AH244" s="41">
        <f t="shared" si="257"/>
        <v>-24</v>
      </c>
      <c r="AI244" s="42">
        <f t="shared" si="258"/>
        <v>-57.052999999999997</v>
      </c>
      <c r="AJ244" s="40">
        <f t="shared" si="259"/>
        <v>37</v>
      </c>
      <c r="AK244" s="41">
        <f t="shared" si="260"/>
        <v>46</v>
      </c>
      <c r="AL244" s="42">
        <f t="shared" si="261"/>
        <v>52.81</v>
      </c>
      <c r="AM244" s="43" t="str">
        <f t="shared" si="262"/>
        <v>-37º -46' -52,81" S</v>
      </c>
      <c r="AN244" s="43" t="str">
        <f t="shared" si="263"/>
        <v>122º 24' 57,053" W</v>
      </c>
      <c r="AO244" s="43" t="str">
        <f t="shared" si="264"/>
        <v>10 S 551439 4181715</v>
      </c>
    </row>
    <row r="245" spans="5:41" x14ac:dyDescent="0.25">
      <c r="E245" s="53">
        <v>37.751083000000001</v>
      </c>
      <c r="F245" s="53">
        <v>-122.428915</v>
      </c>
      <c r="G245" s="52">
        <f t="shared" si="231"/>
        <v>-2.1367876663942735</v>
      </c>
      <c r="H245" s="52">
        <f t="shared" si="232"/>
        <v>0.6588806945436585</v>
      </c>
      <c r="I245" s="52">
        <f t="shared" si="233"/>
        <v>10</v>
      </c>
      <c r="J245" s="52">
        <f t="shared" si="234"/>
        <v>-123</v>
      </c>
      <c r="K245" s="52">
        <f t="shared" si="235"/>
        <v>9.9673135587519113E-3</v>
      </c>
      <c r="L245" s="52">
        <f t="shared" si="236"/>
        <v>7.8808050741727888E-3</v>
      </c>
      <c r="M245" s="52">
        <f t="shared" si="237"/>
        <v>7.8809682315391545E-3</v>
      </c>
      <c r="N245" s="52">
        <f t="shared" si="238"/>
        <v>2.4046505837871379E-5</v>
      </c>
      <c r="O245" s="52">
        <f t="shared" si="239"/>
        <v>6383599.7773570716</v>
      </c>
      <c r="P245" s="52">
        <f t="shared" si="240"/>
        <v>1.3084464027707347E-7</v>
      </c>
      <c r="Q245" s="52">
        <f t="shared" si="241"/>
        <v>0.96815710500981011</v>
      </c>
      <c r="R245" s="52">
        <f t="shared" si="242"/>
        <v>0.60526442523201662</v>
      </c>
      <c r="S245" s="52">
        <f t="shared" si="243"/>
        <v>1.1429592470485637</v>
      </c>
      <c r="T245" s="52">
        <f t="shared" si="244"/>
        <v>1.0085355415944268</v>
      </c>
      <c r="U245" s="52">
        <f t="shared" si="245"/>
        <v>1.8070239663035086</v>
      </c>
      <c r="V245" s="52">
        <f t="shared" si="230"/>
        <v>5.0546225567071803E-3</v>
      </c>
      <c r="W245" s="52">
        <f t="shared" si="246"/>
        <v>4.2582015317955055E-5</v>
      </c>
      <c r="X245" s="52">
        <f t="shared" si="247"/>
        <v>1.6740578955036711E-7</v>
      </c>
      <c r="Y245" s="52">
        <f t="shared" si="248"/>
        <v>4178197.733871405</v>
      </c>
      <c r="Z245" s="38" t="str">
        <f t="shared" si="249"/>
        <v>S</v>
      </c>
      <c r="AA245" s="38" t="str">
        <f t="shared" si="250"/>
        <v>S</v>
      </c>
      <c r="AB245" s="38" t="str">
        <f t="shared" si="251"/>
        <v>U</v>
      </c>
      <c r="AC245" s="50">
        <f t="shared" si="252"/>
        <v>550308.94924243016</v>
      </c>
      <c r="AD245" s="50">
        <f t="shared" si="253"/>
        <v>4178351.2371608028</v>
      </c>
      <c r="AE245" s="51">
        <f t="shared" si="254"/>
        <v>10</v>
      </c>
      <c r="AF245" s="51" t="str">
        <f t="shared" si="255"/>
        <v>S</v>
      </c>
      <c r="AG245" s="40">
        <f t="shared" si="256"/>
        <v>-122</v>
      </c>
      <c r="AH245" s="41">
        <f t="shared" si="257"/>
        <v>-25</v>
      </c>
      <c r="AI245" s="42">
        <f t="shared" si="258"/>
        <v>-44.094000000000001</v>
      </c>
      <c r="AJ245" s="40">
        <f t="shared" si="259"/>
        <v>37</v>
      </c>
      <c r="AK245" s="41">
        <f t="shared" si="260"/>
        <v>45</v>
      </c>
      <c r="AL245" s="42">
        <f t="shared" si="261"/>
        <v>3.899</v>
      </c>
      <c r="AM245" s="43" t="str">
        <f t="shared" si="262"/>
        <v>-37º -45' -3,899" S</v>
      </c>
      <c r="AN245" s="43" t="str">
        <f t="shared" si="263"/>
        <v>122º 25' 44,094" W</v>
      </c>
      <c r="AO245" s="43" t="str">
        <f t="shared" si="264"/>
        <v>10 S 550309 4178351</v>
      </c>
    </row>
    <row r="246" spans="5:41" x14ac:dyDescent="0.25">
      <c r="E246" s="53">
        <v>37.764816000000003</v>
      </c>
      <c r="F246" s="53">
        <v>-122.474678</v>
      </c>
      <c r="G246" s="52">
        <f t="shared" si="231"/>
        <v>-2.1375863814198635</v>
      </c>
      <c r="H246" s="52">
        <f t="shared" si="232"/>
        <v>0.65912038060983491</v>
      </c>
      <c r="I246" s="52">
        <f t="shared" si="233"/>
        <v>10</v>
      </c>
      <c r="J246" s="52">
        <f t="shared" si="234"/>
        <v>-123</v>
      </c>
      <c r="K246" s="52">
        <f t="shared" si="235"/>
        <v>9.1685985331619868E-3</v>
      </c>
      <c r="L246" s="52">
        <f t="shared" si="236"/>
        <v>7.2479619753884669E-3</v>
      </c>
      <c r="M246" s="52">
        <f t="shared" si="237"/>
        <v>7.248088898337183E-3</v>
      </c>
      <c r="N246" s="52">
        <f t="shared" si="238"/>
        <v>2.0349507547035017E-5</v>
      </c>
      <c r="O246" s="52">
        <f t="shared" si="239"/>
        <v>6383604.7484647036</v>
      </c>
      <c r="P246" s="52">
        <f t="shared" si="240"/>
        <v>1.1063245849150651E-7</v>
      </c>
      <c r="Q246" s="52">
        <f t="shared" si="241"/>
        <v>0.96827700141659112</v>
      </c>
      <c r="R246" s="52">
        <f t="shared" si="242"/>
        <v>0.60511467482889747</v>
      </c>
      <c r="S246" s="52">
        <f t="shared" si="243"/>
        <v>1.1432588813181304</v>
      </c>
      <c r="T246" s="52">
        <f t="shared" si="244"/>
        <v>1.0087228296958222</v>
      </c>
      <c r="U246" s="52">
        <f t="shared" si="245"/>
        <v>1.8072580972884451</v>
      </c>
      <c r="V246" s="52">
        <f t="shared" si="230"/>
        <v>5.0546225567071803E-3</v>
      </c>
      <c r="W246" s="52">
        <f t="shared" si="246"/>
        <v>4.2582015317955055E-5</v>
      </c>
      <c r="X246" s="52">
        <f t="shared" si="247"/>
        <v>1.6740578955036711E-7</v>
      </c>
      <c r="Y246" s="52">
        <f t="shared" si="248"/>
        <v>4179721.3759499658</v>
      </c>
      <c r="Z246" s="38" t="str">
        <f t="shared" si="249"/>
        <v>S</v>
      </c>
      <c r="AA246" s="38" t="str">
        <f t="shared" si="250"/>
        <v>S</v>
      </c>
      <c r="AB246" s="38" t="str">
        <f t="shared" si="251"/>
        <v>U</v>
      </c>
      <c r="AC246" s="50">
        <f t="shared" si="252"/>
        <v>546268.93641500152</v>
      </c>
      <c r="AD246" s="50">
        <f t="shared" si="253"/>
        <v>4179851.2791773435</v>
      </c>
      <c r="AE246" s="51">
        <f t="shared" si="254"/>
        <v>10</v>
      </c>
      <c r="AF246" s="51" t="str">
        <f t="shared" si="255"/>
        <v>S</v>
      </c>
      <c r="AG246" s="40">
        <f t="shared" si="256"/>
        <v>-122</v>
      </c>
      <c r="AH246" s="41">
        <f t="shared" si="257"/>
        <v>-28</v>
      </c>
      <c r="AI246" s="42">
        <f t="shared" si="258"/>
        <v>-28.841000000000001</v>
      </c>
      <c r="AJ246" s="40">
        <f t="shared" si="259"/>
        <v>37</v>
      </c>
      <c r="AK246" s="41">
        <f t="shared" si="260"/>
        <v>45</v>
      </c>
      <c r="AL246" s="42">
        <f t="shared" si="261"/>
        <v>53.338000000000001</v>
      </c>
      <c r="AM246" s="43" t="str">
        <f t="shared" si="262"/>
        <v>-37º -45' -53,338" S</v>
      </c>
      <c r="AN246" s="43" t="str">
        <f t="shared" si="263"/>
        <v>122º 28' 28,841" W</v>
      </c>
      <c r="AO246" s="43" t="str">
        <f t="shared" si="264"/>
        <v>10 S 546269 4179851</v>
      </c>
    </row>
    <row r="247" spans="5:41" x14ac:dyDescent="0.25">
      <c r="E247" s="53">
        <v>37.773696999999999</v>
      </c>
      <c r="F247" s="53">
        <v>-122.478561</v>
      </c>
      <c r="G247" s="52">
        <f t="shared" si="231"/>
        <v>-2.1376541525547186</v>
      </c>
      <c r="H247" s="52">
        <f t="shared" si="232"/>
        <v>0.65927538330070445</v>
      </c>
      <c r="I247" s="52">
        <f t="shared" si="233"/>
        <v>10</v>
      </c>
      <c r="J247" s="52">
        <f t="shared" si="234"/>
        <v>-123</v>
      </c>
      <c r="K247" s="52">
        <f t="shared" si="235"/>
        <v>9.1008273983068655E-3</v>
      </c>
      <c r="L247" s="52">
        <f t="shared" si="236"/>
        <v>7.1935250227923072E-3</v>
      </c>
      <c r="M247" s="52">
        <f t="shared" si="237"/>
        <v>7.1936491072839464E-3</v>
      </c>
      <c r="N247" s="52">
        <f t="shared" si="238"/>
        <v>2.0051383460617522E-5</v>
      </c>
      <c r="O247" s="52">
        <f t="shared" si="239"/>
        <v>6383607.9635662725</v>
      </c>
      <c r="P247" s="52">
        <f t="shared" si="240"/>
        <v>1.0895062444286589E-7</v>
      </c>
      <c r="Q247" s="52">
        <f t="shared" si="241"/>
        <v>0.96835441880586026</v>
      </c>
      <c r="R247" s="52">
        <f t="shared" si="242"/>
        <v>0.60501771421600337</v>
      </c>
      <c r="S247" s="52">
        <f t="shared" si="243"/>
        <v>1.1434525927036345</v>
      </c>
      <c r="T247" s="52">
        <f t="shared" si="244"/>
        <v>1.0088438730817266</v>
      </c>
      <c r="U247" s="52">
        <f t="shared" si="245"/>
        <v>1.8074093687411124</v>
      </c>
      <c r="V247" s="52">
        <f t="shared" si="230"/>
        <v>5.0546225567071803E-3</v>
      </c>
      <c r="W247" s="52">
        <f t="shared" si="246"/>
        <v>4.2582015317955055E-5</v>
      </c>
      <c r="X247" s="52">
        <f t="shared" si="247"/>
        <v>1.6740578955036711E-7</v>
      </c>
      <c r="Y247" s="52">
        <f t="shared" si="248"/>
        <v>4180706.7026323108</v>
      </c>
      <c r="Z247" s="38" t="str">
        <f t="shared" si="249"/>
        <v>S</v>
      </c>
      <c r="AA247" s="38" t="str">
        <f t="shared" si="250"/>
        <v>S</v>
      </c>
      <c r="AB247" s="38" t="str">
        <f t="shared" si="251"/>
        <v>U</v>
      </c>
      <c r="AC247" s="50">
        <f t="shared" si="252"/>
        <v>545921.43739608221</v>
      </c>
      <c r="AD247" s="50">
        <f t="shared" si="253"/>
        <v>4180834.7028173963</v>
      </c>
      <c r="AE247" s="51">
        <f t="shared" si="254"/>
        <v>10</v>
      </c>
      <c r="AF247" s="51" t="str">
        <f t="shared" si="255"/>
        <v>S</v>
      </c>
      <c r="AG247" s="40">
        <f t="shared" si="256"/>
        <v>-122</v>
      </c>
      <c r="AH247" s="41">
        <f t="shared" si="257"/>
        <v>-28</v>
      </c>
      <c r="AI247" s="42">
        <f t="shared" si="258"/>
        <v>-42.82</v>
      </c>
      <c r="AJ247" s="40">
        <f t="shared" si="259"/>
        <v>37</v>
      </c>
      <c r="AK247" s="41">
        <f t="shared" si="260"/>
        <v>46</v>
      </c>
      <c r="AL247" s="42">
        <f t="shared" si="261"/>
        <v>25.309000000000001</v>
      </c>
      <c r="AM247" s="43" t="str">
        <f t="shared" si="262"/>
        <v>-37º -46' -25,309" S</v>
      </c>
      <c r="AN247" s="43" t="str">
        <f t="shared" si="263"/>
        <v>122º 28' 42,82" W</v>
      </c>
      <c r="AO247" s="43" t="str">
        <f t="shared" si="264"/>
        <v>10 S 545921 4180835</v>
      </c>
    </row>
    <row r="248" spans="5:41" x14ac:dyDescent="0.25">
      <c r="E248" s="53">
        <v>37.786755999999997</v>
      </c>
      <c r="F248" s="53">
        <v>-122.47146600000001</v>
      </c>
      <c r="G248" s="52">
        <f t="shared" si="231"/>
        <v>-2.1375303214442898</v>
      </c>
      <c r="H248" s="52">
        <f t="shared" si="232"/>
        <v>0.65950330584772232</v>
      </c>
      <c r="I248" s="52">
        <f t="shared" si="233"/>
        <v>10</v>
      </c>
      <c r="J248" s="52">
        <f t="shared" si="234"/>
        <v>-123</v>
      </c>
      <c r="K248" s="52">
        <f t="shared" si="235"/>
        <v>9.2246585087356614E-3</v>
      </c>
      <c r="L248" s="52">
        <f t="shared" si="236"/>
        <v>7.2901134684416648E-3</v>
      </c>
      <c r="M248" s="52">
        <f t="shared" si="237"/>
        <v>7.2902426187533417E-3</v>
      </c>
      <c r="N248" s="52">
        <f t="shared" si="238"/>
        <v>2.0603185850065486E-5</v>
      </c>
      <c r="O248" s="52">
        <f t="shared" si="239"/>
        <v>6383612.6916636582</v>
      </c>
      <c r="P248" s="52">
        <f t="shared" si="240"/>
        <v>1.1185663104863805E-7</v>
      </c>
      <c r="Q248" s="52">
        <f t="shared" si="241"/>
        <v>0.96846808759382863</v>
      </c>
      <c r="R248" s="52">
        <f t="shared" si="242"/>
        <v>0.60487497033364779</v>
      </c>
      <c r="S248" s="52">
        <f t="shared" si="243"/>
        <v>1.1437373496446366</v>
      </c>
      <c r="T248" s="52">
        <f t="shared" si="244"/>
        <v>1.0090217548168894</v>
      </c>
      <c r="U248" s="52">
        <f t="shared" si="245"/>
        <v>1.8076316067797873</v>
      </c>
      <c r="V248" s="52">
        <f t="shared" si="230"/>
        <v>5.0546225567071803E-3</v>
      </c>
      <c r="W248" s="52">
        <f t="shared" si="246"/>
        <v>4.2582015317955055E-5</v>
      </c>
      <c r="X248" s="52">
        <f t="shared" si="247"/>
        <v>1.6740578955036711E-7</v>
      </c>
      <c r="Y248" s="52">
        <f t="shared" si="248"/>
        <v>4182155.5715841386</v>
      </c>
      <c r="Z248" s="38" t="str">
        <f t="shared" si="249"/>
        <v>S</v>
      </c>
      <c r="AA248" s="38" t="str">
        <f t="shared" si="250"/>
        <v>S</v>
      </c>
      <c r="AB248" s="38" t="str">
        <f t="shared" si="251"/>
        <v>U</v>
      </c>
      <c r="AC248" s="50">
        <f t="shared" si="252"/>
        <v>546538.08704157895</v>
      </c>
      <c r="AD248" s="50">
        <f t="shared" si="253"/>
        <v>4182287.0943575315</v>
      </c>
      <c r="AE248" s="51">
        <f t="shared" si="254"/>
        <v>10</v>
      </c>
      <c r="AF248" s="51" t="str">
        <f t="shared" si="255"/>
        <v>S</v>
      </c>
      <c r="AG248" s="40">
        <f t="shared" si="256"/>
        <v>-122</v>
      </c>
      <c r="AH248" s="41">
        <f t="shared" si="257"/>
        <v>-28</v>
      </c>
      <c r="AI248" s="42">
        <f t="shared" si="258"/>
        <v>-17.277999999999999</v>
      </c>
      <c r="AJ248" s="40">
        <f t="shared" si="259"/>
        <v>37</v>
      </c>
      <c r="AK248" s="41">
        <f t="shared" si="260"/>
        <v>47</v>
      </c>
      <c r="AL248" s="42">
        <f t="shared" si="261"/>
        <v>12.321999999999999</v>
      </c>
      <c r="AM248" s="43" t="str">
        <f t="shared" si="262"/>
        <v>-37º -47' -12,322" S</v>
      </c>
      <c r="AN248" s="43" t="str">
        <f t="shared" si="263"/>
        <v>122º 28' 17,278" W</v>
      </c>
      <c r="AO248" s="43" t="str">
        <f t="shared" si="264"/>
        <v>10 S 546538 4182287</v>
      </c>
    </row>
    <row r="249" spans="5:41" x14ac:dyDescent="0.25">
      <c r="E249" s="53">
        <v>37.757662000000003</v>
      </c>
      <c r="F249" s="53">
        <v>-122.499347</v>
      </c>
      <c r="G249" s="52">
        <f t="shared" si="231"/>
        <v>-2.1380169366930382</v>
      </c>
      <c r="H249" s="52">
        <f t="shared" si="232"/>
        <v>0.65899551975514725</v>
      </c>
      <c r="I249" s="52">
        <f t="shared" si="233"/>
        <v>10</v>
      </c>
      <c r="J249" s="52">
        <f t="shared" si="234"/>
        <v>-123</v>
      </c>
      <c r="K249" s="52">
        <f t="shared" si="235"/>
        <v>8.7380432599872826E-3</v>
      </c>
      <c r="L249" s="52">
        <f t="shared" si="236"/>
        <v>6.9082763421954392E-3</v>
      </c>
      <c r="M249" s="52">
        <f t="shared" si="237"/>
        <v>6.9083862428519034E-3</v>
      </c>
      <c r="N249" s="52">
        <f t="shared" si="238"/>
        <v>1.8481942039350052E-5</v>
      </c>
      <c r="O249" s="52">
        <f t="shared" si="239"/>
        <v>6383602.1587626152</v>
      </c>
      <c r="P249" s="52">
        <f t="shared" si="240"/>
        <v>1.0052469618357014E-7</v>
      </c>
      <c r="Q249" s="52">
        <f t="shared" si="241"/>
        <v>0.96821457094799346</v>
      </c>
      <c r="R249" s="52">
        <f t="shared" si="242"/>
        <v>0.60519271282060683</v>
      </c>
      <c r="S249" s="52">
        <f t="shared" si="243"/>
        <v>1.1431028052291441</v>
      </c>
      <c r="T249" s="52">
        <f t="shared" si="244"/>
        <v>1.0086252821270099</v>
      </c>
      <c r="U249" s="52">
        <f t="shared" si="245"/>
        <v>1.8071361628105549</v>
      </c>
      <c r="V249" s="52">
        <f t="shared" si="230"/>
        <v>5.0546225567071803E-3</v>
      </c>
      <c r="W249" s="52">
        <f t="shared" si="246"/>
        <v>4.2582015317955055E-5</v>
      </c>
      <c r="X249" s="52">
        <f t="shared" si="247"/>
        <v>1.6740578955036711E-7</v>
      </c>
      <c r="Y249" s="52">
        <f t="shared" si="248"/>
        <v>4178927.6570589975</v>
      </c>
      <c r="Z249" s="38" t="str">
        <f t="shared" si="249"/>
        <v>S</v>
      </c>
      <c r="AA249" s="38" t="str">
        <f t="shared" si="250"/>
        <v>S</v>
      </c>
      <c r="AB249" s="38" t="str">
        <f t="shared" si="251"/>
        <v>U</v>
      </c>
      <c r="AC249" s="50">
        <f t="shared" si="252"/>
        <v>544100.39081116149</v>
      </c>
      <c r="AD249" s="50">
        <f t="shared" si="253"/>
        <v>4179045.638435958</v>
      </c>
      <c r="AE249" s="51">
        <f t="shared" si="254"/>
        <v>10</v>
      </c>
      <c r="AF249" s="51" t="str">
        <f t="shared" si="255"/>
        <v>S</v>
      </c>
      <c r="AG249" s="40">
        <f t="shared" si="256"/>
        <v>-122</v>
      </c>
      <c r="AH249" s="41">
        <f t="shared" si="257"/>
        <v>-29</v>
      </c>
      <c r="AI249" s="42">
        <f t="shared" si="258"/>
        <v>-57.649000000000001</v>
      </c>
      <c r="AJ249" s="40">
        <f t="shared" si="259"/>
        <v>37</v>
      </c>
      <c r="AK249" s="41">
        <f t="shared" si="260"/>
        <v>45</v>
      </c>
      <c r="AL249" s="42">
        <f t="shared" si="261"/>
        <v>27.582999999999998</v>
      </c>
      <c r="AM249" s="43" t="str">
        <f t="shared" si="262"/>
        <v>-37º -45' -27,583" S</v>
      </c>
      <c r="AN249" s="43" t="str">
        <f t="shared" si="263"/>
        <v>122º 29' 57,649" W</v>
      </c>
      <c r="AO249" s="43" t="str">
        <f t="shared" si="264"/>
        <v>10 S 544100 4179046</v>
      </c>
    </row>
    <row r="250" spans="5:41" x14ac:dyDescent="0.25">
      <c r="E250" s="53">
        <v>37.760010000000001</v>
      </c>
      <c r="F250" s="53">
        <v>-122.50129200000001</v>
      </c>
      <c r="G250" s="52">
        <f t="shared" si="231"/>
        <v>-2.1380508833469896</v>
      </c>
      <c r="H250" s="52">
        <f t="shared" si="232"/>
        <v>0.65903650008598402</v>
      </c>
      <c r="I250" s="52">
        <f t="shared" si="233"/>
        <v>10</v>
      </c>
      <c r="J250" s="52">
        <f t="shared" si="234"/>
        <v>-123</v>
      </c>
      <c r="K250" s="52">
        <f t="shared" si="235"/>
        <v>8.7040966060358826E-3</v>
      </c>
      <c r="L250" s="52">
        <f t="shared" si="236"/>
        <v>6.8812204602764484E-3</v>
      </c>
      <c r="M250" s="52">
        <f t="shared" si="237"/>
        <v>6.8813290746995472E-3</v>
      </c>
      <c r="N250" s="52">
        <f t="shared" si="238"/>
        <v>1.833900472325567E-5</v>
      </c>
      <c r="O250" s="52">
        <f t="shared" si="239"/>
        <v>6383603.0087047881</v>
      </c>
      <c r="P250" s="52">
        <f t="shared" si="240"/>
        <v>9.9732483146728911E-8</v>
      </c>
      <c r="Q250" s="52">
        <f t="shared" si="241"/>
        <v>0.9682350677835232</v>
      </c>
      <c r="R250" s="52">
        <f t="shared" si="242"/>
        <v>0.60516710678453089</v>
      </c>
      <c r="S250" s="52">
        <f t="shared" si="243"/>
        <v>1.1431540339777455</v>
      </c>
      <c r="T250" s="52">
        <f t="shared" si="244"/>
        <v>1.0086573021794418</v>
      </c>
      <c r="U250" s="52">
        <f t="shared" si="245"/>
        <v>1.8071761904819732</v>
      </c>
      <c r="V250" s="52">
        <f t="shared" si="230"/>
        <v>5.0546225567071803E-3</v>
      </c>
      <c r="W250" s="52">
        <f t="shared" si="246"/>
        <v>4.2582015317955055E-5</v>
      </c>
      <c r="X250" s="52">
        <f t="shared" si="247"/>
        <v>1.6740578955036711E-7</v>
      </c>
      <c r="Y250" s="52">
        <f t="shared" si="248"/>
        <v>4179188.1618387196</v>
      </c>
      <c r="Z250" s="38" t="str">
        <f t="shared" si="249"/>
        <v>S</v>
      </c>
      <c r="AA250" s="38" t="str">
        <f t="shared" si="250"/>
        <v>S</v>
      </c>
      <c r="AB250" s="38" t="str">
        <f t="shared" si="251"/>
        <v>U</v>
      </c>
      <c r="AC250" s="50">
        <f t="shared" si="252"/>
        <v>543927.67444547836</v>
      </c>
      <c r="AD250" s="50">
        <f t="shared" si="253"/>
        <v>4179305.2307761232</v>
      </c>
      <c r="AE250" s="51">
        <f t="shared" si="254"/>
        <v>10</v>
      </c>
      <c r="AF250" s="51" t="str">
        <f t="shared" si="255"/>
        <v>S</v>
      </c>
      <c r="AG250" s="40">
        <f t="shared" si="256"/>
        <v>-122</v>
      </c>
      <c r="AH250" s="41">
        <f t="shared" si="257"/>
        <v>-30</v>
      </c>
      <c r="AI250" s="42">
        <f t="shared" si="258"/>
        <v>-4.6509999999999998</v>
      </c>
      <c r="AJ250" s="40">
        <f t="shared" si="259"/>
        <v>37</v>
      </c>
      <c r="AK250" s="41">
        <f t="shared" si="260"/>
        <v>45</v>
      </c>
      <c r="AL250" s="42">
        <f t="shared" si="261"/>
        <v>36.036000000000001</v>
      </c>
      <c r="AM250" s="43" t="str">
        <f t="shared" si="262"/>
        <v>-37º -45' -36,036" S</v>
      </c>
      <c r="AN250" s="43" t="str">
        <f t="shared" si="263"/>
        <v>122º 30' 4,651" W</v>
      </c>
      <c r="AO250" s="43" t="str">
        <f t="shared" si="264"/>
        <v>10 S 543928 4179305</v>
      </c>
    </row>
    <row r="251" spans="5:41" x14ac:dyDescent="0.25">
      <c r="E251" s="53">
        <v>37.711258000000001</v>
      </c>
      <c r="F251" s="53">
        <v>-122.469632</v>
      </c>
      <c r="G251" s="52">
        <f t="shared" si="231"/>
        <v>-2.1374983121058078</v>
      </c>
      <c r="H251" s="52">
        <f t="shared" si="232"/>
        <v>0.65818561716905177</v>
      </c>
      <c r="I251" s="52">
        <f t="shared" si="233"/>
        <v>10</v>
      </c>
      <c r="J251" s="52">
        <f t="shared" si="234"/>
        <v>-123</v>
      </c>
      <c r="K251" s="52">
        <f t="shared" si="235"/>
        <v>9.2566678472176811E-3</v>
      </c>
      <c r="L251" s="52">
        <f t="shared" si="236"/>
        <v>7.3228764505261093E-3</v>
      </c>
      <c r="M251" s="52">
        <f t="shared" si="237"/>
        <v>7.3230073499815015E-3</v>
      </c>
      <c r="N251" s="52">
        <f t="shared" si="238"/>
        <v>2.0732285930469274E-5</v>
      </c>
      <c r="O251" s="52">
        <f t="shared" si="239"/>
        <v>6383585.3649523044</v>
      </c>
      <c r="P251" s="52">
        <f t="shared" si="240"/>
        <v>1.1309486055352756E-7</v>
      </c>
      <c r="Q251" s="52">
        <f t="shared" si="241"/>
        <v>0.96780815355335548</v>
      </c>
      <c r="R251" s="52">
        <f t="shared" si="242"/>
        <v>0.60569743417647304</v>
      </c>
      <c r="S251" s="52">
        <f t="shared" si="243"/>
        <v>1.1420896939457295</v>
      </c>
      <c r="T251" s="52">
        <f t="shared" si="244"/>
        <v>1.0079916290034152</v>
      </c>
      <c r="U251" s="52">
        <f t="shared" si="245"/>
        <v>1.8063435226728188</v>
      </c>
      <c r="V251" s="52">
        <f t="shared" si="230"/>
        <v>5.0546225567071803E-3</v>
      </c>
      <c r="W251" s="52">
        <f t="shared" si="246"/>
        <v>4.2582015317955055E-5</v>
      </c>
      <c r="X251" s="52">
        <f t="shared" si="247"/>
        <v>1.6740578955036711E-7</v>
      </c>
      <c r="Y251" s="52">
        <f t="shared" si="248"/>
        <v>4173779.2696324</v>
      </c>
      <c r="Z251" s="38" t="str">
        <f t="shared" si="249"/>
        <v>S</v>
      </c>
      <c r="AA251" s="38" t="str">
        <f t="shared" si="250"/>
        <v>S</v>
      </c>
      <c r="AB251" s="38" t="str">
        <f t="shared" si="251"/>
        <v>U</v>
      </c>
      <c r="AC251" s="50">
        <f t="shared" si="252"/>
        <v>546747.04430906347</v>
      </c>
      <c r="AD251" s="50">
        <f t="shared" si="253"/>
        <v>4173911.6159644155</v>
      </c>
      <c r="AE251" s="51">
        <f t="shared" si="254"/>
        <v>10</v>
      </c>
      <c r="AF251" s="51" t="str">
        <f t="shared" si="255"/>
        <v>S</v>
      </c>
      <c r="AG251" s="40">
        <f t="shared" si="256"/>
        <v>-122</v>
      </c>
      <c r="AH251" s="41">
        <f t="shared" si="257"/>
        <v>-28</v>
      </c>
      <c r="AI251" s="42">
        <f t="shared" si="258"/>
        <v>-10.675000000000001</v>
      </c>
      <c r="AJ251" s="40">
        <f t="shared" si="259"/>
        <v>37</v>
      </c>
      <c r="AK251" s="41">
        <f t="shared" si="260"/>
        <v>42</v>
      </c>
      <c r="AL251" s="42">
        <f t="shared" si="261"/>
        <v>40.529000000000003</v>
      </c>
      <c r="AM251" s="43" t="str">
        <f t="shared" si="262"/>
        <v>-37º -42' -40,529" S</v>
      </c>
      <c r="AN251" s="43" t="str">
        <f t="shared" si="263"/>
        <v>122º 28' 10,675" W</v>
      </c>
      <c r="AO251" s="43" t="str">
        <f t="shared" si="264"/>
        <v>10 S 546747 4173912</v>
      </c>
    </row>
    <row r="252" spans="5:41" x14ac:dyDescent="0.25">
      <c r="E252" s="53">
        <v>37.767079000000003</v>
      </c>
      <c r="F252" s="53">
        <v>-122.413436</v>
      </c>
      <c r="G252" s="52">
        <f t="shared" si="231"/>
        <v>-2.1365175068793572</v>
      </c>
      <c r="H252" s="52">
        <f t="shared" si="232"/>
        <v>0.6591598774108075</v>
      </c>
      <c r="I252" s="52">
        <f t="shared" si="233"/>
        <v>10</v>
      </c>
      <c r="J252" s="52">
        <f t="shared" si="234"/>
        <v>-123</v>
      </c>
      <c r="K252" s="52">
        <f t="shared" si="235"/>
        <v>1.0237473073668291E-2</v>
      </c>
      <c r="L252" s="52">
        <f t="shared" si="236"/>
        <v>8.0926532362926799E-3</v>
      </c>
      <c r="M252" s="52">
        <f t="shared" si="237"/>
        <v>8.0928299086508362E-3</v>
      </c>
      <c r="N252" s="52">
        <f t="shared" si="238"/>
        <v>2.5371401077500799E-5</v>
      </c>
      <c r="O252" s="52">
        <f t="shared" si="239"/>
        <v>6383605.5676915916</v>
      </c>
      <c r="P252" s="52">
        <f t="shared" si="240"/>
        <v>1.3791445511967616E-7</v>
      </c>
      <c r="Q252" s="52">
        <f t="shared" si="241"/>
        <v>0.96829673725897469</v>
      </c>
      <c r="R252" s="52">
        <f t="shared" si="242"/>
        <v>0.60508997677222198</v>
      </c>
      <c r="S252" s="52">
        <f t="shared" si="243"/>
        <v>1.1433082460402948</v>
      </c>
      <c r="T252" s="52">
        <f t="shared" si="244"/>
        <v>1.0087536787232765</v>
      </c>
      <c r="U252" s="52">
        <f t="shared" si="245"/>
        <v>1.8072966536685262</v>
      </c>
      <c r="V252" s="52">
        <f t="shared" si="230"/>
        <v>5.0546225567071803E-3</v>
      </c>
      <c r="W252" s="52">
        <f t="shared" si="246"/>
        <v>4.2582015317955055E-5</v>
      </c>
      <c r="X252" s="52">
        <f t="shared" si="247"/>
        <v>1.6740578955036711E-7</v>
      </c>
      <c r="Y252" s="52">
        <f t="shared" si="248"/>
        <v>4179972.4504941436</v>
      </c>
      <c r="Z252" s="38" t="str">
        <f t="shared" si="249"/>
        <v>S</v>
      </c>
      <c r="AA252" s="38" t="str">
        <f t="shared" si="250"/>
        <v>S</v>
      </c>
      <c r="AB252" s="38" t="str">
        <f t="shared" si="251"/>
        <v>U</v>
      </c>
      <c r="AC252" s="50">
        <f t="shared" si="252"/>
        <v>551661.43643819739</v>
      </c>
      <c r="AD252" s="50">
        <f t="shared" si="253"/>
        <v>4180134.4115336589</v>
      </c>
      <c r="AE252" s="51">
        <f t="shared" si="254"/>
        <v>10</v>
      </c>
      <c r="AF252" s="51" t="str">
        <f t="shared" si="255"/>
        <v>S</v>
      </c>
      <c r="AG252" s="40">
        <f t="shared" si="256"/>
        <v>-122</v>
      </c>
      <c r="AH252" s="41">
        <f t="shared" si="257"/>
        <v>-24</v>
      </c>
      <c r="AI252" s="42">
        <f t="shared" si="258"/>
        <v>-48.37</v>
      </c>
      <c r="AJ252" s="40">
        <f t="shared" si="259"/>
        <v>37</v>
      </c>
      <c r="AK252" s="41">
        <f t="shared" si="260"/>
        <v>46</v>
      </c>
      <c r="AL252" s="42">
        <f t="shared" si="261"/>
        <v>1.484</v>
      </c>
      <c r="AM252" s="43" t="str">
        <f t="shared" si="262"/>
        <v>-37º -46' -1,484" S</v>
      </c>
      <c r="AN252" s="43" t="str">
        <f t="shared" si="263"/>
        <v>122º 24' 48,37" W</v>
      </c>
      <c r="AO252" s="43" t="str">
        <f t="shared" si="264"/>
        <v>10 S 551661 4180134</v>
      </c>
    </row>
    <row r="253" spans="5:41" x14ac:dyDescent="0.25">
      <c r="E253" s="53">
        <v>37.785415649413999</v>
      </c>
      <c r="F253" s="53">
        <v>-122.40623474121</v>
      </c>
      <c r="G253" s="52">
        <f t="shared" si="231"/>
        <v>-2.1363918212031834</v>
      </c>
      <c r="H253" s="52">
        <f t="shared" si="232"/>
        <v>0.65947991231686565</v>
      </c>
      <c r="I253" s="52">
        <f t="shared" si="233"/>
        <v>10</v>
      </c>
      <c r="J253" s="52">
        <f t="shared" si="234"/>
        <v>-123</v>
      </c>
      <c r="K253" s="52">
        <f t="shared" si="235"/>
        <v>1.0363158749842061E-2</v>
      </c>
      <c r="L253" s="52">
        <f t="shared" si="236"/>
        <v>8.1899717504859901E-3</v>
      </c>
      <c r="M253" s="52">
        <f t="shared" si="237"/>
        <v>8.1901548737140992E-3</v>
      </c>
      <c r="N253" s="52">
        <f t="shared" si="238"/>
        <v>2.6002498308641542E-5</v>
      </c>
      <c r="O253" s="52">
        <f t="shared" si="239"/>
        <v>6383612.206354823</v>
      </c>
      <c r="P253" s="52">
        <f t="shared" si="240"/>
        <v>1.4118148741511771E-7</v>
      </c>
      <c r="Q253" s="52">
        <f t="shared" si="241"/>
        <v>0.96845643011572569</v>
      </c>
      <c r="R253" s="52">
        <f t="shared" si="242"/>
        <v>0.60488963054476097</v>
      </c>
      <c r="S253" s="52">
        <f t="shared" si="243"/>
        <v>1.1437081273747285</v>
      </c>
      <c r="T253" s="52">
        <f t="shared" si="244"/>
        <v>1.0090035031672366</v>
      </c>
      <c r="U253" s="52">
        <f t="shared" si="245"/>
        <v>1.8076088075437162</v>
      </c>
      <c r="V253" s="52">
        <f t="shared" si="230"/>
        <v>5.0546225567071803E-3</v>
      </c>
      <c r="W253" s="52">
        <f t="shared" si="246"/>
        <v>4.2582015317955055E-5</v>
      </c>
      <c r="X253" s="52">
        <f t="shared" si="247"/>
        <v>1.6740578955036711E-7</v>
      </c>
      <c r="Y253" s="52">
        <f t="shared" si="248"/>
        <v>4182006.8623196664</v>
      </c>
      <c r="Z253" s="38" t="str">
        <f t="shared" si="249"/>
        <v>S</v>
      </c>
      <c r="AA253" s="38" t="str">
        <f t="shared" si="250"/>
        <v>S</v>
      </c>
      <c r="AB253" s="38" t="str">
        <f t="shared" si="251"/>
        <v>U</v>
      </c>
      <c r="AC253" s="50">
        <f t="shared" si="252"/>
        <v>552282.77508423093</v>
      </c>
      <c r="AD253" s="50">
        <f t="shared" si="253"/>
        <v>4182172.8522087</v>
      </c>
      <c r="AE253" s="51">
        <f t="shared" si="254"/>
        <v>10</v>
      </c>
      <c r="AF253" s="51" t="str">
        <f t="shared" si="255"/>
        <v>S</v>
      </c>
      <c r="AG253" s="40">
        <f t="shared" si="256"/>
        <v>-122</v>
      </c>
      <c r="AH253" s="41">
        <f t="shared" si="257"/>
        <v>-24</v>
      </c>
      <c r="AI253" s="42">
        <f t="shared" si="258"/>
        <v>-22.445</v>
      </c>
      <c r="AJ253" s="40">
        <f t="shared" si="259"/>
        <v>37</v>
      </c>
      <c r="AK253" s="41">
        <f t="shared" si="260"/>
        <v>47</v>
      </c>
      <c r="AL253" s="42">
        <f t="shared" si="261"/>
        <v>7.4960000000000004</v>
      </c>
      <c r="AM253" s="43" t="str">
        <f t="shared" si="262"/>
        <v>-37º -47' -7,496" S</v>
      </c>
      <c r="AN253" s="43" t="str">
        <f t="shared" si="263"/>
        <v>122º 24' 22,445" W</v>
      </c>
      <c r="AO253" s="43" t="str">
        <f t="shared" si="264"/>
        <v>10 S 552283 4182173</v>
      </c>
    </row>
    <row r="254" spans="5:41" x14ac:dyDescent="0.25">
      <c r="E254" s="53">
        <v>37.793655000000001</v>
      </c>
      <c r="F254" s="53">
        <v>-122.393947</v>
      </c>
      <c r="G254" s="52">
        <f t="shared" si="231"/>
        <v>-2.1361773596614362</v>
      </c>
      <c r="H254" s="52">
        <f t="shared" si="232"/>
        <v>0.65962371611281756</v>
      </c>
      <c r="I254" s="52">
        <f t="shared" si="233"/>
        <v>10</v>
      </c>
      <c r="J254" s="52">
        <f t="shared" si="234"/>
        <v>-123</v>
      </c>
      <c r="K254" s="52">
        <f t="shared" si="235"/>
        <v>1.0577620291589263E-2</v>
      </c>
      <c r="L254" s="52">
        <f t="shared" si="236"/>
        <v>8.3585217178024206E-3</v>
      </c>
      <c r="M254" s="52">
        <f t="shared" si="237"/>
        <v>8.3587163816829582E-3</v>
      </c>
      <c r="N254" s="52">
        <f t="shared" si="238"/>
        <v>2.7091888714969592E-5</v>
      </c>
      <c r="O254" s="52">
        <f t="shared" si="239"/>
        <v>6383615.1897204155</v>
      </c>
      <c r="P254" s="52">
        <f t="shared" si="240"/>
        <v>1.470198085343101E-7</v>
      </c>
      <c r="Q254" s="52">
        <f t="shared" si="241"/>
        <v>0.96852805696870903</v>
      </c>
      <c r="R254" s="52">
        <f t="shared" si="242"/>
        <v>0.60479947839218906</v>
      </c>
      <c r="S254" s="52">
        <f t="shared" si="243"/>
        <v>1.143887744597172</v>
      </c>
      <c r="T254" s="52">
        <f t="shared" si="244"/>
        <v>1.0091156780459263</v>
      </c>
      <c r="U254" s="52">
        <f t="shared" si="245"/>
        <v>1.8077489188681206</v>
      </c>
      <c r="V254" s="52">
        <f t="shared" si="230"/>
        <v>5.0546225567071803E-3</v>
      </c>
      <c r="W254" s="52">
        <f t="shared" si="246"/>
        <v>4.2582015317955055E-5</v>
      </c>
      <c r="X254" s="52">
        <f t="shared" si="247"/>
        <v>1.6740578955036711E-7</v>
      </c>
      <c r="Y254" s="52">
        <f t="shared" si="248"/>
        <v>4182921.0026180162</v>
      </c>
      <c r="Z254" s="38" t="str">
        <f t="shared" si="249"/>
        <v>S</v>
      </c>
      <c r="AA254" s="38" t="str">
        <f t="shared" si="250"/>
        <v>S</v>
      </c>
      <c r="AB254" s="38" t="str">
        <f t="shared" si="251"/>
        <v>U</v>
      </c>
      <c r="AC254" s="50">
        <f t="shared" si="252"/>
        <v>553358.83147561108</v>
      </c>
      <c r="AD254" s="50">
        <f t="shared" si="253"/>
        <v>4183093.9468357614</v>
      </c>
      <c r="AE254" s="51">
        <f t="shared" si="254"/>
        <v>10</v>
      </c>
      <c r="AF254" s="51" t="str">
        <f t="shared" si="255"/>
        <v>S</v>
      </c>
      <c r="AG254" s="40">
        <f t="shared" si="256"/>
        <v>-122</v>
      </c>
      <c r="AH254" s="41">
        <f t="shared" si="257"/>
        <v>-23</v>
      </c>
      <c r="AI254" s="42">
        <f t="shared" si="258"/>
        <v>-38.209000000000003</v>
      </c>
      <c r="AJ254" s="40">
        <f t="shared" si="259"/>
        <v>37</v>
      </c>
      <c r="AK254" s="41">
        <f t="shared" si="260"/>
        <v>47</v>
      </c>
      <c r="AL254" s="42">
        <f t="shared" si="261"/>
        <v>37.158000000000001</v>
      </c>
      <c r="AM254" s="43" t="str">
        <f t="shared" si="262"/>
        <v>-37º -47' -37,158" S</v>
      </c>
      <c r="AN254" s="43" t="str">
        <f t="shared" si="263"/>
        <v>122º 23' 38,209" W</v>
      </c>
      <c r="AO254" s="43" t="str">
        <f t="shared" si="264"/>
        <v>10 S 553359 4183094</v>
      </c>
    </row>
    <row r="255" spans="5:41" x14ac:dyDescent="0.25">
      <c r="E255" s="53">
        <v>37.797775000000001</v>
      </c>
      <c r="F255" s="53">
        <v>-122.40211499999999</v>
      </c>
      <c r="G255" s="52">
        <f t="shared" si="231"/>
        <v>-2.1363199181547388</v>
      </c>
      <c r="H255" s="52">
        <f t="shared" si="232"/>
        <v>0.65969562367799972</v>
      </c>
      <c r="I255" s="52">
        <f t="shared" si="233"/>
        <v>10</v>
      </c>
      <c r="J255" s="52">
        <f t="shared" si="234"/>
        <v>-123</v>
      </c>
      <c r="K255" s="52">
        <f t="shared" si="235"/>
        <v>1.0435061798286682E-2</v>
      </c>
      <c r="L255" s="52">
        <f t="shared" si="236"/>
        <v>8.2454151037924545E-3</v>
      </c>
      <c r="M255" s="52">
        <f t="shared" si="237"/>
        <v>8.2456019714041897E-3</v>
      </c>
      <c r="N255" s="52">
        <f t="shared" si="238"/>
        <v>2.636751094198253E-5</v>
      </c>
      <c r="O255" s="52">
        <f t="shared" si="239"/>
        <v>6383616.6816050727</v>
      </c>
      <c r="P255" s="52">
        <f t="shared" si="240"/>
        <v>1.4305168165887073E-7</v>
      </c>
      <c r="Q255" s="52">
        <f t="shared" si="241"/>
        <v>0.9685638431721173</v>
      </c>
      <c r="R255" s="52">
        <f t="shared" si="242"/>
        <v>0.60475436878027</v>
      </c>
      <c r="S255" s="52">
        <f t="shared" si="243"/>
        <v>1.1439775452640584</v>
      </c>
      <c r="T255" s="52">
        <f t="shared" si="244"/>
        <v>1.0091717511431113</v>
      </c>
      <c r="U255" s="52">
        <f t="shared" si="245"/>
        <v>1.8078189449011157</v>
      </c>
      <c r="V255" s="52">
        <f t="shared" si="230"/>
        <v>5.0546225567071803E-3</v>
      </c>
      <c r="W255" s="52">
        <f t="shared" si="246"/>
        <v>4.2582015317955055E-5</v>
      </c>
      <c r="X255" s="52">
        <f t="shared" si="247"/>
        <v>1.6740578955036711E-7</v>
      </c>
      <c r="Y255" s="52">
        <f t="shared" si="248"/>
        <v>4183378.1092735026</v>
      </c>
      <c r="Z255" s="38" t="str">
        <f t="shared" si="249"/>
        <v>S</v>
      </c>
      <c r="AA255" s="38" t="str">
        <f t="shared" si="250"/>
        <v>S</v>
      </c>
      <c r="AB255" s="38" t="str">
        <f t="shared" si="251"/>
        <v>U</v>
      </c>
      <c r="AC255" s="50">
        <f t="shared" si="252"/>
        <v>552636.7648044572</v>
      </c>
      <c r="AD255" s="50">
        <f t="shared" si="253"/>
        <v>4183546.4293802828</v>
      </c>
      <c r="AE255" s="51">
        <f t="shared" si="254"/>
        <v>10</v>
      </c>
      <c r="AF255" s="51" t="str">
        <f t="shared" si="255"/>
        <v>S</v>
      </c>
      <c r="AG255" s="40">
        <f t="shared" si="256"/>
        <v>-122</v>
      </c>
      <c r="AH255" s="41">
        <f t="shared" si="257"/>
        <v>-24</v>
      </c>
      <c r="AI255" s="42">
        <f t="shared" si="258"/>
        <v>-7.6139999999999999</v>
      </c>
      <c r="AJ255" s="40">
        <f t="shared" si="259"/>
        <v>37</v>
      </c>
      <c r="AK255" s="41">
        <f t="shared" si="260"/>
        <v>47</v>
      </c>
      <c r="AL255" s="42">
        <f t="shared" si="261"/>
        <v>51.99</v>
      </c>
      <c r="AM255" s="43" t="str">
        <f t="shared" si="262"/>
        <v>-37º -47' -51,99" S</v>
      </c>
      <c r="AN255" s="43" t="str">
        <f t="shared" si="263"/>
        <v>122º 24' 7,614" W</v>
      </c>
      <c r="AO255" s="43" t="str">
        <f t="shared" si="264"/>
        <v>10 S 552637 4183546</v>
      </c>
    </row>
    <row r="256" spans="5:41" x14ac:dyDescent="0.25">
      <c r="E256" s="53">
        <v>37.790908813477003</v>
      </c>
      <c r="F256" s="53">
        <v>-122.39936828613</v>
      </c>
      <c r="G256" s="52">
        <f t="shared" si="231"/>
        <v>-2.1362719789540972</v>
      </c>
      <c r="H256" s="52">
        <f t="shared" si="232"/>
        <v>0.65957578611611734</v>
      </c>
      <c r="I256" s="52">
        <f t="shared" si="233"/>
        <v>10</v>
      </c>
      <c r="J256" s="52">
        <f t="shared" si="234"/>
        <v>-123</v>
      </c>
      <c r="K256" s="52">
        <f t="shared" si="235"/>
        <v>1.0483000998928294E-2</v>
      </c>
      <c r="L256" s="52">
        <f t="shared" si="236"/>
        <v>8.2840634293912616E-3</v>
      </c>
      <c r="M256" s="52">
        <f t="shared" si="237"/>
        <v>8.2842529370972754E-3</v>
      </c>
      <c r="N256" s="52">
        <f t="shared" si="238"/>
        <v>2.6608702223041014E-5</v>
      </c>
      <c r="O256" s="52">
        <f t="shared" si="239"/>
        <v>6383614.1953357123</v>
      </c>
      <c r="P256" s="52">
        <f t="shared" si="240"/>
        <v>1.4442276599031912E-7</v>
      </c>
      <c r="Q256" s="52">
        <f t="shared" si="241"/>
        <v>0.96850419254414888</v>
      </c>
      <c r="R256" s="52">
        <f t="shared" si="242"/>
        <v>0.60482953510832849</v>
      </c>
      <c r="S256" s="52">
        <f t="shared" si="243"/>
        <v>1.1438278823881918</v>
      </c>
      <c r="T256" s="52">
        <f t="shared" si="244"/>
        <v>1.009078295568226</v>
      </c>
      <c r="U256" s="52">
        <f t="shared" si="245"/>
        <v>1.8077022299916672</v>
      </c>
      <c r="V256" s="52">
        <f t="shared" si="230"/>
        <v>5.0546225567071803E-3</v>
      </c>
      <c r="W256" s="52">
        <f t="shared" si="246"/>
        <v>4.2582015317955055E-5</v>
      </c>
      <c r="X256" s="52">
        <f t="shared" si="247"/>
        <v>1.6740578955036711E-7</v>
      </c>
      <c r="Y256" s="52">
        <f t="shared" si="248"/>
        <v>4182616.3182967766</v>
      </c>
      <c r="Z256" s="38" t="str">
        <f t="shared" si="249"/>
        <v>S</v>
      </c>
      <c r="AA256" s="38" t="str">
        <f t="shared" si="250"/>
        <v>S</v>
      </c>
      <c r="AB256" s="38" t="str">
        <f t="shared" si="251"/>
        <v>U</v>
      </c>
      <c r="AC256" s="50">
        <f t="shared" si="252"/>
        <v>552883.47719286499</v>
      </c>
      <c r="AD256" s="50">
        <f t="shared" si="253"/>
        <v>4182786.1780105387</v>
      </c>
      <c r="AE256" s="51">
        <f t="shared" si="254"/>
        <v>10</v>
      </c>
      <c r="AF256" s="51" t="str">
        <f t="shared" si="255"/>
        <v>S</v>
      </c>
      <c r="AG256" s="40">
        <f t="shared" si="256"/>
        <v>-122</v>
      </c>
      <c r="AH256" s="41">
        <f t="shared" si="257"/>
        <v>-23</v>
      </c>
      <c r="AI256" s="42">
        <f t="shared" si="258"/>
        <v>-57.725999999999999</v>
      </c>
      <c r="AJ256" s="40">
        <f t="shared" si="259"/>
        <v>37</v>
      </c>
      <c r="AK256" s="41">
        <f t="shared" si="260"/>
        <v>47</v>
      </c>
      <c r="AL256" s="42">
        <f t="shared" si="261"/>
        <v>27.271999999999998</v>
      </c>
      <c r="AM256" s="43" t="str">
        <f t="shared" si="262"/>
        <v>-37º -47' -27,272" S</v>
      </c>
      <c r="AN256" s="43" t="str">
        <f t="shared" si="263"/>
        <v>122º 23' 57,726" W</v>
      </c>
      <c r="AO256" s="43" t="str">
        <f t="shared" si="264"/>
        <v>10 S 552883 4182786</v>
      </c>
    </row>
    <row r="257" spans="5:41" x14ac:dyDescent="0.25">
      <c r="E257" s="53">
        <v>37.78678894043</v>
      </c>
      <c r="F257" s="53">
        <v>-122.39387512207</v>
      </c>
      <c r="G257" s="52">
        <f t="shared" si="231"/>
        <v>-2.136176105154898</v>
      </c>
      <c r="H257" s="52">
        <f t="shared" si="232"/>
        <v>0.65950388076668298</v>
      </c>
      <c r="I257" s="52">
        <f t="shared" si="233"/>
        <v>10</v>
      </c>
      <c r="J257" s="52">
        <f t="shared" si="234"/>
        <v>-123</v>
      </c>
      <c r="K257" s="52">
        <f t="shared" si="235"/>
        <v>1.0578874798127469E-2</v>
      </c>
      <c r="L257" s="52">
        <f t="shared" si="236"/>
        <v>8.3602898131039452E-3</v>
      </c>
      <c r="M257" s="52">
        <f t="shared" si="237"/>
        <v>8.3604846005470128E-3</v>
      </c>
      <c r="N257" s="52">
        <f t="shared" si="238"/>
        <v>2.709664577660309E-5</v>
      </c>
      <c r="O257" s="52">
        <f t="shared" si="239"/>
        <v>6383612.7035906734</v>
      </c>
      <c r="P257" s="52">
        <f t="shared" si="240"/>
        <v>1.4710935339412579E-7</v>
      </c>
      <c r="Q257" s="52">
        <f t="shared" si="241"/>
        <v>0.96846837406109365</v>
      </c>
      <c r="R257" s="52">
        <f t="shared" si="242"/>
        <v>0.60487461001793841</v>
      </c>
      <c r="S257" s="52">
        <f t="shared" si="243"/>
        <v>1.1437380677972298</v>
      </c>
      <c r="T257" s="52">
        <f t="shared" si="244"/>
        <v>1.0090222033524068</v>
      </c>
      <c r="U257" s="52">
        <f t="shared" si="245"/>
        <v>1.8076321670621349</v>
      </c>
      <c r="V257" s="52">
        <f t="shared" si="230"/>
        <v>5.0546225567071803E-3</v>
      </c>
      <c r="W257" s="52">
        <f t="shared" si="246"/>
        <v>4.2582015317955055E-5</v>
      </c>
      <c r="X257" s="52">
        <f t="shared" si="247"/>
        <v>1.6740578955036711E-7</v>
      </c>
      <c r="Y257" s="52">
        <f t="shared" si="248"/>
        <v>4182159.2262605648</v>
      </c>
      <c r="Z257" s="38" t="str">
        <f t="shared" si="249"/>
        <v>S</v>
      </c>
      <c r="AA257" s="38" t="str">
        <f t="shared" si="250"/>
        <v>S</v>
      </c>
      <c r="AB257" s="38" t="str">
        <f t="shared" si="251"/>
        <v>U</v>
      </c>
      <c r="AC257" s="50">
        <f t="shared" si="252"/>
        <v>553370.09832130617</v>
      </c>
      <c r="AD257" s="50">
        <f t="shared" si="253"/>
        <v>4182332.2007782152</v>
      </c>
      <c r="AE257" s="51">
        <f t="shared" si="254"/>
        <v>10</v>
      </c>
      <c r="AF257" s="51" t="str">
        <f t="shared" si="255"/>
        <v>S</v>
      </c>
      <c r="AG257" s="40">
        <f t="shared" si="256"/>
        <v>-122</v>
      </c>
      <c r="AH257" s="41">
        <f t="shared" si="257"/>
        <v>-23</v>
      </c>
      <c r="AI257" s="42">
        <f t="shared" si="258"/>
        <v>-37.950000000000003</v>
      </c>
      <c r="AJ257" s="40">
        <f t="shared" si="259"/>
        <v>37</v>
      </c>
      <c r="AK257" s="41">
        <f t="shared" si="260"/>
        <v>47</v>
      </c>
      <c r="AL257" s="42">
        <f t="shared" si="261"/>
        <v>12.44</v>
      </c>
      <c r="AM257" s="43" t="str">
        <f t="shared" si="262"/>
        <v>-37º -47' -12,44" S</v>
      </c>
      <c r="AN257" s="43" t="str">
        <f t="shared" si="263"/>
        <v>122º 23' 37,95" W</v>
      </c>
      <c r="AO257" s="43" t="str">
        <f t="shared" si="264"/>
        <v>10 S 553370 4182332</v>
      </c>
    </row>
    <row r="258" spans="5:41" x14ac:dyDescent="0.25">
      <c r="E258" s="53">
        <v>37.793022000000001</v>
      </c>
      <c r="F258" s="53">
        <v>-122.396511</v>
      </c>
      <c r="G258" s="52">
        <f t="shared" si="231"/>
        <v>-2.1362221099034575</v>
      </c>
      <c r="H258" s="52">
        <f t="shared" si="232"/>
        <v>0.65961266817865238</v>
      </c>
      <c r="I258" s="52">
        <f t="shared" si="233"/>
        <v>10</v>
      </c>
      <c r="J258" s="52">
        <f t="shared" si="234"/>
        <v>-123</v>
      </c>
      <c r="K258" s="52">
        <f t="shared" si="235"/>
        <v>1.0532870049567933E-2</v>
      </c>
      <c r="L258" s="52">
        <f t="shared" si="236"/>
        <v>8.3232323323321495E-3</v>
      </c>
      <c r="M258" s="52">
        <f t="shared" si="237"/>
        <v>8.3234245409475518E-3</v>
      </c>
      <c r="N258" s="52">
        <f t="shared" si="238"/>
        <v>2.6862982510533762E-5</v>
      </c>
      <c r="O258" s="52">
        <f t="shared" si="239"/>
        <v>6383614.9605110772</v>
      </c>
      <c r="P258" s="52">
        <f t="shared" si="240"/>
        <v>1.457834450026933E-7</v>
      </c>
      <c r="Q258" s="52">
        <f t="shared" si="241"/>
        <v>0.96852255697331713</v>
      </c>
      <c r="R258" s="52">
        <f t="shared" si="242"/>
        <v>0.6048064072967253</v>
      </c>
      <c r="S258" s="52">
        <f t="shared" si="243"/>
        <v>1.1438739466653109</v>
      </c>
      <c r="T258" s="52">
        <f t="shared" si="244"/>
        <v>1.0091070618231646</v>
      </c>
      <c r="U258" s="52">
        <f t="shared" si="245"/>
        <v>1.8077381579373624</v>
      </c>
      <c r="V258" s="52">
        <f t="shared" si="230"/>
        <v>5.0546225567071803E-3</v>
      </c>
      <c r="W258" s="52">
        <f t="shared" si="246"/>
        <v>4.2582015317955055E-5</v>
      </c>
      <c r="X258" s="52">
        <f t="shared" si="247"/>
        <v>1.6740578955036711E-7</v>
      </c>
      <c r="Y258" s="52">
        <f t="shared" si="248"/>
        <v>4182850.7724248348</v>
      </c>
      <c r="Z258" s="38" t="str">
        <f t="shared" si="249"/>
        <v>S</v>
      </c>
      <c r="AA258" s="38" t="str">
        <f t="shared" si="250"/>
        <v>S</v>
      </c>
      <c r="AB258" s="38" t="str">
        <f t="shared" si="251"/>
        <v>U</v>
      </c>
      <c r="AC258" s="50">
        <f t="shared" si="252"/>
        <v>553133.54000427458</v>
      </c>
      <c r="AD258" s="50">
        <f t="shared" si="253"/>
        <v>4183022.2553868722</v>
      </c>
      <c r="AE258" s="51">
        <f t="shared" si="254"/>
        <v>10</v>
      </c>
      <c r="AF258" s="51" t="str">
        <f t="shared" si="255"/>
        <v>S</v>
      </c>
      <c r="AG258" s="40">
        <f t="shared" si="256"/>
        <v>-122</v>
      </c>
      <c r="AH258" s="41">
        <f t="shared" si="257"/>
        <v>-23</v>
      </c>
      <c r="AI258" s="42">
        <f t="shared" si="258"/>
        <v>-47.44</v>
      </c>
      <c r="AJ258" s="40">
        <f t="shared" si="259"/>
        <v>37</v>
      </c>
      <c r="AK258" s="41">
        <f t="shared" si="260"/>
        <v>47</v>
      </c>
      <c r="AL258" s="42">
        <f t="shared" si="261"/>
        <v>34.878999999999998</v>
      </c>
      <c r="AM258" s="43" t="str">
        <f t="shared" si="262"/>
        <v>-37º -47' -34,879" S</v>
      </c>
      <c r="AN258" s="43" t="str">
        <f t="shared" si="263"/>
        <v>122º 23' 47,44" W</v>
      </c>
      <c r="AO258" s="43" t="str">
        <f t="shared" si="264"/>
        <v>10 S 553134 4183022</v>
      </c>
    </row>
    <row r="259" spans="5:41" x14ac:dyDescent="0.25">
      <c r="E259" s="53">
        <v>37.800865000000002</v>
      </c>
      <c r="F259" s="53">
        <v>-122.413445</v>
      </c>
      <c r="G259" s="52">
        <f t="shared" si="231"/>
        <v>-2.13651766395899</v>
      </c>
      <c r="H259" s="52">
        <f t="shared" si="232"/>
        <v>0.65974955435188631</v>
      </c>
      <c r="I259" s="52">
        <f t="shared" si="233"/>
        <v>10</v>
      </c>
      <c r="J259" s="52">
        <f t="shared" si="234"/>
        <v>-123</v>
      </c>
      <c r="K259" s="52">
        <f t="shared" si="235"/>
        <v>1.0237315994035434E-2</v>
      </c>
      <c r="L259" s="52">
        <f t="shared" si="236"/>
        <v>8.0888305277559813E-3</v>
      </c>
      <c r="M259" s="52">
        <f t="shared" si="237"/>
        <v>8.0890069498629827E-3</v>
      </c>
      <c r="N259" s="52">
        <f t="shared" si="238"/>
        <v>2.537832313642685E-5</v>
      </c>
      <c r="O259" s="52">
        <f t="shared" si="239"/>
        <v>6383617.8005554164</v>
      </c>
      <c r="P259" s="52">
        <f t="shared" si="240"/>
        <v>1.3765827281551422E-7</v>
      </c>
      <c r="Q259" s="52">
        <f t="shared" si="241"/>
        <v>0.96859066967831753</v>
      </c>
      <c r="R259" s="52">
        <f t="shared" si="242"/>
        <v>0.60472052345713811</v>
      </c>
      <c r="S259" s="52">
        <f t="shared" si="243"/>
        <v>1.1440448891910451</v>
      </c>
      <c r="T259" s="52">
        <f t="shared" si="244"/>
        <v>1.0092137977575684</v>
      </c>
      <c r="U259" s="52">
        <f t="shared" si="245"/>
        <v>1.8078714490501142</v>
      </c>
      <c r="V259" s="52">
        <f t="shared" si="230"/>
        <v>5.0546225567071803E-3</v>
      </c>
      <c r="W259" s="52">
        <f t="shared" si="246"/>
        <v>4.2582015317955055E-5</v>
      </c>
      <c r="X259" s="52">
        <f t="shared" si="247"/>
        <v>1.6740578955036711E-7</v>
      </c>
      <c r="Y259" s="52">
        <f t="shared" si="248"/>
        <v>4183720.939475439</v>
      </c>
      <c r="Z259" s="38" t="str">
        <f t="shared" si="249"/>
        <v>S</v>
      </c>
      <c r="AA259" s="38" t="str">
        <f t="shared" si="250"/>
        <v>S</v>
      </c>
      <c r="AB259" s="38" t="str">
        <f t="shared" si="251"/>
        <v>U</v>
      </c>
      <c r="AC259" s="50">
        <f t="shared" si="252"/>
        <v>551637.13112338784</v>
      </c>
      <c r="AD259" s="50">
        <f t="shared" si="253"/>
        <v>4183882.9450130626</v>
      </c>
      <c r="AE259" s="51">
        <f t="shared" si="254"/>
        <v>10</v>
      </c>
      <c r="AF259" s="51" t="str">
        <f t="shared" si="255"/>
        <v>S</v>
      </c>
      <c r="AG259" s="40">
        <f t="shared" si="256"/>
        <v>-122</v>
      </c>
      <c r="AH259" s="41">
        <f t="shared" si="257"/>
        <v>-24</v>
      </c>
      <c r="AI259" s="42">
        <f t="shared" si="258"/>
        <v>-48.402000000000001</v>
      </c>
      <c r="AJ259" s="40">
        <f t="shared" si="259"/>
        <v>37</v>
      </c>
      <c r="AK259" s="41">
        <f t="shared" si="260"/>
        <v>48</v>
      </c>
      <c r="AL259" s="42">
        <f t="shared" si="261"/>
        <v>3.1139999999999999</v>
      </c>
      <c r="AM259" s="43" t="str">
        <f t="shared" si="262"/>
        <v>-37º -48' -3,114" S</v>
      </c>
      <c r="AN259" s="43" t="str">
        <f t="shared" si="263"/>
        <v>122º 24' 48,402" W</v>
      </c>
      <c r="AO259" s="43" t="str">
        <f t="shared" si="264"/>
        <v>10 S 551637 4183883</v>
      </c>
    </row>
    <row r="260" spans="5:41" x14ac:dyDescent="0.25">
      <c r="E260" s="53">
        <v>37.793655000000001</v>
      </c>
      <c r="F260" s="53">
        <v>-122.40353399999999</v>
      </c>
      <c r="G260" s="52">
        <f t="shared" si="231"/>
        <v>-2.1363446843768248</v>
      </c>
      <c r="H260" s="52">
        <f t="shared" si="232"/>
        <v>0.65962371611281756</v>
      </c>
      <c r="I260" s="52">
        <f t="shared" si="233"/>
        <v>10</v>
      </c>
      <c r="J260" s="52">
        <f t="shared" si="234"/>
        <v>-123</v>
      </c>
      <c r="K260" s="52">
        <f t="shared" si="235"/>
        <v>1.0410295576200657E-2</v>
      </c>
      <c r="L260" s="52">
        <f t="shared" si="236"/>
        <v>8.2263051795916867E-3</v>
      </c>
      <c r="M260" s="52">
        <f t="shared" si="237"/>
        <v>8.2264907509002668E-3</v>
      </c>
      <c r="N260" s="52">
        <f t="shared" si="238"/>
        <v>2.6241527351311689E-5</v>
      </c>
      <c r="O260" s="52">
        <f t="shared" si="239"/>
        <v>6383615.1897204155</v>
      </c>
      <c r="P260" s="52">
        <f t="shared" si="240"/>
        <v>1.4240521746637372E-7</v>
      </c>
      <c r="Q260" s="52">
        <f t="shared" si="241"/>
        <v>0.96852805696870903</v>
      </c>
      <c r="R260" s="52">
        <f t="shared" si="242"/>
        <v>0.60479947839218906</v>
      </c>
      <c r="S260" s="52">
        <f t="shared" si="243"/>
        <v>1.143887744597172</v>
      </c>
      <c r="T260" s="52">
        <f t="shared" si="244"/>
        <v>1.0091156780459263</v>
      </c>
      <c r="U260" s="52">
        <f t="shared" si="245"/>
        <v>1.8077489188681206</v>
      </c>
      <c r="V260" s="52">
        <f t="shared" si="230"/>
        <v>5.0546225567071803E-3</v>
      </c>
      <c r="W260" s="52">
        <f t="shared" si="246"/>
        <v>4.2582015317955055E-5</v>
      </c>
      <c r="X260" s="52">
        <f t="shared" si="247"/>
        <v>1.6740578955036711E-7</v>
      </c>
      <c r="Y260" s="52">
        <f t="shared" si="248"/>
        <v>4182921.0026180162</v>
      </c>
      <c r="Z260" s="38" t="str">
        <f t="shared" si="249"/>
        <v>S</v>
      </c>
      <c r="AA260" s="38" t="str">
        <f t="shared" si="250"/>
        <v>S</v>
      </c>
      <c r="AB260" s="38" t="str">
        <f t="shared" si="251"/>
        <v>U</v>
      </c>
      <c r="AC260" s="50">
        <f t="shared" si="252"/>
        <v>552514.75380833296</v>
      </c>
      <c r="AD260" s="50">
        <f t="shared" si="253"/>
        <v>4183088.5184544725</v>
      </c>
      <c r="AE260" s="51">
        <f t="shared" si="254"/>
        <v>10</v>
      </c>
      <c r="AF260" s="51" t="str">
        <f t="shared" si="255"/>
        <v>S</v>
      </c>
      <c r="AG260" s="40">
        <f t="shared" si="256"/>
        <v>-122</v>
      </c>
      <c r="AH260" s="41">
        <f t="shared" si="257"/>
        <v>-24</v>
      </c>
      <c r="AI260" s="42">
        <f t="shared" si="258"/>
        <v>-12.722</v>
      </c>
      <c r="AJ260" s="40">
        <f t="shared" si="259"/>
        <v>37</v>
      </c>
      <c r="AK260" s="41">
        <f t="shared" si="260"/>
        <v>47</v>
      </c>
      <c r="AL260" s="42">
        <f t="shared" si="261"/>
        <v>37.158000000000001</v>
      </c>
      <c r="AM260" s="43" t="str">
        <f t="shared" si="262"/>
        <v>-37º -47' -37,158" S</v>
      </c>
      <c r="AN260" s="43" t="str">
        <f t="shared" si="263"/>
        <v>122º 24' 12,722" W</v>
      </c>
      <c r="AO260" s="43" t="str">
        <f t="shared" si="264"/>
        <v>10 S 552515 4183089</v>
      </c>
    </row>
    <row r="261" spans="5:41" x14ac:dyDescent="0.25">
      <c r="E261" s="53">
        <v>37.789535522461001</v>
      </c>
      <c r="F261" s="53">
        <v>-122.40760803223</v>
      </c>
      <c r="G261" s="52">
        <f t="shared" si="231"/>
        <v>-2.1364157896530709</v>
      </c>
      <c r="H261" s="52">
        <f t="shared" si="232"/>
        <v>0.65955181766630011</v>
      </c>
      <c r="I261" s="52">
        <f t="shared" si="233"/>
        <v>10</v>
      </c>
      <c r="J261" s="52">
        <f t="shared" si="234"/>
        <v>-123</v>
      </c>
      <c r="K261" s="52">
        <f t="shared" si="235"/>
        <v>1.0339190299954559E-2</v>
      </c>
      <c r="L261" s="52">
        <f t="shared" si="236"/>
        <v>8.1705747107352917E-3</v>
      </c>
      <c r="M261" s="52">
        <f t="shared" si="237"/>
        <v>8.170756535886706E-3</v>
      </c>
      <c r="N261" s="52">
        <f t="shared" si="238"/>
        <v>2.5883311959518096E-5</v>
      </c>
      <c r="O261" s="52">
        <f t="shared" si="239"/>
        <v>6383613.6980811199</v>
      </c>
      <c r="P261" s="52">
        <f t="shared" si="240"/>
        <v>1.404978377445096E-7</v>
      </c>
      <c r="Q261" s="52">
        <f t="shared" si="241"/>
        <v>0.96849225527532834</v>
      </c>
      <c r="R261" s="52">
        <f t="shared" si="242"/>
        <v>0.60484456229954831</v>
      </c>
      <c r="S261" s="52">
        <f t="shared" si="243"/>
        <v>1.1437979453039642</v>
      </c>
      <c r="T261" s="52">
        <f t="shared" si="244"/>
        <v>1.0090595995528602</v>
      </c>
      <c r="U261" s="52">
        <f t="shared" si="245"/>
        <v>1.8076788782859403</v>
      </c>
      <c r="V261" s="52">
        <f t="shared" si="230"/>
        <v>5.0546225567071803E-3</v>
      </c>
      <c r="W261" s="52">
        <f t="shared" si="246"/>
        <v>4.2582015317955055E-5</v>
      </c>
      <c r="X261" s="52">
        <f t="shared" si="247"/>
        <v>1.6740578955036711E-7</v>
      </c>
      <c r="Y261" s="52">
        <f t="shared" si="248"/>
        <v>4182463.954249064</v>
      </c>
      <c r="Z261" s="38" t="str">
        <f t="shared" si="249"/>
        <v>S</v>
      </c>
      <c r="AA261" s="38" t="str">
        <f t="shared" si="250"/>
        <v>S</v>
      </c>
      <c r="AB261" s="38" t="str">
        <f t="shared" si="251"/>
        <v>U</v>
      </c>
      <c r="AC261" s="50">
        <f t="shared" si="252"/>
        <v>552158.95578891225</v>
      </c>
      <c r="AD261" s="50">
        <f t="shared" si="253"/>
        <v>4182629.1833370547</v>
      </c>
      <c r="AE261" s="51">
        <f t="shared" si="254"/>
        <v>10</v>
      </c>
      <c r="AF261" s="51" t="str">
        <f t="shared" si="255"/>
        <v>S</v>
      </c>
      <c r="AG261" s="40">
        <f t="shared" si="256"/>
        <v>-122</v>
      </c>
      <c r="AH261" s="41">
        <f t="shared" si="257"/>
        <v>-24</v>
      </c>
      <c r="AI261" s="42">
        <f t="shared" si="258"/>
        <v>-27.388999999999999</v>
      </c>
      <c r="AJ261" s="40">
        <f t="shared" si="259"/>
        <v>37</v>
      </c>
      <c r="AK261" s="41">
        <f t="shared" si="260"/>
        <v>47</v>
      </c>
      <c r="AL261" s="42">
        <f t="shared" si="261"/>
        <v>22.327999999999999</v>
      </c>
      <c r="AM261" s="43" t="str">
        <f t="shared" si="262"/>
        <v>-37º -47' -22,328" S</v>
      </c>
      <c r="AN261" s="43" t="str">
        <f t="shared" si="263"/>
        <v>122º 24' 27,389" W</v>
      </c>
      <c r="AO261" s="43" t="str">
        <f t="shared" si="264"/>
        <v>10 S 552159 4182629</v>
      </c>
    </row>
    <row r="262" spans="5:41" x14ac:dyDescent="0.25">
      <c r="E262" s="53">
        <v>37.789620999999997</v>
      </c>
      <c r="F262" s="53">
        <v>-122.39799499999999</v>
      </c>
      <c r="G262" s="52">
        <f t="shared" si="231"/>
        <v>-2.1362480105895569</v>
      </c>
      <c r="H262" s="52">
        <f t="shared" si="232"/>
        <v>0.65955330953079205</v>
      </c>
      <c r="I262" s="52">
        <f t="shared" si="233"/>
        <v>10</v>
      </c>
      <c r="J262" s="52">
        <f t="shared" si="234"/>
        <v>-123</v>
      </c>
      <c r="K262" s="52">
        <f t="shared" si="235"/>
        <v>1.050696936346851E-2</v>
      </c>
      <c r="L262" s="52">
        <f t="shared" si="236"/>
        <v>8.3031481505982854E-3</v>
      </c>
      <c r="M262" s="52">
        <f t="shared" si="237"/>
        <v>8.3033389711166389E-3</v>
      </c>
      <c r="N262" s="52">
        <f t="shared" si="238"/>
        <v>2.6730211907910473E-5</v>
      </c>
      <c r="O262" s="52">
        <f t="shared" si="239"/>
        <v>6383613.729031479</v>
      </c>
      <c r="P262" s="52">
        <f t="shared" si="240"/>
        <v>1.4509405929131085E-7</v>
      </c>
      <c r="Q262" s="52">
        <f t="shared" si="241"/>
        <v>0.96849299834984515</v>
      </c>
      <c r="R262" s="52">
        <f t="shared" si="242"/>
        <v>0.60484362702924876</v>
      </c>
      <c r="S262" s="52">
        <f t="shared" si="243"/>
        <v>1.1437998087057146</v>
      </c>
      <c r="T262" s="52">
        <f t="shared" si="244"/>
        <v>1.0090607632865982</v>
      </c>
      <c r="U262" s="52">
        <f t="shared" si="245"/>
        <v>1.8076803318385226</v>
      </c>
      <c r="V262" s="52">
        <f t="shared" ref="V262:V325" si="265">(3/4)*$C$18</f>
        <v>5.0546225567071803E-3</v>
      </c>
      <c r="W262" s="52">
        <f t="shared" si="246"/>
        <v>4.2582015317955055E-5</v>
      </c>
      <c r="X262" s="52">
        <f t="shared" si="247"/>
        <v>1.6740578955036711E-7</v>
      </c>
      <c r="Y262" s="52">
        <f t="shared" si="248"/>
        <v>4182473.4378197356</v>
      </c>
      <c r="Z262" s="38" t="str">
        <f t="shared" si="249"/>
        <v>S</v>
      </c>
      <c r="AA262" s="38" t="str">
        <f t="shared" si="250"/>
        <v>S</v>
      </c>
      <c r="AB262" s="38" t="str">
        <f t="shared" si="251"/>
        <v>U</v>
      </c>
      <c r="AC262" s="50">
        <f t="shared" si="252"/>
        <v>553005.31121640746</v>
      </c>
      <c r="AD262" s="50">
        <f t="shared" si="253"/>
        <v>4182644.073192209</v>
      </c>
      <c r="AE262" s="51">
        <f t="shared" si="254"/>
        <v>10</v>
      </c>
      <c r="AF262" s="51" t="str">
        <f t="shared" si="255"/>
        <v>S</v>
      </c>
      <c r="AG262" s="40">
        <f t="shared" si="256"/>
        <v>-122</v>
      </c>
      <c r="AH262" s="41">
        <f t="shared" si="257"/>
        <v>-23</v>
      </c>
      <c r="AI262" s="42">
        <f t="shared" si="258"/>
        <v>-52.781999999999996</v>
      </c>
      <c r="AJ262" s="40">
        <f t="shared" si="259"/>
        <v>37</v>
      </c>
      <c r="AK262" s="41">
        <f t="shared" si="260"/>
        <v>47</v>
      </c>
      <c r="AL262" s="42">
        <f t="shared" si="261"/>
        <v>22.635999999999999</v>
      </c>
      <c r="AM262" s="43" t="str">
        <f t="shared" si="262"/>
        <v>-37º -47' -22,636" S</v>
      </c>
      <c r="AN262" s="43" t="str">
        <f t="shared" si="263"/>
        <v>122º 23' 52,782" W</v>
      </c>
      <c r="AO262" s="43" t="str">
        <f t="shared" si="264"/>
        <v>10 S 553005 4182644</v>
      </c>
    </row>
    <row r="263" spans="5:41" x14ac:dyDescent="0.25">
      <c r="E263" s="53">
        <v>37.783772999999997</v>
      </c>
      <c r="F263" s="53">
        <v>-122.40188999999999</v>
      </c>
      <c r="G263" s="52">
        <f t="shared" si="231"/>
        <v>-2.1363159911639218</v>
      </c>
      <c r="H263" s="52">
        <f t="shared" si="232"/>
        <v>0.65945124267613531</v>
      </c>
      <c r="I263" s="52">
        <f t="shared" si="233"/>
        <v>10</v>
      </c>
      <c r="J263" s="52">
        <f t="shared" si="234"/>
        <v>-123</v>
      </c>
      <c r="K263" s="52">
        <f t="shared" si="235"/>
        <v>1.0438988789103654E-2</v>
      </c>
      <c r="L263" s="52">
        <f t="shared" si="236"/>
        <v>8.2500811881127158E-3</v>
      </c>
      <c r="M263" s="52">
        <f t="shared" si="237"/>
        <v>8.2502683731580893E-3</v>
      </c>
      <c r="N263" s="52">
        <f t="shared" si="238"/>
        <v>2.6384045458405225E-5</v>
      </c>
      <c r="O263" s="52">
        <f t="shared" si="239"/>
        <v>6383611.6115989406</v>
      </c>
      <c r="P263" s="52">
        <f t="shared" si="240"/>
        <v>1.4326792862317165E-7</v>
      </c>
      <c r="Q263" s="52">
        <f t="shared" si="241"/>
        <v>0.96844214055234046</v>
      </c>
      <c r="R263" s="52">
        <f t="shared" si="242"/>
        <v>0.6049075942914619</v>
      </c>
      <c r="S263" s="52">
        <f t="shared" si="243"/>
        <v>1.1436723129523054</v>
      </c>
      <c r="T263" s="52">
        <f t="shared" si="244"/>
        <v>1.0089811332870946</v>
      </c>
      <c r="U263" s="52">
        <f t="shared" si="245"/>
        <v>1.8075808628497188</v>
      </c>
      <c r="V263" s="52">
        <f t="shared" si="265"/>
        <v>5.0546225567071803E-3</v>
      </c>
      <c r="W263" s="52">
        <f t="shared" si="246"/>
        <v>4.2582015317955055E-5</v>
      </c>
      <c r="X263" s="52">
        <f t="shared" si="247"/>
        <v>1.6740578955036711E-7</v>
      </c>
      <c r="Y263" s="52">
        <f t="shared" si="248"/>
        <v>4181824.6136403279</v>
      </c>
      <c r="Z263" s="38" t="str">
        <f t="shared" si="249"/>
        <v>S</v>
      </c>
      <c r="AA263" s="38" t="str">
        <f t="shared" si="250"/>
        <v>S</v>
      </c>
      <c r="AB263" s="38" t="str">
        <f t="shared" si="251"/>
        <v>U</v>
      </c>
      <c r="AC263" s="50">
        <f t="shared" si="252"/>
        <v>552666.51150084008</v>
      </c>
      <c r="AD263" s="50">
        <f t="shared" si="253"/>
        <v>4181993.0391634069</v>
      </c>
      <c r="AE263" s="51">
        <f t="shared" si="254"/>
        <v>10</v>
      </c>
      <c r="AF263" s="51" t="str">
        <f t="shared" si="255"/>
        <v>S</v>
      </c>
      <c r="AG263" s="40">
        <f t="shared" si="256"/>
        <v>-122</v>
      </c>
      <c r="AH263" s="41">
        <f t="shared" si="257"/>
        <v>-24</v>
      </c>
      <c r="AI263" s="42">
        <f t="shared" si="258"/>
        <v>-6.8040000000000003</v>
      </c>
      <c r="AJ263" s="40">
        <f t="shared" si="259"/>
        <v>37</v>
      </c>
      <c r="AK263" s="41">
        <f t="shared" si="260"/>
        <v>47</v>
      </c>
      <c r="AL263" s="42">
        <f t="shared" si="261"/>
        <v>1.583</v>
      </c>
      <c r="AM263" s="43" t="str">
        <f t="shared" si="262"/>
        <v>-37º -47' -1,583" S</v>
      </c>
      <c r="AN263" s="43" t="str">
        <f t="shared" si="263"/>
        <v>122º 24' 6,804" W</v>
      </c>
      <c r="AO263" s="43" t="str">
        <f t="shared" si="264"/>
        <v>10 S 552667 4181993</v>
      </c>
    </row>
    <row r="264" spans="5:41" x14ac:dyDescent="0.25">
      <c r="E264" s="53">
        <v>37.79914855957</v>
      </c>
      <c r="F264" s="53">
        <v>-122.42134094238</v>
      </c>
      <c r="G264" s="52">
        <f t="shared" si="231"/>
        <v>-2.1366554741510688</v>
      </c>
      <c r="H264" s="52">
        <f t="shared" si="232"/>
        <v>0.6597195968149685</v>
      </c>
      <c r="I264" s="52">
        <f t="shared" si="233"/>
        <v>10</v>
      </c>
      <c r="J264" s="52">
        <f t="shared" si="234"/>
        <v>-123</v>
      </c>
      <c r="K264" s="52">
        <f t="shared" si="235"/>
        <v>1.0099505801956621E-2</v>
      </c>
      <c r="L264" s="52">
        <f t="shared" si="236"/>
        <v>7.9801314541636664E-3</v>
      </c>
      <c r="M264" s="52">
        <f t="shared" si="237"/>
        <v>7.9803008588717698E-3</v>
      </c>
      <c r="N264" s="52">
        <f t="shared" si="238"/>
        <v>2.4699262876404227E-5</v>
      </c>
      <c r="O264" s="52">
        <f t="shared" si="239"/>
        <v>6383617.1789943613</v>
      </c>
      <c r="P264" s="52">
        <f t="shared" si="240"/>
        <v>1.33989452392527E-7</v>
      </c>
      <c r="Q264" s="52">
        <f t="shared" si="241"/>
        <v>0.96857576941910206</v>
      </c>
      <c r="R264" s="52">
        <f t="shared" si="242"/>
        <v>0.60473932532406438</v>
      </c>
      <c r="S264" s="52">
        <f t="shared" si="243"/>
        <v>1.1440074815245196</v>
      </c>
      <c r="T264" s="52">
        <f t="shared" si="244"/>
        <v>1.0091904424744058</v>
      </c>
      <c r="U264" s="52">
        <f t="shared" si="245"/>
        <v>1.8078422855495611</v>
      </c>
      <c r="V264" s="52">
        <f t="shared" si="265"/>
        <v>5.0546225567071803E-3</v>
      </c>
      <c r="W264" s="52">
        <f t="shared" si="246"/>
        <v>4.2582015317955055E-5</v>
      </c>
      <c r="X264" s="52">
        <f t="shared" si="247"/>
        <v>1.6740578955036711E-7</v>
      </c>
      <c r="Y264" s="52">
        <f t="shared" si="248"/>
        <v>4183530.5033304538</v>
      </c>
      <c r="Z264" s="38" t="str">
        <f t="shared" si="249"/>
        <v>S</v>
      </c>
      <c r="AA264" s="38" t="str">
        <f t="shared" si="250"/>
        <v>S</v>
      </c>
      <c r="AB264" s="38" t="str">
        <f t="shared" si="251"/>
        <v>U</v>
      </c>
      <c r="AC264" s="50">
        <f t="shared" si="252"/>
        <v>550943.18793152052</v>
      </c>
      <c r="AD264" s="50">
        <f t="shared" si="253"/>
        <v>4183688.1739903861</v>
      </c>
      <c r="AE264" s="51">
        <f t="shared" si="254"/>
        <v>10</v>
      </c>
      <c r="AF264" s="51" t="str">
        <f t="shared" si="255"/>
        <v>S</v>
      </c>
      <c r="AG264" s="40">
        <f t="shared" si="256"/>
        <v>-122</v>
      </c>
      <c r="AH264" s="41">
        <f t="shared" si="257"/>
        <v>-25</v>
      </c>
      <c r="AI264" s="42">
        <f t="shared" si="258"/>
        <v>-16.827000000000002</v>
      </c>
      <c r="AJ264" s="40">
        <f t="shared" si="259"/>
        <v>37</v>
      </c>
      <c r="AK264" s="41">
        <f t="shared" si="260"/>
        <v>47</v>
      </c>
      <c r="AL264" s="42">
        <f t="shared" si="261"/>
        <v>56.935000000000002</v>
      </c>
      <c r="AM264" s="43" t="str">
        <f t="shared" si="262"/>
        <v>-37º -47' -56,935" S</v>
      </c>
      <c r="AN264" s="43" t="str">
        <f t="shared" si="263"/>
        <v>122º 25' 16,827" W</v>
      </c>
      <c r="AO264" s="43" t="str">
        <f t="shared" si="264"/>
        <v>10 S 550943 4183688</v>
      </c>
    </row>
    <row r="265" spans="5:41" x14ac:dyDescent="0.25">
      <c r="E265" s="53">
        <v>37.806015014647997</v>
      </c>
      <c r="F265" s="53">
        <v>-122.41859436035</v>
      </c>
      <c r="G265" s="52">
        <f t="shared" si="231"/>
        <v>-2.1366075372514692</v>
      </c>
      <c r="H265" s="52">
        <f t="shared" si="232"/>
        <v>0.65983943906401976</v>
      </c>
      <c r="I265" s="52">
        <f t="shared" si="233"/>
        <v>10</v>
      </c>
      <c r="J265" s="52">
        <f t="shared" si="234"/>
        <v>-123</v>
      </c>
      <c r="K265" s="52">
        <f t="shared" si="235"/>
        <v>1.0147442701556209E-2</v>
      </c>
      <c r="L265" s="52">
        <f t="shared" si="236"/>
        <v>8.017262149234072E-3</v>
      </c>
      <c r="M265" s="52">
        <f t="shared" si="237"/>
        <v>8.0174339296887227E-3</v>
      </c>
      <c r="N265" s="52">
        <f t="shared" si="238"/>
        <v>2.4935826777872094E-5</v>
      </c>
      <c r="O265" s="52">
        <f t="shared" si="239"/>
        <v>6383619.6655481178</v>
      </c>
      <c r="P265" s="52">
        <f t="shared" si="240"/>
        <v>1.3521414035442499E-7</v>
      </c>
      <c r="Q265" s="52">
        <f t="shared" si="241"/>
        <v>0.96863535560743563</v>
      </c>
      <c r="R265" s="52">
        <f t="shared" si="242"/>
        <v>0.6046640894513331</v>
      </c>
      <c r="S265" s="52">
        <f t="shared" si="243"/>
        <v>1.1441571168677376</v>
      </c>
      <c r="T265" s="52">
        <f t="shared" si="244"/>
        <v>1.0092838600136365</v>
      </c>
      <c r="U265" s="52">
        <f t="shared" si="245"/>
        <v>1.8079589269321834</v>
      </c>
      <c r="V265" s="52">
        <f t="shared" si="265"/>
        <v>5.0546225567071803E-3</v>
      </c>
      <c r="W265" s="52">
        <f t="shared" si="246"/>
        <v>4.2582015317955055E-5</v>
      </c>
      <c r="X265" s="52">
        <f t="shared" si="247"/>
        <v>1.6740578955036711E-7</v>
      </c>
      <c r="Y265" s="52">
        <f t="shared" si="248"/>
        <v>4184292.3251711321</v>
      </c>
      <c r="Z265" s="38" t="str">
        <f t="shared" si="249"/>
        <v>S</v>
      </c>
      <c r="AA265" s="38" t="str">
        <f t="shared" si="250"/>
        <v>S</v>
      </c>
      <c r="AB265" s="38" t="str">
        <f t="shared" si="251"/>
        <v>U</v>
      </c>
      <c r="AC265" s="50">
        <f t="shared" si="252"/>
        <v>551180.25120755809</v>
      </c>
      <c r="AD265" s="50">
        <f t="shared" si="253"/>
        <v>4184451.5060268515</v>
      </c>
      <c r="AE265" s="51">
        <f t="shared" si="254"/>
        <v>10</v>
      </c>
      <c r="AF265" s="51" t="str">
        <f t="shared" si="255"/>
        <v>S</v>
      </c>
      <c r="AG265" s="40">
        <f t="shared" si="256"/>
        <v>-122</v>
      </c>
      <c r="AH265" s="41">
        <f t="shared" si="257"/>
        <v>-25</v>
      </c>
      <c r="AI265" s="42">
        <f t="shared" si="258"/>
        <v>-6.94</v>
      </c>
      <c r="AJ265" s="40">
        <f t="shared" si="259"/>
        <v>37</v>
      </c>
      <c r="AK265" s="41">
        <f t="shared" si="260"/>
        <v>48</v>
      </c>
      <c r="AL265" s="42">
        <f t="shared" si="261"/>
        <v>21.654</v>
      </c>
      <c r="AM265" s="43" t="str">
        <f t="shared" si="262"/>
        <v>-37º -48' -21,654" S</v>
      </c>
      <c r="AN265" s="43" t="str">
        <f t="shared" si="263"/>
        <v>122º 25' 6,94" W</v>
      </c>
      <c r="AO265" s="43" t="str">
        <f t="shared" si="264"/>
        <v>10 S 551180 4184452</v>
      </c>
    </row>
    <row r="266" spans="5:41" x14ac:dyDescent="0.25">
      <c r="E266" s="53">
        <v>37.799149</v>
      </c>
      <c r="F266" s="53">
        <v>-122.424587</v>
      </c>
      <c r="G266" s="52">
        <f t="shared" si="231"/>
        <v>-2.136712128544247</v>
      </c>
      <c r="H266" s="52">
        <f t="shared" si="232"/>
        <v>0.65971960450192213</v>
      </c>
      <c r="I266" s="52">
        <f t="shared" si="233"/>
        <v>10</v>
      </c>
      <c r="J266" s="52">
        <f t="shared" si="234"/>
        <v>-123</v>
      </c>
      <c r="K266" s="52">
        <f t="shared" si="235"/>
        <v>1.0042851408778475E-2</v>
      </c>
      <c r="L266" s="52">
        <f t="shared" si="236"/>
        <v>7.9353674083773133E-3</v>
      </c>
      <c r="M266" s="52">
        <f t="shared" si="237"/>
        <v>7.9355339781804774E-3</v>
      </c>
      <c r="N266" s="52">
        <f t="shared" si="238"/>
        <v>2.4422926852341043E-5</v>
      </c>
      <c r="O266" s="52">
        <f t="shared" si="239"/>
        <v>6383617.1791538503</v>
      </c>
      <c r="P266" s="52">
        <f t="shared" si="240"/>
        <v>1.3249039314252649E-7</v>
      </c>
      <c r="Q266" s="52">
        <f t="shared" si="241"/>
        <v>0.9685757732428798</v>
      </c>
      <c r="R266" s="52">
        <f t="shared" si="242"/>
        <v>0.60473932050004442</v>
      </c>
      <c r="S266" s="52">
        <f t="shared" si="243"/>
        <v>1.144007491123362</v>
      </c>
      <c r="T266" s="52">
        <f t="shared" si="244"/>
        <v>1.0091904484675327</v>
      </c>
      <c r="U266" s="52">
        <f t="shared" si="245"/>
        <v>1.8078422930332907</v>
      </c>
      <c r="V266" s="52">
        <f t="shared" si="265"/>
        <v>5.0546225567071803E-3</v>
      </c>
      <c r="W266" s="52">
        <f t="shared" si="246"/>
        <v>4.2582015317955055E-5</v>
      </c>
      <c r="X266" s="52">
        <f t="shared" si="247"/>
        <v>1.6740578955036711E-7</v>
      </c>
      <c r="Y266" s="52">
        <f t="shared" si="248"/>
        <v>4183530.5521954061</v>
      </c>
      <c r="Z266" s="38" t="str">
        <f t="shared" si="249"/>
        <v>S</v>
      </c>
      <c r="AA266" s="38" t="str">
        <f t="shared" si="250"/>
        <v>S</v>
      </c>
      <c r="AB266" s="38" t="str">
        <f t="shared" si="251"/>
        <v>U</v>
      </c>
      <c r="AC266" s="50">
        <f t="shared" si="252"/>
        <v>550657.4132660788</v>
      </c>
      <c r="AD266" s="50">
        <f t="shared" si="253"/>
        <v>4183686.4588314821</v>
      </c>
      <c r="AE266" s="51">
        <f t="shared" si="254"/>
        <v>10</v>
      </c>
      <c r="AF266" s="51" t="str">
        <f t="shared" si="255"/>
        <v>S</v>
      </c>
      <c r="AG266" s="40">
        <f t="shared" si="256"/>
        <v>-122</v>
      </c>
      <c r="AH266" s="41">
        <f t="shared" si="257"/>
        <v>-25</v>
      </c>
      <c r="AI266" s="42">
        <f t="shared" si="258"/>
        <v>-28.513000000000002</v>
      </c>
      <c r="AJ266" s="40">
        <f t="shared" si="259"/>
        <v>37</v>
      </c>
      <c r="AK266" s="41">
        <f t="shared" si="260"/>
        <v>47</v>
      </c>
      <c r="AL266" s="42">
        <f t="shared" si="261"/>
        <v>56.936</v>
      </c>
      <c r="AM266" s="43" t="str">
        <f t="shared" si="262"/>
        <v>-37º -47' -56,936" S</v>
      </c>
      <c r="AN266" s="43" t="str">
        <f t="shared" si="263"/>
        <v>122º 25' 28,513" W</v>
      </c>
      <c r="AO266" s="43" t="str">
        <f t="shared" si="264"/>
        <v>10 S 550657 4183686</v>
      </c>
    </row>
    <row r="267" spans="5:41" x14ac:dyDescent="0.25">
      <c r="E267" s="53">
        <v>37.789785000000002</v>
      </c>
      <c r="F267" s="53">
        <v>-122.410043</v>
      </c>
      <c r="G267" s="52">
        <f t="shared" si="231"/>
        <v>-2.1364582878578373</v>
      </c>
      <c r="H267" s="52">
        <f t="shared" si="232"/>
        <v>0.65955617187076543</v>
      </c>
      <c r="I267" s="52">
        <f t="shared" si="233"/>
        <v>10</v>
      </c>
      <c r="J267" s="52">
        <f t="shared" si="234"/>
        <v>-123</v>
      </c>
      <c r="K267" s="52">
        <f t="shared" si="235"/>
        <v>1.0296692095188131E-2</v>
      </c>
      <c r="L267" s="52">
        <f t="shared" si="236"/>
        <v>8.1369641000612909E-3</v>
      </c>
      <c r="M267" s="52">
        <f t="shared" si="237"/>
        <v>8.1371436904945499E-3</v>
      </c>
      <c r="N267" s="52">
        <f t="shared" si="238"/>
        <v>2.5671020077555617E-5</v>
      </c>
      <c r="O267" s="52">
        <f t="shared" si="239"/>
        <v>6383613.7884139139</v>
      </c>
      <c r="P267" s="52">
        <f t="shared" si="240"/>
        <v>1.3934331496132745E-7</v>
      </c>
      <c r="Q267" s="52">
        <f t="shared" si="241"/>
        <v>0.96849442401275809</v>
      </c>
      <c r="R267" s="52">
        <f t="shared" si="242"/>
        <v>0.60484183256498947</v>
      </c>
      <c r="S267" s="52">
        <f t="shared" si="243"/>
        <v>1.1438033838771444</v>
      </c>
      <c r="T267" s="52">
        <f t="shared" si="244"/>
        <v>1.0090629960491058</v>
      </c>
      <c r="U267" s="52">
        <f t="shared" si="245"/>
        <v>1.807683120643766</v>
      </c>
      <c r="V267" s="52">
        <f t="shared" si="265"/>
        <v>5.0546225567071803E-3</v>
      </c>
      <c r="W267" s="52">
        <f t="shared" si="246"/>
        <v>4.2582015317955055E-5</v>
      </c>
      <c r="X267" s="52">
        <f t="shared" si="247"/>
        <v>1.6740578955036711E-7</v>
      </c>
      <c r="Y267" s="52">
        <f t="shared" si="248"/>
        <v>4182491.6333087673</v>
      </c>
      <c r="Z267" s="38" t="str">
        <f t="shared" si="249"/>
        <v>S</v>
      </c>
      <c r="AA267" s="38" t="str">
        <f t="shared" si="250"/>
        <v>S</v>
      </c>
      <c r="AB267" s="38" t="str">
        <f t="shared" si="251"/>
        <v>U</v>
      </c>
      <c r="AC267" s="50">
        <f t="shared" si="252"/>
        <v>551944.38507364714</v>
      </c>
      <c r="AD267" s="50">
        <f t="shared" si="253"/>
        <v>4182655.5072093317</v>
      </c>
      <c r="AE267" s="51">
        <f t="shared" si="254"/>
        <v>10</v>
      </c>
      <c r="AF267" s="51" t="str">
        <f t="shared" si="255"/>
        <v>S</v>
      </c>
      <c r="AG267" s="40">
        <f t="shared" si="256"/>
        <v>-122</v>
      </c>
      <c r="AH267" s="41">
        <f t="shared" si="257"/>
        <v>-24</v>
      </c>
      <c r="AI267" s="42">
        <f t="shared" si="258"/>
        <v>-36.155000000000001</v>
      </c>
      <c r="AJ267" s="40">
        <f t="shared" si="259"/>
        <v>37</v>
      </c>
      <c r="AK267" s="41">
        <f t="shared" si="260"/>
        <v>47</v>
      </c>
      <c r="AL267" s="42">
        <f t="shared" si="261"/>
        <v>23.225999999999999</v>
      </c>
      <c r="AM267" s="43" t="str">
        <f t="shared" si="262"/>
        <v>-37º -47' -23,226" S</v>
      </c>
      <c r="AN267" s="43" t="str">
        <f t="shared" si="263"/>
        <v>122º 24' 36,155" W</v>
      </c>
      <c r="AO267" s="43" t="str">
        <f t="shared" si="264"/>
        <v>10 S 551944 4182656</v>
      </c>
    </row>
    <row r="268" spans="5:41" x14ac:dyDescent="0.25">
      <c r="E268" s="53">
        <v>37.800522000000001</v>
      </c>
      <c r="F268" s="53">
        <v>-122.41288400000001</v>
      </c>
      <c r="G268" s="52">
        <f t="shared" si="231"/>
        <v>-2.1365078726618867</v>
      </c>
      <c r="H268" s="52">
        <f t="shared" si="232"/>
        <v>0.65974356787255195</v>
      </c>
      <c r="I268" s="52">
        <f t="shared" si="233"/>
        <v>10</v>
      </c>
      <c r="J268" s="52">
        <f t="shared" si="234"/>
        <v>-123</v>
      </c>
      <c r="K268" s="52">
        <f t="shared" si="235"/>
        <v>1.0247107291138757E-2</v>
      </c>
      <c r="L268" s="52">
        <f t="shared" si="236"/>
        <v>8.0966042720069312E-3</v>
      </c>
      <c r="M268" s="52">
        <f t="shared" si="237"/>
        <v>8.0967812032659032E-3</v>
      </c>
      <c r="N268" s="52">
        <f t="shared" si="238"/>
        <v>2.5426814651785534E-5</v>
      </c>
      <c r="O268" s="52">
        <f t="shared" si="239"/>
        <v>6383617.6763467491</v>
      </c>
      <c r="P268" s="52">
        <f t="shared" si="240"/>
        <v>1.3792428455157362E-7</v>
      </c>
      <c r="Q268" s="52">
        <f t="shared" si="241"/>
        <v>0.96858769240531029</v>
      </c>
      <c r="R268" s="52">
        <f t="shared" si="242"/>
        <v>0.60472428095208919</v>
      </c>
      <c r="S268" s="52">
        <f t="shared" si="243"/>
        <v>1.144037414075207</v>
      </c>
      <c r="T268" s="52">
        <f t="shared" si="244"/>
        <v>1.0092091307944275</v>
      </c>
      <c r="U268" s="52">
        <f t="shared" si="245"/>
        <v>1.8078656215698639</v>
      </c>
      <c r="V268" s="52">
        <f t="shared" si="265"/>
        <v>5.0546225567071803E-3</v>
      </c>
      <c r="W268" s="52">
        <f t="shared" si="246"/>
        <v>4.2582015317955055E-5</v>
      </c>
      <c r="X268" s="52">
        <f t="shared" si="247"/>
        <v>1.6740578955036711E-7</v>
      </c>
      <c r="Y268" s="52">
        <f t="shared" si="248"/>
        <v>4183682.8842046456</v>
      </c>
      <c r="Z268" s="38" t="str">
        <f t="shared" si="249"/>
        <v>S</v>
      </c>
      <c r="AA268" s="38" t="str">
        <f t="shared" si="250"/>
        <v>S</v>
      </c>
      <c r="AB268" s="38" t="str">
        <f t="shared" si="251"/>
        <v>U</v>
      </c>
      <c r="AC268" s="50">
        <f t="shared" si="252"/>
        <v>551686.75798696652</v>
      </c>
      <c r="AD268" s="50">
        <f t="shared" si="253"/>
        <v>4183845.1992904972</v>
      </c>
      <c r="AE268" s="51">
        <f t="shared" si="254"/>
        <v>10</v>
      </c>
      <c r="AF268" s="51" t="str">
        <f t="shared" si="255"/>
        <v>S</v>
      </c>
      <c r="AG268" s="40">
        <f t="shared" si="256"/>
        <v>-122</v>
      </c>
      <c r="AH268" s="41">
        <f t="shared" si="257"/>
        <v>-24</v>
      </c>
      <c r="AI268" s="42">
        <f t="shared" si="258"/>
        <v>-46.381999999999998</v>
      </c>
      <c r="AJ268" s="40">
        <f t="shared" si="259"/>
        <v>37</v>
      </c>
      <c r="AK268" s="41">
        <f t="shared" si="260"/>
        <v>48</v>
      </c>
      <c r="AL268" s="42">
        <f t="shared" si="261"/>
        <v>1.879</v>
      </c>
      <c r="AM268" s="43" t="str">
        <f t="shared" si="262"/>
        <v>-37º -48' -1,879" S</v>
      </c>
      <c r="AN268" s="43" t="str">
        <f t="shared" si="263"/>
        <v>122º 24' 46,382" W</v>
      </c>
      <c r="AO268" s="43" t="str">
        <f t="shared" si="264"/>
        <v>10 S 551687 4183845</v>
      </c>
    </row>
    <row r="269" spans="5:41" x14ac:dyDescent="0.25">
      <c r="E269" s="53">
        <v>37.793655395507997</v>
      </c>
      <c r="F269" s="53">
        <v>-122.4144744873</v>
      </c>
      <c r="G269" s="52">
        <f t="shared" si="231"/>
        <v>-2.1365356319019821</v>
      </c>
      <c r="H269" s="52">
        <f t="shared" si="232"/>
        <v>0.65962372301573435</v>
      </c>
      <c r="I269" s="52">
        <f t="shared" si="233"/>
        <v>10</v>
      </c>
      <c r="J269" s="52">
        <f t="shared" si="234"/>
        <v>-123</v>
      </c>
      <c r="K269" s="52">
        <f t="shared" si="235"/>
        <v>1.0219348051043298E-2</v>
      </c>
      <c r="L269" s="52">
        <f t="shared" si="236"/>
        <v>8.075422060035059E-3</v>
      </c>
      <c r="M269" s="52">
        <f t="shared" si="237"/>
        <v>8.0755976062331786E-3</v>
      </c>
      <c r="N269" s="52">
        <f t="shared" si="238"/>
        <v>2.5287679538354979E-5</v>
      </c>
      <c r="O269" s="52">
        <f t="shared" si="239"/>
        <v>6383615.1898636287</v>
      </c>
      <c r="P269" s="52">
        <f t="shared" si="240"/>
        <v>1.3722903533431693E-7</v>
      </c>
      <c r="Q269" s="52">
        <f t="shared" si="241"/>
        <v>0.96852806040504169</v>
      </c>
      <c r="R269" s="52">
        <f t="shared" si="242"/>
        <v>0.60479947406275691</v>
      </c>
      <c r="S269" s="52">
        <f t="shared" si="243"/>
        <v>1.1438877532182552</v>
      </c>
      <c r="T269" s="52">
        <f t="shared" si="244"/>
        <v>1.0091156834293806</v>
      </c>
      <c r="U269" s="52">
        <f t="shared" si="245"/>
        <v>1.8077489255915402</v>
      </c>
      <c r="V269" s="52">
        <f t="shared" si="265"/>
        <v>5.0546225567071803E-3</v>
      </c>
      <c r="W269" s="52">
        <f t="shared" si="246"/>
        <v>4.2582015317955055E-5</v>
      </c>
      <c r="X269" s="52">
        <f t="shared" si="247"/>
        <v>1.6740578955036711E-7</v>
      </c>
      <c r="Y269" s="52">
        <f t="shared" si="248"/>
        <v>4182921.0464989091</v>
      </c>
      <c r="Z269" s="38" t="str">
        <f t="shared" si="249"/>
        <v>S</v>
      </c>
      <c r="AA269" s="38" t="str">
        <f t="shared" si="250"/>
        <v>S</v>
      </c>
      <c r="AB269" s="38" t="str">
        <f t="shared" si="251"/>
        <v>U</v>
      </c>
      <c r="AC269" s="50">
        <f t="shared" si="252"/>
        <v>551551.50990449765</v>
      </c>
      <c r="AD269" s="50">
        <f t="shared" si="253"/>
        <v>4183082.4733362789</v>
      </c>
      <c r="AE269" s="51">
        <f t="shared" si="254"/>
        <v>10</v>
      </c>
      <c r="AF269" s="51" t="str">
        <f t="shared" si="255"/>
        <v>S</v>
      </c>
      <c r="AG269" s="40">
        <f t="shared" si="256"/>
        <v>-122</v>
      </c>
      <c r="AH269" s="41">
        <f t="shared" si="257"/>
        <v>-24</v>
      </c>
      <c r="AI269" s="42">
        <f t="shared" si="258"/>
        <v>-52.107999999999997</v>
      </c>
      <c r="AJ269" s="40">
        <f t="shared" si="259"/>
        <v>37</v>
      </c>
      <c r="AK269" s="41">
        <f t="shared" si="260"/>
        <v>47</v>
      </c>
      <c r="AL269" s="42">
        <f t="shared" si="261"/>
        <v>37.158999999999999</v>
      </c>
      <c r="AM269" s="43" t="str">
        <f t="shared" si="262"/>
        <v>-37º -47' -37,159" S</v>
      </c>
      <c r="AN269" s="43" t="str">
        <f t="shared" si="263"/>
        <v>122º 24' 52,108" W</v>
      </c>
      <c r="AO269" s="43" t="str">
        <f t="shared" si="264"/>
        <v>10 S 551552 4183082</v>
      </c>
    </row>
    <row r="270" spans="5:41" x14ac:dyDescent="0.25">
      <c r="E270" s="53">
        <v>37.799188999999998</v>
      </c>
      <c r="F270" s="53">
        <v>-122.39803499999999</v>
      </c>
      <c r="G270" s="52">
        <f t="shared" si="231"/>
        <v>-2.1362487087212574</v>
      </c>
      <c r="H270" s="52">
        <f t="shared" si="232"/>
        <v>0.6597203026336228</v>
      </c>
      <c r="I270" s="52">
        <f t="shared" si="233"/>
        <v>10</v>
      </c>
      <c r="J270" s="52">
        <f t="shared" si="234"/>
        <v>-123</v>
      </c>
      <c r="K270" s="52">
        <f t="shared" si="235"/>
        <v>1.0506271231768061E-2</v>
      </c>
      <c r="L270" s="52">
        <f t="shared" si="236"/>
        <v>8.30152129644573E-3</v>
      </c>
      <c r="M270" s="52">
        <f t="shared" si="237"/>
        <v>8.3017120048193178E-3</v>
      </c>
      <c r="N270" s="52">
        <f t="shared" si="238"/>
        <v>2.6728953389731913E-5</v>
      </c>
      <c r="O270" s="52">
        <f t="shared" si="239"/>
        <v>6383617.1936386246</v>
      </c>
      <c r="P270" s="52">
        <f t="shared" si="240"/>
        <v>1.4499964324497102E-7</v>
      </c>
      <c r="Q270" s="52">
        <f t="shared" si="241"/>
        <v>0.96857612051869679</v>
      </c>
      <c r="R270" s="52">
        <f t="shared" si="242"/>
        <v>0.60473888237999307</v>
      </c>
      <c r="S270" s="52">
        <f t="shared" si="243"/>
        <v>1.1440083628929711</v>
      </c>
      <c r="T270" s="52">
        <f t="shared" si="244"/>
        <v>1.0091909927647267</v>
      </c>
      <c r="U270" s="52">
        <f t="shared" si="245"/>
        <v>1.8078429727069849</v>
      </c>
      <c r="V270" s="52">
        <f t="shared" si="265"/>
        <v>5.0546225567071803E-3</v>
      </c>
      <c r="W270" s="52">
        <f t="shared" si="246"/>
        <v>4.2582015317955055E-5</v>
      </c>
      <c r="X270" s="52">
        <f t="shared" si="247"/>
        <v>1.6740578955036711E-7</v>
      </c>
      <c r="Y270" s="52">
        <f t="shared" si="248"/>
        <v>4183534.9901267081</v>
      </c>
      <c r="Z270" s="38" t="str">
        <f t="shared" si="249"/>
        <v>S</v>
      </c>
      <c r="AA270" s="38" t="str">
        <f t="shared" si="250"/>
        <v>S</v>
      </c>
      <c r="AB270" s="38" t="str">
        <f t="shared" si="251"/>
        <v>U</v>
      </c>
      <c r="AC270" s="50">
        <f t="shared" si="252"/>
        <v>552994.95405201707</v>
      </c>
      <c r="AD270" s="50">
        <f t="shared" si="253"/>
        <v>4183705.6175578758</v>
      </c>
      <c r="AE270" s="51">
        <f t="shared" si="254"/>
        <v>10</v>
      </c>
      <c r="AF270" s="51" t="str">
        <f t="shared" si="255"/>
        <v>S</v>
      </c>
      <c r="AG270" s="40">
        <f t="shared" si="256"/>
        <v>-122</v>
      </c>
      <c r="AH270" s="41">
        <f t="shared" si="257"/>
        <v>-23</v>
      </c>
      <c r="AI270" s="42">
        <f t="shared" si="258"/>
        <v>-52.926000000000002</v>
      </c>
      <c r="AJ270" s="40">
        <f t="shared" si="259"/>
        <v>37</v>
      </c>
      <c r="AK270" s="41">
        <f t="shared" si="260"/>
        <v>47</v>
      </c>
      <c r="AL270" s="42">
        <f t="shared" si="261"/>
        <v>57.08</v>
      </c>
      <c r="AM270" s="43" t="str">
        <f t="shared" si="262"/>
        <v>-37º -47' -57,08" S</v>
      </c>
      <c r="AN270" s="43" t="str">
        <f t="shared" si="263"/>
        <v>122º 23' 52,926" W</v>
      </c>
      <c r="AO270" s="43" t="str">
        <f t="shared" si="264"/>
        <v>10 S 552995 4183706</v>
      </c>
    </row>
    <row r="271" spans="5:41" x14ac:dyDescent="0.25">
      <c r="E271" s="53">
        <v>37.805765000000001</v>
      </c>
      <c r="F271" s="53">
        <v>-122.40998</v>
      </c>
      <c r="G271" s="52">
        <f t="shared" si="231"/>
        <v>-2.1364571883004082</v>
      </c>
      <c r="H271" s="52">
        <f t="shared" si="232"/>
        <v>0.65983507548523401</v>
      </c>
      <c r="I271" s="52">
        <f t="shared" si="233"/>
        <v>10</v>
      </c>
      <c r="J271" s="52">
        <f t="shared" si="234"/>
        <v>-123</v>
      </c>
      <c r="K271" s="52">
        <f t="shared" si="235"/>
        <v>1.0297791652617239E-2</v>
      </c>
      <c r="L271" s="52">
        <f t="shared" si="236"/>
        <v>8.1360727891666585E-3</v>
      </c>
      <c r="M271" s="52">
        <f t="shared" si="237"/>
        <v>8.1362523205886824E-3</v>
      </c>
      <c r="N271" s="52">
        <f t="shared" si="238"/>
        <v>2.5680181673148894E-5</v>
      </c>
      <c r="O271" s="52">
        <f t="shared" si="239"/>
        <v>6383619.57500742</v>
      </c>
      <c r="P271" s="52">
        <f t="shared" si="240"/>
        <v>1.3925252843116504E-7</v>
      </c>
      <c r="Q271" s="52">
        <f t="shared" si="241"/>
        <v>0.96863318698958234</v>
      </c>
      <c r="R271" s="52">
        <f t="shared" si="242"/>
        <v>0.60466682983973441</v>
      </c>
      <c r="S271" s="52">
        <f t="shared" si="243"/>
        <v>1.1441516689800251</v>
      </c>
      <c r="T271" s="52">
        <f t="shared" si="244"/>
        <v>1.0092804591949525</v>
      </c>
      <c r="U271" s="52">
        <f t="shared" si="245"/>
        <v>1.8079546810415443</v>
      </c>
      <c r="V271" s="52">
        <f t="shared" si="265"/>
        <v>5.0546225567071803E-3</v>
      </c>
      <c r="W271" s="52">
        <f t="shared" si="246"/>
        <v>4.2582015317955055E-5</v>
      </c>
      <c r="X271" s="52">
        <f t="shared" si="247"/>
        <v>1.6740578955036711E-7</v>
      </c>
      <c r="Y271" s="52">
        <f t="shared" si="248"/>
        <v>4184264.5864435928</v>
      </c>
      <c r="Z271" s="38" t="str">
        <f t="shared" si="249"/>
        <v>S</v>
      </c>
      <c r="AA271" s="38" t="str">
        <f t="shared" si="250"/>
        <v>S</v>
      </c>
      <c r="AB271" s="38" t="str">
        <f t="shared" si="251"/>
        <v>U</v>
      </c>
      <c r="AC271" s="50">
        <f t="shared" si="252"/>
        <v>551938.74199177639</v>
      </c>
      <c r="AD271" s="50">
        <f t="shared" si="253"/>
        <v>4184428.5189768393</v>
      </c>
      <c r="AE271" s="51">
        <f t="shared" si="254"/>
        <v>10</v>
      </c>
      <c r="AF271" s="51" t="str">
        <f t="shared" si="255"/>
        <v>S</v>
      </c>
      <c r="AG271" s="40">
        <f t="shared" si="256"/>
        <v>-122</v>
      </c>
      <c r="AH271" s="41">
        <f t="shared" si="257"/>
        <v>-24</v>
      </c>
      <c r="AI271" s="42">
        <f t="shared" si="258"/>
        <v>-35.927999999999997</v>
      </c>
      <c r="AJ271" s="40">
        <f t="shared" si="259"/>
        <v>37</v>
      </c>
      <c r="AK271" s="41">
        <f t="shared" si="260"/>
        <v>48</v>
      </c>
      <c r="AL271" s="42">
        <f t="shared" si="261"/>
        <v>20.754000000000001</v>
      </c>
      <c r="AM271" s="43" t="str">
        <f t="shared" si="262"/>
        <v>-37º -48' -20,754" S</v>
      </c>
      <c r="AN271" s="43" t="str">
        <f t="shared" si="263"/>
        <v>122º 24' 35,928" W</v>
      </c>
      <c r="AO271" s="43" t="str">
        <f t="shared" si="264"/>
        <v>10 S 551939 4184429</v>
      </c>
    </row>
    <row r="272" spans="5:41" x14ac:dyDescent="0.25">
      <c r="E272" s="53">
        <v>37.790425999999997</v>
      </c>
      <c r="F272" s="53">
        <v>-122.397158</v>
      </c>
      <c r="G272" s="52">
        <f t="shared" si="231"/>
        <v>-2.1362334021837177</v>
      </c>
      <c r="H272" s="52">
        <f t="shared" si="232"/>
        <v>0.65956735943127054</v>
      </c>
      <c r="I272" s="52">
        <f t="shared" si="233"/>
        <v>10</v>
      </c>
      <c r="J272" s="52">
        <f t="shared" si="234"/>
        <v>-123</v>
      </c>
      <c r="K272" s="52">
        <f t="shared" si="235"/>
        <v>1.0521577769307733E-2</v>
      </c>
      <c r="L272" s="52">
        <f t="shared" si="236"/>
        <v>8.3146014570377059E-3</v>
      </c>
      <c r="M272" s="52">
        <f t="shared" si="237"/>
        <v>8.3147930683173318E-3</v>
      </c>
      <c r="N272" s="52">
        <f t="shared" si="238"/>
        <v>2.6804788023415682E-5</v>
      </c>
      <c r="O272" s="52">
        <f t="shared" si="239"/>
        <v>6383614.0205131928</v>
      </c>
      <c r="P272" s="52">
        <f t="shared" si="240"/>
        <v>1.4549146726667743E-7</v>
      </c>
      <c r="Q272" s="52">
        <f t="shared" si="241"/>
        <v>0.9684999959639472</v>
      </c>
      <c r="R272" s="52">
        <f t="shared" si="242"/>
        <v>0.60483481853190757</v>
      </c>
      <c r="S272" s="52">
        <f t="shared" si="243"/>
        <v>1.1438173574132442</v>
      </c>
      <c r="T272" s="52">
        <f t="shared" si="244"/>
        <v>1.00907172269291</v>
      </c>
      <c r="U272" s="52">
        <f t="shared" si="245"/>
        <v>1.8076940204348493</v>
      </c>
      <c r="V272" s="52">
        <f t="shared" si="265"/>
        <v>5.0546225567071803E-3</v>
      </c>
      <c r="W272" s="52">
        <f t="shared" si="246"/>
        <v>4.2582015317955055E-5</v>
      </c>
      <c r="X272" s="52">
        <f t="shared" si="247"/>
        <v>1.6740578955036711E-7</v>
      </c>
      <c r="Y272" s="52">
        <f t="shared" si="248"/>
        <v>4182562.7510482012</v>
      </c>
      <c r="Z272" s="38" t="str">
        <f t="shared" si="249"/>
        <v>S</v>
      </c>
      <c r="AA272" s="38" t="str">
        <f t="shared" si="250"/>
        <v>S</v>
      </c>
      <c r="AB272" s="38" t="str">
        <f t="shared" si="251"/>
        <v>U</v>
      </c>
      <c r="AC272" s="50">
        <f t="shared" si="252"/>
        <v>553078.43218272924</v>
      </c>
      <c r="AD272" s="50">
        <f t="shared" si="253"/>
        <v>4182733.8624937395</v>
      </c>
      <c r="AE272" s="51">
        <f t="shared" si="254"/>
        <v>10</v>
      </c>
      <c r="AF272" s="51" t="str">
        <f t="shared" si="255"/>
        <v>S</v>
      </c>
      <c r="AG272" s="40">
        <f t="shared" si="256"/>
        <v>-122</v>
      </c>
      <c r="AH272" s="41">
        <f t="shared" si="257"/>
        <v>-23</v>
      </c>
      <c r="AI272" s="42">
        <f t="shared" si="258"/>
        <v>-49.768999999999998</v>
      </c>
      <c r="AJ272" s="40">
        <f t="shared" si="259"/>
        <v>37</v>
      </c>
      <c r="AK272" s="41">
        <f t="shared" si="260"/>
        <v>47</v>
      </c>
      <c r="AL272" s="42">
        <f t="shared" si="261"/>
        <v>25.533999999999999</v>
      </c>
      <c r="AM272" s="43" t="str">
        <f t="shared" si="262"/>
        <v>-37º -47' -25,534" S</v>
      </c>
      <c r="AN272" s="43" t="str">
        <f t="shared" si="263"/>
        <v>122º 23' 49,769" W</v>
      </c>
      <c r="AO272" s="43" t="str">
        <f t="shared" si="264"/>
        <v>10 S 553078 4182734</v>
      </c>
    </row>
    <row r="273" spans="5:41" x14ac:dyDescent="0.25">
      <c r="E273" s="53">
        <v>37.793118999999997</v>
      </c>
      <c r="F273" s="53">
        <v>-122.39804700000001</v>
      </c>
      <c r="G273" s="52">
        <f t="shared" si="231"/>
        <v>-2.136248918160768</v>
      </c>
      <c r="H273" s="52">
        <f t="shared" si="232"/>
        <v>0.65961436114802674</v>
      </c>
      <c r="I273" s="52">
        <f t="shared" si="233"/>
        <v>10</v>
      </c>
      <c r="J273" s="52">
        <f t="shared" si="234"/>
        <v>-123</v>
      </c>
      <c r="K273" s="52">
        <f t="shared" si="235"/>
        <v>1.0506061792257437E-2</v>
      </c>
      <c r="L273" s="52">
        <f t="shared" si="236"/>
        <v>8.3020379250842279E-3</v>
      </c>
      <c r="M273" s="52">
        <f t="shared" si="237"/>
        <v>8.3022286690661862E-3</v>
      </c>
      <c r="N273" s="52">
        <f t="shared" si="238"/>
        <v>2.6726433027368657E-5</v>
      </c>
      <c r="O273" s="52">
        <f t="shared" si="239"/>
        <v>6383614.9956346964</v>
      </c>
      <c r="P273" s="52">
        <f t="shared" si="240"/>
        <v>1.4504152495185225E-7</v>
      </c>
      <c r="Q273" s="52">
        <f t="shared" si="241"/>
        <v>0.96852339981529567</v>
      </c>
      <c r="R273" s="52">
        <f t="shared" si="242"/>
        <v>0.60480534555207677</v>
      </c>
      <c r="S273" s="52">
        <f t="shared" si="243"/>
        <v>1.1438760610556746</v>
      </c>
      <c r="T273" s="52">
        <f t="shared" si="244"/>
        <v>1.0091083821797751</v>
      </c>
      <c r="U273" s="52">
        <f t="shared" si="245"/>
        <v>1.8077398069626407</v>
      </c>
      <c r="V273" s="52">
        <f t="shared" si="265"/>
        <v>5.0546225567071803E-3</v>
      </c>
      <c r="W273" s="52">
        <f t="shared" si="246"/>
        <v>4.2582015317955055E-5</v>
      </c>
      <c r="X273" s="52">
        <f t="shared" si="247"/>
        <v>1.6740578955036711E-7</v>
      </c>
      <c r="Y273" s="52">
        <f t="shared" si="248"/>
        <v>4182861.534397074</v>
      </c>
      <c r="Z273" s="38" t="str">
        <f t="shared" si="249"/>
        <v>S</v>
      </c>
      <c r="AA273" s="38" t="str">
        <f t="shared" si="250"/>
        <v>S</v>
      </c>
      <c r="AB273" s="38" t="str">
        <f t="shared" si="251"/>
        <v>U</v>
      </c>
      <c r="AC273" s="50">
        <f t="shared" si="252"/>
        <v>552998.23399135401</v>
      </c>
      <c r="AD273" s="50">
        <f t="shared" si="253"/>
        <v>4183032.1456804732</v>
      </c>
      <c r="AE273" s="51">
        <f t="shared" si="254"/>
        <v>10</v>
      </c>
      <c r="AF273" s="51" t="str">
        <f t="shared" si="255"/>
        <v>S</v>
      </c>
      <c r="AG273" s="40">
        <f t="shared" si="256"/>
        <v>-122</v>
      </c>
      <c r="AH273" s="41">
        <f t="shared" si="257"/>
        <v>-23</v>
      </c>
      <c r="AI273" s="42">
        <f t="shared" si="258"/>
        <v>-52.969000000000001</v>
      </c>
      <c r="AJ273" s="40">
        <f t="shared" si="259"/>
        <v>37</v>
      </c>
      <c r="AK273" s="41">
        <f t="shared" si="260"/>
        <v>47</v>
      </c>
      <c r="AL273" s="42">
        <f t="shared" si="261"/>
        <v>35.228000000000002</v>
      </c>
      <c r="AM273" s="43" t="str">
        <f t="shared" si="262"/>
        <v>-37º -47' -35,228" S</v>
      </c>
      <c r="AN273" s="43" t="str">
        <f t="shared" si="263"/>
        <v>122º 23' 52,969" W</v>
      </c>
      <c r="AO273" s="43" t="str">
        <f t="shared" si="264"/>
        <v>10 S 552998 4183032</v>
      </c>
    </row>
    <row r="274" spans="5:41" x14ac:dyDescent="0.25">
      <c r="E274" s="53">
        <v>37.790514999999999</v>
      </c>
      <c r="F274" s="53">
        <v>-122.40407500000001</v>
      </c>
      <c r="G274" s="52">
        <f t="shared" si="231"/>
        <v>-2.1363541266080781</v>
      </c>
      <c r="H274" s="52">
        <f t="shared" si="232"/>
        <v>0.65956891277430485</v>
      </c>
      <c r="I274" s="52">
        <f t="shared" si="233"/>
        <v>10</v>
      </c>
      <c r="J274" s="52">
        <f t="shared" si="234"/>
        <v>-123</v>
      </c>
      <c r="K274" s="52">
        <f t="shared" si="235"/>
        <v>1.0400853344947336E-2</v>
      </c>
      <c r="L274" s="52">
        <f t="shared" si="236"/>
        <v>8.2191934057602705E-3</v>
      </c>
      <c r="M274" s="52">
        <f t="shared" si="237"/>
        <v>8.2193784961836283E-3</v>
      </c>
      <c r="N274" s="52">
        <f t="shared" si="238"/>
        <v>2.6193207245284178E-5</v>
      </c>
      <c r="O274" s="52">
        <f t="shared" si="239"/>
        <v>6383614.0527392542</v>
      </c>
      <c r="P274" s="52">
        <f t="shared" si="240"/>
        <v>1.4217117297041468E-7</v>
      </c>
      <c r="Q274" s="52">
        <f t="shared" si="241"/>
        <v>0.96850076956626086</v>
      </c>
      <c r="R274" s="52">
        <f t="shared" si="242"/>
        <v>0.60483384462633971</v>
      </c>
      <c r="S274" s="52">
        <f t="shared" si="243"/>
        <v>1.1438192975574353</v>
      </c>
      <c r="T274" s="52">
        <f t="shared" si="244"/>
        <v>1.0090729343246614</v>
      </c>
      <c r="U274" s="52">
        <f t="shared" si="245"/>
        <v>1.8076955337775251</v>
      </c>
      <c r="V274" s="52">
        <f t="shared" si="265"/>
        <v>5.0546225567071803E-3</v>
      </c>
      <c r="W274" s="52">
        <f t="shared" si="246"/>
        <v>4.2582015317955055E-5</v>
      </c>
      <c r="X274" s="52">
        <f t="shared" si="247"/>
        <v>1.6740578955036711E-7</v>
      </c>
      <c r="Y274" s="52">
        <f t="shared" si="248"/>
        <v>4182572.6254307334</v>
      </c>
      <c r="Z274" s="38" t="str">
        <f t="shared" si="249"/>
        <v>S</v>
      </c>
      <c r="AA274" s="38" t="str">
        <f t="shared" si="250"/>
        <v>S</v>
      </c>
      <c r="AB274" s="38" t="str">
        <f t="shared" si="251"/>
        <v>U</v>
      </c>
      <c r="AC274" s="50">
        <f t="shared" si="252"/>
        <v>552469.34255956323</v>
      </c>
      <c r="AD274" s="50">
        <f t="shared" si="253"/>
        <v>4182739.8327803626</v>
      </c>
      <c r="AE274" s="51">
        <f t="shared" si="254"/>
        <v>10</v>
      </c>
      <c r="AF274" s="51" t="str">
        <f t="shared" si="255"/>
        <v>S</v>
      </c>
      <c r="AG274" s="40">
        <f t="shared" si="256"/>
        <v>-122</v>
      </c>
      <c r="AH274" s="41">
        <f t="shared" si="257"/>
        <v>-24</v>
      </c>
      <c r="AI274" s="42">
        <f t="shared" si="258"/>
        <v>-14.67</v>
      </c>
      <c r="AJ274" s="40">
        <f t="shared" si="259"/>
        <v>37</v>
      </c>
      <c r="AK274" s="41">
        <f t="shared" si="260"/>
        <v>47</v>
      </c>
      <c r="AL274" s="42">
        <f t="shared" si="261"/>
        <v>25.853999999999999</v>
      </c>
      <c r="AM274" s="43" t="str">
        <f t="shared" si="262"/>
        <v>-37º -47' -25,854" S</v>
      </c>
      <c r="AN274" s="43" t="str">
        <f t="shared" si="263"/>
        <v>122º 24' 14,67" W</v>
      </c>
      <c r="AO274" s="43" t="str">
        <f t="shared" si="264"/>
        <v>10 S 552469 4182740</v>
      </c>
    </row>
    <row r="275" spans="5:41" x14ac:dyDescent="0.25">
      <c r="E275" s="53">
        <v>37.786560000000001</v>
      </c>
      <c r="F275" s="53">
        <v>-122.411385</v>
      </c>
      <c r="G275" s="52">
        <f t="shared" si="231"/>
        <v>-2.1364817101763989</v>
      </c>
      <c r="H275" s="52">
        <f t="shared" si="232"/>
        <v>0.65949988500238854</v>
      </c>
      <c r="I275" s="52">
        <f t="shared" si="233"/>
        <v>10</v>
      </c>
      <c r="J275" s="52">
        <f t="shared" si="234"/>
        <v>-123</v>
      </c>
      <c r="K275" s="52">
        <f t="shared" si="235"/>
        <v>1.027326977662657E-2</v>
      </c>
      <c r="L275" s="52">
        <f t="shared" si="236"/>
        <v>8.1188095705717906E-3</v>
      </c>
      <c r="M275" s="52">
        <f t="shared" si="237"/>
        <v>8.1189879615909052E-3</v>
      </c>
      <c r="N275" s="52">
        <f t="shared" si="238"/>
        <v>2.555362038858533E-5</v>
      </c>
      <c r="O275" s="52">
        <f t="shared" si="239"/>
        <v>6383612.6206963826</v>
      </c>
      <c r="P275" s="52">
        <f t="shared" si="240"/>
        <v>1.3873430720988326E-7</v>
      </c>
      <c r="Q275" s="52">
        <f t="shared" si="241"/>
        <v>0.96846638304850052</v>
      </c>
      <c r="R275" s="52">
        <f t="shared" si="242"/>
        <v>0.60487711423427137</v>
      </c>
      <c r="S275" s="52">
        <f t="shared" si="243"/>
        <v>1.1437330765266389</v>
      </c>
      <c r="T275" s="52">
        <f t="shared" si="244"/>
        <v>1.0090190859535471</v>
      </c>
      <c r="U275" s="52">
        <f t="shared" si="245"/>
        <v>1.8076282729932904</v>
      </c>
      <c r="V275" s="52">
        <f t="shared" si="265"/>
        <v>5.0546225567071803E-3</v>
      </c>
      <c r="W275" s="52">
        <f t="shared" si="246"/>
        <v>4.2582015317955055E-5</v>
      </c>
      <c r="X275" s="52">
        <f t="shared" si="247"/>
        <v>1.6740578955036711E-7</v>
      </c>
      <c r="Y275" s="52">
        <f t="shared" si="248"/>
        <v>4182133.8257670528</v>
      </c>
      <c r="Z275" s="38" t="str">
        <f t="shared" si="249"/>
        <v>S</v>
      </c>
      <c r="AA275" s="38" t="str">
        <f t="shared" si="250"/>
        <v>S</v>
      </c>
      <c r="AB275" s="38" t="str">
        <f t="shared" si="251"/>
        <v>U</v>
      </c>
      <c r="AC275" s="50">
        <f t="shared" si="252"/>
        <v>551828.47641568957</v>
      </c>
      <c r="AD275" s="50">
        <f t="shared" si="253"/>
        <v>4182296.9502033009</v>
      </c>
      <c r="AE275" s="51">
        <f t="shared" si="254"/>
        <v>10</v>
      </c>
      <c r="AF275" s="51" t="str">
        <f t="shared" si="255"/>
        <v>S</v>
      </c>
      <c r="AG275" s="40">
        <f t="shared" si="256"/>
        <v>-122</v>
      </c>
      <c r="AH275" s="41">
        <f t="shared" si="257"/>
        <v>-24</v>
      </c>
      <c r="AI275" s="42">
        <f t="shared" si="258"/>
        <v>-40.985999999999997</v>
      </c>
      <c r="AJ275" s="40">
        <f t="shared" si="259"/>
        <v>37</v>
      </c>
      <c r="AK275" s="41">
        <f t="shared" si="260"/>
        <v>47</v>
      </c>
      <c r="AL275" s="42">
        <f t="shared" si="261"/>
        <v>11.616</v>
      </c>
      <c r="AM275" s="43" t="str">
        <f t="shared" si="262"/>
        <v>-37º -47' -11,616" S</v>
      </c>
      <c r="AN275" s="43" t="str">
        <f t="shared" si="263"/>
        <v>122º 24' 40,986" W</v>
      </c>
      <c r="AO275" s="43" t="str">
        <f t="shared" si="264"/>
        <v>10 S 551828 4182297</v>
      </c>
    </row>
    <row r="276" spans="5:41" x14ac:dyDescent="0.25">
      <c r="E276" s="53">
        <v>37.793655000000001</v>
      </c>
      <c r="F276" s="53">
        <v>-122.391913</v>
      </c>
      <c r="G276" s="52">
        <f t="shared" si="231"/>
        <v>-2.1361418596644506</v>
      </c>
      <c r="H276" s="52">
        <f t="shared" si="232"/>
        <v>0.65962371611281756</v>
      </c>
      <c r="I276" s="52">
        <f t="shared" si="233"/>
        <v>10</v>
      </c>
      <c r="J276" s="52">
        <f t="shared" si="234"/>
        <v>-123</v>
      </c>
      <c r="K276" s="52">
        <f t="shared" si="235"/>
        <v>1.0613120288574862E-2</v>
      </c>
      <c r="L276" s="52">
        <f t="shared" si="236"/>
        <v>8.3865730530928162E-3</v>
      </c>
      <c r="M276" s="52">
        <f t="shared" si="237"/>
        <v>8.3867696834989836E-3</v>
      </c>
      <c r="N276" s="52">
        <f t="shared" si="238"/>
        <v>2.7274047023517767E-5</v>
      </c>
      <c r="O276" s="52">
        <f t="shared" si="239"/>
        <v>6383615.1897204155</v>
      </c>
      <c r="P276" s="52">
        <f t="shared" si="240"/>
        <v>1.4800831250045627E-7</v>
      </c>
      <c r="Q276" s="52">
        <f t="shared" si="241"/>
        <v>0.96852805696870903</v>
      </c>
      <c r="R276" s="52">
        <f t="shared" si="242"/>
        <v>0.60479947839218906</v>
      </c>
      <c r="S276" s="52">
        <f t="shared" si="243"/>
        <v>1.143887744597172</v>
      </c>
      <c r="T276" s="52">
        <f t="shared" si="244"/>
        <v>1.0091156780459263</v>
      </c>
      <c r="U276" s="52">
        <f t="shared" si="245"/>
        <v>1.8077489188681206</v>
      </c>
      <c r="V276" s="52">
        <f t="shared" si="265"/>
        <v>5.0546225567071803E-3</v>
      </c>
      <c r="W276" s="52">
        <f t="shared" si="246"/>
        <v>4.2582015317955055E-5</v>
      </c>
      <c r="X276" s="52">
        <f t="shared" si="247"/>
        <v>1.6740578955036711E-7</v>
      </c>
      <c r="Y276" s="52">
        <f t="shared" si="248"/>
        <v>4182921.0026180162</v>
      </c>
      <c r="Z276" s="38" t="str">
        <f t="shared" si="249"/>
        <v>S</v>
      </c>
      <c r="AA276" s="38" t="str">
        <f t="shared" si="250"/>
        <v>S</v>
      </c>
      <c r="AB276" s="38" t="str">
        <f t="shared" si="251"/>
        <v>U</v>
      </c>
      <c r="AC276" s="50">
        <f t="shared" si="252"/>
        <v>553537.91298562265</v>
      </c>
      <c r="AD276" s="50">
        <f t="shared" si="253"/>
        <v>4183095.1096646502</v>
      </c>
      <c r="AE276" s="51">
        <f t="shared" si="254"/>
        <v>10</v>
      </c>
      <c r="AF276" s="51" t="str">
        <f t="shared" si="255"/>
        <v>S</v>
      </c>
      <c r="AG276" s="40">
        <f t="shared" si="256"/>
        <v>-122</v>
      </c>
      <c r="AH276" s="41">
        <f t="shared" si="257"/>
        <v>-23</v>
      </c>
      <c r="AI276" s="42">
        <f t="shared" si="258"/>
        <v>-30.887</v>
      </c>
      <c r="AJ276" s="40">
        <f t="shared" si="259"/>
        <v>37</v>
      </c>
      <c r="AK276" s="41">
        <f t="shared" si="260"/>
        <v>47</v>
      </c>
      <c r="AL276" s="42">
        <f t="shared" si="261"/>
        <v>37.158000000000001</v>
      </c>
      <c r="AM276" s="43" t="str">
        <f t="shared" si="262"/>
        <v>-37º -47' -37,158" S</v>
      </c>
      <c r="AN276" s="43" t="str">
        <f t="shared" si="263"/>
        <v>122º 23' 30,887" W</v>
      </c>
      <c r="AO276" s="43" t="str">
        <f t="shared" si="264"/>
        <v>10 S 553538 4183095</v>
      </c>
    </row>
    <row r="277" spans="5:41" x14ac:dyDescent="0.25">
      <c r="E277" s="53">
        <v>37.778937999999997</v>
      </c>
      <c r="F277" s="53">
        <v>-122.401698</v>
      </c>
      <c r="G277" s="52">
        <f t="shared" si="231"/>
        <v>-2.136312640131758</v>
      </c>
      <c r="H277" s="52">
        <f t="shared" si="232"/>
        <v>0.65936685600680145</v>
      </c>
      <c r="I277" s="52">
        <f t="shared" si="233"/>
        <v>10</v>
      </c>
      <c r="J277" s="52">
        <f t="shared" si="234"/>
        <v>-123</v>
      </c>
      <c r="K277" s="52">
        <f t="shared" si="235"/>
        <v>1.044233982126741E-2</v>
      </c>
      <c r="L277" s="52">
        <f t="shared" si="236"/>
        <v>8.2532693139796137E-3</v>
      </c>
      <c r="M277" s="52">
        <f t="shared" si="237"/>
        <v>8.253456716119616E-3</v>
      </c>
      <c r="N277" s="52">
        <f t="shared" si="238"/>
        <v>2.6399840748037029E-5</v>
      </c>
      <c r="O277" s="52">
        <f t="shared" si="239"/>
        <v>6383609.8610370755</v>
      </c>
      <c r="P277" s="52">
        <f t="shared" si="240"/>
        <v>1.4339744162858197E-7</v>
      </c>
      <c r="Q277" s="52">
        <f t="shared" si="241"/>
        <v>0.96840006194921435</v>
      </c>
      <c r="R277" s="52">
        <f t="shared" si="242"/>
        <v>0.60496045061296666</v>
      </c>
      <c r="S277" s="52">
        <f t="shared" si="243"/>
        <v>1.1435668869814086</v>
      </c>
      <c r="T277" s="52">
        <f t="shared" si="244"/>
        <v>1.0089152778892982</v>
      </c>
      <c r="U277" s="52">
        <f t="shared" si="245"/>
        <v>1.8074985883705139</v>
      </c>
      <c r="V277" s="52">
        <f t="shared" si="265"/>
        <v>5.0546225567071803E-3</v>
      </c>
      <c r="W277" s="52">
        <f t="shared" si="246"/>
        <v>4.2582015317955055E-5</v>
      </c>
      <c r="X277" s="52">
        <f t="shared" si="247"/>
        <v>1.6740578955036711E-7</v>
      </c>
      <c r="Y277" s="52">
        <f t="shared" si="248"/>
        <v>4181288.1803201875</v>
      </c>
      <c r="Z277" s="38" t="str">
        <f t="shared" si="249"/>
        <v>S</v>
      </c>
      <c r="AA277" s="38" t="str">
        <f t="shared" si="250"/>
        <v>S</v>
      </c>
      <c r="AB277" s="38" t="str">
        <f t="shared" si="251"/>
        <v>U</v>
      </c>
      <c r="AC277" s="50">
        <f t="shared" si="252"/>
        <v>552686.85019905027</v>
      </c>
      <c r="AD277" s="50">
        <f t="shared" si="253"/>
        <v>4181456.7066280828</v>
      </c>
      <c r="AE277" s="51">
        <f t="shared" si="254"/>
        <v>10</v>
      </c>
      <c r="AF277" s="51" t="str">
        <f t="shared" si="255"/>
        <v>S</v>
      </c>
      <c r="AG277" s="40">
        <f t="shared" si="256"/>
        <v>-122</v>
      </c>
      <c r="AH277" s="41">
        <f t="shared" si="257"/>
        <v>-24</v>
      </c>
      <c r="AI277" s="42">
        <f t="shared" si="258"/>
        <v>-6.1130000000000004</v>
      </c>
      <c r="AJ277" s="40">
        <f t="shared" si="259"/>
        <v>37</v>
      </c>
      <c r="AK277" s="41">
        <f t="shared" si="260"/>
        <v>46</v>
      </c>
      <c r="AL277" s="42">
        <f t="shared" si="261"/>
        <v>44.177</v>
      </c>
      <c r="AM277" s="43" t="str">
        <f t="shared" si="262"/>
        <v>-37º -46' -44,177" S</v>
      </c>
      <c r="AN277" s="43" t="str">
        <f t="shared" si="263"/>
        <v>122º 24' 6,113" W</v>
      </c>
      <c r="AO277" s="43" t="str">
        <f t="shared" si="264"/>
        <v>10 S 552687 4181457</v>
      </c>
    </row>
    <row r="278" spans="5:41" x14ac:dyDescent="0.25">
      <c r="E278" s="53">
        <v>37.77717590332</v>
      </c>
      <c r="F278" s="53">
        <v>-122.40211486816</v>
      </c>
      <c r="G278" s="52">
        <f t="shared" si="231"/>
        <v>-2.1363199158536972</v>
      </c>
      <c r="H278" s="52">
        <f t="shared" si="232"/>
        <v>0.65933610161799705</v>
      </c>
      <c r="I278" s="52">
        <f t="shared" si="233"/>
        <v>10</v>
      </c>
      <c r="J278" s="52">
        <f t="shared" si="234"/>
        <v>-123</v>
      </c>
      <c r="K278" s="52">
        <f t="shared" si="235"/>
        <v>1.0435064099328262E-2</v>
      </c>
      <c r="L278" s="52">
        <f t="shared" si="236"/>
        <v>8.2477156361543055E-3</v>
      </c>
      <c r="M278" s="52">
        <f t="shared" si="237"/>
        <v>8.2479026602262119E-3</v>
      </c>
      <c r="N278" s="52">
        <f t="shared" si="238"/>
        <v>2.6362646735611506E-5</v>
      </c>
      <c r="O278" s="52">
        <f t="shared" si="239"/>
        <v>6383609.2230709838</v>
      </c>
      <c r="P278" s="52">
        <f t="shared" si="240"/>
        <v>1.4321133890039968E-7</v>
      </c>
      <c r="Q278" s="52">
        <f t="shared" si="241"/>
        <v>0.96838471970981743</v>
      </c>
      <c r="R278" s="52">
        <f t="shared" si="242"/>
        <v>0.60497970704109172</v>
      </c>
      <c r="S278" s="52">
        <f t="shared" si="243"/>
        <v>1.1435284614729058</v>
      </c>
      <c r="T278" s="52">
        <f t="shared" si="244"/>
        <v>1.0088912728649522</v>
      </c>
      <c r="U278" s="52">
        <f t="shared" si="245"/>
        <v>1.8074685957319563</v>
      </c>
      <c r="V278" s="52">
        <f t="shared" si="265"/>
        <v>5.0546225567071803E-3</v>
      </c>
      <c r="W278" s="52">
        <f t="shared" si="246"/>
        <v>4.2582015317955055E-5</v>
      </c>
      <c r="X278" s="52">
        <f t="shared" si="247"/>
        <v>1.6740578955036711E-7</v>
      </c>
      <c r="Y278" s="52">
        <f t="shared" si="248"/>
        <v>4181092.6794221629</v>
      </c>
      <c r="Z278" s="38" t="str">
        <f t="shared" si="249"/>
        <v>S</v>
      </c>
      <c r="AA278" s="38" t="str">
        <f t="shared" si="250"/>
        <v>S</v>
      </c>
      <c r="AB278" s="38" t="str">
        <f t="shared" si="251"/>
        <v>U</v>
      </c>
      <c r="AC278" s="50">
        <f t="shared" si="252"/>
        <v>552651.39000623696</v>
      </c>
      <c r="AD278" s="50">
        <f t="shared" si="253"/>
        <v>4181260.9682811098</v>
      </c>
      <c r="AE278" s="51">
        <f t="shared" si="254"/>
        <v>10</v>
      </c>
      <c r="AF278" s="51" t="str">
        <f t="shared" si="255"/>
        <v>S</v>
      </c>
      <c r="AG278" s="40">
        <f t="shared" si="256"/>
        <v>-122</v>
      </c>
      <c r="AH278" s="41">
        <f t="shared" si="257"/>
        <v>-24</v>
      </c>
      <c r="AI278" s="42">
        <f t="shared" si="258"/>
        <v>-7.6139999999999999</v>
      </c>
      <c r="AJ278" s="40">
        <f t="shared" si="259"/>
        <v>37</v>
      </c>
      <c r="AK278" s="41">
        <f t="shared" si="260"/>
        <v>46</v>
      </c>
      <c r="AL278" s="42">
        <f t="shared" si="261"/>
        <v>37.832999999999998</v>
      </c>
      <c r="AM278" s="43" t="str">
        <f t="shared" si="262"/>
        <v>-37º -46' -37,833" S</v>
      </c>
      <c r="AN278" s="43" t="str">
        <f t="shared" si="263"/>
        <v>122º 24' 7,614" W</v>
      </c>
      <c r="AO278" s="43" t="str">
        <f t="shared" si="264"/>
        <v>10 S 552651 4181261</v>
      </c>
    </row>
    <row r="279" spans="5:41" x14ac:dyDescent="0.25">
      <c r="E279" s="53">
        <v>37.785443999999998</v>
      </c>
      <c r="F279" s="53">
        <v>-122.400989</v>
      </c>
      <c r="G279" s="52">
        <f t="shared" si="231"/>
        <v>-2.1363002657473613</v>
      </c>
      <c r="H279" s="52">
        <f t="shared" si="232"/>
        <v>0.65948040712793621</v>
      </c>
      <c r="I279" s="52">
        <f t="shared" si="233"/>
        <v>10</v>
      </c>
      <c r="J279" s="52">
        <f t="shared" si="234"/>
        <v>-123</v>
      </c>
      <c r="K279" s="52">
        <f t="shared" si="235"/>
        <v>1.0454714205664128E-2</v>
      </c>
      <c r="L279" s="52">
        <f t="shared" si="236"/>
        <v>8.2623219449187574E-3</v>
      </c>
      <c r="M279" s="52">
        <f t="shared" si="237"/>
        <v>8.2625099644105318E-3</v>
      </c>
      <c r="N279" s="52">
        <f t="shared" si="238"/>
        <v>2.6463994973857652E-5</v>
      </c>
      <c r="O279" s="52">
        <f t="shared" si="239"/>
        <v>6383612.2166198287</v>
      </c>
      <c r="P279" s="52">
        <f t="shared" si="240"/>
        <v>1.4368690290764339E-7</v>
      </c>
      <c r="Q279" s="52">
        <f t="shared" si="241"/>
        <v>0.9684566767122168</v>
      </c>
      <c r="R279" s="52">
        <f t="shared" si="242"/>
        <v>0.60488932047945898</v>
      </c>
      <c r="S279" s="52">
        <f t="shared" si="243"/>
        <v>1.1437087454840447</v>
      </c>
      <c r="T279" s="52">
        <f t="shared" si="244"/>
        <v>1.0090038892328983</v>
      </c>
      <c r="U279" s="52">
        <f t="shared" si="245"/>
        <v>1.8076092898101737</v>
      </c>
      <c r="V279" s="52">
        <f t="shared" si="265"/>
        <v>5.0546225567071803E-3</v>
      </c>
      <c r="W279" s="52">
        <f t="shared" si="246"/>
        <v>4.2582015317955055E-5</v>
      </c>
      <c r="X279" s="52">
        <f t="shared" si="247"/>
        <v>1.6740578955036711E-7</v>
      </c>
      <c r="Y279" s="52">
        <f t="shared" si="248"/>
        <v>4182010.0077611394</v>
      </c>
      <c r="Z279" s="38" t="str">
        <f t="shared" si="249"/>
        <v>S</v>
      </c>
      <c r="AA279" s="38" t="str">
        <f t="shared" si="250"/>
        <v>S</v>
      </c>
      <c r="AB279" s="38" t="str">
        <f t="shared" si="251"/>
        <v>U</v>
      </c>
      <c r="AC279" s="50">
        <f t="shared" si="252"/>
        <v>552744.66207499302</v>
      </c>
      <c r="AD279" s="50">
        <f t="shared" si="253"/>
        <v>4182178.943667029</v>
      </c>
      <c r="AE279" s="51">
        <f t="shared" si="254"/>
        <v>10</v>
      </c>
      <c r="AF279" s="51" t="str">
        <f t="shared" si="255"/>
        <v>S</v>
      </c>
      <c r="AG279" s="40">
        <f t="shared" si="256"/>
        <v>-122</v>
      </c>
      <c r="AH279" s="41">
        <f t="shared" si="257"/>
        <v>-24</v>
      </c>
      <c r="AI279" s="42">
        <f t="shared" si="258"/>
        <v>-3.56</v>
      </c>
      <c r="AJ279" s="40">
        <f t="shared" si="259"/>
        <v>37</v>
      </c>
      <c r="AK279" s="41">
        <f t="shared" si="260"/>
        <v>47</v>
      </c>
      <c r="AL279" s="42">
        <f t="shared" si="261"/>
        <v>7.5979999999999999</v>
      </c>
      <c r="AM279" s="43" t="str">
        <f t="shared" si="262"/>
        <v>-37º -47' -7,598" S</v>
      </c>
      <c r="AN279" s="43" t="str">
        <f t="shared" si="263"/>
        <v>122º 24' 3,56" W</v>
      </c>
      <c r="AO279" s="43" t="str">
        <f t="shared" si="264"/>
        <v>10 S 552745 4182179</v>
      </c>
    </row>
    <row r="280" spans="5:41" x14ac:dyDescent="0.25">
      <c r="E280" s="53">
        <v>37.792282104492003</v>
      </c>
      <c r="F280" s="53">
        <v>-122.39799499512</v>
      </c>
      <c r="G280" s="52">
        <f t="shared" si="231"/>
        <v>-2.1362480105043846</v>
      </c>
      <c r="H280" s="52">
        <f t="shared" si="232"/>
        <v>0.65959975456591713</v>
      </c>
      <c r="I280" s="52">
        <f t="shared" si="233"/>
        <v>10</v>
      </c>
      <c r="J280" s="52">
        <f t="shared" si="234"/>
        <v>-123</v>
      </c>
      <c r="K280" s="52">
        <f t="shared" si="235"/>
        <v>1.0506969448640824E-2</v>
      </c>
      <c r="L280" s="52">
        <f t="shared" si="236"/>
        <v>8.3028491877670946E-3</v>
      </c>
      <c r="M280" s="52">
        <f t="shared" si="237"/>
        <v>8.3030399876736355E-3</v>
      </c>
      <c r="N280" s="52">
        <f t="shared" si="238"/>
        <v>2.6730850637313175E-5</v>
      </c>
      <c r="O280" s="52">
        <f t="shared" si="239"/>
        <v>6383614.6925965492</v>
      </c>
      <c r="P280" s="52">
        <f t="shared" si="240"/>
        <v>1.4507316058346342E-7</v>
      </c>
      <c r="Q280" s="52">
        <f t="shared" si="241"/>
        <v>0.96851612758739003</v>
      </c>
      <c r="R280" s="52">
        <f t="shared" si="242"/>
        <v>0.60481450569601225</v>
      </c>
      <c r="S280" s="52">
        <f t="shared" si="243"/>
        <v>1.1438578183596122</v>
      </c>
      <c r="T280" s="52">
        <f t="shared" si="244"/>
        <v>1.0090969901937121</v>
      </c>
      <c r="U280" s="52">
        <f t="shared" si="245"/>
        <v>1.8077255790934685</v>
      </c>
      <c r="V280" s="52">
        <f t="shared" si="265"/>
        <v>5.0546225567071803E-3</v>
      </c>
      <c r="W280" s="52">
        <f t="shared" si="246"/>
        <v>4.2582015317955055E-5</v>
      </c>
      <c r="X280" s="52">
        <f t="shared" si="247"/>
        <v>1.6740578955036711E-7</v>
      </c>
      <c r="Y280" s="52">
        <f t="shared" si="248"/>
        <v>4182768.6823799838</v>
      </c>
      <c r="Z280" s="38" t="str">
        <f t="shared" si="249"/>
        <v>S</v>
      </c>
      <c r="AA280" s="38" t="str">
        <f t="shared" si="250"/>
        <v>S</v>
      </c>
      <c r="AB280" s="38" t="str">
        <f t="shared" si="251"/>
        <v>U</v>
      </c>
      <c r="AC280" s="50">
        <f t="shared" si="252"/>
        <v>553003.41062165401</v>
      </c>
      <c r="AD280" s="50">
        <f t="shared" si="253"/>
        <v>4182939.321855613</v>
      </c>
      <c r="AE280" s="51">
        <f t="shared" si="254"/>
        <v>10</v>
      </c>
      <c r="AF280" s="51" t="str">
        <f t="shared" si="255"/>
        <v>S</v>
      </c>
      <c r="AG280" s="40">
        <f t="shared" si="256"/>
        <v>-122</v>
      </c>
      <c r="AH280" s="41">
        <f t="shared" si="257"/>
        <v>-23</v>
      </c>
      <c r="AI280" s="42">
        <f t="shared" si="258"/>
        <v>-52.781999999999996</v>
      </c>
      <c r="AJ280" s="40">
        <f t="shared" si="259"/>
        <v>37</v>
      </c>
      <c r="AK280" s="41">
        <f t="shared" si="260"/>
        <v>47</v>
      </c>
      <c r="AL280" s="42">
        <f t="shared" si="261"/>
        <v>32.216000000000001</v>
      </c>
      <c r="AM280" s="43" t="str">
        <f t="shared" si="262"/>
        <v>-37º -47' -32,216" S</v>
      </c>
      <c r="AN280" s="43" t="str">
        <f t="shared" si="263"/>
        <v>122º 23' 52,782" W</v>
      </c>
      <c r="AO280" s="43" t="str">
        <f t="shared" si="264"/>
        <v>10 S 553003 4182939</v>
      </c>
    </row>
    <row r="281" spans="5:41" x14ac:dyDescent="0.25">
      <c r="E281" s="53">
        <v>37.806714999999997</v>
      </c>
      <c r="F281" s="53">
        <v>-122.407608</v>
      </c>
      <c r="G281" s="52">
        <f t="shared" si="231"/>
        <v>-2.1364157890905511</v>
      </c>
      <c r="H281" s="52">
        <f t="shared" si="232"/>
        <v>0.6598516561131279</v>
      </c>
      <c r="I281" s="52">
        <f t="shared" si="233"/>
        <v>10</v>
      </c>
      <c r="J281" s="52">
        <f t="shared" si="234"/>
        <v>-123</v>
      </c>
      <c r="K281" s="52">
        <f t="shared" si="235"/>
        <v>1.0339190862474368E-2</v>
      </c>
      <c r="L281" s="52">
        <f t="shared" si="236"/>
        <v>8.1686752041153499E-3</v>
      </c>
      <c r="M281" s="52">
        <f t="shared" si="237"/>
        <v>8.1688569024798482E-3</v>
      </c>
      <c r="N281" s="52">
        <f t="shared" si="238"/>
        <v>2.5887301040361521E-5</v>
      </c>
      <c r="O281" s="52">
        <f t="shared" si="239"/>
        <v>6383619.9190430129</v>
      </c>
      <c r="P281" s="52">
        <f t="shared" si="240"/>
        <v>1.4036721258694717E-7</v>
      </c>
      <c r="Q281" s="52">
        <f t="shared" si="241"/>
        <v>0.9686414268621848</v>
      </c>
      <c r="R281" s="52">
        <f t="shared" si="242"/>
        <v>0.6046564165826851</v>
      </c>
      <c r="S281" s="52">
        <f t="shared" si="243"/>
        <v>1.1441723695442203</v>
      </c>
      <c r="T281" s="52">
        <f t="shared" si="244"/>
        <v>1.0092933813038365</v>
      </c>
      <c r="U281" s="52">
        <f t="shared" si="245"/>
        <v>1.8079708140219253</v>
      </c>
      <c r="V281" s="52">
        <f t="shared" si="265"/>
        <v>5.0546225567071803E-3</v>
      </c>
      <c r="W281" s="52">
        <f t="shared" si="246"/>
        <v>4.2582015317955055E-5</v>
      </c>
      <c r="X281" s="52">
        <f t="shared" si="247"/>
        <v>1.6740578955036711E-7</v>
      </c>
      <c r="Y281" s="52">
        <f t="shared" si="248"/>
        <v>4184369.9874388664</v>
      </c>
      <c r="Z281" s="38" t="str">
        <f t="shared" si="249"/>
        <v>S</v>
      </c>
      <c r="AA281" s="38" t="str">
        <f t="shared" si="250"/>
        <v>S</v>
      </c>
      <c r="AB281" s="38" t="str">
        <f t="shared" si="251"/>
        <v>U</v>
      </c>
      <c r="AC281" s="50">
        <f t="shared" si="252"/>
        <v>552146.88007838628</v>
      </c>
      <c r="AD281" s="50">
        <f t="shared" si="253"/>
        <v>4184535.2421526341</v>
      </c>
      <c r="AE281" s="51">
        <f t="shared" si="254"/>
        <v>10</v>
      </c>
      <c r="AF281" s="51" t="str">
        <f t="shared" si="255"/>
        <v>S</v>
      </c>
      <c r="AG281" s="40">
        <f t="shared" si="256"/>
        <v>-122</v>
      </c>
      <c r="AH281" s="41">
        <f t="shared" si="257"/>
        <v>-24</v>
      </c>
      <c r="AI281" s="42">
        <f t="shared" si="258"/>
        <v>-27.388999999999999</v>
      </c>
      <c r="AJ281" s="40">
        <f t="shared" si="259"/>
        <v>37</v>
      </c>
      <c r="AK281" s="41">
        <f t="shared" si="260"/>
        <v>48</v>
      </c>
      <c r="AL281" s="42">
        <f t="shared" si="261"/>
        <v>24.173999999999999</v>
      </c>
      <c r="AM281" s="43" t="str">
        <f t="shared" si="262"/>
        <v>-37º -48' -24,174" S</v>
      </c>
      <c r="AN281" s="43" t="str">
        <f t="shared" si="263"/>
        <v>122º 24' 27,389" W</v>
      </c>
      <c r="AO281" s="43" t="str">
        <f t="shared" si="264"/>
        <v>10 S 552147 4184535</v>
      </c>
    </row>
    <row r="282" spans="5:41" x14ac:dyDescent="0.25">
      <c r="E282" s="53">
        <v>37.802138999999997</v>
      </c>
      <c r="F282" s="53">
        <v>-122.39999400000001</v>
      </c>
      <c r="G282" s="52">
        <f t="shared" si="231"/>
        <v>-2.1362828997213041</v>
      </c>
      <c r="H282" s="52">
        <f t="shared" si="232"/>
        <v>0.6597717898465566</v>
      </c>
      <c r="I282" s="52">
        <f t="shared" si="233"/>
        <v>10</v>
      </c>
      <c r="J282" s="52">
        <f t="shared" si="234"/>
        <v>-123</v>
      </c>
      <c r="K282" s="52">
        <f t="shared" si="235"/>
        <v>1.0472080231721304E-2</v>
      </c>
      <c r="L282" s="52">
        <f t="shared" si="236"/>
        <v>8.2741758309287719E-3</v>
      </c>
      <c r="M282" s="52">
        <f t="shared" si="237"/>
        <v>8.2743646608545596E-3</v>
      </c>
      <c r="N282" s="52">
        <f t="shared" si="238"/>
        <v>2.6555963770102942E-5</v>
      </c>
      <c r="O282" s="52">
        <f t="shared" si="239"/>
        <v>6383618.2619053023</v>
      </c>
      <c r="P282" s="52">
        <f t="shared" si="240"/>
        <v>1.4403440101310127E-7</v>
      </c>
      <c r="Q282" s="52">
        <f t="shared" si="241"/>
        <v>0.96860172690527391</v>
      </c>
      <c r="R282" s="52">
        <f t="shared" si="242"/>
        <v>0.60470656583495919</v>
      </c>
      <c r="S282" s="52">
        <f t="shared" si="243"/>
        <v>1.1440726532991936</v>
      </c>
      <c r="T282" s="52">
        <f t="shared" si="244"/>
        <v>1.009231131433135</v>
      </c>
      <c r="U282" s="52">
        <f t="shared" si="245"/>
        <v>1.8078930925552521</v>
      </c>
      <c r="V282" s="52">
        <f t="shared" si="265"/>
        <v>5.0546225567071803E-3</v>
      </c>
      <c r="W282" s="52">
        <f t="shared" si="246"/>
        <v>4.2582015317955055E-5</v>
      </c>
      <c r="X282" s="52">
        <f t="shared" si="247"/>
        <v>1.6740578955036711E-7</v>
      </c>
      <c r="Y282" s="52">
        <f t="shared" si="248"/>
        <v>4183862.2876435462</v>
      </c>
      <c r="Z282" s="38" t="str">
        <f t="shared" si="249"/>
        <v>S</v>
      </c>
      <c r="AA282" s="38" t="str">
        <f t="shared" si="250"/>
        <v>S</v>
      </c>
      <c r="AB282" s="38" t="str">
        <f t="shared" si="251"/>
        <v>U</v>
      </c>
      <c r="AC282" s="50">
        <f t="shared" si="252"/>
        <v>552820.38789067918</v>
      </c>
      <c r="AD282" s="50">
        <f t="shared" si="253"/>
        <v>4184031.8108032485</v>
      </c>
      <c r="AE282" s="51">
        <f t="shared" si="254"/>
        <v>10</v>
      </c>
      <c r="AF282" s="51" t="str">
        <f t="shared" si="255"/>
        <v>S</v>
      </c>
      <c r="AG282" s="40">
        <f t="shared" si="256"/>
        <v>-122</v>
      </c>
      <c r="AH282" s="41">
        <f t="shared" si="257"/>
        <v>-23</v>
      </c>
      <c r="AI282" s="42">
        <f t="shared" si="258"/>
        <v>-59.978000000000002</v>
      </c>
      <c r="AJ282" s="40">
        <f t="shared" si="259"/>
        <v>37</v>
      </c>
      <c r="AK282" s="41">
        <f t="shared" si="260"/>
        <v>48</v>
      </c>
      <c r="AL282" s="42">
        <f t="shared" si="261"/>
        <v>7.7</v>
      </c>
      <c r="AM282" s="43" t="str">
        <f t="shared" si="262"/>
        <v>-37º -48' -7,7" S</v>
      </c>
      <c r="AN282" s="43" t="str">
        <f t="shared" si="263"/>
        <v>122º 23' 59,978" W</v>
      </c>
      <c r="AO282" s="43" t="str">
        <f t="shared" si="264"/>
        <v>10 S 552820 4184032</v>
      </c>
    </row>
    <row r="283" spans="5:41" x14ac:dyDescent="0.25">
      <c r="E283" s="53">
        <v>37.789110999999998</v>
      </c>
      <c r="F283" s="53">
        <v>-122.40304999999999</v>
      </c>
      <c r="G283" s="52">
        <f t="shared" si="231"/>
        <v>-2.136336236983245</v>
      </c>
      <c r="H283" s="52">
        <f t="shared" si="232"/>
        <v>0.65954440835160688</v>
      </c>
      <c r="I283" s="52">
        <f t="shared" si="233"/>
        <v>10</v>
      </c>
      <c r="J283" s="52">
        <f t="shared" si="234"/>
        <v>-123</v>
      </c>
      <c r="K283" s="52">
        <f t="shared" si="235"/>
        <v>1.0418742969780403E-2</v>
      </c>
      <c r="L283" s="52">
        <f t="shared" si="236"/>
        <v>8.2334864711631865E-3</v>
      </c>
      <c r="M283" s="52">
        <f t="shared" si="237"/>
        <v>8.233672528902251E-3</v>
      </c>
      <c r="N283" s="52">
        <f t="shared" si="238"/>
        <v>2.6283061216658687E-5</v>
      </c>
      <c r="O283" s="52">
        <f t="shared" si="239"/>
        <v>6383613.5443671541</v>
      </c>
      <c r="P283" s="52">
        <f t="shared" si="240"/>
        <v>1.4267151432751212E-7</v>
      </c>
      <c r="Q283" s="52">
        <f t="shared" si="241"/>
        <v>0.96848856468308853</v>
      </c>
      <c r="R283" s="52">
        <f t="shared" si="242"/>
        <v>0.60484920717298829</v>
      </c>
      <c r="S283" s="52">
        <f t="shared" si="243"/>
        <v>1.1437886906931511</v>
      </c>
      <c r="T283" s="52">
        <f t="shared" si="244"/>
        <v>1.0090538198131105</v>
      </c>
      <c r="U283" s="52">
        <f t="shared" si="245"/>
        <v>1.8076716590970949</v>
      </c>
      <c r="V283" s="52">
        <f t="shared" si="265"/>
        <v>5.0546225567071803E-3</v>
      </c>
      <c r="W283" s="52">
        <f t="shared" si="246"/>
        <v>4.2582015317955055E-5</v>
      </c>
      <c r="X283" s="52">
        <f t="shared" si="247"/>
        <v>1.6740578955036711E-7</v>
      </c>
      <c r="Y283" s="52">
        <f t="shared" si="248"/>
        <v>4182416.8542900202</v>
      </c>
      <c r="Z283" s="38" t="str">
        <f t="shared" si="249"/>
        <v>S</v>
      </c>
      <c r="AA283" s="38" t="str">
        <f t="shared" si="250"/>
        <v>S</v>
      </c>
      <c r="AB283" s="38" t="str">
        <f t="shared" si="251"/>
        <v>U</v>
      </c>
      <c r="AC283" s="50">
        <f t="shared" si="252"/>
        <v>552560.58597501682</v>
      </c>
      <c r="AD283" s="50">
        <f t="shared" si="253"/>
        <v>4182584.6352195279</v>
      </c>
      <c r="AE283" s="51">
        <f t="shared" si="254"/>
        <v>10</v>
      </c>
      <c r="AF283" s="51" t="str">
        <f t="shared" si="255"/>
        <v>S</v>
      </c>
      <c r="AG283" s="40">
        <f t="shared" si="256"/>
        <v>-122</v>
      </c>
      <c r="AH283" s="41">
        <f t="shared" si="257"/>
        <v>-24</v>
      </c>
      <c r="AI283" s="42">
        <f t="shared" si="258"/>
        <v>-10.98</v>
      </c>
      <c r="AJ283" s="40">
        <f t="shared" si="259"/>
        <v>37</v>
      </c>
      <c r="AK283" s="41">
        <f t="shared" si="260"/>
        <v>47</v>
      </c>
      <c r="AL283" s="42">
        <f t="shared" si="261"/>
        <v>20.8</v>
      </c>
      <c r="AM283" s="43" t="str">
        <f t="shared" si="262"/>
        <v>-37º -47' -20,8" S</v>
      </c>
      <c r="AN283" s="43" t="str">
        <f t="shared" si="263"/>
        <v>122º 24' 10,98" W</v>
      </c>
      <c r="AO283" s="43" t="str">
        <f t="shared" si="264"/>
        <v>10 S 552561 4182585</v>
      </c>
    </row>
    <row r="284" spans="5:41" x14ac:dyDescent="0.25">
      <c r="E284" s="53">
        <v>37.793092999999999</v>
      </c>
      <c r="F284" s="53">
        <v>-122.393923</v>
      </c>
      <c r="G284" s="52">
        <f t="shared" si="231"/>
        <v>-2.1361769407824158</v>
      </c>
      <c r="H284" s="52">
        <f t="shared" si="232"/>
        <v>0.65961390736242131</v>
      </c>
      <c r="I284" s="52">
        <f t="shared" si="233"/>
        <v>10</v>
      </c>
      <c r="J284" s="52">
        <f t="shared" si="234"/>
        <v>-123</v>
      </c>
      <c r="K284" s="52">
        <f t="shared" si="235"/>
        <v>1.0578039170609621E-2</v>
      </c>
      <c r="L284" s="52">
        <f t="shared" si="236"/>
        <v>8.3589162900126121E-3</v>
      </c>
      <c r="M284" s="52">
        <f t="shared" si="237"/>
        <v>8.3591109814630995E-3</v>
      </c>
      <c r="N284" s="52">
        <f t="shared" si="238"/>
        <v>2.7093897930208222E-5</v>
      </c>
      <c r="O284" s="52">
        <f t="shared" si="239"/>
        <v>6383614.9862201149</v>
      </c>
      <c r="P284" s="52">
        <f t="shared" si="240"/>
        <v>1.4703592681564801E-7</v>
      </c>
      <c r="Q284" s="52">
        <f t="shared" si="241"/>
        <v>0.96852317389997833</v>
      </c>
      <c r="R284" s="52">
        <f t="shared" si="242"/>
        <v>0.60480563014451272</v>
      </c>
      <c r="S284" s="52">
        <f t="shared" si="243"/>
        <v>1.1438754943124105</v>
      </c>
      <c r="T284" s="52">
        <f t="shared" si="244"/>
        <v>1.0091080282704361</v>
      </c>
      <c r="U284" s="52">
        <f t="shared" si="245"/>
        <v>1.8077393649571396</v>
      </c>
      <c r="V284" s="52">
        <f t="shared" si="265"/>
        <v>5.0546225567071803E-3</v>
      </c>
      <c r="W284" s="52">
        <f t="shared" si="246"/>
        <v>4.2582015317955055E-5</v>
      </c>
      <c r="X284" s="52">
        <f t="shared" si="247"/>
        <v>1.6740578955036711E-7</v>
      </c>
      <c r="Y284" s="52">
        <f t="shared" si="248"/>
        <v>4182858.6497447044</v>
      </c>
      <c r="Z284" s="38" t="str">
        <f t="shared" si="249"/>
        <v>S</v>
      </c>
      <c r="AA284" s="38" t="str">
        <f t="shared" si="250"/>
        <v>S</v>
      </c>
      <c r="AB284" s="38" t="str">
        <f t="shared" si="251"/>
        <v>U</v>
      </c>
      <c r="AC284" s="50">
        <f t="shared" si="252"/>
        <v>553361.34874808998</v>
      </c>
      <c r="AD284" s="50">
        <f t="shared" si="253"/>
        <v>4183031.6067829975</v>
      </c>
      <c r="AE284" s="51">
        <f t="shared" si="254"/>
        <v>10</v>
      </c>
      <c r="AF284" s="51" t="str">
        <f t="shared" si="255"/>
        <v>S</v>
      </c>
      <c r="AG284" s="40">
        <f t="shared" si="256"/>
        <v>-122</v>
      </c>
      <c r="AH284" s="41">
        <f t="shared" si="257"/>
        <v>-23</v>
      </c>
      <c r="AI284" s="42">
        <f t="shared" si="258"/>
        <v>-38.122999999999998</v>
      </c>
      <c r="AJ284" s="40">
        <f t="shared" si="259"/>
        <v>37</v>
      </c>
      <c r="AK284" s="41">
        <f t="shared" si="260"/>
        <v>47</v>
      </c>
      <c r="AL284" s="42">
        <f t="shared" si="261"/>
        <v>35.134999999999998</v>
      </c>
      <c r="AM284" s="43" t="str">
        <f t="shared" si="262"/>
        <v>-37º -47' -35,135" S</v>
      </c>
      <c r="AN284" s="43" t="str">
        <f t="shared" si="263"/>
        <v>122º 23' 38,123" W</v>
      </c>
      <c r="AO284" s="43" t="str">
        <f t="shared" si="264"/>
        <v>10 S 553361 4183032</v>
      </c>
    </row>
    <row r="285" spans="5:41" x14ac:dyDescent="0.25">
      <c r="E285" s="53">
        <v>37.793655395507997</v>
      </c>
      <c r="F285" s="53">
        <v>-122.40898132324</v>
      </c>
      <c r="G285" s="52">
        <f t="shared" si="231"/>
        <v>-2.1364397581027834</v>
      </c>
      <c r="H285" s="52">
        <f t="shared" si="232"/>
        <v>0.65962372301573435</v>
      </c>
      <c r="I285" s="52">
        <f t="shared" si="233"/>
        <v>10</v>
      </c>
      <c r="J285" s="52">
        <f t="shared" si="234"/>
        <v>-123</v>
      </c>
      <c r="K285" s="52">
        <f t="shared" si="235"/>
        <v>1.0315221850242029E-2</v>
      </c>
      <c r="L285" s="52">
        <f t="shared" si="236"/>
        <v>8.1511797362149221E-3</v>
      </c>
      <c r="M285" s="52">
        <f t="shared" si="237"/>
        <v>8.1513602695759899E-3</v>
      </c>
      <c r="N285" s="52">
        <f t="shared" si="238"/>
        <v>2.5764394435467963E-5</v>
      </c>
      <c r="O285" s="52">
        <f t="shared" si="239"/>
        <v>6383615.1898636287</v>
      </c>
      <c r="P285" s="52">
        <f t="shared" si="240"/>
        <v>1.3981599115062383E-7</v>
      </c>
      <c r="Q285" s="52">
        <f t="shared" si="241"/>
        <v>0.96852806040504169</v>
      </c>
      <c r="R285" s="52">
        <f t="shared" si="242"/>
        <v>0.60479947406275691</v>
      </c>
      <c r="S285" s="52">
        <f t="shared" si="243"/>
        <v>1.1438877532182552</v>
      </c>
      <c r="T285" s="52">
        <f t="shared" si="244"/>
        <v>1.0091156834293806</v>
      </c>
      <c r="U285" s="52">
        <f t="shared" si="245"/>
        <v>1.8077489255915402</v>
      </c>
      <c r="V285" s="52">
        <f t="shared" si="265"/>
        <v>5.0546225567071803E-3</v>
      </c>
      <c r="W285" s="52">
        <f t="shared" si="246"/>
        <v>4.2582015317955055E-5</v>
      </c>
      <c r="X285" s="52">
        <f t="shared" si="247"/>
        <v>1.6740578955036711E-7</v>
      </c>
      <c r="Y285" s="52">
        <f t="shared" si="248"/>
        <v>4182921.0464989091</v>
      </c>
      <c r="Z285" s="38" t="str">
        <f t="shared" si="249"/>
        <v>S</v>
      </c>
      <c r="AA285" s="38" t="str">
        <f t="shared" si="250"/>
        <v>S</v>
      </c>
      <c r="AB285" s="38" t="str">
        <f t="shared" si="251"/>
        <v>U</v>
      </c>
      <c r="AC285" s="50">
        <f t="shared" si="252"/>
        <v>552035.14966003143</v>
      </c>
      <c r="AD285" s="50">
        <f t="shared" si="253"/>
        <v>4183085.5165015804</v>
      </c>
      <c r="AE285" s="51">
        <f t="shared" si="254"/>
        <v>10</v>
      </c>
      <c r="AF285" s="51" t="str">
        <f t="shared" si="255"/>
        <v>S</v>
      </c>
      <c r="AG285" s="40">
        <f t="shared" si="256"/>
        <v>-122</v>
      </c>
      <c r="AH285" s="41">
        <f t="shared" si="257"/>
        <v>-24</v>
      </c>
      <c r="AI285" s="42">
        <f t="shared" si="258"/>
        <v>-32.332999999999998</v>
      </c>
      <c r="AJ285" s="40">
        <f t="shared" si="259"/>
        <v>37</v>
      </c>
      <c r="AK285" s="41">
        <f t="shared" si="260"/>
        <v>47</v>
      </c>
      <c r="AL285" s="42">
        <f t="shared" si="261"/>
        <v>37.158999999999999</v>
      </c>
      <c r="AM285" s="43" t="str">
        <f t="shared" si="262"/>
        <v>-37º -47' -37,159" S</v>
      </c>
      <c r="AN285" s="43" t="str">
        <f t="shared" si="263"/>
        <v>122º 24' 32,333" W</v>
      </c>
      <c r="AO285" s="43" t="str">
        <f t="shared" si="264"/>
        <v>10 S 552035 4183086</v>
      </c>
    </row>
    <row r="286" spans="5:41" x14ac:dyDescent="0.25">
      <c r="E286" s="53">
        <v>37.784548999999998</v>
      </c>
      <c r="F286" s="53">
        <v>-122.404235</v>
      </c>
      <c r="G286" s="52">
        <f t="shared" si="231"/>
        <v>-2.1363569191348812</v>
      </c>
      <c r="H286" s="52">
        <f t="shared" si="232"/>
        <v>0.65946478643113082</v>
      </c>
      <c r="I286" s="52">
        <f t="shared" si="233"/>
        <v>10</v>
      </c>
      <c r="J286" s="52">
        <f t="shared" si="234"/>
        <v>-123</v>
      </c>
      <c r="K286" s="52">
        <f t="shared" si="235"/>
        <v>1.0398060818144206E-2</v>
      </c>
      <c r="L286" s="52">
        <f t="shared" si="236"/>
        <v>8.2176501164471991E-3</v>
      </c>
      <c r="M286" s="52">
        <f t="shared" si="237"/>
        <v>8.2178351026259977E-3</v>
      </c>
      <c r="N286" s="52">
        <f t="shared" si="238"/>
        <v>2.6177741395239096E-5</v>
      </c>
      <c r="O286" s="52">
        <f t="shared" si="239"/>
        <v>6383611.8925650008</v>
      </c>
      <c r="P286" s="52">
        <f t="shared" si="240"/>
        <v>1.4214073447587403E-7</v>
      </c>
      <c r="Q286" s="52">
        <f t="shared" si="241"/>
        <v>0.96844889144689428</v>
      </c>
      <c r="R286" s="52">
        <f t="shared" si="242"/>
        <v>0.60489910847790151</v>
      </c>
      <c r="S286" s="52">
        <f t="shared" si="243"/>
        <v>1.143689232154578</v>
      </c>
      <c r="T286" s="52">
        <f t="shared" si="244"/>
        <v>1.0089917012354088</v>
      </c>
      <c r="U286" s="52">
        <f t="shared" si="245"/>
        <v>1.807594064598806</v>
      </c>
      <c r="V286" s="52">
        <f t="shared" si="265"/>
        <v>5.0546225567071803E-3</v>
      </c>
      <c r="W286" s="52">
        <f t="shared" si="246"/>
        <v>4.2582015317955055E-5</v>
      </c>
      <c r="X286" s="52">
        <f t="shared" si="247"/>
        <v>1.6740578955036711E-7</v>
      </c>
      <c r="Y286" s="52">
        <f t="shared" si="248"/>
        <v>4181910.7092877221</v>
      </c>
      <c r="Z286" s="38" t="str">
        <f t="shared" si="249"/>
        <v>S</v>
      </c>
      <c r="AA286" s="38" t="str">
        <f t="shared" si="250"/>
        <v>S</v>
      </c>
      <c r="AB286" s="38" t="str">
        <f t="shared" si="251"/>
        <v>U</v>
      </c>
      <c r="AC286" s="50">
        <f t="shared" si="252"/>
        <v>552459.47237780399</v>
      </c>
      <c r="AD286" s="50">
        <f t="shared" si="253"/>
        <v>4182077.8178527663</v>
      </c>
      <c r="AE286" s="51">
        <f t="shared" si="254"/>
        <v>10</v>
      </c>
      <c r="AF286" s="51" t="str">
        <f t="shared" si="255"/>
        <v>S</v>
      </c>
      <c r="AG286" s="40">
        <f t="shared" si="256"/>
        <v>-122</v>
      </c>
      <c r="AH286" s="41">
        <f t="shared" si="257"/>
        <v>-24</v>
      </c>
      <c r="AI286" s="42">
        <f t="shared" si="258"/>
        <v>-15.246</v>
      </c>
      <c r="AJ286" s="40">
        <f t="shared" si="259"/>
        <v>37</v>
      </c>
      <c r="AK286" s="41">
        <f t="shared" si="260"/>
        <v>47</v>
      </c>
      <c r="AL286" s="42">
        <f t="shared" si="261"/>
        <v>4.3760000000000003</v>
      </c>
      <c r="AM286" s="43" t="str">
        <f t="shared" si="262"/>
        <v>-37º -47' -4,376" S</v>
      </c>
      <c r="AN286" s="43" t="str">
        <f t="shared" si="263"/>
        <v>122º 24' 15,246" W</v>
      </c>
      <c r="AO286" s="43" t="str">
        <f t="shared" si="264"/>
        <v>10 S 552459 4182078</v>
      </c>
    </row>
    <row r="287" spans="5:41" x14ac:dyDescent="0.25">
      <c r="E287" s="53">
        <v>37.778308000000003</v>
      </c>
      <c r="F287" s="53">
        <v>-122.39500700000001</v>
      </c>
      <c r="G287" s="52">
        <f t="shared" si="231"/>
        <v>-2.1361958601515076</v>
      </c>
      <c r="H287" s="52">
        <f t="shared" si="232"/>
        <v>0.65935586043251404</v>
      </c>
      <c r="I287" s="52">
        <f t="shared" si="233"/>
        <v>10</v>
      </c>
      <c r="J287" s="52">
        <f t="shared" si="234"/>
        <v>-123</v>
      </c>
      <c r="K287" s="52">
        <f t="shared" si="235"/>
        <v>1.0559119801517802E-2</v>
      </c>
      <c r="L287" s="52">
        <f t="shared" si="236"/>
        <v>8.3456359420134071E-3</v>
      </c>
      <c r="M287" s="52">
        <f t="shared" si="237"/>
        <v>8.3458297069551428E-3</v>
      </c>
      <c r="N287" s="52">
        <f t="shared" si="238"/>
        <v>2.6993480268688863E-5</v>
      </c>
      <c r="O287" s="52">
        <f t="shared" si="239"/>
        <v>6383609.6329447543</v>
      </c>
      <c r="P287" s="52">
        <f t="shared" si="240"/>
        <v>1.466277219457369E-7</v>
      </c>
      <c r="Q287" s="52">
        <f t="shared" si="241"/>
        <v>0.96839457708027077</v>
      </c>
      <c r="R287" s="52">
        <f t="shared" si="242"/>
        <v>0.60496733575750705</v>
      </c>
      <c r="S287" s="52">
        <f t="shared" si="243"/>
        <v>1.1435531489726494</v>
      </c>
      <c r="T287" s="52">
        <f t="shared" si="244"/>
        <v>1.0089066956688639</v>
      </c>
      <c r="U287" s="52">
        <f t="shared" si="245"/>
        <v>1.8074878656364008</v>
      </c>
      <c r="V287" s="52">
        <f t="shared" si="265"/>
        <v>5.0546225567071803E-3</v>
      </c>
      <c r="W287" s="52">
        <f t="shared" si="246"/>
        <v>4.2582015317955055E-5</v>
      </c>
      <c r="X287" s="52">
        <f t="shared" si="247"/>
        <v>1.6740578955036711E-7</v>
      </c>
      <c r="Y287" s="52">
        <f t="shared" si="248"/>
        <v>4181218.2831465458</v>
      </c>
      <c r="Z287" s="38" t="str">
        <f t="shared" si="249"/>
        <v>S</v>
      </c>
      <c r="AA287" s="38" t="str">
        <f t="shared" si="250"/>
        <v>S</v>
      </c>
      <c r="AB287" s="38" t="str">
        <f t="shared" si="251"/>
        <v>U</v>
      </c>
      <c r="AC287" s="50">
        <f t="shared" si="252"/>
        <v>553276.5215161735</v>
      </c>
      <c r="AD287" s="50">
        <f t="shared" si="253"/>
        <v>4181390.599012482</v>
      </c>
      <c r="AE287" s="51">
        <f t="shared" si="254"/>
        <v>10</v>
      </c>
      <c r="AF287" s="51" t="str">
        <f t="shared" si="255"/>
        <v>S</v>
      </c>
      <c r="AG287" s="40">
        <f t="shared" si="256"/>
        <v>-122</v>
      </c>
      <c r="AH287" s="41">
        <f t="shared" si="257"/>
        <v>-23</v>
      </c>
      <c r="AI287" s="42">
        <f t="shared" si="258"/>
        <v>-42.024999999999999</v>
      </c>
      <c r="AJ287" s="40">
        <f t="shared" si="259"/>
        <v>37</v>
      </c>
      <c r="AK287" s="41">
        <f t="shared" si="260"/>
        <v>46</v>
      </c>
      <c r="AL287" s="42">
        <f t="shared" si="261"/>
        <v>41.908999999999999</v>
      </c>
      <c r="AM287" s="43" t="str">
        <f t="shared" si="262"/>
        <v>-37º -46' -41,909" S</v>
      </c>
      <c r="AN287" s="43" t="str">
        <f t="shared" si="263"/>
        <v>122º 23' 42,025" W</v>
      </c>
      <c r="AO287" s="43" t="str">
        <f t="shared" si="264"/>
        <v>10 S 553277 4181391</v>
      </c>
    </row>
    <row r="288" spans="5:41" x14ac:dyDescent="0.25">
      <c r="E288" s="53">
        <v>37.74147</v>
      </c>
      <c r="F288" s="53">
        <v>-122.38082900000001</v>
      </c>
      <c r="G288" s="52">
        <f t="shared" si="231"/>
        <v>-2.1359484073701593</v>
      </c>
      <c r="H288" s="52">
        <f t="shared" si="232"/>
        <v>0.65871291604266424</v>
      </c>
      <c r="I288" s="52">
        <f t="shared" si="233"/>
        <v>10</v>
      </c>
      <c r="J288" s="52">
        <f t="shared" si="234"/>
        <v>-123</v>
      </c>
      <c r="K288" s="52">
        <f t="shared" si="235"/>
        <v>1.0806572582866103E-2</v>
      </c>
      <c r="L288" s="52">
        <f t="shared" si="236"/>
        <v>8.5454628092522713E-3</v>
      </c>
      <c r="M288" s="52">
        <f t="shared" si="237"/>
        <v>8.5456708289876875E-3</v>
      </c>
      <c r="N288" s="52">
        <f t="shared" si="238"/>
        <v>2.8264136237132753E-5</v>
      </c>
      <c r="O288" s="52">
        <f t="shared" si="239"/>
        <v>6383596.2979913736</v>
      </c>
      <c r="P288" s="52">
        <f t="shared" si="240"/>
        <v>1.5388699734632895E-7</v>
      </c>
      <c r="Q288" s="52">
        <f t="shared" si="241"/>
        <v>0.9680730460226914</v>
      </c>
      <c r="R288" s="52">
        <f t="shared" si="242"/>
        <v>0.60536911696970663</v>
      </c>
      <c r="S288" s="52">
        <f t="shared" si="243"/>
        <v>1.1427494390540098</v>
      </c>
      <c r="T288" s="52">
        <f t="shared" si="244"/>
        <v>1.0084043585329341</v>
      </c>
      <c r="U288" s="52">
        <f t="shared" si="245"/>
        <v>1.8068599211177567</v>
      </c>
      <c r="V288" s="52">
        <f t="shared" si="265"/>
        <v>5.0546225567071803E-3</v>
      </c>
      <c r="W288" s="52">
        <f t="shared" si="246"/>
        <v>4.2582015317955055E-5</v>
      </c>
      <c r="X288" s="52">
        <f t="shared" si="247"/>
        <v>1.6740578955036711E-7</v>
      </c>
      <c r="Y288" s="52">
        <f t="shared" si="248"/>
        <v>4177131.19762894</v>
      </c>
      <c r="Z288" s="38" t="str">
        <f t="shared" si="249"/>
        <v>S</v>
      </c>
      <c r="AA288" s="38" t="str">
        <f t="shared" si="250"/>
        <v>S</v>
      </c>
      <c r="AB288" s="38" t="str">
        <f t="shared" si="251"/>
        <v>U</v>
      </c>
      <c r="AC288" s="50">
        <f t="shared" si="252"/>
        <v>554552.11546606559</v>
      </c>
      <c r="AD288" s="50">
        <f t="shared" si="253"/>
        <v>4177311.6244921545</v>
      </c>
      <c r="AE288" s="51">
        <f t="shared" si="254"/>
        <v>10</v>
      </c>
      <c r="AF288" s="51" t="str">
        <f t="shared" si="255"/>
        <v>S</v>
      </c>
      <c r="AG288" s="40">
        <f t="shared" si="256"/>
        <v>-122</v>
      </c>
      <c r="AH288" s="41">
        <f t="shared" si="257"/>
        <v>-22</v>
      </c>
      <c r="AI288" s="42">
        <f t="shared" si="258"/>
        <v>-50.984000000000002</v>
      </c>
      <c r="AJ288" s="40">
        <f t="shared" si="259"/>
        <v>37</v>
      </c>
      <c r="AK288" s="41">
        <f t="shared" si="260"/>
        <v>44</v>
      </c>
      <c r="AL288" s="42">
        <f t="shared" si="261"/>
        <v>29.292000000000002</v>
      </c>
      <c r="AM288" s="43" t="str">
        <f t="shared" si="262"/>
        <v>-37º -44' -29,292" S</v>
      </c>
      <c r="AN288" s="43" t="str">
        <f t="shared" si="263"/>
        <v>122º 22' 50,984" W</v>
      </c>
      <c r="AO288" s="43" t="str">
        <f t="shared" si="264"/>
        <v>10 S 554552 4177312</v>
      </c>
    </row>
    <row r="289" spans="5:41" x14ac:dyDescent="0.25">
      <c r="E289" s="53">
        <v>37.762123000000003</v>
      </c>
      <c r="F289" s="53">
        <v>-122.427177</v>
      </c>
      <c r="G289" s="52">
        <f t="shared" si="231"/>
        <v>-2.1367573325718738</v>
      </c>
      <c r="H289" s="52">
        <f t="shared" si="232"/>
        <v>0.65907337889307871</v>
      </c>
      <c r="I289" s="52">
        <f t="shared" si="233"/>
        <v>10</v>
      </c>
      <c r="J289" s="52">
        <f t="shared" si="234"/>
        <v>-123</v>
      </c>
      <c r="K289" s="52">
        <f t="shared" si="235"/>
        <v>9.9976473811516087E-3</v>
      </c>
      <c r="L289" s="52">
        <f t="shared" si="236"/>
        <v>7.9036086400044534E-3</v>
      </c>
      <c r="M289" s="52">
        <f t="shared" si="237"/>
        <v>7.9037732178243829E-3</v>
      </c>
      <c r="N289" s="52">
        <f t="shared" si="238"/>
        <v>2.4195503569024446E-5</v>
      </c>
      <c r="O289" s="52">
        <f t="shared" si="239"/>
        <v>6383603.7735960186</v>
      </c>
      <c r="P289" s="52">
        <f t="shared" si="240"/>
        <v>1.3156370870929075E-7</v>
      </c>
      <c r="Q289" s="52">
        <f t="shared" si="241"/>
        <v>0.96825350762931894</v>
      </c>
      <c r="R289" s="52">
        <f t="shared" si="242"/>
        <v>0.60514405797237913</v>
      </c>
      <c r="S289" s="52">
        <f t="shared" si="243"/>
        <v>1.1432001327077381</v>
      </c>
      <c r="T289" s="52">
        <f t="shared" si="244"/>
        <v>1.0086861140238983</v>
      </c>
      <c r="U289" s="52">
        <f t="shared" si="245"/>
        <v>1.8072122054603181</v>
      </c>
      <c r="V289" s="52">
        <f t="shared" si="265"/>
        <v>5.0546225567071803E-3</v>
      </c>
      <c r="W289" s="52">
        <f t="shared" si="246"/>
        <v>4.2582015317955055E-5</v>
      </c>
      <c r="X289" s="52">
        <f t="shared" si="247"/>
        <v>1.6740578955036711E-7</v>
      </c>
      <c r="Y289" s="52">
        <f t="shared" si="248"/>
        <v>4179422.5940399216</v>
      </c>
      <c r="Z289" s="38" t="str">
        <f t="shared" si="249"/>
        <v>S</v>
      </c>
      <c r="AA289" s="38" t="str">
        <f t="shared" si="250"/>
        <v>S</v>
      </c>
      <c r="AB289" s="38" t="str">
        <f t="shared" si="251"/>
        <v>U</v>
      </c>
      <c r="AC289" s="50">
        <f t="shared" si="252"/>
        <v>550454.55875161372</v>
      </c>
      <c r="AD289" s="50">
        <f t="shared" si="253"/>
        <v>4179577.0485681295</v>
      </c>
      <c r="AE289" s="51">
        <f t="shared" si="254"/>
        <v>10</v>
      </c>
      <c r="AF289" s="51" t="str">
        <f t="shared" si="255"/>
        <v>S</v>
      </c>
      <c r="AG289" s="40">
        <f t="shared" si="256"/>
        <v>-122</v>
      </c>
      <c r="AH289" s="41">
        <f t="shared" si="257"/>
        <v>-25</v>
      </c>
      <c r="AI289" s="42">
        <f t="shared" si="258"/>
        <v>-37.837000000000003</v>
      </c>
      <c r="AJ289" s="40">
        <f t="shared" si="259"/>
        <v>37</v>
      </c>
      <c r="AK289" s="41">
        <f t="shared" si="260"/>
        <v>45</v>
      </c>
      <c r="AL289" s="42">
        <f t="shared" si="261"/>
        <v>43.643000000000001</v>
      </c>
      <c r="AM289" s="43" t="str">
        <f t="shared" si="262"/>
        <v>-37º -45' -43,643" S</v>
      </c>
      <c r="AN289" s="43" t="str">
        <f t="shared" si="263"/>
        <v>122º 25' 37,837" W</v>
      </c>
      <c r="AO289" s="43" t="str">
        <f t="shared" si="264"/>
        <v>10 S 550455 4179577</v>
      </c>
    </row>
    <row r="290" spans="5:41" x14ac:dyDescent="0.25">
      <c r="E290" s="53">
        <v>37.713813000000002</v>
      </c>
      <c r="F290" s="53">
        <v>-122.397761</v>
      </c>
      <c r="G290" s="52">
        <f t="shared" si="231"/>
        <v>-2.1362439265191071</v>
      </c>
      <c r="H290" s="52">
        <f t="shared" si="232"/>
        <v>0.65823021033144025</v>
      </c>
      <c r="I290" s="52">
        <f t="shared" si="233"/>
        <v>10</v>
      </c>
      <c r="J290" s="52">
        <f t="shared" si="234"/>
        <v>-123</v>
      </c>
      <c r="K290" s="52">
        <f t="shared" si="235"/>
        <v>1.0511053433918338E-2</v>
      </c>
      <c r="L290" s="52">
        <f t="shared" si="236"/>
        <v>8.3148898541988078E-3</v>
      </c>
      <c r="M290" s="52">
        <f t="shared" si="237"/>
        <v>8.3150814854181989E-3</v>
      </c>
      <c r="N290" s="52">
        <f t="shared" si="238"/>
        <v>2.6732702127274521E-5</v>
      </c>
      <c r="O290" s="52">
        <f t="shared" si="239"/>
        <v>6383586.2894309256</v>
      </c>
      <c r="P290" s="52">
        <f t="shared" si="240"/>
        <v>1.4580318080603445E-7</v>
      </c>
      <c r="Q290" s="52">
        <f t="shared" si="241"/>
        <v>0.96783059692561635</v>
      </c>
      <c r="R290" s="52">
        <f t="shared" si="242"/>
        <v>0.60566971048270457</v>
      </c>
      <c r="S290" s="52">
        <f t="shared" si="243"/>
        <v>1.1421455087942485</v>
      </c>
      <c r="T290" s="52">
        <f t="shared" si="244"/>
        <v>1.0080265592163624</v>
      </c>
      <c r="U290" s="52">
        <f t="shared" si="245"/>
        <v>1.8063872429303991</v>
      </c>
      <c r="V290" s="52">
        <f t="shared" si="265"/>
        <v>5.0546225567071803E-3</v>
      </c>
      <c r="W290" s="52">
        <f t="shared" si="246"/>
        <v>4.2582015317955055E-5</v>
      </c>
      <c r="X290" s="52">
        <f t="shared" si="247"/>
        <v>1.6740578955036711E-7</v>
      </c>
      <c r="Y290" s="52">
        <f t="shared" si="248"/>
        <v>4174062.7383167334</v>
      </c>
      <c r="Z290" s="38" t="str">
        <f t="shared" si="249"/>
        <v>S</v>
      </c>
      <c r="AA290" s="38" t="str">
        <f t="shared" si="250"/>
        <v>S</v>
      </c>
      <c r="AB290" s="38" t="str">
        <f t="shared" si="251"/>
        <v>U</v>
      </c>
      <c r="AC290" s="50">
        <f t="shared" si="252"/>
        <v>553080.04274556274</v>
      </c>
      <c r="AD290" s="50">
        <f t="shared" si="253"/>
        <v>4174233.3888523937</v>
      </c>
      <c r="AE290" s="51">
        <f t="shared" si="254"/>
        <v>10</v>
      </c>
      <c r="AF290" s="51" t="str">
        <f t="shared" si="255"/>
        <v>S</v>
      </c>
      <c r="AG290" s="40">
        <f t="shared" si="256"/>
        <v>-122</v>
      </c>
      <c r="AH290" s="41">
        <f t="shared" si="257"/>
        <v>-23</v>
      </c>
      <c r="AI290" s="42">
        <f t="shared" si="258"/>
        <v>-51.94</v>
      </c>
      <c r="AJ290" s="40">
        <f t="shared" si="259"/>
        <v>37</v>
      </c>
      <c r="AK290" s="41">
        <f t="shared" si="260"/>
        <v>42</v>
      </c>
      <c r="AL290" s="42">
        <f t="shared" si="261"/>
        <v>49.726999999999997</v>
      </c>
      <c r="AM290" s="43" t="str">
        <f t="shared" si="262"/>
        <v>-37º -42' -49,727" S</v>
      </c>
      <c r="AN290" s="43" t="str">
        <f t="shared" si="263"/>
        <v>122º 23' 51,94" W</v>
      </c>
      <c r="AO290" s="43" t="str">
        <f t="shared" si="264"/>
        <v>10 S 553080 4174233</v>
      </c>
    </row>
    <row r="291" spans="5:41" x14ac:dyDescent="0.25">
      <c r="E291" s="53">
        <v>37.743696</v>
      </c>
      <c r="F291" s="53">
        <v>-122.39561500000001</v>
      </c>
      <c r="G291" s="52">
        <f t="shared" si="231"/>
        <v>-2.1362064717533595</v>
      </c>
      <c r="H291" s="52">
        <f t="shared" si="232"/>
        <v>0.65875176707181371</v>
      </c>
      <c r="I291" s="52">
        <f t="shared" si="233"/>
        <v>10</v>
      </c>
      <c r="J291" s="52">
        <f t="shared" si="234"/>
        <v>-123</v>
      </c>
      <c r="K291" s="52">
        <f t="shared" si="235"/>
        <v>1.0548508199665907E-2</v>
      </c>
      <c r="L291" s="52">
        <f t="shared" si="236"/>
        <v>8.3411512541886074E-3</v>
      </c>
      <c r="M291" s="52">
        <f t="shared" si="237"/>
        <v>8.3413447069196466E-3</v>
      </c>
      <c r="N291" s="52">
        <f t="shared" si="238"/>
        <v>2.693084898408582E-5</v>
      </c>
      <c r="O291" s="52">
        <f t="shared" si="239"/>
        <v>6383597.1036508726</v>
      </c>
      <c r="P291" s="52">
        <f t="shared" si="240"/>
        <v>1.4660730869764343E-7</v>
      </c>
      <c r="Q291" s="52">
        <f t="shared" si="241"/>
        <v>0.96809252054015427</v>
      </c>
      <c r="R291" s="52">
        <f t="shared" si="242"/>
        <v>0.60534488411031673</v>
      </c>
      <c r="S291" s="52">
        <f t="shared" si="243"/>
        <v>1.142798027341891</v>
      </c>
      <c r="T291" s="52">
        <f t="shared" si="244"/>
        <v>1.0084347415339974</v>
      </c>
      <c r="U291" s="52">
        <f t="shared" si="245"/>
        <v>1.8068979190301819</v>
      </c>
      <c r="V291" s="52">
        <f t="shared" si="265"/>
        <v>5.0546225567071803E-3</v>
      </c>
      <c r="W291" s="52">
        <f t="shared" si="246"/>
        <v>4.2582015317955055E-5</v>
      </c>
      <c r="X291" s="52">
        <f t="shared" si="247"/>
        <v>1.6740578955036711E-7</v>
      </c>
      <c r="Y291" s="52">
        <f t="shared" si="248"/>
        <v>4177378.1661282843</v>
      </c>
      <c r="Z291" s="38" t="str">
        <f t="shared" si="249"/>
        <v>S</v>
      </c>
      <c r="AA291" s="38" t="str">
        <f t="shared" si="250"/>
        <v>S</v>
      </c>
      <c r="AB291" s="38" t="str">
        <f t="shared" si="251"/>
        <v>U</v>
      </c>
      <c r="AC291" s="50">
        <f t="shared" si="252"/>
        <v>553247.78651381726</v>
      </c>
      <c r="AD291" s="50">
        <f t="shared" si="253"/>
        <v>4177550.0818430618</v>
      </c>
      <c r="AE291" s="51">
        <f t="shared" si="254"/>
        <v>10</v>
      </c>
      <c r="AF291" s="51" t="str">
        <f t="shared" si="255"/>
        <v>S</v>
      </c>
      <c r="AG291" s="40">
        <f t="shared" si="256"/>
        <v>-122</v>
      </c>
      <c r="AH291" s="41">
        <f t="shared" si="257"/>
        <v>-23</v>
      </c>
      <c r="AI291" s="42">
        <f t="shared" si="258"/>
        <v>-44.213999999999999</v>
      </c>
      <c r="AJ291" s="40">
        <f t="shared" si="259"/>
        <v>37</v>
      </c>
      <c r="AK291" s="41">
        <f t="shared" si="260"/>
        <v>44</v>
      </c>
      <c r="AL291" s="42">
        <f t="shared" si="261"/>
        <v>37.305999999999997</v>
      </c>
      <c r="AM291" s="43" t="str">
        <f t="shared" si="262"/>
        <v>-37º -44' -37,306" S</v>
      </c>
      <c r="AN291" s="43" t="str">
        <f t="shared" si="263"/>
        <v>122º 23' 44,214" W</v>
      </c>
      <c r="AO291" s="43" t="str">
        <f t="shared" si="264"/>
        <v>10 S 553248 4177550</v>
      </c>
    </row>
    <row r="292" spans="5:41" x14ac:dyDescent="0.25">
      <c r="E292" s="53">
        <v>37.726733000000003</v>
      </c>
      <c r="F292" s="53">
        <v>-122.40421000000001</v>
      </c>
      <c r="G292" s="52">
        <f t="shared" si="231"/>
        <v>-2.1363564828025683</v>
      </c>
      <c r="H292" s="52">
        <f t="shared" si="232"/>
        <v>0.65845570687079791</v>
      </c>
      <c r="I292" s="52">
        <f t="shared" si="233"/>
        <v>10</v>
      </c>
      <c r="J292" s="52">
        <f t="shared" si="234"/>
        <v>-123</v>
      </c>
      <c r="K292" s="52">
        <f t="shared" si="235"/>
        <v>1.0398497150457153E-2</v>
      </c>
      <c r="L292" s="52">
        <f t="shared" si="236"/>
        <v>8.2244195822158434E-3</v>
      </c>
      <c r="M292" s="52">
        <f t="shared" si="237"/>
        <v>8.2246050259427821E-3</v>
      </c>
      <c r="N292" s="52">
        <f t="shared" si="238"/>
        <v>2.6166290383877744E-5</v>
      </c>
      <c r="O292" s="52">
        <f t="shared" si="239"/>
        <v>6383590.9646237995</v>
      </c>
      <c r="P292" s="52">
        <f t="shared" si="240"/>
        <v>1.4259772261221462E-7</v>
      </c>
      <c r="Q292" s="52">
        <f t="shared" si="241"/>
        <v>0.96794396958746565</v>
      </c>
      <c r="R292" s="52">
        <f t="shared" si="242"/>
        <v>0.60552940040939784</v>
      </c>
      <c r="S292" s="52">
        <f t="shared" si="243"/>
        <v>1.1424276916645306</v>
      </c>
      <c r="T292" s="52">
        <f t="shared" si="244"/>
        <v>1.0082031188507474</v>
      </c>
      <c r="U292" s="52">
        <f t="shared" si="245"/>
        <v>1.8066081869216417</v>
      </c>
      <c r="V292" s="52">
        <f t="shared" si="265"/>
        <v>5.0546225567071803E-3</v>
      </c>
      <c r="W292" s="52">
        <f t="shared" si="246"/>
        <v>4.2582015317955055E-5</v>
      </c>
      <c r="X292" s="52">
        <f t="shared" si="247"/>
        <v>1.6740578955036711E-7</v>
      </c>
      <c r="Y292" s="52">
        <f t="shared" si="248"/>
        <v>4175496.1708883597</v>
      </c>
      <c r="Z292" s="38" t="str">
        <f t="shared" si="249"/>
        <v>S</v>
      </c>
      <c r="AA292" s="38" t="str">
        <f t="shared" si="250"/>
        <v>S</v>
      </c>
      <c r="AB292" s="38" t="str">
        <f t="shared" si="251"/>
        <v>U</v>
      </c>
      <c r="AC292" s="50">
        <f t="shared" si="252"/>
        <v>552502.5168267875</v>
      </c>
      <c r="AD292" s="50">
        <f t="shared" si="253"/>
        <v>4175663.2058070507</v>
      </c>
      <c r="AE292" s="51">
        <f t="shared" si="254"/>
        <v>10</v>
      </c>
      <c r="AF292" s="51" t="str">
        <f t="shared" si="255"/>
        <v>S</v>
      </c>
      <c r="AG292" s="40">
        <f t="shared" si="256"/>
        <v>-122</v>
      </c>
      <c r="AH292" s="41">
        <f t="shared" si="257"/>
        <v>-24</v>
      </c>
      <c r="AI292" s="42">
        <f t="shared" si="258"/>
        <v>-15.156000000000001</v>
      </c>
      <c r="AJ292" s="40">
        <f t="shared" si="259"/>
        <v>37</v>
      </c>
      <c r="AK292" s="41">
        <f t="shared" si="260"/>
        <v>43</v>
      </c>
      <c r="AL292" s="42">
        <f t="shared" si="261"/>
        <v>36.238999999999997</v>
      </c>
      <c r="AM292" s="43" t="str">
        <f t="shared" si="262"/>
        <v>-37º -43' -36,239" S</v>
      </c>
      <c r="AN292" s="43" t="str">
        <f t="shared" si="263"/>
        <v>122º 24' 15,156" W</v>
      </c>
      <c r="AO292" s="43" t="str">
        <f t="shared" si="264"/>
        <v>10 S 552503 4175663</v>
      </c>
    </row>
    <row r="293" spans="5:41" x14ac:dyDescent="0.25">
      <c r="E293" s="53">
        <v>37.742285000000003</v>
      </c>
      <c r="F293" s="53">
        <v>-122.39978000000001</v>
      </c>
      <c r="G293" s="52">
        <f t="shared" si="231"/>
        <v>-2.1362791647167052</v>
      </c>
      <c r="H293" s="52">
        <f t="shared" si="232"/>
        <v>0.65872714047606806</v>
      </c>
      <c r="I293" s="52">
        <f t="shared" si="233"/>
        <v>10</v>
      </c>
      <c r="J293" s="52">
        <f t="shared" si="234"/>
        <v>-123</v>
      </c>
      <c r="K293" s="52">
        <f t="shared" si="235"/>
        <v>1.0475815236320241E-2</v>
      </c>
      <c r="L293" s="52">
        <f t="shared" si="236"/>
        <v>8.2838298800324336E-3</v>
      </c>
      <c r="M293" s="52">
        <f t="shared" si="237"/>
        <v>8.2840193717104299E-3</v>
      </c>
      <c r="N293" s="52">
        <f t="shared" si="238"/>
        <v>2.6560602725544946E-5</v>
      </c>
      <c r="O293" s="52">
        <f t="shared" si="239"/>
        <v>6383596.5929636229</v>
      </c>
      <c r="P293" s="52">
        <f t="shared" si="240"/>
        <v>1.4460464823630653E-7</v>
      </c>
      <c r="Q293" s="52">
        <f t="shared" si="241"/>
        <v>0.96808017685893932</v>
      </c>
      <c r="R293" s="52">
        <f t="shared" si="242"/>
        <v>0.60536024533056343</v>
      </c>
      <c r="S293" s="52">
        <f t="shared" si="243"/>
        <v>1.1427672289055377</v>
      </c>
      <c r="T293" s="52">
        <f t="shared" si="244"/>
        <v>1.0084154830117942</v>
      </c>
      <c r="U293" s="52">
        <f t="shared" si="245"/>
        <v>1.8068738339972121</v>
      </c>
      <c r="V293" s="52">
        <f t="shared" si="265"/>
        <v>5.0546225567071803E-3</v>
      </c>
      <c r="W293" s="52">
        <f t="shared" si="246"/>
        <v>4.2582015317955055E-5</v>
      </c>
      <c r="X293" s="52">
        <f t="shared" si="247"/>
        <v>1.6740578955036711E-7</v>
      </c>
      <c r="Y293" s="52">
        <f t="shared" si="248"/>
        <v>4177221.6195978587</v>
      </c>
      <c r="Z293" s="38" t="str">
        <f t="shared" si="249"/>
        <v>S</v>
      </c>
      <c r="AA293" s="38" t="str">
        <f t="shared" si="250"/>
        <v>S</v>
      </c>
      <c r="AB293" s="38" t="str">
        <f t="shared" si="251"/>
        <v>U</v>
      </c>
      <c r="AC293" s="50">
        <f t="shared" si="252"/>
        <v>552881.84038628184</v>
      </c>
      <c r="AD293" s="50">
        <f t="shared" si="253"/>
        <v>4177391.1717954427</v>
      </c>
      <c r="AE293" s="51">
        <f t="shared" si="254"/>
        <v>10</v>
      </c>
      <c r="AF293" s="51" t="str">
        <f t="shared" si="255"/>
        <v>S</v>
      </c>
      <c r="AG293" s="40">
        <f t="shared" si="256"/>
        <v>-122</v>
      </c>
      <c r="AH293" s="41">
        <f t="shared" si="257"/>
        <v>-23</v>
      </c>
      <c r="AI293" s="42">
        <f t="shared" si="258"/>
        <v>-59.207999999999998</v>
      </c>
      <c r="AJ293" s="40">
        <f t="shared" si="259"/>
        <v>37</v>
      </c>
      <c r="AK293" s="41">
        <f t="shared" si="260"/>
        <v>44</v>
      </c>
      <c r="AL293" s="42">
        <f t="shared" si="261"/>
        <v>32.225999999999999</v>
      </c>
      <c r="AM293" s="43" t="str">
        <f t="shared" si="262"/>
        <v>-37º -44' -32,226" S</v>
      </c>
      <c r="AN293" s="43" t="str">
        <f t="shared" si="263"/>
        <v>122º 23' 59,208" W</v>
      </c>
      <c r="AO293" s="43" t="str">
        <f t="shared" si="264"/>
        <v>10 S 552882 4177391</v>
      </c>
    </row>
    <row r="294" spans="5:41" x14ac:dyDescent="0.25">
      <c r="E294" s="53">
        <v>37.752941</v>
      </c>
      <c r="F294" s="53">
        <v>-122.391469</v>
      </c>
      <c r="G294" s="52">
        <f t="shared" si="231"/>
        <v>-2.1361341104025717</v>
      </c>
      <c r="H294" s="52">
        <f t="shared" si="232"/>
        <v>0.65891312276116054</v>
      </c>
      <c r="I294" s="52">
        <f t="shared" si="233"/>
        <v>10</v>
      </c>
      <c r="J294" s="52">
        <f t="shared" si="234"/>
        <v>-123</v>
      </c>
      <c r="K294" s="52">
        <f t="shared" si="235"/>
        <v>1.0620869550453715E-2</v>
      </c>
      <c r="L294" s="52">
        <f t="shared" si="236"/>
        <v>8.3973191679870014E-3</v>
      </c>
      <c r="M294" s="52">
        <f t="shared" si="237"/>
        <v>8.3975165552391939E-3</v>
      </c>
      <c r="N294" s="52">
        <f t="shared" si="238"/>
        <v>2.7303888867291626E-5</v>
      </c>
      <c r="O294" s="52">
        <f t="shared" si="239"/>
        <v>6383600.4498841241</v>
      </c>
      <c r="P294" s="52">
        <f t="shared" si="240"/>
        <v>1.4855138683423437E-7</v>
      </c>
      <c r="Q294" s="52">
        <f t="shared" si="241"/>
        <v>0.9681733393543136</v>
      </c>
      <c r="R294" s="52">
        <f t="shared" si="242"/>
        <v>0.60524417783816531</v>
      </c>
      <c r="S294" s="52">
        <f t="shared" si="243"/>
        <v>1.1429997924383173</v>
      </c>
      <c r="T294" s="52">
        <f t="shared" si="244"/>
        <v>1.0085608887882793</v>
      </c>
      <c r="U294" s="52">
        <f t="shared" si="245"/>
        <v>1.8070556582043753</v>
      </c>
      <c r="V294" s="52">
        <f t="shared" si="265"/>
        <v>5.0546225567071803E-3</v>
      </c>
      <c r="W294" s="52">
        <f t="shared" si="246"/>
        <v>4.2582015317955055E-5</v>
      </c>
      <c r="X294" s="52">
        <f t="shared" si="247"/>
        <v>1.6740578955036711E-7</v>
      </c>
      <c r="Y294" s="52">
        <f t="shared" si="248"/>
        <v>4178403.8741264557</v>
      </c>
      <c r="Z294" s="38" t="str">
        <f t="shared" si="249"/>
        <v>S</v>
      </c>
      <c r="AA294" s="38" t="str">
        <f t="shared" si="250"/>
        <v>S</v>
      </c>
      <c r="AB294" s="38" t="str">
        <f t="shared" si="251"/>
        <v>U</v>
      </c>
      <c r="AC294" s="50">
        <f t="shared" si="252"/>
        <v>553606.3931143689</v>
      </c>
      <c r="AD294" s="50">
        <f t="shared" si="253"/>
        <v>4178578.1712696045</v>
      </c>
      <c r="AE294" s="51">
        <f t="shared" si="254"/>
        <v>10</v>
      </c>
      <c r="AF294" s="51" t="str">
        <f t="shared" si="255"/>
        <v>S</v>
      </c>
      <c r="AG294" s="40">
        <f t="shared" si="256"/>
        <v>-122</v>
      </c>
      <c r="AH294" s="41">
        <f t="shared" si="257"/>
        <v>-23</v>
      </c>
      <c r="AI294" s="42">
        <f t="shared" si="258"/>
        <v>-29.288</v>
      </c>
      <c r="AJ294" s="40">
        <f t="shared" si="259"/>
        <v>37</v>
      </c>
      <c r="AK294" s="41">
        <f t="shared" si="260"/>
        <v>45</v>
      </c>
      <c r="AL294" s="42">
        <f t="shared" si="261"/>
        <v>10.587999999999999</v>
      </c>
      <c r="AM294" s="43" t="str">
        <f t="shared" si="262"/>
        <v>-37º -45' -10,588" S</v>
      </c>
      <c r="AN294" s="43" t="str">
        <f t="shared" si="263"/>
        <v>122º 23' 29,288" W</v>
      </c>
      <c r="AO294" s="43" t="str">
        <f t="shared" si="264"/>
        <v>10 S 553606 4178578</v>
      </c>
    </row>
    <row r="295" spans="5:41" x14ac:dyDescent="0.25">
      <c r="E295" s="53">
        <v>37.768312000000002</v>
      </c>
      <c r="F295" s="53">
        <v>-122.40267799999999</v>
      </c>
      <c r="G295" s="52">
        <f t="shared" si="231"/>
        <v>-2.1363297443584277</v>
      </c>
      <c r="H295" s="52">
        <f t="shared" si="232"/>
        <v>0.65918139732048464</v>
      </c>
      <c r="I295" s="52">
        <f t="shared" si="233"/>
        <v>10</v>
      </c>
      <c r="J295" s="52">
        <f t="shared" si="234"/>
        <v>-123</v>
      </c>
      <c r="K295" s="52">
        <f t="shared" si="235"/>
        <v>1.0425235594597737E-2</v>
      </c>
      <c r="L295" s="52">
        <f t="shared" si="236"/>
        <v>8.2409355072420795E-3</v>
      </c>
      <c r="M295" s="52">
        <f t="shared" si="237"/>
        <v>8.2411220704447178E-3</v>
      </c>
      <c r="N295" s="52">
        <f t="shared" si="238"/>
        <v>2.6310910023363832E-5</v>
      </c>
      <c r="O295" s="52">
        <f t="shared" si="239"/>
        <v>6383606.0140561322</v>
      </c>
      <c r="P295" s="52">
        <f t="shared" si="240"/>
        <v>1.4301025290899044E-7</v>
      </c>
      <c r="Q295" s="52">
        <f t="shared" si="241"/>
        <v>0.96830748782862341</v>
      </c>
      <c r="R295" s="52">
        <f t="shared" si="242"/>
        <v>0.60507651744553648</v>
      </c>
      <c r="S295" s="52">
        <f t="shared" si="243"/>
        <v>1.1433351412347963</v>
      </c>
      <c r="T295" s="52">
        <f t="shared" si="244"/>
        <v>1.0087704852874813</v>
      </c>
      <c r="U295" s="52">
        <f t="shared" si="245"/>
        <v>1.8073176582089754</v>
      </c>
      <c r="V295" s="52">
        <f t="shared" si="265"/>
        <v>5.0546225567071803E-3</v>
      </c>
      <c r="W295" s="52">
        <f t="shared" si="246"/>
        <v>4.2582015317955055E-5</v>
      </c>
      <c r="X295" s="52">
        <f t="shared" si="247"/>
        <v>1.6740578955036711E-7</v>
      </c>
      <c r="Y295" s="52">
        <f t="shared" si="248"/>
        <v>4180109.2489939383</v>
      </c>
      <c r="Z295" s="38" t="str">
        <f t="shared" si="249"/>
        <v>S</v>
      </c>
      <c r="AA295" s="38" t="str">
        <f t="shared" si="250"/>
        <v>S</v>
      </c>
      <c r="AB295" s="38" t="str">
        <f t="shared" si="251"/>
        <v>U</v>
      </c>
      <c r="AC295" s="50">
        <f t="shared" si="252"/>
        <v>552608.07891929301</v>
      </c>
      <c r="AD295" s="50">
        <f t="shared" si="253"/>
        <v>4180277.2075014184</v>
      </c>
      <c r="AE295" s="51">
        <f t="shared" si="254"/>
        <v>10</v>
      </c>
      <c r="AF295" s="51" t="str">
        <f t="shared" si="255"/>
        <v>S</v>
      </c>
      <c r="AG295" s="40">
        <f t="shared" si="256"/>
        <v>-122</v>
      </c>
      <c r="AH295" s="41">
        <f t="shared" si="257"/>
        <v>-24</v>
      </c>
      <c r="AI295" s="42">
        <f t="shared" si="258"/>
        <v>-9.641</v>
      </c>
      <c r="AJ295" s="40">
        <f t="shared" si="259"/>
        <v>37</v>
      </c>
      <c r="AK295" s="41">
        <f t="shared" si="260"/>
        <v>46</v>
      </c>
      <c r="AL295" s="42">
        <f t="shared" si="261"/>
        <v>5.923</v>
      </c>
      <c r="AM295" s="43" t="str">
        <f t="shared" si="262"/>
        <v>-37º -46' -5,923" S</v>
      </c>
      <c r="AN295" s="43" t="str">
        <f t="shared" si="263"/>
        <v>122º 24' 9,641" W</v>
      </c>
      <c r="AO295" s="43" t="str">
        <f t="shared" si="264"/>
        <v>10 S 552608 4180277</v>
      </c>
    </row>
    <row r="296" spans="5:41" x14ac:dyDescent="0.25">
      <c r="E296" s="53">
        <v>37.775326</v>
      </c>
      <c r="F296" s="53">
        <v>-122.406581</v>
      </c>
      <c r="G296" s="52">
        <f t="shared" si="231"/>
        <v>-2.1363978645591333</v>
      </c>
      <c r="H296" s="52">
        <f t="shared" si="232"/>
        <v>0.65930381471421939</v>
      </c>
      <c r="I296" s="52">
        <f t="shared" si="233"/>
        <v>10</v>
      </c>
      <c r="J296" s="52">
        <f t="shared" si="234"/>
        <v>-123</v>
      </c>
      <c r="K296" s="52">
        <f t="shared" si="235"/>
        <v>1.0357115393892169E-2</v>
      </c>
      <c r="L296" s="52">
        <f t="shared" si="236"/>
        <v>8.1863132209690874E-3</v>
      </c>
      <c r="M296" s="52">
        <f t="shared" si="237"/>
        <v>8.1864960988920973E-3</v>
      </c>
      <c r="N296" s="52">
        <f t="shared" si="238"/>
        <v>2.5969824332783276E-5</v>
      </c>
      <c r="O296" s="52">
        <f t="shared" si="239"/>
        <v>6383608.5533256289</v>
      </c>
      <c r="P296" s="52">
        <f t="shared" si="240"/>
        <v>1.4109388903632503E-7</v>
      </c>
      <c r="Q296" s="52">
        <f t="shared" si="241"/>
        <v>0.96836860901265354</v>
      </c>
      <c r="R296" s="52">
        <f t="shared" si="242"/>
        <v>0.60499991909404216</v>
      </c>
      <c r="S296" s="52">
        <f t="shared" si="243"/>
        <v>1.1434881192205462</v>
      </c>
      <c r="T296" s="52">
        <f t="shared" si="244"/>
        <v>1.0088660691889202</v>
      </c>
      <c r="U296" s="52">
        <f t="shared" si="245"/>
        <v>1.8074371039213357</v>
      </c>
      <c r="V296" s="52">
        <f t="shared" si="265"/>
        <v>5.0546225567071803E-3</v>
      </c>
      <c r="W296" s="52">
        <f t="shared" si="246"/>
        <v>4.2582015317955055E-5</v>
      </c>
      <c r="X296" s="52">
        <f t="shared" si="247"/>
        <v>1.6740578955036711E-7</v>
      </c>
      <c r="Y296" s="52">
        <f t="shared" si="248"/>
        <v>4180887.4366262979</v>
      </c>
      <c r="Z296" s="38" t="str">
        <f t="shared" si="249"/>
        <v>S</v>
      </c>
      <c r="AA296" s="38" t="str">
        <f t="shared" si="250"/>
        <v>S</v>
      </c>
      <c r="AB296" s="38" t="str">
        <f t="shared" si="251"/>
        <v>U</v>
      </c>
      <c r="AC296" s="50">
        <f t="shared" si="252"/>
        <v>552259.38897648116</v>
      </c>
      <c r="AD296" s="50">
        <f t="shared" si="253"/>
        <v>4181053.2178424275</v>
      </c>
      <c r="AE296" s="51">
        <f t="shared" si="254"/>
        <v>10</v>
      </c>
      <c r="AF296" s="51" t="str">
        <f t="shared" si="255"/>
        <v>S</v>
      </c>
      <c r="AG296" s="40">
        <f t="shared" si="256"/>
        <v>-122</v>
      </c>
      <c r="AH296" s="41">
        <f t="shared" si="257"/>
        <v>-24</v>
      </c>
      <c r="AI296" s="42">
        <f t="shared" si="258"/>
        <v>-23.692</v>
      </c>
      <c r="AJ296" s="40">
        <f t="shared" si="259"/>
        <v>37</v>
      </c>
      <c r="AK296" s="41">
        <f t="shared" si="260"/>
        <v>46</v>
      </c>
      <c r="AL296" s="42">
        <f t="shared" si="261"/>
        <v>31.173999999999999</v>
      </c>
      <c r="AM296" s="43" t="str">
        <f t="shared" si="262"/>
        <v>-37º -46' -31,174" S</v>
      </c>
      <c r="AN296" s="43" t="str">
        <f t="shared" si="263"/>
        <v>122º 24' 23,692" W</v>
      </c>
      <c r="AO296" s="43" t="str">
        <f t="shared" si="264"/>
        <v>10 S 552259 4181053</v>
      </c>
    </row>
    <row r="297" spans="5:41" x14ac:dyDescent="0.25">
      <c r="E297" s="53">
        <v>37.744461999999999</v>
      </c>
      <c r="F297" s="53">
        <v>-122.393682</v>
      </c>
      <c r="G297" s="52">
        <f t="shared" si="231"/>
        <v>-2.1361727345389183</v>
      </c>
      <c r="H297" s="52">
        <f t="shared" si="232"/>
        <v>0.658765136293884</v>
      </c>
      <c r="I297" s="52">
        <f t="shared" si="233"/>
        <v>10</v>
      </c>
      <c r="J297" s="52">
        <f t="shared" si="234"/>
        <v>-123</v>
      </c>
      <c r="K297" s="52">
        <f t="shared" si="235"/>
        <v>1.0582245414107128E-2</v>
      </c>
      <c r="L297" s="52">
        <f t="shared" si="236"/>
        <v>8.3677411001644476E-3</v>
      </c>
      <c r="M297" s="52">
        <f t="shared" si="237"/>
        <v>8.3679364089119263E-3</v>
      </c>
      <c r="N297" s="52">
        <f t="shared" si="238"/>
        <v>2.7103581917709008E-5</v>
      </c>
      <c r="O297" s="52">
        <f t="shared" si="239"/>
        <v>6383597.380894213</v>
      </c>
      <c r="P297" s="52">
        <f t="shared" si="240"/>
        <v>1.475404951849523E-7</v>
      </c>
      <c r="Q297" s="52">
        <f t="shared" si="241"/>
        <v>0.9680992206620882</v>
      </c>
      <c r="R297" s="52">
        <f t="shared" si="242"/>
        <v>0.60533654386642077</v>
      </c>
      <c r="S297" s="52">
        <f t="shared" si="243"/>
        <v>1.1428147466249281</v>
      </c>
      <c r="T297" s="52">
        <f t="shared" si="244"/>
        <v>1.0084451959353014</v>
      </c>
      <c r="U297" s="52">
        <f t="shared" si="245"/>
        <v>1.8069109930963829</v>
      </c>
      <c r="V297" s="52">
        <f t="shared" si="265"/>
        <v>5.0546225567071803E-3</v>
      </c>
      <c r="W297" s="52">
        <f t="shared" si="246"/>
        <v>4.2582015317955055E-5</v>
      </c>
      <c r="X297" s="52">
        <f t="shared" si="247"/>
        <v>1.6740578955036711E-7</v>
      </c>
      <c r="Y297" s="52">
        <f t="shared" si="248"/>
        <v>4177463.1517161708</v>
      </c>
      <c r="Z297" s="38" t="str">
        <f t="shared" si="249"/>
        <v>S</v>
      </c>
      <c r="AA297" s="38" t="str">
        <f t="shared" si="250"/>
        <v>S</v>
      </c>
      <c r="AB297" s="38" t="str">
        <f t="shared" si="251"/>
        <v>U</v>
      </c>
      <c r="AC297" s="50">
        <f t="shared" si="252"/>
        <v>553417.53957050282</v>
      </c>
      <c r="AD297" s="50">
        <f t="shared" si="253"/>
        <v>4177636.1700962409</v>
      </c>
      <c r="AE297" s="51">
        <f t="shared" si="254"/>
        <v>10</v>
      </c>
      <c r="AF297" s="51" t="str">
        <f t="shared" si="255"/>
        <v>S</v>
      </c>
      <c r="AG297" s="40">
        <f t="shared" si="256"/>
        <v>-122</v>
      </c>
      <c r="AH297" s="41">
        <f t="shared" si="257"/>
        <v>-23</v>
      </c>
      <c r="AI297" s="42">
        <f t="shared" si="258"/>
        <v>-37.255000000000003</v>
      </c>
      <c r="AJ297" s="40">
        <f t="shared" si="259"/>
        <v>37</v>
      </c>
      <c r="AK297" s="41">
        <f t="shared" si="260"/>
        <v>44</v>
      </c>
      <c r="AL297" s="42">
        <f t="shared" si="261"/>
        <v>40.063000000000002</v>
      </c>
      <c r="AM297" s="43" t="str">
        <f t="shared" si="262"/>
        <v>-37º -44' -40,063" S</v>
      </c>
      <c r="AN297" s="43" t="str">
        <f t="shared" si="263"/>
        <v>122º 23' 37,255" W</v>
      </c>
      <c r="AO297" s="43" t="str">
        <f t="shared" si="264"/>
        <v>10 S 553418 4177636</v>
      </c>
    </row>
    <row r="298" spans="5:41" x14ac:dyDescent="0.25">
      <c r="E298" s="53">
        <v>37.767562866211001</v>
      </c>
      <c r="F298" s="53">
        <v>-122.4048614502</v>
      </c>
      <c r="G298" s="52">
        <f t="shared" ref="G298:G361" si="266">F298*PI()/180</f>
        <v>-2.1363678527534709</v>
      </c>
      <c r="H298" s="52">
        <f t="shared" ref="H298:H361" si="267">E298*PI()/180</f>
        <v>0.65916832246932866</v>
      </c>
      <c r="I298" s="52">
        <f t="shared" ref="I298:I361" si="268">TRUNC((F298/6)+31)</f>
        <v>10</v>
      </c>
      <c r="J298" s="52">
        <f t="shared" ref="J298:J361" si="269">6*I298-183</f>
        <v>-123</v>
      </c>
      <c r="K298" s="52">
        <f t="shared" ref="K298:K361" si="270">+G298-((J298*PI())/180)</f>
        <v>1.0387127199554591E-2</v>
      </c>
      <c r="L298" s="52">
        <f t="shared" ref="L298:L361" si="271">COS(H298)*SIN(K298)</f>
        <v>8.2108958632121157E-3</v>
      </c>
      <c r="M298" s="52">
        <f t="shared" ref="M298:M361" si="272">(1/2)*LN((1+L298)/(1-L298))</f>
        <v>8.2110803936217662E-3</v>
      </c>
      <c r="N298" s="52">
        <f t="shared" ref="N298:N361" si="273">ATAN((TAN(H298))/COS(K298))-H298</f>
        <v>2.6118726935919767E-5</v>
      </c>
      <c r="O298" s="52">
        <f t="shared" ref="O298:O361" si="274">($C$19/(1+$C$18*(COS(H298))^2)^(1/2))*0.9996</f>
        <v>6383605.7428578343</v>
      </c>
      <c r="P298" s="52">
        <f t="shared" ref="P298:P361" si="275">($C$18/2)*M298^2*(COS(H298))^2</f>
        <v>1.4197238821557571E-7</v>
      </c>
      <c r="Q298" s="52">
        <f t="shared" ref="Q298:Q361" si="276">SIN(2*H298)</f>
        <v>0.96830095631904067</v>
      </c>
      <c r="R298" s="52">
        <f t="shared" ref="R298:R361" si="277">+Q298*(COS(H298))^2</f>
        <v>0.60508469514216456</v>
      </c>
      <c r="S298" s="52">
        <f t="shared" ref="S298:S361" si="278">H298+(Q298/2)</f>
        <v>1.1433188006288491</v>
      </c>
      <c r="T298" s="52">
        <f t="shared" ref="T298:T361" si="279">((3*S298)+R298)/4</f>
        <v>1.008760274257178</v>
      </c>
      <c r="U298" s="52">
        <f t="shared" ref="U298:U361" si="280">(5*T298+R298*(COS(H298))^2)/3</f>
        <v>1.8073048967311944</v>
      </c>
      <c r="V298" s="52">
        <f t="shared" si="265"/>
        <v>5.0546225567071803E-3</v>
      </c>
      <c r="W298" s="52">
        <f t="shared" ref="W298:W361" si="281">(5/3)*V298^2</f>
        <v>4.2582015317955055E-5</v>
      </c>
      <c r="X298" s="52">
        <f t="shared" ref="X298:X361" si="282">(35/27)*V298^3</f>
        <v>1.6740578955036711E-7</v>
      </c>
      <c r="Y298" s="52">
        <f t="shared" ref="Y298:Y361" si="283">0.9996*$C$19*(H298-(V298*S298)+(W298*T298)-(X298*U298))</f>
        <v>4180026.1343283281</v>
      </c>
      <c r="Z298" s="38" t="str">
        <f t="shared" ref="Z298:Z361" si="284">IF(E298&lt;-72,"C",IF(E298&lt;-64,"D",IF(E298&lt;-56,"E",IF(E298&lt;-48,"F",IF(E298&lt;-40,"G",IF(E298&lt;-32,"H",IF(E298&lt;-24,"J",IF(E298&lt;-16,"K",AA298))))))))</f>
        <v>S</v>
      </c>
      <c r="AA298" s="38" t="str">
        <f t="shared" ref="AA298:AA361" si="285">IF(E298&lt;-8,"L",IF(E298&lt;0,"M",IF(E298&lt;8,"N",IF(E298&lt;16,"P",IF(E298&lt;24,"Q",IF(E298&lt;32,"R",IF(E298&lt;40,"S",IF(E298&lt;48,"T","no"))))))))</f>
        <v>S</v>
      </c>
      <c r="AB298" s="38" t="str">
        <f t="shared" ref="AB298:AB361" si="286">IF(E298&lt;56,"U",IF(E298&lt;64,"V",IF(E298&lt;72,"W",IF(E298&lt;84,"X","no"))))</f>
        <v>U</v>
      </c>
      <c r="AC298" s="50">
        <f t="shared" ref="AC298:AC361" si="287">M298*O298*(1+P298/3)+500000</f>
        <v>552416.302436347</v>
      </c>
      <c r="AD298" s="50">
        <f t="shared" ref="AD298:AD361" si="288">IF($C$22="S",N298*O298*(1+P298)+Y298+10000000,N298*O298*(1+P298)+Y298)</f>
        <v>4180192.8660072638</v>
      </c>
      <c r="AE298" s="51">
        <f t="shared" ref="AE298:AE361" si="289">I298</f>
        <v>10</v>
      </c>
      <c r="AF298" s="51" t="str">
        <f t="shared" ref="AF298:AF361" si="290">IF(E298&lt;-16,Z298,IF(E298&lt;48,AA298,IF(E298&lt;84,AB298,"MALO")))</f>
        <v>S</v>
      </c>
      <c r="AG298" s="40">
        <f t="shared" ref="AG298:AG361" si="291">TRUNC(F298,0)</f>
        <v>-122</v>
      </c>
      <c r="AH298" s="41">
        <f t="shared" ref="AH298:AH361" si="292">TRUNC((F298-AG298)*60,0)</f>
        <v>-24</v>
      </c>
      <c r="AI298" s="42">
        <f t="shared" ref="AI298:AI361" si="293">ROUND((((F298-AG298)*60)-AH298)*60,3)</f>
        <v>-17.501000000000001</v>
      </c>
      <c r="AJ298" s="40">
        <f t="shared" ref="AJ298:AJ361" si="294">TRUNC(E298,0)</f>
        <v>37</v>
      </c>
      <c r="AK298" s="41">
        <f t="shared" ref="AK298:AK361" si="295">TRUNC((E298-AJ298)*60,0)</f>
        <v>46</v>
      </c>
      <c r="AL298" s="42">
        <f t="shared" ref="AL298:AL361" si="296">ROUND((((E298-AJ298)*60)-AK298)*60,3)</f>
        <v>3.226</v>
      </c>
      <c r="AM298" s="43" t="str">
        <f t="shared" ref="AM298:AM361" si="297">CONCATENATE(-AJ298,"º ",-AK298,"' ",-AL298,""" S")</f>
        <v>-37º -46' -3,226" S</v>
      </c>
      <c r="AN298" s="43" t="str">
        <f t="shared" ref="AN298:AN361" si="298">CONCATENATE(-AG298,"º ",-AH298,"' ",-AI298,""" W")</f>
        <v>122º 24' 17,501" W</v>
      </c>
      <c r="AO298" s="43" t="str">
        <f t="shared" ref="AO298:AO361" si="299">CONCATENATE(AE298," ",AF298," ",ROUND(AC298,0)," ",ROUND(AD298,0))</f>
        <v>10 S 552416 4180193</v>
      </c>
    </row>
    <row r="299" spans="5:41" x14ac:dyDescent="0.25">
      <c r="E299" s="53">
        <v>37.771444000000002</v>
      </c>
      <c r="F299" s="53">
        <v>-122.427879</v>
      </c>
      <c r="G299" s="52">
        <f t="shared" si="266"/>
        <v>-2.1367695847832229</v>
      </c>
      <c r="H299" s="52">
        <f t="shared" si="267"/>
        <v>0.65923606103265708</v>
      </c>
      <c r="I299" s="52">
        <f t="shared" si="268"/>
        <v>10</v>
      </c>
      <c r="J299" s="52">
        <f t="shared" si="269"/>
        <v>-123</v>
      </c>
      <c r="K299" s="52">
        <f t="shared" si="270"/>
        <v>9.9853951698025689E-3</v>
      </c>
      <c r="L299" s="52">
        <f t="shared" si="271"/>
        <v>7.8929281418008024E-3</v>
      </c>
      <c r="M299" s="52">
        <f t="shared" si="272"/>
        <v>7.8930920533012931E-3</v>
      </c>
      <c r="N299" s="52">
        <f t="shared" si="273"/>
        <v>2.4138260846129356E-5</v>
      </c>
      <c r="O299" s="52">
        <f t="shared" si="274"/>
        <v>6383607.1479099272</v>
      </c>
      <c r="P299" s="52">
        <f t="shared" si="275"/>
        <v>1.3117528804496315E-7</v>
      </c>
      <c r="Q299" s="52">
        <f t="shared" si="276"/>
        <v>0.96833478777991788</v>
      </c>
      <c r="R299" s="52">
        <f t="shared" si="277"/>
        <v>0.60504232073004971</v>
      </c>
      <c r="S299" s="52">
        <f t="shared" si="278"/>
        <v>1.143403454922616</v>
      </c>
      <c r="T299" s="52">
        <f t="shared" si="279"/>
        <v>1.0088131713744743</v>
      </c>
      <c r="U299" s="52">
        <f t="shared" si="280"/>
        <v>1.8073710033607897</v>
      </c>
      <c r="V299" s="52">
        <f t="shared" si="265"/>
        <v>5.0546225567071803E-3</v>
      </c>
      <c r="W299" s="52">
        <f t="shared" si="281"/>
        <v>4.2582015317955055E-5</v>
      </c>
      <c r="X299" s="52">
        <f t="shared" si="282"/>
        <v>1.6740578955036711E-7</v>
      </c>
      <c r="Y299" s="52">
        <f t="shared" si="283"/>
        <v>4180456.7372830287</v>
      </c>
      <c r="Z299" s="38" t="str">
        <f t="shared" si="284"/>
        <v>S</v>
      </c>
      <c r="AA299" s="38" t="str">
        <f t="shared" si="285"/>
        <v>S</v>
      </c>
      <c r="AB299" s="38" t="str">
        <f t="shared" si="286"/>
        <v>U</v>
      </c>
      <c r="AC299" s="50">
        <f t="shared" si="287"/>
        <v>550386.40105371526</v>
      </c>
      <c r="AD299" s="50">
        <f t="shared" si="288"/>
        <v>4180610.8264777167</v>
      </c>
      <c r="AE299" s="51">
        <f t="shared" si="289"/>
        <v>10</v>
      </c>
      <c r="AF299" s="51" t="str">
        <f t="shared" si="290"/>
        <v>S</v>
      </c>
      <c r="AG299" s="40">
        <f t="shared" si="291"/>
        <v>-122</v>
      </c>
      <c r="AH299" s="41">
        <f t="shared" si="292"/>
        <v>-25</v>
      </c>
      <c r="AI299" s="42">
        <f t="shared" si="293"/>
        <v>-40.363999999999997</v>
      </c>
      <c r="AJ299" s="40">
        <f t="shared" si="294"/>
        <v>37</v>
      </c>
      <c r="AK299" s="41">
        <f t="shared" si="295"/>
        <v>46</v>
      </c>
      <c r="AL299" s="42">
        <f t="shared" si="296"/>
        <v>17.198</v>
      </c>
      <c r="AM299" s="43" t="str">
        <f t="shared" si="297"/>
        <v>-37º -46' -17,198" S</v>
      </c>
      <c r="AN299" s="43" t="str">
        <f t="shared" si="298"/>
        <v>122º 25' 40,364" W</v>
      </c>
      <c r="AO299" s="43" t="str">
        <f t="shared" si="299"/>
        <v>10 S 550386 4180611</v>
      </c>
    </row>
    <row r="300" spans="5:41" x14ac:dyDescent="0.25">
      <c r="E300" s="53">
        <v>37.773961999999997</v>
      </c>
      <c r="F300" s="53">
        <v>-122.417265</v>
      </c>
      <c r="G300" s="52">
        <f t="shared" si="266"/>
        <v>-2.136584335536416</v>
      </c>
      <c r="H300" s="52">
        <f t="shared" si="267"/>
        <v>0.65928000842322221</v>
      </c>
      <c r="I300" s="52">
        <f t="shared" si="268"/>
        <v>10</v>
      </c>
      <c r="J300" s="52">
        <f t="shared" si="269"/>
        <v>-123</v>
      </c>
      <c r="K300" s="52">
        <f t="shared" si="270"/>
        <v>1.017064441660942E-2</v>
      </c>
      <c r="L300" s="52">
        <f t="shared" si="271"/>
        <v>8.0390791162009145E-3</v>
      </c>
      <c r="M300" s="52">
        <f t="shared" si="272"/>
        <v>8.0392523028838259E-3</v>
      </c>
      <c r="N300" s="52">
        <f t="shared" si="273"/>
        <v>2.5042784415840735E-5</v>
      </c>
      <c r="O300" s="52">
        <f t="shared" si="274"/>
        <v>6383608.0595056545</v>
      </c>
      <c r="P300" s="52">
        <f t="shared" si="275"/>
        <v>1.3606907362810452E-7</v>
      </c>
      <c r="Q300" s="52">
        <f t="shared" si="276"/>
        <v>0.96835672743212098</v>
      </c>
      <c r="R300" s="52">
        <f t="shared" si="277"/>
        <v>0.60501481958110559</v>
      </c>
      <c r="S300" s="52">
        <f t="shared" si="278"/>
        <v>1.1434583721392828</v>
      </c>
      <c r="T300" s="52">
        <f t="shared" si="279"/>
        <v>1.0088474839997386</v>
      </c>
      <c r="U300" s="52">
        <f t="shared" si="280"/>
        <v>1.8074138808525646</v>
      </c>
      <c r="V300" s="52">
        <f t="shared" si="265"/>
        <v>5.0546225567071803E-3</v>
      </c>
      <c r="W300" s="52">
        <f t="shared" si="281"/>
        <v>4.2582015317955055E-5</v>
      </c>
      <c r="X300" s="52">
        <f t="shared" si="282"/>
        <v>1.6740578955036711E-7</v>
      </c>
      <c r="Y300" s="52">
        <f t="shared" si="283"/>
        <v>4180736.1038004193</v>
      </c>
      <c r="Z300" s="38" t="str">
        <f t="shared" si="284"/>
        <v>S</v>
      </c>
      <c r="AA300" s="38" t="str">
        <f t="shared" si="285"/>
        <v>S</v>
      </c>
      <c r="AB300" s="38" t="str">
        <f t="shared" si="286"/>
        <v>U</v>
      </c>
      <c r="AC300" s="50">
        <f t="shared" si="287"/>
        <v>551319.43812075129</v>
      </c>
      <c r="AD300" s="50">
        <f t="shared" si="288"/>
        <v>4180895.967142601</v>
      </c>
      <c r="AE300" s="51">
        <f t="shared" si="289"/>
        <v>10</v>
      </c>
      <c r="AF300" s="51" t="str">
        <f t="shared" si="290"/>
        <v>S</v>
      </c>
      <c r="AG300" s="40">
        <f t="shared" si="291"/>
        <v>-122</v>
      </c>
      <c r="AH300" s="41">
        <f t="shared" si="292"/>
        <v>-25</v>
      </c>
      <c r="AI300" s="42">
        <f t="shared" si="293"/>
        <v>-2.1539999999999999</v>
      </c>
      <c r="AJ300" s="40">
        <f t="shared" si="294"/>
        <v>37</v>
      </c>
      <c r="AK300" s="41">
        <f t="shared" si="295"/>
        <v>46</v>
      </c>
      <c r="AL300" s="42">
        <f t="shared" si="296"/>
        <v>26.263000000000002</v>
      </c>
      <c r="AM300" s="43" t="str">
        <f t="shared" si="297"/>
        <v>-37º -46' -26,263" S</v>
      </c>
      <c r="AN300" s="43" t="str">
        <f t="shared" si="298"/>
        <v>122º 25' 2,154" W</v>
      </c>
      <c r="AO300" s="43" t="str">
        <f t="shared" si="299"/>
        <v>10 S 551319 4180896</v>
      </c>
    </row>
    <row r="301" spans="5:41" x14ac:dyDescent="0.25">
      <c r="E301" s="53">
        <v>37.771211999999998</v>
      </c>
      <c r="F301" s="53">
        <v>-122.39488799999999</v>
      </c>
      <c r="G301" s="52">
        <f t="shared" si="266"/>
        <v>-2.1361937832096975</v>
      </c>
      <c r="H301" s="52">
        <f t="shared" si="267"/>
        <v>0.65923201186879243</v>
      </c>
      <c r="I301" s="52">
        <f t="shared" si="268"/>
        <v>10</v>
      </c>
      <c r="J301" s="52">
        <f t="shared" si="269"/>
        <v>-123</v>
      </c>
      <c r="K301" s="52">
        <f t="shared" si="270"/>
        <v>1.0561196743327894E-2</v>
      </c>
      <c r="L301" s="52">
        <f t="shared" si="271"/>
        <v>8.3480786437451372E-3</v>
      </c>
      <c r="M301" s="52">
        <f t="shared" si="272"/>
        <v>8.3482725788818161E-3</v>
      </c>
      <c r="N301" s="52">
        <f t="shared" si="273"/>
        <v>2.7002377180784798E-5</v>
      </c>
      <c r="O301" s="52">
        <f t="shared" si="274"/>
        <v>6383607.0639196401</v>
      </c>
      <c r="P301" s="52">
        <f t="shared" si="275"/>
        <v>1.4674173772425905E-7</v>
      </c>
      <c r="Q301" s="52">
        <f t="shared" si="276"/>
        <v>0.96833276595821327</v>
      </c>
      <c r="R301" s="52">
        <f t="shared" si="277"/>
        <v>0.60504485421675203</v>
      </c>
      <c r="S301" s="52">
        <f t="shared" si="278"/>
        <v>1.1433983948478992</v>
      </c>
      <c r="T301" s="52">
        <f t="shared" si="279"/>
        <v>1.0088100096901125</v>
      </c>
      <c r="U301" s="52">
        <f t="shared" si="280"/>
        <v>1.8073670523329632</v>
      </c>
      <c r="V301" s="52">
        <f t="shared" si="265"/>
        <v>5.0546225567071803E-3</v>
      </c>
      <c r="W301" s="52">
        <f t="shared" si="281"/>
        <v>4.2582015317955055E-5</v>
      </c>
      <c r="X301" s="52">
        <f t="shared" si="282"/>
        <v>1.6740578955036711E-7</v>
      </c>
      <c r="Y301" s="52">
        <f t="shared" si="283"/>
        <v>4180430.9974034126</v>
      </c>
      <c r="Z301" s="38" t="str">
        <f t="shared" si="284"/>
        <v>S</v>
      </c>
      <c r="AA301" s="38" t="str">
        <f t="shared" si="285"/>
        <v>S</v>
      </c>
      <c r="AB301" s="38" t="str">
        <f t="shared" si="286"/>
        <v>U</v>
      </c>
      <c r="AC301" s="50">
        <f t="shared" si="287"/>
        <v>553292.09441280132</v>
      </c>
      <c r="AD301" s="50">
        <f t="shared" si="288"/>
        <v>4180603.3699944206</v>
      </c>
      <c r="AE301" s="51">
        <f t="shared" si="289"/>
        <v>10</v>
      </c>
      <c r="AF301" s="51" t="str">
        <f t="shared" si="290"/>
        <v>S</v>
      </c>
      <c r="AG301" s="40">
        <f t="shared" si="291"/>
        <v>-122</v>
      </c>
      <c r="AH301" s="41">
        <f t="shared" si="292"/>
        <v>-23</v>
      </c>
      <c r="AI301" s="42">
        <f t="shared" si="293"/>
        <v>-41.597000000000001</v>
      </c>
      <c r="AJ301" s="40">
        <f t="shared" si="294"/>
        <v>37</v>
      </c>
      <c r="AK301" s="41">
        <f t="shared" si="295"/>
        <v>46</v>
      </c>
      <c r="AL301" s="42">
        <f t="shared" si="296"/>
        <v>16.363</v>
      </c>
      <c r="AM301" s="43" t="str">
        <f t="shared" si="297"/>
        <v>-37º -46' -16,363" S</v>
      </c>
      <c r="AN301" s="43" t="str">
        <f t="shared" si="298"/>
        <v>122º 23' 41,597" W</v>
      </c>
      <c r="AO301" s="43" t="str">
        <f t="shared" si="299"/>
        <v>10 S 553292 4180603</v>
      </c>
    </row>
    <row r="302" spans="5:41" x14ac:dyDescent="0.25">
      <c r="E302" s="53">
        <v>37.766385999999997</v>
      </c>
      <c r="F302" s="53">
        <v>-122.40211499999999</v>
      </c>
      <c r="G302" s="52">
        <f t="shared" si="266"/>
        <v>-2.1363199181547388</v>
      </c>
      <c r="H302" s="52">
        <f t="shared" si="267"/>
        <v>0.6591477822790911</v>
      </c>
      <c r="I302" s="52">
        <f t="shared" si="268"/>
        <v>10</v>
      </c>
      <c r="J302" s="52">
        <f t="shared" si="269"/>
        <v>-123</v>
      </c>
      <c r="K302" s="52">
        <f t="shared" si="270"/>
        <v>1.0435061798286682E-2</v>
      </c>
      <c r="L302" s="52">
        <f t="shared" si="271"/>
        <v>8.2489174690889532E-3</v>
      </c>
      <c r="M302" s="52">
        <f t="shared" si="272"/>
        <v>8.2491045749328949E-3</v>
      </c>
      <c r="N302" s="52">
        <f t="shared" si="273"/>
        <v>2.6360075684683792E-5</v>
      </c>
      <c r="O302" s="52">
        <f t="shared" si="274"/>
        <v>6383605.3168173879</v>
      </c>
      <c r="P302" s="52">
        <f t="shared" si="275"/>
        <v>1.4329489558053611E-7</v>
      </c>
      <c r="Q302" s="52">
        <f t="shared" si="276"/>
        <v>0.96829069418062597</v>
      </c>
      <c r="R302" s="52">
        <f t="shared" si="277"/>
        <v>0.60509754071622057</v>
      </c>
      <c r="S302" s="52">
        <f t="shared" si="278"/>
        <v>1.143293129369404</v>
      </c>
      <c r="T302" s="52">
        <f t="shared" si="279"/>
        <v>1.0087442322061082</v>
      </c>
      <c r="U302" s="52">
        <f t="shared" si="280"/>
        <v>1.8072848472744785</v>
      </c>
      <c r="V302" s="52">
        <f t="shared" si="265"/>
        <v>5.0546225567071803E-3</v>
      </c>
      <c r="W302" s="52">
        <f t="shared" si="281"/>
        <v>4.2582015317955055E-5</v>
      </c>
      <c r="X302" s="52">
        <f t="shared" si="282"/>
        <v>1.6740578955036711E-7</v>
      </c>
      <c r="Y302" s="52">
        <f t="shared" si="283"/>
        <v>4179895.5637586811</v>
      </c>
      <c r="Z302" s="38" t="str">
        <f t="shared" si="284"/>
        <v>S</v>
      </c>
      <c r="AA302" s="38" t="str">
        <f t="shared" si="285"/>
        <v>S</v>
      </c>
      <c r="AB302" s="38" t="str">
        <f t="shared" si="286"/>
        <v>U</v>
      </c>
      <c r="AC302" s="50">
        <f t="shared" si="287"/>
        <v>552659.03033878084</v>
      </c>
      <c r="AD302" s="50">
        <f t="shared" si="288"/>
        <v>4180063.8361020861</v>
      </c>
      <c r="AE302" s="51">
        <f t="shared" si="289"/>
        <v>10</v>
      </c>
      <c r="AF302" s="51" t="str">
        <f t="shared" si="290"/>
        <v>S</v>
      </c>
      <c r="AG302" s="40">
        <f t="shared" si="291"/>
        <v>-122</v>
      </c>
      <c r="AH302" s="41">
        <f t="shared" si="292"/>
        <v>-24</v>
      </c>
      <c r="AI302" s="42">
        <f t="shared" si="293"/>
        <v>-7.6139999999999999</v>
      </c>
      <c r="AJ302" s="40">
        <f t="shared" si="294"/>
        <v>37</v>
      </c>
      <c r="AK302" s="41">
        <f t="shared" si="295"/>
        <v>45</v>
      </c>
      <c r="AL302" s="42">
        <f t="shared" si="296"/>
        <v>58.99</v>
      </c>
      <c r="AM302" s="43" t="str">
        <f t="shared" si="297"/>
        <v>-37º -45' -58,99" S</v>
      </c>
      <c r="AN302" s="43" t="str">
        <f t="shared" si="298"/>
        <v>122º 24' 7,614" W</v>
      </c>
      <c r="AO302" s="43" t="str">
        <f t="shared" si="299"/>
        <v>10 S 552659 4180064</v>
      </c>
    </row>
    <row r="303" spans="5:41" x14ac:dyDescent="0.25">
      <c r="E303" s="53">
        <v>37.770308999999997</v>
      </c>
      <c r="F303" s="53">
        <v>-122.413172</v>
      </c>
      <c r="G303" s="52">
        <f t="shared" si="266"/>
        <v>-2.1365128992101323</v>
      </c>
      <c r="H303" s="52">
        <f t="shared" si="267"/>
        <v>0.65921625154564689</v>
      </c>
      <c r="I303" s="52">
        <f t="shared" si="268"/>
        <v>10</v>
      </c>
      <c r="J303" s="52">
        <f t="shared" si="269"/>
        <v>-123</v>
      </c>
      <c r="K303" s="52">
        <f t="shared" si="270"/>
        <v>1.0242080742893123E-2</v>
      </c>
      <c r="L303" s="52">
        <f t="shared" si="271"/>
        <v>8.0959418103902503E-3</v>
      </c>
      <c r="M303" s="52">
        <f t="shared" si="272"/>
        <v>8.0961186982223248E-3</v>
      </c>
      <c r="N303" s="52">
        <f t="shared" si="273"/>
        <v>2.5394983431459295E-5</v>
      </c>
      <c r="O303" s="52">
        <f t="shared" si="274"/>
        <v>6383606.7370108711</v>
      </c>
      <c r="P303" s="52">
        <f t="shared" si="275"/>
        <v>1.3801451292878826E-7</v>
      </c>
      <c r="Q303" s="52">
        <f t="shared" si="276"/>
        <v>0.96832489593547977</v>
      </c>
      <c r="R303" s="52">
        <f t="shared" si="277"/>
        <v>0.60505471455429372</v>
      </c>
      <c r="S303" s="52">
        <f t="shared" si="278"/>
        <v>1.1433786995133868</v>
      </c>
      <c r="T303" s="52">
        <f t="shared" si="279"/>
        <v>1.0087977032736135</v>
      </c>
      <c r="U303" s="52">
        <f t="shared" si="280"/>
        <v>1.8073516732707839</v>
      </c>
      <c r="V303" s="52">
        <f t="shared" si="265"/>
        <v>5.0546225567071803E-3</v>
      </c>
      <c r="W303" s="52">
        <f t="shared" si="281"/>
        <v>4.2582015317955055E-5</v>
      </c>
      <c r="X303" s="52">
        <f t="shared" si="282"/>
        <v>1.6740578955036711E-7</v>
      </c>
      <c r="Y303" s="52">
        <f t="shared" si="283"/>
        <v>4180330.8115885463</v>
      </c>
      <c r="Z303" s="38" t="str">
        <f t="shared" si="284"/>
        <v>S</v>
      </c>
      <c r="AA303" s="38" t="str">
        <f t="shared" si="285"/>
        <v>S</v>
      </c>
      <c r="AB303" s="38" t="str">
        <f t="shared" si="286"/>
        <v>U</v>
      </c>
      <c r="AC303" s="50">
        <f t="shared" si="287"/>
        <v>551682.44024325383</v>
      </c>
      <c r="AD303" s="50">
        <f t="shared" si="288"/>
        <v>4180492.9231982394</v>
      </c>
      <c r="AE303" s="51">
        <f t="shared" si="289"/>
        <v>10</v>
      </c>
      <c r="AF303" s="51" t="str">
        <f t="shared" si="290"/>
        <v>S</v>
      </c>
      <c r="AG303" s="40">
        <f t="shared" si="291"/>
        <v>-122</v>
      </c>
      <c r="AH303" s="41">
        <f t="shared" si="292"/>
        <v>-24</v>
      </c>
      <c r="AI303" s="42">
        <f t="shared" si="293"/>
        <v>-47.418999999999997</v>
      </c>
      <c r="AJ303" s="40">
        <f t="shared" si="294"/>
        <v>37</v>
      </c>
      <c r="AK303" s="41">
        <f t="shared" si="295"/>
        <v>46</v>
      </c>
      <c r="AL303" s="42">
        <f t="shared" si="296"/>
        <v>13.112</v>
      </c>
      <c r="AM303" s="43" t="str">
        <f t="shared" si="297"/>
        <v>-37º -46' -13,112" S</v>
      </c>
      <c r="AN303" s="43" t="str">
        <f t="shared" si="298"/>
        <v>122º 24' 47,419" W</v>
      </c>
      <c r="AO303" s="43" t="str">
        <f t="shared" si="299"/>
        <v>10 S 551682 4180493</v>
      </c>
    </row>
    <row r="304" spans="5:41" x14ac:dyDescent="0.25">
      <c r="E304" s="53">
        <v>37.768597</v>
      </c>
      <c r="F304" s="53">
        <v>-122.39629100000001</v>
      </c>
      <c r="G304" s="52">
        <f t="shared" si="266"/>
        <v>-2.136218270179103</v>
      </c>
      <c r="H304" s="52">
        <f t="shared" si="267"/>
        <v>0.65918637150885284</v>
      </c>
      <c r="I304" s="52">
        <f t="shared" si="268"/>
        <v>10</v>
      </c>
      <c r="J304" s="52">
        <f t="shared" si="269"/>
        <v>-123</v>
      </c>
      <c r="K304" s="52">
        <f t="shared" si="270"/>
        <v>1.0536709773922404E-2</v>
      </c>
      <c r="L304" s="52">
        <f t="shared" si="271"/>
        <v>8.3290182221638764E-3</v>
      </c>
      <c r="M304" s="52">
        <f t="shared" si="272"/>
        <v>8.3292108319102456E-3</v>
      </c>
      <c r="N304" s="52">
        <f t="shared" si="273"/>
        <v>2.6876672272524438E-5</v>
      </c>
      <c r="O304" s="52">
        <f t="shared" si="274"/>
        <v>6383606.1172311353</v>
      </c>
      <c r="P304" s="52">
        <f t="shared" si="275"/>
        <v>1.4608271890680767E-7</v>
      </c>
      <c r="Q304" s="52">
        <f t="shared" si="276"/>
        <v>0.96830997249826212</v>
      </c>
      <c r="R304" s="52">
        <f t="shared" si="277"/>
        <v>0.60507340615385197</v>
      </c>
      <c r="S304" s="52">
        <f t="shared" si="278"/>
        <v>1.1433413577579838</v>
      </c>
      <c r="T304" s="52">
        <f t="shared" si="279"/>
        <v>1.0087743698569509</v>
      </c>
      <c r="U304" s="52">
        <f t="shared" si="280"/>
        <v>1.8073225129740935</v>
      </c>
      <c r="V304" s="52">
        <f t="shared" si="265"/>
        <v>5.0546225567071803E-3</v>
      </c>
      <c r="W304" s="52">
        <f t="shared" si="281"/>
        <v>4.2582015317955055E-5</v>
      </c>
      <c r="X304" s="52">
        <f t="shared" si="282"/>
        <v>1.6740578955036711E-7</v>
      </c>
      <c r="Y304" s="52">
        <f t="shared" si="283"/>
        <v>4180140.8690892155</v>
      </c>
      <c r="Z304" s="38" t="str">
        <f t="shared" si="284"/>
        <v>S</v>
      </c>
      <c r="AA304" s="38" t="str">
        <f t="shared" si="285"/>
        <v>S</v>
      </c>
      <c r="AB304" s="38" t="str">
        <f t="shared" si="286"/>
        <v>U</v>
      </c>
      <c r="AC304" s="50">
        <f t="shared" si="287"/>
        <v>553170.40380738233</v>
      </c>
      <c r="AD304" s="50">
        <f t="shared" si="288"/>
        <v>4180312.4392038085</v>
      </c>
      <c r="AE304" s="51">
        <f t="shared" si="289"/>
        <v>10</v>
      </c>
      <c r="AF304" s="51" t="str">
        <f t="shared" si="290"/>
        <v>S</v>
      </c>
      <c r="AG304" s="40">
        <f t="shared" si="291"/>
        <v>-122</v>
      </c>
      <c r="AH304" s="41">
        <f t="shared" si="292"/>
        <v>-23</v>
      </c>
      <c r="AI304" s="42">
        <f t="shared" si="293"/>
        <v>-46.648000000000003</v>
      </c>
      <c r="AJ304" s="40">
        <f t="shared" si="294"/>
        <v>37</v>
      </c>
      <c r="AK304" s="41">
        <f t="shared" si="295"/>
        <v>46</v>
      </c>
      <c r="AL304" s="42">
        <f t="shared" si="296"/>
        <v>6.9489999999999998</v>
      </c>
      <c r="AM304" s="43" t="str">
        <f t="shared" si="297"/>
        <v>-37º -46' -6,949" S</v>
      </c>
      <c r="AN304" s="43" t="str">
        <f t="shared" si="298"/>
        <v>122º 23' 46,648" W</v>
      </c>
      <c r="AO304" s="43" t="str">
        <f t="shared" si="299"/>
        <v>10 S 553170 4180312</v>
      </c>
    </row>
    <row r="305" spans="5:41" x14ac:dyDescent="0.25">
      <c r="E305" s="53">
        <v>37.788162</v>
      </c>
      <c r="F305" s="53">
        <v>-122.38769499999999</v>
      </c>
      <c r="G305" s="52">
        <f t="shared" si="266"/>
        <v>-2.1360682416766013</v>
      </c>
      <c r="H305" s="52">
        <f t="shared" si="267"/>
        <v>0.65952784517700547</v>
      </c>
      <c r="I305" s="52">
        <f t="shared" si="268"/>
        <v>10</v>
      </c>
      <c r="J305" s="52">
        <f t="shared" si="269"/>
        <v>-123</v>
      </c>
      <c r="K305" s="52">
        <f t="shared" si="270"/>
        <v>1.068673827642419E-2</v>
      </c>
      <c r="L305" s="52">
        <f t="shared" si="271"/>
        <v>8.4453721845273028E-3</v>
      </c>
      <c r="M305" s="52">
        <f t="shared" si="272"/>
        <v>8.4455729799053688E-3</v>
      </c>
      <c r="N305" s="52">
        <f t="shared" si="273"/>
        <v>2.7652379470111121E-5</v>
      </c>
      <c r="O305" s="52">
        <f t="shared" si="274"/>
        <v>6383613.2007489717</v>
      </c>
      <c r="P305" s="52">
        <f t="shared" si="275"/>
        <v>1.5011340758690448E-7</v>
      </c>
      <c r="Q305" s="52">
        <f t="shared" si="276"/>
        <v>0.96848031376857691</v>
      </c>
      <c r="R305" s="52">
        <f t="shared" si="277"/>
        <v>0.60485958980149956</v>
      </c>
      <c r="S305" s="52">
        <f t="shared" si="278"/>
        <v>1.1437680020612939</v>
      </c>
      <c r="T305" s="52">
        <f t="shared" si="279"/>
        <v>1.0090408989963453</v>
      </c>
      <c r="U305" s="52">
        <f t="shared" si="280"/>
        <v>1.8076555200399511</v>
      </c>
      <c r="V305" s="52">
        <f t="shared" si="265"/>
        <v>5.0546225567071803E-3</v>
      </c>
      <c r="W305" s="52">
        <f t="shared" si="281"/>
        <v>4.2582015317955055E-5</v>
      </c>
      <c r="X305" s="52">
        <f t="shared" si="282"/>
        <v>1.6740578955036711E-7</v>
      </c>
      <c r="Y305" s="52">
        <f t="shared" si="283"/>
        <v>4182311.5645585796</v>
      </c>
      <c r="Z305" s="38" t="str">
        <f t="shared" si="284"/>
        <v>S</v>
      </c>
      <c r="AA305" s="38" t="str">
        <f t="shared" si="285"/>
        <v>S</v>
      </c>
      <c r="AB305" s="38" t="str">
        <f t="shared" si="286"/>
        <v>U</v>
      </c>
      <c r="AC305" s="50">
        <f t="shared" si="287"/>
        <v>553913.27386011439</v>
      </c>
      <c r="AD305" s="50">
        <f t="shared" si="288"/>
        <v>4182488.0866796956</v>
      </c>
      <c r="AE305" s="51">
        <f t="shared" si="289"/>
        <v>10</v>
      </c>
      <c r="AF305" s="51" t="str">
        <f t="shared" si="290"/>
        <v>S</v>
      </c>
      <c r="AG305" s="40">
        <f t="shared" si="291"/>
        <v>-122</v>
      </c>
      <c r="AH305" s="41">
        <f t="shared" si="292"/>
        <v>-23</v>
      </c>
      <c r="AI305" s="42">
        <f t="shared" si="293"/>
        <v>-15.702</v>
      </c>
      <c r="AJ305" s="40">
        <f t="shared" si="294"/>
        <v>37</v>
      </c>
      <c r="AK305" s="41">
        <f t="shared" si="295"/>
        <v>47</v>
      </c>
      <c r="AL305" s="42">
        <f t="shared" si="296"/>
        <v>17.382999999999999</v>
      </c>
      <c r="AM305" s="43" t="str">
        <f t="shared" si="297"/>
        <v>-37º -47' -17,383" S</v>
      </c>
      <c r="AN305" s="43" t="str">
        <f t="shared" si="298"/>
        <v>122º 23' 15,702" W</v>
      </c>
      <c r="AO305" s="43" t="str">
        <f t="shared" si="299"/>
        <v>10 S 553913 4182488</v>
      </c>
    </row>
    <row r="306" spans="5:41" x14ac:dyDescent="0.25">
      <c r="E306" s="53">
        <v>37.773743000000003</v>
      </c>
      <c r="F306" s="53">
        <v>-122.404196</v>
      </c>
      <c r="G306" s="52">
        <f t="shared" si="266"/>
        <v>-2.1363562384564729</v>
      </c>
      <c r="H306" s="52">
        <f t="shared" si="267"/>
        <v>0.65927618615216044</v>
      </c>
      <c r="I306" s="52">
        <f t="shared" si="268"/>
        <v>10</v>
      </c>
      <c r="J306" s="52">
        <f t="shared" si="269"/>
        <v>-123</v>
      </c>
      <c r="K306" s="52">
        <f t="shared" si="270"/>
        <v>1.039874149655251E-2</v>
      </c>
      <c r="L306" s="52">
        <f t="shared" si="271"/>
        <v>8.219389492254139E-3</v>
      </c>
      <c r="M306" s="52">
        <f t="shared" si="272"/>
        <v>8.2195745959253684E-3</v>
      </c>
      <c r="N306" s="52">
        <f t="shared" si="273"/>
        <v>2.6178625996853278E-5</v>
      </c>
      <c r="O306" s="52">
        <f t="shared" si="274"/>
        <v>6383607.9802198848</v>
      </c>
      <c r="P306" s="52">
        <f t="shared" si="275"/>
        <v>1.4224249645915825E-7</v>
      </c>
      <c r="Q306" s="52">
        <f t="shared" si="276"/>
        <v>0.96835481955447522</v>
      </c>
      <c r="R306" s="52">
        <f t="shared" si="277"/>
        <v>0.60501721175701584</v>
      </c>
      <c r="S306" s="52">
        <f t="shared" si="278"/>
        <v>1.1434535959293981</v>
      </c>
      <c r="T306" s="52">
        <f t="shared" si="279"/>
        <v>1.0088444998863024</v>
      </c>
      <c r="U306" s="52">
        <f t="shared" si="280"/>
        <v>1.8074101519825134</v>
      </c>
      <c r="V306" s="52">
        <f t="shared" si="265"/>
        <v>5.0546225567071803E-3</v>
      </c>
      <c r="W306" s="52">
        <f t="shared" si="281"/>
        <v>4.2582015317955055E-5</v>
      </c>
      <c r="X306" s="52">
        <f t="shared" si="282"/>
        <v>1.6740578955036711E-7</v>
      </c>
      <c r="Y306" s="52">
        <f t="shared" si="283"/>
        <v>4180711.8062312086</v>
      </c>
      <c r="Z306" s="38" t="str">
        <f t="shared" si="284"/>
        <v>S</v>
      </c>
      <c r="AA306" s="38" t="str">
        <f t="shared" si="285"/>
        <v>S</v>
      </c>
      <c r="AB306" s="38" t="str">
        <f t="shared" si="286"/>
        <v>U</v>
      </c>
      <c r="AC306" s="50">
        <f t="shared" si="287"/>
        <v>552470.54447240883</v>
      </c>
      <c r="AD306" s="50">
        <f t="shared" si="288"/>
        <v>4180878.9203408039</v>
      </c>
      <c r="AE306" s="51">
        <f t="shared" si="289"/>
        <v>10</v>
      </c>
      <c r="AF306" s="51" t="str">
        <f t="shared" si="290"/>
        <v>S</v>
      </c>
      <c r="AG306" s="40">
        <f t="shared" si="291"/>
        <v>-122</v>
      </c>
      <c r="AH306" s="41">
        <f t="shared" si="292"/>
        <v>-24</v>
      </c>
      <c r="AI306" s="42">
        <f t="shared" si="293"/>
        <v>-15.106</v>
      </c>
      <c r="AJ306" s="40">
        <f t="shared" si="294"/>
        <v>37</v>
      </c>
      <c r="AK306" s="41">
        <f t="shared" si="295"/>
        <v>46</v>
      </c>
      <c r="AL306" s="42">
        <f t="shared" si="296"/>
        <v>25.475000000000001</v>
      </c>
      <c r="AM306" s="43" t="str">
        <f t="shared" si="297"/>
        <v>-37º -46' -25,475" S</v>
      </c>
      <c r="AN306" s="43" t="str">
        <f t="shared" si="298"/>
        <v>122º 24' 15,106" W</v>
      </c>
      <c r="AO306" s="43" t="str">
        <f t="shared" si="299"/>
        <v>10 S 552471 4180879</v>
      </c>
    </row>
    <row r="307" spans="5:41" x14ac:dyDescent="0.25">
      <c r="E307" s="53">
        <v>37.778655999999998</v>
      </c>
      <c r="F307" s="53">
        <v>-122.393478</v>
      </c>
      <c r="G307" s="52">
        <f t="shared" si="266"/>
        <v>-2.1361691740672444</v>
      </c>
      <c r="H307" s="52">
        <f t="shared" si="267"/>
        <v>0.65936193417831079</v>
      </c>
      <c r="I307" s="52">
        <f t="shared" si="268"/>
        <v>10</v>
      </c>
      <c r="J307" s="52">
        <f t="shared" si="269"/>
        <v>-123</v>
      </c>
      <c r="K307" s="52">
        <f t="shared" si="270"/>
        <v>1.0585805885781063E-2</v>
      </c>
      <c r="L307" s="52">
        <f t="shared" si="271"/>
        <v>8.3666877099548599E-3</v>
      </c>
      <c r="M307" s="52">
        <f t="shared" si="272"/>
        <v>8.3668829449490625E-3</v>
      </c>
      <c r="N307" s="52">
        <f t="shared" si="273"/>
        <v>2.7130182413070969E-5</v>
      </c>
      <c r="O307" s="52">
        <f t="shared" si="274"/>
        <v>6383609.7589384457</v>
      </c>
      <c r="P307" s="52">
        <f t="shared" si="275"/>
        <v>1.4736703538077344E-7</v>
      </c>
      <c r="Q307" s="52">
        <f t="shared" si="276"/>
        <v>0.96839760687529985</v>
      </c>
      <c r="R307" s="52">
        <f t="shared" si="277"/>
        <v>0.60496353259263902</v>
      </c>
      <c r="S307" s="52">
        <f t="shared" si="278"/>
        <v>1.1435607376159607</v>
      </c>
      <c r="T307" s="52">
        <f t="shared" si="279"/>
        <v>1.0089114363601301</v>
      </c>
      <c r="U307" s="52">
        <f t="shared" si="280"/>
        <v>1.8074937887382676</v>
      </c>
      <c r="V307" s="52">
        <f t="shared" si="265"/>
        <v>5.0546225567071803E-3</v>
      </c>
      <c r="W307" s="52">
        <f t="shared" si="281"/>
        <v>4.2582015317955055E-5</v>
      </c>
      <c r="X307" s="52">
        <f t="shared" si="282"/>
        <v>1.6740578955036711E-7</v>
      </c>
      <c r="Y307" s="52">
        <f t="shared" si="283"/>
        <v>4181256.8930129642</v>
      </c>
      <c r="Z307" s="38" t="str">
        <f t="shared" si="284"/>
        <v>S</v>
      </c>
      <c r="AA307" s="38" t="str">
        <f t="shared" si="285"/>
        <v>S</v>
      </c>
      <c r="AB307" s="38" t="str">
        <f t="shared" si="286"/>
        <v>U</v>
      </c>
      <c r="AC307" s="50">
        <f t="shared" si="287"/>
        <v>553410.91824294184</v>
      </c>
      <c r="AD307" s="50">
        <f t="shared" si="288"/>
        <v>4181430.0815357002</v>
      </c>
      <c r="AE307" s="51">
        <f t="shared" si="289"/>
        <v>10</v>
      </c>
      <c r="AF307" s="51" t="str">
        <f t="shared" si="290"/>
        <v>S</v>
      </c>
      <c r="AG307" s="40">
        <f t="shared" si="291"/>
        <v>-122</v>
      </c>
      <c r="AH307" s="41">
        <f t="shared" si="292"/>
        <v>-23</v>
      </c>
      <c r="AI307" s="42">
        <f t="shared" si="293"/>
        <v>-36.521000000000001</v>
      </c>
      <c r="AJ307" s="40">
        <f t="shared" si="294"/>
        <v>37</v>
      </c>
      <c r="AK307" s="41">
        <f t="shared" si="295"/>
        <v>46</v>
      </c>
      <c r="AL307" s="42">
        <f t="shared" si="296"/>
        <v>43.161999999999999</v>
      </c>
      <c r="AM307" s="43" t="str">
        <f t="shared" si="297"/>
        <v>-37º -46' -43,162" S</v>
      </c>
      <c r="AN307" s="43" t="str">
        <f t="shared" si="298"/>
        <v>122º 23' 36,521" W</v>
      </c>
      <c r="AO307" s="43" t="str">
        <f t="shared" si="299"/>
        <v>10 S 553411 4181430</v>
      </c>
    </row>
    <row r="308" spans="5:41" x14ac:dyDescent="0.25">
      <c r="E308" s="53">
        <v>37.789034000000001</v>
      </c>
      <c r="F308" s="53">
        <v>-122.421147</v>
      </c>
      <c r="G308" s="52">
        <f t="shared" si="266"/>
        <v>-2.136652089217979</v>
      </c>
      <c r="H308" s="52">
        <f t="shared" si="267"/>
        <v>0.65954306444808286</v>
      </c>
      <c r="I308" s="52">
        <f t="shared" si="268"/>
        <v>10</v>
      </c>
      <c r="J308" s="52">
        <f t="shared" si="269"/>
        <v>-123</v>
      </c>
      <c r="K308" s="52">
        <f t="shared" si="270"/>
        <v>1.0102890735046444E-2</v>
      </c>
      <c r="L308" s="52">
        <f t="shared" si="271"/>
        <v>7.9838989183533462E-3</v>
      </c>
      <c r="M308" s="52">
        <f t="shared" si="272"/>
        <v>7.9840685631116549E-3</v>
      </c>
      <c r="N308" s="52">
        <f t="shared" si="273"/>
        <v>2.4713580232482713E-5</v>
      </c>
      <c r="O308" s="52">
        <f t="shared" si="274"/>
        <v>6383613.5164865386</v>
      </c>
      <c r="P308" s="52">
        <f t="shared" si="275"/>
        <v>1.3415272885412321E-7</v>
      </c>
      <c r="Q308" s="52">
        <f t="shared" si="276"/>
        <v>0.96848789525967383</v>
      </c>
      <c r="R308" s="52">
        <f t="shared" si="277"/>
        <v>0.60485004963865974</v>
      </c>
      <c r="S308" s="52">
        <f t="shared" si="278"/>
        <v>1.1437870120779197</v>
      </c>
      <c r="T308" s="52">
        <f t="shared" si="279"/>
        <v>1.0090527714681046</v>
      </c>
      <c r="U308" s="52">
        <f t="shared" si="280"/>
        <v>1.8076703496519873</v>
      </c>
      <c r="V308" s="52">
        <f t="shared" si="265"/>
        <v>5.0546225567071803E-3</v>
      </c>
      <c r="W308" s="52">
        <f t="shared" si="281"/>
        <v>4.2582015317955055E-5</v>
      </c>
      <c r="X308" s="52">
        <f t="shared" si="282"/>
        <v>1.6740578955036711E-7</v>
      </c>
      <c r="Y308" s="52">
        <f t="shared" si="283"/>
        <v>4182408.3112869412</v>
      </c>
      <c r="Z308" s="38" t="str">
        <f t="shared" si="284"/>
        <v>S</v>
      </c>
      <c r="AA308" s="38" t="str">
        <f t="shared" si="285"/>
        <v>S</v>
      </c>
      <c r="AB308" s="38" t="str">
        <f t="shared" si="286"/>
        <v>U</v>
      </c>
      <c r="AC308" s="50">
        <f t="shared" si="287"/>
        <v>550967.21027516481</v>
      </c>
      <c r="AD308" s="50">
        <f t="shared" si="288"/>
        <v>4182566.0732529182</v>
      </c>
      <c r="AE308" s="51">
        <f t="shared" si="289"/>
        <v>10</v>
      </c>
      <c r="AF308" s="51" t="str">
        <f t="shared" si="290"/>
        <v>S</v>
      </c>
      <c r="AG308" s="40">
        <f t="shared" si="291"/>
        <v>-122</v>
      </c>
      <c r="AH308" s="41">
        <f t="shared" si="292"/>
        <v>-25</v>
      </c>
      <c r="AI308" s="42">
        <f t="shared" si="293"/>
        <v>-16.129000000000001</v>
      </c>
      <c r="AJ308" s="40">
        <f t="shared" si="294"/>
        <v>37</v>
      </c>
      <c r="AK308" s="41">
        <f t="shared" si="295"/>
        <v>47</v>
      </c>
      <c r="AL308" s="42">
        <f t="shared" si="296"/>
        <v>20.521999999999998</v>
      </c>
      <c r="AM308" s="43" t="str">
        <f t="shared" si="297"/>
        <v>-37º -47' -20,522" S</v>
      </c>
      <c r="AN308" s="43" t="str">
        <f t="shared" si="298"/>
        <v>122º 25' 16,129" W</v>
      </c>
      <c r="AO308" s="43" t="str">
        <f t="shared" si="299"/>
        <v>10 S 550967 4182566</v>
      </c>
    </row>
    <row r="309" spans="5:41" x14ac:dyDescent="0.25">
      <c r="E309" s="53">
        <v>37.777351000000003</v>
      </c>
      <c r="F309" s="53">
        <v>-122.40820600000001</v>
      </c>
      <c r="G309" s="52">
        <f t="shared" si="266"/>
        <v>-2.136426226159478</v>
      </c>
      <c r="H309" s="52">
        <f t="shared" si="267"/>
        <v>0.65933915763157247</v>
      </c>
      <c r="I309" s="52">
        <f t="shared" si="268"/>
        <v>10</v>
      </c>
      <c r="J309" s="52">
        <f t="shared" si="269"/>
        <v>-123</v>
      </c>
      <c r="K309" s="52">
        <f t="shared" si="270"/>
        <v>1.0328753793547474E-2</v>
      </c>
      <c r="L309" s="52">
        <f t="shared" si="271"/>
        <v>8.1636732580105849E-3</v>
      </c>
      <c r="M309" s="52">
        <f t="shared" si="272"/>
        <v>8.163854622791112E-3</v>
      </c>
      <c r="N309" s="52">
        <f t="shared" si="273"/>
        <v>2.5828256008497696E-5</v>
      </c>
      <c r="O309" s="52">
        <f t="shared" si="274"/>
        <v>6383609.2864641743</v>
      </c>
      <c r="P309" s="52">
        <f t="shared" si="275"/>
        <v>1.4030683204371401E-7</v>
      </c>
      <c r="Q309" s="52">
        <f t="shared" si="276"/>
        <v>0.96838624440712506</v>
      </c>
      <c r="R309" s="52">
        <f t="shared" si="277"/>
        <v>0.60497779372491922</v>
      </c>
      <c r="S309" s="52">
        <f t="shared" si="278"/>
        <v>1.1435322798351351</v>
      </c>
      <c r="T309" s="52">
        <f t="shared" si="279"/>
        <v>1.0088936583075812</v>
      </c>
      <c r="U309" s="52">
        <f t="shared" si="280"/>
        <v>1.8074715762435967</v>
      </c>
      <c r="V309" s="52">
        <f t="shared" si="265"/>
        <v>5.0546225567071803E-3</v>
      </c>
      <c r="W309" s="52">
        <f t="shared" si="281"/>
        <v>4.2582015317955055E-5</v>
      </c>
      <c r="X309" s="52">
        <f t="shared" si="282"/>
        <v>1.6740578955036711E-7</v>
      </c>
      <c r="Y309" s="52">
        <f t="shared" si="283"/>
        <v>4181112.10602568</v>
      </c>
      <c r="Z309" s="38" t="str">
        <f t="shared" si="284"/>
        <v>S</v>
      </c>
      <c r="AA309" s="38" t="str">
        <f t="shared" si="285"/>
        <v>S</v>
      </c>
      <c r="AB309" s="38" t="str">
        <f t="shared" si="286"/>
        <v>U</v>
      </c>
      <c r="AC309" s="50">
        <f t="shared" si="287"/>
        <v>552114.86062074965</v>
      </c>
      <c r="AD309" s="50">
        <f t="shared" si="288"/>
        <v>4181276.9835437224</v>
      </c>
      <c r="AE309" s="51">
        <f t="shared" si="289"/>
        <v>10</v>
      </c>
      <c r="AF309" s="51" t="str">
        <f t="shared" si="290"/>
        <v>S</v>
      </c>
      <c r="AG309" s="40">
        <f t="shared" si="291"/>
        <v>-122</v>
      </c>
      <c r="AH309" s="41">
        <f t="shared" si="292"/>
        <v>-24</v>
      </c>
      <c r="AI309" s="42">
        <f t="shared" si="293"/>
        <v>-29.542000000000002</v>
      </c>
      <c r="AJ309" s="40">
        <f t="shared" si="294"/>
        <v>37</v>
      </c>
      <c r="AK309" s="41">
        <f t="shared" si="295"/>
        <v>46</v>
      </c>
      <c r="AL309" s="42">
        <f t="shared" si="296"/>
        <v>38.463999999999999</v>
      </c>
      <c r="AM309" s="43" t="str">
        <f t="shared" si="297"/>
        <v>-37º -46' -38,464" S</v>
      </c>
      <c r="AN309" s="43" t="str">
        <f t="shared" si="298"/>
        <v>122º 24' 29,542" W</v>
      </c>
      <c r="AO309" s="43" t="str">
        <f t="shared" si="299"/>
        <v>10 S 552115 4181277</v>
      </c>
    </row>
    <row r="310" spans="5:41" x14ac:dyDescent="0.25">
      <c r="E310" s="53">
        <v>37.788342</v>
      </c>
      <c r="F310" s="53">
        <v>-122.416285</v>
      </c>
      <c r="G310" s="52">
        <f t="shared" si="266"/>
        <v>-2.1365672313097468</v>
      </c>
      <c r="H310" s="52">
        <f t="shared" si="267"/>
        <v>0.65953098676965904</v>
      </c>
      <c r="I310" s="52">
        <f t="shared" si="268"/>
        <v>10</v>
      </c>
      <c r="J310" s="52">
        <f t="shared" si="269"/>
        <v>-123</v>
      </c>
      <c r="K310" s="52">
        <f t="shared" si="270"/>
        <v>1.0187748643278649E-2</v>
      </c>
      <c r="L310" s="52">
        <f t="shared" si="271"/>
        <v>8.051031716052915E-3</v>
      </c>
      <c r="M310" s="52">
        <f t="shared" si="272"/>
        <v>8.0512056763932058E-3</v>
      </c>
      <c r="N310" s="52">
        <f t="shared" si="273"/>
        <v>2.5130334530887311E-5</v>
      </c>
      <c r="O310" s="52">
        <f t="shared" si="274"/>
        <v>6383613.2659239499</v>
      </c>
      <c r="P310" s="52">
        <f t="shared" si="275"/>
        <v>1.3642091943528136E-7</v>
      </c>
      <c r="Q310" s="52">
        <f t="shared" si="276"/>
        <v>0.9684818788287658</v>
      </c>
      <c r="R310" s="52">
        <f t="shared" si="277"/>
        <v>0.60485762057518988</v>
      </c>
      <c r="S310" s="52">
        <f t="shared" si="278"/>
        <v>1.143771926184042</v>
      </c>
      <c r="T310" s="52">
        <f t="shared" si="279"/>
        <v>1.009043349781829</v>
      </c>
      <c r="U310" s="52">
        <f t="shared" si="280"/>
        <v>1.8076585812843984</v>
      </c>
      <c r="V310" s="52">
        <f t="shared" si="265"/>
        <v>5.0546225567071803E-3</v>
      </c>
      <c r="W310" s="52">
        <f t="shared" si="281"/>
        <v>4.2582015317955055E-5</v>
      </c>
      <c r="X310" s="52">
        <f t="shared" si="282"/>
        <v>1.6740578955036711E-7</v>
      </c>
      <c r="Y310" s="52">
        <f t="shared" si="283"/>
        <v>4182331.5352123403</v>
      </c>
      <c r="Z310" s="38" t="str">
        <f t="shared" si="284"/>
        <v>S</v>
      </c>
      <c r="AA310" s="38" t="str">
        <f t="shared" si="285"/>
        <v>S</v>
      </c>
      <c r="AB310" s="38" t="str">
        <f t="shared" si="286"/>
        <v>U</v>
      </c>
      <c r="AC310" s="50">
        <f t="shared" si="287"/>
        <v>551395.78569965926</v>
      </c>
      <c r="AD310" s="50">
        <f t="shared" si="288"/>
        <v>4182491.9575711139</v>
      </c>
      <c r="AE310" s="51">
        <f t="shared" si="289"/>
        <v>10</v>
      </c>
      <c r="AF310" s="51" t="str">
        <f t="shared" si="290"/>
        <v>S</v>
      </c>
      <c r="AG310" s="40">
        <f t="shared" si="291"/>
        <v>-122</v>
      </c>
      <c r="AH310" s="41">
        <f t="shared" si="292"/>
        <v>-24</v>
      </c>
      <c r="AI310" s="42">
        <f t="shared" si="293"/>
        <v>-58.625999999999998</v>
      </c>
      <c r="AJ310" s="40">
        <f t="shared" si="294"/>
        <v>37</v>
      </c>
      <c r="AK310" s="41">
        <f t="shared" si="295"/>
        <v>47</v>
      </c>
      <c r="AL310" s="42">
        <f t="shared" si="296"/>
        <v>18.030999999999999</v>
      </c>
      <c r="AM310" s="43" t="str">
        <f t="shared" si="297"/>
        <v>-37º -47' -18,031" S</v>
      </c>
      <c r="AN310" s="43" t="str">
        <f t="shared" si="298"/>
        <v>122º 24' 58,626" W</v>
      </c>
      <c r="AO310" s="43" t="str">
        <f t="shared" si="299"/>
        <v>10 S 551396 4182492</v>
      </c>
    </row>
    <row r="311" spans="5:41" x14ac:dyDescent="0.25">
      <c r="E311" s="53">
        <v>37.727347999999999</v>
      </c>
      <c r="F311" s="53">
        <v>-122.455307</v>
      </c>
      <c r="G311" s="52">
        <f t="shared" si="266"/>
        <v>-2.13724829369046</v>
      </c>
      <c r="H311" s="52">
        <f t="shared" si="267"/>
        <v>0.65846644064569759</v>
      </c>
      <c r="I311" s="52">
        <f t="shared" si="268"/>
        <v>10</v>
      </c>
      <c r="J311" s="52">
        <f t="shared" si="269"/>
        <v>-123</v>
      </c>
      <c r="K311" s="52">
        <f t="shared" si="270"/>
        <v>9.5066862625654558E-3</v>
      </c>
      <c r="L311" s="52">
        <f t="shared" si="271"/>
        <v>7.5190248728799168E-3</v>
      </c>
      <c r="M311" s="52">
        <f t="shared" si="272"/>
        <v>7.5191665755525985E-3</v>
      </c>
      <c r="N311" s="52">
        <f t="shared" si="273"/>
        <v>2.1870563641557261E-5</v>
      </c>
      <c r="O311" s="52">
        <f t="shared" si="274"/>
        <v>6383591.1871797806</v>
      </c>
      <c r="P311" s="52">
        <f t="shared" si="275"/>
        <v>1.1918310270145231E-7</v>
      </c>
      <c r="Q311" s="52">
        <f t="shared" si="276"/>
        <v>0.96794936128783116</v>
      </c>
      <c r="R311" s="52">
        <f t="shared" si="277"/>
        <v>0.60552271664168145</v>
      </c>
      <c r="S311" s="52">
        <f t="shared" si="278"/>
        <v>1.1424411212896133</v>
      </c>
      <c r="T311" s="52">
        <f t="shared" si="279"/>
        <v>1.0082115201276303</v>
      </c>
      <c r="U311" s="52">
        <f t="shared" si="280"/>
        <v>1.806618698228224</v>
      </c>
      <c r="V311" s="52">
        <f t="shared" si="265"/>
        <v>5.0546225567071803E-3</v>
      </c>
      <c r="W311" s="52">
        <f t="shared" si="281"/>
        <v>4.2582015317955055E-5</v>
      </c>
      <c r="X311" s="52">
        <f t="shared" si="282"/>
        <v>1.6740578955036711E-7</v>
      </c>
      <c r="Y311" s="52">
        <f t="shared" si="283"/>
        <v>4175564.4032448702</v>
      </c>
      <c r="Z311" s="38" t="str">
        <f t="shared" si="284"/>
        <v>S</v>
      </c>
      <c r="AA311" s="38" t="str">
        <f t="shared" si="285"/>
        <v>S</v>
      </c>
      <c r="AB311" s="38" t="str">
        <f t="shared" si="286"/>
        <v>U</v>
      </c>
      <c r="AC311" s="50">
        <f t="shared" si="287"/>
        <v>547999.2873935356</v>
      </c>
      <c r="AD311" s="50">
        <f t="shared" si="288"/>
        <v>4175704.0159988306</v>
      </c>
      <c r="AE311" s="51">
        <f t="shared" si="289"/>
        <v>10</v>
      </c>
      <c r="AF311" s="51" t="str">
        <f t="shared" si="290"/>
        <v>S</v>
      </c>
      <c r="AG311" s="40">
        <f t="shared" si="291"/>
        <v>-122</v>
      </c>
      <c r="AH311" s="41">
        <f t="shared" si="292"/>
        <v>-27</v>
      </c>
      <c r="AI311" s="42">
        <f t="shared" si="293"/>
        <v>-19.105</v>
      </c>
      <c r="AJ311" s="40">
        <f t="shared" si="294"/>
        <v>37</v>
      </c>
      <c r="AK311" s="41">
        <f t="shared" si="295"/>
        <v>43</v>
      </c>
      <c r="AL311" s="42">
        <f t="shared" si="296"/>
        <v>38.453000000000003</v>
      </c>
      <c r="AM311" s="43" t="str">
        <f t="shared" si="297"/>
        <v>-37º -43' -38,453" S</v>
      </c>
      <c r="AN311" s="43" t="str">
        <f t="shared" si="298"/>
        <v>122º 27' 19,105" W</v>
      </c>
      <c r="AO311" s="43" t="str">
        <f t="shared" si="299"/>
        <v>10 S 547999 4175704</v>
      </c>
    </row>
    <row r="312" spans="5:41" x14ac:dyDescent="0.25">
      <c r="E312" s="53">
        <v>37.776440000000001</v>
      </c>
      <c r="F312" s="53">
        <v>-122.407014</v>
      </c>
      <c r="G312" s="52">
        <f t="shared" si="266"/>
        <v>-2.1364054218347941</v>
      </c>
      <c r="H312" s="52">
        <f t="shared" si="267"/>
        <v>0.65932325768208666</v>
      </c>
      <c r="I312" s="52">
        <f t="shared" si="268"/>
        <v>10</v>
      </c>
      <c r="J312" s="52">
        <f t="shared" si="269"/>
        <v>-123</v>
      </c>
      <c r="K312" s="52">
        <f t="shared" si="270"/>
        <v>1.034955811823135E-2</v>
      </c>
      <c r="L312" s="52">
        <f t="shared" si="271"/>
        <v>8.1802168639559907E-3</v>
      </c>
      <c r="M312" s="52">
        <f t="shared" si="272"/>
        <v>8.1803993336040017E-3</v>
      </c>
      <c r="N312" s="52">
        <f t="shared" si="273"/>
        <v>2.5932198220446345E-5</v>
      </c>
      <c r="O312" s="52">
        <f t="shared" si="274"/>
        <v>6383608.956640657</v>
      </c>
      <c r="P312" s="52">
        <f t="shared" si="275"/>
        <v>1.4087956661902705E-7</v>
      </c>
      <c r="Q312" s="52">
        <f t="shared" si="276"/>
        <v>0.96837831125555496</v>
      </c>
      <c r="R312" s="52">
        <f t="shared" si="277"/>
        <v>0.60498774800761812</v>
      </c>
      <c r="S312" s="52">
        <f t="shared" si="278"/>
        <v>1.1435124133098642</v>
      </c>
      <c r="T312" s="52">
        <f t="shared" si="279"/>
        <v>1.0088812469843027</v>
      </c>
      <c r="U312" s="52">
        <f t="shared" si="280"/>
        <v>1.8074560686554877</v>
      </c>
      <c r="V312" s="52">
        <f t="shared" si="265"/>
        <v>5.0546225567071803E-3</v>
      </c>
      <c r="W312" s="52">
        <f t="shared" si="281"/>
        <v>4.2582015317955055E-5</v>
      </c>
      <c r="X312" s="52">
        <f t="shared" si="282"/>
        <v>1.6740578955036711E-7</v>
      </c>
      <c r="Y312" s="52">
        <f t="shared" si="283"/>
        <v>4181011.0325233419</v>
      </c>
      <c r="Z312" s="38" t="str">
        <f t="shared" si="284"/>
        <v>S</v>
      </c>
      <c r="AA312" s="38" t="str">
        <f t="shared" si="285"/>
        <v>S</v>
      </c>
      <c r="AB312" s="38" t="str">
        <f t="shared" si="286"/>
        <v>U</v>
      </c>
      <c r="AC312" s="50">
        <f t="shared" si="287"/>
        <v>552220.4729071575</v>
      </c>
      <c r="AD312" s="50">
        <f t="shared" si="288"/>
        <v>4181176.5735594886</v>
      </c>
      <c r="AE312" s="51">
        <f t="shared" si="289"/>
        <v>10</v>
      </c>
      <c r="AF312" s="51" t="str">
        <f t="shared" si="290"/>
        <v>S</v>
      </c>
      <c r="AG312" s="40">
        <f t="shared" si="291"/>
        <v>-122</v>
      </c>
      <c r="AH312" s="41">
        <f t="shared" si="292"/>
        <v>-24</v>
      </c>
      <c r="AI312" s="42">
        <f t="shared" si="293"/>
        <v>-25.25</v>
      </c>
      <c r="AJ312" s="40">
        <f t="shared" si="294"/>
        <v>37</v>
      </c>
      <c r="AK312" s="41">
        <f t="shared" si="295"/>
        <v>46</v>
      </c>
      <c r="AL312" s="42">
        <f t="shared" si="296"/>
        <v>35.183999999999997</v>
      </c>
      <c r="AM312" s="43" t="str">
        <f t="shared" si="297"/>
        <v>-37º -46' -35,184" S</v>
      </c>
      <c r="AN312" s="43" t="str">
        <f t="shared" si="298"/>
        <v>122º 24' 25,25" W</v>
      </c>
      <c r="AO312" s="43" t="str">
        <f t="shared" si="299"/>
        <v>10 S 552220 4181177</v>
      </c>
    </row>
    <row r="313" spans="5:41" x14ac:dyDescent="0.25">
      <c r="E313" s="53">
        <v>37.700418999999997</v>
      </c>
      <c r="F313" s="53">
        <v>-122.39338499999999</v>
      </c>
      <c r="G313" s="52">
        <f t="shared" si="266"/>
        <v>-2.1361675509110398</v>
      </c>
      <c r="H313" s="52">
        <f t="shared" si="267"/>
        <v>0.65799644093142806</v>
      </c>
      <c r="I313" s="52">
        <f t="shared" si="268"/>
        <v>10</v>
      </c>
      <c r="J313" s="52">
        <f t="shared" si="269"/>
        <v>-123</v>
      </c>
      <c r="K313" s="52">
        <f t="shared" si="270"/>
        <v>1.0587429041985619E-2</v>
      </c>
      <c r="L313" s="52">
        <f t="shared" si="271"/>
        <v>8.3768191637711726E-3</v>
      </c>
      <c r="M313" s="52">
        <f t="shared" si="272"/>
        <v>8.3770151088909048E-3</v>
      </c>
      <c r="N313" s="52">
        <f t="shared" si="273"/>
        <v>2.7119315674339894E-5</v>
      </c>
      <c r="O313" s="52">
        <f t="shared" si="274"/>
        <v>6383581.4433073038</v>
      </c>
      <c r="P313" s="52">
        <f t="shared" si="275"/>
        <v>1.4803675331408717E-7</v>
      </c>
      <c r="Q313" s="52">
        <f t="shared" si="276"/>
        <v>0.96771285710939203</v>
      </c>
      <c r="R313" s="52">
        <f t="shared" si="277"/>
        <v>0.60581495966953225</v>
      </c>
      <c r="S313" s="52">
        <f t="shared" si="278"/>
        <v>1.1418528694861241</v>
      </c>
      <c r="T313" s="52">
        <f t="shared" si="279"/>
        <v>1.007843392031976</v>
      </c>
      <c r="U313" s="52">
        <f t="shared" si="280"/>
        <v>1.806157948936941</v>
      </c>
      <c r="V313" s="52">
        <f t="shared" si="265"/>
        <v>5.0546225567071803E-3</v>
      </c>
      <c r="W313" s="52">
        <f t="shared" si="281"/>
        <v>4.2582015317955055E-5</v>
      </c>
      <c r="X313" s="52">
        <f t="shared" si="282"/>
        <v>1.6740578955036711E-7</v>
      </c>
      <c r="Y313" s="52">
        <f t="shared" si="283"/>
        <v>4172576.7202896727</v>
      </c>
      <c r="Z313" s="38" t="str">
        <f t="shared" si="284"/>
        <v>S</v>
      </c>
      <c r="AA313" s="38" t="str">
        <f t="shared" si="285"/>
        <v>S</v>
      </c>
      <c r="AB313" s="38" t="str">
        <f t="shared" si="286"/>
        <v>U</v>
      </c>
      <c r="AC313" s="50">
        <f t="shared" si="287"/>
        <v>553475.36083819368</v>
      </c>
      <c r="AD313" s="50">
        <f t="shared" si="288"/>
        <v>4172749.8386755944</v>
      </c>
      <c r="AE313" s="51">
        <f t="shared" si="289"/>
        <v>10</v>
      </c>
      <c r="AF313" s="51" t="str">
        <f t="shared" si="290"/>
        <v>S</v>
      </c>
      <c r="AG313" s="40">
        <f t="shared" si="291"/>
        <v>-122</v>
      </c>
      <c r="AH313" s="41">
        <f t="shared" si="292"/>
        <v>-23</v>
      </c>
      <c r="AI313" s="42">
        <f t="shared" si="293"/>
        <v>-36.186</v>
      </c>
      <c r="AJ313" s="40">
        <f t="shared" si="294"/>
        <v>37</v>
      </c>
      <c r="AK313" s="41">
        <f t="shared" si="295"/>
        <v>42</v>
      </c>
      <c r="AL313" s="42">
        <f t="shared" si="296"/>
        <v>1.508</v>
      </c>
      <c r="AM313" s="43" t="str">
        <f t="shared" si="297"/>
        <v>-37º -42' -1,508" S</v>
      </c>
      <c r="AN313" s="43" t="str">
        <f t="shared" si="298"/>
        <v>122º 23' 36,186" W</v>
      </c>
      <c r="AO313" s="43" t="str">
        <f t="shared" si="299"/>
        <v>10 S 553475 4172750</v>
      </c>
    </row>
    <row r="314" spans="5:41" x14ac:dyDescent="0.25">
      <c r="E314" s="53">
        <v>37.721254000000002</v>
      </c>
      <c r="F314" s="53">
        <v>-122.44912600000001</v>
      </c>
      <c r="G314" s="52">
        <f t="shared" si="266"/>
        <v>-2.1371404148893944</v>
      </c>
      <c r="H314" s="52">
        <f t="shared" si="267"/>
        <v>0.65836008028108117</v>
      </c>
      <c r="I314" s="52">
        <f t="shared" si="268"/>
        <v>10</v>
      </c>
      <c r="J314" s="52">
        <f t="shared" si="269"/>
        <v>-123</v>
      </c>
      <c r="K314" s="52">
        <f t="shared" si="270"/>
        <v>9.6145650636310087E-3</v>
      </c>
      <c r="L314" s="52">
        <f t="shared" si="271"/>
        <v>7.6049714072931717E-3</v>
      </c>
      <c r="M314" s="52">
        <f t="shared" si="272"/>
        <v>7.605118025050807E-3</v>
      </c>
      <c r="N314" s="52">
        <f t="shared" si="273"/>
        <v>2.2368515613324647E-5</v>
      </c>
      <c r="O314" s="52">
        <f t="shared" si="274"/>
        <v>6383588.9819409866</v>
      </c>
      <c r="P314" s="52">
        <f t="shared" si="275"/>
        <v>1.219435001493365E-7</v>
      </c>
      <c r="Q314" s="52">
        <f t="shared" si="276"/>
        <v>0.96789591554636123</v>
      </c>
      <c r="R314" s="52">
        <f t="shared" si="277"/>
        <v>0.6055889259781313</v>
      </c>
      <c r="S314" s="52">
        <f t="shared" si="278"/>
        <v>1.1423080380542618</v>
      </c>
      <c r="T314" s="52">
        <f t="shared" si="279"/>
        <v>1.0081282600352293</v>
      </c>
      <c r="U314" s="52">
        <f t="shared" si="280"/>
        <v>1.8065145191709</v>
      </c>
      <c r="V314" s="52">
        <f t="shared" si="265"/>
        <v>5.0546225567071803E-3</v>
      </c>
      <c r="W314" s="52">
        <f t="shared" si="281"/>
        <v>4.2582015317955055E-5</v>
      </c>
      <c r="X314" s="52">
        <f t="shared" si="282"/>
        <v>1.6740578955036711E-7</v>
      </c>
      <c r="Y314" s="52">
        <f t="shared" si="283"/>
        <v>4174888.2930223383</v>
      </c>
      <c r="Z314" s="38" t="str">
        <f t="shared" si="284"/>
        <v>S</v>
      </c>
      <c r="AA314" s="38" t="str">
        <f t="shared" si="285"/>
        <v>S</v>
      </c>
      <c r="AB314" s="38" t="str">
        <f t="shared" si="286"/>
        <v>U</v>
      </c>
      <c r="AC314" s="50">
        <f t="shared" si="287"/>
        <v>548547.94960444397</v>
      </c>
      <c r="AD314" s="50">
        <f t="shared" si="288"/>
        <v>4175031.0844495622</v>
      </c>
      <c r="AE314" s="51">
        <f t="shared" si="289"/>
        <v>10</v>
      </c>
      <c r="AF314" s="51" t="str">
        <f t="shared" si="290"/>
        <v>S</v>
      </c>
      <c r="AG314" s="40">
        <f t="shared" si="291"/>
        <v>-122</v>
      </c>
      <c r="AH314" s="41">
        <f t="shared" si="292"/>
        <v>-26</v>
      </c>
      <c r="AI314" s="42">
        <f t="shared" si="293"/>
        <v>-56.853999999999999</v>
      </c>
      <c r="AJ314" s="40">
        <f t="shared" si="294"/>
        <v>37</v>
      </c>
      <c r="AK314" s="41">
        <f t="shared" si="295"/>
        <v>43</v>
      </c>
      <c r="AL314" s="42">
        <f t="shared" si="296"/>
        <v>16.513999999999999</v>
      </c>
      <c r="AM314" s="43" t="str">
        <f t="shared" si="297"/>
        <v>-37º -43' -16,514" S</v>
      </c>
      <c r="AN314" s="43" t="str">
        <f t="shared" si="298"/>
        <v>122º 26' 56,854" W</v>
      </c>
      <c r="AO314" s="43" t="str">
        <f t="shared" si="299"/>
        <v>10 S 548548 4175031</v>
      </c>
    </row>
    <row r="315" spans="5:41" x14ac:dyDescent="0.25">
      <c r="E315" s="53">
        <v>37.743941999999997</v>
      </c>
      <c r="F315" s="53">
        <v>-122.40220600000001</v>
      </c>
      <c r="G315" s="52">
        <f t="shared" si="266"/>
        <v>-2.1363215064043586</v>
      </c>
      <c r="H315" s="52">
        <f t="shared" si="267"/>
        <v>0.65875606058177349</v>
      </c>
      <c r="I315" s="52">
        <f t="shared" si="268"/>
        <v>10</v>
      </c>
      <c r="J315" s="52">
        <f t="shared" si="269"/>
        <v>-123</v>
      </c>
      <c r="K315" s="52">
        <f t="shared" si="270"/>
        <v>1.0433473548666861E-2</v>
      </c>
      <c r="L315" s="52">
        <f t="shared" si="271"/>
        <v>8.2501643920084109E-3</v>
      </c>
      <c r="M315" s="52">
        <f t="shared" si="272"/>
        <v>8.2503515827172975E-3</v>
      </c>
      <c r="N315" s="52">
        <f t="shared" si="273"/>
        <v>2.6346717725944657E-5</v>
      </c>
      <c r="O315" s="52">
        <f t="shared" si="274"/>
        <v>6383597.1926870327</v>
      </c>
      <c r="P315" s="52">
        <f t="shared" si="275"/>
        <v>1.4342521481257759E-7</v>
      </c>
      <c r="Q315" s="52">
        <f t="shared" si="276"/>
        <v>0.96809467235188795</v>
      </c>
      <c r="R315" s="52">
        <f t="shared" si="277"/>
        <v>0.60534220572632358</v>
      </c>
      <c r="S315" s="52">
        <f t="shared" si="278"/>
        <v>1.1428033967577176</v>
      </c>
      <c r="T315" s="52">
        <f t="shared" si="279"/>
        <v>1.0084380989998691</v>
      </c>
      <c r="U315" s="52">
        <f t="shared" si="280"/>
        <v>1.8069021178396778</v>
      </c>
      <c r="V315" s="52">
        <f t="shared" si="265"/>
        <v>5.0546225567071803E-3</v>
      </c>
      <c r="W315" s="52">
        <f t="shared" si="281"/>
        <v>4.2582015317955055E-5</v>
      </c>
      <c r="X315" s="52">
        <f t="shared" si="282"/>
        <v>1.6740578955036711E-7</v>
      </c>
      <c r="Y315" s="52">
        <f t="shared" si="283"/>
        <v>4177405.4591487735</v>
      </c>
      <c r="Z315" s="38" t="str">
        <f t="shared" si="284"/>
        <v>S</v>
      </c>
      <c r="AA315" s="38" t="str">
        <f t="shared" si="285"/>
        <v>S</v>
      </c>
      <c r="AB315" s="38" t="str">
        <f t="shared" si="286"/>
        <v>U</v>
      </c>
      <c r="AC315" s="50">
        <f t="shared" si="287"/>
        <v>552666.92372003663</v>
      </c>
      <c r="AD315" s="50">
        <f t="shared" si="288"/>
        <v>4177573.6460062074</v>
      </c>
      <c r="AE315" s="51">
        <f t="shared" si="289"/>
        <v>10</v>
      </c>
      <c r="AF315" s="51" t="str">
        <f t="shared" si="290"/>
        <v>S</v>
      </c>
      <c r="AG315" s="40">
        <f t="shared" si="291"/>
        <v>-122</v>
      </c>
      <c r="AH315" s="41">
        <f t="shared" si="292"/>
        <v>-24</v>
      </c>
      <c r="AI315" s="42">
        <f t="shared" si="293"/>
        <v>-7.9420000000000002</v>
      </c>
      <c r="AJ315" s="40">
        <f t="shared" si="294"/>
        <v>37</v>
      </c>
      <c r="AK315" s="41">
        <f t="shared" si="295"/>
        <v>44</v>
      </c>
      <c r="AL315" s="42">
        <f t="shared" si="296"/>
        <v>38.191000000000003</v>
      </c>
      <c r="AM315" s="43" t="str">
        <f t="shared" si="297"/>
        <v>-37º -44' -38,191" S</v>
      </c>
      <c r="AN315" s="43" t="str">
        <f t="shared" si="298"/>
        <v>122º 24' 7,942" W</v>
      </c>
      <c r="AO315" s="43" t="str">
        <f t="shared" si="299"/>
        <v>10 S 552667 4177574</v>
      </c>
    </row>
    <row r="316" spans="5:41" x14ac:dyDescent="0.25">
      <c r="E316" s="53">
        <v>37.721294</v>
      </c>
      <c r="F316" s="53">
        <v>-122.44299700000001</v>
      </c>
      <c r="G316" s="52">
        <f t="shared" si="266"/>
        <v>-2.1370334436595395</v>
      </c>
      <c r="H316" s="52">
        <f t="shared" si="267"/>
        <v>0.65836077841278184</v>
      </c>
      <c r="I316" s="52">
        <f t="shared" si="268"/>
        <v>10</v>
      </c>
      <c r="J316" s="52">
        <f t="shared" si="269"/>
        <v>-123</v>
      </c>
      <c r="K316" s="52">
        <f t="shared" si="270"/>
        <v>9.7215362934859328E-3</v>
      </c>
      <c r="L316" s="52">
        <f t="shared" si="271"/>
        <v>7.6895771829430595E-3</v>
      </c>
      <c r="M316" s="52">
        <f t="shared" si="272"/>
        <v>7.6897287488542198E-3</v>
      </c>
      <c r="N316" s="52">
        <f t="shared" si="273"/>
        <v>2.2869045940399069E-5</v>
      </c>
      <c r="O316" s="52">
        <f t="shared" si="274"/>
        <v>6383588.9964154009</v>
      </c>
      <c r="P316" s="52">
        <f t="shared" si="275"/>
        <v>1.2467182355351479E-7</v>
      </c>
      <c r="Q316" s="52">
        <f t="shared" si="276"/>
        <v>0.96789626649809624</v>
      </c>
      <c r="R316" s="52">
        <f t="shared" si="277"/>
        <v>0.6055884915342501</v>
      </c>
      <c r="S316" s="52">
        <f t="shared" si="278"/>
        <v>1.1423089116618299</v>
      </c>
      <c r="T316" s="52">
        <f t="shared" si="279"/>
        <v>1.008128806629935</v>
      </c>
      <c r="U316" s="52">
        <f t="shared" si="280"/>
        <v>1.8065152031525489</v>
      </c>
      <c r="V316" s="52">
        <f t="shared" si="265"/>
        <v>5.0546225567071803E-3</v>
      </c>
      <c r="W316" s="52">
        <f t="shared" si="281"/>
        <v>4.2582015317955055E-5</v>
      </c>
      <c r="X316" s="52">
        <f t="shared" si="282"/>
        <v>1.6740578955036711E-7</v>
      </c>
      <c r="Y316" s="52">
        <f t="shared" si="283"/>
        <v>4174892.7308948305</v>
      </c>
      <c r="Z316" s="38" t="str">
        <f t="shared" si="284"/>
        <v>S</v>
      </c>
      <c r="AA316" s="38" t="str">
        <f t="shared" si="285"/>
        <v>S</v>
      </c>
      <c r="AB316" s="38" t="str">
        <f t="shared" si="286"/>
        <v>U</v>
      </c>
      <c r="AC316" s="50">
        <f t="shared" si="287"/>
        <v>549088.06986657123</v>
      </c>
      <c r="AD316" s="50">
        <f t="shared" si="288"/>
        <v>4175038.7175030545</v>
      </c>
      <c r="AE316" s="51">
        <f t="shared" si="289"/>
        <v>10</v>
      </c>
      <c r="AF316" s="51" t="str">
        <f t="shared" si="290"/>
        <v>S</v>
      </c>
      <c r="AG316" s="40">
        <f t="shared" si="291"/>
        <v>-122</v>
      </c>
      <c r="AH316" s="41">
        <f t="shared" si="292"/>
        <v>-26</v>
      </c>
      <c r="AI316" s="42">
        <f t="shared" si="293"/>
        <v>-34.789000000000001</v>
      </c>
      <c r="AJ316" s="40">
        <f t="shared" si="294"/>
        <v>37</v>
      </c>
      <c r="AK316" s="41">
        <f t="shared" si="295"/>
        <v>43</v>
      </c>
      <c r="AL316" s="42">
        <f t="shared" si="296"/>
        <v>16.658000000000001</v>
      </c>
      <c r="AM316" s="43" t="str">
        <f t="shared" si="297"/>
        <v>-37º -43' -16,658" S</v>
      </c>
      <c r="AN316" s="43" t="str">
        <f t="shared" si="298"/>
        <v>122º 26' 34,789" W</v>
      </c>
      <c r="AO316" s="43" t="str">
        <f t="shared" si="299"/>
        <v>10 S 549088 4175039</v>
      </c>
    </row>
    <row r="317" spans="5:41" x14ac:dyDescent="0.25">
      <c r="E317" s="53">
        <v>37.771062000000001</v>
      </c>
      <c r="F317" s="53">
        <v>-122.40861200000001</v>
      </c>
      <c r="G317" s="52">
        <f t="shared" si="266"/>
        <v>-2.1364333121962411</v>
      </c>
      <c r="H317" s="52">
        <f t="shared" si="267"/>
        <v>0.65922939387491453</v>
      </c>
      <c r="I317" s="52">
        <f t="shared" si="268"/>
        <v>10</v>
      </c>
      <c r="J317" s="52">
        <f t="shared" si="269"/>
        <v>-123</v>
      </c>
      <c r="K317" s="52">
        <f t="shared" si="270"/>
        <v>1.0321667756784336E-2</v>
      </c>
      <c r="L317" s="52">
        <f t="shared" si="271"/>
        <v>8.1587667473126679E-3</v>
      </c>
      <c r="M317" s="52">
        <f t="shared" si="272"/>
        <v>8.1589477852707162E-3</v>
      </c>
      <c r="N317" s="52">
        <f t="shared" si="273"/>
        <v>2.5791369311245482E-5</v>
      </c>
      <c r="O317" s="52">
        <f t="shared" si="274"/>
        <v>6383607.0096156709</v>
      </c>
      <c r="P317" s="52">
        <f t="shared" si="275"/>
        <v>1.4016206452260985E-7</v>
      </c>
      <c r="Q317" s="52">
        <f t="shared" si="276"/>
        <v>0.96833145871210058</v>
      </c>
      <c r="R317" s="52">
        <f t="shared" si="277"/>
        <v>0.60504649221316664</v>
      </c>
      <c r="S317" s="52">
        <f t="shared" si="278"/>
        <v>1.1433951232309649</v>
      </c>
      <c r="T317" s="52">
        <f t="shared" si="279"/>
        <v>1.0088079654765154</v>
      </c>
      <c r="U317" s="52">
        <f t="shared" si="280"/>
        <v>1.8073644977495178</v>
      </c>
      <c r="V317" s="52">
        <f t="shared" si="265"/>
        <v>5.0546225567071803E-3</v>
      </c>
      <c r="W317" s="52">
        <f t="shared" si="281"/>
        <v>4.2582015317955055E-5</v>
      </c>
      <c r="X317" s="52">
        <f t="shared" si="282"/>
        <v>1.6740578955036711E-7</v>
      </c>
      <c r="Y317" s="52">
        <f t="shared" si="283"/>
        <v>4180414.3552404093</v>
      </c>
      <c r="Z317" s="38" t="str">
        <f t="shared" si="284"/>
        <v>S</v>
      </c>
      <c r="AA317" s="38" t="str">
        <f t="shared" si="285"/>
        <v>S</v>
      </c>
      <c r="AB317" s="38" t="str">
        <f t="shared" si="286"/>
        <v>U</v>
      </c>
      <c r="AC317" s="50">
        <f t="shared" si="287"/>
        <v>552083.51870652009</v>
      </c>
      <c r="AD317" s="50">
        <f t="shared" si="288"/>
        <v>4180578.9972294085</v>
      </c>
      <c r="AE317" s="51">
        <f t="shared" si="289"/>
        <v>10</v>
      </c>
      <c r="AF317" s="51" t="str">
        <f t="shared" si="290"/>
        <v>S</v>
      </c>
      <c r="AG317" s="40">
        <f t="shared" si="291"/>
        <v>-122</v>
      </c>
      <c r="AH317" s="41">
        <f t="shared" si="292"/>
        <v>-24</v>
      </c>
      <c r="AI317" s="42">
        <f t="shared" si="293"/>
        <v>-31.003</v>
      </c>
      <c r="AJ317" s="40">
        <f t="shared" si="294"/>
        <v>37</v>
      </c>
      <c r="AK317" s="41">
        <f t="shared" si="295"/>
        <v>46</v>
      </c>
      <c r="AL317" s="42">
        <f t="shared" si="296"/>
        <v>15.823</v>
      </c>
      <c r="AM317" s="43" t="str">
        <f t="shared" si="297"/>
        <v>-37º -46' -15,823" S</v>
      </c>
      <c r="AN317" s="43" t="str">
        <f t="shared" si="298"/>
        <v>122º 24' 31,003" W</v>
      </c>
      <c r="AO317" s="43" t="str">
        <f t="shared" si="299"/>
        <v>10 S 552084 4180579</v>
      </c>
    </row>
    <row r="318" spans="5:41" x14ac:dyDescent="0.25">
      <c r="E318" s="53">
        <v>37.736705999999998</v>
      </c>
      <c r="F318" s="53">
        <v>-122.44051399999999</v>
      </c>
      <c r="G318" s="52">
        <f t="shared" si="266"/>
        <v>-2.1369901071342121</v>
      </c>
      <c r="H318" s="52">
        <f t="shared" si="267"/>
        <v>0.65862976855709932</v>
      </c>
      <c r="I318" s="52">
        <f t="shared" si="268"/>
        <v>10</v>
      </c>
      <c r="J318" s="52">
        <f t="shared" si="269"/>
        <v>-123</v>
      </c>
      <c r="K318" s="52">
        <f t="shared" si="270"/>
        <v>9.7648728188133305E-3</v>
      </c>
      <c r="L318" s="52">
        <f t="shared" si="271"/>
        <v>7.7222472864945206E-3</v>
      </c>
      <c r="M318" s="52">
        <f t="shared" si="272"/>
        <v>7.7224007925099864E-3</v>
      </c>
      <c r="N318" s="52">
        <f t="shared" si="273"/>
        <v>2.3076615350170471E-5</v>
      </c>
      <c r="O318" s="52">
        <f t="shared" si="274"/>
        <v>6383594.5738052502</v>
      </c>
      <c r="P318" s="52">
        <f t="shared" si="275"/>
        <v>1.2568115938129833E-7</v>
      </c>
      <c r="Q318" s="52">
        <f t="shared" si="276"/>
        <v>0.96803134776593991</v>
      </c>
      <c r="R318" s="52">
        <f t="shared" si="277"/>
        <v>0.60542095954062625</v>
      </c>
      <c r="S318" s="52">
        <f t="shared" si="278"/>
        <v>1.1426454424400694</v>
      </c>
      <c r="T318" s="52">
        <f t="shared" si="279"/>
        <v>1.0083393217152086</v>
      </c>
      <c r="U318" s="52">
        <f t="shared" si="280"/>
        <v>1.80677857639882</v>
      </c>
      <c r="V318" s="52">
        <f t="shared" si="265"/>
        <v>5.0546225567071803E-3</v>
      </c>
      <c r="W318" s="52">
        <f t="shared" si="281"/>
        <v>4.2582015317955055E-5</v>
      </c>
      <c r="X318" s="52">
        <f t="shared" si="282"/>
        <v>1.6740578955036711E-7</v>
      </c>
      <c r="Y318" s="52">
        <f t="shared" si="283"/>
        <v>4176602.6454135492</v>
      </c>
      <c r="Z318" s="38" t="str">
        <f t="shared" si="284"/>
        <v>S</v>
      </c>
      <c r="AA318" s="38" t="str">
        <f t="shared" si="285"/>
        <v>S</v>
      </c>
      <c r="AB318" s="38" t="str">
        <f t="shared" si="286"/>
        <v>U</v>
      </c>
      <c r="AC318" s="50">
        <f t="shared" si="287"/>
        <v>549296.6778610372</v>
      </c>
      <c r="AD318" s="50">
        <f t="shared" si="288"/>
        <v>4176749.9571885946</v>
      </c>
      <c r="AE318" s="51">
        <f t="shared" si="289"/>
        <v>10</v>
      </c>
      <c r="AF318" s="51" t="str">
        <f t="shared" si="290"/>
        <v>S</v>
      </c>
      <c r="AG318" s="40">
        <f t="shared" si="291"/>
        <v>-122</v>
      </c>
      <c r="AH318" s="41">
        <f t="shared" si="292"/>
        <v>-26</v>
      </c>
      <c r="AI318" s="42">
        <f t="shared" si="293"/>
        <v>-25.85</v>
      </c>
      <c r="AJ318" s="40">
        <f t="shared" si="294"/>
        <v>37</v>
      </c>
      <c r="AK318" s="41">
        <f t="shared" si="295"/>
        <v>44</v>
      </c>
      <c r="AL318" s="42">
        <f t="shared" si="296"/>
        <v>12.141999999999999</v>
      </c>
      <c r="AM318" s="43" t="str">
        <f t="shared" si="297"/>
        <v>-37º -44' -12,142" S</v>
      </c>
      <c r="AN318" s="43" t="str">
        <f t="shared" si="298"/>
        <v>122º 26' 25,85" W</v>
      </c>
      <c r="AO318" s="43" t="str">
        <f t="shared" si="299"/>
        <v>10 S 549297 4176750</v>
      </c>
    </row>
    <row r="319" spans="5:41" x14ac:dyDescent="0.25">
      <c r="E319" s="53">
        <v>37.750337999999999</v>
      </c>
      <c r="F319" s="53">
        <v>-122.417147</v>
      </c>
      <c r="G319" s="52">
        <f t="shared" si="266"/>
        <v>-2.1365822760478985</v>
      </c>
      <c r="H319" s="52">
        <f t="shared" si="267"/>
        <v>0.65886769184073113</v>
      </c>
      <c r="I319" s="52">
        <f t="shared" si="268"/>
        <v>10</v>
      </c>
      <c r="J319" s="52">
        <f t="shared" si="269"/>
        <v>-123</v>
      </c>
      <c r="K319" s="52">
        <f t="shared" si="270"/>
        <v>1.0172703905126923E-2</v>
      </c>
      <c r="L319" s="52">
        <f t="shared" si="271"/>
        <v>8.0432754480892505E-3</v>
      </c>
      <c r="M319" s="52">
        <f t="shared" si="272"/>
        <v>8.0434489061268592E-3</v>
      </c>
      <c r="N319" s="52">
        <f t="shared" si="273"/>
        <v>2.5047595209271023E-5</v>
      </c>
      <c r="O319" s="52">
        <f t="shared" si="274"/>
        <v>6383599.5076979436</v>
      </c>
      <c r="P319" s="52">
        <f t="shared" si="275"/>
        <v>1.3629820729185039E-7</v>
      </c>
      <c r="Q319" s="52">
        <f t="shared" si="276"/>
        <v>0.96815059440060869</v>
      </c>
      <c r="R319" s="52">
        <f t="shared" si="277"/>
        <v>0.60527254266031139</v>
      </c>
      <c r="S319" s="52">
        <f t="shared" si="278"/>
        <v>1.1429429890410354</v>
      </c>
      <c r="T319" s="52">
        <f t="shared" si="279"/>
        <v>1.0085253774458545</v>
      </c>
      <c r="U319" s="52">
        <f t="shared" si="280"/>
        <v>1.8070112574994288</v>
      </c>
      <c r="V319" s="52">
        <f t="shared" si="265"/>
        <v>5.0546225567071803E-3</v>
      </c>
      <c r="W319" s="52">
        <f t="shared" si="281"/>
        <v>4.2582015317955055E-5</v>
      </c>
      <c r="X319" s="52">
        <f t="shared" si="282"/>
        <v>1.6740578955036711E-7</v>
      </c>
      <c r="Y319" s="52">
        <f t="shared" si="283"/>
        <v>4178115.078082378</v>
      </c>
      <c r="Z319" s="38" t="str">
        <f t="shared" si="284"/>
        <v>S</v>
      </c>
      <c r="AA319" s="38" t="str">
        <f t="shared" si="285"/>
        <v>S</v>
      </c>
      <c r="AB319" s="38" t="str">
        <f t="shared" si="286"/>
        <v>U</v>
      </c>
      <c r="AC319" s="50">
        <f t="shared" si="287"/>
        <v>551346.15881014138</v>
      </c>
      <c r="AD319" s="50">
        <f t="shared" si="288"/>
        <v>4178274.9719206183</v>
      </c>
      <c r="AE319" s="51">
        <f t="shared" si="289"/>
        <v>10</v>
      </c>
      <c r="AF319" s="51" t="str">
        <f t="shared" si="290"/>
        <v>S</v>
      </c>
      <c r="AG319" s="40">
        <f t="shared" si="291"/>
        <v>-122</v>
      </c>
      <c r="AH319" s="41">
        <f t="shared" si="292"/>
        <v>-25</v>
      </c>
      <c r="AI319" s="42">
        <f t="shared" si="293"/>
        <v>-1.7290000000000001</v>
      </c>
      <c r="AJ319" s="40">
        <f t="shared" si="294"/>
        <v>37</v>
      </c>
      <c r="AK319" s="41">
        <f t="shared" si="295"/>
        <v>45</v>
      </c>
      <c r="AL319" s="42">
        <f t="shared" si="296"/>
        <v>1.2170000000000001</v>
      </c>
      <c r="AM319" s="43" t="str">
        <f t="shared" si="297"/>
        <v>-37º -45' -1,217" S</v>
      </c>
      <c r="AN319" s="43" t="str">
        <f t="shared" si="298"/>
        <v>122º 25' 1,729" W</v>
      </c>
      <c r="AO319" s="43" t="str">
        <f t="shared" si="299"/>
        <v>10 S 551346 4178275</v>
      </c>
    </row>
    <row r="320" spans="5:41" x14ac:dyDescent="0.25">
      <c r="E320" s="53">
        <v>37.710709999999999</v>
      </c>
      <c r="F320" s="53">
        <v>-122.456011</v>
      </c>
      <c r="G320" s="52">
        <f t="shared" si="266"/>
        <v>-2.1372605808083938</v>
      </c>
      <c r="H320" s="52">
        <f t="shared" si="267"/>
        <v>0.65817605276475077</v>
      </c>
      <c r="I320" s="52">
        <f t="shared" si="268"/>
        <v>10</v>
      </c>
      <c r="J320" s="52">
        <f t="shared" si="269"/>
        <v>-123</v>
      </c>
      <c r="K320" s="52">
        <f t="shared" si="270"/>
        <v>9.4943991446316822E-3</v>
      </c>
      <c r="L320" s="52">
        <f t="shared" si="271"/>
        <v>7.5109937570437624E-3</v>
      </c>
      <c r="M320" s="52">
        <f t="shared" si="272"/>
        <v>7.5111350061306129E-3</v>
      </c>
      <c r="N320" s="52">
        <f t="shared" si="273"/>
        <v>2.1810774322172932E-5</v>
      </c>
      <c r="O320" s="52">
        <f t="shared" si="274"/>
        <v>6383585.1666716719</v>
      </c>
      <c r="P320" s="52">
        <f t="shared" si="275"/>
        <v>1.1898206140192148E-7</v>
      </c>
      <c r="Q320" s="52">
        <f t="shared" si="276"/>
        <v>0.96780333886462422</v>
      </c>
      <c r="R320" s="52">
        <f t="shared" si="277"/>
        <v>0.6057033793874077</v>
      </c>
      <c r="S320" s="52">
        <f t="shared" si="278"/>
        <v>1.1420777221970628</v>
      </c>
      <c r="T320" s="52">
        <f t="shared" si="279"/>
        <v>1.0079841364946491</v>
      </c>
      <c r="U320" s="52">
        <f t="shared" si="280"/>
        <v>1.8063341443122845</v>
      </c>
      <c r="V320" s="52">
        <f t="shared" si="265"/>
        <v>5.0546225567071803E-3</v>
      </c>
      <c r="W320" s="52">
        <f t="shared" si="281"/>
        <v>4.2582015317955055E-5</v>
      </c>
      <c r="X320" s="52">
        <f t="shared" si="282"/>
        <v>1.6740578955036711E-7</v>
      </c>
      <c r="Y320" s="52">
        <f t="shared" si="283"/>
        <v>4173718.4708856163</v>
      </c>
      <c r="Z320" s="38" t="str">
        <f t="shared" si="284"/>
        <v>S</v>
      </c>
      <c r="AA320" s="38" t="str">
        <f t="shared" si="285"/>
        <v>S</v>
      </c>
      <c r="AB320" s="38" t="str">
        <f t="shared" si="286"/>
        <v>U</v>
      </c>
      <c r="AC320" s="50">
        <f t="shared" si="287"/>
        <v>547947.97191165318</v>
      </c>
      <c r="AD320" s="50">
        <f t="shared" si="288"/>
        <v>4173857.7018376188</v>
      </c>
      <c r="AE320" s="51">
        <f t="shared" si="289"/>
        <v>10</v>
      </c>
      <c r="AF320" s="51" t="str">
        <f t="shared" si="290"/>
        <v>S</v>
      </c>
      <c r="AG320" s="40">
        <f t="shared" si="291"/>
        <v>-122</v>
      </c>
      <c r="AH320" s="41">
        <f t="shared" si="292"/>
        <v>-27</v>
      </c>
      <c r="AI320" s="42">
        <f t="shared" si="293"/>
        <v>-21.64</v>
      </c>
      <c r="AJ320" s="40">
        <f t="shared" si="294"/>
        <v>37</v>
      </c>
      <c r="AK320" s="41">
        <f t="shared" si="295"/>
        <v>42</v>
      </c>
      <c r="AL320" s="42">
        <f t="shared" si="296"/>
        <v>38.555999999999997</v>
      </c>
      <c r="AM320" s="43" t="str">
        <f t="shared" si="297"/>
        <v>-37º -42' -38,556" S</v>
      </c>
      <c r="AN320" s="43" t="str">
        <f t="shared" si="298"/>
        <v>122º 27' 21,64" W</v>
      </c>
      <c r="AO320" s="43" t="str">
        <f t="shared" si="299"/>
        <v>10 S 547948 4173858</v>
      </c>
    </row>
    <row r="321" spans="5:41" x14ac:dyDescent="0.25">
      <c r="E321" s="53">
        <v>37.775686999999998</v>
      </c>
      <c r="F321" s="53">
        <v>-122.410556</v>
      </c>
      <c r="G321" s="52">
        <f t="shared" si="266"/>
        <v>-2.1364672413968999</v>
      </c>
      <c r="H321" s="52">
        <f t="shared" si="267"/>
        <v>0.65931011535281914</v>
      </c>
      <c r="I321" s="52">
        <f t="shared" si="268"/>
        <v>10</v>
      </c>
      <c r="J321" s="52">
        <f t="shared" si="269"/>
        <v>-123</v>
      </c>
      <c r="K321" s="52">
        <f t="shared" si="270"/>
        <v>1.0287738556125525E-2</v>
      </c>
      <c r="L321" s="52">
        <f t="shared" si="271"/>
        <v>8.1314396742200746E-3</v>
      </c>
      <c r="M321" s="52">
        <f t="shared" si="272"/>
        <v>8.1316188991041923E-3</v>
      </c>
      <c r="N321" s="52">
        <f t="shared" si="273"/>
        <v>2.5623148135145435E-5</v>
      </c>
      <c r="O321" s="52">
        <f t="shared" si="274"/>
        <v>6383608.6840224182</v>
      </c>
      <c r="P321" s="52">
        <f t="shared" si="275"/>
        <v>1.3920725754001777E-7</v>
      </c>
      <c r="Q321" s="52">
        <f t="shared" si="276"/>
        <v>0.96837175325712599</v>
      </c>
      <c r="R321" s="52">
        <f t="shared" si="277"/>
        <v>0.6049959751230185</v>
      </c>
      <c r="S321" s="52">
        <f t="shared" si="278"/>
        <v>1.1434959919813821</v>
      </c>
      <c r="T321" s="52">
        <f t="shared" si="279"/>
        <v>1.0088709877667912</v>
      </c>
      <c r="U321" s="52">
        <f t="shared" si="280"/>
        <v>1.8074432497725248</v>
      </c>
      <c r="V321" s="52">
        <f t="shared" si="265"/>
        <v>5.0546225567071803E-3</v>
      </c>
      <c r="W321" s="52">
        <f t="shared" si="281"/>
        <v>4.2582015317955055E-5</v>
      </c>
      <c r="X321" s="52">
        <f t="shared" si="282"/>
        <v>1.6740578955036711E-7</v>
      </c>
      <c r="Y321" s="52">
        <f t="shared" si="283"/>
        <v>4180927.4887950365</v>
      </c>
      <c r="Z321" s="38" t="str">
        <f t="shared" si="284"/>
        <v>S</v>
      </c>
      <c r="AA321" s="38" t="str">
        <f t="shared" si="285"/>
        <v>S</v>
      </c>
      <c r="AB321" s="38" t="str">
        <f t="shared" si="286"/>
        <v>U</v>
      </c>
      <c r="AC321" s="50">
        <f t="shared" si="287"/>
        <v>551909.07542818889</v>
      </c>
      <c r="AD321" s="50">
        <f t="shared" si="288"/>
        <v>4181091.0569687537</v>
      </c>
      <c r="AE321" s="51">
        <f t="shared" si="289"/>
        <v>10</v>
      </c>
      <c r="AF321" s="51" t="str">
        <f t="shared" si="290"/>
        <v>S</v>
      </c>
      <c r="AG321" s="40">
        <f t="shared" si="291"/>
        <v>-122</v>
      </c>
      <c r="AH321" s="41">
        <f t="shared" si="292"/>
        <v>-24</v>
      </c>
      <c r="AI321" s="42">
        <f t="shared" si="293"/>
        <v>-38.002000000000002</v>
      </c>
      <c r="AJ321" s="40">
        <f t="shared" si="294"/>
        <v>37</v>
      </c>
      <c r="AK321" s="41">
        <f t="shared" si="295"/>
        <v>46</v>
      </c>
      <c r="AL321" s="42">
        <f t="shared" si="296"/>
        <v>32.472999999999999</v>
      </c>
      <c r="AM321" s="43" t="str">
        <f t="shared" si="297"/>
        <v>-37º -46' -32,473" S</v>
      </c>
      <c r="AN321" s="43" t="str">
        <f t="shared" si="298"/>
        <v>122º 24' 38,002" W</v>
      </c>
      <c r="AO321" s="43" t="str">
        <f t="shared" si="299"/>
        <v>10 S 551909 4181091</v>
      </c>
    </row>
    <row r="322" spans="5:41" x14ac:dyDescent="0.25">
      <c r="E322" s="53">
        <v>37.774788000000001</v>
      </c>
      <c r="F322" s="53">
        <v>-122.411098</v>
      </c>
      <c r="G322" s="52">
        <f t="shared" si="266"/>
        <v>-2.1364767010814454</v>
      </c>
      <c r="H322" s="52">
        <f t="shared" si="267"/>
        <v>0.65929442484284384</v>
      </c>
      <c r="I322" s="52">
        <f t="shared" si="268"/>
        <v>10</v>
      </c>
      <c r="J322" s="52">
        <f t="shared" si="269"/>
        <v>-123</v>
      </c>
      <c r="K322" s="52">
        <f t="shared" si="270"/>
        <v>1.027827887158006E-2</v>
      </c>
      <c r="L322" s="52">
        <f t="shared" si="271"/>
        <v>8.1240617803289786E-3</v>
      </c>
      <c r="M322" s="52">
        <f t="shared" si="272"/>
        <v>8.1242405177946869E-3</v>
      </c>
      <c r="N322" s="52">
        <f t="shared" si="273"/>
        <v>2.5575840356228952E-5</v>
      </c>
      <c r="O322" s="52">
        <f t="shared" si="274"/>
        <v>6383608.3585483925</v>
      </c>
      <c r="P322" s="52">
        <f t="shared" si="275"/>
        <v>1.3895812677615725E-7</v>
      </c>
      <c r="Q322" s="52">
        <f t="shared" si="276"/>
        <v>0.96836392284496686</v>
      </c>
      <c r="R322" s="52">
        <f t="shared" si="277"/>
        <v>0.6050057965275587</v>
      </c>
      <c r="S322" s="52">
        <f t="shared" si="278"/>
        <v>1.1434763862653272</v>
      </c>
      <c r="T322" s="52">
        <f t="shared" si="279"/>
        <v>1.0088587388308852</v>
      </c>
      <c r="U322" s="52">
        <f t="shared" si="280"/>
        <v>1.807427944396234</v>
      </c>
      <c r="V322" s="52">
        <f t="shared" si="265"/>
        <v>5.0546225567071803E-3</v>
      </c>
      <c r="W322" s="52">
        <f t="shared" si="281"/>
        <v>4.2582015317955055E-5</v>
      </c>
      <c r="X322" s="52">
        <f t="shared" si="282"/>
        <v>1.6740578955036711E-7</v>
      </c>
      <c r="Y322" s="52">
        <f t="shared" si="283"/>
        <v>4180827.7466951828</v>
      </c>
      <c r="Z322" s="38" t="str">
        <f t="shared" si="284"/>
        <v>S</v>
      </c>
      <c r="AA322" s="38" t="str">
        <f t="shared" si="285"/>
        <v>S</v>
      </c>
      <c r="AB322" s="38" t="str">
        <f t="shared" si="286"/>
        <v>U</v>
      </c>
      <c r="AC322" s="50">
        <f t="shared" si="287"/>
        <v>551861.97207846574</v>
      </c>
      <c r="AD322" s="50">
        <f t="shared" si="288"/>
        <v>4180991.012866145</v>
      </c>
      <c r="AE322" s="51">
        <f t="shared" si="289"/>
        <v>10</v>
      </c>
      <c r="AF322" s="51" t="str">
        <f t="shared" si="290"/>
        <v>S</v>
      </c>
      <c r="AG322" s="40">
        <f t="shared" si="291"/>
        <v>-122</v>
      </c>
      <c r="AH322" s="41">
        <f t="shared" si="292"/>
        <v>-24</v>
      </c>
      <c r="AI322" s="42">
        <f t="shared" si="293"/>
        <v>-39.953000000000003</v>
      </c>
      <c r="AJ322" s="40">
        <f t="shared" si="294"/>
        <v>37</v>
      </c>
      <c r="AK322" s="41">
        <f t="shared" si="295"/>
        <v>46</v>
      </c>
      <c r="AL322" s="42">
        <f t="shared" si="296"/>
        <v>29.236999999999998</v>
      </c>
      <c r="AM322" s="43" t="str">
        <f t="shared" si="297"/>
        <v>-37º -46' -29,237" S</v>
      </c>
      <c r="AN322" s="43" t="str">
        <f t="shared" si="298"/>
        <v>122º 24' 39,953" W</v>
      </c>
      <c r="AO322" s="43" t="str">
        <f t="shared" si="299"/>
        <v>10 S 551862 4180991</v>
      </c>
    </row>
    <row r="323" spans="5:41" x14ac:dyDescent="0.25">
      <c r="E323" s="53">
        <v>37.777560000000001</v>
      </c>
      <c r="F323" s="53">
        <v>-122.41745899999999</v>
      </c>
      <c r="G323" s="52">
        <f t="shared" si="266"/>
        <v>-2.136587721475165</v>
      </c>
      <c r="H323" s="52">
        <f t="shared" si="267"/>
        <v>0.65934280536970902</v>
      </c>
      <c r="I323" s="52">
        <f t="shared" si="268"/>
        <v>10</v>
      </c>
      <c r="J323" s="52">
        <f t="shared" si="269"/>
        <v>-123</v>
      </c>
      <c r="K323" s="52">
        <f t="shared" si="270"/>
        <v>1.0167258477860486E-2</v>
      </c>
      <c r="L323" s="52">
        <f t="shared" si="271"/>
        <v>8.0360117910024918E-3</v>
      </c>
      <c r="M323" s="52">
        <f t="shared" si="272"/>
        <v>8.0361847795168886E-3</v>
      </c>
      <c r="N323" s="52">
        <f t="shared" si="273"/>
        <v>2.5026922452209277E-5</v>
      </c>
      <c r="O323" s="52">
        <f t="shared" si="274"/>
        <v>6383609.3621320883</v>
      </c>
      <c r="P323" s="52">
        <f t="shared" si="275"/>
        <v>1.3595202055774488E-7</v>
      </c>
      <c r="Q323" s="52">
        <f t="shared" si="276"/>
        <v>0.96838806427854995</v>
      </c>
      <c r="R323" s="52">
        <f t="shared" si="277"/>
        <v>0.60497550989313098</v>
      </c>
      <c r="S323" s="52">
        <f t="shared" si="278"/>
        <v>1.143536837508984</v>
      </c>
      <c r="T323" s="52">
        <f t="shared" si="279"/>
        <v>1.0088965056050208</v>
      </c>
      <c r="U323" s="52">
        <f t="shared" si="280"/>
        <v>1.8074751338051858</v>
      </c>
      <c r="V323" s="52">
        <f t="shared" si="265"/>
        <v>5.0546225567071803E-3</v>
      </c>
      <c r="W323" s="52">
        <f t="shared" si="281"/>
        <v>4.2582015317955055E-5</v>
      </c>
      <c r="X323" s="52">
        <f t="shared" si="282"/>
        <v>1.6740578955036711E-7</v>
      </c>
      <c r="Y323" s="52">
        <f t="shared" si="283"/>
        <v>4181135.2941310597</v>
      </c>
      <c r="Z323" s="38" t="str">
        <f t="shared" si="284"/>
        <v>S</v>
      </c>
      <c r="AA323" s="38" t="str">
        <f t="shared" si="285"/>
        <v>S</v>
      </c>
      <c r="AB323" s="38" t="str">
        <f t="shared" si="286"/>
        <v>U</v>
      </c>
      <c r="AC323" s="50">
        <f t="shared" si="287"/>
        <v>551299.86671912076</v>
      </c>
      <c r="AD323" s="50">
        <f t="shared" si="288"/>
        <v>4181295.0562492511</v>
      </c>
      <c r="AE323" s="51">
        <f t="shared" si="289"/>
        <v>10</v>
      </c>
      <c r="AF323" s="51" t="str">
        <f t="shared" si="290"/>
        <v>S</v>
      </c>
      <c r="AG323" s="40">
        <f t="shared" si="291"/>
        <v>-122</v>
      </c>
      <c r="AH323" s="41">
        <f t="shared" si="292"/>
        <v>-25</v>
      </c>
      <c r="AI323" s="42">
        <f t="shared" si="293"/>
        <v>-2.8519999999999999</v>
      </c>
      <c r="AJ323" s="40">
        <f t="shared" si="294"/>
        <v>37</v>
      </c>
      <c r="AK323" s="41">
        <f t="shared" si="295"/>
        <v>46</v>
      </c>
      <c r="AL323" s="42">
        <f t="shared" si="296"/>
        <v>39.216000000000001</v>
      </c>
      <c r="AM323" s="43" t="str">
        <f t="shared" si="297"/>
        <v>-37º -46' -39,216" S</v>
      </c>
      <c r="AN323" s="43" t="str">
        <f t="shared" si="298"/>
        <v>122º 25' 2,852" W</v>
      </c>
      <c r="AO323" s="43" t="str">
        <f t="shared" si="299"/>
        <v>10 S 551300 4181295</v>
      </c>
    </row>
    <row r="324" spans="5:41" x14ac:dyDescent="0.25">
      <c r="E324" s="53">
        <v>37.804665999999997</v>
      </c>
      <c r="F324" s="53">
        <v>-122.444142</v>
      </c>
      <c r="G324" s="52">
        <f t="shared" si="266"/>
        <v>-2.1370534276794748</v>
      </c>
      <c r="H324" s="52">
        <f t="shared" si="267"/>
        <v>0.65981589431675458</v>
      </c>
      <c r="I324" s="52">
        <f t="shared" si="268"/>
        <v>10</v>
      </c>
      <c r="J324" s="52">
        <f t="shared" si="269"/>
        <v>-123</v>
      </c>
      <c r="K324" s="52">
        <f t="shared" si="270"/>
        <v>9.7015522735506288E-3</v>
      </c>
      <c r="L324" s="52">
        <f t="shared" si="271"/>
        <v>7.6651256526346591E-3</v>
      </c>
      <c r="M324" s="52">
        <f t="shared" si="272"/>
        <v>7.6652757772442655E-3</v>
      </c>
      <c r="N324" s="52">
        <f t="shared" si="273"/>
        <v>2.2792233598467604E-5</v>
      </c>
      <c r="O324" s="52">
        <f t="shared" si="274"/>
        <v>6383619.1770162806</v>
      </c>
      <c r="P324" s="52">
        <f t="shared" si="275"/>
        <v>1.2360122268582032E-7</v>
      </c>
      <c r="Q324" s="52">
        <f t="shared" si="276"/>
        <v>0.96862365342914059</v>
      </c>
      <c r="R324" s="52">
        <f t="shared" si="277"/>
        <v>0.60467887500906448</v>
      </c>
      <c r="S324" s="52">
        <f t="shared" si="278"/>
        <v>1.144127721031325</v>
      </c>
      <c r="T324" s="52">
        <f t="shared" si="279"/>
        <v>1.0092655095257599</v>
      </c>
      <c r="U324" s="52">
        <f t="shared" si="280"/>
        <v>1.8079360161770259</v>
      </c>
      <c r="V324" s="52">
        <f t="shared" si="265"/>
        <v>5.0546225567071803E-3</v>
      </c>
      <c r="W324" s="52">
        <f t="shared" si="281"/>
        <v>4.2582015317955055E-5</v>
      </c>
      <c r="X324" s="52">
        <f t="shared" si="282"/>
        <v>1.6740578955036711E-7</v>
      </c>
      <c r="Y324" s="52">
        <f t="shared" si="283"/>
        <v>4184142.6541555841</v>
      </c>
      <c r="Z324" s="38" t="str">
        <f t="shared" si="284"/>
        <v>S</v>
      </c>
      <c r="AA324" s="38" t="str">
        <f t="shared" si="285"/>
        <v>S</v>
      </c>
      <c r="AB324" s="38" t="str">
        <f t="shared" si="286"/>
        <v>U</v>
      </c>
      <c r="AC324" s="50">
        <f t="shared" si="287"/>
        <v>548932.20346476149</v>
      </c>
      <c r="AD324" s="50">
        <f t="shared" si="288"/>
        <v>4184288.1511130538</v>
      </c>
      <c r="AE324" s="51">
        <f t="shared" si="289"/>
        <v>10</v>
      </c>
      <c r="AF324" s="51" t="str">
        <f t="shared" si="290"/>
        <v>S</v>
      </c>
      <c r="AG324" s="40">
        <f t="shared" si="291"/>
        <v>-122</v>
      </c>
      <c r="AH324" s="41">
        <f t="shared" si="292"/>
        <v>-26</v>
      </c>
      <c r="AI324" s="42">
        <f t="shared" si="293"/>
        <v>-38.911000000000001</v>
      </c>
      <c r="AJ324" s="40">
        <f t="shared" si="294"/>
        <v>37</v>
      </c>
      <c r="AK324" s="41">
        <f t="shared" si="295"/>
        <v>48</v>
      </c>
      <c r="AL324" s="42">
        <f t="shared" si="296"/>
        <v>16.797999999999998</v>
      </c>
      <c r="AM324" s="43" t="str">
        <f t="shared" si="297"/>
        <v>-37º -48' -16,798" S</v>
      </c>
      <c r="AN324" s="43" t="str">
        <f t="shared" si="298"/>
        <v>122º 26' 38,911" W</v>
      </c>
      <c r="AO324" s="43" t="str">
        <f t="shared" si="299"/>
        <v>10 S 548932 4184288</v>
      </c>
    </row>
    <row r="325" spans="5:41" x14ac:dyDescent="0.25">
      <c r="E325" s="53">
        <v>37.739182</v>
      </c>
      <c r="F325" s="53">
        <v>-122.46095800000001</v>
      </c>
      <c r="G325" s="52">
        <f t="shared" si="266"/>
        <v>-2.1373469222464903</v>
      </c>
      <c r="H325" s="52">
        <f t="shared" si="267"/>
        <v>0.65867298290937859</v>
      </c>
      <c r="I325" s="52">
        <f t="shared" si="268"/>
        <v>10</v>
      </c>
      <c r="J325" s="52">
        <f t="shared" si="269"/>
        <v>-123</v>
      </c>
      <c r="K325" s="52">
        <f t="shared" si="270"/>
        <v>9.4080577065351889E-3</v>
      </c>
      <c r="L325" s="52">
        <f t="shared" si="271"/>
        <v>7.4398307537692533E-3</v>
      </c>
      <c r="M325" s="52">
        <f t="shared" si="272"/>
        <v>7.4399680258881067E-3</v>
      </c>
      <c r="N325" s="52">
        <f t="shared" si="273"/>
        <v>2.1421403199717304E-5</v>
      </c>
      <c r="O325" s="52">
        <f t="shared" si="274"/>
        <v>6383595.4699093327</v>
      </c>
      <c r="P325" s="52">
        <f t="shared" si="275"/>
        <v>1.1664834746165163E-7</v>
      </c>
      <c r="Q325" s="52">
        <f t="shared" si="276"/>
        <v>0.96805302299699514</v>
      </c>
      <c r="R325" s="52">
        <f t="shared" si="277"/>
        <v>0.60539401867900489</v>
      </c>
      <c r="S325" s="52">
        <f t="shared" si="278"/>
        <v>1.1426994944078761</v>
      </c>
      <c r="T325" s="52">
        <f t="shared" si="279"/>
        <v>1.0083731254756583</v>
      </c>
      <c r="U325" s="52">
        <f t="shared" si="280"/>
        <v>1.8068208577168674</v>
      </c>
      <c r="V325" s="52">
        <f t="shared" si="265"/>
        <v>5.0546225567071803E-3</v>
      </c>
      <c r="W325" s="52">
        <f t="shared" si="281"/>
        <v>4.2582015317955055E-5</v>
      </c>
      <c r="X325" s="52">
        <f t="shared" si="282"/>
        <v>1.6740578955036711E-7</v>
      </c>
      <c r="Y325" s="52">
        <f t="shared" si="283"/>
        <v>4176877.3504997506</v>
      </c>
      <c r="Z325" s="38" t="str">
        <f t="shared" si="284"/>
        <v>S</v>
      </c>
      <c r="AA325" s="38" t="str">
        <f t="shared" si="285"/>
        <v>S</v>
      </c>
      <c r="AB325" s="38" t="str">
        <f t="shared" si="286"/>
        <v>U</v>
      </c>
      <c r="AC325" s="50">
        <f t="shared" si="287"/>
        <v>547493.74803301855</v>
      </c>
      <c r="AD325" s="50">
        <f t="shared" si="288"/>
        <v>4177014.0960881268</v>
      </c>
      <c r="AE325" s="51">
        <f t="shared" si="289"/>
        <v>10</v>
      </c>
      <c r="AF325" s="51" t="str">
        <f t="shared" si="290"/>
        <v>S</v>
      </c>
      <c r="AG325" s="40">
        <f t="shared" si="291"/>
        <v>-122</v>
      </c>
      <c r="AH325" s="41">
        <f t="shared" si="292"/>
        <v>-27</v>
      </c>
      <c r="AI325" s="42">
        <f t="shared" si="293"/>
        <v>-39.448999999999998</v>
      </c>
      <c r="AJ325" s="40">
        <f t="shared" si="294"/>
        <v>37</v>
      </c>
      <c r="AK325" s="41">
        <f t="shared" si="295"/>
        <v>44</v>
      </c>
      <c r="AL325" s="42">
        <f t="shared" si="296"/>
        <v>21.055</v>
      </c>
      <c r="AM325" s="43" t="str">
        <f t="shared" si="297"/>
        <v>-37º -44' -21,055" S</v>
      </c>
      <c r="AN325" s="43" t="str">
        <f t="shared" si="298"/>
        <v>122º 27' 39,449" W</v>
      </c>
      <c r="AO325" s="43" t="str">
        <f t="shared" si="299"/>
        <v>10 S 547494 4177014</v>
      </c>
    </row>
    <row r="326" spans="5:41" x14ac:dyDescent="0.25">
      <c r="E326" s="53">
        <v>37.759996000000001</v>
      </c>
      <c r="F326" s="53">
        <v>-122.43898</v>
      </c>
      <c r="G326" s="52">
        <f t="shared" si="266"/>
        <v>-2.1369633337834868</v>
      </c>
      <c r="H326" s="52">
        <f t="shared" si="267"/>
        <v>0.65903625573988878</v>
      </c>
      <c r="I326" s="52">
        <f t="shared" si="268"/>
        <v>10</v>
      </c>
      <c r="J326" s="52">
        <f t="shared" si="269"/>
        <v>-123</v>
      </c>
      <c r="K326" s="52">
        <f t="shared" si="270"/>
        <v>9.7916461695386481E-3</v>
      </c>
      <c r="L326" s="52">
        <f t="shared" si="271"/>
        <v>7.7409828814760029E-3</v>
      </c>
      <c r="M326" s="52">
        <f t="shared" si="272"/>
        <v>7.7411375075329882E-3</v>
      </c>
      <c r="N326" s="52">
        <f t="shared" si="273"/>
        <v>2.3208214371628344E-5</v>
      </c>
      <c r="O326" s="52">
        <f t="shared" si="274"/>
        <v>6383603.0036369376</v>
      </c>
      <c r="P326" s="52">
        <f t="shared" si="275"/>
        <v>1.2621230748696749E-7</v>
      </c>
      <c r="Q326" s="52">
        <f t="shared" si="276"/>
        <v>0.9682349455899798</v>
      </c>
      <c r="R326" s="52">
        <f t="shared" si="277"/>
        <v>0.60516725948034378</v>
      </c>
      <c r="S326" s="52">
        <f t="shared" si="278"/>
        <v>1.1431537285348787</v>
      </c>
      <c r="T326" s="52">
        <f t="shared" si="279"/>
        <v>1.008657111271245</v>
      </c>
      <c r="U326" s="52">
        <f t="shared" si="280"/>
        <v>1.8071759518387205</v>
      </c>
      <c r="V326" s="52">
        <f t="shared" ref="V326:V389" si="300">(3/4)*$C$18</f>
        <v>5.0546225567071803E-3</v>
      </c>
      <c r="W326" s="52">
        <f t="shared" si="281"/>
        <v>4.2582015317955055E-5</v>
      </c>
      <c r="X326" s="52">
        <f t="shared" si="282"/>
        <v>1.6740578955036711E-7</v>
      </c>
      <c r="Y326" s="52">
        <f t="shared" si="283"/>
        <v>4179186.608573115</v>
      </c>
      <c r="Z326" s="38" t="str">
        <f t="shared" si="284"/>
        <v>S</v>
      </c>
      <c r="AA326" s="38" t="str">
        <f t="shared" si="285"/>
        <v>S</v>
      </c>
      <c r="AB326" s="38" t="str">
        <f t="shared" si="286"/>
        <v>U</v>
      </c>
      <c r="AC326" s="50">
        <f t="shared" si="287"/>
        <v>549416.35072363797</v>
      </c>
      <c r="AD326" s="50">
        <f t="shared" si="288"/>
        <v>4179334.7606187854</v>
      </c>
      <c r="AE326" s="51">
        <f t="shared" si="289"/>
        <v>10</v>
      </c>
      <c r="AF326" s="51" t="str">
        <f t="shared" si="290"/>
        <v>S</v>
      </c>
      <c r="AG326" s="40">
        <f t="shared" si="291"/>
        <v>-122</v>
      </c>
      <c r="AH326" s="41">
        <f t="shared" si="292"/>
        <v>-26</v>
      </c>
      <c r="AI326" s="42">
        <f t="shared" si="293"/>
        <v>-20.327999999999999</v>
      </c>
      <c r="AJ326" s="40">
        <f t="shared" si="294"/>
        <v>37</v>
      </c>
      <c r="AK326" s="41">
        <f t="shared" si="295"/>
        <v>45</v>
      </c>
      <c r="AL326" s="42">
        <f t="shared" si="296"/>
        <v>35.985999999999997</v>
      </c>
      <c r="AM326" s="43" t="str">
        <f t="shared" si="297"/>
        <v>-37º -45' -35,986" S</v>
      </c>
      <c r="AN326" s="43" t="str">
        <f t="shared" si="298"/>
        <v>122º 26' 20,328" W</v>
      </c>
      <c r="AO326" s="43" t="str">
        <f t="shared" si="299"/>
        <v>10 S 549416 4179335</v>
      </c>
    </row>
    <row r="327" spans="5:41" x14ac:dyDescent="0.25">
      <c r="E327" s="53">
        <v>37.794122000000002</v>
      </c>
      <c r="F327" s="53">
        <v>-122.42744500000001</v>
      </c>
      <c r="G327" s="52">
        <f t="shared" si="266"/>
        <v>-2.136762010054269</v>
      </c>
      <c r="H327" s="52">
        <f t="shared" si="267"/>
        <v>0.65963186680042429</v>
      </c>
      <c r="I327" s="52">
        <f t="shared" si="268"/>
        <v>10</v>
      </c>
      <c r="J327" s="52">
        <f t="shared" si="269"/>
        <v>-123</v>
      </c>
      <c r="K327" s="52">
        <f t="shared" si="270"/>
        <v>9.9929698987564208E-3</v>
      </c>
      <c r="L327" s="52">
        <f t="shared" si="271"/>
        <v>7.8964921297981026E-3</v>
      </c>
      <c r="M327" s="52">
        <f t="shared" si="272"/>
        <v>7.8966562634432049E-3</v>
      </c>
      <c r="N327" s="52">
        <f t="shared" si="273"/>
        <v>2.417982309632638E-5</v>
      </c>
      <c r="O327" s="52">
        <f t="shared" si="274"/>
        <v>6383615.3588219937</v>
      </c>
      <c r="P327" s="52">
        <f t="shared" si="275"/>
        <v>1.3121323750624254E-7</v>
      </c>
      <c r="Q327" s="52">
        <f t="shared" si="276"/>
        <v>0.96853211432412234</v>
      </c>
      <c r="R327" s="52">
        <f t="shared" si="277"/>
        <v>0.60479436624389515</v>
      </c>
      <c r="S327" s="52">
        <f t="shared" si="278"/>
        <v>1.1438979239624856</v>
      </c>
      <c r="T327" s="52">
        <f t="shared" si="279"/>
        <v>1.009122034532838</v>
      </c>
      <c r="U327" s="52">
        <f t="shared" si="280"/>
        <v>1.8077568574624465</v>
      </c>
      <c r="V327" s="52">
        <f t="shared" si="300"/>
        <v>5.0546225567071803E-3</v>
      </c>
      <c r="W327" s="52">
        <f t="shared" si="281"/>
        <v>4.2582015317955055E-5</v>
      </c>
      <c r="X327" s="52">
        <f t="shared" si="282"/>
        <v>1.6740578955036711E-7</v>
      </c>
      <c r="Y327" s="52">
        <f t="shared" si="283"/>
        <v>4182972.8154194145</v>
      </c>
      <c r="Z327" s="38" t="str">
        <f t="shared" si="284"/>
        <v>S</v>
      </c>
      <c r="AA327" s="38" t="str">
        <f t="shared" si="285"/>
        <v>S</v>
      </c>
      <c r="AB327" s="38" t="str">
        <f t="shared" si="286"/>
        <v>U</v>
      </c>
      <c r="AC327" s="50">
        <f t="shared" si="287"/>
        <v>550409.21841143945</v>
      </c>
      <c r="AD327" s="50">
        <f t="shared" si="288"/>
        <v>4183127.1701297592</v>
      </c>
      <c r="AE327" s="51">
        <f t="shared" si="289"/>
        <v>10</v>
      </c>
      <c r="AF327" s="51" t="str">
        <f t="shared" si="290"/>
        <v>S</v>
      </c>
      <c r="AG327" s="40">
        <f t="shared" si="291"/>
        <v>-122</v>
      </c>
      <c r="AH327" s="41">
        <f t="shared" si="292"/>
        <v>-25</v>
      </c>
      <c r="AI327" s="42">
        <f t="shared" si="293"/>
        <v>-38.802</v>
      </c>
      <c r="AJ327" s="40">
        <f t="shared" si="294"/>
        <v>37</v>
      </c>
      <c r="AK327" s="41">
        <f t="shared" si="295"/>
        <v>47</v>
      </c>
      <c r="AL327" s="42">
        <f t="shared" si="296"/>
        <v>38.838999999999999</v>
      </c>
      <c r="AM327" s="43" t="str">
        <f t="shared" si="297"/>
        <v>-37º -47' -38,839" S</v>
      </c>
      <c r="AN327" s="43" t="str">
        <f t="shared" si="298"/>
        <v>122º 25' 38,802" W</v>
      </c>
      <c r="AO327" s="43" t="str">
        <f t="shared" si="299"/>
        <v>10 S 550409 4183127</v>
      </c>
    </row>
    <row r="328" spans="5:41" x14ac:dyDescent="0.25">
      <c r="E328" s="53">
        <v>37.752571000000003</v>
      </c>
      <c r="F328" s="53">
        <v>-122.45555899999999</v>
      </c>
      <c r="G328" s="52">
        <f t="shared" si="266"/>
        <v>-2.1372526919201746</v>
      </c>
      <c r="H328" s="52">
        <f t="shared" si="267"/>
        <v>0.65890666504292827</v>
      </c>
      <c r="I328" s="52">
        <f t="shared" si="268"/>
        <v>10</v>
      </c>
      <c r="J328" s="52">
        <f t="shared" si="269"/>
        <v>-123</v>
      </c>
      <c r="K328" s="52">
        <f t="shared" si="270"/>
        <v>9.502288032850803E-3</v>
      </c>
      <c r="L328" s="52">
        <f t="shared" si="271"/>
        <v>7.5129859595578271E-3</v>
      </c>
      <c r="M328" s="52">
        <f t="shared" si="272"/>
        <v>7.5131273210710193E-3</v>
      </c>
      <c r="N328" s="52">
        <f t="shared" si="273"/>
        <v>2.1855313901419926E-5</v>
      </c>
      <c r="O328" s="52">
        <f t="shared" si="274"/>
        <v>6383600.315956939</v>
      </c>
      <c r="P328" s="52">
        <f t="shared" si="275"/>
        <v>1.1891066667532581E-7</v>
      </c>
      <c r="Q328" s="52">
        <f t="shared" si="276"/>
        <v>0.96817010679021565</v>
      </c>
      <c r="R328" s="52">
        <f t="shared" si="277"/>
        <v>0.60524821020601571</v>
      </c>
      <c r="S328" s="52">
        <f t="shared" si="278"/>
        <v>1.142991718438036</v>
      </c>
      <c r="T328" s="52">
        <f t="shared" si="279"/>
        <v>1.0085558413800308</v>
      </c>
      <c r="U328" s="52">
        <f t="shared" si="280"/>
        <v>1.8070493474961415</v>
      </c>
      <c r="V328" s="52">
        <f t="shared" si="300"/>
        <v>5.0546225567071803E-3</v>
      </c>
      <c r="W328" s="52">
        <f t="shared" si="281"/>
        <v>4.2582015317955055E-5</v>
      </c>
      <c r="X328" s="52">
        <f t="shared" si="282"/>
        <v>1.6740578955036711E-7</v>
      </c>
      <c r="Y328" s="52">
        <f t="shared" si="283"/>
        <v>4178362.8235860788</v>
      </c>
      <c r="Z328" s="38" t="str">
        <f t="shared" si="284"/>
        <v>S</v>
      </c>
      <c r="AA328" s="38" t="str">
        <f t="shared" si="285"/>
        <v>S</v>
      </c>
      <c r="AB328" s="38" t="str">
        <f t="shared" si="286"/>
        <v>U</v>
      </c>
      <c r="AC328" s="50">
        <f t="shared" si="287"/>
        <v>547960.8038416307</v>
      </c>
      <c r="AD328" s="50">
        <f t="shared" si="288"/>
        <v>4178502.3391913953</v>
      </c>
      <c r="AE328" s="51">
        <f t="shared" si="289"/>
        <v>10</v>
      </c>
      <c r="AF328" s="51" t="str">
        <f t="shared" si="290"/>
        <v>S</v>
      </c>
      <c r="AG328" s="40">
        <f t="shared" si="291"/>
        <v>-122</v>
      </c>
      <c r="AH328" s="41">
        <f t="shared" si="292"/>
        <v>-27</v>
      </c>
      <c r="AI328" s="42">
        <f t="shared" si="293"/>
        <v>-20.012</v>
      </c>
      <c r="AJ328" s="40">
        <f t="shared" si="294"/>
        <v>37</v>
      </c>
      <c r="AK328" s="41">
        <f t="shared" si="295"/>
        <v>45</v>
      </c>
      <c r="AL328" s="42">
        <f t="shared" si="296"/>
        <v>9.2560000000000002</v>
      </c>
      <c r="AM328" s="43" t="str">
        <f t="shared" si="297"/>
        <v>-37º -45' -9,256" S</v>
      </c>
      <c r="AN328" s="43" t="str">
        <f t="shared" si="298"/>
        <v>122º 27' 20,012" W</v>
      </c>
      <c r="AO328" s="43" t="str">
        <f t="shared" si="299"/>
        <v>10 S 547961 4178502</v>
      </c>
    </row>
    <row r="329" spans="5:41" x14ac:dyDescent="0.25">
      <c r="E329" s="53">
        <v>37.779674999999997</v>
      </c>
      <c r="F329" s="53">
        <v>-122.43453599999999</v>
      </c>
      <c r="G329" s="52">
        <f t="shared" si="266"/>
        <v>-2.1368857713515279</v>
      </c>
      <c r="H329" s="52">
        <f t="shared" si="267"/>
        <v>0.65937971908338866</v>
      </c>
      <c r="I329" s="52">
        <f t="shared" si="268"/>
        <v>10</v>
      </c>
      <c r="J329" s="52">
        <f t="shared" si="269"/>
        <v>-123</v>
      </c>
      <c r="K329" s="52">
        <f t="shared" si="270"/>
        <v>9.8692086014975366E-3</v>
      </c>
      <c r="L329" s="52">
        <f t="shared" si="271"/>
        <v>7.8002233056270838E-3</v>
      </c>
      <c r="M329" s="52">
        <f t="shared" si="272"/>
        <v>7.8003815089888375E-3</v>
      </c>
      <c r="N329" s="52">
        <f t="shared" si="273"/>
        <v>2.3581533244887432E-5</v>
      </c>
      <c r="O329" s="52">
        <f t="shared" si="274"/>
        <v>6383610.1278705588</v>
      </c>
      <c r="P329" s="52">
        <f t="shared" si="275"/>
        <v>1.2808334920594758E-7</v>
      </c>
      <c r="Q329" s="52">
        <f t="shared" si="276"/>
        <v>0.96840647778086852</v>
      </c>
      <c r="R329" s="52">
        <f t="shared" si="277"/>
        <v>0.60495239549305102</v>
      </c>
      <c r="S329" s="52">
        <f t="shared" si="278"/>
        <v>1.1435829579738228</v>
      </c>
      <c r="T329" s="52">
        <f t="shared" si="279"/>
        <v>1.0089253173536299</v>
      </c>
      <c r="U329" s="52">
        <f t="shared" si="280"/>
        <v>1.8075111315715153</v>
      </c>
      <c r="V329" s="52">
        <f t="shared" si="300"/>
        <v>5.0546225567071803E-3</v>
      </c>
      <c r="W329" s="52">
        <f t="shared" si="281"/>
        <v>4.2582015317955055E-5</v>
      </c>
      <c r="X329" s="52">
        <f t="shared" si="282"/>
        <v>1.6740578955036711E-7</v>
      </c>
      <c r="Y329" s="52">
        <f t="shared" si="283"/>
        <v>4181369.9489280693</v>
      </c>
      <c r="Z329" s="38" t="str">
        <f t="shared" si="284"/>
        <v>S</v>
      </c>
      <c r="AA329" s="38" t="str">
        <f t="shared" si="285"/>
        <v>S</v>
      </c>
      <c r="AB329" s="38" t="str">
        <f t="shared" si="286"/>
        <v>U</v>
      </c>
      <c r="AC329" s="50">
        <f t="shared" si="287"/>
        <v>549794.59652798821</v>
      </c>
      <c r="AD329" s="50">
        <f t="shared" si="288"/>
        <v>4181520.4842618033</v>
      </c>
      <c r="AE329" s="51">
        <f t="shared" si="289"/>
        <v>10</v>
      </c>
      <c r="AF329" s="51" t="str">
        <f t="shared" si="290"/>
        <v>S</v>
      </c>
      <c r="AG329" s="40">
        <f t="shared" si="291"/>
        <v>-122</v>
      </c>
      <c r="AH329" s="41">
        <f t="shared" si="292"/>
        <v>-26</v>
      </c>
      <c r="AI329" s="42">
        <f t="shared" si="293"/>
        <v>-4.33</v>
      </c>
      <c r="AJ329" s="40">
        <f t="shared" si="294"/>
        <v>37</v>
      </c>
      <c r="AK329" s="41">
        <f t="shared" si="295"/>
        <v>46</v>
      </c>
      <c r="AL329" s="42">
        <f t="shared" si="296"/>
        <v>46.83</v>
      </c>
      <c r="AM329" s="43" t="str">
        <f t="shared" si="297"/>
        <v>-37º -46' -46,83" S</v>
      </c>
      <c r="AN329" s="43" t="str">
        <f t="shared" si="298"/>
        <v>122º 26' 4,33" W</v>
      </c>
      <c r="AO329" s="43" t="str">
        <f t="shared" si="299"/>
        <v>10 S 549795 4181520</v>
      </c>
    </row>
    <row r="330" spans="5:41" x14ac:dyDescent="0.25">
      <c r="E330" s="53">
        <v>37.773055999999997</v>
      </c>
      <c r="F330" s="53">
        <v>-122.442707</v>
      </c>
      <c r="G330" s="52">
        <f t="shared" si="266"/>
        <v>-2.1370283822047083</v>
      </c>
      <c r="H330" s="52">
        <f t="shared" si="267"/>
        <v>0.65926419574019912</v>
      </c>
      <c r="I330" s="52">
        <f t="shared" si="268"/>
        <v>10</v>
      </c>
      <c r="J330" s="52">
        <f t="shared" si="269"/>
        <v>-123</v>
      </c>
      <c r="K330" s="52">
        <f t="shared" si="270"/>
        <v>9.7265977483171895E-3</v>
      </c>
      <c r="L330" s="52">
        <f t="shared" si="271"/>
        <v>7.688201351231775E-3</v>
      </c>
      <c r="M330" s="52">
        <f t="shared" si="272"/>
        <v>7.6883528358003958E-3</v>
      </c>
      <c r="N330" s="52">
        <f t="shared" si="273"/>
        <v>2.2903569167120885E-5</v>
      </c>
      <c r="O330" s="52">
        <f t="shared" si="274"/>
        <v>6383607.7315025441</v>
      </c>
      <c r="P330" s="52">
        <f t="shared" si="275"/>
        <v>1.2445299885342839E-7</v>
      </c>
      <c r="Q330" s="52">
        <f t="shared" si="276"/>
        <v>0.96834883420123485</v>
      </c>
      <c r="R330" s="52">
        <f t="shared" si="277"/>
        <v>0.60502471561318283</v>
      </c>
      <c r="S330" s="52">
        <f t="shared" si="278"/>
        <v>1.1434386128408165</v>
      </c>
      <c r="T330" s="52">
        <f t="shared" si="279"/>
        <v>1.008835138533908</v>
      </c>
      <c r="U330" s="52">
        <f t="shared" si="280"/>
        <v>1.8073984541382166</v>
      </c>
      <c r="V330" s="52">
        <f t="shared" si="300"/>
        <v>5.0546225567071803E-3</v>
      </c>
      <c r="W330" s="52">
        <f t="shared" si="281"/>
        <v>4.2582015317955055E-5</v>
      </c>
      <c r="X330" s="52">
        <f t="shared" si="282"/>
        <v>1.6740578955036711E-7</v>
      </c>
      <c r="Y330" s="52">
        <f t="shared" si="283"/>
        <v>4180635.5850953101</v>
      </c>
      <c r="Z330" s="38" t="str">
        <f t="shared" si="284"/>
        <v>S</v>
      </c>
      <c r="AA330" s="38" t="str">
        <f t="shared" si="285"/>
        <v>S</v>
      </c>
      <c r="AB330" s="38" t="str">
        <f t="shared" si="286"/>
        <v>U</v>
      </c>
      <c r="AC330" s="50">
        <f t="shared" si="287"/>
        <v>549079.43064116233</v>
      </c>
      <c r="AD330" s="50">
        <f t="shared" si="288"/>
        <v>4180781.7925147205</v>
      </c>
      <c r="AE330" s="51">
        <f t="shared" si="289"/>
        <v>10</v>
      </c>
      <c r="AF330" s="51" t="str">
        <f t="shared" si="290"/>
        <v>S</v>
      </c>
      <c r="AG330" s="40">
        <f t="shared" si="291"/>
        <v>-122</v>
      </c>
      <c r="AH330" s="41">
        <f t="shared" si="292"/>
        <v>-26</v>
      </c>
      <c r="AI330" s="42">
        <f t="shared" si="293"/>
        <v>-33.744999999999997</v>
      </c>
      <c r="AJ330" s="40">
        <f t="shared" si="294"/>
        <v>37</v>
      </c>
      <c r="AK330" s="41">
        <f t="shared" si="295"/>
        <v>46</v>
      </c>
      <c r="AL330" s="42">
        <f t="shared" si="296"/>
        <v>23.001999999999999</v>
      </c>
      <c r="AM330" s="43" t="str">
        <f t="shared" si="297"/>
        <v>-37º -46' -23,002" S</v>
      </c>
      <c r="AN330" s="43" t="str">
        <f t="shared" si="298"/>
        <v>122º 26' 33,745" W</v>
      </c>
      <c r="AO330" s="43" t="str">
        <f t="shared" si="299"/>
        <v>10 S 549079 4180782</v>
      </c>
    </row>
    <row r="331" spans="5:41" x14ac:dyDescent="0.25">
      <c r="E331" s="53">
        <v>37.727946000000003</v>
      </c>
      <c r="F331" s="53">
        <v>-122.441821</v>
      </c>
      <c r="G331" s="52">
        <f t="shared" si="266"/>
        <v>-2.1370129185875362</v>
      </c>
      <c r="H331" s="52">
        <f t="shared" si="267"/>
        <v>0.6584768777146246</v>
      </c>
      <c r="I331" s="52">
        <f t="shared" si="268"/>
        <v>10</v>
      </c>
      <c r="J331" s="52">
        <f t="shared" si="269"/>
        <v>-123</v>
      </c>
      <c r="K331" s="52">
        <f t="shared" si="270"/>
        <v>9.742061365489274E-3</v>
      </c>
      <c r="L331" s="52">
        <f t="shared" si="271"/>
        <v>7.705119629123256E-3</v>
      </c>
      <c r="M331" s="52">
        <f t="shared" si="272"/>
        <v>7.7052721159664977E-3</v>
      </c>
      <c r="N331" s="52">
        <f t="shared" si="273"/>
        <v>2.2967100851256639E-5</v>
      </c>
      <c r="O331" s="52">
        <f t="shared" si="274"/>
        <v>6383591.4035850195</v>
      </c>
      <c r="P331" s="52">
        <f t="shared" si="275"/>
        <v>1.2515385256220481E-7</v>
      </c>
      <c r="Q331" s="52">
        <f t="shared" si="276"/>
        <v>0.96795460352156559</v>
      </c>
      <c r="R331" s="52">
        <f t="shared" si="277"/>
        <v>0.60551621719978055</v>
      </c>
      <c r="S331" s="52">
        <f t="shared" si="278"/>
        <v>1.1424541794754073</v>
      </c>
      <c r="T331" s="52">
        <f t="shared" si="279"/>
        <v>1.0082196889065007</v>
      </c>
      <c r="U331" s="52">
        <f t="shared" si="280"/>
        <v>1.8066289184761644</v>
      </c>
      <c r="V331" s="52">
        <f t="shared" si="300"/>
        <v>5.0546225567071803E-3</v>
      </c>
      <c r="W331" s="52">
        <f t="shared" si="281"/>
        <v>4.2582015317955055E-5</v>
      </c>
      <c r="X331" s="52">
        <f t="shared" si="282"/>
        <v>1.6740578955036711E-7</v>
      </c>
      <c r="Y331" s="52">
        <f t="shared" si="283"/>
        <v>4175630.7495105658</v>
      </c>
      <c r="Z331" s="38" t="str">
        <f t="shared" si="284"/>
        <v>S</v>
      </c>
      <c r="AA331" s="38" t="str">
        <f t="shared" si="285"/>
        <v>S</v>
      </c>
      <c r="AB331" s="38" t="str">
        <f t="shared" si="286"/>
        <v>U</v>
      </c>
      <c r="AC331" s="50">
        <f t="shared" si="287"/>
        <v>549187.31089376076</v>
      </c>
      <c r="AD331" s="50">
        <f t="shared" si="288"/>
        <v>4175777.3621164742</v>
      </c>
      <c r="AE331" s="51">
        <f t="shared" si="289"/>
        <v>10</v>
      </c>
      <c r="AF331" s="51" t="str">
        <f t="shared" si="290"/>
        <v>S</v>
      </c>
      <c r="AG331" s="40">
        <f t="shared" si="291"/>
        <v>-122</v>
      </c>
      <c r="AH331" s="41">
        <f t="shared" si="292"/>
        <v>-26</v>
      </c>
      <c r="AI331" s="42">
        <f t="shared" si="293"/>
        <v>-30.556000000000001</v>
      </c>
      <c r="AJ331" s="40">
        <f t="shared" si="294"/>
        <v>37</v>
      </c>
      <c r="AK331" s="41">
        <f t="shared" si="295"/>
        <v>43</v>
      </c>
      <c r="AL331" s="42">
        <f t="shared" si="296"/>
        <v>40.606000000000002</v>
      </c>
      <c r="AM331" s="43" t="str">
        <f t="shared" si="297"/>
        <v>-37º -43' -40,606" S</v>
      </c>
      <c r="AN331" s="43" t="str">
        <f t="shared" si="298"/>
        <v>122º 26' 30,556" W</v>
      </c>
      <c r="AO331" s="43" t="str">
        <f t="shared" si="299"/>
        <v>10 S 549187 4175777</v>
      </c>
    </row>
    <row r="332" spans="5:41" x14ac:dyDescent="0.25">
      <c r="E332" s="53">
        <v>37.792282</v>
      </c>
      <c r="F332" s="53">
        <v>-122.448173</v>
      </c>
      <c r="G332" s="52">
        <f t="shared" si="266"/>
        <v>-2.1371237819016224</v>
      </c>
      <c r="H332" s="52">
        <f t="shared" si="267"/>
        <v>0.65959975274218763</v>
      </c>
      <c r="I332" s="52">
        <f t="shared" si="268"/>
        <v>10</v>
      </c>
      <c r="J332" s="52">
        <f t="shared" si="269"/>
        <v>-123</v>
      </c>
      <c r="K332" s="52">
        <f t="shared" si="270"/>
        <v>9.6311980514030004E-3</v>
      </c>
      <c r="L332" s="52">
        <f t="shared" si="271"/>
        <v>7.6108168466498156E-3</v>
      </c>
      <c r="M332" s="52">
        <f t="shared" si="272"/>
        <v>7.6109638027612916E-3</v>
      </c>
      <c r="N332" s="52">
        <f t="shared" si="273"/>
        <v>2.2460360043607963E-5</v>
      </c>
      <c r="O332" s="52">
        <f t="shared" si="274"/>
        <v>6383614.6925587133</v>
      </c>
      <c r="P332" s="52">
        <f t="shared" si="275"/>
        <v>1.218967503540199E-7</v>
      </c>
      <c r="Q332" s="52">
        <f t="shared" si="276"/>
        <v>0.96851612667935205</v>
      </c>
      <c r="R332" s="52">
        <f t="shared" si="277"/>
        <v>0.60481450683966576</v>
      </c>
      <c r="S332" s="52">
        <f t="shared" si="278"/>
        <v>1.1438578160818635</v>
      </c>
      <c r="T332" s="52">
        <f t="shared" si="279"/>
        <v>1.0090969887713142</v>
      </c>
      <c r="U332" s="52">
        <f t="shared" si="280"/>
        <v>1.8077255773169629</v>
      </c>
      <c r="V332" s="52">
        <f t="shared" si="300"/>
        <v>5.0546225567071803E-3</v>
      </c>
      <c r="W332" s="52">
        <f t="shared" si="281"/>
        <v>4.2582015317955055E-5</v>
      </c>
      <c r="X332" s="52">
        <f t="shared" si="282"/>
        <v>1.6740578955036711E-7</v>
      </c>
      <c r="Y332" s="52">
        <f t="shared" si="283"/>
        <v>4182768.6707867896</v>
      </c>
      <c r="Z332" s="38" t="str">
        <f t="shared" si="284"/>
        <v>S</v>
      </c>
      <c r="AA332" s="38" t="str">
        <f t="shared" si="285"/>
        <v>S</v>
      </c>
      <c r="AB332" s="38" t="str">
        <f t="shared" si="286"/>
        <v>U</v>
      </c>
      <c r="AC332" s="50">
        <f t="shared" si="287"/>
        <v>548585.46232997603</v>
      </c>
      <c r="AD332" s="50">
        <f t="shared" si="288"/>
        <v>4182912.0490886415</v>
      </c>
      <c r="AE332" s="51">
        <f t="shared" si="289"/>
        <v>10</v>
      </c>
      <c r="AF332" s="51" t="str">
        <f t="shared" si="290"/>
        <v>S</v>
      </c>
      <c r="AG332" s="40">
        <f t="shared" si="291"/>
        <v>-122</v>
      </c>
      <c r="AH332" s="41">
        <f t="shared" si="292"/>
        <v>-26</v>
      </c>
      <c r="AI332" s="42">
        <f t="shared" si="293"/>
        <v>-53.423000000000002</v>
      </c>
      <c r="AJ332" s="40">
        <f t="shared" si="294"/>
        <v>37</v>
      </c>
      <c r="AK332" s="41">
        <f t="shared" si="295"/>
        <v>47</v>
      </c>
      <c r="AL332" s="42">
        <f t="shared" si="296"/>
        <v>32.215000000000003</v>
      </c>
      <c r="AM332" s="43" t="str">
        <f t="shared" si="297"/>
        <v>-37º -47' -32,215" S</v>
      </c>
      <c r="AN332" s="43" t="str">
        <f t="shared" si="298"/>
        <v>122º 26' 53,423" W</v>
      </c>
      <c r="AO332" s="43" t="str">
        <f t="shared" si="299"/>
        <v>10 S 548585 4182912</v>
      </c>
    </row>
    <row r="333" spans="5:41" x14ac:dyDescent="0.25">
      <c r="E333" s="53">
        <v>37.795028686522997</v>
      </c>
      <c r="F333" s="53">
        <v>-122.42683410645</v>
      </c>
      <c r="G333" s="52">
        <f t="shared" si="266"/>
        <v>-2.1367513479504425</v>
      </c>
      <c r="H333" s="52">
        <f t="shared" si="267"/>
        <v>0.65964769146553404</v>
      </c>
      <c r="I333" s="52">
        <f t="shared" si="268"/>
        <v>10</v>
      </c>
      <c r="J333" s="52">
        <f t="shared" si="269"/>
        <v>-123</v>
      </c>
      <c r="K333" s="52">
        <f t="shared" si="270"/>
        <v>1.0003632002582918E-2</v>
      </c>
      <c r="L333" s="52">
        <f t="shared" si="271"/>
        <v>7.9048200815739055E-3</v>
      </c>
      <c r="M333" s="52">
        <f t="shared" si="272"/>
        <v>7.9049847350852361E-3</v>
      </c>
      <c r="N333" s="52">
        <f t="shared" si="273"/>
        <v>2.4231646681638352E-5</v>
      </c>
      <c r="O333" s="52">
        <f t="shared" si="274"/>
        <v>6383615.6871369509</v>
      </c>
      <c r="P333" s="52">
        <f t="shared" si="275"/>
        <v>1.314869329098099E-7</v>
      </c>
      <c r="Q333" s="52">
        <f t="shared" si="276"/>
        <v>0.96853999099705923</v>
      </c>
      <c r="R333" s="52">
        <f t="shared" si="277"/>
        <v>0.6047844402087641</v>
      </c>
      <c r="S333" s="52">
        <f t="shared" si="278"/>
        <v>1.1439176869640637</v>
      </c>
      <c r="T333" s="52">
        <f t="shared" si="279"/>
        <v>1.0091343752752389</v>
      </c>
      <c r="U333" s="52">
        <f t="shared" si="280"/>
        <v>1.8077722694860106</v>
      </c>
      <c r="V333" s="52">
        <f t="shared" si="300"/>
        <v>5.0546225567071803E-3</v>
      </c>
      <c r="W333" s="52">
        <f t="shared" si="281"/>
        <v>4.2582015317955055E-5</v>
      </c>
      <c r="X333" s="52">
        <f t="shared" si="282"/>
        <v>1.6740578955036711E-7</v>
      </c>
      <c r="Y333" s="52">
        <f t="shared" si="283"/>
        <v>4183073.4106533276</v>
      </c>
      <c r="Z333" s="38" t="str">
        <f t="shared" si="284"/>
        <v>S</v>
      </c>
      <c r="AA333" s="38" t="str">
        <f t="shared" si="285"/>
        <v>S</v>
      </c>
      <c r="AB333" s="38" t="str">
        <f t="shared" si="286"/>
        <v>U</v>
      </c>
      <c r="AC333" s="50">
        <f t="shared" si="287"/>
        <v>550462.38677318301</v>
      </c>
      <c r="AD333" s="50">
        <f t="shared" si="288"/>
        <v>4183228.0961935488</v>
      </c>
      <c r="AE333" s="51">
        <f t="shared" si="289"/>
        <v>10</v>
      </c>
      <c r="AF333" s="51" t="str">
        <f t="shared" si="290"/>
        <v>S</v>
      </c>
      <c r="AG333" s="40">
        <f t="shared" si="291"/>
        <v>-122</v>
      </c>
      <c r="AH333" s="41">
        <f t="shared" si="292"/>
        <v>-25</v>
      </c>
      <c r="AI333" s="42">
        <f t="shared" si="293"/>
        <v>-36.603000000000002</v>
      </c>
      <c r="AJ333" s="40">
        <f t="shared" si="294"/>
        <v>37</v>
      </c>
      <c r="AK333" s="41">
        <f t="shared" si="295"/>
        <v>47</v>
      </c>
      <c r="AL333" s="42">
        <f t="shared" si="296"/>
        <v>42.103000000000002</v>
      </c>
      <c r="AM333" s="43" t="str">
        <f t="shared" si="297"/>
        <v>-37º -47' -42,103" S</v>
      </c>
      <c r="AN333" s="43" t="str">
        <f t="shared" si="298"/>
        <v>122º 25' 36,603" W</v>
      </c>
      <c r="AO333" s="43" t="str">
        <f t="shared" si="299"/>
        <v>10 S 550462 4183228</v>
      </c>
    </row>
    <row r="334" spans="5:41" x14ac:dyDescent="0.25">
      <c r="E334" s="53">
        <v>37.771331000000004</v>
      </c>
      <c r="F334" s="53">
        <v>-122.417891</v>
      </c>
      <c r="G334" s="52">
        <f t="shared" si="266"/>
        <v>-2.1365952612975336</v>
      </c>
      <c r="H334" s="52">
        <f t="shared" si="267"/>
        <v>0.6592340888106023</v>
      </c>
      <c r="I334" s="52">
        <f t="shared" si="268"/>
        <v>10</v>
      </c>
      <c r="J334" s="52">
        <f t="shared" si="269"/>
        <v>-123</v>
      </c>
      <c r="K334" s="52">
        <f t="shared" si="270"/>
        <v>1.0159718655491812E-2</v>
      </c>
      <c r="L334" s="52">
        <f t="shared" si="271"/>
        <v>8.0307292339620358E-3</v>
      </c>
      <c r="M334" s="52">
        <f t="shared" si="272"/>
        <v>8.0309018815444035E-3</v>
      </c>
      <c r="N334" s="52">
        <f t="shared" si="273"/>
        <v>2.4988416365445687E-5</v>
      </c>
      <c r="O334" s="52">
        <f t="shared" si="274"/>
        <v>6383607.1070008427</v>
      </c>
      <c r="P334" s="52">
        <f t="shared" si="275"/>
        <v>1.3579621279677447E-7</v>
      </c>
      <c r="Q334" s="52">
        <f t="shared" si="276"/>
        <v>0.96833380302124472</v>
      </c>
      <c r="R334" s="52">
        <f t="shared" si="277"/>
        <v>0.60504355472072446</v>
      </c>
      <c r="S334" s="52">
        <f t="shared" si="278"/>
        <v>1.1434009903212248</v>
      </c>
      <c r="T334" s="52">
        <f t="shared" si="279"/>
        <v>1.0088116314210998</v>
      </c>
      <c r="U334" s="52">
        <f t="shared" si="280"/>
        <v>1.8073690789470449</v>
      </c>
      <c r="V334" s="52">
        <f t="shared" si="300"/>
        <v>5.0546225567071803E-3</v>
      </c>
      <c r="W334" s="52">
        <f t="shared" si="281"/>
        <v>4.2582015317955055E-5</v>
      </c>
      <c r="X334" s="52">
        <f t="shared" si="282"/>
        <v>1.6740578955036711E-7</v>
      </c>
      <c r="Y334" s="52">
        <f t="shared" si="283"/>
        <v>4180444.2001863639</v>
      </c>
      <c r="Z334" s="38" t="str">
        <f t="shared" si="284"/>
        <v>S</v>
      </c>
      <c r="AA334" s="38" t="str">
        <f t="shared" si="285"/>
        <v>S</v>
      </c>
      <c r="AB334" s="38" t="str">
        <f t="shared" si="286"/>
        <v>U</v>
      </c>
      <c r="AC334" s="50">
        <f t="shared" si="287"/>
        <v>551266.12464723503</v>
      </c>
      <c r="AD334" s="50">
        <f t="shared" si="288"/>
        <v>4180603.7164403289</v>
      </c>
      <c r="AE334" s="51">
        <f t="shared" si="289"/>
        <v>10</v>
      </c>
      <c r="AF334" s="51" t="str">
        <f t="shared" si="290"/>
        <v>S</v>
      </c>
      <c r="AG334" s="40">
        <f t="shared" si="291"/>
        <v>-122</v>
      </c>
      <c r="AH334" s="41">
        <f t="shared" si="292"/>
        <v>-25</v>
      </c>
      <c r="AI334" s="42">
        <f t="shared" si="293"/>
        <v>-4.4080000000000004</v>
      </c>
      <c r="AJ334" s="40">
        <f t="shared" si="294"/>
        <v>37</v>
      </c>
      <c r="AK334" s="41">
        <f t="shared" si="295"/>
        <v>46</v>
      </c>
      <c r="AL334" s="42">
        <f t="shared" si="296"/>
        <v>16.792000000000002</v>
      </c>
      <c r="AM334" s="43" t="str">
        <f t="shared" si="297"/>
        <v>-37º -46' -16,792" S</v>
      </c>
      <c r="AN334" s="43" t="str">
        <f t="shared" si="298"/>
        <v>122º 25' 4,408" W</v>
      </c>
      <c r="AO334" s="43" t="str">
        <f t="shared" si="299"/>
        <v>10 S 551266 4180604</v>
      </c>
    </row>
    <row r="335" spans="5:41" x14ac:dyDescent="0.25">
      <c r="E335" s="53">
        <v>37.757995999999999</v>
      </c>
      <c r="F335" s="53">
        <v>-122.443268</v>
      </c>
      <c r="G335" s="52">
        <f t="shared" si="266"/>
        <v>-2.137038173501812</v>
      </c>
      <c r="H335" s="52">
        <f t="shared" si="267"/>
        <v>0.65900134915484887</v>
      </c>
      <c r="I335" s="52">
        <f t="shared" si="268"/>
        <v>10</v>
      </c>
      <c r="J335" s="52">
        <f t="shared" si="269"/>
        <v>-123</v>
      </c>
      <c r="K335" s="52">
        <f t="shared" si="270"/>
        <v>9.7168064512134222E-3</v>
      </c>
      <c r="L335" s="52">
        <f t="shared" si="271"/>
        <v>7.6820263967052847E-3</v>
      </c>
      <c r="M335" s="52">
        <f t="shared" si="272"/>
        <v>7.682177516553393E-3</v>
      </c>
      <c r="N335" s="52">
        <f t="shared" si="273"/>
        <v>2.2854379418735249E-5</v>
      </c>
      <c r="O335" s="52">
        <f t="shared" si="274"/>
        <v>6383602.279664685</v>
      </c>
      <c r="P335" s="52">
        <f t="shared" si="275"/>
        <v>1.2430377076181411E-7</v>
      </c>
      <c r="Q335" s="52">
        <f t="shared" si="276"/>
        <v>0.96821748699345378</v>
      </c>
      <c r="R335" s="52">
        <f t="shared" si="277"/>
        <v>0.60518907079155815</v>
      </c>
      <c r="S335" s="52">
        <f t="shared" si="278"/>
        <v>1.1431100926515758</v>
      </c>
      <c r="T335" s="52">
        <f t="shared" si="279"/>
        <v>1.0086298371865714</v>
      </c>
      <c r="U335" s="52">
        <f t="shared" si="280"/>
        <v>1.8071418571607325</v>
      </c>
      <c r="V335" s="52">
        <f t="shared" si="300"/>
        <v>5.0546225567071803E-3</v>
      </c>
      <c r="W335" s="52">
        <f t="shared" si="281"/>
        <v>4.2582015317955055E-5</v>
      </c>
      <c r="X335" s="52">
        <f t="shared" si="282"/>
        <v>1.6740578955036711E-7</v>
      </c>
      <c r="Y335" s="52">
        <f t="shared" si="283"/>
        <v>4178964.713524722</v>
      </c>
      <c r="Z335" s="38" t="str">
        <f t="shared" si="284"/>
        <v>S</v>
      </c>
      <c r="AA335" s="38" t="str">
        <f t="shared" si="285"/>
        <v>S</v>
      </c>
      <c r="AB335" s="38" t="str">
        <f t="shared" si="286"/>
        <v>U</v>
      </c>
      <c r="AC335" s="50">
        <f t="shared" si="287"/>
        <v>549039.96793940989</v>
      </c>
      <c r="AD335" s="50">
        <f t="shared" si="288"/>
        <v>4179110.6068114149</v>
      </c>
      <c r="AE335" s="51">
        <f t="shared" si="289"/>
        <v>10</v>
      </c>
      <c r="AF335" s="51" t="str">
        <f t="shared" si="290"/>
        <v>S</v>
      </c>
      <c r="AG335" s="40">
        <f t="shared" si="291"/>
        <v>-122</v>
      </c>
      <c r="AH335" s="41">
        <f t="shared" si="292"/>
        <v>-26</v>
      </c>
      <c r="AI335" s="42">
        <f t="shared" si="293"/>
        <v>-35.765000000000001</v>
      </c>
      <c r="AJ335" s="40">
        <f t="shared" si="294"/>
        <v>37</v>
      </c>
      <c r="AK335" s="41">
        <f t="shared" si="295"/>
        <v>45</v>
      </c>
      <c r="AL335" s="42">
        <f t="shared" si="296"/>
        <v>28.786000000000001</v>
      </c>
      <c r="AM335" s="43" t="str">
        <f t="shared" si="297"/>
        <v>-37º -45' -28,786" S</v>
      </c>
      <c r="AN335" s="43" t="str">
        <f t="shared" si="298"/>
        <v>122º 26' 35,765" W</v>
      </c>
      <c r="AO335" s="43" t="str">
        <f t="shared" si="299"/>
        <v>10 S 549040 4179111</v>
      </c>
    </row>
    <row r="336" spans="5:41" x14ac:dyDescent="0.25">
      <c r="E336" s="53">
        <v>37.796402</v>
      </c>
      <c r="F336" s="53">
        <v>-122.422838</v>
      </c>
      <c r="G336" s="52">
        <f t="shared" si="266"/>
        <v>-2.1366816027356297</v>
      </c>
      <c r="H336" s="52">
        <f t="shared" si="267"/>
        <v>0.65967166030736979</v>
      </c>
      <c r="I336" s="52">
        <f t="shared" si="268"/>
        <v>10</v>
      </c>
      <c r="J336" s="52">
        <f t="shared" si="269"/>
        <v>-123</v>
      </c>
      <c r="K336" s="52">
        <f t="shared" si="270"/>
        <v>1.0073377217395763E-2</v>
      </c>
      <c r="L336" s="52">
        <f t="shared" si="271"/>
        <v>7.9597825766211591E-3</v>
      </c>
      <c r="M336" s="52">
        <f t="shared" si="272"/>
        <v>7.9599506886813814E-3</v>
      </c>
      <c r="N336" s="52">
        <f t="shared" si="273"/>
        <v>2.4571020568964208E-5</v>
      </c>
      <c r="O336" s="52">
        <f t="shared" si="274"/>
        <v>6383616.184424649</v>
      </c>
      <c r="P336" s="52">
        <f t="shared" si="275"/>
        <v>1.3331687713071024E-7</v>
      </c>
      <c r="Q336" s="52">
        <f t="shared" si="276"/>
        <v>0.96855191955850994</v>
      </c>
      <c r="R336" s="52">
        <f t="shared" si="277"/>
        <v>0.60476940388824851</v>
      </c>
      <c r="S336" s="52">
        <f t="shared" si="278"/>
        <v>1.1439476200866248</v>
      </c>
      <c r="T336" s="52">
        <f t="shared" si="279"/>
        <v>1.0091530660370307</v>
      </c>
      <c r="U336" s="52">
        <f t="shared" si="280"/>
        <v>1.8077956111588138</v>
      </c>
      <c r="V336" s="52">
        <f t="shared" si="300"/>
        <v>5.0546225567071803E-3</v>
      </c>
      <c r="W336" s="52">
        <f t="shared" si="281"/>
        <v>4.2582015317955055E-5</v>
      </c>
      <c r="X336" s="52">
        <f t="shared" si="282"/>
        <v>1.6740578955036711E-7</v>
      </c>
      <c r="Y336" s="52">
        <f t="shared" si="283"/>
        <v>4183225.7773354747</v>
      </c>
      <c r="Z336" s="38" t="str">
        <f t="shared" si="284"/>
        <v>S</v>
      </c>
      <c r="AA336" s="38" t="str">
        <f t="shared" si="285"/>
        <v>S</v>
      </c>
      <c r="AB336" s="38" t="str">
        <f t="shared" si="286"/>
        <v>U</v>
      </c>
      <c r="AC336" s="50">
        <f t="shared" si="287"/>
        <v>550813.27230157738</v>
      </c>
      <c r="AD336" s="50">
        <f t="shared" si="288"/>
        <v>4183382.6293209577</v>
      </c>
      <c r="AE336" s="51">
        <f t="shared" si="289"/>
        <v>10</v>
      </c>
      <c r="AF336" s="51" t="str">
        <f t="shared" si="290"/>
        <v>S</v>
      </c>
      <c r="AG336" s="40">
        <f t="shared" si="291"/>
        <v>-122</v>
      </c>
      <c r="AH336" s="41">
        <f t="shared" si="292"/>
        <v>-25</v>
      </c>
      <c r="AI336" s="42">
        <f t="shared" si="293"/>
        <v>-22.216999999999999</v>
      </c>
      <c r="AJ336" s="40">
        <f t="shared" si="294"/>
        <v>37</v>
      </c>
      <c r="AK336" s="41">
        <f t="shared" si="295"/>
        <v>47</v>
      </c>
      <c r="AL336" s="42">
        <f t="shared" si="296"/>
        <v>47.046999999999997</v>
      </c>
      <c r="AM336" s="43" t="str">
        <f t="shared" si="297"/>
        <v>-37º -47' -47,047" S</v>
      </c>
      <c r="AN336" s="43" t="str">
        <f t="shared" si="298"/>
        <v>122º 25' 22,217" W</v>
      </c>
      <c r="AO336" s="43" t="str">
        <f t="shared" si="299"/>
        <v>10 S 550813 4183383</v>
      </c>
    </row>
    <row r="337" spans="5:41" x14ac:dyDescent="0.25">
      <c r="E337" s="53">
        <v>37.788162231445</v>
      </c>
      <c r="F337" s="53">
        <v>-122.43095397949</v>
      </c>
      <c r="G337" s="52">
        <f t="shared" si="266"/>
        <v>-2.1368232532997546</v>
      </c>
      <c r="H337" s="52">
        <f t="shared" si="267"/>
        <v>0.65952784921648278</v>
      </c>
      <c r="I337" s="52">
        <f t="shared" si="268"/>
        <v>10</v>
      </c>
      <c r="J337" s="52">
        <f t="shared" si="269"/>
        <v>-123</v>
      </c>
      <c r="K337" s="52">
        <f t="shared" si="270"/>
        <v>9.9317266532708004E-3</v>
      </c>
      <c r="L337" s="52">
        <f t="shared" si="271"/>
        <v>7.8487320652138037E-3</v>
      </c>
      <c r="M337" s="52">
        <f t="shared" si="272"/>
        <v>7.8488932385921296E-3</v>
      </c>
      <c r="N337" s="52">
        <f t="shared" si="273"/>
        <v>2.3883068845709232E-5</v>
      </c>
      <c r="O337" s="52">
        <f t="shared" si="274"/>
        <v>6383613.2008327739</v>
      </c>
      <c r="P337" s="52">
        <f t="shared" si="275"/>
        <v>1.2965166138320071E-7</v>
      </c>
      <c r="Q337" s="52">
        <f t="shared" si="276"/>
        <v>0.9684803157809645</v>
      </c>
      <c r="R337" s="52">
        <f t="shared" si="277"/>
        <v>0.60485958726948186</v>
      </c>
      <c r="S337" s="52">
        <f t="shared" si="278"/>
        <v>1.1437680071069649</v>
      </c>
      <c r="T337" s="52">
        <f t="shared" si="279"/>
        <v>1.0090409021475941</v>
      </c>
      <c r="U337" s="52">
        <f t="shared" si="280"/>
        <v>1.8076555239761447</v>
      </c>
      <c r="V337" s="52">
        <f t="shared" si="300"/>
        <v>5.0546225567071803E-3</v>
      </c>
      <c r="W337" s="52">
        <f t="shared" si="281"/>
        <v>4.2582015317955055E-5</v>
      </c>
      <c r="X337" s="52">
        <f t="shared" si="282"/>
        <v>1.6740578955036711E-7</v>
      </c>
      <c r="Y337" s="52">
        <f t="shared" si="283"/>
        <v>4182311.5902369567</v>
      </c>
      <c r="Z337" s="38" t="str">
        <f t="shared" si="284"/>
        <v>S</v>
      </c>
      <c r="AA337" s="38" t="str">
        <f t="shared" si="285"/>
        <v>S</v>
      </c>
      <c r="AB337" s="38" t="str">
        <f t="shared" si="286"/>
        <v>U</v>
      </c>
      <c r="AC337" s="50">
        <f t="shared" si="287"/>
        <v>550104.30065517232</v>
      </c>
      <c r="AD337" s="50">
        <f t="shared" si="288"/>
        <v>4182464.0505302832</v>
      </c>
      <c r="AE337" s="51">
        <f t="shared" si="289"/>
        <v>10</v>
      </c>
      <c r="AF337" s="51" t="str">
        <f t="shared" si="290"/>
        <v>S</v>
      </c>
      <c r="AG337" s="40">
        <f t="shared" si="291"/>
        <v>-122</v>
      </c>
      <c r="AH337" s="41">
        <f t="shared" si="292"/>
        <v>-25</v>
      </c>
      <c r="AI337" s="42">
        <f t="shared" si="293"/>
        <v>-51.433999999999997</v>
      </c>
      <c r="AJ337" s="40">
        <f t="shared" si="294"/>
        <v>37</v>
      </c>
      <c r="AK337" s="41">
        <f t="shared" si="295"/>
        <v>47</v>
      </c>
      <c r="AL337" s="42">
        <f t="shared" si="296"/>
        <v>17.384</v>
      </c>
      <c r="AM337" s="43" t="str">
        <f t="shared" si="297"/>
        <v>-37º -47' -17,384" S</v>
      </c>
      <c r="AN337" s="43" t="str">
        <f t="shared" si="298"/>
        <v>122º 25' 51,434" W</v>
      </c>
      <c r="AO337" s="43" t="str">
        <f t="shared" si="299"/>
        <v>10 S 550104 4182464</v>
      </c>
    </row>
    <row r="338" spans="5:41" x14ac:dyDescent="0.25">
      <c r="E338" s="53">
        <v>37.808405</v>
      </c>
      <c r="F338" s="53">
        <v>-122.47627300000001</v>
      </c>
      <c r="G338" s="52">
        <f t="shared" si="266"/>
        <v>-2.1376142194214327</v>
      </c>
      <c r="H338" s="52">
        <f t="shared" si="267"/>
        <v>0.65988115217748666</v>
      </c>
      <c r="I338" s="52">
        <f t="shared" si="268"/>
        <v>10</v>
      </c>
      <c r="J338" s="52">
        <f t="shared" si="269"/>
        <v>-123</v>
      </c>
      <c r="K338" s="52">
        <f t="shared" si="270"/>
        <v>9.1407605315927398E-3</v>
      </c>
      <c r="L338" s="52">
        <f t="shared" si="271"/>
        <v>7.2216952569404778E-3</v>
      </c>
      <c r="M338" s="52">
        <f t="shared" si="272"/>
        <v>7.221820804943534E-3</v>
      </c>
      <c r="N338" s="52">
        <f t="shared" si="273"/>
        <v>2.0234039005306848E-5</v>
      </c>
      <c r="O338" s="52">
        <f t="shared" si="274"/>
        <v>6383620.5310715977</v>
      </c>
      <c r="P338" s="52">
        <f t="shared" si="275"/>
        <v>1.097025283060141E-7</v>
      </c>
      <c r="Q338" s="52">
        <f t="shared" si="276"/>
        <v>0.96865608252893698</v>
      </c>
      <c r="R338" s="52">
        <f t="shared" si="277"/>
        <v>0.60463788932166851</v>
      </c>
      <c r="S338" s="52">
        <f t="shared" si="278"/>
        <v>1.1442091934419552</v>
      </c>
      <c r="T338" s="52">
        <f t="shared" si="279"/>
        <v>1.0093163674118835</v>
      </c>
      <c r="U338" s="52">
        <f t="shared" si="280"/>
        <v>1.807999510667079</v>
      </c>
      <c r="V338" s="52">
        <f t="shared" si="300"/>
        <v>5.0546225567071803E-3</v>
      </c>
      <c r="W338" s="52">
        <f t="shared" si="281"/>
        <v>4.2582015317955055E-5</v>
      </c>
      <c r="X338" s="52">
        <f t="shared" si="282"/>
        <v>1.6740578955036711E-7</v>
      </c>
      <c r="Y338" s="52">
        <f t="shared" si="283"/>
        <v>4184557.4903041604</v>
      </c>
      <c r="Z338" s="38" t="str">
        <f t="shared" si="284"/>
        <v>S</v>
      </c>
      <c r="AA338" s="38" t="str">
        <f t="shared" si="285"/>
        <v>S</v>
      </c>
      <c r="AB338" s="38" t="str">
        <f t="shared" si="286"/>
        <v>U</v>
      </c>
      <c r="AC338" s="50">
        <f t="shared" si="287"/>
        <v>546101.36524796963</v>
      </c>
      <c r="AD338" s="50">
        <f t="shared" si="288"/>
        <v>4184686.6567451512</v>
      </c>
      <c r="AE338" s="51">
        <f t="shared" si="289"/>
        <v>10</v>
      </c>
      <c r="AF338" s="51" t="str">
        <f t="shared" si="290"/>
        <v>S</v>
      </c>
      <c r="AG338" s="40">
        <f t="shared" si="291"/>
        <v>-122</v>
      </c>
      <c r="AH338" s="41">
        <f t="shared" si="292"/>
        <v>-28</v>
      </c>
      <c r="AI338" s="42">
        <f t="shared" si="293"/>
        <v>-34.582999999999998</v>
      </c>
      <c r="AJ338" s="40">
        <f t="shared" si="294"/>
        <v>37</v>
      </c>
      <c r="AK338" s="41">
        <f t="shared" si="295"/>
        <v>48</v>
      </c>
      <c r="AL338" s="42">
        <f t="shared" si="296"/>
        <v>30.257999999999999</v>
      </c>
      <c r="AM338" s="43" t="str">
        <f t="shared" si="297"/>
        <v>-37º -48' -30,258" S</v>
      </c>
      <c r="AN338" s="43" t="str">
        <f t="shared" si="298"/>
        <v>122º 28' 34,583" W</v>
      </c>
      <c r="AO338" s="43" t="str">
        <f t="shared" si="299"/>
        <v>10 S 546101 4184687</v>
      </c>
    </row>
    <row r="339" spans="5:41" x14ac:dyDescent="0.25">
      <c r="E339" s="53">
        <v>37.727525999999997</v>
      </c>
      <c r="F339" s="53">
        <v>-122.444687</v>
      </c>
      <c r="G339" s="52">
        <f t="shared" si="266"/>
        <v>-2.137062939723898</v>
      </c>
      <c r="H339" s="52">
        <f t="shared" si="267"/>
        <v>0.6584695473317661</v>
      </c>
      <c r="I339" s="52">
        <f t="shared" si="268"/>
        <v>10</v>
      </c>
      <c r="J339" s="52">
        <f t="shared" si="269"/>
        <v>-123</v>
      </c>
      <c r="K339" s="52">
        <f t="shared" si="270"/>
        <v>9.6920402291273966E-3</v>
      </c>
      <c r="L339" s="52">
        <f t="shared" si="271"/>
        <v>7.6656019945852954E-3</v>
      </c>
      <c r="M339" s="52">
        <f t="shared" si="272"/>
        <v>7.66575214718549E-3</v>
      </c>
      <c r="N339" s="52">
        <f t="shared" si="273"/>
        <v>2.2731763198891031E-5</v>
      </c>
      <c r="O339" s="52">
        <f t="shared" si="274"/>
        <v>6383591.2515945928</v>
      </c>
      <c r="P339" s="52">
        <f t="shared" si="275"/>
        <v>1.2387473377670589E-7</v>
      </c>
      <c r="Q339" s="52">
        <f t="shared" si="276"/>
        <v>0.96795092172925012</v>
      </c>
      <c r="R339" s="52">
        <f t="shared" si="277"/>
        <v>0.60552078206938287</v>
      </c>
      <c r="S339" s="52">
        <f t="shared" si="278"/>
        <v>1.1424450081963911</v>
      </c>
      <c r="T339" s="52">
        <f t="shared" si="279"/>
        <v>1.0082139516646391</v>
      </c>
      <c r="U339" s="52">
        <f t="shared" si="280"/>
        <v>1.8066217404273626</v>
      </c>
      <c r="V339" s="52">
        <f t="shared" si="300"/>
        <v>5.0546225567071803E-3</v>
      </c>
      <c r="W339" s="52">
        <f t="shared" si="281"/>
        <v>4.2582015317955055E-5</v>
      </c>
      <c r="X339" s="52">
        <f t="shared" si="282"/>
        <v>1.6740578955036711E-7</v>
      </c>
      <c r="Y339" s="52">
        <f t="shared" si="283"/>
        <v>4175584.1517981682</v>
      </c>
      <c r="Z339" s="38" t="str">
        <f t="shared" si="284"/>
        <v>S</v>
      </c>
      <c r="AA339" s="38" t="str">
        <f t="shared" si="285"/>
        <v>S</v>
      </c>
      <c r="AB339" s="38" t="str">
        <f t="shared" si="286"/>
        <v>U</v>
      </c>
      <c r="AC339" s="50">
        <f t="shared" si="287"/>
        <v>548935.03036427032</v>
      </c>
      <c r="AD339" s="50">
        <f t="shared" si="288"/>
        <v>4175729.2621008335</v>
      </c>
      <c r="AE339" s="51">
        <f t="shared" si="289"/>
        <v>10</v>
      </c>
      <c r="AF339" s="51" t="str">
        <f t="shared" si="290"/>
        <v>S</v>
      </c>
      <c r="AG339" s="40">
        <f t="shared" si="291"/>
        <v>-122</v>
      </c>
      <c r="AH339" s="41">
        <f t="shared" si="292"/>
        <v>-26</v>
      </c>
      <c r="AI339" s="42">
        <f t="shared" si="293"/>
        <v>-40.872999999999998</v>
      </c>
      <c r="AJ339" s="40">
        <f t="shared" si="294"/>
        <v>37</v>
      </c>
      <c r="AK339" s="41">
        <f t="shared" si="295"/>
        <v>43</v>
      </c>
      <c r="AL339" s="42">
        <f t="shared" si="296"/>
        <v>39.094000000000001</v>
      </c>
      <c r="AM339" s="43" t="str">
        <f t="shared" si="297"/>
        <v>-37º -43' -39,094" S</v>
      </c>
      <c r="AN339" s="43" t="str">
        <f t="shared" si="298"/>
        <v>122º 26' 40,873" W</v>
      </c>
      <c r="AO339" s="43" t="str">
        <f t="shared" si="299"/>
        <v>10 S 548935 4175729</v>
      </c>
    </row>
    <row r="340" spans="5:41" x14ac:dyDescent="0.25">
      <c r="E340" s="53">
        <v>37.77717590332</v>
      </c>
      <c r="F340" s="53">
        <v>-122.42134094238</v>
      </c>
      <c r="G340" s="52">
        <f t="shared" si="266"/>
        <v>-2.1366554741510688</v>
      </c>
      <c r="H340" s="52">
        <f t="shared" si="267"/>
        <v>0.65933610161799705</v>
      </c>
      <c r="I340" s="52">
        <f t="shared" si="268"/>
        <v>10</v>
      </c>
      <c r="J340" s="52">
        <f t="shared" si="269"/>
        <v>-123</v>
      </c>
      <c r="K340" s="52">
        <f t="shared" si="270"/>
        <v>1.0099505801956621E-2</v>
      </c>
      <c r="L340" s="52">
        <f t="shared" si="271"/>
        <v>7.9825046391031589E-3</v>
      </c>
      <c r="M340" s="52">
        <f t="shared" si="272"/>
        <v>7.9826741949961671E-3</v>
      </c>
      <c r="N340" s="52">
        <f t="shared" si="273"/>
        <v>2.4694391462021237E-5</v>
      </c>
      <c r="O340" s="52">
        <f t="shared" si="274"/>
        <v>6383609.2230709838</v>
      </c>
      <c r="P340" s="52">
        <f t="shared" si="275"/>
        <v>1.3414891361699494E-7</v>
      </c>
      <c r="Q340" s="52">
        <f t="shared" si="276"/>
        <v>0.96838471970981743</v>
      </c>
      <c r="R340" s="52">
        <f t="shared" si="277"/>
        <v>0.60497970704109172</v>
      </c>
      <c r="S340" s="52">
        <f t="shared" si="278"/>
        <v>1.1435284614729058</v>
      </c>
      <c r="T340" s="52">
        <f t="shared" si="279"/>
        <v>1.0088912728649522</v>
      </c>
      <c r="U340" s="52">
        <f t="shared" si="280"/>
        <v>1.8074685957319563</v>
      </c>
      <c r="V340" s="52">
        <f t="shared" si="300"/>
        <v>5.0546225567071803E-3</v>
      </c>
      <c r="W340" s="52">
        <f t="shared" si="281"/>
        <v>4.2582015317955055E-5</v>
      </c>
      <c r="X340" s="52">
        <f t="shared" si="282"/>
        <v>1.6740578955036711E-7</v>
      </c>
      <c r="Y340" s="52">
        <f t="shared" si="283"/>
        <v>4181092.6794221629</v>
      </c>
      <c r="Z340" s="38" t="str">
        <f t="shared" si="284"/>
        <v>S</v>
      </c>
      <c r="AA340" s="38" t="str">
        <f t="shared" si="285"/>
        <v>S</v>
      </c>
      <c r="AB340" s="38" t="str">
        <f t="shared" si="286"/>
        <v>U</v>
      </c>
      <c r="AC340" s="50">
        <f t="shared" si="287"/>
        <v>550958.27489461389</v>
      </c>
      <c r="AD340" s="50">
        <f t="shared" si="288"/>
        <v>4181250.318788405</v>
      </c>
      <c r="AE340" s="51">
        <f t="shared" si="289"/>
        <v>10</v>
      </c>
      <c r="AF340" s="51" t="str">
        <f t="shared" si="290"/>
        <v>S</v>
      </c>
      <c r="AG340" s="40">
        <f t="shared" si="291"/>
        <v>-122</v>
      </c>
      <c r="AH340" s="41">
        <f t="shared" si="292"/>
        <v>-25</v>
      </c>
      <c r="AI340" s="42">
        <f t="shared" si="293"/>
        <v>-16.827000000000002</v>
      </c>
      <c r="AJ340" s="40">
        <f t="shared" si="294"/>
        <v>37</v>
      </c>
      <c r="AK340" s="41">
        <f t="shared" si="295"/>
        <v>46</v>
      </c>
      <c r="AL340" s="42">
        <f t="shared" si="296"/>
        <v>37.832999999999998</v>
      </c>
      <c r="AM340" s="43" t="str">
        <f t="shared" si="297"/>
        <v>-37º -46' -37,833" S</v>
      </c>
      <c r="AN340" s="43" t="str">
        <f t="shared" si="298"/>
        <v>122º 25' 16,827" W</v>
      </c>
      <c r="AO340" s="43" t="str">
        <f t="shared" si="299"/>
        <v>10 S 550958 4181250</v>
      </c>
    </row>
    <row r="341" spans="5:41" x14ac:dyDescent="0.25">
      <c r="E341" s="53">
        <v>37.777065</v>
      </c>
      <c r="F341" s="53">
        <v>-122.441903</v>
      </c>
      <c r="G341" s="52">
        <f t="shared" si="266"/>
        <v>-2.1370143497575222</v>
      </c>
      <c r="H341" s="52">
        <f t="shared" si="267"/>
        <v>0.65933416598991168</v>
      </c>
      <c r="I341" s="52">
        <f t="shared" si="268"/>
        <v>10</v>
      </c>
      <c r="J341" s="52">
        <f t="shared" si="269"/>
        <v>-123</v>
      </c>
      <c r="K341" s="52">
        <f t="shared" si="270"/>
        <v>9.7406301955031971E-3</v>
      </c>
      <c r="L341" s="52">
        <f t="shared" si="271"/>
        <v>7.6988751891731181E-3</v>
      </c>
      <c r="M341" s="52">
        <f t="shared" si="272"/>
        <v>7.6990273055693352E-3</v>
      </c>
      <c r="N341" s="52">
        <f t="shared" si="273"/>
        <v>2.2970531930011084E-5</v>
      </c>
      <c r="O341" s="52">
        <f t="shared" si="274"/>
        <v>6383609.1829188438</v>
      </c>
      <c r="P341" s="52">
        <f t="shared" si="275"/>
        <v>1.2478528468994594E-7</v>
      </c>
      <c r="Q341" s="52">
        <f t="shared" si="276"/>
        <v>0.96838375397323129</v>
      </c>
      <c r="R341" s="52">
        <f t="shared" si="277"/>
        <v>0.60498091888498684</v>
      </c>
      <c r="S341" s="52">
        <f t="shared" si="278"/>
        <v>1.1435260429765273</v>
      </c>
      <c r="T341" s="52">
        <f t="shared" si="279"/>
        <v>1.0088897619536421</v>
      </c>
      <c r="U341" s="52">
        <f t="shared" si="280"/>
        <v>1.8074667079036286</v>
      </c>
      <c r="V341" s="52">
        <f t="shared" si="300"/>
        <v>5.0546225567071803E-3</v>
      </c>
      <c r="W341" s="52">
        <f t="shared" si="281"/>
        <v>4.2582015317955055E-5</v>
      </c>
      <c r="X341" s="52">
        <f t="shared" si="282"/>
        <v>1.6740578955036711E-7</v>
      </c>
      <c r="Y341" s="52">
        <f t="shared" si="283"/>
        <v>4181080.374935443</v>
      </c>
      <c r="Z341" s="38" t="str">
        <f t="shared" si="284"/>
        <v>S</v>
      </c>
      <c r="AA341" s="38" t="str">
        <f t="shared" si="285"/>
        <v>S</v>
      </c>
      <c r="AB341" s="38" t="str">
        <f t="shared" si="286"/>
        <v>U</v>
      </c>
      <c r="AC341" s="50">
        <f t="shared" si="287"/>
        <v>549147.58345167362</v>
      </c>
      <c r="AD341" s="50">
        <f t="shared" si="288"/>
        <v>4181227.009852306</v>
      </c>
      <c r="AE341" s="51">
        <f t="shared" si="289"/>
        <v>10</v>
      </c>
      <c r="AF341" s="51" t="str">
        <f t="shared" si="290"/>
        <v>S</v>
      </c>
      <c r="AG341" s="40">
        <f t="shared" si="291"/>
        <v>-122</v>
      </c>
      <c r="AH341" s="41">
        <f t="shared" si="292"/>
        <v>-26</v>
      </c>
      <c r="AI341" s="42">
        <f t="shared" si="293"/>
        <v>-30.850999999999999</v>
      </c>
      <c r="AJ341" s="40">
        <f t="shared" si="294"/>
        <v>37</v>
      </c>
      <c r="AK341" s="41">
        <f t="shared" si="295"/>
        <v>46</v>
      </c>
      <c r="AL341" s="42">
        <f t="shared" si="296"/>
        <v>37.433999999999997</v>
      </c>
      <c r="AM341" s="43" t="str">
        <f t="shared" si="297"/>
        <v>-37º -46' -37,434" S</v>
      </c>
      <c r="AN341" s="43" t="str">
        <f t="shared" si="298"/>
        <v>122º 26' 30,851" W</v>
      </c>
      <c r="AO341" s="43" t="str">
        <f t="shared" si="299"/>
        <v>10 S 549148 4181227</v>
      </c>
    </row>
    <row r="342" spans="5:41" x14ac:dyDescent="0.25">
      <c r="E342" s="53">
        <v>37.780746000000001</v>
      </c>
      <c r="F342" s="53">
        <v>-122.480667</v>
      </c>
      <c r="G342" s="52">
        <f t="shared" si="266"/>
        <v>-2.1376909091887653</v>
      </c>
      <c r="H342" s="52">
        <f t="shared" si="267"/>
        <v>0.6593984115596776</v>
      </c>
      <c r="I342" s="52">
        <f t="shared" si="268"/>
        <v>10</v>
      </c>
      <c r="J342" s="52">
        <f t="shared" si="269"/>
        <v>-123</v>
      </c>
      <c r="K342" s="52">
        <f t="shared" si="270"/>
        <v>9.0640707642601903E-3</v>
      </c>
      <c r="L342" s="52">
        <f t="shared" si="271"/>
        <v>7.1637893278228906E-3</v>
      </c>
      <c r="M342" s="52">
        <f t="shared" si="272"/>
        <v>7.1639118798602491E-3</v>
      </c>
      <c r="N342" s="52">
        <f t="shared" si="273"/>
        <v>1.9891000164862227E-5</v>
      </c>
      <c r="O342" s="52">
        <f t="shared" si="274"/>
        <v>6383610.5156331435</v>
      </c>
      <c r="P342" s="52">
        <f t="shared" si="275"/>
        <v>1.0803111842834325E-7</v>
      </c>
      <c r="Q342" s="52">
        <f t="shared" si="276"/>
        <v>0.96841580005187067</v>
      </c>
      <c r="R342" s="52">
        <f t="shared" si="277"/>
        <v>0.60494068874359719</v>
      </c>
      <c r="S342" s="52">
        <f t="shared" si="278"/>
        <v>1.143606311585613</v>
      </c>
      <c r="T342" s="52">
        <f t="shared" si="279"/>
        <v>1.008939905875109</v>
      </c>
      <c r="U342" s="52">
        <f t="shared" si="280"/>
        <v>1.8075293578708023</v>
      </c>
      <c r="V342" s="52">
        <f t="shared" si="300"/>
        <v>5.0546225567071803E-3</v>
      </c>
      <c r="W342" s="52">
        <f t="shared" si="281"/>
        <v>4.2582015317955055E-5</v>
      </c>
      <c r="X342" s="52">
        <f t="shared" si="282"/>
        <v>1.6740578955036711E-7</v>
      </c>
      <c r="Y342" s="52">
        <f t="shared" si="283"/>
        <v>4181488.7741553592</v>
      </c>
      <c r="Z342" s="38" t="str">
        <f t="shared" si="284"/>
        <v>S</v>
      </c>
      <c r="AA342" s="38" t="str">
        <f t="shared" si="285"/>
        <v>S</v>
      </c>
      <c r="AB342" s="38" t="str">
        <f t="shared" si="286"/>
        <v>U</v>
      </c>
      <c r="AC342" s="50">
        <f t="shared" si="287"/>
        <v>545731.62485615793</v>
      </c>
      <c r="AD342" s="50">
        <f t="shared" si="288"/>
        <v>4181615.7505668956</v>
      </c>
      <c r="AE342" s="51">
        <f t="shared" si="289"/>
        <v>10</v>
      </c>
      <c r="AF342" s="51" t="str">
        <f t="shared" si="290"/>
        <v>S</v>
      </c>
      <c r="AG342" s="40">
        <f t="shared" si="291"/>
        <v>-122</v>
      </c>
      <c r="AH342" s="41">
        <f t="shared" si="292"/>
        <v>-28</v>
      </c>
      <c r="AI342" s="42">
        <f t="shared" si="293"/>
        <v>-50.401000000000003</v>
      </c>
      <c r="AJ342" s="40">
        <f t="shared" si="294"/>
        <v>37</v>
      </c>
      <c r="AK342" s="41">
        <f t="shared" si="295"/>
        <v>46</v>
      </c>
      <c r="AL342" s="42">
        <f t="shared" si="296"/>
        <v>50.686</v>
      </c>
      <c r="AM342" s="43" t="str">
        <f t="shared" si="297"/>
        <v>-37º -46' -50,686" S</v>
      </c>
      <c r="AN342" s="43" t="str">
        <f t="shared" si="298"/>
        <v>122º 28' 50,401" W</v>
      </c>
      <c r="AO342" s="43" t="str">
        <f t="shared" si="299"/>
        <v>10 S 545732 4181616</v>
      </c>
    </row>
    <row r="343" spans="5:41" x14ac:dyDescent="0.25">
      <c r="E343" s="53">
        <v>37.80876159668</v>
      </c>
      <c r="F343" s="53">
        <v>-122.47627258301</v>
      </c>
      <c r="G343" s="52">
        <f t="shared" si="266"/>
        <v>-2.1376142121435846</v>
      </c>
      <c r="H343" s="52">
        <f t="shared" si="267"/>
        <v>0.65988737596365432</v>
      </c>
      <c r="I343" s="52">
        <f t="shared" si="268"/>
        <v>10</v>
      </c>
      <c r="J343" s="52">
        <f t="shared" si="269"/>
        <v>-123</v>
      </c>
      <c r="K343" s="52">
        <f t="shared" si="270"/>
        <v>9.1407678094408418E-3</v>
      </c>
      <c r="L343" s="52">
        <f t="shared" si="271"/>
        <v>7.2216661320307135E-3</v>
      </c>
      <c r="M343" s="52">
        <f t="shared" si="272"/>
        <v>7.2217916785147912E-3</v>
      </c>
      <c r="N343" s="52">
        <f t="shared" si="273"/>
        <v>2.0234135808983034E-5</v>
      </c>
      <c r="O343" s="52">
        <f t="shared" si="274"/>
        <v>6383620.6602132535</v>
      </c>
      <c r="P343" s="52">
        <f t="shared" si="275"/>
        <v>1.0970058389434017E-7</v>
      </c>
      <c r="Q343" s="52">
        <f t="shared" si="276"/>
        <v>0.96865917450186312</v>
      </c>
      <c r="R343" s="52">
        <f t="shared" si="277"/>
        <v>0.60463397956703502</v>
      </c>
      <c r="S343" s="52">
        <f t="shared" si="278"/>
        <v>1.144216963214586</v>
      </c>
      <c r="T343" s="52">
        <f t="shared" si="279"/>
        <v>1.0093212173026982</v>
      </c>
      <c r="U343" s="52">
        <f t="shared" si="280"/>
        <v>1.8080055652691975</v>
      </c>
      <c r="V343" s="52">
        <f t="shared" si="300"/>
        <v>5.0546225567071803E-3</v>
      </c>
      <c r="W343" s="52">
        <f t="shared" si="281"/>
        <v>4.2582015317955055E-5</v>
      </c>
      <c r="X343" s="52">
        <f t="shared" si="282"/>
        <v>1.6740578955036711E-7</v>
      </c>
      <c r="Y343" s="52">
        <f t="shared" si="283"/>
        <v>4184597.0541567639</v>
      </c>
      <c r="Z343" s="38" t="str">
        <f t="shared" si="284"/>
        <v>S</v>
      </c>
      <c r="AA343" s="38" t="str">
        <f t="shared" si="285"/>
        <v>S</v>
      </c>
      <c r="AB343" s="38" t="str">
        <f t="shared" si="286"/>
        <v>U</v>
      </c>
      <c r="AC343" s="50">
        <f t="shared" si="287"/>
        <v>546101.18024849857</v>
      </c>
      <c r="AD343" s="50">
        <f t="shared" si="288"/>
        <v>4184726.2212183252</v>
      </c>
      <c r="AE343" s="51">
        <f t="shared" si="289"/>
        <v>10</v>
      </c>
      <c r="AF343" s="51" t="str">
        <f t="shared" si="290"/>
        <v>S</v>
      </c>
      <c r="AG343" s="40">
        <f t="shared" si="291"/>
        <v>-122</v>
      </c>
      <c r="AH343" s="41">
        <f t="shared" si="292"/>
        <v>-28</v>
      </c>
      <c r="AI343" s="42">
        <f t="shared" si="293"/>
        <v>-34.581000000000003</v>
      </c>
      <c r="AJ343" s="40">
        <f t="shared" si="294"/>
        <v>37</v>
      </c>
      <c r="AK343" s="41">
        <f t="shared" si="295"/>
        <v>48</v>
      </c>
      <c r="AL343" s="42">
        <f t="shared" si="296"/>
        <v>31.542000000000002</v>
      </c>
      <c r="AM343" s="43" t="str">
        <f t="shared" si="297"/>
        <v>-37º -48' -31,542" S</v>
      </c>
      <c r="AN343" s="43" t="str">
        <f t="shared" si="298"/>
        <v>122º 28' 34,581" W</v>
      </c>
      <c r="AO343" s="43" t="str">
        <f t="shared" si="299"/>
        <v>10 S 546101 4184726</v>
      </c>
    </row>
    <row r="344" spans="5:41" x14ac:dyDescent="0.25">
      <c r="E344" s="53">
        <v>37.798012</v>
      </c>
      <c r="F344" s="53">
        <v>-122.478404</v>
      </c>
      <c r="G344" s="52">
        <f t="shared" si="266"/>
        <v>-2.1376514123877928</v>
      </c>
      <c r="H344" s="52">
        <f t="shared" si="267"/>
        <v>0.65969976010832687</v>
      </c>
      <c r="I344" s="52">
        <f t="shared" si="268"/>
        <v>10</v>
      </c>
      <c r="J344" s="52">
        <f t="shared" si="269"/>
        <v>-123</v>
      </c>
      <c r="K344" s="52">
        <f t="shared" si="270"/>
        <v>9.1035675652326731E-3</v>
      </c>
      <c r="L344" s="52">
        <f t="shared" si="271"/>
        <v>7.1933237767710248E-3</v>
      </c>
      <c r="M344" s="52">
        <f t="shared" si="272"/>
        <v>7.1934478508485387E-3</v>
      </c>
      <c r="N344" s="52">
        <f t="shared" si="273"/>
        <v>2.0067841432380717E-5</v>
      </c>
      <c r="O344" s="52">
        <f t="shared" si="274"/>
        <v>6383616.7674263585</v>
      </c>
      <c r="P344" s="52">
        <f t="shared" si="275"/>
        <v>1.0887286364472489E-7</v>
      </c>
      <c r="Q344" s="52">
        <f t="shared" si="276"/>
        <v>0.96856590113809271</v>
      </c>
      <c r="R344" s="52">
        <f t="shared" si="277"/>
        <v>0.60475177327482488</v>
      </c>
      <c r="S344" s="52">
        <f t="shared" si="278"/>
        <v>1.1439827106773732</v>
      </c>
      <c r="T344" s="52">
        <f t="shared" si="279"/>
        <v>1.0091749763267361</v>
      </c>
      <c r="U344" s="52">
        <f t="shared" si="280"/>
        <v>1.8078229723849895</v>
      </c>
      <c r="V344" s="52">
        <f t="shared" si="300"/>
        <v>5.0546225567071803E-3</v>
      </c>
      <c r="W344" s="52">
        <f t="shared" si="281"/>
        <v>4.2582015317955055E-5</v>
      </c>
      <c r="X344" s="52">
        <f t="shared" si="282"/>
        <v>1.6740578955036711E-7</v>
      </c>
      <c r="Y344" s="52">
        <f t="shared" si="283"/>
        <v>4183404.4040107629</v>
      </c>
      <c r="Z344" s="38" t="str">
        <f t="shared" si="284"/>
        <v>S</v>
      </c>
      <c r="AA344" s="38" t="str">
        <f t="shared" si="285"/>
        <v>S</v>
      </c>
      <c r="AB344" s="38" t="str">
        <f t="shared" si="286"/>
        <v>U</v>
      </c>
      <c r="AC344" s="50">
        <f t="shared" si="287"/>
        <v>545920.21598277229</v>
      </c>
      <c r="AD344" s="50">
        <f t="shared" si="288"/>
        <v>4183532.509433764</v>
      </c>
      <c r="AE344" s="51">
        <f t="shared" si="289"/>
        <v>10</v>
      </c>
      <c r="AF344" s="51" t="str">
        <f t="shared" si="290"/>
        <v>S</v>
      </c>
      <c r="AG344" s="40">
        <f t="shared" si="291"/>
        <v>-122</v>
      </c>
      <c r="AH344" s="41">
        <f t="shared" si="292"/>
        <v>-28</v>
      </c>
      <c r="AI344" s="42">
        <f t="shared" si="293"/>
        <v>-42.253999999999998</v>
      </c>
      <c r="AJ344" s="40">
        <f t="shared" si="294"/>
        <v>37</v>
      </c>
      <c r="AK344" s="41">
        <f t="shared" si="295"/>
        <v>47</v>
      </c>
      <c r="AL344" s="42">
        <f t="shared" si="296"/>
        <v>52.843000000000004</v>
      </c>
      <c r="AM344" s="43" t="str">
        <f t="shared" si="297"/>
        <v>-37º -47' -52,843" S</v>
      </c>
      <c r="AN344" s="43" t="str">
        <f t="shared" si="298"/>
        <v>122º 28' 42,254" W</v>
      </c>
      <c r="AO344" s="43" t="str">
        <f t="shared" si="299"/>
        <v>10 S 545920 4183533</v>
      </c>
    </row>
    <row r="345" spans="5:41" x14ac:dyDescent="0.25">
      <c r="E345" s="53">
        <v>37.775803000000003</v>
      </c>
      <c r="F345" s="53">
        <v>-122.421237</v>
      </c>
      <c r="G345" s="52">
        <f t="shared" si="266"/>
        <v>-2.1366536600143053</v>
      </c>
      <c r="H345" s="52">
        <f t="shared" si="267"/>
        <v>0.65931213993475157</v>
      </c>
      <c r="I345" s="52">
        <f t="shared" si="268"/>
        <v>10</v>
      </c>
      <c r="J345" s="52">
        <f t="shared" si="269"/>
        <v>-123</v>
      </c>
      <c r="K345" s="52">
        <f t="shared" si="270"/>
        <v>1.0101319938720099E-2</v>
      </c>
      <c r="L345" s="52">
        <f t="shared" si="271"/>
        <v>7.9840867278839558E-3</v>
      </c>
      <c r="M345" s="52">
        <f t="shared" si="272"/>
        <v>7.9842563846147085E-3</v>
      </c>
      <c r="N345" s="52">
        <f t="shared" si="273"/>
        <v>2.4702959020794779E-5</v>
      </c>
      <c r="O345" s="52">
        <f t="shared" si="274"/>
        <v>6383608.7260192623</v>
      </c>
      <c r="P345" s="52">
        <f t="shared" si="275"/>
        <v>1.3420708089409744E-7</v>
      </c>
      <c r="Q345" s="52">
        <f t="shared" si="276"/>
        <v>0.96837276356342605</v>
      </c>
      <c r="R345" s="52">
        <f t="shared" si="277"/>
        <v>0.60499470777561726</v>
      </c>
      <c r="S345" s="52">
        <f t="shared" si="278"/>
        <v>1.1434985217164646</v>
      </c>
      <c r="T345" s="52">
        <f t="shared" si="279"/>
        <v>1.0088725682312527</v>
      </c>
      <c r="U345" s="52">
        <f t="shared" si="280"/>
        <v>1.8074452245784494</v>
      </c>
      <c r="V345" s="52">
        <f t="shared" si="300"/>
        <v>5.0546225567071803E-3</v>
      </c>
      <c r="W345" s="52">
        <f t="shared" si="281"/>
        <v>4.2582015317955055E-5</v>
      </c>
      <c r="X345" s="52">
        <f t="shared" si="282"/>
        <v>1.6740578955036711E-7</v>
      </c>
      <c r="Y345" s="52">
        <f t="shared" si="283"/>
        <v>4180940.3587445174</v>
      </c>
      <c r="Z345" s="38" t="str">
        <f t="shared" si="284"/>
        <v>S</v>
      </c>
      <c r="AA345" s="38" t="str">
        <f t="shared" si="285"/>
        <v>S</v>
      </c>
      <c r="AB345" s="38" t="str">
        <f t="shared" si="286"/>
        <v>U</v>
      </c>
      <c r="AC345" s="50">
        <f t="shared" si="287"/>
        <v>550968.37100770674</v>
      </c>
      <c r="AD345" s="50">
        <f t="shared" si="288"/>
        <v>4181098.0527904448</v>
      </c>
      <c r="AE345" s="51">
        <f t="shared" si="289"/>
        <v>10</v>
      </c>
      <c r="AF345" s="51" t="str">
        <f t="shared" si="290"/>
        <v>S</v>
      </c>
      <c r="AG345" s="40">
        <f t="shared" si="291"/>
        <v>-122</v>
      </c>
      <c r="AH345" s="41">
        <f t="shared" si="292"/>
        <v>-25</v>
      </c>
      <c r="AI345" s="42">
        <f t="shared" si="293"/>
        <v>-16.452999999999999</v>
      </c>
      <c r="AJ345" s="40">
        <f t="shared" si="294"/>
        <v>37</v>
      </c>
      <c r="AK345" s="41">
        <f t="shared" si="295"/>
        <v>46</v>
      </c>
      <c r="AL345" s="42">
        <f t="shared" si="296"/>
        <v>32.890999999999998</v>
      </c>
      <c r="AM345" s="43" t="str">
        <f t="shared" si="297"/>
        <v>-37º -46' -32,891" S</v>
      </c>
      <c r="AN345" s="43" t="str">
        <f t="shared" si="298"/>
        <v>122º 25' 16,453" W</v>
      </c>
      <c r="AO345" s="43" t="str">
        <f t="shared" si="299"/>
        <v>10 S 550968 4181098</v>
      </c>
    </row>
    <row r="346" spans="5:41" x14ac:dyDescent="0.25">
      <c r="E346" s="53">
        <v>37.775599</v>
      </c>
      <c r="F346" s="53">
        <v>-122.409795</v>
      </c>
      <c r="G346" s="52">
        <f t="shared" si="266"/>
        <v>-2.1364539594412921</v>
      </c>
      <c r="H346" s="52">
        <f t="shared" si="267"/>
        <v>0.65930857946307742</v>
      </c>
      <c r="I346" s="52">
        <f t="shared" si="268"/>
        <v>10</v>
      </c>
      <c r="J346" s="52">
        <f t="shared" si="269"/>
        <v>-123</v>
      </c>
      <c r="K346" s="52">
        <f t="shared" si="270"/>
        <v>1.0301020511733316E-2</v>
      </c>
      <c r="L346" s="52">
        <f t="shared" si="271"/>
        <v>8.1419470666624603E-3</v>
      </c>
      <c r="M346" s="52">
        <f t="shared" si="272"/>
        <v>8.1421269872428547E-3</v>
      </c>
      <c r="N346" s="52">
        <f t="shared" si="273"/>
        <v>2.5689333507328271E-5</v>
      </c>
      <c r="O346" s="52">
        <f t="shared" si="274"/>
        <v>6383608.6521627726</v>
      </c>
      <c r="P346" s="52">
        <f t="shared" si="275"/>
        <v>1.3956760354251482E-7</v>
      </c>
      <c r="Q346" s="52">
        <f t="shared" si="276"/>
        <v>0.96837098680727274</v>
      </c>
      <c r="R346" s="52">
        <f t="shared" si="277"/>
        <v>0.60499693654839704</v>
      </c>
      <c r="S346" s="52">
        <f t="shared" si="278"/>
        <v>1.1434940728667138</v>
      </c>
      <c r="T346" s="52">
        <f t="shared" si="279"/>
        <v>1.0088697887871345</v>
      </c>
      <c r="U346" s="52">
        <f t="shared" si="280"/>
        <v>1.8074417516314905</v>
      </c>
      <c r="V346" s="52">
        <f t="shared" si="300"/>
        <v>5.0546225567071803E-3</v>
      </c>
      <c r="W346" s="52">
        <f t="shared" si="281"/>
        <v>4.2582015317955055E-5</v>
      </c>
      <c r="X346" s="52">
        <f t="shared" si="282"/>
        <v>1.6740578955036711E-7</v>
      </c>
      <c r="Y346" s="52">
        <f t="shared" si="283"/>
        <v>4180917.7253852561</v>
      </c>
      <c r="Z346" s="38" t="str">
        <f t="shared" si="284"/>
        <v>S</v>
      </c>
      <c r="AA346" s="38" t="str">
        <f t="shared" si="285"/>
        <v>S</v>
      </c>
      <c r="AB346" s="38" t="str">
        <f t="shared" si="286"/>
        <v>U</v>
      </c>
      <c r="AC346" s="50">
        <f t="shared" si="287"/>
        <v>551976.15470083384</v>
      </c>
      <c r="AD346" s="50">
        <f t="shared" si="288"/>
        <v>4181081.7160597895</v>
      </c>
      <c r="AE346" s="51">
        <f t="shared" si="289"/>
        <v>10</v>
      </c>
      <c r="AF346" s="51" t="str">
        <f t="shared" si="290"/>
        <v>S</v>
      </c>
      <c r="AG346" s="40">
        <f t="shared" si="291"/>
        <v>-122</v>
      </c>
      <c r="AH346" s="41">
        <f t="shared" si="292"/>
        <v>-24</v>
      </c>
      <c r="AI346" s="42">
        <f t="shared" si="293"/>
        <v>-35.262</v>
      </c>
      <c r="AJ346" s="40">
        <f t="shared" si="294"/>
        <v>37</v>
      </c>
      <c r="AK346" s="41">
        <f t="shared" si="295"/>
        <v>46</v>
      </c>
      <c r="AL346" s="42">
        <f t="shared" si="296"/>
        <v>32.155999999999999</v>
      </c>
      <c r="AM346" s="43" t="str">
        <f t="shared" si="297"/>
        <v>-37º -46' -32,156" S</v>
      </c>
      <c r="AN346" s="43" t="str">
        <f t="shared" si="298"/>
        <v>122º 24' 35,262" W</v>
      </c>
      <c r="AO346" s="43" t="str">
        <f t="shared" si="299"/>
        <v>10 S 551976 4181082</v>
      </c>
    </row>
    <row r="347" spans="5:41" x14ac:dyDescent="0.25">
      <c r="E347" s="53">
        <v>37.766770000000001</v>
      </c>
      <c r="F347" s="53">
        <v>-122.44946400000001</v>
      </c>
      <c r="G347" s="52">
        <f t="shared" si="266"/>
        <v>-2.137146314102266</v>
      </c>
      <c r="H347" s="52">
        <f t="shared" si="267"/>
        <v>0.65915448434341883</v>
      </c>
      <c r="I347" s="52">
        <f t="shared" si="268"/>
        <v>10</v>
      </c>
      <c r="J347" s="52">
        <f t="shared" si="269"/>
        <v>-123</v>
      </c>
      <c r="K347" s="52">
        <f t="shared" si="270"/>
        <v>9.6086658507594791E-3</v>
      </c>
      <c r="L347" s="52">
        <f t="shared" si="271"/>
        <v>7.5956329137375437E-3</v>
      </c>
      <c r="M347" s="52">
        <f t="shared" si="272"/>
        <v>7.5957789920295679E-3</v>
      </c>
      <c r="N347" s="52">
        <f t="shared" si="273"/>
        <v>2.2350262954273781E-5</v>
      </c>
      <c r="O347" s="52">
        <f t="shared" si="274"/>
        <v>6383605.4558297368</v>
      </c>
      <c r="P347" s="52">
        <f t="shared" si="275"/>
        <v>1.21494671659287E-7</v>
      </c>
      <c r="Q347" s="52">
        <f t="shared" si="276"/>
        <v>0.96829404279620179</v>
      </c>
      <c r="R347" s="52">
        <f t="shared" si="277"/>
        <v>0.60509334950986338</v>
      </c>
      <c r="S347" s="52">
        <f t="shared" si="278"/>
        <v>1.1433015057415197</v>
      </c>
      <c r="T347" s="52">
        <f t="shared" si="279"/>
        <v>1.0087494666836054</v>
      </c>
      <c r="U347" s="52">
        <f t="shared" si="280"/>
        <v>1.8072913894276423</v>
      </c>
      <c r="V347" s="52">
        <f t="shared" si="300"/>
        <v>5.0546225567071803E-3</v>
      </c>
      <c r="W347" s="52">
        <f t="shared" si="281"/>
        <v>4.2582015317955055E-5</v>
      </c>
      <c r="X347" s="52">
        <f t="shared" si="282"/>
        <v>1.6740578955036711E-7</v>
      </c>
      <c r="Y347" s="52">
        <f t="shared" si="283"/>
        <v>4179938.167662926</v>
      </c>
      <c r="Z347" s="38" t="str">
        <f t="shared" si="284"/>
        <v>S</v>
      </c>
      <c r="AA347" s="38" t="str">
        <f t="shared" si="285"/>
        <v>S</v>
      </c>
      <c r="AB347" s="38" t="str">
        <f t="shared" si="286"/>
        <v>U</v>
      </c>
      <c r="AC347" s="50">
        <f t="shared" si="287"/>
        <v>548488.45817849319</v>
      </c>
      <c r="AD347" s="50">
        <f t="shared" si="288"/>
        <v>4180080.8429407943</v>
      </c>
      <c r="AE347" s="51">
        <f t="shared" si="289"/>
        <v>10</v>
      </c>
      <c r="AF347" s="51" t="str">
        <f t="shared" si="290"/>
        <v>S</v>
      </c>
      <c r="AG347" s="40">
        <f t="shared" si="291"/>
        <v>-122</v>
      </c>
      <c r="AH347" s="41">
        <f t="shared" si="292"/>
        <v>-26</v>
      </c>
      <c r="AI347" s="42">
        <f t="shared" si="293"/>
        <v>-58.07</v>
      </c>
      <c r="AJ347" s="40">
        <f t="shared" si="294"/>
        <v>37</v>
      </c>
      <c r="AK347" s="41">
        <f t="shared" si="295"/>
        <v>46</v>
      </c>
      <c r="AL347" s="42">
        <f t="shared" si="296"/>
        <v>0.372</v>
      </c>
      <c r="AM347" s="43" t="str">
        <f t="shared" si="297"/>
        <v>-37º -46' -0,372" S</v>
      </c>
      <c r="AN347" s="43" t="str">
        <f t="shared" si="298"/>
        <v>122º 26' 58,07" W</v>
      </c>
      <c r="AO347" s="43" t="str">
        <f t="shared" si="299"/>
        <v>10 S 548488 4180081</v>
      </c>
    </row>
    <row r="348" spans="5:41" x14ac:dyDescent="0.25">
      <c r="E348" s="53">
        <v>37.781295776367003</v>
      </c>
      <c r="F348" s="53">
        <v>-122.42408752441</v>
      </c>
      <c r="G348" s="52">
        <f t="shared" si="266"/>
        <v>-2.1367034110506684</v>
      </c>
      <c r="H348" s="52">
        <f t="shared" si="267"/>
        <v>0.6594080069674314</v>
      </c>
      <c r="I348" s="52">
        <f t="shared" si="268"/>
        <v>10</v>
      </c>
      <c r="J348" s="52">
        <f t="shared" si="269"/>
        <v>-123</v>
      </c>
      <c r="K348" s="52">
        <f t="shared" si="270"/>
        <v>1.0051568902357033E-2</v>
      </c>
      <c r="L348" s="52">
        <f t="shared" si="271"/>
        <v>7.9441745085440177E-3</v>
      </c>
      <c r="M348" s="52">
        <f t="shared" si="272"/>
        <v>7.9443416335814553E-3</v>
      </c>
      <c r="N348" s="52">
        <f t="shared" si="273"/>
        <v>2.4461426345046E-5</v>
      </c>
      <c r="O348" s="52">
        <f t="shared" si="274"/>
        <v>6383610.7146847667</v>
      </c>
      <c r="P348" s="52">
        <f t="shared" si="275"/>
        <v>1.328488396863193E-7</v>
      </c>
      <c r="Q348" s="52">
        <f t="shared" si="276"/>
        <v>0.96842058492697503</v>
      </c>
      <c r="R348" s="52">
        <f t="shared" si="277"/>
        <v>0.604934678793555</v>
      </c>
      <c r="S348" s="52">
        <f t="shared" si="278"/>
        <v>1.143618299430919</v>
      </c>
      <c r="T348" s="52">
        <f t="shared" si="279"/>
        <v>1.0089473942715779</v>
      </c>
      <c r="U348" s="52">
        <f t="shared" si="280"/>
        <v>1.8075387133605083</v>
      </c>
      <c r="V348" s="52">
        <f t="shared" si="300"/>
        <v>5.0546225567071803E-3</v>
      </c>
      <c r="W348" s="52">
        <f t="shared" si="281"/>
        <v>4.2582015317955055E-5</v>
      </c>
      <c r="X348" s="52">
        <f t="shared" si="282"/>
        <v>1.6740578955036711E-7</v>
      </c>
      <c r="Y348" s="52">
        <f t="shared" si="283"/>
        <v>4181549.7707107039</v>
      </c>
      <c r="Z348" s="38" t="str">
        <f t="shared" si="284"/>
        <v>S</v>
      </c>
      <c r="AA348" s="38" t="str">
        <f t="shared" si="285"/>
        <v>S</v>
      </c>
      <c r="AB348" s="38" t="str">
        <f t="shared" si="286"/>
        <v>U</v>
      </c>
      <c r="AC348" s="50">
        <f t="shared" si="287"/>
        <v>550713.58661899378</v>
      </c>
      <c r="AD348" s="50">
        <f t="shared" si="288"/>
        <v>4181705.9229547614</v>
      </c>
      <c r="AE348" s="51">
        <f t="shared" si="289"/>
        <v>10</v>
      </c>
      <c r="AF348" s="51" t="str">
        <f t="shared" si="290"/>
        <v>S</v>
      </c>
      <c r="AG348" s="40">
        <f t="shared" si="291"/>
        <v>-122</v>
      </c>
      <c r="AH348" s="41">
        <f t="shared" si="292"/>
        <v>-25</v>
      </c>
      <c r="AI348" s="42">
        <f t="shared" si="293"/>
        <v>-26.715</v>
      </c>
      <c r="AJ348" s="40">
        <f t="shared" si="294"/>
        <v>37</v>
      </c>
      <c r="AK348" s="41">
        <f t="shared" si="295"/>
        <v>46</v>
      </c>
      <c r="AL348" s="42">
        <f t="shared" si="296"/>
        <v>52.664999999999999</v>
      </c>
      <c r="AM348" s="43" t="str">
        <f t="shared" si="297"/>
        <v>-37º -46' -52,665" S</v>
      </c>
      <c r="AN348" s="43" t="str">
        <f t="shared" si="298"/>
        <v>122º 25' 26,715" W</v>
      </c>
      <c r="AO348" s="43" t="str">
        <f t="shared" si="299"/>
        <v>10 S 550714 4181706</v>
      </c>
    </row>
    <row r="349" spans="5:41" x14ac:dyDescent="0.25">
      <c r="E349" s="53">
        <v>37.804028000000002</v>
      </c>
      <c r="F349" s="53">
        <v>-122.42537299999999</v>
      </c>
      <c r="G349" s="52">
        <f t="shared" si="266"/>
        <v>-2.1367258468321677</v>
      </c>
      <c r="H349" s="52">
        <f t="shared" si="267"/>
        <v>0.6598047591161269</v>
      </c>
      <c r="I349" s="52">
        <f t="shared" si="268"/>
        <v>10</v>
      </c>
      <c r="J349" s="52">
        <f t="shared" si="269"/>
        <v>-123</v>
      </c>
      <c r="K349" s="52">
        <f t="shared" si="270"/>
        <v>1.0029133120857736E-2</v>
      </c>
      <c r="L349" s="52">
        <f t="shared" si="271"/>
        <v>7.9240048063409455E-3</v>
      </c>
      <c r="M349" s="52">
        <f t="shared" si="272"/>
        <v>7.9241706616195225E-3</v>
      </c>
      <c r="N349" s="52">
        <f t="shared" si="273"/>
        <v>2.4357313380352075E-5</v>
      </c>
      <c r="O349" s="52">
        <f t="shared" si="274"/>
        <v>6383618.9459732119</v>
      </c>
      <c r="P349" s="52">
        <f t="shared" si="275"/>
        <v>1.3209377216859408E-7</v>
      </c>
      <c r="Q349" s="52">
        <f t="shared" si="276"/>
        <v>0.96861811827874933</v>
      </c>
      <c r="R349" s="52">
        <f t="shared" si="277"/>
        <v>0.60468586691209614</v>
      </c>
      <c r="S349" s="52">
        <f t="shared" si="278"/>
        <v>1.1441138182555015</v>
      </c>
      <c r="T349" s="52">
        <f t="shared" si="279"/>
        <v>1.0092568304196501</v>
      </c>
      <c r="U349" s="52">
        <f t="shared" si="280"/>
        <v>1.8079251799406053</v>
      </c>
      <c r="V349" s="52">
        <f t="shared" si="300"/>
        <v>5.0546225567071803E-3</v>
      </c>
      <c r="W349" s="52">
        <f t="shared" si="281"/>
        <v>4.2582015317955055E-5</v>
      </c>
      <c r="X349" s="52">
        <f t="shared" si="282"/>
        <v>1.6740578955036711E-7</v>
      </c>
      <c r="Y349" s="52">
        <f t="shared" si="283"/>
        <v>4184071.8690889301</v>
      </c>
      <c r="Z349" s="38" t="str">
        <f t="shared" si="284"/>
        <v>S</v>
      </c>
      <c r="AA349" s="38" t="str">
        <f t="shared" si="285"/>
        <v>S</v>
      </c>
      <c r="AB349" s="38" t="str">
        <f t="shared" si="286"/>
        <v>U</v>
      </c>
      <c r="AC349" s="50">
        <f t="shared" si="287"/>
        <v>550584.88819395564</v>
      </c>
      <c r="AD349" s="50">
        <f t="shared" si="288"/>
        <v>4184227.3569166367</v>
      </c>
      <c r="AE349" s="51">
        <f t="shared" si="289"/>
        <v>10</v>
      </c>
      <c r="AF349" s="51" t="str">
        <f t="shared" si="290"/>
        <v>S</v>
      </c>
      <c r="AG349" s="40">
        <f t="shared" si="291"/>
        <v>-122</v>
      </c>
      <c r="AH349" s="41">
        <f t="shared" si="292"/>
        <v>-25</v>
      </c>
      <c r="AI349" s="42">
        <f t="shared" si="293"/>
        <v>-31.343</v>
      </c>
      <c r="AJ349" s="40">
        <f t="shared" si="294"/>
        <v>37</v>
      </c>
      <c r="AK349" s="41">
        <f t="shared" si="295"/>
        <v>48</v>
      </c>
      <c r="AL349" s="42">
        <f t="shared" si="296"/>
        <v>14.500999999999999</v>
      </c>
      <c r="AM349" s="43" t="str">
        <f t="shared" si="297"/>
        <v>-37º -48' -14,501" S</v>
      </c>
      <c r="AN349" s="43" t="str">
        <f t="shared" si="298"/>
        <v>122º 25' 31,343" W</v>
      </c>
      <c r="AO349" s="43" t="str">
        <f t="shared" si="299"/>
        <v>10 S 550585 4184227</v>
      </c>
    </row>
    <row r="350" spans="5:41" x14ac:dyDescent="0.25">
      <c r="E350" s="53">
        <v>37.784042358397997</v>
      </c>
      <c r="F350" s="53">
        <v>-122.42134094238</v>
      </c>
      <c r="G350" s="52">
        <f t="shared" si="266"/>
        <v>-2.1366554741510688</v>
      </c>
      <c r="H350" s="52">
        <f t="shared" si="267"/>
        <v>0.65945594386704842</v>
      </c>
      <c r="I350" s="52">
        <f t="shared" si="268"/>
        <v>10</v>
      </c>
      <c r="J350" s="52">
        <f t="shared" si="269"/>
        <v>-123</v>
      </c>
      <c r="K350" s="52">
        <f t="shared" si="270"/>
        <v>1.0099505801956621E-2</v>
      </c>
      <c r="L350" s="52">
        <f t="shared" si="271"/>
        <v>7.9817631449038313E-3</v>
      </c>
      <c r="M350" s="52">
        <f t="shared" si="272"/>
        <v>7.981932653549937E-3</v>
      </c>
      <c r="N350" s="52">
        <f t="shared" si="273"/>
        <v>2.4695915339711938E-5</v>
      </c>
      <c r="O350" s="52">
        <f t="shared" si="274"/>
        <v>6383611.7091252189</v>
      </c>
      <c r="P350" s="52">
        <f t="shared" si="275"/>
        <v>1.3409907517709651E-7</v>
      </c>
      <c r="Q350" s="52">
        <f t="shared" si="276"/>
        <v>0.96844448394489691</v>
      </c>
      <c r="R350" s="52">
        <f t="shared" si="277"/>
        <v>0.60490464884975925</v>
      </c>
      <c r="S350" s="52">
        <f t="shared" si="278"/>
        <v>1.1436781858394969</v>
      </c>
      <c r="T350" s="52">
        <f t="shared" si="279"/>
        <v>1.0089848015920624</v>
      </c>
      <c r="U350" s="52">
        <f t="shared" si="280"/>
        <v>1.8075854454207434</v>
      </c>
      <c r="V350" s="52">
        <f t="shared" si="300"/>
        <v>5.0546225567071803E-3</v>
      </c>
      <c r="W350" s="52">
        <f t="shared" si="281"/>
        <v>4.2582015317955055E-5</v>
      </c>
      <c r="X350" s="52">
        <f t="shared" si="282"/>
        <v>1.6740578955036711E-7</v>
      </c>
      <c r="Y350" s="52">
        <f t="shared" si="283"/>
        <v>4181854.4984143721</v>
      </c>
      <c r="Z350" s="38" t="str">
        <f t="shared" si="284"/>
        <v>S</v>
      </c>
      <c r="AA350" s="38" t="str">
        <f t="shared" si="285"/>
        <v>S</v>
      </c>
      <c r="AB350" s="38" t="str">
        <f t="shared" si="286"/>
        <v>U</v>
      </c>
      <c r="AC350" s="50">
        <f t="shared" si="287"/>
        <v>550953.56102625863</v>
      </c>
      <c r="AD350" s="50">
        <f t="shared" si="288"/>
        <v>4182012.1475698426</v>
      </c>
      <c r="AE350" s="51">
        <f t="shared" si="289"/>
        <v>10</v>
      </c>
      <c r="AF350" s="51" t="str">
        <f t="shared" si="290"/>
        <v>S</v>
      </c>
      <c r="AG350" s="40">
        <f t="shared" si="291"/>
        <v>-122</v>
      </c>
      <c r="AH350" s="41">
        <f t="shared" si="292"/>
        <v>-25</v>
      </c>
      <c r="AI350" s="42">
        <f t="shared" si="293"/>
        <v>-16.827000000000002</v>
      </c>
      <c r="AJ350" s="40">
        <f t="shared" si="294"/>
        <v>37</v>
      </c>
      <c r="AK350" s="41">
        <f t="shared" si="295"/>
        <v>47</v>
      </c>
      <c r="AL350" s="42">
        <f t="shared" si="296"/>
        <v>2.552</v>
      </c>
      <c r="AM350" s="43" t="str">
        <f t="shared" si="297"/>
        <v>-37º -47' -2,552" S</v>
      </c>
      <c r="AN350" s="43" t="str">
        <f t="shared" si="298"/>
        <v>122º 25' 16,827" W</v>
      </c>
      <c r="AO350" s="43" t="str">
        <f t="shared" si="299"/>
        <v>10 S 550954 4182012</v>
      </c>
    </row>
    <row r="351" spans="5:41" x14ac:dyDescent="0.25">
      <c r="E351" s="53">
        <v>37.752341999999999</v>
      </c>
      <c r="F351" s="53">
        <v>-122.433243</v>
      </c>
      <c r="G351" s="52">
        <f t="shared" si="266"/>
        <v>-2.1368632042442997</v>
      </c>
      <c r="H351" s="52">
        <f t="shared" si="267"/>
        <v>0.65890266823894106</v>
      </c>
      <c r="I351" s="52">
        <f t="shared" si="268"/>
        <v>10</v>
      </c>
      <c r="J351" s="52">
        <f t="shared" si="269"/>
        <v>-123</v>
      </c>
      <c r="K351" s="52">
        <f t="shared" si="270"/>
        <v>9.8917757087257918E-3</v>
      </c>
      <c r="L351" s="52">
        <f t="shared" si="271"/>
        <v>7.8209488284187827E-3</v>
      </c>
      <c r="M351" s="52">
        <f t="shared" si="272"/>
        <v>7.821108296224252E-3</v>
      </c>
      <c r="N351" s="52">
        <f t="shared" si="273"/>
        <v>2.3683672266905376E-5</v>
      </c>
      <c r="O351" s="52">
        <f t="shared" si="274"/>
        <v>6383600.2330670981</v>
      </c>
      <c r="P351" s="52">
        <f t="shared" si="275"/>
        <v>1.288601414708566E-7</v>
      </c>
      <c r="Q351" s="52">
        <f t="shared" si="276"/>
        <v>0.96816810601422931</v>
      </c>
      <c r="R351" s="52">
        <f t="shared" si="277"/>
        <v>0.6052507058338098</v>
      </c>
      <c r="S351" s="52">
        <f t="shared" si="278"/>
        <v>1.1429867212460558</v>
      </c>
      <c r="T351" s="52">
        <f t="shared" si="279"/>
        <v>1.0085527173929942</v>
      </c>
      <c r="U351" s="52">
        <f t="shared" si="280"/>
        <v>1.8070454415845643</v>
      </c>
      <c r="V351" s="52">
        <f t="shared" si="300"/>
        <v>5.0546225567071803E-3</v>
      </c>
      <c r="W351" s="52">
        <f t="shared" si="281"/>
        <v>4.2582015317955055E-5</v>
      </c>
      <c r="X351" s="52">
        <f t="shared" si="282"/>
        <v>1.6740578955036711E-7</v>
      </c>
      <c r="Y351" s="52">
        <f t="shared" si="283"/>
        <v>4178337.4166313</v>
      </c>
      <c r="Z351" s="38" t="str">
        <f t="shared" si="284"/>
        <v>S</v>
      </c>
      <c r="AA351" s="38" t="str">
        <f t="shared" si="285"/>
        <v>S</v>
      </c>
      <c r="AB351" s="38" t="str">
        <f t="shared" si="286"/>
        <v>U</v>
      </c>
      <c r="AC351" s="50">
        <f t="shared" si="287"/>
        <v>549926.83088714618</v>
      </c>
      <c r="AD351" s="50">
        <f t="shared" si="288"/>
        <v>4178488.6037465851</v>
      </c>
      <c r="AE351" s="51">
        <f t="shared" si="289"/>
        <v>10</v>
      </c>
      <c r="AF351" s="51" t="str">
        <f t="shared" si="290"/>
        <v>S</v>
      </c>
      <c r="AG351" s="40">
        <f t="shared" si="291"/>
        <v>-122</v>
      </c>
      <c r="AH351" s="41">
        <f t="shared" si="292"/>
        <v>-25</v>
      </c>
      <c r="AI351" s="42">
        <f t="shared" si="293"/>
        <v>-59.674999999999997</v>
      </c>
      <c r="AJ351" s="40">
        <f t="shared" si="294"/>
        <v>37</v>
      </c>
      <c r="AK351" s="41">
        <f t="shared" si="295"/>
        <v>45</v>
      </c>
      <c r="AL351" s="42">
        <f t="shared" si="296"/>
        <v>8.4309999999999992</v>
      </c>
      <c r="AM351" s="43" t="str">
        <f t="shared" si="297"/>
        <v>-37º -45' -8,431" S</v>
      </c>
      <c r="AN351" s="43" t="str">
        <f t="shared" si="298"/>
        <v>122º 25' 59,675" W</v>
      </c>
      <c r="AO351" s="43" t="str">
        <f t="shared" si="299"/>
        <v>10 S 549927 4178489</v>
      </c>
    </row>
    <row r="352" spans="5:41" x14ac:dyDescent="0.25">
      <c r="E352" s="53">
        <v>37.782580000000003</v>
      </c>
      <c r="F352" s="53">
        <v>-122.46533100000001</v>
      </c>
      <c r="G352" s="52">
        <f t="shared" si="266"/>
        <v>-2.1374232454946798</v>
      </c>
      <c r="H352" s="52">
        <f t="shared" si="267"/>
        <v>0.65943042089815918</v>
      </c>
      <c r="I352" s="52">
        <f t="shared" si="268"/>
        <v>10</v>
      </c>
      <c r="J352" s="52">
        <f t="shared" si="269"/>
        <v>-123</v>
      </c>
      <c r="K352" s="52">
        <f t="shared" si="270"/>
        <v>9.3317344583456752E-3</v>
      </c>
      <c r="L352" s="52">
        <f t="shared" si="271"/>
        <v>7.3751483066062749E-3</v>
      </c>
      <c r="M352" s="52">
        <f t="shared" si="272"/>
        <v>7.3752820293235171E-3</v>
      </c>
      <c r="N352" s="52">
        <f t="shared" si="273"/>
        <v>2.1083486829831521E-5</v>
      </c>
      <c r="O352" s="52">
        <f t="shared" si="274"/>
        <v>6383611.1796537228</v>
      </c>
      <c r="P352" s="52">
        <f t="shared" si="275"/>
        <v>1.1449436549609118E-7</v>
      </c>
      <c r="Q352" s="52">
        <f t="shared" si="276"/>
        <v>0.9684317605359859</v>
      </c>
      <c r="R352" s="52">
        <f t="shared" si="277"/>
        <v>0.6049206387524374</v>
      </c>
      <c r="S352" s="52">
        <f t="shared" si="278"/>
        <v>1.1436463011661522</v>
      </c>
      <c r="T352" s="52">
        <f t="shared" si="279"/>
        <v>1.0089648855627236</v>
      </c>
      <c r="U352" s="52">
        <f t="shared" si="280"/>
        <v>1.8075605652395736</v>
      </c>
      <c r="V352" s="52">
        <f t="shared" si="300"/>
        <v>5.0546225567071803E-3</v>
      </c>
      <c r="W352" s="52">
        <f t="shared" si="281"/>
        <v>4.2582015317955055E-5</v>
      </c>
      <c r="X352" s="52">
        <f t="shared" si="282"/>
        <v>1.6740578955036711E-7</v>
      </c>
      <c r="Y352" s="52">
        <f t="shared" si="283"/>
        <v>4181692.2526994362</v>
      </c>
      <c r="Z352" s="38" t="str">
        <f t="shared" si="284"/>
        <v>S</v>
      </c>
      <c r="AA352" s="38" t="str">
        <f t="shared" si="285"/>
        <v>S</v>
      </c>
      <c r="AB352" s="38" t="str">
        <f t="shared" si="286"/>
        <v>U</v>
      </c>
      <c r="AC352" s="50">
        <f t="shared" si="287"/>
        <v>547080.9346123226</v>
      </c>
      <c r="AD352" s="50">
        <f t="shared" si="288"/>
        <v>4181826.841497079</v>
      </c>
      <c r="AE352" s="51">
        <f t="shared" si="289"/>
        <v>10</v>
      </c>
      <c r="AF352" s="51" t="str">
        <f t="shared" si="290"/>
        <v>S</v>
      </c>
      <c r="AG352" s="40">
        <f t="shared" si="291"/>
        <v>-122</v>
      </c>
      <c r="AH352" s="41">
        <f t="shared" si="292"/>
        <v>-27</v>
      </c>
      <c r="AI352" s="42">
        <f t="shared" si="293"/>
        <v>-55.192</v>
      </c>
      <c r="AJ352" s="40">
        <f t="shared" si="294"/>
        <v>37</v>
      </c>
      <c r="AK352" s="41">
        <f t="shared" si="295"/>
        <v>46</v>
      </c>
      <c r="AL352" s="42">
        <f t="shared" si="296"/>
        <v>57.287999999999997</v>
      </c>
      <c r="AM352" s="43" t="str">
        <f t="shared" si="297"/>
        <v>-37º -46' -57,288" S</v>
      </c>
      <c r="AN352" s="43" t="str">
        <f t="shared" si="298"/>
        <v>122º 27' 55,192" W</v>
      </c>
      <c r="AO352" s="43" t="str">
        <f t="shared" si="299"/>
        <v>10 S 547081 4181827</v>
      </c>
    </row>
    <row r="353" spans="5:41" x14ac:dyDescent="0.25">
      <c r="E353" s="53">
        <v>37.779761000000001</v>
      </c>
      <c r="F353" s="53">
        <v>-122.41156599999999</v>
      </c>
      <c r="G353" s="52">
        <f t="shared" si="266"/>
        <v>-2.136484869222345</v>
      </c>
      <c r="H353" s="52">
        <f t="shared" si="267"/>
        <v>0.65938122006654543</v>
      </c>
      <c r="I353" s="52">
        <f t="shared" si="268"/>
        <v>10</v>
      </c>
      <c r="J353" s="52">
        <f t="shared" si="269"/>
        <v>-123</v>
      </c>
      <c r="K353" s="52">
        <f t="shared" si="270"/>
        <v>1.0270110730680404E-2</v>
      </c>
      <c r="L353" s="52">
        <f t="shared" si="271"/>
        <v>8.1170597670692131E-3</v>
      </c>
      <c r="M353" s="52">
        <f t="shared" si="272"/>
        <v>8.117238042767233E-3</v>
      </c>
      <c r="N353" s="52">
        <f t="shared" si="273"/>
        <v>2.5536347099452961E-5</v>
      </c>
      <c r="O353" s="52">
        <f t="shared" si="274"/>
        <v>6383610.1590072829</v>
      </c>
      <c r="P353" s="52">
        <f t="shared" si="275"/>
        <v>1.3870002541907051E-7</v>
      </c>
      <c r="Q353" s="52">
        <f t="shared" si="276"/>
        <v>0.96840722639789245</v>
      </c>
      <c r="R353" s="52">
        <f t="shared" si="277"/>
        <v>0.60495145550519414</v>
      </c>
      <c r="S353" s="52">
        <f t="shared" si="278"/>
        <v>1.1435848332654917</v>
      </c>
      <c r="T353" s="52">
        <f t="shared" si="279"/>
        <v>1.0089264888254172</v>
      </c>
      <c r="U353" s="52">
        <f t="shared" si="280"/>
        <v>1.8075125951797331</v>
      </c>
      <c r="V353" s="52">
        <f t="shared" si="300"/>
        <v>5.0546225567071803E-3</v>
      </c>
      <c r="W353" s="52">
        <f t="shared" si="281"/>
        <v>4.2582015317955055E-5</v>
      </c>
      <c r="X353" s="52">
        <f t="shared" si="282"/>
        <v>1.6740578955036711E-7</v>
      </c>
      <c r="Y353" s="52">
        <f t="shared" si="283"/>
        <v>4181379.4904487892</v>
      </c>
      <c r="Z353" s="38" t="str">
        <f t="shared" si="284"/>
        <v>S</v>
      </c>
      <c r="AA353" s="38" t="str">
        <f t="shared" si="285"/>
        <v>S</v>
      </c>
      <c r="AB353" s="38" t="str">
        <f t="shared" si="286"/>
        <v>U</v>
      </c>
      <c r="AC353" s="50">
        <f t="shared" si="287"/>
        <v>551817.28562857548</v>
      </c>
      <c r="AD353" s="50">
        <f t="shared" si="288"/>
        <v>4181542.5045561674</v>
      </c>
      <c r="AE353" s="51">
        <f t="shared" si="289"/>
        <v>10</v>
      </c>
      <c r="AF353" s="51" t="str">
        <f t="shared" si="290"/>
        <v>S</v>
      </c>
      <c r="AG353" s="40">
        <f t="shared" si="291"/>
        <v>-122</v>
      </c>
      <c r="AH353" s="41">
        <f t="shared" si="292"/>
        <v>-24</v>
      </c>
      <c r="AI353" s="42">
        <f t="shared" si="293"/>
        <v>-41.637999999999998</v>
      </c>
      <c r="AJ353" s="40">
        <f t="shared" si="294"/>
        <v>37</v>
      </c>
      <c r="AK353" s="41">
        <f t="shared" si="295"/>
        <v>46</v>
      </c>
      <c r="AL353" s="42">
        <f t="shared" si="296"/>
        <v>47.14</v>
      </c>
      <c r="AM353" s="43" t="str">
        <f t="shared" si="297"/>
        <v>-37º -46' -47,14" S</v>
      </c>
      <c r="AN353" s="43" t="str">
        <f t="shared" si="298"/>
        <v>122º 24' 41,638" W</v>
      </c>
      <c r="AO353" s="43" t="str">
        <f t="shared" si="299"/>
        <v>10 S 551817 4181543</v>
      </c>
    </row>
    <row r="354" spans="5:41" x14ac:dyDescent="0.25">
      <c r="E354" s="53">
        <v>37.805169999999997</v>
      </c>
      <c r="F354" s="53">
        <v>-122.44778599999999</v>
      </c>
      <c r="G354" s="52">
        <f t="shared" si="266"/>
        <v>-2.1371170274774172</v>
      </c>
      <c r="H354" s="52">
        <f t="shared" si="267"/>
        <v>0.65982469077618455</v>
      </c>
      <c r="I354" s="52">
        <f t="shared" si="268"/>
        <v>10</v>
      </c>
      <c r="J354" s="52">
        <f t="shared" si="269"/>
        <v>-123</v>
      </c>
      <c r="K354" s="52">
        <f t="shared" si="270"/>
        <v>9.6379524756082802E-3</v>
      </c>
      <c r="L354" s="52">
        <f t="shared" si="271"/>
        <v>7.6148255103372937E-3</v>
      </c>
      <c r="M354" s="52">
        <f t="shared" si="272"/>
        <v>7.6149726987845348E-3</v>
      </c>
      <c r="N354" s="52">
        <f t="shared" si="273"/>
        <v>2.2494473370437973E-5</v>
      </c>
      <c r="O354" s="52">
        <f t="shared" si="274"/>
        <v>6383619.3595340149</v>
      </c>
      <c r="P354" s="52">
        <f t="shared" si="275"/>
        <v>1.2198262417397848E-7</v>
      </c>
      <c r="Q354" s="52">
        <f t="shared" si="276"/>
        <v>0.96862802568478024</v>
      </c>
      <c r="R354" s="52">
        <f t="shared" si="277"/>
        <v>0.60467335128619393</v>
      </c>
      <c r="S354" s="52">
        <f t="shared" si="278"/>
        <v>1.1441387036185746</v>
      </c>
      <c r="T354" s="52">
        <f t="shared" si="279"/>
        <v>1.0092723655354794</v>
      </c>
      <c r="U354" s="52">
        <f t="shared" si="280"/>
        <v>1.8079445760670059</v>
      </c>
      <c r="V354" s="52">
        <f t="shared" si="300"/>
        <v>5.0546225567071803E-3</v>
      </c>
      <c r="W354" s="52">
        <f t="shared" si="281"/>
        <v>4.2582015317955055E-5</v>
      </c>
      <c r="X354" s="52">
        <f t="shared" si="282"/>
        <v>1.6740578955036711E-7</v>
      </c>
      <c r="Y354" s="52">
        <f t="shared" si="283"/>
        <v>4184198.5721447053</v>
      </c>
      <c r="Z354" s="38" t="str">
        <f t="shared" si="284"/>
        <v>S</v>
      </c>
      <c r="AA354" s="38" t="str">
        <f t="shared" si="285"/>
        <v>S</v>
      </c>
      <c r="AB354" s="38" t="str">
        <f t="shared" si="286"/>
        <v>U</v>
      </c>
      <c r="AC354" s="50">
        <f t="shared" si="287"/>
        <v>548611.08911885321</v>
      </c>
      <c r="AD354" s="50">
        <f t="shared" si="288"/>
        <v>4184342.1683179117</v>
      </c>
      <c r="AE354" s="51">
        <f t="shared" si="289"/>
        <v>10</v>
      </c>
      <c r="AF354" s="51" t="str">
        <f t="shared" si="290"/>
        <v>S</v>
      </c>
      <c r="AG354" s="40">
        <f t="shared" si="291"/>
        <v>-122</v>
      </c>
      <c r="AH354" s="41">
        <f t="shared" si="292"/>
        <v>-26</v>
      </c>
      <c r="AI354" s="42">
        <f t="shared" si="293"/>
        <v>-52.03</v>
      </c>
      <c r="AJ354" s="40">
        <f t="shared" si="294"/>
        <v>37</v>
      </c>
      <c r="AK354" s="41">
        <f t="shared" si="295"/>
        <v>48</v>
      </c>
      <c r="AL354" s="42">
        <f t="shared" si="296"/>
        <v>18.611999999999998</v>
      </c>
      <c r="AM354" s="43" t="str">
        <f t="shared" si="297"/>
        <v>-37º -48' -18,612" S</v>
      </c>
      <c r="AN354" s="43" t="str">
        <f t="shared" si="298"/>
        <v>122º 26' 52,03" W</v>
      </c>
      <c r="AO354" s="43" t="str">
        <f t="shared" si="299"/>
        <v>10 S 548611 4184342</v>
      </c>
    </row>
    <row r="355" spans="5:41" x14ac:dyDescent="0.25">
      <c r="E355" s="53">
        <v>37.785415649413999</v>
      </c>
      <c r="F355" s="53">
        <v>-122.43782043457</v>
      </c>
      <c r="G355" s="52">
        <f t="shared" si="266"/>
        <v>-2.1369430955488409</v>
      </c>
      <c r="H355" s="52">
        <f t="shared" si="267"/>
        <v>0.65947991231686565</v>
      </c>
      <c r="I355" s="52">
        <f t="shared" si="268"/>
        <v>10</v>
      </c>
      <c r="J355" s="52">
        <f t="shared" si="269"/>
        <v>-123</v>
      </c>
      <c r="K355" s="52">
        <f t="shared" si="270"/>
        <v>9.8118844041845676E-3</v>
      </c>
      <c r="L355" s="52">
        <f t="shared" si="271"/>
        <v>7.7543157437750566E-3</v>
      </c>
      <c r="M355" s="52">
        <f t="shared" si="272"/>
        <v>7.7544711701996562E-3</v>
      </c>
      <c r="N355" s="52">
        <f t="shared" si="273"/>
        <v>2.3309583574548931E-5</v>
      </c>
      <c r="O355" s="52">
        <f t="shared" si="274"/>
        <v>6383612.206354823</v>
      </c>
      <c r="P355" s="52">
        <f t="shared" si="275"/>
        <v>1.2656041667479554E-7</v>
      </c>
      <c r="Q355" s="52">
        <f t="shared" si="276"/>
        <v>0.96845643011572569</v>
      </c>
      <c r="R355" s="52">
        <f t="shared" si="277"/>
        <v>0.60488963054476097</v>
      </c>
      <c r="S355" s="52">
        <f t="shared" si="278"/>
        <v>1.1437081273747285</v>
      </c>
      <c r="T355" s="52">
        <f t="shared" si="279"/>
        <v>1.0090035031672366</v>
      </c>
      <c r="U355" s="52">
        <f t="shared" si="280"/>
        <v>1.8076088075437162</v>
      </c>
      <c r="V355" s="52">
        <f t="shared" si="300"/>
        <v>5.0546225567071803E-3</v>
      </c>
      <c r="W355" s="52">
        <f t="shared" si="281"/>
        <v>4.2582015317955055E-5</v>
      </c>
      <c r="X355" s="52">
        <f t="shared" si="282"/>
        <v>1.6740578955036711E-7</v>
      </c>
      <c r="Y355" s="52">
        <f t="shared" si="283"/>
        <v>4182006.8623196664</v>
      </c>
      <c r="Z355" s="38" t="str">
        <f t="shared" si="284"/>
        <v>S</v>
      </c>
      <c r="AA355" s="38" t="str">
        <f t="shared" si="285"/>
        <v>S</v>
      </c>
      <c r="AB355" s="38" t="str">
        <f t="shared" si="286"/>
        <v>U</v>
      </c>
      <c r="AC355" s="50">
        <f t="shared" si="287"/>
        <v>549501.53890422476</v>
      </c>
      <c r="AD355" s="50">
        <f t="shared" si="288"/>
        <v>4182155.6616807301</v>
      </c>
      <c r="AE355" s="51">
        <f t="shared" si="289"/>
        <v>10</v>
      </c>
      <c r="AF355" s="51" t="str">
        <f t="shared" si="290"/>
        <v>S</v>
      </c>
      <c r="AG355" s="40">
        <f t="shared" si="291"/>
        <v>-122</v>
      </c>
      <c r="AH355" s="41">
        <f t="shared" si="292"/>
        <v>-26</v>
      </c>
      <c r="AI355" s="42">
        <f t="shared" si="293"/>
        <v>-16.154</v>
      </c>
      <c r="AJ355" s="40">
        <f t="shared" si="294"/>
        <v>37</v>
      </c>
      <c r="AK355" s="41">
        <f t="shared" si="295"/>
        <v>47</v>
      </c>
      <c r="AL355" s="42">
        <f t="shared" si="296"/>
        <v>7.4960000000000004</v>
      </c>
      <c r="AM355" s="43" t="str">
        <f t="shared" si="297"/>
        <v>-37º -47' -7,496" S</v>
      </c>
      <c r="AN355" s="43" t="str">
        <f t="shared" si="298"/>
        <v>122º 26' 16,154" W</v>
      </c>
      <c r="AO355" s="43" t="str">
        <f t="shared" si="299"/>
        <v>10 S 549502 4182156</v>
      </c>
    </row>
    <row r="356" spans="5:41" x14ac:dyDescent="0.25">
      <c r="E356" s="53">
        <v>37.756585000000001</v>
      </c>
      <c r="F356" s="53">
        <v>-122.47102599999999</v>
      </c>
      <c r="G356" s="52">
        <f t="shared" si="266"/>
        <v>-2.1375226419955808</v>
      </c>
      <c r="H356" s="52">
        <f t="shared" si="267"/>
        <v>0.65897672255910322</v>
      </c>
      <c r="I356" s="52">
        <f t="shared" si="268"/>
        <v>10</v>
      </c>
      <c r="J356" s="52">
        <f t="shared" si="269"/>
        <v>-123</v>
      </c>
      <c r="K356" s="52">
        <f t="shared" si="270"/>
        <v>9.2323379574446029E-3</v>
      </c>
      <c r="L356" s="52">
        <f t="shared" si="271"/>
        <v>7.2991600164507911E-3</v>
      </c>
      <c r="M356" s="52">
        <f t="shared" si="272"/>
        <v>7.2992896481704457E-3</v>
      </c>
      <c r="N356" s="52">
        <f t="shared" si="273"/>
        <v>2.0631902510226396E-5</v>
      </c>
      <c r="O356" s="52">
        <f t="shared" si="274"/>
        <v>6383601.7689102627</v>
      </c>
      <c r="P356" s="52">
        <f t="shared" si="275"/>
        <v>1.1222597519883847E-7</v>
      </c>
      <c r="Q356" s="52">
        <f t="shared" si="276"/>
        <v>0.96820516711459303</v>
      </c>
      <c r="R356" s="52">
        <f t="shared" si="277"/>
        <v>0.60520445583202276</v>
      </c>
      <c r="S356" s="52">
        <f t="shared" si="278"/>
        <v>1.1430793061163997</v>
      </c>
      <c r="T356" s="52">
        <f t="shared" si="279"/>
        <v>1.0086105935453054</v>
      </c>
      <c r="U356" s="52">
        <f t="shared" si="280"/>
        <v>1.8071178000378962</v>
      </c>
      <c r="V356" s="52">
        <f t="shared" si="300"/>
        <v>5.0546225567071803E-3</v>
      </c>
      <c r="W356" s="52">
        <f t="shared" si="281"/>
        <v>4.2582015317955055E-5</v>
      </c>
      <c r="X356" s="52">
        <f t="shared" si="282"/>
        <v>1.6740578955036711E-7</v>
      </c>
      <c r="Y356" s="52">
        <f t="shared" si="283"/>
        <v>4178808.1666134996</v>
      </c>
      <c r="Z356" s="38" t="str">
        <f t="shared" si="284"/>
        <v>S</v>
      </c>
      <c r="AA356" s="38" t="str">
        <f t="shared" si="285"/>
        <v>S</v>
      </c>
      <c r="AB356" s="38" t="str">
        <f t="shared" si="286"/>
        <v>U</v>
      </c>
      <c r="AC356" s="50">
        <f t="shared" si="287"/>
        <v>546595.76005293406</v>
      </c>
      <c r="AD356" s="50">
        <f t="shared" si="288"/>
        <v>4178939.8724776409</v>
      </c>
      <c r="AE356" s="51">
        <f t="shared" si="289"/>
        <v>10</v>
      </c>
      <c r="AF356" s="51" t="str">
        <f t="shared" si="290"/>
        <v>S</v>
      </c>
      <c r="AG356" s="40">
        <f t="shared" si="291"/>
        <v>-122</v>
      </c>
      <c r="AH356" s="41">
        <f t="shared" si="292"/>
        <v>-28</v>
      </c>
      <c r="AI356" s="42">
        <f t="shared" si="293"/>
        <v>-15.694000000000001</v>
      </c>
      <c r="AJ356" s="40">
        <f t="shared" si="294"/>
        <v>37</v>
      </c>
      <c r="AK356" s="41">
        <f t="shared" si="295"/>
        <v>45</v>
      </c>
      <c r="AL356" s="42">
        <f t="shared" si="296"/>
        <v>23.706</v>
      </c>
      <c r="AM356" s="43" t="str">
        <f t="shared" si="297"/>
        <v>-37º -45' -23,706" S</v>
      </c>
      <c r="AN356" s="43" t="str">
        <f t="shared" si="298"/>
        <v>122º 28' 15,694" W</v>
      </c>
      <c r="AO356" s="43" t="str">
        <f t="shared" si="299"/>
        <v>10 S 546596 4178940</v>
      </c>
    </row>
    <row r="357" spans="5:41" x14ac:dyDescent="0.25">
      <c r="E357" s="53">
        <v>37.718046999999999</v>
      </c>
      <c r="F357" s="53">
        <v>-122.49995800000001</v>
      </c>
      <c r="G357" s="52">
        <f t="shared" si="266"/>
        <v>-2.1380276006547678</v>
      </c>
      <c r="H357" s="52">
        <f t="shared" si="267"/>
        <v>0.65830410757196967</v>
      </c>
      <c r="I357" s="52">
        <f t="shared" si="268"/>
        <v>10</v>
      </c>
      <c r="J357" s="52">
        <f t="shared" si="269"/>
        <v>-123</v>
      </c>
      <c r="K357" s="52">
        <f t="shared" si="270"/>
        <v>8.7273792982576204E-3</v>
      </c>
      <c r="L357" s="52">
        <f t="shared" si="271"/>
        <v>6.9035388465520115E-3</v>
      </c>
      <c r="M357" s="52">
        <f t="shared" si="272"/>
        <v>6.9036485212591002E-3</v>
      </c>
      <c r="N357" s="52">
        <f t="shared" si="273"/>
        <v>1.8430254507650901E-5</v>
      </c>
      <c r="O357" s="52">
        <f t="shared" si="274"/>
        <v>6383587.8214721428</v>
      </c>
      <c r="P357" s="52">
        <f t="shared" si="275"/>
        <v>1.0049435961028814E-7</v>
      </c>
      <c r="Q357" s="52">
        <f t="shared" si="276"/>
        <v>0.96786777185069284</v>
      </c>
      <c r="R357" s="52">
        <f t="shared" si="277"/>
        <v>0.60562375135895841</v>
      </c>
      <c r="S357" s="52">
        <f t="shared" si="278"/>
        <v>1.1422379934973161</v>
      </c>
      <c r="T357" s="52">
        <f t="shared" si="279"/>
        <v>1.0080844329627268</v>
      </c>
      <c r="U357" s="52">
        <f t="shared" si="280"/>
        <v>1.8064596737305376</v>
      </c>
      <c r="V357" s="52">
        <f t="shared" si="300"/>
        <v>5.0546225567071803E-3</v>
      </c>
      <c r="W357" s="52">
        <f t="shared" si="281"/>
        <v>4.2582015317955055E-5</v>
      </c>
      <c r="X357" s="52">
        <f t="shared" si="282"/>
        <v>1.6740578955036711E-7</v>
      </c>
      <c r="Y357" s="52">
        <f t="shared" si="283"/>
        <v>4174532.4866933497</v>
      </c>
      <c r="Z357" s="38" t="str">
        <f t="shared" si="284"/>
        <v>S</v>
      </c>
      <c r="AA357" s="38" t="str">
        <f t="shared" si="285"/>
        <v>S</v>
      </c>
      <c r="AB357" s="38" t="str">
        <f t="shared" si="286"/>
        <v>U</v>
      </c>
      <c r="AC357" s="50">
        <f t="shared" si="287"/>
        <v>544070.04810029746</v>
      </c>
      <c r="AD357" s="50">
        <f t="shared" si="288"/>
        <v>4174650.1378533947</v>
      </c>
      <c r="AE357" s="51">
        <f t="shared" si="289"/>
        <v>10</v>
      </c>
      <c r="AF357" s="51" t="str">
        <f t="shared" si="290"/>
        <v>S</v>
      </c>
      <c r="AG357" s="40">
        <f t="shared" si="291"/>
        <v>-122</v>
      </c>
      <c r="AH357" s="41">
        <f t="shared" si="292"/>
        <v>-29</v>
      </c>
      <c r="AI357" s="42">
        <f t="shared" si="293"/>
        <v>-59.848999999999997</v>
      </c>
      <c r="AJ357" s="40">
        <f t="shared" si="294"/>
        <v>37</v>
      </c>
      <c r="AK357" s="41">
        <f t="shared" si="295"/>
        <v>43</v>
      </c>
      <c r="AL357" s="42">
        <f t="shared" si="296"/>
        <v>4.9690000000000003</v>
      </c>
      <c r="AM357" s="43" t="str">
        <f t="shared" si="297"/>
        <v>-37º -43' -4,969" S</v>
      </c>
      <c r="AN357" s="43" t="str">
        <f t="shared" si="298"/>
        <v>122º 29' 59,849" W</v>
      </c>
      <c r="AO357" s="43" t="str">
        <f t="shared" si="299"/>
        <v>10 S 544070 4174650</v>
      </c>
    </row>
    <row r="358" spans="5:41" x14ac:dyDescent="0.25">
      <c r="E358" s="53">
        <v>37.787951</v>
      </c>
      <c r="F358" s="53">
        <v>-122.43718699999999</v>
      </c>
      <c r="G358" s="52">
        <f t="shared" si="266"/>
        <v>-2.1369320400299983</v>
      </c>
      <c r="H358" s="52">
        <f t="shared" si="267"/>
        <v>0.65952416253228374</v>
      </c>
      <c r="I358" s="52">
        <f t="shared" si="268"/>
        <v>10</v>
      </c>
      <c r="J358" s="52">
        <f t="shared" si="269"/>
        <v>-123</v>
      </c>
      <c r="K358" s="52">
        <f t="shared" si="270"/>
        <v>9.8229399230271852E-3</v>
      </c>
      <c r="L358" s="52">
        <f t="shared" si="271"/>
        <v>7.7627862943821877E-3</v>
      </c>
      <c r="M358" s="52">
        <f t="shared" si="272"/>
        <v>7.7629422307232167E-3</v>
      </c>
      <c r="N358" s="52">
        <f t="shared" si="273"/>
        <v>2.3362674212545897E-5</v>
      </c>
      <c r="O358" s="52">
        <f t="shared" si="274"/>
        <v>6383613.1243495485</v>
      </c>
      <c r="P358" s="52">
        <f t="shared" si="275"/>
        <v>1.2682837676143197E-7</v>
      </c>
      <c r="Q358" s="52">
        <f t="shared" si="276"/>
        <v>0.96847847912156604</v>
      </c>
      <c r="R358" s="52">
        <f t="shared" si="277"/>
        <v>0.60486189812375035</v>
      </c>
      <c r="S358" s="52">
        <f t="shared" si="278"/>
        <v>1.1437634020930667</v>
      </c>
      <c r="T358" s="52">
        <f t="shared" si="279"/>
        <v>1.0090380261007377</v>
      </c>
      <c r="U358" s="52">
        <f t="shared" si="280"/>
        <v>1.8076519315242201</v>
      </c>
      <c r="V358" s="52">
        <f t="shared" si="300"/>
        <v>5.0546225567071803E-3</v>
      </c>
      <c r="W358" s="52">
        <f t="shared" si="281"/>
        <v>4.2582015317955055E-5</v>
      </c>
      <c r="X358" s="52">
        <f t="shared" si="282"/>
        <v>1.6740578955036711E-7</v>
      </c>
      <c r="Y358" s="52">
        <f t="shared" si="283"/>
        <v>4182288.1545152268</v>
      </c>
      <c r="Z358" s="38" t="str">
        <f t="shared" si="284"/>
        <v>S</v>
      </c>
      <c r="AA358" s="38" t="str">
        <f t="shared" si="285"/>
        <v>S</v>
      </c>
      <c r="AB358" s="38" t="str">
        <f t="shared" si="286"/>
        <v>U</v>
      </c>
      <c r="AC358" s="50">
        <f t="shared" si="287"/>
        <v>549555.62200263166</v>
      </c>
      <c r="AD358" s="50">
        <f t="shared" si="288"/>
        <v>4182437.292807865</v>
      </c>
      <c r="AE358" s="51">
        <f t="shared" si="289"/>
        <v>10</v>
      </c>
      <c r="AF358" s="51" t="str">
        <f t="shared" si="290"/>
        <v>S</v>
      </c>
      <c r="AG358" s="40">
        <f t="shared" si="291"/>
        <v>-122</v>
      </c>
      <c r="AH358" s="41">
        <f t="shared" si="292"/>
        <v>-26</v>
      </c>
      <c r="AI358" s="42">
        <f t="shared" si="293"/>
        <v>-13.872999999999999</v>
      </c>
      <c r="AJ358" s="40">
        <f t="shared" si="294"/>
        <v>37</v>
      </c>
      <c r="AK358" s="41">
        <f t="shared" si="295"/>
        <v>47</v>
      </c>
      <c r="AL358" s="42">
        <f t="shared" si="296"/>
        <v>16.623999999999999</v>
      </c>
      <c r="AM358" s="43" t="str">
        <f t="shared" si="297"/>
        <v>-37º -47' -16,624" S</v>
      </c>
      <c r="AN358" s="43" t="str">
        <f t="shared" si="298"/>
        <v>122º 26' 13,873" W</v>
      </c>
      <c r="AO358" s="43" t="str">
        <f t="shared" si="299"/>
        <v>10 S 549556 4182437</v>
      </c>
    </row>
    <row r="359" spans="5:41" x14ac:dyDescent="0.25">
      <c r="E359" s="53">
        <v>37.780380000000001</v>
      </c>
      <c r="F359" s="53">
        <v>-122.48634300000001</v>
      </c>
      <c r="G359" s="52">
        <f t="shared" si="266"/>
        <v>-2.1377899740771089</v>
      </c>
      <c r="H359" s="52">
        <f t="shared" si="267"/>
        <v>0.65939202365461536</v>
      </c>
      <c r="I359" s="52">
        <f t="shared" si="268"/>
        <v>10</v>
      </c>
      <c r="J359" s="52">
        <f t="shared" si="269"/>
        <v>-123</v>
      </c>
      <c r="K359" s="52">
        <f t="shared" si="270"/>
        <v>8.9650058759165319E-3</v>
      </c>
      <c r="L359" s="52">
        <f t="shared" si="271"/>
        <v>7.0855305754802559E-3</v>
      </c>
      <c r="M359" s="52">
        <f t="shared" si="272"/>
        <v>7.0856491548006075E-3</v>
      </c>
      <c r="N359" s="52">
        <f t="shared" si="273"/>
        <v>1.9458510678194152E-5</v>
      </c>
      <c r="O359" s="52">
        <f t="shared" si="274"/>
        <v>6383610.3831200125</v>
      </c>
      <c r="P359" s="52">
        <f t="shared" si="275"/>
        <v>1.0568466905755416E-7</v>
      </c>
      <c r="Q359" s="52">
        <f t="shared" si="276"/>
        <v>0.96841261444202664</v>
      </c>
      <c r="R359" s="52">
        <f t="shared" si="277"/>
        <v>0.60494468952150038</v>
      </c>
      <c r="S359" s="52">
        <f t="shared" si="278"/>
        <v>1.1435983308756286</v>
      </c>
      <c r="T359" s="52">
        <f t="shared" si="279"/>
        <v>1.0089349205370965</v>
      </c>
      <c r="U359" s="52">
        <f t="shared" si="280"/>
        <v>1.807523129453745</v>
      </c>
      <c r="V359" s="52">
        <f t="shared" si="300"/>
        <v>5.0546225567071803E-3</v>
      </c>
      <c r="W359" s="52">
        <f t="shared" si="281"/>
        <v>4.2582015317955055E-5</v>
      </c>
      <c r="X359" s="52">
        <f t="shared" si="282"/>
        <v>1.6740578955036711E-7</v>
      </c>
      <c r="Y359" s="52">
        <f t="shared" si="283"/>
        <v>4181448.1672125049</v>
      </c>
      <c r="Z359" s="38" t="str">
        <f t="shared" si="284"/>
        <v>S</v>
      </c>
      <c r="AA359" s="38" t="str">
        <f t="shared" si="285"/>
        <v>S</v>
      </c>
      <c r="AB359" s="38" t="str">
        <f t="shared" si="286"/>
        <v>U</v>
      </c>
      <c r="AC359" s="50">
        <f t="shared" si="287"/>
        <v>545232.02510917454</v>
      </c>
      <c r="AD359" s="50">
        <f t="shared" si="288"/>
        <v>4181572.3827764378</v>
      </c>
      <c r="AE359" s="51">
        <f t="shared" si="289"/>
        <v>10</v>
      </c>
      <c r="AF359" s="51" t="str">
        <f t="shared" si="290"/>
        <v>S</v>
      </c>
      <c r="AG359" s="40">
        <f t="shared" si="291"/>
        <v>-122</v>
      </c>
      <c r="AH359" s="41">
        <f t="shared" si="292"/>
        <v>-29</v>
      </c>
      <c r="AI359" s="42">
        <f t="shared" si="293"/>
        <v>-10.835000000000001</v>
      </c>
      <c r="AJ359" s="40">
        <f t="shared" si="294"/>
        <v>37</v>
      </c>
      <c r="AK359" s="41">
        <f t="shared" si="295"/>
        <v>46</v>
      </c>
      <c r="AL359" s="42">
        <f t="shared" si="296"/>
        <v>49.368000000000002</v>
      </c>
      <c r="AM359" s="43" t="str">
        <f t="shared" si="297"/>
        <v>-37º -46' -49,368" S</v>
      </c>
      <c r="AN359" s="43" t="str">
        <f t="shared" si="298"/>
        <v>122º 29' 10,835" W</v>
      </c>
      <c r="AO359" s="43" t="str">
        <f t="shared" si="299"/>
        <v>10 S 545232 4181572</v>
      </c>
    </row>
    <row r="360" spans="5:41" x14ac:dyDescent="0.25">
      <c r="E360" s="53">
        <v>37.756618000000003</v>
      </c>
      <c r="F360" s="53">
        <v>-122.498167</v>
      </c>
      <c r="G360" s="52">
        <f t="shared" si="266"/>
        <v>-2.1379963418078645</v>
      </c>
      <c r="H360" s="52">
        <f t="shared" si="267"/>
        <v>0.65897729851775644</v>
      </c>
      <c r="I360" s="52">
        <f t="shared" si="268"/>
        <v>10</v>
      </c>
      <c r="J360" s="52">
        <f t="shared" si="269"/>
        <v>-123</v>
      </c>
      <c r="K360" s="52">
        <f t="shared" si="270"/>
        <v>8.7586381451609796E-3</v>
      </c>
      <c r="L360" s="52">
        <f t="shared" si="271"/>
        <v>6.9246559140563159E-3</v>
      </c>
      <c r="M360" s="52">
        <f t="shared" si="272"/>
        <v>6.9247665983084485E-3</v>
      </c>
      <c r="N360" s="52">
        <f t="shared" si="273"/>
        <v>1.8568992413259267E-5</v>
      </c>
      <c r="O360" s="52">
        <f t="shared" si="274"/>
        <v>6383601.780855543</v>
      </c>
      <c r="P360" s="52">
        <f t="shared" si="275"/>
        <v>1.010048168071834E-7</v>
      </c>
      <c r="Q360" s="52">
        <f t="shared" si="276"/>
        <v>0.96820545527465729</v>
      </c>
      <c r="R360" s="52">
        <f t="shared" si="277"/>
        <v>0.60520409603863035</v>
      </c>
      <c r="S360" s="52">
        <f t="shared" si="278"/>
        <v>1.1430800261550851</v>
      </c>
      <c r="T360" s="52">
        <f t="shared" si="279"/>
        <v>1.0086110436259714</v>
      </c>
      <c r="U360" s="52">
        <f t="shared" si="280"/>
        <v>1.807118362709347</v>
      </c>
      <c r="V360" s="52">
        <f t="shared" si="300"/>
        <v>5.0546225567071803E-3</v>
      </c>
      <c r="W360" s="52">
        <f t="shared" si="281"/>
        <v>4.2582015317955055E-5</v>
      </c>
      <c r="X360" s="52">
        <f t="shared" si="282"/>
        <v>1.6740578955036711E-7</v>
      </c>
      <c r="Y360" s="52">
        <f t="shared" si="283"/>
        <v>4178811.827880308</v>
      </c>
      <c r="Z360" s="38" t="str">
        <f t="shared" si="284"/>
        <v>S</v>
      </c>
      <c r="AA360" s="38" t="str">
        <f t="shared" si="285"/>
        <v>S</v>
      </c>
      <c r="AB360" s="38" t="str">
        <f t="shared" si="286"/>
        <v>U</v>
      </c>
      <c r="AC360" s="50">
        <f t="shared" si="287"/>
        <v>544204.95387727511</v>
      </c>
      <c r="AD360" s="50">
        <f t="shared" si="288"/>
        <v>4178930.364945319</v>
      </c>
      <c r="AE360" s="51">
        <f t="shared" si="289"/>
        <v>10</v>
      </c>
      <c r="AF360" s="51" t="str">
        <f t="shared" si="290"/>
        <v>S</v>
      </c>
      <c r="AG360" s="40">
        <f t="shared" si="291"/>
        <v>-122</v>
      </c>
      <c r="AH360" s="41">
        <f t="shared" si="292"/>
        <v>-29</v>
      </c>
      <c r="AI360" s="42">
        <f t="shared" si="293"/>
        <v>-53.401000000000003</v>
      </c>
      <c r="AJ360" s="40">
        <f t="shared" si="294"/>
        <v>37</v>
      </c>
      <c r="AK360" s="41">
        <f t="shared" si="295"/>
        <v>45</v>
      </c>
      <c r="AL360" s="42">
        <f t="shared" si="296"/>
        <v>23.824999999999999</v>
      </c>
      <c r="AM360" s="43" t="str">
        <f t="shared" si="297"/>
        <v>-37º -45' -23,825" S</v>
      </c>
      <c r="AN360" s="43" t="str">
        <f t="shared" si="298"/>
        <v>122º 29' 53,401" W</v>
      </c>
      <c r="AO360" s="43" t="str">
        <f t="shared" si="299"/>
        <v>10 S 544205 4178930</v>
      </c>
    </row>
    <row r="361" spans="5:41" x14ac:dyDescent="0.25">
      <c r="E361" s="53">
        <v>37.788162</v>
      </c>
      <c r="F361" s="53">
        <v>-122.47141999999999</v>
      </c>
      <c r="G361" s="52">
        <f t="shared" si="266"/>
        <v>-2.1375295185928338</v>
      </c>
      <c r="H361" s="52">
        <f t="shared" si="267"/>
        <v>0.65952784517700547</v>
      </c>
      <c r="I361" s="52">
        <f t="shared" si="268"/>
        <v>10</v>
      </c>
      <c r="J361" s="52">
        <f t="shared" si="269"/>
        <v>-123</v>
      </c>
      <c r="K361" s="52">
        <f t="shared" si="270"/>
        <v>9.2254613601916446E-3</v>
      </c>
      <c r="L361" s="52">
        <f t="shared" si="271"/>
        <v>7.2906092194321061E-3</v>
      </c>
      <c r="M361" s="52">
        <f t="shared" si="272"/>
        <v>7.290738396093949E-3</v>
      </c>
      <c r="N361" s="52">
        <f t="shared" si="273"/>
        <v>2.0607032521935409E-5</v>
      </c>
      <c r="O361" s="52">
        <f t="shared" si="274"/>
        <v>6383613.2007489717</v>
      </c>
      <c r="P361" s="52">
        <f t="shared" si="275"/>
        <v>1.1186758844266774E-7</v>
      </c>
      <c r="Q361" s="52">
        <f t="shared" si="276"/>
        <v>0.96848031376857691</v>
      </c>
      <c r="R361" s="52">
        <f t="shared" si="277"/>
        <v>0.60485958980149956</v>
      </c>
      <c r="S361" s="52">
        <f t="shared" si="278"/>
        <v>1.1437680020612939</v>
      </c>
      <c r="T361" s="52">
        <f t="shared" si="279"/>
        <v>1.0090408989963453</v>
      </c>
      <c r="U361" s="52">
        <f t="shared" si="280"/>
        <v>1.8076555200399511</v>
      </c>
      <c r="V361" s="52">
        <f t="shared" si="300"/>
        <v>5.0546225567071803E-3</v>
      </c>
      <c r="W361" s="52">
        <f t="shared" si="281"/>
        <v>4.2582015317955055E-5</v>
      </c>
      <c r="X361" s="52">
        <f t="shared" si="282"/>
        <v>1.6740578955036711E-7</v>
      </c>
      <c r="Y361" s="52">
        <f t="shared" si="283"/>
        <v>4182311.5645585796</v>
      </c>
      <c r="Z361" s="38" t="str">
        <f t="shared" si="284"/>
        <v>S</v>
      </c>
      <c r="AA361" s="38" t="str">
        <f t="shared" si="285"/>
        <v>S</v>
      </c>
      <c r="AB361" s="38" t="str">
        <f t="shared" si="286"/>
        <v>U</v>
      </c>
      <c r="AC361" s="50">
        <f t="shared" si="287"/>
        <v>546541.25560399867</v>
      </c>
      <c r="AD361" s="50">
        <f t="shared" si="288"/>
        <v>4182443.1118981307</v>
      </c>
      <c r="AE361" s="51">
        <f t="shared" si="289"/>
        <v>10</v>
      </c>
      <c r="AF361" s="51" t="str">
        <f t="shared" si="290"/>
        <v>S</v>
      </c>
      <c r="AG361" s="40">
        <f t="shared" si="291"/>
        <v>-122</v>
      </c>
      <c r="AH361" s="41">
        <f t="shared" si="292"/>
        <v>-28</v>
      </c>
      <c r="AI361" s="42">
        <f t="shared" si="293"/>
        <v>-17.111999999999998</v>
      </c>
      <c r="AJ361" s="40">
        <f t="shared" si="294"/>
        <v>37</v>
      </c>
      <c r="AK361" s="41">
        <f t="shared" si="295"/>
        <v>47</v>
      </c>
      <c r="AL361" s="42">
        <f t="shared" si="296"/>
        <v>17.382999999999999</v>
      </c>
      <c r="AM361" s="43" t="str">
        <f t="shared" si="297"/>
        <v>-37º -47' -17,383" S</v>
      </c>
      <c r="AN361" s="43" t="str">
        <f t="shared" si="298"/>
        <v>122º 28' 17,112" W</v>
      </c>
      <c r="AO361" s="43" t="str">
        <f t="shared" si="299"/>
        <v>10 S 546541 4182443</v>
      </c>
    </row>
    <row r="362" spans="5:41" x14ac:dyDescent="0.25">
      <c r="E362" s="53">
        <v>37.723281</v>
      </c>
      <c r="F362" s="53">
        <v>-122.470303</v>
      </c>
      <c r="G362" s="52">
        <f t="shared" ref="G362:G425" si="301">F362*PI()/180</f>
        <v>-2.1375100232650888</v>
      </c>
      <c r="H362" s="52">
        <f t="shared" ref="H362:H425" si="302">E362*PI()/180</f>
        <v>0.65839545810501898</v>
      </c>
      <c r="I362" s="52">
        <f t="shared" ref="I362:I425" si="303">TRUNC((F362/6)+31)</f>
        <v>10</v>
      </c>
      <c r="J362" s="52">
        <f t="shared" ref="J362:J425" si="304">6*I362-183</f>
        <v>-123</v>
      </c>
      <c r="K362" s="52">
        <f t="shared" ref="K362:K425" si="305">+G362-((J362*PI())/180)</f>
        <v>9.2449566879366785E-3</v>
      </c>
      <c r="L362" s="52">
        <f t="shared" ref="L362:L425" si="306">COS(H362)*SIN(K362)</f>
        <v>7.3124253194801767E-3</v>
      </c>
      <c r="M362" s="52">
        <f t="shared" ref="M362:M425" si="307">(1/2)*LN((1+L362)/(1-L362))</f>
        <v>7.3125556592682512E-3</v>
      </c>
      <c r="N362" s="52">
        <f t="shared" ref="N362:N425" si="308">ATAN((TAN(H362))/COS(K362))-H362</f>
        <v>2.0682113856085316E-5</v>
      </c>
      <c r="O362" s="52">
        <f t="shared" ref="O362:O425" si="309">($C$19/(1+$C$18*(COS(H362))^2)^(1/2))*0.9996</f>
        <v>6383589.7154387096</v>
      </c>
      <c r="P362" s="52">
        <f t="shared" ref="P362:P425" si="310">($C$18/2)*M362^2*(COS(H362))^2</f>
        <v>1.1273566740417942E-7</v>
      </c>
      <c r="Q362" s="52">
        <f t="shared" ref="Q362:Q425" si="311">SIN(2*H362)</f>
        <v>0.96791369765051127</v>
      </c>
      <c r="R362" s="52">
        <f t="shared" ref="R362:R425" si="312">+Q362*(COS(H362))^2</f>
        <v>0.60556690815312231</v>
      </c>
      <c r="S362" s="52">
        <f t="shared" ref="S362:S425" si="313">H362+(Q362/2)</f>
        <v>1.1423523069302746</v>
      </c>
      <c r="T362" s="52">
        <f t="shared" ref="T362:T425" si="314">((3*S362)+R362)/4</f>
        <v>1.0081559572359864</v>
      </c>
      <c r="U362" s="52">
        <f t="shared" ref="U362:U425" si="315">(5*T362+R362*(COS(H362))^2)/3</f>
        <v>1.8065491771518145</v>
      </c>
      <c r="V362" s="52">
        <f t="shared" si="300"/>
        <v>5.0546225567071803E-3</v>
      </c>
      <c r="W362" s="52">
        <f t="shared" ref="W362:W425" si="316">(5/3)*V362^2</f>
        <v>4.2582015317955055E-5</v>
      </c>
      <c r="X362" s="52">
        <f t="shared" ref="X362:X425" si="317">(35/27)*V362^3</f>
        <v>1.6740578955036711E-7</v>
      </c>
      <c r="Y362" s="52">
        <f t="shared" ref="Y362:Y425" si="318">0.9996*$C$19*(H362-(V362*S362)+(W362*T362)-(X362*U362))</f>
        <v>4175113.1822489747</v>
      </c>
      <c r="Z362" s="38" t="str">
        <f t="shared" ref="Z362:Z425" si="319">IF(E362&lt;-72,"C",IF(E362&lt;-64,"D",IF(E362&lt;-56,"E",IF(E362&lt;-48,"F",IF(E362&lt;-40,"G",IF(E362&lt;-32,"H",IF(E362&lt;-24,"J",IF(E362&lt;-16,"K",AA362))))))))</f>
        <v>S</v>
      </c>
      <c r="AA362" s="38" t="str">
        <f t="shared" ref="AA362:AA425" si="320">IF(E362&lt;-8,"L",IF(E362&lt;0,"M",IF(E362&lt;8,"N",IF(E362&lt;16,"P",IF(E362&lt;24,"Q",IF(E362&lt;32,"R",IF(E362&lt;40,"S",IF(E362&lt;48,"T","no"))))))))</f>
        <v>S</v>
      </c>
      <c r="AB362" s="38" t="str">
        <f t="shared" ref="AB362:AB425" si="321">IF(E362&lt;56,"U",IF(E362&lt;64,"V",IF(E362&lt;72,"W",IF(E362&lt;84,"X","no"))))</f>
        <v>U</v>
      </c>
      <c r="AC362" s="50">
        <f t="shared" ref="AC362:AC425" si="322">M362*O362*(1+P362/3)+500000</f>
        <v>546680.35685425822</v>
      </c>
      <c r="AD362" s="50">
        <f t="shared" ref="AD362:AD425" si="323">IF($C$22="S",N362*O362*(1+P362)+Y362+10000000,N362*O362*(1+P362)+Y362)</f>
        <v>4175245.208393164</v>
      </c>
      <c r="AE362" s="51">
        <f t="shared" ref="AE362:AE425" si="324">I362</f>
        <v>10</v>
      </c>
      <c r="AF362" s="51" t="str">
        <f t="shared" ref="AF362:AF425" si="325">IF(E362&lt;-16,Z362,IF(E362&lt;48,AA362,IF(E362&lt;84,AB362,"MALO")))</f>
        <v>S</v>
      </c>
      <c r="AG362" s="40">
        <f t="shared" ref="AG362:AG425" si="326">TRUNC(F362,0)</f>
        <v>-122</v>
      </c>
      <c r="AH362" s="41">
        <f t="shared" ref="AH362:AH425" si="327">TRUNC((F362-AG362)*60,0)</f>
        <v>-28</v>
      </c>
      <c r="AI362" s="42">
        <f t="shared" ref="AI362:AI425" si="328">ROUND((((F362-AG362)*60)-AH362)*60,3)</f>
        <v>-13.090999999999999</v>
      </c>
      <c r="AJ362" s="40">
        <f t="shared" ref="AJ362:AJ425" si="329">TRUNC(E362,0)</f>
        <v>37</v>
      </c>
      <c r="AK362" s="41">
        <f t="shared" ref="AK362:AK425" si="330">TRUNC((E362-AJ362)*60,0)</f>
        <v>43</v>
      </c>
      <c r="AL362" s="42">
        <f t="shared" ref="AL362:AL425" si="331">ROUND((((E362-AJ362)*60)-AK362)*60,3)</f>
        <v>23.812000000000001</v>
      </c>
      <c r="AM362" s="43" t="str">
        <f t="shared" ref="AM362:AM425" si="332">CONCATENATE(-AJ362,"º ",-AK362,"' ",-AL362,""" S")</f>
        <v>-37º -43' -23,812" S</v>
      </c>
      <c r="AN362" s="43" t="str">
        <f t="shared" ref="AN362:AN425" si="333">CONCATENATE(-AG362,"º ",-AH362,"' ",-AI362,""" W")</f>
        <v>122º 28' 13,091" W</v>
      </c>
      <c r="AO362" s="43" t="str">
        <f t="shared" ref="AO362:AO425" si="334">CONCATENATE(AE362," ",AF362," ",ROUND(AC362,0)," ",ROUND(AD362,0))</f>
        <v>10 S 546680 4175245</v>
      </c>
    </row>
    <row r="363" spans="5:41" x14ac:dyDescent="0.25">
      <c r="E363" s="53">
        <v>37.752870000000001</v>
      </c>
      <c r="F363" s="53">
        <v>-122.48417999999999</v>
      </c>
      <c r="G363" s="52">
        <f t="shared" si="301"/>
        <v>-2.1377522226053882</v>
      </c>
      <c r="H363" s="52">
        <f t="shared" si="302"/>
        <v>0.65891188357739172</v>
      </c>
      <c r="I363" s="52">
        <f t="shared" si="303"/>
        <v>10</v>
      </c>
      <c r="J363" s="52">
        <f t="shared" si="304"/>
        <v>-123</v>
      </c>
      <c r="K363" s="52">
        <f t="shared" si="305"/>
        <v>9.0027573476372247E-3</v>
      </c>
      <c r="L363" s="52">
        <f t="shared" si="306"/>
        <v>7.1180141243406278E-3</v>
      </c>
      <c r="M363" s="52">
        <f t="shared" si="307"/>
        <v>7.1181343420598222E-3</v>
      </c>
      <c r="N363" s="52">
        <f t="shared" si="308"/>
        <v>1.9617877040190024E-5</v>
      </c>
      <c r="O363" s="52">
        <f t="shared" si="309"/>
        <v>6383600.4241845496</v>
      </c>
      <c r="P363" s="52">
        <f t="shared" si="310"/>
        <v>1.0673532264679869E-7</v>
      </c>
      <c r="Q363" s="52">
        <f t="shared" si="311"/>
        <v>0.96817271906399505</v>
      </c>
      <c r="R363" s="52">
        <f t="shared" si="312"/>
        <v>0.60524495162938996</v>
      </c>
      <c r="S363" s="52">
        <f t="shared" si="313"/>
        <v>1.1429982431093892</v>
      </c>
      <c r="T363" s="52">
        <f t="shared" si="314"/>
        <v>1.0085599202393896</v>
      </c>
      <c r="U363" s="52">
        <f t="shared" si="315"/>
        <v>1.8070544472453143</v>
      </c>
      <c r="V363" s="52">
        <f t="shared" si="300"/>
        <v>5.0546225567071803E-3</v>
      </c>
      <c r="W363" s="52">
        <f t="shared" si="316"/>
        <v>4.2582015317955055E-5</v>
      </c>
      <c r="X363" s="52">
        <f t="shared" si="317"/>
        <v>1.6740578955036711E-7</v>
      </c>
      <c r="Y363" s="52">
        <f t="shared" si="318"/>
        <v>4178395.9968603998</v>
      </c>
      <c r="Z363" s="38" t="str">
        <f t="shared" si="319"/>
        <v>S</v>
      </c>
      <c r="AA363" s="38" t="str">
        <f t="shared" si="320"/>
        <v>S</v>
      </c>
      <c r="AB363" s="38" t="str">
        <f t="shared" si="321"/>
        <v>U</v>
      </c>
      <c r="AC363" s="50">
        <f t="shared" si="322"/>
        <v>545439.32702203607</v>
      </c>
      <c r="AD363" s="50">
        <f t="shared" si="323"/>
        <v>4178521.2295619617</v>
      </c>
      <c r="AE363" s="51">
        <f t="shared" si="324"/>
        <v>10</v>
      </c>
      <c r="AF363" s="51" t="str">
        <f t="shared" si="325"/>
        <v>S</v>
      </c>
      <c r="AG363" s="40">
        <f t="shared" si="326"/>
        <v>-122</v>
      </c>
      <c r="AH363" s="41">
        <f t="shared" si="327"/>
        <v>-29</v>
      </c>
      <c r="AI363" s="42">
        <f t="shared" si="328"/>
        <v>-3.048</v>
      </c>
      <c r="AJ363" s="40">
        <f t="shared" si="329"/>
        <v>37</v>
      </c>
      <c r="AK363" s="41">
        <f t="shared" si="330"/>
        <v>45</v>
      </c>
      <c r="AL363" s="42">
        <f t="shared" si="331"/>
        <v>10.332000000000001</v>
      </c>
      <c r="AM363" s="43" t="str">
        <f t="shared" si="332"/>
        <v>-37º -45' -10,332" S</v>
      </c>
      <c r="AN363" s="43" t="str">
        <f t="shared" si="333"/>
        <v>122º 29' 3,048" W</v>
      </c>
      <c r="AO363" s="43" t="str">
        <f t="shared" si="334"/>
        <v>10 S 545439 4178521</v>
      </c>
    </row>
    <row r="364" spans="5:41" x14ac:dyDescent="0.25">
      <c r="E364" s="53">
        <v>37.737634999999997</v>
      </c>
      <c r="F364" s="53">
        <v>-122.49128399999999</v>
      </c>
      <c r="G364" s="52">
        <f t="shared" si="301"/>
        <v>-2.1378762107954494</v>
      </c>
      <c r="H364" s="52">
        <f t="shared" si="302"/>
        <v>0.65864598266585028</v>
      </c>
      <c r="I364" s="52">
        <f t="shared" si="303"/>
        <v>10</v>
      </c>
      <c r="J364" s="52">
        <f t="shared" si="304"/>
        <v>-123</v>
      </c>
      <c r="K364" s="52">
        <f t="shared" si="305"/>
        <v>8.8787691575760164E-3</v>
      </c>
      <c r="L364" s="52">
        <f t="shared" si="306"/>
        <v>7.0214308693186808E-3</v>
      </c>
      <c r="M364" s="52">
        <f t="shared" si="307"/>
        <v>7.0215462593961895E-3</v>
      </c>
      <c r="N364" s="52">
        <f t="shared" si="308"/>
        <v>1.9078598172406203E-5</v>
      </c>
      <c r="O364" s="52">
        <f t="shared" si="309"/>
        <v>6383594.9100228427</v>
      </c>
      <c r="P364" s="52">
        <f t="shared" si="310"/>
        <v>1.0390109538448338E-7</v>
      </c>
      <c r="Q364" s="52">
        <f t="shared" si="311"/>
        <v>0.96803948120223937</v>
      </c>
      <c r="R364" s="52">
        <f t="shared" si="312"/>
        <v>0.60541085212604662</v>
      </c>
      <c r="S364" s="52">
        <f t="shared" si="313"/>
        <v>1.1426657232669699</v>
      </c>
      <c r="T364" s="52">
        <f t="shared" si="314"/>
        <v>1.008352005481739</v>
      </c>
      <c r="U364" s="52">
        <f t="shared" si="315"/>
        <v>1.8067944414258423</v>
      </c>
      <c r="V364" s="52">
        <f t="shared" si="300"/>
        <v>5.0546225567071803E-3</v>
      </c>
      <c r="W364" s="52">
        <f t="shared" si="316"/>
        <v>4.2582015317955055E-5</v>
      </c>
      <c r="X364" s="52">
        <f t="shared" si="317"/>
        <v>1.6740578955036711E-7</v>
      </c>
      <c r="Y364" s="52">
        <f t="shared" si="318"/>
        <v>4176705.7152808784</v>
      </c>
      <c r="Z364" s="38" t="str">
        <f t="shared" si="319"/>
        <v>S</v>
      </c>
      <c r="AA364" s="38" t="str">
        <f t="shared" si="320"/>
        <v>S</v>
      </c>
      <c r="AB364" s="38" t="str">
        <f t="shared" si="321"/>
        <v>U</v>
      </c>
      <c r="AC364" s="50">
        <f t="shared" si="322"/>
        <v>544822.70851434756</v>
      </c>
      <c r="AD364" s="50">
        <f t="shared" si="323"/>
        <v>4176827.5053357161</v>
      </c>
      <c r="AE364" s="51">
        <f t="shared" si="324"/>
        <v>10</v>
      </c>
      <c r="AF364" s="51" t="str">
        <f t="shared" si="325"/>
        <v>S</v>
      </c>
      <c r="AG364" s="40">
        <f t="shared" si="326"/>
        <v>-122</v>
      </c>
      <c r="AH364" s="41">
        <f t="shared" si="327"/>
        <v>-29</v>
      </c>
      <c r="AI364" s="42">
        <f t="shared" si="328"/>
        <v>-28.622</v>
      </c>
      <c r="AJ364" s="40">
        <f t="shared" si="329"/>
        <v>37</v>
      </c>
      <c r="AK364" s="41">
        <f t="shared" si="330"/>
        <v>44</v>
      </c>
      <c r="AL364" s="42">
        <f t="shared" si="331"/>
        <v>15.486000000000001</v>
      </c>
      <c r="AM364" s="43" t="str">
        <f t="shared" si="332"/>
        <v>-37º -44' -15,486" S</v>
      </c>
      <c r="AN364" s="43" t="str">
        <f t="shared" si="333"/>
        <v>122º 29' 28,622" W</v>
      </c>
      <c r="AO364" s="43" t="str">
        <f t="shared" si="334"/>
        <v>10 S 544823 4176828</v>
      </c>
    </row>
    <row r="365" spans="5:41" x14ac:dyDescent="0.25">
      <c r="E365" s="53">
        <v>37.717263000000003</v>
      </c>
      <c r="F365" s="53">
        <v>-122.47077899999999</v>
      </c>
      <c r="G365" s="52">
        <f t="shared" si="301"/>
        <v>-2.1375183310323282</v>
      </c>
      <c r="H365" s="52">
        <f t="shared" si="302"/>
        <v>0.65829042419063399</v>
      </c>
      <c r="I365" s="52">
        <f t="shared" si="303"/>
        <v>10</v>
      </c>
      <c r="J365" s="52">
        <f t="shared" si="304"/>
        <v>-123</v>
      </c>
      <c r="K365" s="52">
        <f t="shared" si="305"/>
        <v>9.2366489206971991E-3</v>
      </c>
      <c r="L365" s="52">
        <f t="shared" si="306"/>
        <v>7.3064479070101256E-3</v>
      </c>
      <c r="M365" s="52">
        <f t="shared" si="307"/>
        <v>7.306577927420674E-3</v>
      </c>
      <c r="N365" s="52">
        <f t="shared" si="308"/>
        <v>2.0643832554401165E-5</v>
      </c>
      <c r="O365" s="52">
        <f t="shared" si="309"/>
        <v>6383587.5377830882</v>
      </c>
      <c r="P365" s="52">
        <f t="shared" si="310"/>
        <v>1.1256971720473206E-7</v>
      </c>
      <c r="Q365" s="52">
        <f t="shared" si="311"/>
        <v>0.96786088985057062</v>
      </c>
      <c r="R365" s="52">
        <f t="shared" si="312"/>
        <v>0.60563226310346374</v>
      </c>
      <c r="S365" s="52">
        <f t="shared" si="313"/>
        <v>1.1422208691159192</v>
      </c>
      <c r="T365" s="52">
        <f t="shared" si="314"/>
        <v>1.0080737176128054</v>
      </c>
      <c r="U365" s="52">
        <f t="shared" si="315"/>
        <v>1.806446263760124</v>
      </c>
      <c r="V365" s="52">
        <f t="shared" si="300"/>
        <v>5.0546225567071803E-3</v>
      </c>
      <c r="W365" s="52">
        <f t="shared" si="316"/>
        <v>4.2582015317955055E-5</v>
      </c>
      <c r="X365" s="52">
        <f t="shared" si="317"/>
        <v>1.6740578955036711E-7</v>
      </c>
      <c r="Y365" s="52">
        <f t="shared" si="318"/>
        <v>4174445.5044459952</v>
      </c>
      <c r="Z365" s="38" t="str">
        <f t="shared" si="319"/>
        <v>S</v>
      </c>
      <c r="AA365" s="38" t="str">
        <f t="shared" si="320"/>
        <v>S</v>
      </c>
      <c r="AB365" s="38" t="str">
        <f t="shared" si="321"/>
        <v>U</v>
      </c>
      <c r="AC365" s="50">
        <f t="shared" si="322"/>
        <v>546642.18155148928</v>
      </c>
      <c r="AD365" s="50">
        <f t="shared" si="323"/>
        <v>4174577.2861730563</v>
      </c>
      <c r="AE365" s="51">
        <f t="shared" si="324"/>
        <v>10</v>
      </c>
      <c r="AF365" s="51" t="str">
        <f t="shared" si="325"/>
        <v>S</v>
      </c>
      <c r="AG365" s="40">
        <f t="shared" si="326"/>
        <v>-122</v>
      </c>
      <c r="AH365" s="41">
        <f t="shared" si="327"/>
        <v>-28</v>
      </c>
      <c r="AI365" s="42">
        <f t="shared" si="328"/>
        <v>-14.804</v>
      </c>
      <c r="AJ365" s="40">
        <f t="shared" si="329"/>
        <v>37</v>
      </c>
      <c r="AK365" s="41">
        <f t="shared" si="330"/>
        <v>43</v>
      </c>
      <c r="AL365" s="42">
        <f t="shared" si="331"/>
        <v>2.1469999999999998</v>
      </c>
      <c r="AM365" s="43" t="str">
        <f t="shared" si="332"/>
        <v>-37º -43' -2,147" S</v>
      </c>
      <c r="AN365" s="43" t="str">
        <f t="shared" si="333"/>
        <v>122º 28' 14,804" W</v>
      </c>
      <c r="AO365" s="43" t="str">
        <f t="shared" si="334"/>
        <v>10 S 546642 4174577</v>
      </c>
    </row>
    <row r="366" spans="5:41" x14ac:dyDescent="0.25">
      <c r="E366" s="53">
        <v>37.771743000000001</v>
      </c>
      <c r="F366" s="53">
        <v>-122.502607</v>
      </c>
      <c r="G366" s="52">
        <f t="shared" si="301"/>
        <v>-2.138073834426653</v>
      </c>
      <c r="H366" s="52">
        <f t="shared" si="302"/>
        <v>0.65924127956712053</v>
      </c>
      <c r="I366" s="52">
        <f t="shared" si="303"/>
        <v>10</v>
      </c>
      <c r="J366" s="52">
        <f t="shared" si="304"/>
        <v>-123</v>
      </c>
      <c r="K366" s="52">
        <f t="shared" si="305"/>
        <v>8.6811455263724469E-3</v>
      </c>
      <c r="L366" s="52">
        <f t="shared" si="306"/>
        <v>6.8619876945280349E-3</v>
      </c>
      <c r="M366" s="52">
        <f t="shared" si="307"/>
        <v>6.8620954007568777E-3</v>
      </c>
      <c r="N366" s="52">
        <f t="shared" si="308"/>
        <v>1.8244345260876038E-5</v>
      </c>
      <c r="O366" s="52">
        <f t="shared" si="309"/>
        <v>6383607.2561562927</v>
      </c>
      <c r="P366" s="52">
        <f t="shared" si="310"/>
        <v>9.9144284220658067E-8</v>
      </c>
      <c r="Q366" s="52">
        <f t="shared" si="311"/>
        <v>0.96833739339612235</v>
      </c>
      <c r="R366" s="52">
        <f t="shared" si="312"/>
        <v>0.60503905549626014</v>
      </c>
      <c r="S366" s="52">
        <f t="shared" si="313"/>
        <v>1.1434099762651817</v>
      </c>
      <c r="T366" s="52">
        <f t="shared" si="314"/>
        <v>1.0088172460729514</v>
      </c>
      <c r="U366" s="52">
        <f t="shared" si="315"/>
        <v>1.8073760953085014</v>
      </c>
      <c r="V366" s="52">
        <f t="shared" si="300"/>
        <v>5.0546225567071803E-3</v>
      </c>
      <c r="W366" s="52">
        <f t="shared" si="316"/>
        <v>4.2582015317955055E-5</v>
      </c>
      <c r="X366" s="52">
        <f t="shared" si="317"/>
        <v>1.6740578955036711E-7</v>
      </c>
      <c r="Y366" s="52">
        <f t="shared" si="318"/>
        <v>4180489.910663859</v>
      </c>
      <c r="Z366" s="38" t="str">
        <f t="shared" si="319"/>
        <v>S</v>
      </c>
      <c r="AA366" s="38" t="str">
        <f t="shared" si="320"/>
        <v>S</v>
      </c>
      <c r="AB366" s="38" t="str">
        <f t="shared" si="321"/>
        <v>U</v>
      </c>
      <c r="AC366" s="50">
        <f t="shared" si="322"/>
        <v>543804.92344037758</v>
      </c>
      <c r="AD366" s="50">
        <f t="shared" si="323"/>
        <v>4180606.3754101968</v>
      </c>
      <c r="AE366" s="51">
        <f t="shared" si="324"/>
        <v>10</v>
      </c>
      <c r="AF366" s="51" t="str">
        <f t="shared" si="325"/>
        <v>S</v>
      </c>
      <c r="AG366" s="40">
        <f t="shared" si="326"/>
        <v>-122</v>
      </c>
      <c r="AH366" s="41">
        <f t="shared" si="327"/>
        <v>-30</v>
      </c>
      <c r="AI366" s="42">
        <f t="shared" si="328"/>
        <v>-9.3849999999999998</v>
      </c>
      <c r="AJ366" s="40">
        <f t="shared" si="329"/>
        <v>37</v>
      </c>
      <c r="AK366" s="41">
        <f t="shared" si="330"/>
        <v>46</v>
      </c>
      <c r="AL366" s="42">
        <f t="shared" si="331"/>
        <v>18.274999999999999</v>
      </c>
      <c r="AM366" s="43" t="str">
        <f t="shared" si="332"/>
        <v>-37º -46' -18,275" S</v>
      </c>
      <c r="AN366" s="43" t="str">
        <f t="shared" si="333"/>
        <v>122º 30' 9,385" W</v>
      </c>
      <c r="AO366" s="43" t="str">
        <f t="shared" si="334"/>
        <v>10 S 543805 4180606</v>
      </c>
    </row>
    <row r="367" spans="5:41" x14ac:dyDescent="0.25">
      <c r="E367" s="53">
        <v>37.760680999999998</v>
      </c>
      <c r="F367" s="53">
        <v>-122.509351</v>
      </c>
      <c r="G367" s="52">
        <f t="shared" si="301"/>
        <v>-2.1381915394314075</v>
      </c>
      <c r="H367" s="52">
        <f t="shared" si="302"/>
        <v>0.65904821124526491</v>
      </c>
      <c r="I367" s="52">
        <f t="shared" si="303"/>
        <v>10</v>
      </c>
      <c r="J367" s="52">
        <f t="shared" si="304"/>
        <v>-123</v>
      </c>
      <c r="K367" s="52">
        <f t="shared" si="305"/>
        <v>8.5634405216179488E-3</v>
      </c>
      <c r="L367" s="52">
        <f t="shared" si="306"/>
        <v>6.76996294007231E-3</v>
      </c>
      <c r="M367" s="52">
        <f t="shared" si="307"/>
        <v>6.770066370795691E-3</v>
      </c>
      <c r="N367" s="52">
        <f t="shared" si="308"/>
        <v>1.7751183494341127E-5</v>
      </c>
      <c r="O367" s="52">
        <f t="shared" si="309"/>
        <v>6383603.2516004918</v>
      </c>
      <c r="P367" s="52">
        <f t="shared" si="310"/>
        <v>9.6531699449824391E-8</v>
      </c>
      <c r="Q367" s="52">
        <f t="shared" si="311"/>
        <v>0.96824092407436768</v>
      </c>
      <c r="R367" s="52">
        <f t="shared" si="312"/>
        <v>0.60515978802120707</v>
      </c>
      <c r="S367" s="52">
        <f t="shared" si="313"/>
        <v>1.1431686732824486</v>
      </c>
      <c r="T367" s="52">
        <f t="shared" si="314"/>
        <v>1.0086664519671382</v>
      </c>
      <c r="U367" s="52">
        <f t="shared" si="315"/>
        <v>1.8071876279944217</v>
      </c>
      <c r="V367" s="52">
        <f t="shared" si="300"/>
        <v>5.0546225567071803E-3</v>
      </c>
      <c r="W367" s="52">
        <f t="shared" si="316"/>
        <v>4.2582015317955055E-5</v>
      </c>
      <c r="X367" s="52">
        <f t="shared" si="317"/>
        <v>1.6740578955036711E-7</v>
      </c>
      <c r="Y367" s="52">
        <f t="shared" si="318"/>
        <v>4179262.6076445458</v>
      </c>
      <c r="Z367" s="38" t="str">
        <f t="shared" si="319"/>
        <v>S</v>
      </c>
      <c r="AA367" s="38" t="str">
        <f t="shared" si="320"/>
        <v>S</v>
      </c>
      <c r="AB367" s="38" t="str">
        <f t="shared" si="321"/>
        <v>U</v>
      </c>
      <c r="AC367" s="50">
        <f t="shared" si="322"/>
        <v>543217.41908877948</v>
      </c>
      <c r="AD367" s="50">
        <f t="shared" si="323"/>
        <v>4179375.9241681588</v>
      </c>
      <c r="AE367" s="51">
        <f t="shared" si="324"/>
        <v>10</v>
      </c>
      <c r="AF367" s="51" t="str">
        <f t="shared" si="325"/>
        <v>S</v>
      </c>
      <c r="AG367" s="40">
        <f t="shared" si="326"/>
        <v>-122</v>
      </c>
      <c r="AH367" s="41">
        <f t="shared" si="327"/>
        <v>-30</v>
      </c>
      <c r="AI367" s="42">
        <f t="shared" si="328"/>
        <v>-33.664000000000001</v>
      </c>
      <c r="AJ367" s="40">
        <f t="shared" si="329"/>
        <v>37</v>
      </c>
      <c r="AK367" s="41">
        <f t="shared" si="330"/>
        <v>45</v>
      </c>
      <c r="AL367" s="42">
        <f t="shared" si="331"/>
        <v>38.451999999999998</v>
      </c>
      <c r="AM367" s="43" t="str">
        <f t="shared" si="332"/>
        <v>-37º -45' -38,452" S</v>
      </c>
      <c r="AN367" s="43" t="str">
        <f t="shared" si="333"/>
        <v>122º 30' 33,664" W</v>
      </c>
      <c r="AO367" s="43" t="str">
        <f t="shared" si="334"/>
        <v>10 S 543217 4179376</v>
      </c>
    </row>
    <row r="368" spans="5:41" x14ac:dyDescent="0.25">
      <c r="E368" s="53">
        <v>37.775803000000003</v>
      </c>
      <c r="F368" s="53">
        <v>-122.47300799999999</v>
      </c>
      <c r="G368" s="52">
        <f t="shared" si="301"/>
        <v>-2.1375572344213554</v>
      </c>
      <c r="H368" s="52">
        <f t="shared" si="302"/>
        <v>0.65931213993475157</v>
      </c>
      <c r="I368" s="52">
        <f t="shared" si="303"/>
        <v>10</v>
      </c>
      <c r="J368" s="52">
        <f t="shared" si="304"/>
        <v>-123</v>
      </c>
      <c r="K368" s="52">
        <f t="shared" si="305"/>
        <v>9.1977455316700762E-3</v>
      </c>
      <c r="L368" s="52">
        <f t="shared" si="306"/>
        <v>7.2699223371855389E-3</v>
      </c>
      <c r="M368" s="52">
        <f t="shared" si="307"/>
        <v>7.2700504173367469E-3</v>
      </c>
      <c r="N368" s="52">
        <f t="shared" si="308"/>
        <v>2.0481123199300733E-5</v>
      </c>
      <c r="O368" s="52">
        <f t="shared" si="309"/>
        <v>6383608.7260192623</v>
      </c>
      <c r="P368" s="52">
        <f t="shared" si="310"/>
        <v>1.1127082987022137E-7</v>
      </c>
      <c r="Q368" s="52">
        <f t="shared" si="311"/>
        <v>0.96837276356342605</v>
      </c>
      <c r="R368" s="52">
        <f t="shared" si="312"/>
        <v>0.60499470777561726</v>
      </c>
      <c r="S368" s="52">
        <f t="shared" si="313"/>
        <v>1.1434985217164646</v>
      </c>
      <c r="T368" s="52">
        <f t="shared" si="314"/>
        <v>1.0088725682312527</v>
      </c>
      <c r="U368" s="52">
        <f t="shared" si="315"/>
        <v>1.8074452245784494</v>
      </c>
      <c r="V368" s="52">
        <f t="shared" si="300"/>
        <v>5.0546225567071803E-3</v>
      </c>
      <c r="W368" s="52">
        <f t="shared" si="316"/>
        <v>4.2582015317955055E-5</v>
      </c>
      <c r="X368" s="52">
        <f t="shared" si="317"/>
        <v>1.6740578955036711E-7</v>
      </c>
      <c r="Y368" s="52">
        <f t="shared" si="318"/>
        <v>4180940.3587445174</v>
      </c>
      <c r="Z368" s="38" t="str">
        <f t="shared" si="319"/>
        <v>S</v>
      </c>
      <c r="AA368" s="38" t="str">
        <f t="shared" si="320"/>
        <v>S</v>
      </c>
      <c r="AB368" s="38" t="str">
        <f t="shared" si="321"/>
        <v>U</v>
      </c>
      <c r="AC368" s="50">
        <f t="shared" si="322"/>
        <v>546409.15900403936</v>
      </c>
      <c r="AD368" s="50">
        <f t="shared" si="323"/>
        <v>4181071.1022358392</v>
      </c>
      <c r="AE368" s="51">
        <f t="shared" si="324"/>
        <v>10</v>
      </c>
      <c r="AF368" s="51" t="str">
        <f t="shared" si="325"/>
        <v>S</v>
      </c>
      <c r="AG368" s="40">
        <f t="shared" si="326"/>
        <v>-122</v>
      </c>
      <c r="AH368" s="41">
        <f t="shared" si="327"/>
        <v>-28</v>
      </c>
      <c r="AI368" s="42">
        <f t="shared" si="328"/>
        <v>-22.829000000000001</v>
      </c>
      <c r="AJ368" s="40">
        <f t="shared" si="329"/>
        <v>37</v>
      </c>
      <c r="AK368" s="41">
        <f t="shared" si="330"/>
        <v>46</v>
      </c>
      <c r="AL368" s="42">
        <f t="shared" si="331"/>
        <v>32.890999999999998</v>
      </c>
      <c r="AM368" s="43" t="str">
        <f t="shared" si="332"/>
        <v>-37º -46' -32,891" S</v>
      </c>
      <c r="AN368" s="43" t="str">
        <f t="shared" si="333"/>
        <v>122º 28' 22,829" W</v>
      </c>
      <c r="AO368" s="43" t="str">
        <f t="shared" si="334"/>
        <v>10 S 546409 4181071</v>
      </c>
    </row>
    <row r="369" spans="5:41" x14ac:dyDescent="0.25">
      <c r="E369" s="53">
        <v>37.768510999999997</v>
      </c>
      <c r="F369" s="53">
        <v>-122.50024999999999</v>
      </c>
      <c r="G369" s="52">
        <f t="shared" si="301"/>
        <v>-2.1380326970161834</v>
      </c>
      <c r="H369" s="52">
        <f t="shared" si="302"/>
        <v>0.65918487052569597</v>
      </c>
      <c r="I369" s="52">
        <f t="shared" si="303"/>
        <v>10</v>
      </c>
      <c r="J369" s="52">
        <f t="shared" si="304"/>
        <v>-123</v>
      </c>
      <c r="K369" s="52">
        <f t="shared" si="305"/>
        <v>8.722282936842074E-3</v>
      </c>
      <c r="L369" s="52">
        <f t="shared" si="306"/>
        <v>6.8948051785294711E-3</v>
      </c>
      <c r="M369" s="52">
        <f t="shared" si="307"/>
        <v>6.8949144375065668E-3</v>
      </c>
      <c r="N369" s="52">
        <f t="shared" si="308"/>
        <v>1.8417131436243572E-5</v>
      </c>
      <c r="O369" s="52">
        <f t="shared" si="309"/>
        <v>6383606.0860975981</v>
      </c>
      <c r="P369" s="52">
        <f t="shared" si="310"/>
        <v>1.0010364822185123E-7</v>
      </c>
      <c r="Q369" s="52">
        <f t="shared" si="311"/>
        <v>0.96830922274839692</v>
      </c>
      <c r="R369" s="52">
        <f t="shared" si="312"/>
        <v>0.60507434500985513</v>
      </c>
      <c r="S369" s="52">
        <f t="shared" si="313"/>
        <v>1.1433394818998943</v>
      </c>
      <c r="T369" s="52">
        <f t="shared" si="314"/>
        <v>1.0087731976773846</v>
      </c>
      <c r="U369" s="52">
        <f t="shared" si="315"/>
        <v>1.8073210480392528</v>
      </c>
      <c r="V369" s="52">
        <f t="shared" si="300"/>
        <v>5.0546225567071803E-3</v>
      </c>
      <c r="W369" s="52">
        <f t="shared" si="316"/>
        <v>4.2582015317955055E-5</v>
      </c>
      <c r="X369" s="52">
        <f t="shared" si="317"/>
        <v>1.6740578955036711E-7</v>
      </c>
      <c r="Y369" s="52">
        <f t="shared" si="318"/>
        <v>4180131.3275866187</v>
      </c>
      <c r="Z369" s="38" t="str">
        <f t="shared" si="319"/>
        <v>S</v>
      </c>
      <c r="AA369" s="38" t="str">
        <f t="shared" si="320"/>
        <v>S</v>
      </c>
      <c r="AB369" s="38" t="str">
        <f t="shared" si="321"/>
        <v>U</v>
      </c>
      <c r="AC369" s="50">
        <f t="shared" si="322"/>
        <v>544014.41923505708</v>
      </c>
      <c r="AD369" s="50">
        <f t="shared" si="323"/>
        <v>4180248.8953107125</v>
      </c>
      <c r="AE369" s="51">
        <f t="shared" si="324"/>
        <v>10</v>
      </c>
      <c r="AF369" s="51" t="str">
        <f t="shared" si="325"/>
        <v>S</v>
      </c>
      <c r="AG369" s="40">
        <f t="shared" si="326"/>
        <v>-122</v>
      </c>
      <c r="AH369" s="41">
        <f t="shared" si="327"/>
        <v>-30</v>
      </c>
      <c r="AI369" s="42">
        <f t="shared" si="328"/>
        <v>-0.9</v>
      </c>
      <c r="AJ369" s="40">
        <f t="shared" si="329"/>
        <v>37</v>
      </c>
      <c r="AK369" s="41">
        <f t="shared" si="330"/>
        <v>46</v>
      </c>
      <c r="AL369" s="42">
        <f t="shared" si="331"/>
        <v>6.64</v>
      </c>
      <c r="AM369" s="43" t="str">
        <f t="shared" si="332"/>
        <v>-37º -46' -6,64" S</v>
      </c>
      <c r="AN369" s="43" t="str">
        <f t="shared" si="333"/>
        <v>122º 30' 0,9" W</v>
      </c>
      <c r="AO369" s="43" t="str">
        <f t="shared" si="334"/>
        <v>10 S 544014 4180249</v>
      </c>
    </row>
    <row r="370" spans="5:41" x14ac:dyDescent="0.25">
      <c r="E370" s="53">
        <v>37.757725000000001</v>
      </c>
      <c r="F370" s="53">
        <v>-122.50020000000001</v>
      </c>
      <c r="G370" s="52">
        <f t="shared" si="301"/>
        <v>-2.1380318243515579</v>
      </c>
      <c r="H370" s="52">
        <f t="shared" si="302"/>
        <v>0.65899661931257592</v>
      </c>
      <c r="I370" s="52">
        <f t="shared" si="303"/>
        <v>10</v>
      </c>
      <c r="J370" s="52">
        <f t="shared" si="304"/>
        <v>-123</v>
      </c>
      <c r="K370" s="52">
        <f t="shared" si="305"/>
        <v>8.7231556014675249E-3</v>
      </c>
      <c r="L370" s="52">
        <f t="shared" si="306"/>
        <v>6.8965006202746995E-3</v>
      </c>
      <c r="M370" s="52">
        <f t="shared" si="307"/>
        <v>6.8966099598740194E-3</v>
      </c>
      <c r="N370" s="52">
        <f t="shared" si="308"/>
        <v>1.8419026918570225E-5</v>
      </c>
      <c r="O370" s="52">
        <f t="shared" si="309"/>
        <v>6383602.1815674668</v>
      </c>
      <c r="P370" s="52">
        <f t="shared" si="310"/>
        <v>1.0018210164994349E-7</v>
      </c>
      <c r="Q370" s="52">
        <f t="shared" si="311"/>
        <v>0.96821512099059126</v>
      </c>
      <c r="R370" s="52">
        <f t="shared" si="312"/>
        <v>0.60519202586112908</v>
      </c>
      <c r="S370" s="52">
        <f t="shared" si="313"/>
        <v>1.1431041798078716</v>
      </c>
      <c r="T370" s="52">
        <f t="shared" si="314"/>
        <v>1.0086261413211859</v>
      </c>
      <c r="U370" s="52">
        <f t="shared" si="315"/>
        <v>1.8071372369063738</v>
      </c>
      <c r="V370" s="52">
        <f t="shared" si="300"/>
        <v>5.0546225567071803E-3</v>
      </c>
      <c r="W370" s="52">
        <f t="shared" si="316"/>
        <v>4.2582015317955055E-5</v>
      </c>
      <c r="X370" s="52">
        <f t="shared" si="317"/>
        <v>1.6740578955036711E-7</v>
      </c>
      <c r="Y370" s="52">
        <f t="shared" si="318"/>
        <v>4178934.6467514723</v>
      </c>
      <c r="Z370" s="38" t="str">
        <f t="shared" si="319"/>
        <v>S</v>
      </c>
      <c r="AA370" s="38" t="str">
        <f t="shared" si="320"/>
        <v>S</v>
      </c>
      <c r="AB370" s="38" t="str">
        <f t="shared" si="321"/>
        <v>U</v>
      </c>
      <c r="AC370" s="50">
        <f t="shared" si="322"/>
        <v>544025.21585545118</v>
      </c>
      <c r="AD370" s="50">
        <f t="shared" si="323"/>
        <v>4179052.2265036716</v>
      </c>
      <c r="AE370" s="51">
        <f t="shared" si="324"/>
        <v>10</v>
      </c>
      <c r="AF370" s="51" t="str">
        <f t="shared" si="325"/>
        <v>S</v>
      </c>
      <c r="AG370" s="40">
        <f t="shared" si="326"/>
        <v>-122</v>
      </c>
      <c r="AH370" s="41">
        <f t="shared" si="327"/>
        <v>-30</v>
      </c>
      <c r="AI370" s="42">
        <f t="shared" si="328"/>
        <v>-0.72</v>
      </c>
      <c r="AJ370" s="40">
        <f t="shared" si="329"/>
        <v>37</v>
      </c>
      <c r="AK370" s="41">
        <f t="shared" si="330"/>
        <v>45</v>
      </c>
      <c r="AL370" s="42">
        <f t="shared" si="331"/>
        <v>27.81</v>
      </c>
      <c r="AM370" s="43" t="str">
        <f t="shared" si="332"/>
        <v>-37º -45' -27,81" S</v>
      </c>
      <c r="AN370" s="43" t="str">
        <f t="shared" si="333"/>
        <v>122º 30' 0,72" W</v>
      </c>
      <c r="AO370" s="43" t="str">
        <f t="shared" si="334"/>
        <v>10 S 544025 4179052</v>
      </c>
    </row>
    <row r="371" spans="5:41" x14ac:dyDescent="0.25">
      <c r="E371" s="53">
        <v>37.780088999999997</v>
      </c>
      <c r="F371" s="53">
        <v>-122.510639</v>
      </c>
      <c r="G371" s="52">
        <f t="shared" si="301"/>
        <v>-2.1382140192721732</v>
      </c>
      <c r="H371" s="52">
        <f t="shared" si="302"/>
        <v>0.65938694474649195</v>
      </c>
      <c r="I371" s="52">
        <f t="shared" si="303"/>
        <v>10</v>
      </c>
      <c r="J371" s="52">
        <f t="shared" si="304"/>
        <v>-123</v>
      </c>
      <c r="K371" s="52">
        <f t="shared" si="305"/>
        <v>8.5409606808521943E-3</v>
      </c>
      <c r="L371" s="52">
        <f t="shared" si="306"/>
        <v>6.7504195763323912E-3</v>
      </c>
      <c r="M371" s="52">
        <f t="shared" si="307"/>
        <v>6.7505221138790296E-3</v>
      </c>
      <c r="N371" s="52">
        <f t="shared" si="308"/>
        <v>1.7661191959783551E-5</v>
      </c>
      <c r="O371" s="52">
        <f t="shared" si="309"/>
        <v>6383610.2777615273</v>
      </c>
      <c r="P371" s="52">
        <f t="shared" si="310"/>
        <v>9.5924788624445042E-8</v>
      </c>
      <c r="Q371" s="52">
        <f t="shared" si="311"/>
        <v>0.96841008150828656</v>
      </c>
      <c r="R371" s="52">
        <f t="shared" si="312"/>
        <v>0.60494787035521358</v>
      </c>
      <c r="S371" s="52">
        <f t="shared" si="313"/>
        <v>1.1435919855006351</v>
      </c>
      <c r="T371" s="52">
        <f t="shared" si="314"/>
        <v>1.0089309567142797</v>
      </c>
      <c r="U371" s="52">
        <f t="shared" si="315"/>
        <v>1.8075181772196094</v>
      </c>
      <c r="V371" s="52">
        <f t="shared" si="300"/>
        <v>5.0546225567071803E-3</v>
      </c>
      <c r="W371" s="52">
        <f t="shared" si="316"/>
        <v>4.2582015317955055E-5</v>
      </c>
      <c r="X371" s="52">
        <f t="shared" si="317"/>
        <v>1.6740578955036711E-7</v>
      </c>
      <c r="Y371" s="52">
        <f t="shared" si="318"/>
        <v>4181415.8813663032</v>
      </c>
      <c r="Z371" s="38" t="str">
        <f t="shared" si="319"/>
        <v>S</v>
      </c>
      <c r="AA371" s="38" t="str">
        <f t="shared" si="320"/>
        <v>S</v>
      </c>
      <c r="AB371" s="38" t="str">
        <f t="shared" si="321"/>
        <v>U</v>
      </c>
      <c r="AC371" s="50">
        <f t="shared" si="322"/>
        <v>543092.70372430072</v>
      </c>
      <c r="AD371" s="50">
        <f t="shared" si="323"/>
        <v>4181528.6235436299</v>
      </c>
      <c r="AE371" s="51">
        <f t="shared" si="324"/>
        <v>10</v>
      </c>
      <c r="AF371" s="51" t="str">
        <f t="shared" si="325"/>
        <v>S</v>
      </c>
      <c r="AG371" s="40">
        <f t="shared" si="326"/>
        <v>-122</v>
      </c>
      <c r="AH371" s="41">
        <f t="shared" si="327"/>
        <v>-30</v>
      </c>
      <c r="AI371" s="42">
        <f t="shared" si="328"/>
        <v>-38.299999999999997</v>
      </c>
      <c r="AJ371" s="40">
        <f t="shared" si="329"/>
        <v>37</v>
      </c>
      <c r="AK371" s="41">
        <f t="shared" si="330"/>
        <v>46</v>
      </c>
      <c r="AL371" s="42">
        <f t="shared" si="331"/>
        <v>48.32</v>
      </c>
      <c r="AM371" s="43" t="str">
        <f t="shared" si="332"/>
        <v>-37º -46' -48,32" S</v>
      </c>
      <c r="AN371" s="43" t="str">
        <f t="shared" si="333"/>
        <v>122º 30' 38,3" W</v>
      </c>
      <c r="AO371" s="43" t="str">
        <f t="shared" si="334"/>
        <v>10 S 543093 4181529</v>
      </c>
    </row>
    <row r="372" spans="5:41" x14ac:dyDescent="0.25">
      <c r="E372" s="53">
        <v>37.738722000000003</v>
      </c>
      <c r="F372" s="53">
        <v>-122.49985599999999</v>
      </c>
      <c r="G372" s="52">
        <f t="shared" si="301"/>
        <v>-2.1380258204189309</v>
      </c>
      <c r="H372" s="52">
        <f t="shared" si="302"/>
        <v>0.65866495439481954</v>
      </c>
      <c r="I372" s="52">
        <f t="shared" si="303"/>
        <v>10</v>
      </c>
      <c r="J372" s="52">
        <f t="shared" si="304"/>
        <v>-123</v>
      </c>
      <c r="K372" s="52">
        <f t="shared" si="305"/>
        <v>8.7291595340945882E-3</v>
      </c>
      <c r="L372" s="52">
        <f t="shared" si="306"/>
        <v>6.9030195618792253E-3</v>
      </c>
      <c r="M372" s="52">
        <f t="shared" si="307"/>
        <v>6.9031292118385901E-3</v>
      </c>
      <c r="N372" s="52">
        <f t="shared" si="308"/>
        <v>1.8441226385057519E-5</v>
      </c>
      <c r="O372" s="52">
        <f t="shared" si="309"/>
        <v>6383595.3034264147</v>
      </c>
      <c r="P372" s="52">
        <f t="shared" si="310"/>
        <v>1.0042315342763183E-7</v>
      </c>
      <c r="Q372" s="52">
        <f t="shared" si="311"/>
        <v>0.96804899664315947</v>
      </c>
      <c r="R372" s="52">
        <f t="shared" si="312"/>
        <v>0.60539902439493487</v>
      </c>
      <c r="S372" s="52">
        <f t="shared" si="313"/>
        <v>1.1426894527163993</v>
      </c>
      <c r="T372" s="52">
        <f t="shared" si="314"/>
        <v>1.0083668456360333</v>
      </c>
      <c r="U372" s="52">
        <f t="shared" si="315"/>
        <v>1.8068130031864216</v>
      </c>
      <c r="V372" s="52">
        <f t="shared" si="300"/>
        <v>5.0546225567071803E-3</v>
      </c>
      <c r="W372" s="52">
        <f t="shared" si="316"/>
        <v>4.2582015317955055E-5</v>
      </c>
      <c r="X372" s="52">
        <f t="shared" si="317"/>
        <v>1.6740578955036711E-7</v>
      </c>
      <c r="Y372" s="52">
        <f t="shared" si="318"/>
        <v>4176826.3148126281</v>
      </c>
      <c r="Z372" s="38" t="str">
        <f t="shared" si="319"/>
        <v>S</v>
      </c>
      <c r="AA372" s="38" t="str">
        <f t="shared" si="320"/>
        <v>S</v>
      </c>
      <c r="AB372" s="38" t="str">
        <f t="shared" si="321"/>
        <v>U</v>
      </c>
      <c r="AC372" s="50">
        <f t="shared" si="322"/>
        <v>544066.78469074692</v>
      </c>
      <c r="AD372" s="50">
        <f t="shared" si="323"/>
        <v>4176944.036150591</v>
      </c>
      <c r="AE372" s="51">
        <f t="shared" si="324"/>
        <v>10</v>
      </c>
      <c r="AF372" s="51" t="str">
        <f t="shared" si="325"/>
        <v>S</v>
      </c>
      <c r="AG372" s="40">
        <f t="shared" si="326"/>
        <v>-122</v>
      </c>
      <c r="AH372" s="41">
        <f t="shared" si="327"/>
        <v>-29</v>
      </c>
      <c r="AI372" s="42">
        <f t="shared" si="328"/>
        <v>-59.481999999999999</v>
      </c>
      <c r="AJ372" s="40">
        <f t="shared" si="329"/>
        <v>37</v>
      </c>
      <c r="AK372" s="41">
        <f t="shared" si="330"/>
        <v>44</v>
      </c>
      <c r="AL372" s="42">
        <f t="shared" si="331"/>
        <v>19.399000000000001</v>
      </c>
      <c r="AM372" s="43" t="str">
        <f t="shared" si="332"/>
        <v>-37º -44' -19,399" S</v>
      </c>
      <c r="AN372" s="43" t="str">
        <f t="shared" si="333"/>
        <v>122º 29' 59,482" W</v>
      </c>
      <c r="AO372" s="43" t="str">
        <f t="shared" si="334"/>
        <v>10 S 544067 4176944</v>
      </c>
    </row>
    <row r="373" spans="5:41" x14ac:dyDescent="0.25">
      <c r="E373" s="53">
        <v>37.775123999999998</v>
      </c>
      <c r="F373" s="53">
        <v>-122.51125399999999</v>
      </c>
      <c r="G373" s="52">
        <f t="shared" si="301"/>
        <v>-2.1382247530470733</v>
      </c>
      <c r="H373" s="52">
        <f t="shared" si="302"/>
        <v>0.65930028914913041</v>
      </c>
      <c r="I373" s="52">
        <f t="shared" si="303"/>
        <v>10</v>
      </c>
      <c r="J373" s="52">
        <f t="shared" si="304"/>
        <v>-123</v>
      </c>
      <c r="K373" s="52">
        <f t="shared" si="305"/>
        <v>8.5302269059521763E-3</v>
      </c>
      <c r="L373" s="52">
        <f t="shared" si="306"/>
        <v>6.7423890757571762E-3</v>
      </c>
      <c r="M373" s="52">
        <f t="shared" si="307"/>
        <v>6.7424912477871725E-3</v>
      </c>
      <c r="N373" s="52">
        <f t="shared" si="308"/>
        <v>1.7616041628865098E-5</v>
      </c>
      <c r="O373" s="52">
        <f t="shared" si="309"/>
        <v>6383608.4801935423</v>
      </c>
      <c r="P373" s="52">
        <f t="shared" si="310"/>
        <v>9.5709542850859532E-8</v>
      </c>
      <c r="Q373" s="52">
        <f t="shared" si="311"/>
        <v>0.96836684956222574</v>
      </c>
      <c r="R373" s="52">
        <f t="shared" si="312"/>
        <v>0.6050021259027647</v>
      </c>
      <c r="S373" s="52">
        <f t="shared" si="313"/>
        <v>1.1434837139302432</v>
      </c>
      <c r="T373" s="52">
        <f t="shared" si="314"/>
        <v>1.0088633169233736</v>
      </c>
      <c r="U373" s="52">
        <f t="shared" si="315"/>
        <v>1.8074336648900264</v>
      </c>
      <c r="V373" s="52">
        <f t="shared" si="300"/>
        <v>5.0546225567071803E-3</v>
      </c>
      <c r="W373" s="52">
        <f t="shared" si="316"/>
        <v>4.2582015317955055E-5</v>
      </c>
      <c r="X373" s="52">
        <f t="shared" si="317"/>
        <v>1.6740578955036711E-7</v>
      </c>
      <c r="Y373" s="52">
        <f t="shared" si="318"/>
        <v>4180865.025164532</v>
      </c>
      <c r="Z373" s="38" t="str">
        <f t="shared" si="319"/>
        <v>S</v>
      </c>
      <c r="AA373" s="38" t="str">
        <f t="shared" si="320"/>
        <v>S</v>
      </c>
      <c r="AB373" s="38" t="str">
        <f t="shared" si="321"/>
        <v>U</v>
      </c>
      <c r="AC373" s="50">
        <f t="shared" si="322"/>
        <v>543041.42568016332</v>
      </c>
      <c r="AD373" s="50">
        <f t="shared" si="323"/>
        <v>4180977.4790880242</v>
      </c>
      <c r="AE373" s="51">
        <f t="shared" si="324"/>
        <v>10</v>
      </c>
      <c r="AF373" s="51" t="str">
        <f t="shared" si="325"/>
        <v>S</v>
      </c>
      <c r="AG373" s="40">
        <f t="shared" si="326"/>
        <v>-122</v>
      </c>
      <c r="AH373" s="41">
        <f t="shared" si="327"/>
        <v>-30</v>
      </c>
      <c r="AI373" s="42">
        <f t="shared" si="328"/>
        <v>-40.514000000000003</v>
      </c>
      <c r="AJ373" s="40">
        <f t="shared" si="329"/>
        <v>37</v>
      </c>
      <c r="AK373" s="41">
        <f t="shared" si="330"/>
        <v>46</v>
      </c>
      <c r="AL373" s="42">
        <f t="shared" si="331"/>
        <v>30.446000000000002</v>
      </c>
      <c r="AM373" s="43" t="str">
        <f t="shared" si="332"/>
        <v>-37º -46' -30,446" S</v>
      </c>
      <c r="AN373" s="43" t="str">
        <f t="shared" si="333"/>
        <v>122º 30' 40,514" W</v>
      </c>
      <c r="AO373" s="43" t="str">
        <f t="shared" si="334"/>
        <v>10 S 543041 4180977</v>
      </c>
    </row>
    <row r="374" spans="5:41" x14ac:dyDescent="0.25">
      <c r="E374" s="53">
        <v>37.777999999999999</v>
      </c>
      <c r="F374" s="53">
        <v>-122.389206</v>
      </c>
      <c r="G374" s="52">
        <f t="shared" si="301"/>
        <v>-2.1360946136015992</v>
      </c>
      <c r="H374" s="52">
        <f t="shared" si="302"/>
        <v>0.65935048481841774</v>
      </c>
      <c r="I374" s="52">
        <f t="shared" si="303"/>
        <v>10</v>
      </c>
      <c r="J374" s="52">
        <f t="shared" si="304"/>
        <v>-123</v>
      </c>
      <c r="K374" s="52">
        <f t="shared" si="305"/>
        <v>1.0660366351426198E-2</v>
      </c>
      <c r="L374" s="52">
        <f t="shared" si="306"/>
        <v>8.4256905002194193E-3</v>
      </c>
      <c r="M374" s="52">
        <f t="shared" si="307"/>
        <v>8.4258898949841118E-3</v>
      </c>
      <c r="N374" s="52">
        <f t="shared" si="308"/>
        <v>2.7513555575842119E-5</v>
      </c>
      <c r="O374" s="52">
        <f t="shared" si="309"/>
        <v>6383609.5214334317</v>
      </c>
      <c r="P374" s="52">
        <f t="shared" si="310"/>
        <v>1.4945561221370449E-7</v>
      </c>
      <c r="Q374" s="52">
        <f t="shared" si="311"/>
        <v>0.96839189541833948</v>
      </c>
      <c r="R374" s="52">
        <f t="shared" si="312"/>
        <v>0.60497070165792166</v>
      </c>
      <c r="S374" s="52">
        <f t="shared" si="313"/>
        <v>1.1435464325275875</v>
      </c>
      <c r="T374" s="52">
        <f t="shared" si="314"/>
        <v>1.008902499810171</v>
      </c>
      <c r="U374" s="52">
        <f t="shared" si="315"/>
        <v>1.807482623211276</v>
      </c>
      <c r="V374" s="52">
        <f t="shared" si="300"/>
        <v>5.0546225567071803E-3</v>
      </c>
      <c r="W374" s="52">
        <f t="shared" si="316"/>
        <v>4.2582015317955055E-5</v>
      </c>
      <c r="X374" s="52">
        <f t="shared" si="317"/>
        <v>1.6740578955036711E-7</v>
      </c>
      <c r="Y374" s="52">
        <f t="shared" si="318"/>
        <v>4181184.1111977124</v>
      </c>
      <c r="Z374" s="38" t="str">
        <f t="shared" si="319"/>
        <v>S</v>
      </c>
      <c r="AA374" s="38" t="str">
        <f t="shared" si="320"/>
        <v>S</v>
      </c>
      <c r="AB374" s="38" t="str">
        <f t="shared" si="321"/>
        <v>U</v>
      </c>
      <c r="AC374" s="50">
        <f t="shared" si="322"/>
        <v>553787.59363978938</v>
      </c>
      <c r="AD374" s="50">
        <f t="shared" si="323"/>
        <v>4181359.7470193044</v>
      </c>
      <c r="AE374" s="51">
        <f t="shared" si="324"/>
        <v>10</v>
      </c>
      <c r="AF374" s="51" t="str">
        <f t="shared" si="325"/>
        <v>S</v>
      </c>
      <c r="AG374" s="40">
        <f t="shared" si="326"/>
        <v>-122</v>
      </c>
      <c r="AH374" s="41">
        <f t="shared" si="327"/>
        <v>-23</v>
      </c>
      <c r="AI374" s="42">
        <f t="shared" si="328"/>
        <v>-21.141999999999999</v>
      </c>
      <c r="AJ374" s="40">
        <f t="shared" si="329"/>
        <v>37</v>
      </c>
      <c r="AK374" s="41">
        <f t="shared" si="330"/>
        <v>46</v>
      </c>
      <c r="AL374" s="42">
        <f t="shared" si="331"/>
        <v>40.799999999999997</v>
      </c>
      <c r="AM374" s="43" t="str">
        <f t="shared" si="332"/>
        <v>-37º -46' -40,8" S</v>
      </c>
      <c r="AN374" s="43" t="str">
        <f t="shared" si="333"/>
        <v>122º 23' 21,142" W</v>
      </c>
      <c r="AO374" s="43" t="str">
        <f t="shared" si="334"/>
        <v>10 S 553788 4181360</v>
      </c>
    </row>
    <row r="375" spans="5:41" x14ac:dyDescent="0.25">
      <c r="E375" s="53">
        <v>37.792282</v>
      </c>
      <c r="F375" s="53">
        <v>-122.39787699999999</v>
      </c>
      <c r="G375" s="52">
        <f t="shared" si="301"/>
        <v>-2.1362459511010394</v>
      </c>
      <c r="H375" s="52">
        <f t="shared" si="302"/>
        <v>0.65959975274218763</v>
      </c>
      <c r="I375" s="52">
        <f t="shared" si="303"/>
        <v>10</v>
      </c>
      <c r="J375" s="52">
        <f t="shared" si="304"/>
        <v>-123</v>
      </c>
      <c r="K375" s="52">
        <f t="shared" si="305"/>
        <v>1.0509028851986013E-2</v>
      </c>
      <c r="L375" s="52">
        <f t="shared" si="306"/>
        <v>8.3044765275500088E-3</v>
      </c>
      <c r="M375" s="52">
        <f t="shared" si="307"/>
        <v>8.3046674396707078E-3</v>
      </c>
      <c r="N375" s="52">
        <f t="shared" si="308"/>
        <v>2.6741330587443102E-5</v>
      </c>
      <c r="O375" s="52">
        <f t="shared" si="309"/>
        <v>6383614.6925587133</v>
      </c>
      <c r="P375" s="52">
        <f t="shared" si="310"/>
        <v>1.4513003720889381E-7</v>
      </c>
      <c r="Q375" s="52">
        <f t="shared" si="311"/>
        <v>0.96851612667935205</v>
      </c>
      <c r="R375" s="52">
        <f t="shared" si="312"/>
        <v>0.60481450683966576</v>
      </c>
      <c r="S375" s="52">
        <f t="shared" si="313"/>
        <v>1.1438578160818635</v>
      </c>
      <c r="T375" s="52">
        <f t="shared" si="314"/>
        <v>1.0090969887713142</v>
      </c>
      <c r="U375" s="52">
        <f t="shared" si="315"/>
        <v>1.8077255773169629</v>
      </c>
      <c r="V375" s="52">
        <f t="shared" si="300"/>
        <v>5.0546225567071803E-3</v>
      </c>
      <c r="W375" s="52">
        <f t="shared" si="316"/>
        <v>4.2582015317955055E-5</v>
      </c>
      <c r="X375" s="52">
        <f t="shared" si="317"/>
        <v>1.6740578955036711E-7</v>
      </c>
      <c r="Y375" s="52">
        <f t="shared" si="318"/>
        <v>4182768.6707867896</v>
      </c>
      <c r="Z375" s="38" t="str">
        <f t="shared" si="319"/>
        <v>S</v>
      </c>
      <c r="AA375" s="38" t="str">
        <f t="shared" si="320"/>
        <v>S</v>
      </c>
      <c r="AB375" s="38" t="str">
        <f t="shared" si="321"/>
        <v>U</v>
      </c>
      <c r="AC375" s="50">
        <f t="shared" si="322"/>
        <v>553013.79964932729</v>
      </c>
      <c r="AD375" s="50">
        <f t="shared" si="323"/>
        <v>4182939.3771624006</v>
      </c>
      <c r="AE375" s="51">
        <f t="shared" si="324"/>
        <v>10</v>
      </c>
      <c r="AF375" s="51" t="str">
        <f t="shared" si="325"/>
        <v>S</v>
      </c>
      <c r="AG375" s="40">
        <f t="shared" si="326"/>
        <v>-122</v>
      </c>
      <c r="AH375" s="41">
        <f t="shared" si="327"/>
        <v>-23</v>
      </c>
      <c r="AI375" s="42">
        <f t="shared" si="328"/>
        <v>-52.356999999999999</v>
      </c>
      <c r="AJ375" s="40">
        <f t="shared" si="329"/>
        <v>37</v>
      </c>
      <c r="AK375" s="41">
        <f t="shared" si="330"/>
        <v>47</v>
      </c>
      <c r="AL375" s="42">
        <f t="shared" si="331"/>
        <v>32.215000000000003</v>
      </c>
      <c r="AM375" s="43" t="str">
        <f t="shared" si="332"/>
        <v>-37º -47' -32,215" S</v>
      </c>
      <c r="AN375" s="43" t="str">
        <f t="shared" si="333"/>
        <v>122º 23' 52,357" W</v>
      </c>
      <c r="AO375" s="43" t="str">
        <f t="shared" si="334"/>
        <v>10 S 553014 4182939</v>
      </c>
    </row>
    <row r="376" spans="5:41" x14ac:dyDescent="0.25">
      <c r="E376" s="53">
        <v>37.786788999999999</v>
      </c>
      <c r="F376" s="53">
        <v>-122.390925</v>
      </c>
      <c r="G376" s="52">
        <f t="shared" si="301"/>
        <v>-2.1361246158114406</v>
      </c>
      <c r="H376" s="52">
        <f t="shared" si="302"/>
        <v>0.65950388180637565</v>
      </c>
      <c r="I376" s="52">
        <f t="shared" si="303"/>
        <v>10</v>
      </c>
      <c r="J376" s="52">
        <f t="shared" si="304"/>
        <v>-123</v>
      </c>
      <c r="K376" s="52">
        <f t="shared" si="305"/>
        <v>1.0630364141584803E-2</v>
      </c>
      <c r="L376" s="52">
        <f t="shared" si="306"/>
        <v>8.4009793565984255E-3</v>
      </c>
      <c r="M376" s="52">
        <f t="shared" si="307"/>
        <v>8.4011770020794886E-3</v>
      </c>
      <c r="N376" s="52">
        <f t="shared" si="308"/>
        <v>2.736106332779098E-5</v>
      </c>
      <c r="O376" s="52">
        <f t="shared" si="309"/>
        <v>6383612.7036122428</v>
      </c>
      <c r="P376" s="52">
        <f t="shared" si="310"/>
        <v>1.485448682833396E-7</v>
      </c>
      <c r="Q376" s="52">
        <f t="shared" si="311"/>
        <v>0.96846837457914448</v>
      </c>
      <c r="R376" s="52">
        <f t="shared" si="312"/>
        <v>0.60487460936633652</v>
      </c>
      <c r="S376" s="52">
        <f t="shared" si="313"/>
        <v>1.143738069095948</v>
      </c>
      <c r="T376" s="52">
        <f t="shared" si="314"/>
        <v>1.009022204163545</v>
      </c>
      <c r="U376" s="52">
        <f t="shared" si="315"/>
        <v>1.8076321680753573</v>
      </c>
      <c r="V376" s="52">
        <f t="shared" si="300"/>
        <v>5.0546225567071803E-3</v>
      </c>
      <c r="W376" s="52">
        <f t="shared" si="316"/>
        <v>4.2582015317955055E-5</v>
      </c>
      <c r="X376" s="52">
        <f t="shared" si="317"/>
        <v>1.6740578955036711E-7</v>
      </c>
      <c r="Y376" s="52">
        <f t="shared" si="318"/>
        <v>4182159.2328697401</v>
      </c>
      <c r="Z376" s="38" t="str">
        <f t="shared" si="319"/>
        <v>S</v>
      </c>
      <c r="AA376" s="38" t="str">
        <f t="shared" si="320"/>
        <v>S</v>
      </c>
      <c r="AB376" s="38" t="str">
        <f t="shared" si="321"/>
        <v>U</v>
      </c>
      <c r="AC376" s="50">
        <f t="shared" si="322"/>
        <v>553629.86289124982</v>
      </c>
      <c r="AD376" s="50">
        <f t="shared" si="323"/>
        <v>4182333.8953271289</v>
      </c>
      <c r="AE376" s="51">
        <f t="shared" si="324"/>
        <v>10</v>
      </c>
      <c r="AF376" s="51" t="str">
        <f t="shared" si="325"/>
        <v>S</v>
      </c>
      <c r="AG376" s="40">
        <f t="shared" si="326"/>
        <v>-122</v>
      </c>
      <c r="AH376" s="41">
        <f t="shared" si="327"/>
        <v>-23</v>
      </c>
      <c r="AI376" s="42">
        <f t="shared" si="328"/>
        <v>-27.33</v>
      </c>
      <c r="AJ376" s="40">
        <f t="shared" si="329"/>
        <v>37</v>
      </c>
      <c r="AK376" s="41">
        <f t="shared" si="330"/>
        <v>47</v>
      </c>
      <c r="AL376" s="42">
        <f t="shared" si="331"/>
        <v>12.44</v>
      </c>
      <c r="AM376" s="43" t="str">
        <f t="shared" si="332"/>
        <v>-37º -47' -12,44" S</v>
      </c>
      <c r="AN376" s="43" t="str">
        <f t="shared" si="333"/>
        <v>122º 23' 27,33" W</v>
      </c>
      <c r="AO376" s="43" t="str">
        <f t="shared" si="334"/>
        <v>10 S 553630 4182334</v>
      </c>
    </row>
    <row r="377" spans="5:41" x14ac:dyDescent="0.25">
      <c r="E377" s="53">
        <v>37.792282104492003</v>
      </c>
      <c r="F377" s="53">
        <v>-122.39936828613</v>
      </c>
      <c r="G377" s="52">
        <f t="shared" si="301"/>
        <v>-2.1362719789540972</v>
      </c>
      <c r="H377" s="52">
        <f t="shared" si="302"/>
        <v>0.65959975456591713</v>
      </c>
      <c r="I377" s="52">
        <f t="shared" si="303"/>
        <v>10</v>
      </c>
      <c r="J377" s="52">
        <f t="shared" si="304"/>
        <v>-123</v>
      </c>
      <c r="K377" s="52">
        <f t="shared" si="305"/>
        <v>1.0483000998928294E-2</v>
      </c>
      <c r="L377" s="52">
        <f t="shared" si="306"/>
        <v>8.2839094615227253E-3</v>
      </c>
      <c r="M377" s="52">
        <f t="shared" si="307"/>
        <v>8.2840989586620995E-3</v>
      </c>
      <c r="N377" s="52">
        <f t="shared" si="308"/>
        <v>2.6609030092661357E-5</v>
      </c>
      <c r="O377" s="52">
        <f t="shared" si="309"/>
        <v>6383614.6925965492</v>
      </c>
      <c r="P377" s="52">
        <f t="shared" si="310"/>
        <v>1.444120290594096E-7</v>
      </c>
      <c r="Q377" s="52">
        <f t="shared" si="311"/>
        <v>0.96851612758739003</v>
      </c>
      <c r="R377" s="52">
        <f t="shared" si="312"/>
        <v>0.60481450569601225</v>
      </c>
      <c r="S377" s="52">
        <f t="shared" si="313"/>
        <v>1.1438578183596122</v>
      </c>
      <c r="T377" s="52">
        <f t="shared" si="314"/>
        <v>1.0090969901937121</v>
      </c>
      <c r="U377" s="52">
        <f t="shared" si="315"/>
        <v>1.8077255790934685</v>
      </c>
      <c r="V377" s="52">
        <f t="shared" si="300"/>
        <v>5.0546225567071803E-3</v>
      </c>
      <c r="W377" s="52">
        <f t="shared" si="316"/>
        <v>4.2582015317955055E-5</v>
      </c>
      <c r="X377" s="52">
        <f t="shared" si="317"/>
        <v>1.6740578955036711E-7</v>
      </c>
      <c r="Y377" s="52">
        <f t="shared" si="318"/>
        <v>4182768.6823799838</v>
      </c>
      <c r="Z377" s="38" t="str">
        <f t="shared" si="319"/>
        <v>S</v>
      </c>
      <c r="AA377" s="38" t="str">
        <f t="shared" si="320"/>
        <v>S</v>
      </c>
      <c r="AB377" s="38" t="str">
        <f t="shared" si="321"/>
        <v>U</v>
      </c>
      <c r="AC377" s="50">
        <f t="shared" si="322"/>
        <v>552882.498373062</v>
      </c>
      <c r="AD377" s="50">
        <f t="shared" si="323"/>
        <v>4182938.5441999692</v>
      </c>
      <c r="AE377" s="51">
        <f t="shared" si="324"/>
        <v>10</v>
      </c>
      <c r="AF377" s="51" t="str">
        <f t="shared" si="325"/>
        <v>S</v>
      </c>
      <c r="AG377" s="40">
        <f t="shared" si="326"/>
        <v>-122</v>
      </c>
      <c r="AH377" s="41">
        <f t="shared" si="327"/>
        <v>-23</v>
      </c>
      <c r="AI377" s="42">
        <f t="shared" si="328"/>
        <v>-57.725999999999999</v>
      </c>
      <c r="AJ377" s="40">
        <f t="shared" si="329"/>
        <v>37</v>
      </c>
      <c r="AK377" s="41">
        <f t="shared" si="330"/>
        <v>47</v>
      </c>
      <c r="AL377" s="42">
        <f t="shared" si="331"/>
        <v>32.216000000000001</v>
      </c>
      <c r="AM377" s="43" t="str">
        <f t="shared" si="332"/>
        <v>-37º -47' -32,216" S</v>
      </c>
      <c r="AN377" s="43" t="str">
        <f t="shared" si="333"/>
        <v>122º 23' 57,726" W</v>
      </c>
      <c r="AO377" s="43" t="str">
        <f t="shared" si="334"/>
        <v>10 S 552882 4182939</v>
      </c>
    </row>
    <row r="378" spans="5:41" x14ac:dyDescent="0.25">
      <c r="E378" s="53">
        <v>37.790908999999999</v>
      </c>
      <c r="F378" s="53">
        <v>-122.40119900000001</v>
      </c>
      <c r="G378" s="52">
        <f t="shared" si="301"/>
        <v>-2.1363039309387908</v>
      </c>
      <c r="H378" s="52">
        <f t="shared" si="302"/>
        <v>0.6595757893715577</v>
      </c>
      <c r="I378" s="52">
        <f t="shared" si="303"/>
        <v>10</v>
      </c>
      <c r="J378" s="52">
        <f t="shared" si="304"/>
        <v>-123</v>
      </c>
      <c r="K378" s="52">
        <f t="shared" si="305"/>
        <v>1.0451049014234659E-2</v>
      </c>
      <c r="L378" s="52">
        <f t="shared" si="306"/>
        <v>8.2588146638212668E-3</v>
      </c>
      <c r="M378" s="52">
        <f t="shared" si="307"/>
        <v>8.2590024439704209E-3</v>
      </c>
      <c r="N378" s="52">
        <f t="shared" si="308"/>
        <v>2.6446739796015528E-5</v>
      </c>
      <c r="O378" s="52">
        <f t="shared" si="309"/>
        <v>6383614.1954032509</v>
      </c>
      <c r="P378" s="52">
        <f t="shared" si="310"/>
        <v>1.4354370268101588E-7</v>
      </c>
      <c r="Q378" s="52">
        <f t="shared" si="311"/>
        <v>0.96850419416534017</v>
      </c>
      <c r="R378" s="52">
        <f t="shared" si="312"/>
        <v>0.60482953306715592</v>
      </c>
      <c r="S378" s="52">
        <f t="shared" si="313"/>
        <v>1.1438278864542277</v>
      </c>
      <c r="T378" s="52">
        <f t="shared" si="314"/>
        <v>1.0090782981074597</v>
      </c>
      <c r="U378" s="52">
        <f t="shared" si="315"/>
        <v>1.8077022331631627</v>
      </c>
      <c r="V378" s="52">
        <f t="shared" si="300"/>
        <v>5.0546225567071803E-3</v>
      </c>
      <c r="W378" s="52">
        <f t="shared" si="316"/>
        <v>4.2582015317955055E-5</v>
      </c>
      <c r="X378" s="52">
        <f t="shared" si="317"/>
        <v>1.6740578955036711E-7</v>
      </c>
      <c r="Y378" s="52">
        <f t="shared" si="318"/>
        <v>4182616.3389911535</v>
      </c>
      <c r="Z378" s="38" t="str">
        <f t="shared" si="319"/>
        <v>S</v>
      </c>
      <c r="AA378" s="38" t="str">
        <f t="shared" si="320"/>
        <v>S</v>
      </c>
      <c r="AB378" s="38" t="str">
        <f t="shared" si="321"/>
        <v>U</v>
      </c>
      <c r="AC378" s="50">
        <f t="shared" si="322"/>
        <v>552722.28776385041</v>
      </c>
      <c r="AD378" s="50">
        <f t="shared" si="323"/>
        <v>4182785.1647989713</v>
      </c>
      <c r="AE378" s="51">
        <f t="shared" si="324"/>
        <v>10</v>
      </c>
      <c r="AF378" s="51" t="str">
        <f t="shared" si="325"/>
        <v>S</v>
      </c>
      <c r="AG378" s="40">
        <f t="shared" si="326"/>
        <v>-122</v>
      </c>
      <c r="AH378" s="41">
        <f t="shared" si="327"/>
        <v>-24</v>
      </c>
      <c r="AI378" s="42">
        <f t="shared" si="328"/>
        <v>-4.3159999999999998</v>
      </c>
      <c r="AJ378" s="40">
        <f t="shared" si="329"/>
        <v>37</v>
      </c>
      <c r="AK378" s="41">
        <f t="shared" si="330"/>
        <v>47</v>
      </c>
      <c r="AL378" s="42">
        <f t="shared" si="331"/>
        <v>27.271999999999998</v>
      </c>
      <c r="AM378" s="43" t="str">
        <f t="shared" si="332"/>
        <v>-37º -47' -27,272" S</v>
      </c>
      <c r="AN378" s="43" t="str">
        <f t="shared" si="333"/>
        <v>122º 24' 4,316" W</v>
      </c>
      <c r="AO378" s="43" t="str">
        <f t="shared" si="334"/>
        <v>10 S 552722 4182785</v>
      </c>
    </row>
    <row r="379" spans="5:41" x14ac:dyDescent="0.25">
      <c r="E379" s="53">
        <v>37.797775000000001</v>
      </c>
      <c r="F379" s="53">
        <v>-122.407568</v>
      </c>
      <c r="G379" s="52">
        <f t="shared" si="301"/>
        <v>-2.1364150909588502</v>
      </c>
      <c r="H379" s="52">
        <f t="shared" si="302"/>
        <v>0.65969562367799972</v>
      </c>
      <c r="I379" s="52">
        <f t="shared" si="303"/>
        <v>10</v>
      </c>
      <c r="J379" s="52">
        <f t="shared" si="304"/>
        <v>-123</v>
      </c>
      <c r="K379" s="52">
        <f t="shared" si="305"/>
        <v>1.0339888994175261E-2</v>
      </c>
      <c r="L379" s="52">
        <f t="shared" si="306"/>
        <v>8.1702156276044838E-3</v>
      </c>
      <c r="M379" s="52">
        <f t="shared" si="307"/>
        <v>8.1703974287835688E-3</v>
      </c>
      <c r="N379" s="52">
        <f t="shared" si="308"/>
        <v>2.588872368902706E-5</v>
      </c>
      <c r="O379" s="52">
        <f t="shared" si="309"/>
        <v>6383616.6816050727</v>
      </c>
      <c r="P379" s="52">
        <f t="shared" si="310"/>
        <v>1.4045415725962302E-7</v>
      </c>
      <c r="Q379" s="52">
        <f t="shared" si="311"/>
        <v>0.9685638431721173</v>
      </c>
      <c r="R379" s="52">
        <f t="shared" si="312"/>
        <v>0.60475436878027</v>
      </c>
      <c r="S379" s="52">
        <f t="shared" si="313"/>
        <v>1.1439775452640584</v>
      </c>
      <c r="T379" s="52">
        <f t="shared" si="314"/>
        <v>1.0091717511431113</v>
      </c>
      <c r="U379" s="52">
        <f t="shared" si="315"/>
        <v>1.8078189449011157</v>
      </c>
      <c r="V379" s="52">
        <f t="shared" si="300"/>
        <v>5.0546225567071803E-3</v>
      </c>
      <c r="W379" s="52">
        <f t="shared" si="316"/>
        <v>4.2582015317955055E-5</v>
      </c>
      <c r="X379" s="52">
        <f t="shared" si="317"/>
        <v>1.6740578955036711E-7</v>
      </c>
      <c r="Y379" s="52">
        <f t="shared" si="318"/>
        <v>4183378.1092735026</v>
      </c>
      <c r="Z379" s="38" t="str">
        <f t="shared" si="319"/>
        <v>S</v>
      </c>
      <c r="AA379" s="38" t="str">
        <f t="shared" si="320"/>
        <v>S</v>
      </c>
      <c r="AB379" s="38" t="str">
        <f t="shared" si="321"/>
        <v>U</v>
      </c>
      <c r="AC379" s="50">
        <f t="shared" si="322"/>
        <v>552156.68776360038</v>
      </c>
      <c r="AD379" s="50">
        <f t="shared" si="323"/>
        <v>4183543.3729851213</v>
      </c>
      <c r="AE379" s="51">
        <f t="shared" si="324"/>
        <v>10</v>
      </c>
      <c r="AF379" s="51" t="str">
        <f t="shared" si="325"/>
        <v>S</v>
      </c>
      <c r="AG379" s="40">
        <f t="shared" si="326"/>
        <v>-122</v>
      </c>
      <c r="AH379" s="41">
        <f t="shared" si="327"/>
        <v>-24</v>
      </c>
      <c r="AI379" s="42">
        <f t="shared" si="328"/>
        <v>-27.245000000000001</v>
      </c>
      <c r="AJ379" s="40">
        <f t="shared" si="329"/>
        <v>37</v>
      </c>
      <c r="AK379" s="41">
        <f t="shared" si="330"/>
        <v>47</v>
      </c>
      <c r="AL379" s="42">
        <f t="shared" si="331"/>
        <v>51.99</v>
      </c>
      <c r="AM379" s="43" t="str">
        <f t="shared" si="332"/>
        <v>-37º -47' -51,99" S</v>
      </c>
      <c r="AN379" s="43" t="str">
        <f t="shared" si="333"/>
        <v>122º 24' 27,245" W</v>
      </c>
      <c r="AO379" s="43" t="str">
        <f t="shared" si="334"/>
        <v>10 S 552157 4183543</v>
      </c>
    </row>
    <row r="380" spans="5:41" x14ac:dyDescent="0.25">
      <c r="E380" s="53">
        <v>37.789706000000002</v>
      </c>
      <c r="F380" s="53">
        <v>-122.403458</v>
      </c>
      <c r="G380" s="52">
        <f t="shared" si="301"/>
        <v>-2.1363433579265934</v>
      </c>
      <c r="H380" s="52">
        <f t="shared" si="302"/>
        <v>0.65955479306065634</v>
      </c>
      <c r="I380" s="52">
        <f t="shared" si="303"/>
        <v>10</v>
      </c>
      <c r="J380" s="52">
        <f t="shared" si="304"/>
        <v>-123</v>
      </c>
      <c r="K380" s="52">
        <f t="shared" si="305"/>
        <v>1.0411622026432088E-2</v>
      </c>
      <c r="L380" s="52">
        <f t="shared" si="306"/>
        <v>8.2277930464013573E-3</v>
      </c>
      <c r="M380" s="52">
        <f t="shared" si="307"/>
        <v>8.227978718422119E-3</v>
      </c>
      <c r="N380" s="52">
        <f t="shared" si="308"/>
        <v>2.6247285176528301E-5</v>
      </c>
      <c r="O380" s="52">
        <f t="shared" si="309"/>
        <v>6383613.7598089492</v>
      </c>
      <c r="P380" s="52">
        <f t="shared" si="310"/>
        <v>1.424719655959963E-7</v>
      </c>
      <c r="Q380" s="52">
        <f t="shared" si="311"/>
        <v>0.96849373726446331</v>
      </c>
      <c r="R380" s="52">
        <f t="shared" si="312"/>
        <v>0.60484269697550774</v>
      </c>
      <c r="S380" s="52">
        <f t="shared" si="313"/>
        <v>1.1438016616928879</v>
      </c>
      <c r="T380" s="52">
        <f t="shared" si="314"/>
        <v>1.0090619205135429</v>
      </c>
      <c r="U380" s="52">
        <f t="shared" si="315"/>
        <v>1.80768177726051</v>
      </c>
      <c r="V380" s="52">
        <f t="shared" si="300"/>
        <v>5.0546225567071803E-3</v>
      </c>
      <c r="W380" s="52">
        <f t="shared" si="316"/>
        <v>4.2582015317955055E-5</v>
      </c>
      <c r="X380" s="52">
        <f t="shared" si="317"/>
        <v>1.6740578955036711E-7</v>
      </c>
      <c r="Y380" s="52">
        <f t="shared" si="318"/>
        <v>4182482.8684085002</v>
      </c>
      <c r="Z380" s="38" t="str">
        <f t="shared" si="319"/>
        <v>S</v>
      </c>
      <c r="AA380" s="38" t="str">
        <f t="shared" si="320"/>
        <v>S</v>
      </c>
      <c r="AB380" s="38" t="str">
        <f t="shared" si="321"/>
        <v>U</v>
      </c>
      <c r="AC380" s="50">
        <f t="shared" si="322"/>
        <v>552524.24065674515</v>
      </c>
      <c r="AD380" s="50">
        <f t="shared" si="323"/>
        <v>4182650.4209631821</v>
      </c>
      <c r="AE380" s="51">
        <f t="shared" si="324"/>
        <v>10</v>
      </c>
      <c r="AF380" s="51" t="str">
        <f t="shared" si="325"/>
        <v>S</v>
      </c>
      <c r="AG380" s="40">
        <f t="shared" si="326"/>
        <v>-122</v>
      </c>
      <c r="AH380" s="41">
        <f t="shared" si="327"/>
        <v>-24</v>
      </c>
      <c r="AI380" s="42">
        <f t="shared" si="328"/>
        <v>-12.449</v>
      </c>
      <c r="AJ380" s="40">
        <f t="shared" si="329"/>
        <v>37</v>
      </c>
      <c r="AK380" s="41">
        <f t="shared" si="330"/>
        <v>47</v>
      </c>
      <c r="AL380" s="42">
        <f t="shared" si="331"/>
        <v>22.942</v>
      </c>
      <c r="AM380" s="43" t="str">
        <f t="shared" si="332"/>
        <v>-37º -47' -22,942" S</v>
      </c>
      <c r="AN380" s="43" t="str">
        <f t="shared" si="333"/>
        <v>122º 24' 12,449" W</v>
      </c>
      <c r="AO380" s="43" t="str">
        <f t="shared" si="334"/>
        <v>10 S 552524 4182650</v>
      </c>
    </row>
    <row r="381" spans="5:41" x14ac:dyDescent="0.25">
      <c r="E381" s="53">
        <v>37.785335000000003</v>
      </c>
      <c r="F381" s="53">
        <v>-122.399952</v>
      </c>
      <c r="G381" s="52">
        <f t="shared" si="301"/>
        <v>-2.1362821666830185</v>
      </c>
      <c r="H381" s="52">
        <f t="shared" si="302"/>
        <v>0.65947850471905167</v>
      </c>
      <c r="I381" s="52">
        <f t="shared" si="303"/>
        <v>10</v>
      </c>
      <c r="J381" s="52">
        <f t="shared" si="304"/>
        <v>-123</v>
      </c>
      <c r="K381" s="52">
        <f t="shared" si="305"/>
        <v>1.0472813270006931E-2</v>
      </c>
      <c r="L381" s="52">
        <f t="shared" si="306"/>
        <v>8.2766372530550456E-3</v>
      </c>
      <c r="M381" s="52">
        <f t="shared" si="307"/>
        <v>8.2768262515563237E-3</v>
      </c>
      <c r="N381" s="52">
        <f t="shared" si="308"/>
        <v>2.655567883802501E-5</v>
      </c>
      <c r="O381" s="52">
        <f t="shared" si="309"/>
        <v>6383612.1771537904</v>
      </c>
      <c r="P381" s="52">
        <f t="shared" si="310"/>
        <v>1.4418568648888525E-7</v>
      </c>
      <c r="Q381" s="52">
        <f t="shared" si="311"/>
        <v>0.96845572861313445</v>
      </c>
      <c r="R381" s="52">
        <f t="shared" si="312"/>
        <v>0.60489051258783733</v>
      </c>
      <c r="S381" s="52">
        <f t="shared" si="313"/>
        <v>1.1437063690256188</v>
      </c>
      <c r="T381" s="52">
        <f t="shared" si="314"/>
        <v>1.0090024049161734</v>
      </c>
      <c r="U381" s="52">
        <f t="shared" si="315"/>
        <v>1.8076074356257152</v>
      </c>
      <c r="V381" s="52">
        <f t="shared" si="300"/>
        <v>5.0546225567071803E-3</v>
      </c>
      <c r="W381" s="52">
        <f t="shared" si="316"/>
        <v>4.2582015317955055E-5</v>
      </c>
      <c r="X381" s="52">
        <f t="shared" si="317"/>
        <v>1.6740578955036711E-7</v>
      </c>
      <c r="Y381" s="52">
        <f t="shared" si="318"/>
        <v>4181997.9144266965</v>
      </c>
      <c r="Z381" s="38" t="str">
        <f t="shared" si="319"/>
        <v>S</v>
      </c>
      <c r="AA381" s="38" t="str">
        <f t="shared" si="320"/>
        <v>S</v>
      </c>
      <c r="AB381" s="38" t="str">
        <f t="shared" si="321"/>
        <v>U</v>
      </c>
      <c r="AC381" s="50">
        <f t="shared" si="322"/>
        <v>552836.05138702178</v>
      </c>
      <c r="AD381" s="50">
        <f t="shared" si="323"/>
        <v>4182167.4356059418</v>
      </c>
      <c r="AE381" s="51">
        <f t="shared" si="324"/>
        <v>10</v>
      </c>
      <c r="AF381" s="51" t="str">
        <f t="shared" si="325"/>
        <v>S</v>
      </c>
      <c r="AG381" s="40">
        <f t="shared" si="326"/>
        <v>-122</v>
      </c>
      <c r="AH381" s="41">
        <f t="shared" si="327"/>
        <v>-23</v>
      </c>
      <c r="AI381" s="42">
        <f t="shared" si="328"/>
        <v>-59.826999999999998</v>
      </c>
      <c r="AJ381" s="40">
        <f t="shared" si="329"/>
        <v>37</v>
      </c>
      <c r="AK381" s="41">
        <f t="shared" si="330"/>
        <v>47</v>
      </c>
      <c r="AL381" s="42">
        <f t="shared" si="331"/>
        <v>7.2060000000000004</v>
      </c>
      <c r="AM381" s="43" t="str">
        <f t="shared" si="332"/>
        <v>-37º -47' -7,206" S</v>
      </c>
      <c r="AN381" s="43" t="str">
        <f t="shared" si="333"/>
        <v>122º 23' 59,827" W</v>
      </c>
      <c r="AO381" s="43" t="str">
        <f t="shared" si="334"/>
        <v>10 S 552836 4182167</v>
      </c>
    </row>
    <row r="382" spans="5:41" x14ac:dyDescent="0.25">
      <c r="E382" s="53">
        <v>37.780726999999999</v>
      </c>
      <c r="F382" s="53">
        <v>-122.41419500000001</v>
      </c>
      <c r="G382" s="52">
        <f t="shared" si="301"/>
        <v>-2.1365307539283802</v>
      </c>
      <c r="H382" s="52">
        <f t="shared" si="302"/>
        <v>0.65939807994711974</v>
      </c>
      <c r="I382" s="52">
        <f t="shared" si="303"/>
        <v>10</v>
      </c>
      <c r="J382" s="52">
        <f t="shared" si="304"/>
        <v>-123</v>
      </c>
      <c r="K382" s="52">
        <f t="shared" si="305"/>
        <v>1.0224226024645233E-2</v>
      </c>
      <c r="L382" s="52">
        <f t="shared" si="306"/>
        <v>8.0806901051513891E-3</v>
      </c>
      <c r="M382" s="52">
        <f t="shared" si="307"/>
        <v>8.0808659951381295E-3</v>
      </c>
      <c r="N382" s="52">
        <f t="shared" si="308"/>
        <v>2.530888899510142E-5</v>
      </c>
      <c r="O382" s="52">
        <f t="shared" si="309"/>
        <v>6383610.5087540364</v>
      </c>
      <c r="P382" s="52">
        <f t="shared" si="310"/>
        <v>1.3745623213615335E-7</v>
      </c>
      <c r="Q382" s="52">
        <f t="shared" si="311"/>
        <v>0.96841563468257186</v>
      </c>
      <c r="R382" s="52">
        <f t="shared" si="312"/>
        <v>0.60494089643813809</v>
      </c>
      <c r="S382" s="52">
        <f t="shared" si="313"/>
        <v>1.1436058972884058</v>
      </c>
      <c r="T382" s="52">
        <f t="shared" si="314"/>
        <v>1.0089396470758389</v>
      </c>
      <c r="U382" s="52">
        <f t="shared" si="315"/>
        <v>1.8075290345422304</v>
      </c>
      <c r="V382" s="52">
        <f t="shared" si="300"/>
        <v>5.0546225567071803E-3</v>
      </c>
      <c r="W382" s="52">
        <f t="shared" si="316"/>
        <v>4.2582015317955055E-5</v>
      </c>
      <c r="X382" s="52">
        <f t="shared" si="317"/>
        <v>1.6740578955036711E-7</v>
      </c>
      <c r="Y382" s="52">
        <f t="shared" si="318"/>
        <v>4181486.666144602</v>
      </c>
      <c r="Z382" s="38" t="str">
        <f t="shared" si="319"/>
        <v>S</v>
      </c>
      <c r="AA382" s="38" t="str">
        <f t="shared" si="320"/>
        <v>S</v>
      </c>
      <c r="AB382" s="38" t="str">
        <f t="shared" si="321"/>
        <v>U</v>
      </c>
      <c r="AC382" s="50">
        <f t="shared" si="322"/>
        <v>551585.1034499614</v>
      </c>
      <c r="AD382" s="50">
        <f t="shared" si="323"/>
        <v>4181648.2282565637</v>
      </c>
      <c r="AE382" s="51">
        <f t="shared" si="324"/>
        <v>10</v>
      </c>
      <c r="AF382" s="51" t="str">
        <f t="shared" si="325"/>
        <v>S</v>
      </c>
      <c r="AG382" s="40">
        <f t="shared" si="326"/>
        <v>-122</v>
      </c>
      <c r="AH382" s="41">
        <f t="shared" si="327"/>
        <v>-24</v>
      </c>
      <c r="AI382" s="42">
        <f t="shared" si="328"/>
        <v>-51.101999999999997</v>
      </c>
      <c r="AJ382" s="40">
        <f t="shared" si="329"/>
        <v>37</v>
      </c>
      <c r="AK382" s="41">
        <f t="shared" si="330"/>
        <v>46</v>
      </c>
      <c r="AL382" s="42">
        <f t="shared" si="331"/>
        <v>50.616999999999997</v>
      </c>
      <c r="AM382" s="43" t="str">
        <f t="shared" si="332"/>
        <v>-37º -46' -50,617" S</v>
      </c>
      <c r="AN382" s="43" t="str">
        <f t="shared" si="333"/>
        <v>122º 24' 51,102" W</v>
      </c>
      <c r="AO382" s="43" t="str">
        <f t="shared" si="334"/>
        <v>10 S 551585 4181648</v>
      </c>
    </row>
    <row r="383" spans="5:41" x14ac:dyDescent="0.25">
      <c r="E383" s="53">
        <v>37.788704000000003</v>
      </c>
      <c r="F383" s="53">
        <v>-122.407369</v>
      </c>
      <c r="G383" s="52">
        <f t="shared" si="301"/>
        <v>-2.1364116177536387</v>
      </c>
      <c r="H383" s="52">
        <f t="shared" si="302"/>
        <v>0.65953730486155127</v>
      </c>
      <c r="I383" s="52">
        <f t="shared" si="303"/>
        <v>10</v>
      </c>
      <c r="J383" s="52">
        <f t="shared" si="304"/>
        <v>-123</v>
      </c>
      <c r="K383" s="52">
        <f t="shared" si="305"/>
        <v>1.0343362199386696E-2</v>
      </c>
      <c r="L383" s="52">
        <f t="shared" si="306"/>
        <v>8.1739634286923449E-3</v>
      </c>
      <c r="M383" s="52">
        <f t="shared" si="307"/>
        <v>8.1741454801777403E-3</v>
      </c>
      <c r="N383" s="52">
        <f t="shared" si="308"/>
        <v>2.5904011363597768E-5</v>
      </c>
      <c r="O383" s="52">
        <f t="shared" si="309"/>
        <v>6383613.3969984008</v>
      </c>
      <c r="P383" s="52">
        <f t="shared" si="310"/>
        <v>1.4061757376886068E-7</v>
      </c>
      <c r="Q383" s="52">
        <f t="shared" si="311"/>
        <v>0.96848502622293453</v>
      </c>
      <c r="R383" s="52">
        <f t="shared" si="312"/>
        <v>0.60485366012672392</v>
      </c>
      <c r="S383" s="52">
        <f t="shared" si="313"/>
        <v>1.1437798179730185</v>
      </c>
      <c r="T383" s="52">
        <f t="shared" si="314"/>
        <v>1.009048278511445</v>
      </c>
      <c r="U383" s="52">
        <f t="shared" si="315"/>
        <v>1.8076647376516555</v>
      </c>
      <c r="V383" s="52">
        <f t="shared" si="300"/>
        <v>5.0546225567071803E-3</v>
      </c>
      <c r="W383" s="52">
        <f t="shared" si="316"/>
        <v>4.2582015317955055E-5</v>
      </c>
      <c r="X383" s="52">
        <f t="shared" si="317"/>
        <v>1.6740578955036711E-7</v>
      </c>
      <c r="Y383" s="52">
        <f t="shared" si="318"/>
        <v>4182371.6984178675</v>
      </c>
      <c r="Z383" s="38" t="str">
        <f t="shared" si="319"/>
        <v>S</v>
      </c>
      <c r="AA383" s="38" t="str">
        <f t="shared" si="320"/>
        <v>S</v>
      </c>
      <c r="AB383" s="38" t="str">
        <f t="shared" si="321"/>
        <v>U</v>
      </c>
      <c r="AC383" s="50">
        <f t="shared" si="322"/>
        <v>552180.58704211225</v>
      </c>
      <c r="AD383" s="50">
        <f t="shared" si="323"/>
        <v>4182537.0596350967</v>
      </c>
      <c r="AE383" s="51">
        <f t="shared" si="324"/>
        <v>10</v>
      </c>
      <c r="AF383" s="51" t="str">
        <f t="shared" si="325"/>
        <v>S</v>
      </c>
      <c r="AG383" s="40">
        <f t="shared" si="326"/>
        <v>-122</v>
      </c>
      <c r="AH383" s="41">
        <f t="shared" si="327"/>
        <v>-24</v>
      </c>
      <c r="AI383" s="42">
        <f t="shared" si="328"/>
        <v>-26.527999999999999</v>
      </c>
      <c r="AJ383" s="40">
        <f t="shared" si="329"/>
        <v>37</v>
      </c>
      <c r="AK383" s="41">
        <f t="shared" si="330"/>
        <v>47</v>
      </c>
      <c r="AL383" s="42">
        <f t="shared" si="331"/>
        <v>19.334</v>
      </c>
      <c r="AM383" s="43" t="str">
        <f t="shared" si="332"/>
        <v>-37º -47' -19,334" S</v>
      </c>
      <c r="AN383" s="43" t="str">
        <f t="shared" si="333"/>
        <v>122º 24' 26,528" W</v>
      </c>
      <c r="AO383" s="43" t="str">
        <f t="shared" si="334"/>
        <v>10 S 552181 4182537</v>
      </c>
    </row>
    <row r="384" spans="5:41" x14ac:dyDescent="0.25">
      <c r="E384" s="53">
        <v>37.788254999999999</v>
      </c>
      <c r="F384" s="53">
        <v>-122.408891</v>
      </c>
      <c r="G384" s="52">
        <f t="shared" si="301"/>
        <v>-2.1364381816648539</v>
      </c>
      <c r="H384" s="52">
        <f t="shared" si="302"/>
        <v>0.6595294683332098</v>
      </c>
      <c r="I384" s="52">
        <f t="shared" si="303"/>
        <v>10</v>
      </c>
      <c r="J384" s="52">
        <f t="shared" si="304"/>
        <v>-123</v>
      </c>
      <c r="K384" s="52">
        <f t="shared" si="305"/>
        <v>1.0316798288171558E-2</v>
      </c>
      <c r="L384" s="52">
        <f t="shared" si="306"/>
        <v>8.1530212702069903E-3</v>
      </c>
      <c r="M384" s="52">
        <f t="shared" si="307"/>
        <v>8.1532019259585951E-3</v>
      </c>
      <c r="N384" s="52">
        <f t="shared" si="308"/>
        <v>2.5771021304188402E-5</v>
      </c>
      <c r="O384" s="52">
        <f t="shared" si="309"/>
        <v>6383613.2344226977</v>
      </c>
      <c r="P384" s="52">
        <f t="shared" si="310"/>
        <v>1.3989962457256231E-7</v>
      </c>
      <c r="Q384" s="52">
        <f t="shared" si="311"/>
        <v>0.96848112238778183</v>
      </c>
      <c r="R384" s="52">
        <f t="shared" si="312"/>
        <v>0.60485857237267138</v>
      </c>
      <c r="S384" s="52">
        <f t="shared" si="313"/>
        <v>1.1437700295271007</v>
      </c>
      <c r="T384" s="52">
        <f t="shared" si="314"/>
        <v>1.0090421652384933</v>
      </c>
      <c r="U384" s="52">
        <f t="shared" si="315"/>
        <v>1.8076571016885017</v>
      </c>
      <c r="V384" s="52">
        <f t="shared" si="300"/>
        <v>5.0546225567071803E-3</v>
      </c>
      <c r="W384" s="52">
        <f t="shared" si="316"/>
        <v>4.2582015317955055E-5</v>
      </c>
      <c r="X384" s="52">
        <f t="shared" si="317"/>
        <v>1.6740578955036711E-7</v>
      </c>
      <c r="Y384" s="52">
        <f t="shared" si="318"/>
        <v>4182321.8827296132</v>
      </c>
      <c r="Z384" s="38" t="str">
        <f t="shared" si="319"/>
        <v>S</v>
      </c>
      <c r="AA384" s="38" t="str">
        <f t="shared" si="320"/>
        <v>S</v>
      </c>
      <c r="AB384" s="38" t="str">
        <f t="shared" si="321"/>
        <v>U</v>
      </c>
      <c r="AC384" s="50">
        <f t="shared" si="322"/>
        <v>552046.8901445833</v>
      </c>
      <c r="AD384" s="50">
        <f t="shared" si="323"/>
        <v>4182486.3949852902</v>
      </c>
      <c r="AE384" s="51">
        <f t="shared" si="324"/>
        <v>10</v>
      </c>
      <c r="AF384" s="51" t="str">
        <f t="shared" si="325"/>
        <v>S</v>
      </c>
      <c r="AG384" s="40">
        <f t="shared" si="326"/>
        <v>-122</v>
      </c>
      <c r="AH384" s="41">
        <f t="shared" si="327"/>
        <v>-24</v>
      </c>
      <c r="AI384" s="42">
        <f t="shared" si="328"/>
        <v>-32.008000000000003</v>
      </c>
      <c r="AJ384" s="40">
        <f t="shared" si="329"/>
        <v>37</v>
      </c>
      <c r="AK384" s="41">
        <f t="shared" si="330"/>
        <v>47</v>
      </c>
      <c r="AL384" s="42">
        <f t="shared" si="331"/>
        <v>17.718</v>
      </c>
      <c r="AM384" s="43" t="str">
        <f t="shared" si="332"/>
        <v>-37º -47' -17,718" S</v>
      </c>
      <c r="AN384" s="43" t="str">
        <f t="shared" si="333"/>
        <v>122º 24' 32,008" W</v>
      </c>
      <c r="AO384" s="43" t="str">
        <f t="shared" si="334"/>
        <v>10 S 552047 4182486</v>
      </c>
    </row>
    <row r="385" spans="5:41" x14ac:dyDescent="0.25">
      <c r="E385" s="53">
        <v>37.788324000000003</v>
      </c>
      <c r="F385" s="53">
        <v>-122.38975499999999</v>
      </c>
      <c r="G385" s="52">
        <f t="shared" si="301"/>
        <v>-2.1361041954591924</v>
      </c>
      <c r="H385" s="52">
        <f t="shared" si="302"/>
        <v>0.65953067261039378</v>
      </c>
      <c r="I385" s="52">
        <f t="shared" si="303"/>
        <v>10</v>
      </c>
      <c r="J385" s="52">
        <f t="shared" si="304"/>
        <v>-123</v>
      </c>
      <c r="K385" s="52">
        <f t="shared" si="305"/>
        <v>1.0650784493833054E-2</v>
      </c>
      <c r="L385" s="52">
        <f t="shared" si="306"/>
        <v>8.4169417355879957E-3</v>
      </c>
      <c r="M385" s="52">
        <f t="shared" si="307"/>
        <v>8.4171405098587958E-3</v>
      </c>
      <c r="N385" s="52">
        <f t="shared" si="308"/>
        <v>2.7466663766184674E-5</v>
      </c>
      <c r="O385" s="52">
        <f t="shared" si="309"/>
        <v>6383613.2594064483</v>
      </c>
      <c r="P385" s="52">
        <f t="shared" si="310"/>
        <v>1.4910372565594151E-7</v>
      </c>
      <c r="Q385" s="52">
        <f t="shared" si="311"/>
        <v>0.9684817223244675</v>
      </c>
      <c r="R385" s="52">
        <f t="shared" si="312"/>
        <v>0.60485781749953804</v>
      </c>
      <c r="S385" s="52">
        <f t="shared" si="313"/>
        <v>1.1437715337726275</v>
      </c>
      <c r="T385" s="52">
        <f t="shared" si="314"/>
        <v>1.0090431047043551</v>
      </c>
      <c r="U385" s="52">
        <f t="shared" si="315"/>
        <v>1.807658275161967</v>
      </c>
      <c r="V385" s="52">
        <f t="shared" si="300"/>
        <v>5.0546225567071803E-3</v>
      </c>
      <c r="W385" s="52">
        <f t="shared" si="316"/>
        <v>4.2582015317955055E-5</v>
      </c>
      <c r="X385" s="52">
        <f t="shared" si="317"/>
        <v>1.6740578955036711E-7</v>
      </c>
      <c r="Y385" s="52">
        <f t="shared" si="318"/>
        <v>4182329.5381469377</v>
      </c>
      <c r="Z385" s="38" t="str">
        <f t="shared" si="319"/>
        <v>S</v>
      </c>
      <c r="AA385" s="38" t="str">
        <f t="shared" si="320"/>
        <v>S</v>
      </c>
      <c r="AB385" s="38" t="str">
        <f t="shared" si="321"/>
        <v>U</v>
      </c>
      <c r="AC385" s="50">
        <f t="shared" si="322"/>
        <v>553731.77243555745</v>
      </c>
      <c r="AD385" s="50">
        <f t="shared" si="323"/>
        <v>4182504.8747320906</v>
      </c>
      <c r="AE385" s="51">
        <f t="shared" si="324"/>
        <v>10</v>
      </c>
      <c r="AF385" s="51" t="str">
        <f t="shared" si="325"/>
        <v>S</v>
      </c>
      <c r="AG385" s="40">
        <f t="shared" si="326"/>
        <v>-122</v>
      </c>
      <c r="AH385" s="41">
        <f t="shared" si="327"/>
        <v>-23</v>
      </c>
      <c r="AI385" s="42">
        <f t="shared" si="328"/>
        <v>-23.117999999999999</v>
      </c>
      <c r="AJ385" s="40">
        <f t="shared" si="329"/>
        <v>37</v>
      </c>
      <c r="AK385" s="41">
        <f t="shared" si="330"/>
        <v>47</v>
      </c>
      <c r="AL385" s="42">
        <f t="shared" si="331"/>
        <v>17.966000000000001</v>
      </c>
      <c r="AM385" s="43" t="str">
        <f t="shared" si="332"/>
        <v>-37º -47' -17,966" S</v>
      </c>
      <c r="AN385" s="43" t="str">
        <f t="shared" si="333"/>
        <v>122º 23' 23,118" W</v>
      </c>
      <c r="AO385" s="43" t="str">
        <f t="shared" si="334"/>
        <v>10 S 553732 4182505</v>
      </c>
    </row>
    <row r="386" spans="5:41" x14ac:dyDescent="0.25">
      <c r="E386" s="53">
        <v>37.789593000000004</v>
      </c>
      <c r="F386" s="53">
        <v>-122.401608</v>
      </c>
      <c r="G386" s="52">
        <f t="shared" si="301"/>
        <v>-2.1363110693354312</v>
      </c>
      <c r="H386" s="52">
        <f t="shared" si="302"/>
        <v>0.65955282083860156</v>
      </c>
      <c r="I386" s="52">
        <f t="shared" si="303"/>
        <v>10</v>
      </c>
      <c r="J386" s="52">
        <f t="shared" si="304"/>
        <v>-123</v>
      </c>
      <c r="K386" s="52">
        <f t="shared" si="305"/>
        <v>1.0443910617594199E-2</v>
      </c>
      <c r="L386" s="52">
        <f t="shared" si="306"/>
        <v>8.2533208276870367E-3</v>
      </c>
      <c r="M386" s="52">
        <f t="shared" si="307"/>
        <v>8.2535082333361834E-3</v>
      </c>
      <c r="N386" s="52">
        <f t="shared" si="308"/>
        <v>2.641031140515615E-5</v>
      </c>
      <c r="O386" s="52">
        <f t="shared" si="309"/>
        <v>6383613.7188930232</v>
      </c>
      <c r="P386" s="52">
        <f t="shared" si="310"/>
        <v>1.4335789076920852E-7</v>
      </c>
      <c r="Q386" s="52">
        <f t="shared" si="311"/>
        <v>0.96849275494080989</v>
      </c>
      <c r="R386" s="52">
        <f t="shared" si="312"/>
        <v>0.60484393339802944</v>
      </c>
      <c r="S386" s="52">
        <f t="shared" si="313"/>
        <v>1.1437991983090066</v>
      </c>
      <c r="T386" s="52">
        <f t="shared" si="314"/>
        <v>1.0090603820812623</v>
      </c>
      <c r="U386" s="52">
        <f t="shared" si="315"/>
        <v>1.8076798556973304</v>
      </c>
      <c r="V386" s="52">
        <f t="shared" si="300"/>
        <v>5.0546225567071803E-3</v>
      </c>
      <c r="W386" s="52">
        <f t="shared" si="316"/>
        <v>4.2582015317955055E-5</v>
      </c>
      <c r="X386" s="52">
        <f t="shared" si="317"/>
        <v>1.6740578955036711E-7</v>
      </c>
      <c r="Y386" s="52">
        <f t="shared" si="318"/>
        <v>4182470.3312728791</v>
      </c>
      <c r="Z386" s="38" t="str">
        <f t="shared" si="319"/>
        <v>S</v>
      </c>
      <c r="AA386" s="38" t="str">
        <f t="shared" si="320"/>
        <v>S</v>
      </c>
      <c r="AB386" s="38" t="str">
        <f t="shared" si="321"/>
        <v>U</v>
      </c>
      <c r="AC386" s="50">
        <f t="shared" si="322"/>
        <v>552687.21090503037</v>
      </c>
      <c r="AD386" s="50">
        <f t="shared" si="323"/>
        <v>4182638.9245232544</v>
      </c>
      <c r="AE386" s="51">
        <f t="shared" si="324"/>
        <v>10</v>
      </c>
      <c r="AF386" s="51" t="str">
        <f t="shared" si="325"/>
        <v>S</v>
      </c>
      <c r="AG386" s="40">
        <f t="shared" si="326"/>
        <v>-122</v>
      </c>
      <c r="AH386" s="41">
        <f t="shared" si="327"/>
        <v>-24</v>
      </c>
      <c r="AI386" s="42">
        <f t="shared" si="328"/>
        <v>-5.7889999999999997</v>
      </c>
      <c r="AJ386" s="40">
        <f t="shared" si="329"/>
        <v>37</v>
      </c>
      <c r="AK386" s="41">
        <f t="shared" si="330"/>
        <v>47</v>
      </c>
      <c r="AL386" s="42">
        <f t="shared" si="331"/>
        <v>22.535</v>
      </c>
      <c r="AM386" s="43" t="str">
        <f t="shared" si="332"/>
        <v>-37º -47' -22,535" S</v>
      </c>
      <c r="AN386" s="43" t="str">
        <f t="shared" si="333"/>
        <v>122º 24' 5,789" W</v>
      </c>
      <c r="AO386" s="43" t="str">
        <f t="shared" si="334"/>
        <v>10 S 552687 4182639</v>
      </c>
    </row>
    <row r="387" spans="5:41" x14ac:dyDescent="0.25">
      <c r="E387" s="53">
        <v>37.800548999999997</v>
      </c>
      <c r="F387" s="53">
        <v>-122.424384</v>
      </c>
      <c r="G387" s="52">
        <f t="shared" si="301"/>
        <v>-2.1367085855258656</v>
      </c>
      <c r="H387" s="52">
        <f t="shared" si="302"/>
        <v>0.65974403911144996</v>
      </c>
      <c r="I387" s="52">
        <f t="shared" si="303"/>
        <v>10</v>
      </c>
      <c r="J387" s="52">
        <f t="shared" si="304"/>
        <v>-123</v>
      </c>
      <c r="K387" s="52">
        <f t="shared" si="305"/>
        <v>1.0046394427159822E-2</v>
      </c>
      <c r="L387" s="52">
        <f t="shared" si="306"/>
        <v>7.9380163799212984E-3</v>
      </c>
      <c r="M387" s="52">
        <f t="shared" si="307"/>
        <v>7.9381831165965464E-3</v>
      </c>
      <c r="N387" s="52">
        <f t="shared" si="308"/>
        <v>2.4440469264863651E-5</v>
      </c>
      <c r="O387" s="52">
        <f t="shared" si="309"/>
        <v>6383617.6861240938</v>
      </c>
      <c r="P387" s="52">
        <f t="shared" si="310"/>
        <v>1.3257384155684842E-7</v>
      </c>
      <c r="Q387" s="52">
        <f t="shared" si="311"/>
        <v>0.96858792677294314</v>
      </c>
      <c r="R387" s="52">
        <f t="shared" si="312"/>
        <v>0.60472398517762449</v>
      </c>
      <c r="S387" s="52">
        <f t="shared" si="313"/>
        <v>1.1440380024979215</v>
      </c>
      <c r="T387" s="52">
        <f t="shared" si="314"/>
        <v>1.0092094981678472</v>
      </c>
      <c r="U387" s="52">
        <f t="shared" si="315"/>
        <v>1.8078660802986863</v>
      </c>
      <c r="V387" s="52">
        <f t="shared" si="300"/>
        <v>5.0546225567071803E-3</v>
      </c>
      <c r="W387" s="52">
        <f t="shared" si="316"/>
        <v>4.2582015317955055E-5</v>
      </c>
      <c r="X387" s="52">
        <f t="shared" si="317"/>
        <v>1.6740578955036711E-7</v>
      </c>
      <c r="Y387" s="52">
        <f t="shared" si="318"/>
        <v>4183685.8798089712</v>
      </c>
      <c r="Z387" s="38" t="str">
        <f t="shared" si="319"/>
        <v>S</v>
      </c>
      <c r="AA387" s="38" t="str">
        <f t="shared" si="320"/>
        <v>S</v>
      </c>
      <c r="AB387" s="38" t="str">
        <f t="shared" si="321"/>
        <v>U</v>
      </c>
      <c r="AC387" s="50">
        <f t="shared" si="322"/>
        <v>550674.32837816072</v>
      </c>
      <c r="AD387" s="50">
        <f t="shared" si="323"/>
        <v>4183841.8984415117</v>
      </c>
      <c r="AE387" s="51">
        <f t="shared" si="324"/>
        <v>10</v>
      </c>
      <c r="AF387" s="51" t="str">
        <f t="shared" si="325"/>
        <v>S</v>
      </c>
      <c r="AG387" s="40">
        <f t="shared" si="326"/>
        <v>-122</v>
      </c>
      <c r="AH387" s="41">
        <f t="shared" si="327"/>
        <v>-25</v>
      </c>
      <c r="AI387" s="42">
        <f t="shared" si="328"/>
        <v>-27.782</v>
      </c>
      <c r="AJ387" s="40">
        <f t="shared" si="329"/>
        <v>37</v>
      </c>
      <c r="AK387" s="41">
        <f t="shared" si="330"/>
        <v>48</v>
      </c>
      <c r="AL387" s="42">
        <f t="shared" si="331"/>
        <v>1.976</v>
      </c>
      <c r="AM387" s="43" t="str">
        <f t="shared" si="332"/>
        <v>-37º -48' -1,976" S</v>
      </c>
      <c r="AN387" s="43" t="str">
        <f t="shared" si="333"/>
        <v>122º 25' 27,782" W</v>
      </c>
      <c r="AO387" s="43" t="str">
        <f t="shared" si="334"/>
        <v>10 S 550674 4183842</v>
      </c>
    </row>
    <row r="388" spans="5:41" x14ac:dyDescent="0.25">
      <c r="E388" s="53">
        <v>37.793183999999997</v>
      </c>
      <c r="F388" s="53">
        <v>-122.395295</v>
      </c>
      <c r="G388" s="52">
        <f t="shared" si="301"/>
        <v>-2.1362008866997533</v>
      </c>
      <c r="H388" s="52">
        <f t="shared" si="302"/>
        <v>0.65961549561204058</v>
      </c>
      <c r="I388" s="52">
        <f t="shared" si="303"/>
        <v>10</v>
      </c>
      <c r="J388" s="52">
        <f t="shared" si="304"/>
        <v>-123</v>
      </c>
      <c r="K388" s="52">
        <f t="shared" si="305"/>
        <v>1.0554093253272168E-2</v>
      </c>
      <c r="L388" s="52">
        <f t="shared" si="306"/>
        <v>8.3399843184515411E-3</v>
      </c>
      <c r="M388" s="52">
        <f t="shared" si="307"/>
        <v>8.3401776899988556E-3</v>
      </c>
      <c r="N388" s="52">
        <f t="shared" si="308"/>
        <v>2.6971388652152761E-5</v>
      </c>
      <c r="O388" s="52">
        <f t="shared" si="309"/>
        <v>6383615.0191711597</v>
      </c>
      <c r="P388" s="52">
        <f t="shared" si="310"/>
        <v>1.4637025116629511E-7</v>
      </c>
      <c r="Q388" s="52">
        <f t="shared" si="311"/>
        <v>0.96852396460009893</v>
      </c>
      <c r="R388" s="52">
        <f t="shared" si="312"/>
        <v>0.60480463406750395</v>
      </c>
      <c r="S388" s="52">
        <f t="shared" si="313"/>
        <v>1.1438774779120902</v>
      </c>
      <c r="T388" s="52">
        <f t="shared" si="314"/>
        <v>1.0091092669509436</v>
      </c>
      <c r="U388" s="52">
        <f t="shared" si="315"/>
        <v>1.8077409119723116</v>
      </c>
      <c r="V388" s="52">
        <f t="shared" si="300"/>
        <v>5.0546225567071803E-3</v>
      </c>
      <c r="W388" s="52">
        <f t="shared" si="316"/>
        <v>4.2582015317955055E-5</v>
      </c>
      <c r="X388" s="52">
        <f t="shared" si="317"/>
        <v>1.6740578955036711E-7</v>
      </c>
      <c r="Y388" s="52">
        <f t="shared" si="318"/>
        <v>4182868.7460280568</v>
      </c>
      <c r="Z388" s="38" t="str">
        <f t="shared" si="319"/>
        <v>S</v>
      </c>
      <c r="AA388" s="38" t="str">
        <f t="shared" si="320"/>
        <v>S</v>
      </c>
      <c r="AB388" s="38" t="str">
        <f t="shared" si="321"/>
        <v>U</v>
      </c>
      <c r="AC388" s="50">
        <f t="shared" si="322"/>
        <v>553240.48616204062</v>
      </c>
      <c r="AD388" s="50">
        <f t="shared" si="323"/>
        <v>4183040.921014946</v>
      </c>
      <c r="AE388" s="51">
        <f t="shared" si="324"/>
        <v>10</v>
      </c>
      <c r="AF388" s="51" t="str">
        <f t="shared" si="325"/>
        <v>S</v>
      </c>
      <c r="AG388" s="40">
        <f t="shared" si="326"/>
        <v>-122</v>
      </c>
      <c r="AH388" s="41">
        <f t="shared" si="327"/>
        <v>-23</v>
      </c>
      <c r="AI388" s="42">
        <f t="shared" si="328"/>
        <v>-43.061999999999998</v>
      </c>
      <c r="AJ388" s="40">
        <f t="shared" si="329"/>
        <v>37</v>
      </c>
      <c r="AK388" s="41">
        <f t="shared" si="330"/>
        <v>47</v>
      </c>
      <c r="AL388" s="42">
        <f t="shared" si="331"/>
        <v>35.462000000000003</v>
      </c>
      <c r="AM388" s="43" t="str">
        <f t="shared" si="332"/>
        <v>-37º -47' -35,462" S</v>
      </c>
      <c r="AN388" s="43" t="str">
        <f t="shared" si="333"/>
        <v>122º 23' 43,062" W</v>
      </c>
      <c r="AO388" s="43" t="str">
        <f t="shared" si="334"/>
        <v>10 S 553240 4183041</v>
      </c>
    </row>
    <row r="389" spans="5:41" x14ac:dyDescent="0.25">
      <c r="E389" s="53">
        <v>37.806015000000002</v>
      </c>
      <c r="F389" s="53">
        <v>-122.418251</v>
      </c>
      <c r="G389" s="52">
        <f t="shared" si="301"/>
        <v>-2.1366015444828408</v>
      </c>
      <c r="H389" s="52">
        <f t="shared" si="302"/>
        <v>0.65983943880836404</v>
      </c>
      <c r="I389" s="52">
        <f t="shared" si="303"/>
        <v>10</v>
      </c>
      <c r="J389" s="52">
        <f t="shared" si="304"/>
        <v>-123</v>
      </c>
      <c r="K389" s="52">
        <f t="shared" si="305"/>
        <v>1.0153435470184657E-2</v>
      </c>
      <c r="L389" s="52">
        <f t="shared" si="306"/>
        <v>8.0219967374536051E-3</v>
      </c>
      <c r="M389" s="52">
        <f t="shared" si="307"/>
        <v>8.0221688224303683E-3</v>
      </c>
      <c r="N389" s="52">
        <f t="shared" si="308"/>
        <v>2.4965288836331645E-5</v>
      </c>
      <c r="O389" s="52">
        <f t="shared" si="309"/>
        <v>6383619.665542813</v>
      </c>
      <c r="P389" s="52">
        <f t="shared" si="310"/>
        <v>1.3537389563841577E-7</v>
      </c>
      <c r="Q389" s="52">
        <f t="shared" si="311"/>
        <v>0.9686353554803816</v>
      </c>
      <c r="R389" s="52">
        <f t="shared" si="312"/>
        <v>0.60466408961189066</v>
      </c>
      <c r="S389" s="52">
        <f t="shared" si="313"/>
        <v>1.1441571165485549</v>
      </c>
      <c r="T389" s="52">
        <f t="shared" si="314"/>
        <v>1.009283859814389</v>
      </c>
      <c r="U389" s="52">
        <f t="shared" si="315"/>
        <v>1.8079589266834255</v>
      </c>
      <c r="V389" s="52">
        <f t="shared" si="300"/>
        <v>5.0546225567071803E-3</v>
      </c>
      <c r="W389" s="52">
        <f t="shared" si="316"/>
        <v>4.2582015317955055E-5</v>
      </c>
      <c r="X389" s="52">
        <f t="shared" si="317"/>
        <v>1.6740578955036711E-7</v>
      </c>
      <c r="Y389" s="52">
        <f t="shared" si="318"/>
        <v>4184292.3235459602</v>
      </c>
      <c r="Z389" s="38" t="str">
        <f t="shared" si="319"/>
        <v>S</v>
      </c>
      <c r="AA389" s="38" t="str">
        <f t="shared" si="320"/>
        <v>S</v>
      </c>
      <c r="AB389" s="38" t="str">
        <f t="shared" si="321"/>
        <v>U</v>
      </c>
      <c r="AC389" s="50">
        <f t="shared" si="322"/>
        <v>551210.47696602473</v>
      </c>
      <c r="AD389" s="50">
        <f t="shared" si="323"/>
        <v>4184451.6924763061</v>
      </c>
      <c r="AE389" s="51">
        <f t="shared" si="324"/>
        <v>10</v>
      </c>
      <c r="AF389" s="51" t="str">
        <f t="shared" si="325"/>
        <v>S</v>
      </c>
      <c r="AG389" s="40">
        <f t="shared" si="326"/>
        <v>-122</v>
      </c>
      <c r="AH389" s="41">
        <f t="shared" si="327"/>
        <v>-25</v>
      </c>
      <c r="AI389" s="42">
        <f t="shared" si="328"/>
        <v>-5.7039999999999997</v>
      </c>
      <c r="AJ389" s="40">
        <f t="shared" si="329"/>
        <v>37</v>
      </c>
      <c r="AK389" s="41">
        <f t="shared" si="330"/>
        <v>48</v>
      </c>
      <c r="AL389" s="42">
        <f t="shared" si="331"/>
        <v>21.654</v>
      </c>
      <c r="AM389" s="43" t="str">
        <f t="shared" si="332"/>
        <v>-37º -48' -21,654" S</v>
      </c>
      <c r="AN389" s="43" t="str">
        <f t="shared" si="333"/>
        <v>122º 25' 5,704" W</v>
      </c>
      <c r="AO389" s="43" t="str">
        <f t="shared" si="334"/>
        <v>10 S 551210 4184452</v>
      </c>
    </row>
    <row r="390" spans="5:41" x14ac:dyDescent="0.25">
      <c r="E390" s="53">
        <v>37.795029</v>
      </c>
      <c r="F390" s="53">
        <v>-122.41340599999999</v>
      </c>
      <c r="G390" s="52">
        <f t="shared" si="301"/>
        <v>-2.1365169832805817</v>
      </c>
      <c r="H390" s="52">
        <f t="shared" si="302"/>
        <v>0.65964769693673986</v>
      </c>
      <c r="I390" s="52">
        <f t="shared" si="303"/>
        <v>10</v>
      </c>
      <c r="J390" s="52">
        <f t="shared" si="304"/>
        <v>-123</v>
      </c>
      <c r="K390" s="52">
        <f t="shared" si="305"/>
        <v>1.0237996672443739E-2</v>
      </c>
      <c r="L390" s="52">
        <f t="shared" si="306"/>
        <v>8.0900074432452024E-3</v>
      </c>
      <c r="M390" s="52">
        <f t="shared" si="307"/>
        <v>8.090183942373012E-3</v>
      </c>
      <c r="N390" s="52">
        <f t="shared" si="308"/>
        <v>2.5380370314631584E-5</v>
      </c>
      <c r="O390" s="52">
        <f t="shared" si="309"/>
        <v>6383615.6872504624</v>
      </c>
      <c r="P390" s="52">
        <f t="shared" si="310"/>
        <v>1.3772009456174337E-7</v>
      </c>
      <c r="Q390" s="52">
        <f t="shared" si="311"/>
        <v>0.96853999372016542</v>
      </c>
      <c r="R390" s="52">
        <f t="shared" si="312"/>
        <v>0.60478443677677796</v>
      </c>
      <c r="S390" s="52">
        <f t="shared" si="313"/>
        <v>1.1439176937968225</v>
      </c>
      <c r="T390" s="52">
        <f t="shared" si="314"/>
        <v>1.0091343795418113</v>
      </c>
      <c r="U390" s="52">
        <f t="shared" si="315"/>
        <v>1.8077722748143534</v>
      </c>
      <c r="V390" s="52">
        <f t="shared" ref="V390:V453" si="335">(3/4)*$C$18</f>
        <v>5.0546225567071803E-3</v>
      </c>
      <c r="W390" s="52">
        <f t="shared" si="316"/>
        <v>4.2582015317955055E-5</v>
      </c>
      <c r="X390" s="52">
        <f t="shared" si="317"/>
        <v>1.6740578955036711E-7</v>
      </c>
      <c r="Y390" s="52">
        <f t="shared" si="318"/>
        <v>4183073.4454330378</v>
      </c>
      <c r="Z390" s="38" t="str">
        <f t="shared" si="319"/>
        <v>S</v>
      </c>
      <c r="AA390" s="38" t="str">
        <f t="shared" si="320"/>
        <v>S</v>
      </c>
      <c r="AB390" s="38" t="str">
        <f t="shared" si="321"/>
        <v>U</v>
      </c>
      <c r="AC390" s="50">
        <f t="shared" si="322"/>
        <v>551644.62749810843</v>
      </c>
      <c r="AD390" s="50">
        <f t="shared" si="323"/>
        <v>4183235.4639854399</v>
      </c>
      <c r="AE390" s="51">
        <f t="shared" si="324"/>
        <v>10</v>
      </c>
      <c r="AF390" s="51" t="str">
        <f t="shared" si="325"/>
        <v>S</v>
      </c>
      <c r="AG390" s="40">
        <f t="shared" si="326"/>
        <v>-122</v>
      </c>
      <c r="AH390" s="41">
        <f t="shared" si="327"/>
        <v>-24</v>
      </c>
      <c r="AI390" s="42">
        <f t="shared" si="328"/>
        <v>-48.262</v>
      </c>
      <c r="AJ390" s="40">
        <f t="shared" si="329"/>
        <v>37</v>
      </c>
      <c r="AK390" s="41">
        <f t="shared" si="330"/>
        <v>47</v>
      </c>
      <c r="AL390" s="42">
        <f t="shared" si="331"/>
        <v>42.103999999999999</v>
      </c>
      <c r="AM390" s="43" t="str">
        <f t="shared" si="332"/>
        <v>-37º -47' -42,104" S</v>
      </c>
      <c r="AN390" s="43" t="str">
        <f t="shared" si="333"/>
        <v>122º 24' 48,262" W</v>
      </c>
      <c r="AO390" s="43" t="str">
        <f t="shared" si="334"/>
        <v>10 S 551645 4183235</v>
      </c>
    </row>
    <row r="391" spans="5:41" x14ac:dyDescent="0.25">
      <c r="E391" s="53">
        <v>37.800784</v>
      </c>
      <c r="F391" s="53">
        <v>-122.42419599999999</v>
      </c>
      <c r="G391" s="52">
        <f t="shared" si="301"/>
        <v>-2.1367053043068718</v>
      </c>
      <c r="H391" s="52">
        <f t="shared" si="302"/>
        <v>0.65974814063519216</v>
      </c>
      <c r="I391" s="52">
        <f t="shared" si="303"/>
        <v>10</v>
      </c>
      <c r="J391" s="52">
        <f t="shared" si="304"/>
        <v>-123</v>
      </c>
      <c r="K391" s="52">
        <f t="shared" si="305"/>
        <v>1.0049675646153666E-2</v>
      </c>
      <c r="L391" s="52">
        <f t="shared" si="306"/>
        <v>7.9405836380468751E-3</v>
      </c>
      <c r="M391" s="52">
        <f t="shared" si="307"/>
        <v>7.9407505365530102E-3</v>
      </c>
      <c r="N391" s="52">
        <f t="shared" si="308"/>
        <v>2.4456488579405189E-5</v>
      </c>
      <c r="O391" s="52">
        <f t="shared" si="309"/>
        <v>6383617.7712233057</v>
      </c>
      <c r="P391" s="52">
        <f t="shared" si="310"/>
        <v>1.3265876712888998E-7</v>
      </c>
      <c r="Q391" s="52">
        <f t="shared" si="311"/>
        <v>0.96858996660304586</v>
      </c>
      <c r="R391" s="52">
        <f t="shared" si="312"/>
        <v>0.6047214108080855</v>
      </c>
      <c r="S391" s="52">
        <f t="shared" si="313"/>
        <v>1.144043123936715</v>
      </c>
      <c r="T391" s="52">
        <f t="shared" si="314"/>
        <v>1.0092126956545577</v>
      </c>
      <c r="U391" s="52">
        <f t="shared" si="315"/>
        <v>1.8078700728959527</v>
      </c>
      <c r="V391" s="52">
        <f t="shared" si="335"/>
        <v>5.0546225567071803E-3</v>
      </c>
      <c r="W391" s="52">
        <f t="shared" si="316"/>
        <v>4.2582015317955055E-5</v>
      </c>
      <c r="X391" s="52">
        <f t="shared" si="317"/>
        <v>1.6740578955036711E-7</v>
      </c>
      <c r="Y391" s="52">
        <f t="shared" si="318"/>
        <v>4183711.9526620186</v>
      </c>
      <c r="Z391" s="38" t="str">
        <f t="shared" si="319"/>
        <v>S</v>
      </c>
      <c r="AA391" s="38" t="str">
        <f t="shared" si="320"/>
        <v>S</v>
      </c>
      <c r="AB391" s="38" t="str">
        <f t="shared" si="321"/>
        <v>U</v>
      </c>
      <c r="AC391" s="50">
        <f t="shared" si="322"/>
        <v>550690.71848351345</v>
      </c>
      <c r="AD391" s="50">
        <f t="shared" si="323"/>
        <v>4183868.0735578467</v>
      </c>
      <c r="AE391" s="51">
        <f t="shared" si="324"/>
        <v>10</v>
      </c>
      <c r="AF391" s="51" t="str">
        <f t="shared" si="325"/>
        <v>S</v>
      </c>
      <c r="AG391" s="40">
        <f t="shared" si="326"/>
        <v>-122</v>
      </c>
      <c r="AH391" s="41">
        <f t="shared" si="327"/>
        <v>-25</v>
      </c>
      <c r="AI391" s="42">
        <f t="shared" si="328"/>
        <v>-27.106000000000002</v>
      </c>
      <c r="AJ391" s="40">
        <f t="shared" si="329"/>
        <v>37</v>
      </c>
      <c r="AK391" s="41">
        <f t="shared" si="330"/>
        <v>48</v>
      </c>
      <c r="AL391" s="42">
        <f t="shared" si="331"/>
        <v>2.8220000000000001</v>
      </c>
      <c r="AM391" s="43" t="str">
        <f t="shared" si="332"/>
        <v>-37º -48' -2,822" S</v>
      </c>
      <c r="AN391" s="43" t="str">
        <f t="shared" si="333"/>
        <v>122º 25' 27,106" W</v>
      </c>
      <c r="AO391" s="43" t="str">
        <f t="shared" si="334"/>
        <v>10 S 550691 4183868</v>
      </c>
    </row>
    <row r="392" spans="5:41" x14ac:dyDescent="0.25">
      <c r="E392" s="53">
        <v>37.796081999999998</v>
      </c>
      <c r="F392" s="53">
        <v>-122.403603</v>
      </c>
      <c r="G392" s="52">
        <f t="shared" si="301"/>
        <v>-2.1363458886540085</v>
      </c>
      <c r="H392" s="52">
        <f t="shared" si="302"/>
        <v>0.65966607525376331</v>
      </c>
      <c r="I392" s="52">
        <f t="shared" si="303"/>
        <v>10</v>
      </c>
      <c r="J392" s="52">
        <f t="shared" si="304"/>
        <v>-123</v>
      </c>
      <c r="K392" s="52">
        <f t="shared" si="305"/>
        <v>1.0409091299016904E-2</v>
      </c>
      <c r="L392" s="52">
        <f t="shared" si="306"/>
        <v>8.2250833767698959E-3</v>
      </c>
      <c r="M392" s="52">
        <f t="shared" si="307"/>
        <v>8.2252688654032534E-3</v>
      </c>
      <c r="N392" s="52">
        <f t="shared" si="308"/>
        <v>2.623602728546448E-5</v>
      </c>
      <c r="O392" s="52">
        <f t="shared" si="309"/>
        <v>6383616.0685495539</v>
      </c>
      <c r="P392" s="52">
        <f t="shared" si="310"/>
        <v>1.4235356431400587E-7</v>
      </c>
      <c r="Q392" s="52">
        <f t="shared" si="311"/>
        <v>0.96854914024658312</v>
      </c>
      <c r="R392" s="52">
        <f t="shared" si="312"/>
        <v>0.6047729077459949</v>
      </c>
      <c r="S392" s="52">
        <f t="shared" si="313"/>
        <v>1.1439406453770549</v>
      </c>
      <c r="T392" s="52">
        <f t="shared" si="314"/>
        <v>1.0091487109692898</v>
      </c>
      <c r="U392" s="52">
        <f t="shared" si="315"/>
        <v>1.8077901724764323</v>
      </c>
      <c r="V392" s="52">
        <f t="shared" si="335"/>
        <v>5.0546225567071803E-3</v>
      </c>
      <c r="W392" s="52">
        <f t="shared" si="316"/>
        <v>4.2582015317955055E-5</v>
      </c>
      <c r="X392" s="52">
        <f t="shared" si="317"/>
        <v>1.6740578955036711E-7</v>
      </c>
      <c r="Y392" s="52">
        <f t="shared" si="318"/>
        <v>4183190.2739027371</v>
      </c>
      <c r="Z392" s="38" t="str">
        <f t="shared" si="319"/>
        <v>S</v>
      </c>
      <c r="AA392" s="38" t="str">
        <f t="shared" si="320"/>
        <v>S</v>
      </c>
      <c r="AB392" s="38" t="str">
        <f t="shared" si="321"/>
        <v>U</v>
      </c>
      <c r="AC392" s="50">
        <f t="shared" si="322"/>
        <v>552506.96098884614</v>
      </c>
      <c r="AD392" s="50">
        <f t="shared" si="323"/>
        <v>4183357.754651933</v>
      </c>
      <c r="AE392" s="51">
        <f t="shared" si="324"/>
        <v>10</v>
      </c>
      <c r="AF392" s="51" t="str">
        <f t="shared" si="325"/>
        <v>S</v>
      </c>
      <c r="AG392" s="40">
        <f t="shared" si="326"/>
        <v>-122</v>
      </c>
      <c r="AH392" s="41">
        <f t="shared" si="327"/>
        <v>-24</v>
      </c>
      <c r="AI392" s="42">
        <f t="shared" si="328"/>
        <v>-12.971</v>
      </c>
      <c r="AJ392" s="40">
        <f t="shared" si="329"/>
        <v>37</v>
      </c>
      <c r="AK392" s="41">
        <f t="shared" si="330"/>
        <v>47</v>
      </c>
      <c r="AL392" s="42">
        <f t="shared" si="331"/>
        <v>45.895000000000003</v>
      </c>
      <c r="AM392" s="43" t="str">
        <f t="shared" si="332"/>
        <v>-37º -47' -45,895" S</v>
      </c>
      <c r="AN392" s="43" t="str">
        <f t="shared" si="333"/>
        <v>122º 24' 12,971" W</v>
      </c>
      <c r="AO392" s="43" t="str">
        <f t="shared" si="334"/>
        <v>10 S 552507 4183358</v>
      </c>
    </row>
    <row r="393" spans="5:41" x14ac:dyDescent="0.25">
      <c r="E393" s="53">
        <v>37.778998000000001</v>
      </c>
      <c r="F393" s="53">
        <v>-122.40186</v>
      </c>
      <c r="G393" s="52">
        <f t="shared" si="301"/>
        <v>-2.1363154675651463</v>
      </c>
      <c r="H393" s="52">
        <f t="shared" si="302"/>
        <v>0.65936790320435279</v>
      </c>
      <c r="I393" s="52">
        <f t="shared" si="303"/>
        <v>10</v>
      </c>
      <c r="J393" s="52">
        <f t="shared" si="304"/>
        <v>-123</v>
      </c>
      <c r="K393" s="52">
        <f t="shared" si="305"/>
        <v>1.0439512387879102E-2</v>
      </c>
      <c r="L393" s="52">
        <f t="shared" si="306"/>
        <v>8.2510279910887226E-3</v>
      </c>
      <c r="M393" s="52">
        <f t="shared" si="307"/>
        <v>8.2512152405888866E-3</v>
      </c>
      <c r="N393" s="52">
        <f t="shared" si="308"/>
        <v>2.6385560184638557E-5</v>
      </c>
      <c r="O393" s="52">
        <f t="shared" si="309"/>
        <v>6383609.8827602239</v>
      </c>
      <c r="P393" s="52">
        <f t="shared" si="310"/>
        <v>1.4331933173218354E-7</v>
      </c>
      <c r="Q393" s="52">
        <f t="shared" si="311"/>
        <v>0.96840058429325993</v>
      </c>
      <c r="R393" s="52">
        <f t="shared" si="312"/>
        <v>0.60495979486051876</v>
      </c>
      <c r="S393" s="52">
        <f t="shared" si="313"/>
        <v>1.1435681953509826</v>
      </c>
      <c r="T393" s="52">
        <f t="shared" si="314"/>
        <v>1.0089160952283667</v>
      </c>
      <c r="U393" s="52">
        <f t="shared" si="315"/>
        <v>1.8074996095546902</v>
      </c>
      <c r="V393" s="52">
        <f t="shared" si="335"/>
        <v>5.0546225567071803E-3</v>
      </c>
      <c r="W393" s="52">
        <f t="shared" si="316"/>
        <v>4.2582015317955055E-5</v>
      </c>
      <c r="X393" s="52">
        <f t="shared" si="317"/>
        <v>1.6740578955036711E-7</v>
      </c>
      <c r="Y393" s="52">
        <f t="shared" si="318"/>
        <v>4181294.8371942593</v>
      </c>
      <c r="Z393" s="38" t="str">
        <f t="shared" si="319"/>
        <v>S</v>
      </c>
      <c r="AA393" s="38" t="str">
        <f t="shared" si="320"/>
        <v>S</v>
      </c>
      <c r="AB393" s="38" t="str">
        <f t="shared" si="321"/>
        <v>U</v>
      </c>
      <c r="AC393" s="50">
        <f t="shared" si="322"/>
        <v>552672.54167093604</v>
      </c>
      <c r="AD393" s="50">
        <f t="shared" si="323"/>
        <v>4181463.2723411559</v>
      </c>
      <c r="AE393" s="51">
        <f t="shared" si="324"/>
        <v>10</v>
      </c>
      <c r="AF393" s="51" t="str">
        <f t="shared" si="325"/>
        <v>S</v>
      </c>
      <c r="AG393" s="40">
        <f t="shared" si="326"/>
        <v>-122</v>
      </c>
      <c r="AH393" s="41">
        <f t="shared" si="327"/>
        <v>-24</v>
      </c>
      <c r="AI393" s="42">
        <f t="shared" si="328"/>
        <v>-6.6959999999999997</v>
      </c>
      <c r="AJ393" s="40">
        <f t="shared" si="329"/>
        <v>37</v>
      </c>
      <c r="AK393" s="41">
        <f t="shared" si="330"/>
        <v>46</v>
      </c>
      <c r="AL393" s="42">
        <f t="shared" si="331"/>
        <v>44.393000000000001</v>
      </c>
      <c r="AM393" s="43" t="str">
        <f t="shared" si="332"/>
        <v>-37º -46' -44,393" S</v>
      </c>
      <c r="AN393" s="43" t="str">
        <f t="shared" si="333"/>
        <v>122º 24' 6,696" W</v>
      </c>
      <c r="AO393" s="43" t="str">
        <f t="shared" si="334"/>
        <v>10 S 552673 4181463</v>
      </c>
    </row>
    <row r="394" spans="5:41" x14ac:dyDescent="0.25">
      <c r="E394" s="53">
        <v>37.799101</v>
      </c>
      <c r="F394" s="53">
        <v>-122.420299</v>
      </c>
      <c r="G394" s="52">
        <f t="shared" si="301"/>
        <v>-2.1366372888259217</v>
      </c>
      <c r="H394" s="52">
        <f t="shared" si="302"/>
        <v>0.65971876674388119</v>
      </c>
      <c r="I394" s="52">
        <f t="shared" si="303"/>
        <v>10</v>
      </c>
      <c r="J394" s="52">
        <f t="shared" si="304"/>
        <v>-123</v>
      </c>
      <c r="K394" s="52">
        <f t="shared" si="305"/>
        <v>1.0117691127103701E-2</v>
      </c>
      <c r="L394" s="52">
        <f t="shared" si="306"/>
        <v>7.9945052587098841E-3</v>
      </c>
      <c r="M394" s="52">
        <f t="shared" si="307"/>
        <v>7.9946755804860461E-3</v>
      </c>
      <c r="N394" s="52">
        <f t="shared" si="308"/>
        <v>2.4788282219523339E-5</v>
      </c>
      <c r="O394" s="52">
        <f t="shared" si="309"/>
        <v>6383617.1617721282</v>
      </c>
      <c r="P394" s="52">
        <f t="shared" si="310"/>
        <v>1.3447276416986667E-7</v>
      </c>
      <c r="Q394" s="52">
        <f t="shared" si="311"/>
        <v>0.96857535650940663</v>
      </c>
      <c r="R394" s="52">
        <f t="shared" si="312"/>
        <v>0.60473984624162003</v>
      </c>
      <c r="S394" s="52">
        <f t="shared" si="313"/>
        <v>1.1440064449985845</v>
      </c>
      <c r="T394" s="52">
        <f t="shared" si="314"/>
        <v>1.0091897953093434</v>
      </c>
      <c r="U394" s="52">
        <f t="shared" si="315"/>
        <v>1.807841477421942</v>
      </c>
      <c r="V394" s="52">
        <f t="shared" si="335"/>
        <v>5.0546225567071803E-3</v>
      </c>
      <c r="W394" s="52">
        <f t="shared" si="316"/>
        <v>4.2582015317955055E-5</v>
      </c>
      <c r="X394" s="52">
        <f t="shared" si="317"/>
        <v>1.6740578955036711E-7</v>
      </c>
      <c r="Y394" s="52">
        <f t="shared" si="318"/>
        <v>4183525.226677883</v>
      </c>
      <c r="Z394" s="38" t="str">
        <f t="shared" si="319"/>
        <v>S</v>
      </c>
      <c r="AA394" s="38" t="str">
        <f t="shared" si="320"/>
        <v>S</v>
      </c>
      <c r="AB394" s="38" t="str">
        <f t="shared" si="321"/>
        <v>U</v>
      </c>
      <c r="AC394" s="50">
        <f t="shared" si="322"/>
        <v>551034.95052599476</v>
      </c>
      <c r="AD394" s="50">
        <f t="shared" si="323"/>
        <v>4183683.4656029493</v>
      </c>
      <c r="AE394" s="51">
        <f t="shared" si="324"/>
        <v>10</v>
      </c>
      <c r="AF394" s="51" t="str">
        <f t="shared" si="325"/>
        <v>S</v>
      </c>
      <c r="AG394" s="40">
        <f t="shared" si="326"/>
        <v>-122</v>
      </c>
      <c r="AH394" s="41">
        <f t="shared" si="327"/>
        <v>-25</v>
      </c>
      <c r="AI394" s="42">
        <f t="shared" si="328"/>
        <v>-13.076000000000001</v>
      </c>
      <c r="AJ394" s="40">
        <f t="shared" si="329"/>
        <v>37</v>
      </c>
      <c r="AK394" s="41">
        <f t="shared" si="330"/>
        <v>47</v>
      </c>
      <c r="AL394" s="42">
        <f t="shared" si="331"/>
        <v>56.764000000000003</v>
      </c>
      <c r="AM394" s="43" t="str">
        <f t="shared" si="332"/>
        <v>-37º -47' -56,764" S</v>
      </c>
      <c r="AN394" s="43" t="str">
        <f t="shared" si="333"/>
        <v>122º 25' 13,076" W</v>
      </c>
      <c r="AO394" s="43" t="str">
        <f t="shared" si="334"/>
        <v>10 S 551035 4183683</v>
      </c>
    </row>
    <row r="395" spans="5:41" x14ac:dyDescent="0.25">
      <c r="E395" s="53">
        <v>37.794234000000003</v>
      </c>
      <c r="F395" s="53">
        <v>-122.416256</v>
      </c>
      <c r="G395" s="52">
        <f t="shared" si="301"/>
        <v>-2.1365667251642639</v>
      </c>
      <c r="H395" s="52">
        <f t="shared" si="302"/>
        <v>0.6596338215691866</v>
      </c>
      <c r="I395" s="52">
        <f t="shared" si="303"/>
        <v>10</v>
      </c>
      <c r="J395" s="52">
        <f t="shared" si="304"/>
        <v>-123</v>
      </c>
      <c r="K395" s="52">
        <f t="shared" si="305"/>
        <v>1.0188254788761508E-2</v>
      </c>
      <c r="L395" s="52">
        <f t="shared" si="306"/>
        <v>8.0507896816933173E-3</v>
      </c>
      <c r="M395" s="52">
        <f t="shared" si="307"/>
        <v>8.0509636263445712E-3</v>
      </c>
      <c r="N395" s="52">
        <f t="shared" si="308"/>
        <v>2.5134160461570687E-5</v>
      </c>
      <c r="O395" s="52">
        <f t="shared" si="309"/>
        <v>6383615.3993775127</v>
      </c>
      <c r="P395" s="52">
        <f t="shared" si="310"/>
        <v>1.3639096303095733E-7</v>
      </c>
      <c r="Q395" s="52">
        <f t="shared" si="311"/>
        <v>0.9685330873561071</v>
      </c>
      <c r="R395" s="52">
        <f t="shared" si="312"/>
        <v>0.60479314016586783</v>
      </c>
      <c r="S395" s="52">
        <f t="shared" si="313"/>
        <v>1.1439003652472401</v>
      </c>
      <c r="T395" s="52">
        <f t="shared" si="314"/>
        <v>1.0091235589768972</v>
      </c>
      <c r="U395" s="52">
        <f t="shared" si="315"/>
        <v>1.8077587613203929</v>
      </c>
      <c r="V395" s="52">
        <f t="shared" si="335"/>
        <v>5.0546225567071803E-3</v>
      </c>
      <c r="W395" s="52">
        <f t="shared" si="316"/>
        <v>4.2582015317955055E-5</v>
      </c>
      <c r="X395" s="52">
        <f t="shared" si="317"/>
        <v>1.6740578955036711E-7</v>
      </c>
      <c r="Y395" s="52">
        <f t="shared" si="318"/>
        <v>4182985.2416165075</v>
      </c>
      <c r="Z395" s="38" t="str">
        <f t="shared" si="319"/>
        <v>S</v>
      </c>
      <c r="AA395" s="38" t="str">
        <f t="shared" si="320"/>
        <v>S</v>
      </c>
      <c r="AB395" s="38" t="str">
        <f t="shared" si="321"/>
        <v>U</v>
      </c>
      <c r="AC395" s="50">
        <f t="shared" si="322"/>
        <v>551394.25772153214</v>
      </c>
      <c r="AD395" s="50">
        <f t="shared" si="323"/>
        <v>4183145.6884521637</v>
      </c>
      <c r="AE395" s="51">
        <f t="shared" si="324"/>
        <v>10</v>
      </c>
      <c r="AF395" s="51" t="str">
        <f t="shared" si="325"/>
        <v>S</v>
      </c>
      <c r="AG395" s="40">
        <f t="shared" si="326"/>
        <v>-122</v>
      </c>
      <c r="AH395" s="41">
        <f t="shared" si="327"/>
        <v>-24</v>
      </c>
      <c r="AI395" s="42">
        <f t="shared" si="328"/>
        <v>-58.521999999999998</v>
      </c>
      <c r="AJ395" s="40">
        <f t="shared" si="329"/>
        <v>37</v>
      </c>
      <c r="AK395" s="41">
        <f t="shared" si="330"/>
        <v>47</v>
      </c>
      <c r="AL395" s="42">
        <f t="shared" si="331"/>
        <v>39.241999999999997</v>
      </c>
      <c r="AM395" s="43" t="str">
        <f t="shared" si="332"/>
        <v>-37º -47' -39,242" S</v>
      </c>
      <c r="AN395" s="43" t="str">
        <f t="shared" si="333"/>
        <v>122º 24' 58,522" W</v>
      </c>
      <c r="AO395" s="43" t="str">
        <f t="shared" si="334"/>
        <v>10 S 551394 4183146</v>
      </c>
    </row>
    <row r="396" spans="5:41" x14ac:dyDescent="0.25">
      <c r="E396" s="53">
        <v>37.788193999999997</v>
      </c>
      <c r="F396" s="53">
        <v>-122.40024099999999</v>
      </c>
      <c r="G396" s="52">
        <f t="shared" si="301"/>
        <v>-2.1362872106845567</v>
      </c>
      <c r="H396" s="52">
        <f t="shared" si="302"/>
        <v>0.65952840368236609</v>
      </c>
      <c r="I396" s="52">
        <f t="shared" si="303"/>
        <v>10</v>
      </c>
      <c r="J396" s="52">
        <f t="shared" si="304"/>
        <v>-123</v>
      </c>
      <c r="K396" s="52">
        <f t="shared" si="305"/>
        <v>1.0467769268468707E-2</v>
      </c>
      <c r="L396" s="52">
        <f t="shared" si="306"/>
        <v>8.2723310982528702E-3</v>
      </c>
      <c r="M396" s="52">
        <f t="shared" si="307"/>
        <v>8.2725198019040248E-3</v>
      </c>
      <c r="N396" s="52">
        <f t="shared" si="308"/>
        <v>2.6530785475431529E-5</v>
      </c>
      <c r="O396" s="52">
        <f t="shared" si="309"/>
        <v>6383613.2123356266</v>
      </c>
      <c r="P396" s="52">
        <f t="shared" si="310"/>
        <v>1.4402454107835573E-7</v>
      </c>
      <c r="Q396" s="52">
        <f t="shared" si="311"/>
        <v>0.96848059200429371</v>
      </c>
      <c r="R396" s="52">
        <f t="shared" si="312"/>
        <v>0.60485923971961142</v>
      </c>
      <c r="S396" s="52">
        <f t="shared" si="313"/>
        <v>1.1437686996845129</v>
      </c>
      <c r="T396" s="52">
        <f t="shared" si="314"/>
        <v>1.0090413346932876</v>
      </c>
      <c r="U396" s="52">
        <f t="shared" si="315"/>
        <v>1.8076560642644559</v>
      </c>
      <c r="V396" s="52">
        <f t="shared" si="335"/>
        <v>5.0546225567071803E-3</v>
      </c>
      <c r="W396" s="52">
        <f t="shared" si="316"/>
        <v>4.2582015317955055E-5</v>
      </c>
      <c r="X396" s="52">
        <f t="shared" si="317"/>
        <v>1.6740578955036711E-7</v>
      </c>
      <c r="Y396" s="52">
        <f t="shared" si="318"/>
        <v>4182315.1148969806</v>
      </c>
      <c r="Z396" s="38" t="str">
        <f t="shared" si="319"/>
        <v>S</v>
      </c>
      <c r="AA396" s="38" t="str">
        <f t="shared" si="320"/>
        <v>S</v>
      </c>
      <c r="AB396" s="38" t="str">
        <f t="shared" si="321"/>
        <v>U</v>
      </c>
      <c r="AC396" s="50">
        <f t="shared" si="322"/>
        <v>552808.5692419858</v>
      </c>
      <c r="AD396" s="50">
        <f t="shared" si="323"/>
        <v>4182484.4771940676</v>
      </c>
      <c r="AE396" s="51">
        <f t="shared" si="324"/>
        <v>10</v>
      </c>
      <c r="AF396" s="51" t="str">
        <f t="shared" si="325"/>
        <v>S</v>
      </c>
      <c r="AG396" s="40">
        <f t="shared" si="326"/>
        <v>-122</v>
      </c>
      <c r="AH396" s="41">
        <f t="shared" si="327"/>
        <v>-24</v>
      </c>
      <c r="AI396" s="42">
        <f t="shared" si="328"/>
        <v>-0.86799999999999999</v>
      </c>
      <c r="AJ396" s="40">
        <f t="shared" si="329"/>
        <v>37</v>
      </c>
      <c r="AK396" s="41">
        <f t="shared" si="330"/>
        <v>47</v>
      </c>
      <c r="AL396" s="42">
        <f t="shared" si="331"/>
        <v>17.498000000000001</v>
      </c>
      <c r="AM396" s="43" t="str">
        <f t="shared" si="332"/>
        <v>-37º -47' -17,498" S</v>
      </c>
      <c r="AN396" s="43" t="str">
        <f t="shared" si="333"/>
        <v>122º 24' 0,868" W</v>
      </c>
      <c r="AO396" s="43" t="str">
        <f t="shared" si="334"/>
        <v>10 S 552809 4182484</v>
      </c>
    </row>
    <row r="397" spans="5:41" x14ac:dyDescent="0.25">
      <c r="E397" s="53">
        <v>37.785288999999999</v>
      </c>
      <c r="F397" s="53">
        <v>-122.396271</v>
      </c>
      <c r="G397" s="52">
        <f t="shared" si="301"/>
        <v>-2.1362179211132521</v>
      </c>
      <c r="H397" s="52">
        <f t="shared" si="302"/>
        <v>0.65947770186759569</v>
      </c>
      <c r="I397" s="52">
        <f t="shared" si="303"/>
        <v>10</v>
      </c>
      <c r="J397" s="52">
        <f t="shared" si="304"/>
        <v>-123</v>
      </c>
      <c r="K397" s="52">
        <f t="shared" si="305"/>
        <v>1.0537058839773294E-2</v>
      </c>
      <c r="L397" s="52">
        <f t="shared" si="306"/>
        <v>8.3274136705590186E-3</v>
      </c>
      <c r="M397" s="52">
        <f t="shared" si="307"/>
        <v>8.3276061690073597E-3</v>
      </c>
      <c r="N397" s="52">
        <f t="shared" si="308"/>
        <v>2.688248750382094E-5</v>
      </c>
      <c r="O397" s="52">
        <f t="shared" si="309"/>
        <v>6383612.1604984114</v>
      </c>
      <c r="P397" s="52">
        <f t="shared" si="310"/>
        <v>1.4596050913508096E-7</v>
      </c>
      <c r="Q397" s="52">
        <f t="shared" si="311"/>
        <v>0.9684553284937184</v>
      </c>
      <c r="R397" s="52">
        <f t="shared" si="312"/>
        <v>0.60489101567524661</v>
      </c>
      <c r="S397" s="52">
        <f t="shared" si="313"/>
        <v>1.1437053661144549</v>
      </c>
      <c r="T397" s="52">
        <f t="shared" si="314"/>
        <v>1.0090017785046528</v>
      </c>
      <c r="U397" s="52">
        <f t="shared" si="315"/>
        <v>1.8076066531209285</v>
      </c>
      <c r="V397" s="52">
        <f t="shared" si="335"/>
        <v>5.0546225567071803E-3</v>
      </c>
      <c r="W397" s="52">
        <f t="shared" si="316"/>
        <v>4.2582015317955055E-5</v>
      </c>
      <c r="X397" s="52">
        <f t="shared" si="317"/>
        <v>1.6740578955036711E-7</v>
      </c>
      <c r="Y397" s="52">
        <f t="shared" si="318"/>
        <v>4181992.8108177325</v>
      </c>
      <c r="Z397" s="38" t="str">
        <f t="shared" si="319"/>
        <v>S</v>
      </c>
      <c r="AA397" s="38" t="str">
        <f t="shared" si="320"/>
        <v>S</v>
      </c>
      <c r="AB397" s="38" t="str">
        <f t="shared" si="321"/>
        <v>U</v>
      </c>
      <c r="AC397" s="50">
        <f t="shared" si="322"/>
        <v>553160.21059474733</v>
      </c>
      <c r="AD397" s="50">
        <f t="shared" si="323"/>
        <v>4182164.4182169144</v>
      </c>
      <c r="AE397" s="51">
        <f t="shared" si="324"/>
        <v>10</v>
      </c>
      <c r="AF397" s="51" t="str">
        <f t="shared" si="325"/>
        <v>S</v>
      </c>
      <c r="AG397" s="40">
        <f t="shared" si="326"/>
        <v>-122</v>
      </c>
      <c r="AH397" s="41">
        <f t="shared" si="327"/>
        <v>-23</v>
      </c>
      <c r="AI397" s="42">
        <f t="shared" si="328"/>
        <v>-46.576000000000001</v>
      </c>
      <c r="AJ397" s="40">
        <f t="shared" si="329"/>
        <v>37</v>
      </c>
      <c r="AK397" s="41">
        <f t="shared" si="330"/>
        <v>47</v>
      </c>
      <c r="AL397" s="42">
        <f t="shared" si="331"/>
        <v>7.04</v>
      </c>
      <c r="AM397" s="43" t="str">
        <f t="shared" si="332"/>
        <v>-37º -47' -7,04" S</v>
      </c>
      <c r="AN397" s="43" t="str">
        <f t="shared" si="333"/>
        <v>122º 23' 46,576" W</v>
      </c>
      <c r="AO397" s="43" t="str">
        <f t="shared" si="334"/>
        <v>10 S 553160 4182164</v>
      </c>
    </row>
    <row r="398" spans="5:41" x14ac:dyDescent="0.25">
      <c r="E398" s="53">
        <v>37.784042358397997</v>
      </c>
      <c r="F398" s="53">
        <v>-122.39387512207</v>
      </c>
      <c r="G398" s="52">
        <f t="shared" si="301"/>
        <v>-2.136176105154898</v>
      </c>
      <c r="H398" s="52">
        <f t="shared" si="302"/>
        <v>0.65945594386704842</v>
      </c>
      <c r="I398" s="52">
        <f t="shared" si="303"/>
        <v>10</v>
      </c>
      <c r="J398" s="52">
        <f t="shared" si="304"/>
        <v>-123</v>
      </c>
      <c r="K398" s="52">
        <f t="shared" si="305"/>
        <v>1.0578874798127469E-2</v>
      </c>
      <c r="L398" s="52">
        <f t="shared" si="306"/>
        <v>8.3606005217825193E-3</v>
      </c>
      <c r="M398" s="52">
        <f t="shared" si="307"/>
        <v>8.3607953309447515E-3</v>
      </c>
      <c r="N398" s="52">
        <f t="shared" si="308"/>
        <v>2.7095977428670537E-5</v>
      </c>
      <c r="O398" s="52">
        <f t="shared" si="309"/>
        <v>6383611.7091252189</v>
      </c>
      <c r="P398" s="52">
        <f t="shared" si="310"/>
        <v>1.4713122429436826E-7</v>
      </c>
      <c r="Q398" s="52">
        <f t="shared" si="311"/>
        <v>0.96844448394489691</v>
      </c>
      <c r="R398" s="52">
        <f t="shared" si="312"/>
        <v>0.60490464884975925</v>
      </c>
      <c r="S398" s="52">
        <f t="shared" si="313"/>
        <v>1.1436781858394969</v>
      </c>
      <c r="T398" s="52">
        <f t="shared" si="314"/>
        <v>1.0089848015920624</v>
      </c>
      <c r="U398" s="52">
        <f t="shared" si="315"/>
        <v>1.8075854454207434</v>
      </c>
      <c r="V398" s="52">
        <f t="shared" si="335"/>
        <v>5.0546225567071803E-3</v>
      </c>
      <c r="W398" s="52">
        <f t="shared" si="316"/>
        <v>4.2582015317955055E-5</v>
      </c>
      <c r="X398" s="52">
        <f t="shared" si="317"/>
        <v>1.6740578955036711E-7</v>
      </c>
      <c r="Y398" s="52">
        <f t="shared" si="318"/>
        <v>4181854.4984143721</v>
      </c>
      <c r="Z398" s="38" t="str">
        <f t="shared" si="319"/>
        <v>S</v>
      </c>
      <c r="AA398" s="38" t="str">
        <f t="shared" si="320"/>
        <v>S</v>
      </c>
      <c r="AB398" s="38" t="str">
        <f t="shared" si="321"/>
        <v>U</v>
      </c>
      <c r="AC398" s="50">
        <f t="shared" si="322"/>
        <v>553372.07358978444</v>
      </c>
      <c r="AD398" s="50">
        <f t="shared" si="323"/>
        <v>4182027.4686386054</v>
      </c>
      <c r="AE398" s="51">
        <f t="shared" si="324"/>
        <v>10</v>
      </c>
      <c r="AF398" s="51" t="str">
        <f t="shared" si="325"/>
        <v>S</v>
      </c>
      <c r="AG398" s="40">
        <f t="shared" si="326"/>
        <v>-122</v>
      </c>
      <c r="AH398" s="41">
        <f t="shared" si="327"/>
        <v>-23</v>
      </c>
      <c r="AI398" s="42">
        <f t="shared" si="328"/>
        <v>-37.950000000000003</v>
      </c>
      <c r="AJ398" s="40">
        <f t="shared" si="329"/>
        <v>37</v>
      </c>
      <c r="AK398" s="41">
        <f t="shared" si="330"/>
        <v>47</v>
      </c>
      <c r="AL398" s="42">
        <f t="shared" si="331"/>
        <v>2.552</v>
      </c>
      <c r="AM398" s="43" t="str">
        <f t="shared" si="332"/>
        <v>-37º -47' -2,552" S</v>
      </c>
      <c r="AN398" s="43" t="str">
        <f t="shared" si="333"/>
        <v>122º 23' 37,95" W</v>
      </c>
      <c r="AO398" s="43" t="str">
        <f t="shared" si="334"/>
        <v>10 S 553372 4182027</v>
      </c>
    </row>
    <row r="399" spans="5:41" x14ac:dyDescent="0.25">
      <c r="E399" s="53">
        <v>37.781637000000003</v>
      </c>
      <c r="F399" s="53">
        <v>-122.397307</v>
      </c>
      <c r="G399" s="52">
        <f t="shared" si="301"/>
        <v>-2.1362360027243033</v>
      </c>
      <c r="H399" s="52">
        <f t="shared" si="302"/>
        <v>0.65941396244331285</v>
      </c>
      <c r="I399" s="52">
        <f t="shared" si="303"/>
        <v>10</v>
      </c>
      <c r="J399" s="52">
        <f t="shared" si="304"/>
        <v>-123</v>
      </c>
      <c r="K399" s="52">
        <f t="shared" si="305"/>
        <v>1.0518977228722193E-2</v>
      </c>
      <c r="L399" s="52">
        <f t="shared" si="306"/>
        <v>8.3135351193890546E-3</v>
      </c>
      <c r="M399" s="52">
        <f t="shared" si="307"/>
        <v>8.3137266569544219E-3</v>
      </c>
      <c r="N399" s="52">
        <f t="shared" si="308"/>
        <v>2.67894246694933E-5</v>
      </c>
      <c r="O399" s="52">
        <f t="shared" si="309"/>
        <v>6383610.8382284455</v>
      </c>
      <c r="P399" s="52">
        <f t="shared" si="310"/>
        <v>1.4548875069843672E-7</v>
      </c>
      <c r="Q399" s="52">
        <f t="shared" si="311"/>
        <v>0.96842355452324669</v>
      </c>
      <c r="R399" s="52">
        <f t="shared" si="312"/>
        <v>0.60493094848502527</v>
      </c>
      <c r="S399" s="52">
        <f t="shared" si="313"/>
        <v>1.1436257397049361</v>
      </c>
      <c r="T399" s="52">
        <f t="shared" si="314"/>
        <v>1.0089520418999585</v>
      </c>
      <c r="U399" s="52">
        <f t="shared" si="315"/>
        <v>1.8075445197191218</v>
      </c>
      <c r="V399" s="52">
        <f t="shared" si="335"/>
        <v>5.0546225567071803E-3</v>
      </c>
      <c r="W399" s="52">
        <f t="shared" si="316"/>
        <v>4.2582015317955055E-5</v>
      </c>
      <c r="X399" s="52">
        <f t="shared" si="317"/>
        <v>1.6740578955036711E-7</v>
      </c>
      <c r="Y399" s="52">
        <f t="shared" si="318"/>
        <v>4181587.6287727137</v>
      </c>
      <c r="Z399" s="38" t="str">
        <f t="shared" si="319"/>
        <v>S</v>
      </c>
      <c r="AA399" s="38" t="str">
        <f t="shared" si="320"/>
        <v>S</v>
      </c>
      <c r="AB399" s="38" t="str">
        <f t="shared" si="321"/>
        <v>U</v>
      </c>
      <c r="AC399" s="50">
        <f t="shared" si="322"/>
        <v>553071.59816717636</v>
      </c>
      <c r="AD399" s="50">
        <f t="shared" si="323"/>
        <v>4181758.6420592642</v>
      </c>
      <c r="AE399" s="51">
        <f t="shared" si="324"/>
        <v>10</v>
      </c>
      <c r="AF399" s="51" t="str">
        <f t="shared" si="325"/>
        <v>S</v>
      </c>
      <c r="AG399" s="40">
        <f t="shared" si="326"/>
        <v>-122</v>
      </c>
      <c r="AH399" s="41">
        <f t="shared" si="327"/>
        <v>-23</v>
      </c>
      <c r="AI399" s="42">
        <f t="shared" si="328"/>
        <v>-50.305</v>
      </c>
      <c r="AJ399" s="40">
        <f t="shared" si="329"/>
        <v>37</v>
      </c>
      <c r="AK399" s="41">
        <f t="shared" si="330"/>
        <v>46</v>
      </c>
      <c r="AL399" s="42">
        <f t="shared" si="331"/>
        <v>53.893000000000001</v>
      </c>
      <c r="AM399" s="43" t="str">
        <f t="shared" si="332"/>
        <v>-37º -46' -53,893" S</v>
      </c>
      <c r="AN399" s="43" t="str">
        <f t="shared" si="333"/>
        <v>122º 23' 50,305" W</v>
      </c>
      <c r="AO399" s="43" t="str">
        <f t="shared" si="334"/>
        <v>10 S 553072 4181759</v>
      </c>
    </row>
    <row r="400" spans="5:41" x14ac:dyDescent="0.25">
      <c r="E400" s="53">
        <v>37.787388</v>
      </c>
      <c r="F400" s="53">
        <v>-122.403325</v>
      </c>
      <c r="G400" s="52">
        <f t="shared" si="301"/>
        <v>-2.1363410366386879</v>
      </c>
      <c r="H400" s="52">
        <f t="shared" si="302"/>
        <v>0.65951433632859502</v>
      </c>
      <c r="I400" s="52">
        <f t="shared" si="303"/>
        <v>10</v>
      </c>
      <c r="J400" s="52">
        <f t="shared" si="304"/>
        <v>-123</v>
      </c>
      <c r="K400" s="52">
        <f t="shared" si="305"/>
        <v>1.0413943314337537E-2</v>
      </c>
      <c r="L400" s="52">
        <f t="shared" si="306"/>
        <v>8.229885534986648E-3</v>
      </c>
      <c r="M400" s="52">
        <f t="shared" si="307"/>
        <v>8.2300713487073376E-3</v>
      </c>
      <c r="N400" s="52">
        <f t="shared" si="308"/>
        <v>2.6258444145055293E-5</v>
      </c>
      <c r="O400" s="52">
        <f t="shared" si="309"/>
        <v>6383612.9204977825</v>
      </c>
      <c r="P400" s="52">
        <f t="shared" si="310"/>
        <v>1.4255338798808616E-7</v>
      </c>
      <c r="Q400" s="52">
        <f t="shared" si="311"/>
        <v>0.96847358357408797</v>
      </c>
      <c r="R400" s="52">
        <f t="shared" si="312"/>
        <v>0.60486805703974134</v>
      </c>
      <c r="S400" s="52">
        <f t="shared" si="313"/>
        <v>1.1437511281156389</v>
      </c>
      <c r="T400" s="52">
        <f t="shared" si="314"/>
        <v>1.0090303603466646</v>
      </c>
      <c r="U400" s="52">
        <f t="shared" si="315"/>
        <v>1.807642356179006</v>
      </c>
      <c r="V400" s="52">
        <f t="shared" si="335"/>
        <v>5.0546225567071803E-3</v>
      </c>
      <c r="W400" s="52">
        <f t="shared" si="316"/>
        <v>4.2582015317955055E-5</v>
      </c>
      <c r="X400" s="52">
        <f t="shared" si="317"/>
        <v>1.6740578955036711E-7</v>
      </c>
      <c r="Y400" s="52">
        <f t="shared" si="318"/>
        <v>4182225.6907543764</v>
      </c>
      <c r="Z400" s="38" t="str">
        <f t="shared" si="319"/>
        <v>S</v>
      </c>
      <c r="AA400" s="38" t="str">
        <f t="shared" si="320"/>
        <v>S</v>
      </c>
      <c r="AB400" s="38" t="str">
        <f t="shared" si="321"/>
        <v>U</v>
      </c>
      <c r="AC400" s="50">
        <f t="shared" si="322"/>
        <v>552537.59229469718</v>
      </c>
      <c r="AD400" s="50">
        <f t="shared" si="323"/>
        <v>4182393.3145215884</v>
      </c>
      <c r="AE400" s="51">
        <f t="shared" si="324"/>
        <v>10</v>
      </c>
      <c r="AF400" s="51" t="str">
        <f t="shared" si="325"/>
        <v>S</v>
      </c>
      <c r="AG400" s="40">
        <f t="shared" si="326"/>
        <v>-122</v>
      </c>
      <c r="AH400" s="41">
        <f t="shared" si="327"/>
        <v>-24</v>
      </c>
      <c r="AI400" s="42">
        <f t="shared" si="328"/>
        <v>-11.97</v>
      </c>
      <c r="AJ400" s="40">
        <f t="shared" si="329"/>
        <v>37</v>
      </c>
      <c r="AK400" s="41">
        <f t="shared" si="330"/>
        <v>47</v>
      </c>
      <c r="AL400" s="42">
        <f t="shared" si="331"/>
        <v>14.597</v>
      </c>
      <c r="AM400" s="43" t="str">
        <f t="shared" si="332"/>
        <v>-37º -47' -14,597" S</v>
      </c>
      <c r="AN400" s="43" t="str">
        <f t="shared" si="333"/>
        <v>122º 24' 11,97" W</v>
      </c>
      <c r="AO400" s="43" t="str">
        <f t="shared" si="334"/>
        <v>10 S 552538 4182393</v>
      </c>
    </row>
    <row r="401" spans="5:41" x14ac:dyDescent="0.25">
      <c r="E401" s="53">
        <v>37.780028000000001</v>
      </c>
      <c r="F401" s="53">
        <v>-122.418277</v>
      </c>
      <c r="G401" s="52">
        <f t="shared" si="301"/>
        <v>-2.1366019982684463</v>
      </c>
      <c r="H401" s="52">
        <f t="shared" si="302"/>
        <v>0.65938588009564825</v>
      </c>
      <c r="I401" s="52">
        <f t="shared" si="303"/>
        <v>10</v>
      </c>
      <c r="J401" s="52">
        <f t="shared" si="304"/>
        <v>-123</v>
      </c>
      <c r="K401" s="52">
        <f t="shared" si="305"/>
        <v>1.0152981684579121E-2</v>
      </c>
      <c r="L401" s="52">
        <f t="shared" si="306"/>
        <v>8.0244601530758998E-3</v>
      </c>
      <c r="M401" s="52">
        <f t="shared" si="307"/>
        <v>8.024632396638311E-3</v>
      </c>
      <c r="N401" s="52">
        <f t="shared" si="308"/>
        <v>2.4957238558553918E-5</v>
      </c>
      <c r="O401" s="52">
        <f t="shared" si="309"/>
        <v>6383610.2556761056</v>
      </c>
      <c r="P401" s="52">
        <f t="shared" si="310"/>
        <v>1.3555237543951619E-7</v>
      </c>
      <c r="Q401" s="52">
        <f t="shared" si="311"/>
        <v>0.96840955053699918</v>
      </c>
      <c r="R401" s="52">
        <f t="shared" si="312"/>
        <v>0.6049485371152642</v>
      </c>
      <c r="S401" s="52">
        <f t="shared" si="313"/>
        <v>1.1435906553641479</v>
      </c>
      <c r="T401" s="52">
        <f t="shared" si="314"/>
        <v>1.008930125801927</v>
      </c>
      <c r="U401" s="52">
        <f t="shared" si="315"/>
        <v>1.807517139107589</v>
      </c>
      <c r="V401" s="52">
        <f t="shared" si="335"/>
        <v>5.0546225567071803E-3</v>
      </c>
      <c r="W401" s="52">
        <f t="shared" si="316"/>
        <v>4.2582015317955055E-5</v>
      </c>
      <c r="X401" s="52">
        <f t="shared" si="317"/>
        <v>1.6740578955036711E-7</v>
      </c>
      <c r="Y401" s="52">
        <f t="shared" si="318"/>
        <v>4181409.1135430755</v>
      </c>
      <c r="Z401" s="38" t="str">
        <f t="shared" si="319"/>
        <v>S</v>
      </c>
      <c r="AA401" s="38" t="str">
        <f t="shared" si="320"/>
        <v>S</v>
      </c>
      <c r="AB401" s="38" t="str">
        <f t="shared" si="321"/>
        <v>U</v>
      </c>
      <c r="AC401" s="50">
        <f t="shared" si="322"/>
        <v>551226.12797981873</v>
      </c>
      <c r="AD401" s="50">
        <f t="shared" si="323"/>
        <v>4181568.430848687</v>
      </c>
      <c r="AE401" s="51">
        <f t="shared" si="324"/>
        <v>10</v>
      </c>
      <c r="AF401" s="51" t="str">
        <f t="shared" si="325"/>
        <v>S</v>
      </c>
      <c r="AG401" s="40">
        <f t="shared" si="326"/>
        <v>-122</v>
      </c>
      <c r="AH401" s="41">
        <f t="shared" si="327"/>
        <v>-25</v>
      </c>
      <c r="AI401" s="42">
        <f t="shared" si="328"/>
        <v>-5.7969999999999997</v>
      </c>
      <c r="AJ401" s="40">
        <f t="shared" si="329"/>
        <v>37</v>
      </c>
      <c r="AK401" s="41">
        <f t="shared" si="330"/>
        <v>46</v>
      </c>
      <c r="AL401" s="42">
        <f t="shared" si="331"/>
        <v>48.100999999999999</v>
      </c>
      <c r="AM401" s="43" t="str">
        <f t="shared" si="332"/>
        <v>-37º -46' -48,101" S</v>
      </c>
      <c r="AN401" s="43" t="str">
        <f t="shared" si="333"/>
        <v>122º 25' 5,797" W</v>
      </c>
      <c r="AO401" s="43" t="str">
        <f t="shared" si="334"/>
        <v>10 S 551226 4181568</v>
      </c>
    </row>
    <row r="402" spans="5:41" x14ac:dyDescent="0.25">
      <c r="E402" s="53">
        <v>37.795029</v>
      </c>
      <c r="F402" s="53">
        <v>-122.401549</v>
      </c>
      <c r="G402" s="52">
        <f t="shared" si="301"/>
        <v>-2.1363100395911729</v>
      </c>
      <c r="H402" s="52">
        <f t="shared" si="302"/>
        <v>0.65964769693673986</v>
      </c>
      <c r="I402" s="52">
        <f t="shared" si="303"/>
        <v>10</v>
      </c>
      <c r="J402" s="52">
        <f t="shared" si="304"/>
        <v>-123</v>
      </c>
      <c r="K402" s="52">
        <f t="shared" si="305"/>
        <v>1.0444940361852506E-2</v>
      </c>
      <c r="L402" s="52">
        <f t="shared" si="306"/>
        <v>8.2535272959592121E-3</v>
      </c>
      <c r="M402" s="52">
        <f t="shared" si="307"/>
        <v>8.2537147156737569E-3</v>
      </c>
      <c r="N402" s="52">
        <f t="shared" si="308"/>
        <v>2.6416808076690224E-5</v>
      </c>
      <c r="O402" s="52">
        <f t="shared" si="309"/>
        <v>6383615.6872504624</v>
      </c>
      <c r="P402" s="52">
        <f t="shared" si="310"/>
        <v>1.4334396971841614E-7</v>
      </c>
      <c r="Q402" s="52">
        <f t="shared" si="311"/>
        <v>0.96853999372016542</v>
      </c>
      <c r="R402" s="52">
        <f t="shared" si="312"/>
        <v>0.60478443677677796</v>
      </c>
      <c r="S402" s="52">
        <f t="shared" si="313"/>
        <v>1.1439176937968225</v>
      </c>
      <c r="T402" s="52">
        <f t="shared" si="314"/>
        <v>1.0091343795418113</v>
      </c>
      <c r="U402" s="52">
        <f t="shared" si="315"/>
        <v>1.8077722748143534</v>
      </c>
      <c r="V402" s="52">
        <f t="shared" si="335"/>
        <v>5.0546225567071803E-3</v>
      </c>
      <c r="W402" s="52">
        <f t="shared" si="316"/>
        <v>4.2582015317955055E-5</v>
      </c>
      <c r="X402" s="52">
        <f t="shared" si="317"/>
        <v>1.6740578955036711E-7</v>
      </c>
      <c r="Y402" s="52">
        <f t="shared" si="318"/>
        <v>4183073.4454330378</v>
      </c>
      <c r="Z402" s="38" t="str">
        <f t="shared" si="319"/>
        <v>S</v>
      </c>
      <c r="AA402" s="38" t="str">
        <f t="shared" si="320"/>
        <v>S</v>
      </c>
      <c r="AB402" s="38" t="str">
        <f t="shared" si="321"/>
        <v>U</v>
      </c>
      <c r="AC402" s="50">
        <f t="shared" si="322"/>
        <v>552688.54525459325</v>
      </c>
      <c r="AD402" s="50">
        <f t="shared" si="323"/>
        <v>4183242.0802076561</v>
      </c>
      <c r="AE402" s="51">
        <f t="shared" si="324"/>
        <v>10</v>
      </c>
      <c r="AF402" s="51" t="str">
        <f t="shared" si="325"/>
        <v>S</v>
      </c>
      <c r="AG402" s="40">
        <f t="shared" si="326"/>
        <v>-122</v>
      </c>
      <c r="AH402" s="41">
        <f t="shared" si="327"/>
        <v>-24</v>
      </c>
      <c r="AI402" s="42">
        <f t="shared" si="328"/>
        <v>-5.5759999999999996</v>
      </c>
      <c r="AJ402" s="40">
        <f t="shared" si="329"/>
        <v>37</v>
      </c>
      <c r="AK402" s="41">
        <f t="shared" si="330"/>
        <v>47</v>
      </c>
      <c r="AL402" s="42">
        <f t="shared" si="331"/>
        <v>42.103999999999999</v>
      </c>
      <c r="AM402" s="43" t="str">
        <f t="shared" si="332"/>
        <v>-37º -47' -42,104" S</v>
      </c>
      <c r="AN402" s="43" t="str">
        <f t="shared" si="333"/>
        <v>122º 24' 5,576" W</v>
      </c>
      <c r="AO402" s="43" t="str">
        <f t="shared" si="334"/>
        <v>10 S 552689 4183242</v>
      </c>
    </row>
    <row r="403" spans="5:41" x14ac:dyDescent="0.25">
      <c r="E403" s="53">
        <v>37.767412</v>
      </c>
      <c r="F403" s="53">
        <v>-122.390131</v>
      </c>
      <c r="G403" s="52">
        <f t="shared" si="301"/>
        <v>-2.1361107578971801</v>
      </c>
      <c r="H403" s="52">
        <f t="shared" si="302"/>
        <v>0.65916568935721664</v>
      </c>
      <c r="I403" s="52">
        <f t="shared" si="303"/>
        <v>10</v>
      </c>
      <c r="J403" s="52">
        <f t="shared" si="304"/>
        <v>-123</v>
      </c>
      <c r="K403" s="52">
        <f t="shared" si="305"/>
        <v>1.0644222055845365E-2</v>
      </c>
      <c r="L403" s="52">
        <f t="shared" si="306"/>
        <v>8.4141357569508107E-3</v>
      </c>
      <c r="M403" s="52">
        <f t="shared" si="307"/>
        <v>8.4143343324844869E-3</v>
      </c>
      <c r="N403" s="52">
        <f t="shared" si="308"/>
        <v>2.7427669350044148E-5</v>
      </c>
      <c r="O403" s="52">
        <f t="shared" si="309"/>
        <v>6383605.6882421002</v>
      </c>
      <c r="P403" s="52">
        <f t="shared" si="310"/>
        <v>1.490886491277477E-7</v>
      </c>
      <c r="Q403" s="52">
        <f t="shared" si="311"/>
        <v>0.96829964087429288</v>
      </c>
      <c r="R403" s="52">
        <f t="shared" si="312"/>
        <v>0.60508634194830813</v>
      </c>
      <c r="S403" s="52">
        <f t="shared" si="313"/>
        <v>1.143315509794363</v>
      </c>
      <c r="T403" s="52">
        <f t="shared" si="314"/>
        <v>1.0087582178328494</v>
      </c>
      <c r="U403" s="52">
        <f t="shared" si="315"/>
        <v>1.8073023266347417</v>
      </c>
      <c r="V403" s="52">
        <f t="shared" si="335"/>
        <v>5.0546225567071803E-3</v>
      </c>
      <c r="W403" s="52">
        <f t="shared" si="316"/>
        <v>4.2582015317955055E-5</v>
      </c>
      <c r="X403" s="52">
        <f t="shared" si="317"/>
        <v>1.6740578955036711E-7</v>
      </c>
      <c r="Y403" s="52">
        <f t="shared" si="318"/>
        <v>4180009.3960715514</v>
      </c>
      <c r="Z403" s="38" t="str">
        <f t="shared" si="319"/>
        <v>S</v>
      </c>
      <c r="AA403" s="38" t="str">
        <f t="shared" si="320"/>
        <v>S</v>
      </c>
      <c r="AB403" s="38" t="str">
        <f t="shared" si="321"/>
        <v>U</v>
      </c>
      <c r="AC403" s="50">
        <f t="shared" si="322"/>
        <v>553713.79517699103</v>
      </c>
      <c r="AD403" s="50">
        <f t="shared" si="323"/>
        <v>4180184.483523733</v>
      </c>
      <c r="AE403" s="51">
        <f t="shared" si="324"/>
        <v>10</v>
      </c>
      <c r="AF403" s="51" t="str">
        <f t="shared" si="325"/>
        <v>S</v>
      </c>
      <c r="AG403" s="40">
        <f t="shared" si="326"/>
        <v>-122</v>
      </c>
      <c r="AH403" s="41">
        <f t="shared" si="327"/>
        <v>-23</v>
      </c>
      <c r="AI403" s="42">
        <f t="shared" si="328"/>
        <v>-24.472000000000001</v>
      </c>
      <c r="AJ403" s="40">
        <f t="shared" si="329"/>
        <v>37</v>
      </c>
      <c r="AK403" s="41">
        <f t="shared" si="330"/>
        <v>46</v>
      </c>
      <c r="AL403" s="42">
        <f t="shared" si="331"/>
        <v>2.6829999999999998</v>
      </c>
      <c r="AM403" s="43" t="str">
        <f t="shared" si="332"/>
        <v>-37º -46' -2,683" S</v>
      </c>
      <c r="AN403" s="43" t="str">
        <f t="shared" si="333"/>
        <v>122º 23' 24,472" W</v>
      </c>
      <c r="AO403" s="43" t="str">
        <f t="shared" si="334"/>
        <v>10 S 553714 4180184</v>
      </c>
    </row>
    <row r="404" spans="5:41" x14ac:dyDescent="0.25">
      <c r="E404" s="53">
        <v>37.788051000000003</v>
      </c>
      <c r="F404" s="53">
        <v>-122.396799</v>
      </c>
      <c r="G404" s="52">
        <f t="shared" si="301"/>
        <v>-2.1362271364517031</v>
      </c>
      <c r="H404" s="52">
        <f t="shared" si="302"/>
        <v>0.65952590786153575</v>
      </c>
      <c r="I404" s="52">
        <f t="shared" si="303"/>
        <v>10</v>
      </c>
      <c r="J404" s="52">
        <f t="shared" si="304"/>
        <v>-123</v>
      </c>
      <c r="K404" s="52">
        <f t="shared" si="305"/>
        <v>1.0527843501322298E-2</v>
      </c>
      <c r="L404" s="52">
        <f t="shared" si="306"/>
        <v>8.3198201242519372E-3</v>
      </c>
      <c r="M404" s="52">
        <f t="shared" si="307"/>
        <v>8.3200120965631601E-3</v>
      </c>
      <c r="N404" s="52">
        <f t="shared" si="308"/>
        <v>2.6836151447939827E-5</v>
      </c>
      <c r="O404" s="52">
        <f t="shared" si="309"/>
        <v>6383613.1605577879</v>
      </c>
      <c r="P404" s="52">
        <f t="shared" si="310"/>
        <v>1.4568353314903256E-7</v>
      </c>
      <c r="Q404" s="52">
        <f t="shared" si="311"/>
        <v>0.96847934862906837</v>
      </c>
      <c r="R404" s="52">
        <f t="shared" si="312"/>
        <v>0.60486080413869969</v>
      </c>
      <c r="S404" s="52">
        <f t="shared" si="313"/>
        <v>1.1437655821760699</v>
      </c>
      <c r="T404" s="52">
        <f t="shared" si="314"/>
        <v>1.0090393876667274</v>
      </c>
      <c r="U404" s="52">
        <f t="shared" si="315"/>
        <v>1.8076536322502399</v>
      </c>
      <c r="V404" s="52">
        <f t="shared" si="335"/>
        <v>5.0546225567071803E-3</v>
      </c>
      <c r="W404" s="52">
        <f t="shared" si="316"/>
        <v>4.2582015317955055E-5</v>
      </c>
      <c r="X404" s="52">
        <f t="shared" si="317"/>
        <v>1.6740578955036711E-7</v>
      </c>
      <c r="Y404" s="52">
        <f t="shared" si="318"/>
        <v>4182299.249322399</v>
      </c>
      <c r="Z404" s="38" t="str">
        <f t="shared" si="319"/>
        <v>S</v>
      </c>
      <c r="AA404" s="38" t="str">
        <f t="shared" si="320"/>
        <v>S</v>
      </c>
      <c r="AB404" s="38" t="str">
        <f t="shared" si="321"/>
        <v>U</v>
      </c>
      <c r="AC404" s="50">
        <f t="shared" si="322"/>
        <v>553111.74129478913</v>
      </c>
      <c r="AD404" s="50">
        <f t="shared" si="323"/>
        <v>4182470.5609569182</v>
      </c>
      <c r="AE404" s="51">
        <f t="shared" si="324"/>
        <v>10</v>
      </c>
      <c r="AF404" s="51" t="str">
        <f t="shared" si="325"/>
        <v>S</v>
      </c>
      <c r="AG404" s="40">
        <f t="shared" si="326"/>
        <v>-122</v>
      </c>
      <c r="AH404" s="41">
        <f t="shared" si="327"/>
        <v>-23</v>
      </c>
      <c r="AI404" s="42">
        <f t="shared" si="328"/>
        <v>-48.475999999999999</v>
      </c>
      <c r="AJ404" s="40">
        <f t="shared" si="329"/>
        <v>37</v>
      </c>
      <c r="AK404" s="41">
        <f t="shared" si="330"/>
        <v>47</v>
      </c>
      <c r="AL404" s="42">
        <f t="shared" si="331"/>
        <v>16.984000000000002</v>
      </c>
      <c r="AM404" s="43" t="str">
        <f t="shared" si="332"/>
        <v>-37º -47' -16,984" S</v>
      </c>
      <c r="AN404" s="43" t="str">
        <f t="shared" si="333"/>
        <v>122º 23' 48,476" W</v>
      </c>
      <c r="AO404" s="43" t="str">
        <f t="shared" si="334"/>
        <v>10 S 553112 4182471</v>
      </c>
    </row>
    <row r="405" spans="5:41" x14ac:dyDescent="0.25">
      <c r="E405" s="53">
        <v>37.793371</v>
      </c>
      <c r="F405" s="53">
        <v>-122.39324499999999</v>
      </c>
      <c r="G405" s="52">
        <f t="shared" si="301"/>
        <v>-2.1361651074500871</v>
      </c>
      <c r="H405" s="52">
        <f t="shared" si="302"/>
        <v>0.65961875937774184</v>
      </c>
      <c r="I405" s="52">
        <f t="shared" si="303"/>
        <v>10</v>
      </c>
      <c r="J405" s="52">
        <f t="shared" si="304"/>
        <v>-123</v>
      </c>
      <c r="K405" s="52">
        <f t="shared" si="305"/>
        <v>1.0589872502938302E-2</v>
      </c>
      <c r="L405" s="52">
        <f t="shared" si="306"/>
        <v>8.3682353202231777E-3</v>
      </c>
      <c r="M405" s="52">
        <f t="shared" si="307"/>
        <v>8.3684306635799753E-3</v>
      </c>
      <c r="N405" s="52">
        <f t="shared" si="308"/>
        <v>2.7154619357316889E-5</v>
      </c>
      <c r="O405" s="52">
        <f t="shared" si="309"/>
        <v>6383615.0868838336</v>
      </c>
      <c r="P405" s="52">
        <f t="shared" si="310"/>
        <v>1.473628651740599E-7</v>
      </c>
      <c r="Q405" s="52">
        <f t="shared" si="311"/>
        <v>0.96852558941472688</v>
      </c>
      <c r="R405" s="52">
        <f t="shared" si="312"/>
        <v>0.60480258715337154</v>
      </c>
      <c r="S405" s="52">
        <f t="shared" si="313"/>
        <v>1.1438815540851053</v>
      </c>
      <c r="T405" s="52">
        <f t="shared" si="314"/>
        <v>1.0091118123521718</v>
      </c>
      <c r="U405" s="52">
        <f t="shared" si="315"/>
        <v>1.8077440909676037</v>
      </c>
      <c r="V405" s="52">
        <f t="shared" si="335"/>
        <v>5.0546225567071803E-3</v>
      </c>
      <c r="W405" s="52">
        <f t="shared" si="316"/>
        <v>4.2582015317955055E-5</v>
      </c>
      <c r="X405" s="52">
        <f t="shared" si="317"/>
        <v>1.6740578955036711E-7</v>
      </c>
      <c r="Y405" s="52">
        <f t="shared" si="318"/>
        <v>4182889.4933360955</v>
      </c>
      <c r="Z405" s="38" t="str">
        <f t="shared" si="319"/>
        <v>S</v>
      </c>
      <c r="AA405" s="38" t="str">
        <f t="shared" si="320"/>
        <v>S</v>
      </c>
      <c r="AB405" s="38" t="str">
        <f t="shared" si="321"/>
        <v>U</v>
      </c>
      <c r="AC405" s="50">
        <f t="shared" si="322"/>
        <v>553420.84286165307</v>
      </c>
      <c r="AD405" s="50">
        <f t="shared" si="323"/>
        <v>4183062.8379994482</v>
      </c>
      <c r="AE405" s="51">
        <f t="shared" si="324"/>
        <v>10</v>
      </c>
      <c r="AF405" s="51" t="str">
        <f t="shared" si="325"/>
        <v>S</v>
      </c>
      <c r="AG405" s="40">
        <f t="shared" si="326"/>
        <v>-122</v>
      </c>
      <c r="AH405" s="41">
        <f t="shared" si="327"/>
        <v>-23</v>
      </c>
      <c r="AI405" s="42">
        <f t="shared" si="328"/>
        <v>-35.682000000000002</v>
      </c>
      <c r="AJ405" s="40">
        <f t="shared" si="329"/>
        <v>37</v>
      </c>
      <c r="AK405" s="41">
        <f t="shared" si="330"/>
        <v>47</v>
      </c>
      <c r="AL405" s="42">
        <f t="shared" si="331"/>
        <v>36.136000000000003</v>
      </c>
      <c r="AM405" s="43" t="str">
        <f t="shared" si="332"/>
        <v>-37º -47' -36,136" S</v>
      </c>
      <c r="AN405" s="43" t="str">
        <f t="shared" si="333"/>
        <v>122º 23' 35,682" W</v>
      </c>
      <c r="AO405" s="43" t="str">
        <f t="shared" si="334"/>
        <v>10 S 553421 4183063</v>
      </c>
    </row>
    <row r="406" spans="5:41" x14ac:dyDescent="0.25">
      <c r="E406" s="53">
        <v>37.785147000000002</v>
      </c>
      <c r="F406" s="53">
        <v>-122.413132</v>
      </c>
      <c r="G406" s="52">
        <f t="shared" si="301"/>
        <v>-2.1365122010784314</v>
      </c>
      <c r="H406" s="52">
        <f t="shared" si="302"/>
        <v>0.65947522350005783</v>
      </c>
      <c r="I406" s="52">
        <f t="shared" si="303"/>
        <v>10</v>
      </c>
      <c r="J406" s="52">
        <f t="shared" si="304"/>
        <v>-123</v>
      </c>
      <c r="K406" s="52">
        <f t="shared" si="305"/>
        <v>1.0242778874594016E-2</v>
      </c>
      <c r="L406" s="52">
        <f t="shared" si="306"/>
        <v>8.0948686860177442E-3</v>
      </c>
      <c r="M406" s="52">
        <f t="shared" si="307"/>
        <v>8.0950455035172855E-3</v>
      </c>
      <c r="N406" s="52">
        <f t="shared" si="308"/>
        <v>2.5401834050642336E-5</v>
      </c>
      <c r="O406" s="52">
        <f t="shared" si="309"/>
        <v>6383612.1090840213</v>
      </c>
      <c r="P406" s="52">
        <f t="shared" si="310"/>
        <v>1.3792254765463141E-7</v>
      </c>
      <c r="Q406" s="52">
        <f t="shared" si="311"/>
        <v>0.96845409332672694</v>
      </c>
      <c r="R406" s="52">
        <f t="shared" si="312"/>
        <v>0.60489256866848018</v>
      </c>
      <c r="S406" s="52">
        <f t="shared" si="313"/>
        <v>1.1437022701634212</v>
      </c>
      <c r="T406" s="52">
        <f t="shared" si="314"/>
        <v>1.008999844789686</v>
      </c>
      <c r="U406" s="52">
        <f t="shared" si="315"/>
        <v>1.80760423754424</v>
      </c>
      <c r="V406" s="52">
        <f t="shared" si="335"/>
        <v>5.0546225567071803E-3</v>
      </c>
      <c r="W406" s="52">
        <f t="shared" si="316"/>
        <v>4.2582015317955055E-5</v>
      </c>
      <c r="X406" s="52">
        <f t="shared" si="317"/>
        <v>1.6740578955036711E-7</v>
      </c>
      <c r="Y406" s="52">
        <f t="shared" si="318"/>
        <v>4181977.0561990109</v>
      </c>
      <c r="Z406" s="38" t="str">
        <f t="shared" si="319"/>
        <v>S</v>
      </c>
      <c r="AA406" s="38" t="str">
        <f t="shared" si="320"/>
        <v>S</v>
      </c>
      <c r="AB406" s="38" t="str">
        <f t="shared" si="321"/>
        <v>U</v>
      </c>
      <c r="AC406" s="50">
        <f t="shared" si="322"/>
        <v>551675.63287558395</v>
      </c>
      <c r="AD406" s="50">
        <f t="shared" si="323"/>
        <v>4182139.2116768146</v>
      </c>
      <c r="AE406" s="51">
        <f t="shared" si="324"/>
        <v>10</v>
      </c>
      <c r="AF406" s="51" t="str">
        <f t="shared" si="325"/>
        <v>S</v>
      </c>
      <c r="AG406" s="40">
        <f t="shared" si="326"/>
        <v>-122</v>
      </c>
      <c r="AH406" s="41">
        <f t="shared" si="327"/>
        <v>-24</v>
      </c>
      <c r="AI406" s="42">
        <f t="shared" si="328"/>
        <v>-47.274999999999999</v>
      </c>
      <c r="AJ406" s="40">
        <f t="shared" si="329"/>
        <v>37</v>
      </c>
      <c r="AK406" s="41">
        <f t="shared" si="330"/>
        <v>47</v>
      </c>
      <c r="AL406" s="42">
        <f t="shared" si="331"/>
        <v>6.5289999999999999</v>
      </c>
      <c r="AM406" s="43" t="str">
        <f t="shared" si="332"/>
        <v>-37º -47' -6,529" S</v>
      </c>
      <c r="AN406" s="43" t="str">
        <f t="shared" si="333"/>
        <v>122º 24' 47,275" W</v>
      </c>
      <c r="AO406" s="43" t="str">
        <f t="shared" si="334"/>
        <v>10 S 551676 4182139</v>
      </c>
    </row>
    <row r="407" spans="5:41" x14ac:dyDescent="0.25">
      <c r="E407" s="53">
        <v>37.799585</v>
      </c>
      <c r="F407" s="53">
        <v>-122.417169</v>
      </c>
      <c r="G407" s="52">
        <f t="shared" si="301"/>
        <v>-2.1365826600203341</v>
      </c>
      <c r="H407" s="52">
        <f t="shared" si="302"/>
        <v>0.65972721413746072</v>
      </c>
      <c r="I407" s="52">
        <f t="shared" si="303"/>
        <v>10</v>
      </c>
      <c r="J407" s="52">
        <f t="shared" si="304"/>
        <v>-123</v>
      </c>
      <c r="K407" s="52">
        <f t="shared" si="305"/>
        <v>1.0172319932691298E-2</v>
      </c>
      <c r="L407" s="52">
        <f t="shared" si="306"/>
        <v>8.0376161221299459E-3</v>
      </c>
      <c r="M407" s="52">
        <f t="shared" si="307"/>
        <v>8.0377892142754741E-3</v>
      </c>
      <c r="N407" s="52">
        <f t="shared" si="308"/>
        <v>2.5056800403877588E-5</v>
      </c>
      <c r="O407" s="52">
        <f t="shared" si="309"/>
        <v>6383617.3370381743</v>
      </c>
      <c r="P407" s="52">
        <f t="shared" si="310"/>
        <v>1.359252613475694E-7</v>
      </c>
      <c r="Q407" s="52">
        <f t="shared" si="311"/>
        <v>0.96857955844740373</v>
      </c>
      <c r="R407" s="52">
        <f t="shared" si="312"/>
        <v>0.60473454488986345</v>
      </c>
      <c r="S407" s="52">
        <f t="shared" si="313"/>
        <v>1.1440169933611626</v>
      </c>
      <c r="T407" s="52">
        <f t="shared" si="314"/>
        <v>1.0091963812433378</v>
      </c>
      <c r="U407" s="52">
        <f t="shared" si="315"/>
        <v>1.8078497013574122</v>
      </c>
      <c r="V407" s="52">
        <f t="shared" si="335"/>
        <v>5.0546225567071803E-3</v>
      </c>
      <c r="W407" s="52">
        <f t="shared" si="316"/>
        <v>4.2582015317955055E-5</v>
      </c>
      <c r="X407" s="52">
        <f t="shared" si="317"/>
        <v>1.6740578955036711E-7</v>
      </c>
      <c r="Y407" s="52">
        <f t="shared" si="318"/>
        <v>4183578.9256482329</v>
      </c>
      <c r="Z407" s="38" t="str">
        <f t="shared" si="319"/>
        <v>S</v>
      </c>
      <c r="AA407" s="38" t="str">
        <f t="shared" si="320"/>
        <v>S</v>
      </c>
      <c r="AB407" s="38" t="str">
        <f t="shared" si="321"/>
        <v>U</v>
      </c>
      <c r="AC407" s="50">
        <f t="shared" si="322"/>
        <v>551310.17290449014</v>
      </c>
      <c r="AD407" s="50">
        <f t="shared" si="323"/>
        <v>4183738.8786954433</v>
      </c>
      <c r="AE407" s="51">
        <f t="shared" si="324"/>
        <v>10</v>
      </c>
      <c r="AF407" s="51" t="str">
        <f t="shared" si="325"/>
        <v>S</v>
      </c>
      <c r="AG407" s="40">
        <f t="shared" si="326"/>
        <v>-122</v>
      </c>
      <c r="AH407" s="41">
        <f t="shared" si="327"/>
        <v>-25</v>
      </c>
      <c r="AI407" s="42">
        <f t="shared" si="328"/>
        <v>-1.8080000000000001</v>
      </c>
      <c r="AJ407" s="40">
        <f t="shared" si="329"/>
        <v>37</v>
      </c>
      <c r="AK407" s="41">
        <f t="shared" si="330"/>
        <v>47</v>
      </c>
      <c r="AL407" s="42">
        <f t="shared" si="331"/>
        <v>58.506</v>
      </c>
      <c r="AM407" s="43" t="str">
        <f t="shared" si="332"/>
        <v>-37º -47' -58,506" S</v>
      </c>
      <c r="AN407" s="43" t="str">
        <f t="shared" si="333"/>
        <v>122º 25' 1,808" W</v>
      </c>
      <c r="AO407" s="43" t="str">
        <f t="shared" si="334"/>
        <v>10 S 551310 4183739</v>
      </c>
    </row>
    <row r="408" spans="5:41" x14ac:dyDescent="0.25">
      <c r="E408" s="53">
        <v>37.804436000000003</v>
      </c>
      <c r="F408" s="53">
        <v>-122.410904</v>
      </c>
      <c r="G408" s="52">
        <f t="shared" si="301"/>
        <v>-2.1364733151426969</v>
      </c>
      <c r="H408" s="52">
        <f t="shared" si="302"/>
        <v>0.659811880059475</v>
      </c>
      <c r="I408" s="52">
        <f t="shared" si="303"/>
        <v>10</v>
      </c>
      <c r="J408" s="52">
        <f t="shared" si="304"/>
        <v>-123</v>
      </c>
      <c r="K408" s="52">
        <f t="shared" si="305"/>
        <v>1.028166481032855E-2</v>
      </c>
      <c r="L408" s="52">
        <f t="shared" si="306"/>
        <v>8.1234779379569296E-3</v>
      </c>
      <c r="M408" s="52">
        <f t="shared" si="307"/>
        <v>8.1236566368891022E-3</v>
      </c>
      <c r="N408" s="52">
        <f t="shared" si="308"/>
        <v>2.559950521918708E-5</v>
      </c>
      <c r="O408" s="52">
        <f t="shared" si="309"/>
        <v>6383619.0937247369</v>
      </c>
      <c r="P408" s="52">
        <f t="shared" si="310"/>
        <v>1.3882670657409097E-7</v>
      </c>
      <c r="Q408" s="52">
        <f t="shared" si="311"/>
        <v>0.96862165805412537</v>
      </c>
      <c r="R408" s="52">
        <f t="shared" si="312"/>
        <v>0.60468139565628165</v>
      </c>
      <c r="S408" s="52">
        <f t="shared" si="313"/>
        <v>1.1441227090865378</v>
      </c>
      <c r="T408" s="52">
        <f t="shared" si="314"/>
        <v>1.0092623807289738</v>
      </c>
      <c r="U408" s="52">
        <f t="shared" si="315"/>
        <v>1.8079321097615548</v>
      </c>
      <c r="V408" s="52">
        <f t="shared" si="335"/>
        <v>5.0546225567071803E-3</v>
      </c>
      <c r="W408" s="52">
        <f t="shared" si="316"/>
        <v>4.2582015317955055E-5</v>
      </c>
      <c r="X408" s="52">
        <f t="shared" si="317"/>
        <v>1.6740578955036711E-7</v>
      </c>
      <c r="Y408" s="52">
        <f t="shared" si="318"/>
        <v>4184117.1360272202</v>
      </c>
      <c r="Z408" s="38" t="str">
        <f t="shared" si="319"/>
        <v>S</v>
      </c>
      <c r="AA408" s="38" t="str">
        <f t="shared" si="320"/>
        <v>S</v>
      </c>
      <c r="AB408" s="38" t="str">
        <f t="shared" si="321"/>
        <v>U</v>
      </c>
      <c r="AC408" s="50">
        <f t="shared" si="322"/>
        <v>551858.33201788261</v>
      </c>
      <c r="AD408" s="50">
        <f t="shared" si="323"/>
        <v>4184280.553540214</v>
      </c>
      <c r="AE408" s="51">
        <f t="shared" si="324"/>
        <v>10</v>
      </c>
      <c r="AF408" s="51" t="str">
        <f t="shared" si="325"/>
        <v>S</v>
      </c>
      <c r="AG408" s="40">
        <f t="shared" si="326"/>
        <v>-122</v>
      </c>
      <c r="AH408" s="41">
        <f t="shared" si="327"/>
        <v>-24</v>
      </c>
      <c r="AI408" s="42">
        <f t="shared" si="328"/>
        <v>-39.253999999999998</v>
      </c>
      <c r="AJ408" s="40">
        <f t="shared" si="329"/>
        <v>37</v>
      </c>
      <c r="AK408" s="41">
        <f t="shared" si="330"/>
        <v>48</v>
      </c>
      <c r="AL408" s="42">
        <f t="shared" si="331"/>
        <v>15.97</v>
      </c>
      <c r="AM408" s="43" t="str">
        <f t="shared" si="332"/>
        <v>-37º -48' -15,97" S</v>
      </c>
      <c r="AN408" s="43" t="str">
        <f t="shared" si="333"/>
        <v>122º 24' 39,254" W</v>
      </c>
      <c r="AO408" s="43" t="str">
        <f t="shared" si="334"/>
        <v>10 S 551858 4184281</v>
      </c>
    </row>
    <row r="409" spans="5:41" x14ac:dyDescent="0.25">
      <c r="E409" s="53">
        <v>37.777099</v>
      </c>
      <c r="F409" s="53">
        <v>-122.391733</v>
      </c>
      <c r="G409" s="52">
        <f t="shared" si="301"/>
        <v>-2.136138718071797</v>
      </c>
      <c r="H409" s="52">
        <f t="shared" si="302"/>
        <v>0.65933475940185737</v>
      </c>
      <c r="I409" s="52">
        <f t="shared" si="303"/>
        <v>10</v>
      </c>
      <c r="J409" s="52">
        <f t="shared" si="304"/>
        <v>-123</v>
      </c>
      <c r="K409" s="52">
        <f t="shared" si="305"/>
        <v>1.0616261881228439E-2</v>
      </c>
      <c r="L409" s="52">
        <f t="shared" si="306"/>
        <v>8.3909349958986856E-3</v>
      </c>
      <c r="M409" s="52">
        <f t="shared" si="307"/>
        <v>8.3911319332816252E-3</v>
      </c>
      <c r="N409" s="52">
        <f t="shared" si="308"/>
        <v>2.7286139376192509E-5</v>
      </c>
      <c r="O409" s="52">
        <f t="shared" si="309"/>
        <v>6383609.1952284137</v>
      </c>
      <c r="P409" s="52">
        <f t="shared" si="310"/>
        <v>1.482287184883455E-7</v>
      </c>
      <c r="Q409" s="52">
        <f t="shared" si="311"/>
        <v>0.96838405004385397</v>
      </c>
      <c r="R409" s="52">
        <f t="shared" si="312"/>
        <v>0.60498054736751072</v>
      </c>
      <c r="S409" s="52">
        <f t="shared" si="313"/>
        <v>1.1435267844237844</v>
      </c>
      <c r="T409" s="52">
        <f t="shared" si="314"/>
        <v>1.008890225159716</v>
      </c>
      <c r="U409" s="52">
        <f t="shared" si="315"/>
        <v>1.8074672866632497</v>
      </c>
      <c r="V409" s="52">
        <f t="shared" si="335"/>
        <v>5.0546225567071803E-3</v>
      </c>
      <c r="W409" s="52">
        <f t="shared" si="316"/>
        <v>4.2582015317955055E-5</v>
      </c>
      <c r="X409" s="52">
        <f t="shared" si="317"/>
        <v>1.6740578955036711E-7</v>
      </c>
      <c r="Y409" s="52">
        <f t="shared" si="318"/>
        <v>4181084.1471628724</v>
      </c>
      <c r="Z409" s="38" t="str">
        <f t="shared" si="319"/>
        <v>S</v>
      </c>
      <c r="AA409" s="38" t="str">
        <f t="shared" si="320"/>
        <v>S</v>
      </c>
      <c r="AB409" s="38" t="str">
        <f t="shared" si="321"/>
        <v>U</v>
      </c>
      <c r="AC409" s="50">
        <f t="shared" si="322"/>
        <v>553565.70961433009</v>
      </c>
      <c r="AD409" s="50">
        <f t="shared" si="323"/>
        <v>4181258.3312389157</v>
      </c>
      <c r="AE409" s="51">
        <f t="shared" si="324"/>
        <v>10</v>
      </c>
      <c r="AF409" s="51" t="str">
        <f t="shared" si="325"/>
        <v>S</v>
      </c>
      <c r="AG409" s="40">
        <f t="shared" si="326"/>
        <v>-122</v>
      </c>
      <c r="AH409" s="41">
        <f t="shared" si="327"/>
        <v>-23</v>
      </c>
      <c r="AI409" s="42">
        <f t="shared" si="328"/>
        <v>-30.239000000000001</v>
      </c>
      <c r="AJ409" s="40">
        <f t="shared" si="329"/>
        <v>37</v>
      </c>
      <c r="AK409" s="41">
        <f t="shared" si="330"/>
        <v>46</v>
      </c>
      <c r="AL409" s="42">
        <f t="shared" si="331"/>
        <v>37.555999999999997</v>
      </c>
      <c r="AM409" s="43" t="str">
        <f t="shared" si="332"/>
        <v>-37º -46' -37,556" S</v>
      </c>
      <c r="AN409" s="43" t="str">
        <f t="shared" si="333"/>
        <v>122º 23' 30,239" W</v>
      </c>
      <c r="AO409" s="43" t="str">
        <f t="shared" si="334"/>
        <v>10 S 553566 4181258</v>
      </c>
    </row>
    <row r="410" spans="5:41" x14ac:dyDescent="0.25">
      <c r="E410" s="53">
        <v>37.788530000000002</v>
      </c>
      <c r="F410" s="53">
        <v>-122.40819</v>
      </c>
      <c r="G410" s="52">
        <f t="shared" si="301"/>
        <v>-2.1364259469067979</v>
      </c>
      <c r="H410" s="52">
        <f t="shared" si="302"/>
        <v>0.65953426798865278</v>
      </c>
      <c r="I410" s="52">
        <f t="shared" si="303"/>
        <v>10</v>
      </c>
      <c r="J410" s="52">
        <f t="shared" si="304"/>
        <v>-123</v>
      </c>
      <c r="K410" s="52">
        <f t="shared" si="305"/>
        <v>1.0329033046227565E-2</v>
      </c>
      <c r="L410" s="52">
        <f t="shared" si="306"/>
        <v>8.1626592705245082E-3</v>
      </c>
      <c r="M410" s="52">
        <f t="shared" si="307"/>
        <v>8.1628405677311843E-3</v>
      </c>
      <c r="N410" s="52">
        <f t="shared" si="308"/>
        <v>2.583224685359653E-5</v>
      </c>
      <c r="O410" s="52">
        <f t="shared" si="309"/>
        <v>6383613.3339957111</v>
      </c>
      <c r="P410" s="52">
        <f t="shared" si="310"/>
        <v>1.4022955252648137E-7</v>
      </c>
      <c r="Q410" s="52">
        <f t="shared" si="311"/>
        <v>0.96848351340636452</v>
      </c>
      <c r="R410" s="52">
        <f t="shared" si="312"/>
        <v>0.60485556378696481</v>
      </c>
      <c r="S410" s="52">
        <f t="shared" si="313"/>
        <v>1.1437760246918351</v>
      </c>
      <c r="T410" s="52">
        <f t="shared" si="314"/>
        <v>1.0090459094656175</v>
      </c>
      <c r="U410" s="52">
        <f t="shared" si="315"/>
        <v>1.8076617785363878</v>
      </c>
      <c r="V410" s="52">
        <f t="shared" si="335"/>
        <v>5.0546225567071803E-3</v>
      </c>
      <c r="W410" s="52">
        <f t="shared" si="316"/>
        <v>4.2582015317955055E-5</v>
      </c>
      <c r="X410" s="52">
        <f t="shared" si="317"/>
        <v>1.6740578955036711E-7</v>
      </c>
      <c r="Y410" s="52">
        <f t="shared" si="318"/>
        <v>4182352.3934513661</v>
      </c>
      <c r="Z410" s="38" t="str">
        <f t="shared" si="319"/>
        <v>S</v>
      </c>
      <c r="AA410" s="38" t="str">
        <f t="shared" si="320"/>
        <v>S</v>
      </c>
      <c r="AB410" s="38" t="str">
        <f t="shared" si="321"/>
        <v>U</v>
      </c>
      <c r="AC410" s="50">
        <f t="shared" si="322"/>
        <v>552108.4203271633</v>
      </c>
      <c r="AD410" s="50">
        <f t="shared" si="323"/>
        <v>4182517.2965499521</v>
      </c>
      <c r="AE410" s="51">
        <f t="shared" si="324"/>
        <v>10</v>
      </c>
      <c r="AF410" s="51" t="str">
        <f t="shared" si="325"/>
        <v>S</v>
      </c>
      <c r="AG410" s="40">
        <f t="shared" si="326"/>
        <v>-122</v>
      </c>
      <c r="AH410" s="41">
        <f t="shared" si="327"/>
        <v>-24</v>
      </c>
      <c r="AI410" s="42">
        <f t="shared" si="328"/>
        <v>-29.484000000000002</v>
      </c>
      <c r="AJ410" s="40">
        <f t="shared" si="329"/>
        <v>37</v>
      </c>
      <c r="AK410" s="41">
        <f t="shared" si="330"/>
        <v>47</v>
      </c>
      <c r="AL410" s="42">
        <f t="shared" si="331"/>
        <v>18.707999999999998</v>
      </c>
      <c r="AM410" s="43" t="str">
        <f t="shared" si="332"/>
        <v>-37º -47' -18,708" S</v>
      </c>
      <c r="AN410" s="43" t="str">
        <f t="shared" si="333"/>
        <v>122º 24' 29,484" W</v>
      </c>
      <c r="AO410" s="43" t="str">
        <f t="shared" si="334"/>
        <v>10 S 552108 4182517</v>
      </c>
    </row>
    <row r="411" spans="5:41" x14ac:dyDescent="0.25">
      <c r="E411" s="53">
        <v>37.790697999999999</v>
      </c>
      <c r="F411" s="53">
        <v>-122.415795</v>
      </c>
      <c r="G411" s="52">
        <f t="shared" si="301"/>
        <v>-2.136558679196412</v>
      </c>
      <c r="H411" s="52">
        <f t="shared" si="302"/>
        <v>0.65957210672683608</v>
      </c>
      <c r="I411" s="52">
        <f t="shared" si="303"/>
        <v>10</v>
      </c>
      <c r="J411" s="52">
        <f t="shared" si="304"/>
        <v>-123</v>
      </c>
      <c r="K411" s="52">
        <f t="shared" si="305"/>
        <v>1.0196300756613486E-2</v>
      </c>
      <c r="L411" s="52">
        <f t="shared" si="306"/>
        <v>8.0575330172472336E-3</v>
      </c>
      <c r="M411" s="52">
        <f t="shared" si="307"/>
        <v>8.0577073993638726E-3</v>
      </c>
      <c r="N411" s="52">
        <f t="shared" si="308"/>
        <v>2.5173076895756985E-5</v>
      </c>
      <c r="O411" s="52">
        <f t="shared" si="309"/>
        <v>6383614.1190019092</v>
      </c>
      <c r="P411" s="52">
        <f t="shared" si="310"/>
        <v>1.3663262784200607E-7</v>
      </c>
      <c r="Q411" s="52">
        <f t="shared" si="311"/>
        <v>0.96850236020232228</v>
      </c>
      <c r="R411" s="52">
        <f t="shared" si="312"/>
        <v>0.60483184207209639</v>
      </c>
      <c r="S411" s="52">
        <f t="shared" si="313"/>
        <v>1.1438232868279972</v>
      </c>
      <c r="T411" s="52">
        <f t="shared" si="314"/>
        <v>1.009075425639022</v>
      </c>
      <c r="U411" s="52">
        <f t="shared" si="315"/>
        <v>1.8076986454477648</v>
      </c>
      <c r="V411" s="52">
        <f t="shared" si="335"/>
        <v>5.0546225567071803E-3</v>
      </c>
      <c r="W411" s="52">
        <f t="shared" si="316"/>
        <v>4.2582015317955055E-5</v>
      </c>
      <c r="X411" s="52">
        <f t="shared" si="317"/>
        <v>1.6740578955036711E-7</v>
      </c>
      <c r="Y411" s="52">
        <f t="shared" si="318"/>
        <v>4182592.9289368591</v>
      </c>
      <c r="Z411" s="38" t="str">
        <f t="shared" si="319"/>
        <v>S</v>
      </c>
      <c r="AA411" s="38" t="str">
        <f t="shared" si="320"/>
        <v>S</v>
      </c>
      <c r="AB411" s="38" t="str">
        <f t="shared" si="321"/>
        <v>U</v>
      </c>
      <c r="AC411" s="50">
        <f t="shared" si="322"/>
        <v>551437.29706403625</v>
      </c>
      <c r="AD411" s="50">
        <f t="shared" si="323"/>
        <v>4182753.6241679057</v>
      </c>
      <c r="AE411" s="51">
        <f t="shared" si="324"/>
        <v>10</v>
      </c>
      <c r="AF411" s="51" t="str">
        <f t="shared" si="325"/>
        <v>S</v>
      </c>
      <c r="AG411" s="40">
        <f t="shared" si="326"/>
        <v>-122</v>
      </c>
      <c r="AH411" s="41">
        <f t="shared" si="327"/>
        <v>-24</v>
      </c>
      <c r="AI411" s="42">
        <f t="shared" si="328"/>
        <v>-56.862000000000002</v>
      </c>
      <c r="AJ411" s="40">
        <f t="shared" si="329"/>
        <v>37</v>
      </c>
      <c r="AK411" s="41">
        <f t="shared" si="330"/>
        <v>47</v>
      </c>
      <c r="AL411" s="42">
        <f t="shared" si="331"/>
        <v>26.513000000000002</v>
      </c>
      <c r="AM411" s="43" t="str">
        <f t="shared" si="332"/>
        <v>-37º -47' -26,513" S</v>
      </c>
      <c r="AN411" s="43" t="str">
        <f t="shared" si="333"/>
        <v>122º 24' 56,862" W</v>
      </c>
      <c r="AO411" s="43" t="str">
        <f t="shared" si="334"/>
        <v>10 S 551437 4182754</v>
      </c>
    </row>
    <row r="412" spans="5:41" x14ac:dyDescent="0.25">
      <c r="E412" s="53">
        <v>37.734549999999999</v>
      </c>
      <c r="F412" s="53">
        <v>-122.378401</v>
      </c>
      <c r="G412" s="52">
        <f t="shared" si="301"/>
        <v>-2.1359060307759208</v>
      </c>
      <c r="H412" s="52">
        <f t="shared" si="302"/>
        <v>0.6585921392584263</v>
      </c>
      <c r="I412" s="52">
        <f t="shared" si="303"/>
        <v>10</v>
      </c>
      <c r="J412" s="52">
        <f t="shared" si="304"/>
        <v>-123</v>
      </c>
      <c r="K412" s="52">
        <f t="shared" si="305"/>
        <v>1.0848949177104661E-2</v>
      </c>
      <c r="L412" s="52">
        <f t="shared" si="306"/>
        <v>8.5797733946178737E-3</v>
      </c>
      <c r="M412" s="52">
        <f t="shared" si="307"/>
        <v>8.5799839301392792E-3</v>
      </c>
      <c r="N412" s="52">
        <f t="shared" si="308"/>
        <v>2.8484462898714646E-5</v>
      </c>
      <c r="O412" s="52">
        <f t="shared" si="309"/>
        <v>6383593.7935309466</v>
      </c>
      <c r="P412" s="52">
        <f t="shared" si="310"/>
        <v>1.5515427473213505E-7</v>
      </c>
      <c r="Q412" s="52">
        <f t="shared" si="311"/>
        <v>0.96801246796747109</v>
      </c>
      <c r="R412" s="52">
        <f t="shared" si="312"/>
        <v>0.60544441264673365</v>
      </c>
      <c r="S412" s="52">
        <f t="shared" si="313"/>
        <v>1.1425983732421618</v>
      </c>
      <c r="T412" s="52">
        <f t="shared" si="314"/>
        <v>1.0083098830933048</v>
      </c>
      <c r="U412" s="52">
        <f t="shared" si="315"/>
        <v>1.8067417526372791</v>
      </c>
      <c r="V412" s="52">
        <f t="shared" si="335"/>
        <v>5.0546225567071803E-3</v>
      </c>
      <c r="W412" s="52">
        <f t="shared" si="316"/>
        <v>4.2582015317955055E-5</v>
      </c>
      <c r="X412" s="52">
        <f t="shared" si="317"/>
        <v>1.6740578955036711E-7</v>
      </c>
      <c r="Y412" s="52">
        <f t="shared" si="318"/>
        <v>4176363.4435021793</v>
      </c>
      <c r="Z412" s="38" t="str">
        <f t="shared" si="319"/>
        <v>S</v>
      </c>
      <c r="AA412" s="38" t="str">
        <f t="shared" si="320"/>
        <v>S</v>
      </c>
      <c r="AB412" s="38" t="str">
        <f t="shared" si="321"/>
        <v>U</v>
      </c>
      <c r="AC412" s="50">
        <f t="shared" si="322"/>
        <v>554771.13499769079</v>
      </c>
      <c r="AD412" s="50">
        <f t="shared" si="323"/>
        <v>4176545.2767709638</v>
      </c>
      <c r="AE412" s="51">
        <f t="shared" si="324"/>
        <v>10</v>
      </c>
      <c r="AF412" s="51" t="str">
        <f t="shared" si="325"/>
        <v>S</v>
      </c>
      <c r="AG412" s="40">
        <f t="shared" si="326"/>
        <v>-122</v>
      </c>
      <c r="AH412" s="41">
        <f t="shared" si="327"/>
        <v>-22</v>
      </c>
      <c r="AI412" s="42">
        <f t="shared" si="328"/>
        <v>-42.244</v>
      </c>
      <c r="AJ412" s="40">
        <f t="shared" si="329"/>
        <v>37</v>
      </c>
      <c r="AK412" s="41">
        <f t="shared" si="330"/>
        <v>44</v>
      </c>
      <c r="AL412" s="42">
        <f t="shared" si="331"/>
        <v>4.38</v>
      </c>
      <c r="AM412" s="43" t="str">
        <f t="shared" si="332"/>
        <v>-37º -44' -4,38" S</v>
      </c>
      <c r="AN412" s="43" t="str">
        <f t="shared" si="333"/>
        <v>122º 22' 42,244" W</v>
      </c>
      <c r="AO412" s="43" t="str">
        <f t="shared" si="334"/>
        <v>10 S 554771 4176545</v>
      </c>
    </row>
    <row r="413" spans="5:41" x14ac:dyDescent="0.25">
      <c r="E413" s="53">
        <v>37.779342999999997</v>
      </c>
      <c r="F413" s="53">
        <v>-122.392635</v>
      </c>
      <c r="G413" s="52">
        <f t="shared" si="301"/>
        <v>-2.1361544609416501</v>
      </c>
      <c r="H413" s="52">
        <f t="shared" si="302"/>
        <v>0.659373924590272</v>
      </c>
      <c r="I413" s="52">
        <f t="shared" si="303"/>
        <v>10</v>
      </c>
      <c r="J413" s="52">
        <f t="shared" si="304"/>
        <v>-123</v>
      </c>
      <c r="K413" s="52">
        <f t="shared" si="305"/>
        <v>1.0600519011375376E-2</v>
      </c>
      <c r="L413" s="52">
        <f t="shared" si="306"/>
        <v>8.3782382009206808E-3</v>
      </c>
      <c r="M413" s="52">
        <f t="shared" si="307"/>
        <v>8.3784342456396464E-3</v>
      </c>
      <c r="N413" s="52">
        <f t="shared" si="308"/>
        <v>2.720582080972811E-5</v>
      </c>
      <c r="O413" s="52">
        <f t="shared" si="309"/>
        <v>6383610.0076685501</v>
      </c>
      <c r="P413" s="52">
        <f t="shared" si="310"/>
        <v>1.4777147879006651E-7</v>
      </c>
      <c r="Q413" s="52">
        <f t="shared" si="311"/>
        <v>0.96840358768908641</v>
      </c>
      <c r="R413" s="52">
        <f t="shared" si="312"/>
        <v>0.60495602420160777</v>
      </c>
      <c r="S413" s="52">
        <f t="shared" si="313"/>
        <v>1.1435757184348152</v>
      </c>
      <c r="T413" s="52">
        <f t="shared" si="314"/>
        <v>1.0089207948765133</v>
      </c>
      <c r="U413" s="52">
        <f t="shared" si="315"/>
        <v>1.8075054812671938</v>
      </c>
      <c r="V413" s="52">
        <f t="shared" si="335"/>
        <v>5.0546225567071803E-3</v>
      </c>
      <c r="W413" s="52">
        <f t="shared" si="316"/>
        <v>4.2582015317955055E-5</v>
      </c>
      <c r="X413" s="52">
        <f t="shared" si="317"/>
        <v>1.6740578955036711E-7</v>
      </c>
      <c r="Y413" s="52">
        <f t="shared" si="318"/>
        <v>4181333.1142214853</v>
      </c>
      <c r="Z413" s="38" t="str">
        <f t="shared" si="319"/>
        <v>S</v>
      </c>
      <c r="AA413" s="38" t="str">
        <f t="shared" si="320"/>
        <v>S</v>
      </c>
      <c r="AB413" s="38" t="str">
        <f t="shared" si="321"/>
        <v>U</v>
      </c>
      <c r="AC413" s="50">
        <f t="shared" si="322"/>
        <v>553484.65933356038</v>
      </c>
      <c r="AD413" s="50">
        <f t="shared" si="323"/>
        <v>4181506.7855971367</v>
      </c>
      <c r="AE413" s="51">
        <f t="shared" si="324"/>
        <v>10</v>
      </c>
      <c r="AF413" s="51" t="str">
        <f t="shared" si="325"/>
        <v>S</v>
      </c>
      <c r="AG413" s="40">
        <f t="shared" si="326"/>
        <v>-122</v>
      </c>
      <c r="AH413" s="41">
        <f t="shared" si="327"/>
        <v>-23</v>
      </c>
      <c r="AI413" s="42">
        <f t="shared" si="328"/>
        <v>-33.485999999999997</v>
      </c>
      <c r="AJ413" s="40">
        <f t="shared" si="329"/>
        <v>37</v>
      </c>
      <c r="AK413" s="41">
        <f t="shared" si="330"/>
        <v>46</v>
      </c>
      <c r="AL413" s="42">
        <f t="shared" si="331"/>
        <v>45.634999999999998</v>
      </c>
      <c r="AM413" s="43" t="str">
        <f t="shared" si="332"/>
        <v>-37º -46' -45,635" S</v>
      </c>
      <c r="AN413" s="43" t="str">
        <f t="shared" si="333"/>
        <v>122º 23' 33,486" W</v>
      </c>
      <c r="AO413" s="43" t="str">
        <f t="shared" si="334"/>
        <v>10 S 553485 4181507</v>
      </c>
    </row>
    <row r="414" spans="5:41" x14ac:dyDescent="0.25">
      <c r="E414" s="53">
        <v>37.723129</v>
      </c>
      <c r="F414" s="53">
        <v>-122.40927600000001</v>
      </c>
      <c r="G414" s="52">
        <f t="shared" si="301"/>
        <v>-2.1364449011824744</v>
      </c>
      <c r="H414" s="52">
        <f t="shared" si="302"/>
        <v>0.65839280520455601</v>
      </c>
      <c r="I414" s="52">
        <f t="shared" si="303"/>
        <v>10</v>
      </c>
      <c r="J414" s="52">
        <f t="shared" si="304"/>
        <v>-123</v>
      </c>
      <c r="K414" s="52">
        <f t="shared" si="305"/>
        <v>1.0310078770551012E-2</v>
      </c>
      <c r="L414" s="52">
        <f t="shared" si="306"/>
        <v>8.1548866681625184E-3</v>
      </c>
      <c r="M414" s="52">
        <f t="shared" si="307"/>
        <v>8.1550674479469697E-3</v>
      </c>
      <c r="N414" s="52">
        <f t="shared" si="308"/>
        <v>2.5722347870127393E-5</v>
      </c>
      <c r="O414" s="52">
        <f t="shared" si="309"/>
        <v>6383589.660434952</v>
      </c>
      <c r="P414" s="52">
        <f t="shared" si="310"/>
        <v>1.4021028363006877E-7</v>
      </c>
      <c r="Q414" s="52">
        <f t="shared" si="311"/>
        <v>0.96791236438007511</v>
      </c>
      <c r="R414" s="52">
        <f t="shared" si="312"/>
        <v>0.60556855938693999</v>
      </c>
      <c r="S414" s="52">
        <f t="shared" si="313"/>
        <v>1.1423489873945936</v>
      </c>
      <c r="T414" s="52">
        <f t="shared" si="314"/>
        <v>1.0081538803926802</v>
      </c>
      <c r="U414" s="52">
        <f t="shared" si="315"/>
        <v>1.8065465784280568</v>
      </c>
      <c r="V414" s="52">
        <f t="shared" si="335"/>
        <v>5.0546225567071803E-3</v>
      </c>
      <c r="W414" s="52">
        <f t="shared" si="316"/>
        <v>4.2582015317955055E-5</v>
      </c>
      <c r="X414" s="52">
        <f t="shared" si="317"/>
        <v>1.6740578955036711E-7</v>
      </c>
      <c r="Y414" s="52">
        <f t="shared" si="318"/>
        <v>4175096.3183279601</v>
      </c>
      <c r="Z414" s="38" t="str">
        <f t="shared" si="319"/>
        <v>S</v>
      </c>
      <c r="AA414" s="38" t="str">
        <f t="shared" si="320"/>
        <v>S</v>
      </c>
      <c r="AB414" s="38" t="str">
        <f t="shared" si="321"/>
        <v>U</v>
      </c>
      <c r="AC414" s="50">
        <f t="shared" si="322"/>
        <v>552058.60667391447</v>
      </c>
      <c r="AD414" s="50">
        <f t="shared" si="323"/>
        <v>4175260.5192648885</v>
      </c>
      <c r="AE414" s="51">
        <f t="shared" si="324"/>
        <v>10</v>
      </c>
      <c r="AF414" s="51" t="str">
        <f t="shared" si="325"/>
        <v>S</v>
      </c>
      <c r="AG414" s="40">
        <f t="shared" si="326"/>
        <v>-122</v>
      </c>
      <c r="AH414" s="41">
        <f t="shared" si="327"/>
        <v>-24</v>
      </c>
      <c r="AI414" s="42">
        <f t="shared" si="328"/>
        <v>-33.393999999999998</v>
      </c>
      <c r="AJ414" s="40">
        <f t="shared" si="329"/>
        <v>37</v>
      </c>
      <c r="AK414" s="41">
        <f t="shared" si="330"/>
        <v>43</v>
      </c>
      <c r="AL414" s="42">
        <f t="shared" si="331"/>
        <v>23.263999999999999</v>
      </c>
      <c r="AM414" s="43" t="str">
        <f t="shared" si="332"/>
        <v>-37º -43' -23,264" S</v>
      </c>
      <c r="AN414" s="43" t="str">
        <f t="shared" si="333"/>
        <v>122º 24' 33,394" W</v>
      </c>
      <c r="AO414" s="43" t="str">
        <f t="shared" si="334"/>
        <v>10 S 552059 4175261</v>
      </c>
    </row>
    <row r="415" spans="5:41" x14ac:dyDescent="0.25">
      <c r="E415" s="53">
        <v>37.776147000000002</v>
      </c>
      <c r="F415" s="53">
        <v>-122.405185</v>
      </c>
      <c r="G415" s="52">
        <f t="shared" si="301"/>
        <v>-2.1363734997627755</v>
      </c>
      <c r="H415" s="52">
        <f t="shared" si="302"/>
        <v>0.65931814386737841</v>
      </c>
      <c r="I415" s="52">
        <f t="shared" si="303"/>
        <v>10</v>
      </c>
      <c r="J415" s="52">
        <f t="shared" si="304"/>
        <v>-123</v>
      </c>
      <c r="K415" s="52">
        <f t="shared" si="305"/>
        <v>1.0381480190249981E-2</v>
      </c>
      <c r="L415" s="52">
        <f t="shared" si="306"/>
        <v>8.2054794574488721E-3</v>
      </c>
      <c r="M415" s="52">
        <f t="shared" si="307"/>
        <v>8.2056636229071826E-3</v>
      </c>
      <c r="N415" s="52">
        <f t="shared" si="308"/>
        <v>2.6092350151052379E-5</v>
      </c>
      <c r="O415" s="52">
        <f t="shared" si="309"/>
        <v>6383608.850561888</v>
      </c>
      <c r="P415" s="52">
        <f t="shared" si="310"/>
        <v>1.4175221693772776E-7</v>
      </c>
      <c r="Q415" s="52">
        <f t="shared" si="311"/>
        <v>0.96837575955082156</v>
      </c>
      <c r="R415" s="52">
        <f t="shared" si="312"/>
        <v>0.60499094934178488</v>
      </c>
      <c r="S415" s="52">
        <f t="shared" si="313"/>
        <v>1.1435060236427892</v>
      </c>
      <c r="T415" s="52">
        <f t="shared" si="314"/>
        <v>1.008877255067538</v>
      </c>
      <c r="U415" s="52">
        <f t="shared" si="315"/>
        <v>1.8074510807901516</v>
      </c>
      <c r="V415" s="52">
        <f t="shared" si="335"/>
        <v>5.0546225567071803E-3</v>
      </c>
      <c r="W415" s="52">
        <f t="shared" si="316"/>
        <v>4.2582015317955055E-5</v>
      </c>
      <c r="X415" s="52">
        <f t="shared" si="317"/>
        <v>1.6740578955036711E-7</v>
      </c>
      <c r="Y415" s="52">
        <f t="shared" si="318"/>
        <v>4180978.524803088</v>
      </c>
      <c r="Z415" s="38" t="str">
        <f t="shared" si="319"/>
        <v>S</v>
      </c>
      <c r="AA415" s="38" t="str">
        <f t="shared" si="320"/>
        <v>S</v>
      </c>
      <c r="AB415" s="38" t="str">
        <f t="shared" si="321"/>
        <v>U</v>
      </c>
      <c r="AC415" s="50">
        <f t="shared" si="322"/>
        <v>552381.74940300023</v>
      </c>
      <c r="AD415" s="50">
        <f t="shared" si="323"/>
        <v>4181145.0881840549</v>
      </c>
      <c r="AE415" s="51">
        <f t="shared" si="324"/>
        <v>10</v>
      </c>
      <c r="AF415" s="51" t="str">
        <f t="shared" si="325"/>
        <v>S</v>
      </c>
      <c r="AG415" s="40">
        <f t="shared" si="326"/>
        <v>-122</v>
      </c>
      <c r="AH415" s="41">
        <f t="shared" si="327"/>
        <v>-24</v>
      </c>
      <c r="AI415" s="42">
        <f t="shared" si="328"/>
        <v>-18.666</v>
      </c>
      <c r="AJ415" s="40">
        <f t="shared" si="329"/>
        <v>37</v>
      </c>
      <c r="AK415" s="41">
        <f t="shared" si="330"/>
        <v>46</v>
      </c>
      <c r="AL415" s="42">
        <f t="shared" si="331"/>
        <v>34.128999999999998</v>
      </c>
      <c r="AM415" s="43" t="str">
        <f t="shared" si="332"/>
        <v>-37º -46' -34,129" S</v>
      </c>
      <c r="AN415" s="43" t="str">
        <f t="shared" si="333"/>
        <v>122º 24' 18,666" W</v>
      </c>
      <c r="AO415" s="43" t="str">
        <f t="shared" si="334"/>
        <v>10 S 552382 4181145</v>
      </c>
    </row>
    <row r="416" spans="5:41" x14ac:dyDescent="0.25">
      <c r="E416" s="53">
        <v>37.758110000000002</v>
      </c>
      <c r="F416" s="53">
        <v>-122.43547</v>
      </c>
      <c r="G416" s="52">
        <f t="shared" si="301"/>
        <v>-2.1369020727267416</v>
      </c>
      <c r="H416" s="52">
        <f t="shared" si="302"/>
        <v>0.65900333883019613</v>
      </c>
      <c r="I416" s="52">
        <f t="shared" si="303"/>
        <v>10</v>
      </c>
      <c r="J416" s="52">
        <f t="shared" si="304"/>
        <v>-123</v>
      </c>
      <c r="K416" s="52">
        <f t="shared" si="305"/>
        <v>9.8529072262838469E-3</v>
      </c>
      <c r="L416" s="52">
        <f t="shared" si="306"/>
        <v>7.7896110761103169E-3</v>
      </c>
      <c r="M416" s="52">
        <f t="shared" si="307"/>
        <v>7.7897686346259697E-3</v>
      </c>
      <c r="N416" s="52">
        <f t="shared" si="308"/>
        <v>2.3499132359439123E-5</v>
      </c>
      <c r="O416" s="52">
        <f t="shared" si="309"/>
        <v>6383602.3209307455</v>
      </c>
      <c r="P416" s="52">
        <f t="shared" si="310"/>
        <v>1.2780957932408093E-7</v>
      </c>
      <c r="Q416" s="52">
        <f t="shared" si="311"/>
        <v>0.96821848226028129</v>
      </c>
      <c r="R416" s="52">
        <f t="shared" si="312"/>
        <v>0.6051878276736663</v>
      </c>
      <c r="S416" s="52">
        <f t="shared" si="313"/>
        <v>1.1431125799603368</v>
      </c>
      <c r="T416" s="52">
        <f t="shared" si="314"/>
        <v>1.0086313918886691</v>
      </c>
      <c r="U416" s="52">
        <f t="shared" si="315"/>
        <v>1.8071438007060221</v>
      </c>
      <c r="V416" s="52">
        <f t="shared" si="335"/>
        <v>5.0546225567071803E-3</v>
      </c>
      <c r="W416" s="52">
        <f t="shared" si="316"/>
        <v>4.2582015317955055E-5</v>
      </c>
      <c r="X416" s="52">
        <f t="shared" si="317"/>
        <v>1.6740578955036711E-7</v>
      </c>
      <c r="Y416" s="52">
        <f t="shared" si="318"/>
        <v>4178977.3615404516</v>
      </c>
      <c r="Z416" s="38" t="str">
        <f t="shared" si="319"/>
        <v>S</v>
      </c>
      <c r="AA416" s="38" t="str">
        <f t="shared" si="320"/>
        <v>S</v>
      </c>
      <c r="AB416" s="38" t="str">
        <f t="shared" si="321"/>
        <v>U</v>
      </c>
      <c r="AC416" s="50">
        <f t="shared" si="322"/>
        <v>549726.78725403175</v>
      </c>
      <c r="AD416" s="50">
        <f t="shared" si="323"/>
        <v>4179127.370675494</v>
      </c>
      <c r="AE416" s="51">
        <f t="shared" si="324"/>
        <v>10</v>
      </c>
      <c r="AF416" s="51" t="str">
        <f t="shared" si="325"/>
        <v>S</v>
      </c>
      <c r="AG416" s="40">
        <f t="shared" si="326"/>
        <v>-122</v>
      </c>
      <c r="AH416" s="41">
        <f t="shared" si="327"/>
        <v>-26</v>
      </c>
      <c r="AI416" s="42">
        <f t="shared" si="328"/>
        <v>-7.6920000000000002</v>
      </c>
      <c r="AJ416" s="40">
        <f t="shared" si="329"/>
        <v>37</v>
      </c>
      <c r="AK416" s="41">
        <f t="shared" si="330"/>
        <v>45</v>
      </c>
      <c r="AL416" s="42">
        <f t="shared" si="331"/>
        <v>29.196000000000002</v>
      </c>
      <c r="AM416" s="43" t="str">
        <f t="shared" si="332"/>
        <v>-37º -45' -29,196" S</v>
      </c>
      <c r="AN416" s="43" t="str">
        <f t="shared" si="333"/>
        <v>122º 26' 7,692" W</v>
      </c>
      <c r="AO416" s="43" t="str">
        <f t="shared" si="334"/>
        <v>10 S 549727 4179127</v>
      </c>
    </row>
    <row r="417" spans="5:41" x14ac:dyDescent="0.25">
      <c r="E417" s="53">
        <v>37.775802612305</v>
      </c>
      <c r="F417" s="53">
        <v>-122.4048614502</v>
      </c>
      <c r="G417" s="52">
        <f t="shared" si="301"/>
        <v>-2.1363678527534709</v>
      </c>
      <c r="H417" s="52">
        <f t="shared" si="302"/>
        <v>0.65931213316819726</v>
      </c>
      <c r="I417" s="52">
        <f t="shared" si="303"/>
        <v>10</v>
      </c>
      <c r="J417" s="52">
        <f t="shared" si="304"/>
        <v>-123</v>
      </c>
      <c r="K417" s="52">
        <f t="shared" si="305"/>
        <v>1.0387127199554591E-2</v>
      </c>
      <c r="L417" s="52">
        <f t="shared" si="306"/>
        <v>8.2099809148133834E-3</v>
      </c>
      <c r="M417" s="52">
        <f t="shared" si="307"/>
        <v>8.210165383540944E-3</v>
      </c>
      <c r="N417" s="52">
        <f t="shared" si="308"/>
        <v>2.6120663560558199E-5</v>
      </c>
      <c r="O417" s="52">
        <f t="shared" si="309"/>
        <v>6383608.7258788999</v>
      </c>
      <c r="P417" s="52">
        <f t="shared" si="310"/>
        <v>1.4190911686539514E-7</v>
      </c>
      <c r="Q417" s="52">
        <f t="shared" si="311"/>
        <v>0.96837276018680851</v>
      </c>
      <c r="R417" s="52">
        <f t="shared" si="312"/>
        <v>0.60499471201137023</v>
      </c>
      <c r="S417" s="52">
        <f t="shared" si="313"/>
        <v>1.1434985132616016</v>
      </c>
      <c r="T417" s="52">
        <f t="shared" si="314"/>
        <v>1.0088725629490438</v>
      </c>
      <c r="U417" s="52">
        <f t="shared" si="315"/>
        <v>1.8074452179782881</v>
      </c>
      <c r="V417" s="52">
        <f t="shared" si="335"/>
        <v>5.0546225567071803E-3</v>
      </c>
      <c r="W417" s="52">
        <f t="shared" si="316"/>
        <v>4.2582015317955055E-5</v>
      </c>
      <c r="X417" s="52">
        <f t="shared" si="317"/>
        <v>1.6740578955036711E-7</v>
      </c>
      <c r="Y417" s="52">
        <f t="shared" si="318"/>
        <v>4180940.3157305936</v>
      </c>
      <c r="Z417" s="38" t="str">
        <f t="shared" si="319"/>
        <v>S</v>
      </c>
      <c r="AA417" s="38" t="str">
        <f t="shared" si="320"/>
        <v>S</v>
      </c>
      <c r="AB417" s="38" t="str">
        <f t="shared" si="321"/>
        <v>U</v>
      </c>
      <c r="AC417" s="50">
        <f t="shared" si="322"/>
        <v>552410.48586245603</v>
      </c>
      <c r="AD417" s="50">
        <f t="shared" si="323"/>
        <v>4181107.0598500869</v>
      </c>
      <c r="AE417" s="51">
        <f t="shared" si="324"/>
        <v>10</v>
      </c>
      <c r="AF417" s="51" t="str">
        <f t="shared" si="325"/>
        <v>S</v>
      </c>
      <c r="AG417" s="40">
        <f t="shared" si="326"/>
        <v>-122</v>
      </c>
      <c r="AH417" s="41">
        <f t="shared" si="327"/>
        <v>-24</v>
      </c>
      <c r="AI417" s="42">
        <f t="shared" si="328"/>
        <v>-17.501000000000001</v>
      </c>
      <c r="AJ417" s="40">
        <f t="shared" si="329"/>
        <v>37</v>
      </c>
      <c r="AK417" s="41">
        <f t="shared" si="330"/>
        <v>46</v>
      </c>
      <c r="AL417" s="42">
        <f t="shared" si="331"/>
        <v>32.889000000000003</v>
      </c>
      <c r="AM417" s="43" t="str">
        <f t="shared" si="332"/>
        <v>-37º -46' -32,889" S</v>
      </c>
      <c r="AN417" s="43" t="str">
        <f t="shared" si="333"/>
        <v>122º 24' 17,501" W</v>
      </c>
      <c r="AO417" s="43" t="str">
        <f t="shared" si="334"/>
        <v>10 S 552410 4181107</v>
      </c>
    </row>
    <row r="418" spans="5:41" x14ac:dyDescent="0.25">
      <c r="E418" s="53">
        <v>37.772450999999997</v>
      </c>
      <c r="F418" s="53">
        <v>-122.402726</v>
      </c>
      <c r="G418" s="52">
        <f t="shared" si="301"/>
        <v>-2.1363305821164689</v>
      </c>
      <c r="H418" s="52">
        <f t="shared" si="302"/>
        <v>0.65925363649822455</v>
      </c>
      <c r="I418" s="52">
        <f t="shared" si="303"/>
        <v>10</v>
      </c>
      <c r="J418" s="52">
        <f t="shared" si="304"/>
        <v>-123</v>
      </c>
      <c r="K418" s="52">
        <f t="shared" si="305"/>
        <v>1.0424397836556576E-2</v>
      </c>
      <c r="L418" s="52">
        <f t="shared" si="306"/>
        <v>8.2398120670301011E-3</v>
      </c>
      <c r="M418" s="52">
        <f t="shared" si="307"/>
        <v>8.2399985539418491E-3</v>
      </c>
      <c r="N418" s="52">
        <f t="shared" si="308"/>
        <v>2.630766144240404E-5</v>
      </c>
      <c r="O418" s="52">
        <f t="shared" si="309"/>
        <v>6383607.5124732861</v>
      </c>
      <c r="P418" s="52">
        <f t="shared" si="310"/>
        <v>1.4295525760081053E-7</v>
      </c>
      <c r="Q418" s="52">
        <f t="shared" si="311"/>
        <v>0.96834356279582745</v>
      </c>
      <c r="R418" s="52">
        <f t="shared" si="312"/>
        <v>0.6050313233518001</v>
      </c>
      <c r="S418" s="52">
        <f t="shared" si="313"/>
        <v>1.1434254178961383</v>
      </c>
      <c r="T418" s="52">
        <f t="shared" si="314"/>
        <v>1.0088268942600538</v>
      </c>
      <c r="U418" s="52">
        <f t="shared" si="315"/>
        <v>1.8073881520031121</v>
      </c>
      <c r="V418" s="52">
        <f t="shared" si="335"/>
        <v>5.0546225567071803E-3</v>
      </c>
      <c r="W418" s="52">
        <f t="shared" si="316"/>
        <v>4.2582015317955055E-5</v>
      </c>
      <c r="X418" s="52">
        <f t="shared" si="317"/>
        <v>1.6740578955036711E-7</v>
      </c>
      <c r="Y418" s="52">
        <f t="shared" si="318"/>
        <v>4180568.4616860664</v>
      </c>
      <c r="Z418" s="38" t="str">
        <f t="shared" si="319"/>
        <v>S</v>
      </c>
      <c r="AA418" s="38" t="str">
        <f t="shared" si="320"/>
        <v>S</v>
      </c>
      <c r="AB418" s="38" t="str">
        <f t="shared" si="321"/>
        <v>U</v>
      </c>
      <c r="AC418" s="50">
        <f t="shared" si="322"/>
        <v>552600.91917823802</v>
      </c>
      <c r="AD418" s="50">
        <f t="shared" si="323"/>
        <v>4180736.3994952934</v>
      </c>
      <c r="AE418" s="51">
        <f t="shared" si="324"/>
        <v>10</v>
      </c>
      <c r="AF418" s="51" t="str">
        <f t="shared" si="325"/>
        <v>S</v>
      </c>
      <c r="AG418" s="40">
        <f t="shared" si="326"/>
        <v>-122</v>
      </c>
      <c r="AH418" s="41">
        <f t="shared" si="327"/>
        <v>-24</v>
      </c>
      <c r="AI418" s="42">
        <f t="shared" si="328"/>
        <v>-9.8140000000000001</v>
      </c>
      <c r="AJ418" s="40">
        <f t="shared" si="329"/>
        <v>37</v>
      </c>
      <c r="AK418" s="41">
        <f t="shared" si="330"/>
        <v>46</v>
      </c>
      <c r="AL418" s="42">
        <f t="shared" si="331"/>
        <v>20.824000000000002</v>
      </c>
      <c r="AM418" s="43" t="str">
        <f t="shared" si="332"/>
        <v>-37º -46' -20,824" S</v>
      </c>
      <c r="AN418" s="43" t="str">
        <f t="shared" si="333"/>
        <v>122º 24' 9,814" W</v>
      </c>
      <c r="AO418" s="43" t="str">
        <f t="shared" si="334"/>
        <v>10 S 552601 4180736</v>
      </c>
    </row>
    <row r="419" spans="5:41" x14ac:dyDescent="0.25">
      <c r="E419" s="53">
        <v>37.71819</v>
      </c>
      <c r="F419" s="53">
        <v>-122.399584</v>
      </c>
      <c r="G419" s="52">
        <f t="shared" si="301"/>
        <v>-2.1362757438713711</v>
      </c>
      <c r="H419" s="52">
        <f t="shared" si="302"/>
        <v>0.6583066033928</v>
      </c>
      <c r="I419" s="52">
        <f t="shared" si="303"/>
        <v>10</v>
      </c>
      <c r="J419" s="52">
        <f t="shared" si="304"/>
        <v>-123</v>
      </c>
      <c r="K419" s="52">
        <f t="shared" si="305"/>
        <v>1.0479236081654353E-2</v>
      </c>
      <c r="L419" s="52">
        <f t="shared" si="306"/>
        <v>8.2892315737041426E-3</v>
      </c>
      <c r="M419" s="52">
        <f t="shared" si="307"/>
        <v>8.2894214363235103E-3</v>
      </c>
      <c r="N419" s="52">
        <f t="shared" si="308"/>
        <v>2.6572156187176788E-5</v>
      </c>
      <c r="O419" s="52">
        <f t="shared" si="309"/>
        <v>6383587.87321667</v>
      </c>
      <c r="P419" s="52">
        <f t="shared" si="310"/>
        <v>1.4488756217803462E-7</v>
      </c>
      <c r="Q419" s="52">
        <f t="shared" si="311"/>
        <v>0.96786902703530464</v>
      </c>
      <c r="R419" s="52">
        <f t="shared" si="312"/>
        <v>0.60562219875573642</v>
      </c>
      <c r="S419" s="52">
        <f t="shared" si="313"/>
        <v>1.1422411169104523</v>
      </c>
      <c r="T419" s="52">
        <f t="shared" si="314"/>
        <v>1.0080863873717734</v>
      </c>
      <c r="U419" s="52">
        <f t="shared" si="315"/>
        <v>1.8064621195899579</v>
      </c>
      <c r="V419" s="52">
        <f t="shared" si="335"/>
        <v>5.0546225567071803E-3</v>
      </c>
      <c r="W419" s="52">
        <f t="shared" si="316"/>
        <v>4.2582015317955055E-5</v>
      </c>
      <c r="X419" s="52">
        <f t="shared" si="317"/>
        <v>1.6740578955036711E-7</v>
      </c>
      <c r="Y419" s="52">
        <f t="shared" si="318"/>
        <v>4174548.3520790031</v>
      </c>
      <c r="Z419" s="38" t="str">
        <f t="shared" si="319"/>
        <v>S</v>
      </c>
      <c r="AA419" s="38" t="str">
        <f t="shared" si="320"/>
        <v>S</v>
      </c>
      <c r="AB419" s="38" t="str">
        <f t="shared" si="321"/>
        <v>U</v>
      </c>
      <c r="AC419" s="50">
        <f t="shared" si="322"/>
        <v>552916.25271253253</v>
      </c>
      <c r="AD419" s="50">
        <f t="shared" si="323"/>
        <v>4174717.9777975813</v>
      </c>
      <c r="AE419" s="51">
        <f t="shared" si="324"/>
        <v>10</v>
      </c>
      <c r="AF419" s="51" t="str">
        <f t="shared" si="325"/>
        <v>S</v>
      </c>
      <c r="AG419" s="40">
        <f t="shared" si="326"/>
        <v>-122</v>
      </c>
      <c r="AH419" s="41">
        <f t="shared" si="327"/>
        <v>-23</v>
      </c>
      <c r="AI419" s="42">
        <f t="shared" si="328"/>
        <v>-58.502000000000002</v>
      </c>
      <c r="AJ419" s="40">
        <f t="shared" si="329"/>
        <v>37</v>
      </c>
      <c r="AK419" s="41">
        <f t="shared" si="330"/>
        <v>43</v>
      </c>
      <c r="AL419" s="42">
        <f t="shared" si="331"/>
        <v>5.484</v>
      </c>
      <c r="AM419" s="43" t="str">
        <f t="shared" si="332"/>
        <v>-37º -43' -5,484" S</v>
      </c>
      <c r="AN419" s="43" t="str">
        <f t="shared" si="333"/>
        <v>122º 23' 58,502" W</v>
      </c>
      <c r="AO419" s="43" t="str">
        <f t="shared" si="334"/>
        <v>10 S 552916 4174718</v>
      </c>
    </row>
    <row r="420" spans="5:41" x14ac:dyDescent="0.25">
      <c r="E420" s="53">
        <v>37.742266999999998</v>
      </c>
      <c r="F420" s="53">
        <v>-122.403503</v>
      </c>
      <c r="G420" s="52">
        <f t="shared" si="301"/>
        <v>-2.1363441433247568</v>
      </c>
      <c r="H420" s="52">
        <f t="shared" si="302"/>
        <v>0.65872682631680257</v>
      </c>
      <c r="I420" s="52">
        <f t="shared" si="303"/>
        <v>10</v>
      </c>
      <c r="J420" s="52">
        <f t="shared" si="304"/>
        <v>-123</v>
      </c>
      <c r="K420" s="52">
        <f t="shared" si="305"/>
        <v>1.0410836628268694E-2</v>
      </c>
      <c r="L420" s="52">
        <f t="shared" si="306"/>
        <v>8.2324514199563631E-3</v>
      </c>
      <c r="M420" s="52">
        <f t="shared" si="307"/>
        <v>8.2326374075329181E-3</v>
      </c>
      <c r="N420" s="52">
        <f t="shared" si="308"/>
        <v>2.6232115917124155E-5</v>
      </c>
      <c r="O420" s="52">
        <f t="shared" si="309"/>
        <v>6383596.5864488743</v>
      </c>
      <c r="P420" s="52">
        <f t="shared" si="310"/>
        <v>1.4281644853251811E-7</v>
      </c>
      <c r="Q420" s="52">
        <f t="shared" si="311"/>
        <v>0.96808001937653843</v>
      </c>
      <c r="R420" s="52">
        <f t="shared" si="312"/>
        <v>0.60536044127707789</v>
      </c>
      <c r="S420" s="52">
        <f t="shared" si="313"/>
        <v>1.1427668360050718</v>
      </c>
      <c r="T420" s="52">
        <f t="shared" si="314"/>
        <v>1.0084152373230733</v>
      </c>
      <c r="U420" s="52">
        <f t="shared" si="315"/>
        <v>1.8068735267288181</v>
      </c>
      <c r="V420" s="52">
        <f t="shared" si="335"/>
        <v>5.0546225567071803E-3</v>
      </c>
      <c r="W420" s="52">
        <f t="shared" si="316"/>
        <v>4.2582015317955055E-5</v>
      </c>
      <c r="X420" s="52">
        <f t="shared" si="317"/>
        <v>1.6740578955036711E-7</v>
      </c>
      <c r="Y420" s="52">
        <f t="shared" si="318"/>
        <v>4177219.6225481015</v>
      </c>
      <c r="Z420" s="38" t="str">
        <f t="shared" si="319"/>
        <v>S</v>
      </c>
      <c r="AA420" s="38" t="str">
        <f t="shared" si="320"/>
        <v>S</v>
      </c>
      <c r="AB420" s="38" t="str">
        <f t="shared" si="321"/>
        <v>U</v>
      </c>
      <c r="AC420" s="50">
        <f t="shared" si="322"/>
        <v>552553.83855404914</v>
      </c>
      <c r="AD420" s="50">
        <f t="shared" si="323"/>
        <v>4177387.0778176407</v>
      </c>
      <c r="AE420" s="51">
        <f t="shared" si="324"/>
        <v>10</v>
      </c>
      <c r="AF420" s="51" t="str">
        <f t="shared" si="325"/>
        <v>S</v>
      </c>
      <c r="AG420" s="40">
        <f t="shared" si="326"/>
        <v>-122</v>
      </c>
      <c r="AH420" s="41">
        <f t="shared" si="327"/>
        <v>-24</v>
      </c>
      <c r="AI420" s="42">
        <f t="shared" si="328"/>
        <v>-12.611000000000001</v>
      </c>
      <c r="AJ420" s="40">
        <f t="shared" si="329"/>
        <v>37</v>
      </c>
      <c r="AK420" s="41">
        <f t="shared" si="330"/>
        <v>44</v>
      </c>
      <c r="AL420" s="42">
        <f t="shared" si="331"/>
        <v>32.161000000000001</v>
      </c>
      <c r="AM420" s="43" t="str">
        <f t="shared" si="332"/>
        <v>-37º -44' -32,161" S</v>
      </c>
      <c r="AN420" s="43" t="str">
        <f t="shared" si="333"/>
        <v>122º 24' 12,611" W</v>
      </c>
      <c r="AO420" s="43" t="str">
        <f t="shared" si="334"/>
        <v>10 S 552554 4177387</v>
      </c>
    </row>
    <row r="421" spans="5:41" x14ac:dyDescent="0.25">
      <c r="E421" s="53">
        <v>37.710445999999997</v>
      </c>
      <c r="F421" s="53">
        <v>-122.389568</v>
      </c>
      <c r="G421" s="52">
        <f t="shared" si="301"/>
        <v>-2.1361009316934911</v>
      </c>
      <c r="H421" s="52">
        <f t="shared" si="302"/>
        <v>0.6581714450955255</v>
      </c>
      <c r="I421" s="52">
        <f t="shared" si="303"/>
        <v>10</v>
      </c>
      <c r="J421" s="52">
        <f t="shared" si="304"/>
        <v>-123</v>
      </c>
      <c r="K421" s="52">
        <f t="shared" si="305"/>
        <v>1.065404825953431E-2</v>
      </c>
      <c r="L421" s="52">
        <f t="shared" si="306"/>
        <v>8.428386273486908E-3</v>
      </c>
      <c r="M421" s="52">
        <f t="shared" si="307"/>
        <v>8.4285858597054862E-3</v>
      </c>
      <c r="N421" s="52">
        <f t="shared" si="308"/>
        <v>2.7464185350267734E-5</v>
      </c>
      <c r="O421" s="52">
        <f t="shared" si="309"/>
        <v>6383585.0711499723</v>
      </c>
      <c r="P421" s="52">
        <f t="shared" si="310"/>
        <v>1.498245139780535E-7</v>
      </c>
      <c r="Q421" s="52">
        <f t="shared" si="311"/>
        <v>0.96780101925314632</v>
      </c>
      <c r="R421" s="52">
        <f t="shared" si="312"/>
        <v>0.60570624337679779</v>
      </c>
      <c r="S421" s="52">
        <f t="shared" si="313"/>
        <v>1.1420719547220988</v>
      </c>
      <c r="T421" s="52">
        <f t="shared" si="314"/>
        <v>1.0079805268857736</v>
      </c>
      <c r="U421" s="52">
        <f t="shared" si="315"/>
        <v>1.8063296261214592</v>
      </c>
      <c r="V421" s="52">
        <f t="shared" si="335"/>
        <v>5.0546225567071803E-3</v>
      </c>
      <c r="W421" s="52">
        <f t="shared" si="316"/>
        <v>4.2582015317955055E-5</v>
      </c>
      <c r="X421" s="52">
        <f t="shared" si="317"/>
        <v>1.6740578955036711E-7</v>
      </c>
      <c r="Y421" s="52">
        <f t="shared" si="318"/>
        <v>4173689.1809804291</v>
      </c>
      <c r="Z421" s="38" t="str">
        <f t="shared" si="319"/>
        <v>S</v>
      </c>
      <c r="AA421" s="38" t="str">
        <f t="shared" si="320"/>
        <v>S</v>
      </c>
      <c r="AB421" s="38" t="str">
        <f t="shared" si="321"/>
        <v>U</v>
      </c>
      <c r="AC421" s="50">
        <f t="shared" si="322"/>
        <v>553804.59755200415</v>
      </c>
      <c r="AD421" s="50">
        <f t="shared" si="323"/>
        <v>4173864.5009702896</v>
      </c>
      <c r="AE421" s="51">
        <f t="shared" si="324"/>
        <v>10</v>
      </c>
      <c r="AF421" s="51" t="str">
        <f t="shared" si="325"/>
        <v>S</v>
      </c>
      <c r="AG421" s="40">
        <f t="shared" si="326"/>
        <v>-122</v>
      </c>
      <c r="AH421" s="41">
        <f t="shared" si="327"/>
        <v>-23</v>
      </c>
      <c r="AI421" s="42">
        <f t="shared" si="328"/>
        <v>-22.445</v>
      </c>
      <c r="AJ421" s="40">
        <f t="shared" si="329"/>
        <v>37</v>
      </c>
      <c r="AK421" s="41">
        <f t="shared" si="330"/>
        <v>42</v>
      </c>
      <c r="AL421" s="42">
        <f t="shared" si="331"/>
        <v>37.606000000000002</v>
      </c>
      <c r="AM421" s="43" t="str">
        <f t="shared" si="332"/>
        <v>-37º -42' -37,606" S</v>
      </c>
      <c r="AN421" s="43" t="str">
        <f t="shared" si="333"/>
        <v>122º 23' 22,445" W</v>
      </c>
      <c r="AO421" s="43" t="str">
        <f t="shared" si="334"/>
        <v>10 S 553805 4173865</v>
      </c>
    </row>
    <row r="422" spans="5:41" x14ac:dyDescent="0.25">
      <c r="E422" s="53">
        <v>37.771925000000003</v>
      </c>
      <c r="F422" s="53">
        <v>-122.42082000000001</v>
      </c>
      <c r="G422" s="52">
        <f t="shared" si="301"/>
        <v>-2.1366463819913246</v>
      </c>
      <c r="H422" s="52">
        <f t="shared" si="302"/>
        <v>0.65924445606635917</v>
      </c>
      <c r="I422" s="52">
        <f t="shared" si="303"/>
        <v>10</v>
      </c>
      <c r="J422" s="52">
        <f t="shared" si="304"/>
        <v>-123</v>
      </c>
      <c r="K422" s="52">
        <f t="shared" si="305"/>
        <v>1.0108597961700827E-2</v>
      </c>
      <c r="L422" s="52">
        <f t="shared" si="306"/>
        <v>7.9902581743474272E-3</v>
      </c>
      <c r="M422" s="52">
        <f t="shared" si="307"/>
        <v>7.9904282248101834E-3</v>
      </c>
      <c r="N422" s="52">
        <f t="shared" si="308"/>
        <v>2.4737706763255929E-5</v>
      </c>
      <c r="O422" s="52">
        <f t="shared" si="309"/>
        <v>6383607.3220455311</v>
      </c>
      <c r="P422" s="52">
        <f t="shared" si="310"/>
        <v>1.3442874682486535E-7</v>
      </c>
      <c r="Q422" s="52">
        <f t="shared" si="311"/>
        <v>0.9683389793717323</v>
      </c>
      <c r="R422" s="52">
        <f t="shared" si="312"/>
        <v>0.6050370679110405</v>
      </c>
      <c r="S422" s="52">
        <f t="shared" si="313"/>
        <v>1.1434139457522252</v>
      </c>
      <c r="T422" s="52">
        <f t="shared" si="314"/>
        <v>1.008819726291929</v>
      </c>
      <c r="U422" s="52">
        <f t="shared" si="315"/>
        <v>1.8073791946944471</v>
      </c>
      <c r="V422" s="52">
        <f t="shared" si="335"/>
        <v>5.0546225567071803E-3</v>
      </c>
      <c r="W422" s="52">
        <f t="shared" si="316"/>
        <v>4.2582015317955055E-5</v>
      </c>
      <c r="X422" s="52">
        <f t="shared" si="317"/>
        <v>1.6740578955036711E-7</v>
      </c>
      <c r="Y422" s="52">
        <f t="shared" si="318"/>
        <v>4180510.1031573652</v>
      </c>
      <c r="Z422" s="38" t="str">
        <f t="shared" si="319"/>
        <v>S</v>
      </c>
      <c r="AA422" s="38" t="str">
        <f t="shared" si="320"/>
        <v>S</v>
      </c>
      <c r="AB422" s="38" t="str">
        <f t="shared" si="321"/>
        <v>U</v>
      </c>
      <c r="AC422" s="50">
        <f t="shared" si="322"/>
        <v>551007.75840781385</v>
      </c>
      <c r="AD422" s="50">
        <f t="shared" si="323"/>
        <v>4180668.0189846181</v>
      </c>
      <c r="AE422" s="51">
        <f t="shared" si="324"/>
        <v>10</v>
      </c>
      <c r="AF422" s="51" t="str">
        <f t="shared" si="325"/>
        <v>S</v>
      </c>
      <c r="AG422" s="40">
        <f t="shared" si="326"/>
        <v>-122</v>
      </c>
      <c r="AH422" s="41">
        <f t="shared" si="327"/>
        <v>-25</v>
      </c>
      <c r="AI422" s="42">
        <f t="shared" si="328"/>
        <v>-14.952</v>
      </c>
      <c r="AJ422" s="40">
        <f t="shared" si="329"/>
        <v>37</v>
      </c>
      <c r="AK422" s="41">
        <f t="shared" si="330"/>
        <v>46</v>
      </c>
      <c r="AL422" s="42">
        <f t="shared" si="331"/>
        <v>18.93</v>
      </c>
      <c r="AM422" s="43" t="str">
        <f t="shared" si="332"/>
        <v>-37º -46' -18,93" S</v>
      </c>
      <c r="AN422" s="43" t="str">
        <f t="shared" si="333"/>
        <v>122º 25' 14,952" W</v>
      </c>
      <c r="AO422" s="43" t="str">
        <f t="shared" si="334"/>
        <v>10 S 551008 4180668</v>
      </c>
    </row>
    <row r="423" spans="5:41" x14ac:dyDescent="0.25">
      <c r="E423" s="53">
        <v>37.759549999999997</v>
      </c>
      <c r="F423" s="53">
        <v>-122.40624699999999</v>
      </c>
      <c r="G423" s="52">
        <f t="shared" si="301"/>
        <v>-2.1363920351594312</v>
      </c>
      <c r="H423" s="52">
        <f t="shared" si="302"/>
        <v>0.65902847157142486</v>
      </c>
      <c r="I423" s="52">
        <f t="shared" si="303"/>
        <v>10</v>
      </c>
      <c r="J423" s="52">
        <f t="shared" si="304"/>
        <v>-123</v>
      </c>
      <c r="K423" s="52">
        <f t="shared" si="305"/>
        <v>1.0362944793594231E-2</v>
      </c>
      <c r="L423" s="52">
        <f t="shared" si="306"/>
        <v>8.1926681764310904E-3</v>
      </c>
      <c r="M423" s="52">
        <f t="shared" si="307"/>
        <v>8.1928514805952642E-3</v>
      </c>
      <c r="N423" s="52">
        <f t="shared" si="308"/>
        <v>2.5995374212883782E-5</v>
      </c>
      <c r="O423" s="52">
        <f t="shared" si="309"/>
        <v>6383602.8421899723</v>
      </c>
      <c r="P423" s="52">
        <f t="shared" si="310"/>
        <v>1.4137334828607976E-7</v>
      </c>
      <c r="Q423" s="52">
        <f t="shared" si="311"/>
        <v>0.96823105273178955</v>
      </c>
      <c r="R423" s="52">
        <f t="shared" si="312"/>
        <v>0.60517212381163676</v>
      </c>
      <c r="S423" s="52">
        <f t="shared" si="313"/>
        <v>1.1431439979373197</v>
      </c>
      <c r="T423" s="52">
        <f t="shared" si="314"/>
        <v>1.008651029405899</v>
      </c>
      <c r="U423" s="52">
        <f t="shared" si="315"/>
        <v>1.8071683492046862</v>
      </c>
      <c r="V423" s="52">
        <f t="shared" si="335"/>
        <v>5.0546225567071803E-3</v>
      </c>
      <c r="W423" s="52">
        <f t="shared" si="316"/>
        <v>4.2582015317955055E-5</v>
      </c>
      <c r="X423" s="52">
        <f t="shared" si="317"/>
        <v>1.6740578955036711E-7</v>
      </c>
      <c r="Y423" s="52">
        <f t="shared" si="318"/>
        <v>4179137.1259707822</v>
      </c>
      <c r="Z423" s="38" t="str">
        <f t="shared" si="319"/>
        <v>S</v>
      </c>
      <c r="AA423" s="38" t="str">
        <f t="shared" si="320"/>
        <v>S</v>
      </c>
      <c r="AB423" s="38" t="str">
        <f t="shared" si="321"/>
        <v>U</v>
      </c>
      <c r="AC423" s="50">
        <f t="shared" si="322"/>
        <v>552299.91246177268</v>
      </c>
      <c r="AD423" s="50">
        <f t="shared" si="323"/>
        <v>4179303.0701389513</v>
      </c>
      <c r="AE423" s="51">
        <f t="shared" si="324"/>
        <v>10</v>
      </c>
      <c r="AF423" s="51" t="str">
        <f t="shared" si="325"/>
        <v>S</v>
      </c>
      <c r="AG423" s="40">
        <f t="shared" si="326"/>
        <v>-122</v>
      </c>
      <c r="AH423" s="41">
        <f t="shared" si="327"/>
        <v>-24</v>
      </c>
      <c r="AI423" s="42">
        <f t="shared" si="328"/>
        <v>-22.489000000000001</v>
      </c>
      <c r="AJ423" s="40">
        <f t="shared" si="329"/>
        <v>37</v>
      </c>
      <c r="AK423" s="41">
        <f t="shared" si="330"/>
        <v>45</v>
      </c>
      <c r="AL423" s="42">
        <f t="shared" si="331"/>
        <v>34.380000000000003</v>
      </c>
      <c r="AM423" s="43" t="str">
        <f t="shared" si="332"/>
        <v>-37º -45' -34,38" S</v>
      </c>
      <c r="AN423" s="43" t="str">
        <f t="shared" si="333"/>
        <v>122º 24' 22,489" W</v>
      </c>
      <c r="AO423" s="43" t="str">
        <f t="shared" si="334"/>
        <v>10 S 552300 4179303</v>
      </c>
    </row>
    <row r="424" spans="5:41" x14ac:dyDescent="0.25">
      <c r="E424" s="53">
        <v>37.785117999999997</v>
      </c>
      <c r="F424" s="53">
        <v>-122.41885499999999</v>
      </c>
      <c r="G424" s="52">
        <f t="shared" si="301"/>
        <v>-2.1366120862715228</v>
      </c>
      <c r="H424" s="52">
        <f t="shared" si="302"/>
        <v>0.65947471735457464</v>
      </c>
      <c r="I424" s="52">
        <f t="shared" si="303"/>
        <v>10</v>
      </c>
      <c r="J424" s="52">
        <f t="shared" si="304"/>
        <v>-123</v>
      </c>
      <c r="K424" s="52">
        <f t="shared" si="305"/>
        <v>1.0142893681502674E-2</v>
      </c>
      <c r="L424" s="52">
        <f t="shared" si="306"/>
        <v>8.0159352784554255E-3</v>
      </c>
      <c r="M424" s="52">
        <f t="shared" si="307"/>
        <v>8.0161069736322064E-3</v>
      </c>
      <c r="N424" s="52">
        <f t="shared" si="308"/>
        <v>2.490880605288126E-5</v>
      </c>
      <c r="O424" s="52">
        <f t="shared" si="309"/>
        <v>6383612.0985839088</v>
      </c>
      <c r="P424" s="52">
        <f t="shared" si="310"/>
        <v>1.3524587598146032E-7</v>
      </c>
      <c r="Q424" s="52">
        <f t="shared" si="311"/>
        <v>0.96845384107138721</v>
      </c>
      <c r="R424" s="52">
        <f t="shared" si="312"/>
        <v>0.60489288582614897</v>
      </c>
      <c r="S424" s="52">
        <f t="shared" si="313"/>
        <v>1.1437016378902682</v>
      </c>
      <c r="T424" s="52">
        <f t="shared" si="314"/>
        <v>1.0089994498742385</v>
      </c>
      <c r="U424" s="52">
        <f t="shared" si="315"/>
        <v>1.807603744218816</v>
      </c>
      <c r="V424" s="52">
        <f t="shared" si="335"/>
        <v>5.0546225567071803E-3</v>
      </c>
      <c r="W424" s="52">
        <f t="shared" si="316"/>
        <v>4.2582015317955055E-5</v>
      </c>
      <c r="X424" s="52">
        <f t="shared" si="317"/>
        <v>1.6740578955036711E-7</v>
      </c>
      <c r="Y424" s="52">
        <f t="shared" si="318"/>
        <v>4181973.8387065004</v>
      </c>
      <c r="Z424" s="38" t="str">
        <f t="shared" si="319"/>
        <v>S</v>
      </c>
      <c r="AA424" s="38" t="str">
        <f t="shared" si="320"/>
        <v>S</v>
      </c>
      <c r="AB424" s="38" t="str">
        <f t="shared" si="321"/>
        <v>U</v>
      </c>
      <c r="AC424" s="50">
        <f t="shared" si="322"/>
        <v>551171.71976734267</v>
      </c>
      <c r="AD424" s="50">
        <f t="shared" si="323"/>
        <v>4182132.8468836858</v>
      </c>
      <c r="AE424" s="51">
        <f t="shared" si="324"/>
        <v>10</v>
      </c>
      <c r="AF424" s="51" t="str">
        <f t="shared" si="325"/>
        <v>S</v>
      </c>
      <c r="AG424" s="40">
        <f t="shared" si="326"/>
        <v>-122</v>
      </c>
      <c r="AH424" s="41">
        <f t="shared" si="327"/>
        <v>-25</v>
      </c>
      <c r="AI424" s="42">
        <f t="shared" si="328"/>
        <v>-7.8780000000000001</v>
      </c>
      <c r="AJ424" s="40">
        <f t="shared" si="329"/>
        <v>37</v>
      </c>
      <c r="AK424" s="41">
        <f t="shared" si="330"/>
        <v>47</v>
      </c>
      <c r="AL424" s="42">
        <f t="shared" si="331"/>
        <v>6.4249999999999998</v>
      </c>
      <c r="AM424" s="43" t="str">
        <f t="shared" si="332"/>
        <v>-37º -47' -6,425" S</v>
      </c>
      <c r="AN424" s="43" t="str">
        <f t="shared" si="333"/>
        <v>122º 25' 7,878" W</v>
      </c>
      <c r="AO424" s="43" t="str">
        <f t="shared" si="334"/>
        <v>10 S 551172 4182133</v>
      </c>
    </row>
    <row r="425" spans="5:41" x14ac:dyDescent="0.25">
      <c r="E425" s="53">
        <v>37.770341999999999</v>
      </c>
      <c r="F425" s="53">
        <v>-122.387074</v>
      </c>
      <c r="G425" s="52">
        <f t="shared" si="301"/>
        <v>-2.1360574031819466</v>
      </c>
      <c r="H425" s="52">
        <f t="shared" si="302"/>
        <v>0.65921682750430011</v>
      </c>
      <c r="I425" s="52">
        <f t="shared" si="303"/>
        <v>10</v>
      </c>
      <c r="J425" s="52">
        <f t="shared" si="304"/>
        <v>-123</v>
      </c>
      <c r="K425" s="52">
        <f t="shared" si="305"/>
        <v>1.0697576771078854E-2</v>
      </c>
      <c r="L425" s="52">
        <f t="shared" si="306"/>
        <v>8.455975391895203E-3</v>
      </c>
      <c r="M425" s="52">
        <f t="shared" si="307"/>
        <v>8.4561769445437064E-3</v>
      </c>
      <c r="N425" s="52">
        <f t="shared" si="308"/>
        <v>2.7704061652311651E-5</v>
      </c>
      <c r="O425" s="52">
        <f t="shared" si="309"/>
        <v>6383606.7489576554</v>
      </c>
      <c r="P425" s="52">
        <f t="shared" si="310"/>
        <v>1.5056317341155982E-7</v>
      </c>
      <c r="Q425" s="52">
        <f t="shared" si="311"/>
        <v>0.96832518356122121</v>
      </c>
      <c r="R425" s="52">
        <f t="shared" si="312"/>
        <v>0.60505435422665865</v>
      </c>
      <c r="S425" s="52">
        <f t="shared" si="313"/>
        <v>1.1433794192849107</v>
      </c>
      <c r="T425" s="52">
        <f t="shared" si="314"/>
        <v>1.0087981530203476</v>
      </c>
      <c r="U425" s="52">
        <f t="shared" si="315"/>
        <v>1.8073522353161502</v>
      </c>
      <c r="V425" s="52">
        <f t="shared" si="335"/>
        <v>5.0546225567071803E-3</v>
      </c>
      <c r="W425" s="52">
        <f t="shared" si="316"/>
        <v>4.2582015317955055E-5</v>
      </c>
      <c r="X425" s="52">
        <f t="shared" si="317"/>
        <v>1.6740578955036711E-7</v>
      </c>
      <c r="Y425" s="52">
        <f t="shared" si="318"/>
        <v>4180334.4728639014</v>
      </c>
      <c r="Z425" s="38" t="str">
        <f t="shared" si="319"/>
        <v>S</v>
      </c>
      <c r="AA425" s="38" t="str">
        <f t="shared" si="320"/>
        <v>S</v>
      </c>
      <c r="AB425" s="38" t="str">
        <f t="shared" si="321"/>
        <v>U</v>
      </c>
      <c r="AC425" s="50">
        <f t="shared" si="322"/>
        <v>553980.91092274827</v>
      </c>
      <c r="AD425" s="50">
        <f t="shared" si="323"/>
        <v>4180511.3247254658</v>
      </c>
      <c r="AE425" s="51">
        <f t="shared" si="324"/>
        <v>10</v>
      </c>
      <c r="AF425" s="51" t="str">
        <f t="shared" si="325"/>
        <v>S</v>
      </c>
      <c r="AG425" s="40">
        <f t="shared" si="326"/>
        <v>-122</v>
      </c>
      <c r="AH425" s="41">
        <f t="shared" si="327"/>
        <v>-23</v>
      </c>
      <c r="AI425" s="42">
        <f t="shared" si="328"/>
        <v>-13.465999999999999</v>
      </c>
      <c r="AJ425" s="40">
        <f t="shared" si="329"/>
        <v>37</v>
      </c>
      <c r="AK425" s="41">
        <f t="shared" si="330"/>
        <v>46</v>
      </c>
      <c r="AL425" s="42">
        <f t="shared" si="331"/>
        <v>13.231</v>
      </c>
      <c r="AM425" s="43" t="str">
        <f t="shared" si="332"/>
        <v>-37º -46' -13,231" S</v>
      </c>
      <c r="AN425" s="43" t="str">
        <f t="shared" si="333"/>
        <v>122º 23' 13,466" W</v>
      </c>
      <c r="AO425" s="43" t="str">
        <f t="shared" si="334"/>
        <v>10 S 553981 4180511</v>
      </c>
    </row>
    <row r="426" spans="5:41" x14ac:dyDescent="0.25">
      <c r="E426" s="53">
        <v>37.785440999999999</v>
      </c>
      <c r="F426" s="53">
        <v>-122.409333</v>
      </c>
      <c r="G426" s="52">
        <f t="shared" ref="G426:G452" si="336">F426*PI()/180</f>
        <v>-2.136445896020148</v>
      </c>
      <c r="H426" s="52">
        <f t="shared" ref="H426:H430" si="337">E426*PI()/180</f>
        <v>0.65948035476805866</v>
      </c>
      <c r="I426" s="52">
        <f t="shared" ref="I426:I452" si="338">TRUNC((F426/6)+31)</f>
        <v>10</v>
      </c>
      <c r="J426" s="52">
        <f t="shared" ref="J426:J452" si="339">6*I426-183</f>
        <v>-123</v>
      </c>
      <c r="K426" s="52">
        <f t="shared" ref="K426:K430" si="340">+G426-((J426*PI())/180)</f>
        <v>1.0309083932877439E-2</v>
      </c>
      <c r="L426" s="52">
        <f t="shared" ref="L426:L430" si="341">COS(H426)*SIN(K426)</f>
        <v>8.1472353160345901E-3</v>
      </c>
      <c r="M426" s="52">
        <f t="shared" ref="M426:M452" si="342">(1/2)*LN((1+L426)/(1-L426))</f>
        <v>8.1474155874308781E-3</v>
      </c>
      <c r="N426" s="52">
        <f t="shared" ref="N426:N430" si="343">ATAN((TAN(H426))/COS(K426))-H426</f>
        <v>2.5731844218057631E-5</v>
      </c>
      <c r="O426" s="52">
        <f t="shared" ref="O426:O489" si="344">($C$19/(1+$C$18*(COS(H426))^2)^(1/2))*0.9996</f>
        <v>6383612.2155336067</v>
      </c>
      <c r="P426" s="52">
        <f t="shared" ref="P426:P489" si="345">($C$18/2)*M426^2*(COS(H426))^2</f>
        <v>1.3971176070447746E-7</v>
      </c>
      <c r="Q426" s="52">
        <f t="shared" ref="Q426:Q430" si="346">SIN(2*H426)</f>
        <v>0.96845665061793429</v>
      </c>
      <c r="R426" s="52">
        <f t="shared" ref="R426:R430" si="347">+Q426*(COS(H426))^2</f>
        <v>0.60488935328996873</v>
      </c>
      <c r="S426" s="52">
        <f t="shared" ref="S426:S430" si="348">H426+(Q426/2)</f>
        <v>1.1437086800770258</v>
      </c>
      <c r="T426" s="52">
        <f t="shared" ref="T426:T430" si="349">((3*S426)+R426)/4</f>
        <v>1.0090038483802615</v>
      </c>
      <c r="U426" s="52">
        <f t="shared" ref="U426:U430" si="350">(5*T426+R426*(COS(H426))^2)/3</f>
        <v>1.8076092387777936</v>
      </c>
      <c r="V426" s="52">
        <f t="shared" si="335"/>
        <v>5.0546225567071803E-3</v>
      </c>
      <c r="W426" s="52">
        <f t="shared" ref="W426:W452" si="351">(5/3)*V426^2</f>
        <v>4.2582015317955055E-5</v>
      </c>
      <c r="X426" s="52">
        <f t="shared" ref="X426:X430" si="352">(35/27)*V426^3</f>
        <v>1.6740578955036711E-7</v>
      </c>
      <c r="Y426" s="52">
        <f t="shared" ref="Y426:Y489" si="353">0.9996*$C$19*(H426-(V426*S426)+(W426*T426)-(X426*U426))</f>
        <v>4182009.6749170688</v>
      </c>
      <c r="Z426" s="38" t="str">
        <f t="shared" ref="Z426:Z452" si="354">IF(E426&lt;-72,"C",IF(E426&lt;-64,"D",IF(E426&lt;-56,"E",IF(E426&lt;-48,"F",IF(E426&lt;-40,"G",IF(E426&lt;-32,"H",IF(E426&lt;-24,"J",IF(E426&lt;-16,"K",AA426))))))))</f>
        <v>S</v>
      </c>
      <c r="AA426" s="38" t="str">
        <f t="shared" ref="AA426:AA452" si="355">IF(E426&lt;-8,"L",IF(E426&lt;0,"M",IF(E426&lt;8,"N",IF(E426&lt;16,"P",IF(E426&lt;24,"Q",IF(E426&lt;32,"R",IF(E426&lt;40,"S",IF(E426&lt;48,"T","no"))))))))</f>
        <v>S</v>
      </c>
      <c r="AB426" s="38" t="str">
        <f t="shared" ref="AB426:AB452" si="356">IF(E426&lt;56,"U",IF(E426&lt;64,"V",IF(E426&lt;72,"W",IF(E426&lt;84,"X","no"))))</f>
        <v>U</v>
      </c>
      <c r="AC426" s="50">
        <f t="shared" ref="AC426:AC430" si="357">M426*O426*(1+P426/3)+500000</f>
        <v>552009.94409108616</v>
      </c>
      <c r="AD426" s="50">
        <f t="shared" ref="AD426:AD489" si="358">IF($C$22="S",N426*O426*(1+P426)+Y426+10000000,N426*O426*(1+P426)+Y426)</f>
        <v>4182173.937055097</v>
      </c>
      <c r="AE426" s="51">
        <f t="shared" ref="AE426:AE489" si="359">I426</f>
        <v>10</v>
      </c>
      <c r="AF426" s="51" t="str">
        <f t="shared" ref="AF426:AF489" si="360">IF(E426&lt;-16,Z426,IF(E426&lt;48,AA426,IF(E426&lt;84,AB426,"MALO")))</f>
        <v>S</v>
      </c>
      <c r="AG426" s="40">
        <f t="shared" ref="AG426:AG489" si="361">TRUNC(F426,0)</f>
        <v>-122</v>
      </c>
      <c r="AH426" s="41">
        <f t="shared" ref="AH426:AH489" si="362">TRUNC((F426-AG426)*60,0)</f>
        <v>-24</v>
      </c>
      <c r="AI426" s="42">
        <f t="shared" ref="AI426:AI489" si="363">ROUND((((F426-AG426)*60)-AH426)*60,3)</f>
        <v>-33.598999999999997</v>
      </c>
      <c r="AJ426" s="40">
        <f t="shared" ref="AJ426:AJ489" si="364">TRUNC(E426,0)</f>
        <v>37</v>
      </c>
      <c r="AK426" s="41">
        <f t="shared" ref="AK426:AK489" si="365">TRUNC((E426-AJ426)*60,0)</f>
        <v>47</v>
      </c>
      <c r="AL426" s="42">
        <f t="shared" ref="AL426:AL489" si="366">ROUND((((E426-AJ426)*60)-AK426)*60,3)</f>
        <v>7.5880000000000001</v>
      </c>
      <c r="AM426" s="43" t="str">
        <f t="shared" ref="AM426:AM489" si="367">CONCATENATE(-AJ426,"º ",-AK426,"' ",-AL426,""" S")</f>
        <v>-37º -47' -7,588" S</v>
      </c>
      <c r="AN426" s="43" t="str">
        <f t="shared" ref="AN426:AN489" si="368">CONCATENATE(-AG426,"º ",-AH426,"' ",-AI426,""" W")</f>
        <v>122º 24' 33,599" W</v>
      </c>
      <c r="AO426" s="43" t="str">
        <f t="shared" ref="AO426:AO489" si="369">CONCATENATE(AE426," ",AF426," ",ROUND(AC426,0)," ",ROUND(AD426,0))</f>
        <v>10 S 552010 4182174</v>
      </c>
    </row>
    <row r="427" spans="5:41" x14ac:dyDescent="0.25">
      <c r="E427" s="53">
        <v>37.746139999999997</v>
      </c>
      <c r="F427" s="53">
        <v>-122.402719</v>
      </c>
      <c r="G427" s="52">
        <f t="shared" si="336"/>
        <v>-2.1363304599434212</v>
      </c>
      <c r="H427" s="52">
        <f t="shared" si="337"/>
        <v>0.65879442291873236</v>
      </c>
      <c r="I427" s="52">
        <f t="shared" si="338"/>
        <v>10</v>
      </c>
      <c r="J427" s="52">
        <f t="shared" si="339"/>
        <v>-123</v>
      </c>
      <c r="K427" s="52">
        <f t="shared" si="340"/>
        <v>1.0424520009604255E-2</v>
      </c>
      <c r="L427" s="52">
        <f t="shared" si="341"/>
        <v>8.2428399281486483E-3</v>
      </c>
      <c r="M427" s="52">
        <f t="shared" si="342"/>
        <v>8.2430266207250465E-3</v>
      </c>
      <c r="N427" s="52">
        <f t="shared" si="343"/>
        <v>2.6302039067727101E-5</v>
      </c>
      <c r="O427" s="52">
        <f t="shared" si="344"/>
        <v>6383597.988230451</v>
      </c>
      <c r="P427" s="52">
        <f t="shared" si="345"/>
        <v>1.4316214812403215E-7</v>
      </c>
      <c r="Q427" s="52">
        <f t="shared" si="346"/>
        <v>0.96811389553390093</v>
      </c>
      <c r="R427" s="52">
        <f t="shared" si="347"/>
        <v>0.60531827130229909</v>
      </c>
      <c r="S427" s="52">
        <f t="shared" si="348"/>
        <v>1.1428513706856829</v>
      </c>
      <c r="T427" s="52">
        <f t="shared" si="349"/>
        <v>1.0084680958398369</v>
      </c>
      <c r="U427" s="52">
        <f t="shared" si="350"/>
        <v>1.806939630315578</v>
      </c>
      <c r="V427" s="52">
        <f t="shared" si="335"/>
        <v>5.0546225567071803E-3</v>
      </c>
      <c r="W427" s="52">
        <f t="shared" si="351"/>
        <v>4.2582015317955055E-5</v>
      </c>
      <c r="X427" s="52">
        <f t="shared" si="352"/>
        <v>1.6740578955036711E-7</v>
      </c>
      <c r="Y427" s="52">
        <f t="shared" si="353"/>
        <v>4177649.3212280702</v>
      </c>
      <c r="Z427" s="38" t="str">
        <f t="shared" si="354"/>
        <v>S</v>
      </c>
      <c r="AA427" s="38" t="str">
        <f t="shared" si="355"/>
        <v>S</v>
      </c>
      <c r="AB427" s="38" t="str">
        <f t="shared" si="356"/>
        <v>U</v>
      </c>
      <c r="AC427" s="50">
        <f t="shared" si="357"/>
        <v>552620.17066406261</v>
      </c>
      <c r="AD427" s="50">
        <f t="shared" si="358"/>
        <v>4177817.2228957866</v>
      </c>
      <c r="AE427" s="51">
        <f t="shared" si="359"/>
        <v>10</v>
      </c>
      <c r="AF427" s="51" t="str">
        <f t="shared" si="360"/>
        <v>S</v>
      </c>
      <c r="AG427" s="40">
        <f t="shared" si="361"/>
        <v>-122</v>
      </c>
      <c r="AH427" s="41">
        <f t="shared" si="362"/>
        <v>-24</v>
      </c>
      <c r="AI427" s="42">
        <f t="shared" si="363"/>
        <v>-9.7880000000000003</v>
      </c>
      <c r="AJ427" s="40">
        <f t="shared" si="364"/>
        <v>37</v>
      </c>
      <c r="AK427" s="41">
        <f t="shared" si="365"/>
        <v>44</v>
      </c>
      <c r="AL427" s="42">
        <f t="shared" si="366"/>
        <v>46.103999999999999</v>
      </c>
      <c r="AM427" s="43" t="str">
        <f t="shared" si="367"/>
        <v>-37º -44' -46,104" S</v>
      </c>
      <c r="AN427" s="43" t="str">
        <f t="shared" si="368"/>
        <v>122º 24' 9,788" W</v>
      </c>
      <c r="AO427" s="43" t="str">
        <f t="shared" si="369"/>
        <v>10 S 552620 4177817</v>
      </c>
    </row>
    <row r="428" spans="5:41" x14ac:dyDescent="0.25">
      <c r="E428" s="53">
        <v>37.774797999999997</v>
      </c>
      <c r="F428" s="53">
        <v>-122.41567999999999</v>
      </c>
      <c r="G428" s="52">
        <f t="shared" si="336"/>
        <v>-2.1365566720677718</v>
      </c>
      <c r="H428" s="52">
        <f t="shared" si="337"/>
        <v>0.65929459937576884</v>
      </c>
      <c r="I428" s="52">
        <f t="shared" si="338"/>
        <v>10</v>
      </c>
      <c r="J428" s="52">
        <f t="shared" si="339"/>
        <v>-123</v>
      </c>
      <c r="K428" s="52">
        <f t="shared" si="340"/>
        <v>1.0198307885253666E-2</v>
      </c>
      <c r="L428" s="52">
        <f t="shared" si="341"/>
        <v>8.0608529653262116E-3</v>
      </c>
      <c r="M428" s="52">
        <f t="shared" si="342"/>
        <v>8.06102756308936E-3</v>
      </c>
      <c r="N428" s="52">
        <f t="shared" si="343"/>
        <v>2.5179391652585537E-5</v>
      </c>
      <c r="O428" s="52">
        <f t="shared" si="344"/>
        <v>6383608.3621687768</v>
      </c>
      <c r="P428" s="52">
        <f t="shared" si="345"/>
        <v>1.3680409623881188E-7</v>
      </c>
      <c r="Q428" s="52">
        <f t="shared" si="346"/>
        <v>0.96836400995157035</v>
      </c>
      <c r="R428" s="52">
        <f t="shared" si="347"/>
        <v>0.60500568728469473</v>
      </c>
      <c r="S428" s="52">
        <f t="shared" si="348"/>
        <v>1.1434766043515541</v>
      </c>
      <c r="T428" s="52">
        <f t="shared" si="349"/>
        <v>1.0088588750848393</v>
      </c>
      <c r="U428" s="52">
        <f t="shared" si="350"/>
        <v>1.8074281146512774</v>
      </c>
      <c r="V428" s="52">
        <f t="shared" si="335"/>
        <v>5.0546225567071803E-3</v>
      </c>
      <c r="W428" s="52">
        <f t="shared" si="351"/>
        <v>4.2582015317955055E-5</v>
      </c>
      <c r="X428" s="52">
        <f t="shared" si="352"/>
        <v>1.6740578955036711E-7</v>
      </c>
      <c r="Y428" s="52">
        <f t="shared" si="353"/>
        <v>4180828.8561734045</v>
      </c>
      <c r="Z428" s="38" t="str">
        <f t="shared" si="354"/>
        <v>S</v>
      </c>
      <c r="AA428" s="38" t="str">
        <f t="shared" si="355"/>
        <v>S</v>
      </c>
      <c r="AB428" s="38" t="str">
        <f t="shared" si="356"/>
        <v>U</v>
      </c>
      <c r="AC428" s="50">
        <f t="shared" si="357"/>
        <v>551458.44530598552</v>
      </c>
      <c r="AD428" s="50">
        <f t="shared" si="358"/>
        <v>4180989.5915705017</v>
      </c>
      <c r="AE428" s="51">
        <f t="shared" si="359"/>
        <v>10</v>
      </c>
      <c r="AF428" s="51" t="str">
        <f t="shared" si="360"/>
        <v>S</v>
      </c>
      <c r="AG428" s="40">
        <f t="shared" si="361"/>
        <v>-122</v>
      </c>
      <c r="AH428" s="41">
        <f t="shared" si="362"/>
        <v>-24</v>
      </c>
      <c r="AI428" s="42">
        <f t="shared" si="363"/>
        <v>-56.448</v>
      </c>
      <c r="AJ428" s="40">
        <f t="shared" si="364"/>
        <v>37</v>
      </c>
      <c r="AK428" s="41">
        <f t="shared" si="365"/>
        <v>46</v>
      </c>
      <c r="AL428" s="42">
        <f t="shared" si="366"/>
        <v>29.273</v>
      </c>
      <c r="AM428" s="43" t="str">
        <f t="shared" si="367"/>
        <v>-37º -46' -29,273" S</v>
      </c>
      <c r="AN428" s="43" t="str">
        <f t="shared" si="368"/>
        <v>122º 24' 56,448" W</v>
      </c>
      <c r="AO428" s="43" t="str">
        <f t="shared" si="369"/>
        <v>10 S 551458 4180990</v>
      </c>
    </row>
    <row r="429" spans="5:41" x14ac:dyDescent="0.25">
      <c r="E429" s="53">
        <v>37.766189575195</v>
      </c>
      <c r="F429" s="53">
        <v>-122.38975524902</v>
      </c>
      <c r="G429" s="52">
        <f t="shared" si="336"/>
        <v>-2.1361041998054113</v>
      </c>
      <c r="H429" s="52">
        <f t="shared" si="337"/>
        <v>0.65914435401951132</v>
      </c>
      <c r="I429" s="52">
        <f t="shared" si="338"/>
        <v>10</v>
      </c>
      <c r="J429" s="52">
        <f t="shared" si="339"/>
        <v>-123</v>
      </c>
      <c r="K429" s="52">
        <f t="shared" si="340"/>
        <v>1.0650780147614114E-2</v>
      </c>
      <c r="L429" s="52">
        <f t="shared" si="341"/>
        <v>8.4194588265703151E-3</v>
      </c>
      <c r="M429" s="52">
        <f t="shared" si="342"/>
        <v>8.4196577792302052E-3</v>
      </c>
      <c r="N429" s="52">
        <f t="shared" si="343"/>
        <v>2.7461175694742934E-5</v>
      </c>
      <c r="O429" s="52">
        <f t="shared" si="344"/>
        <v>6383605.2457095739</v>
      </c>
      <c r="P429" s="52">
        <f t="shared" si="345"/>
        <v>1.4928228992571338E-7</v>
      </c>
      <c r="Q429" s="52">
        <f t="shared" si="346"/>
        <v>0.96828898121971996</v>
      </c>
      <c r="R429" s="52">
        <f t="shared" si="347"/>
        <v>0.60509968454714236</v>
      </c>
      <c r="S429" s="52">
        <f t="shared" si="348"/>
        <v>1.1432888446293714</v>
      </c>
      <c r="T429" s="52">
        <f t="shared" si="349"/>
        <v>1.0087415546088141</v>
      </c>
      <c r="U429" s="52">
        <f t="shared" si="350"/>
        <v>1.8072815007343312</v>
      </c>
      <c r="V429" s="52">
        <f t="shared" si="335"/>
        <v>5.0546225567071803E-3</v>
      </c>
      <c r="W429" s="52">
        <f t="shared" si="351"/>
        <v>4.2582015317955055E-5</v>
      </c>
      <c r="X429" s="52">
        <f t="shared" si="352"/>
        <v>1.6740578955036711E-7</v>
      </c>
      <c r="Y429" s="52">
        <f t="shared" si="353"/>
        <v>4179873.7708858419</v>
      </c>
      <c r="Z429" s="38" t="str">
        <f t="shared" si="354"/>
        <v>S</v>
      </c>
      <c r="AA429" s="38" t="str">
        <f t="shared" si="355"/>
        <v>S</v>
      </c>
      <c r="AB429" s="38" t="str">
        <f t="shared" si="356"/>
        <v>U</v>
      </c>
      <c r="AC429" s="50">
        <f t="shared" si="357"/>
        <v>553747.77424110344</v>
      </c>
      <c r="AD429" s="50">
        <f t="shared" si="358"/>
        <v>4180049.0722172298</v>
      </c>
      <c r="AE429" s="51">
        <f t="shared" si="359"/>
        <v>10</v>
      </c>
      <c r="AF429" s="51" t="str">
        <f t="shared" si="360"/>
        <v>S</v>
      </c>
      <c r="AG429" s="40">
        <f t="shared" si="361"/>
        <v>-122</v>
      </c>
      <c r="AH429" s="41">
        <f t="shared" si="362"/>
        <v>-23</v>
      </c>
      <c r="AI429" s="42">
        <f t="shared" si="363"/>
        <v>-23.119</v>
      </c>
      <c r="AJ429" s="40">
        <f t="shared" si="364"/>
        <v>37</v>
      </c>
      <c r="AK429" s="41">
        <f t="shared" si="365"/>
        <v>45</v>
      </c>
      <c r="AL429" s="42">
        <f t="shared" si="366"/>
        <v>58.281999999999996</v>
      </c>
      <c r="AM429" s="43" t="str">
        <f t="shared" si="367"/>
        <v>-37º -45' -58,282" S</v>
      </c>
      <c r="AN429" s="43" t="str">
        <f t="shared" si="368"/>
        <v>122º 23' 23,119" W</v>
      </c>
      <c r="AO429" s="43" t="str">
        <f t="shared" si="369"/>
        <v>10 S 553748 4180049</v>
      </c>
    </row>
    <row r="430" spans="5:41" x14ac:dyDescent="0.25">
      <c r="E430" s="53">
        <v>37.772629000000002</v>
      </c>
      <c r="F430" s="53">
        <v>-122.401321</v>
      </c>
      <c r="G430" s="52">
        <f t="shared" si="336"/>
        <v>-2.1363060602404782</v>
      </c>
      <c r="H430" s="52">
        <f t="shared" si="337"/>
        <v>0.65925674318429328</v>
      </c>
      <c r="I430" s="52">
        <f t="shared" si="338"/>
        <v>10</v>
      </c>
      <c r="J430" s="52">
        <f t="shared" si="339"/>
        <v>-123</v>
      </c>
      <c r="K430" s="52">
        <f t="shared" si="340"/>
        <v>1.0448919712547244E-2</v>
      </c>
      <c r="L430" s="52">
        <f t="shared" si="341"/>
        <v>8.2591744356989016E-3</v>
      </c>
      <c r="M430" s="52">
        <f t="shared" si="342"/>
        <v>8.2593622403902469E-3</v>
      </c>
      <c r="N430" s="52">
        <f t="shared" si="343"/>
        <v>2.6431622322853343E-5</v>
      </c>
      <c r="O430" s="52">
        <f t="shared" si="344"/>
        <v>6383607.5769148273</v>
      </c>
      <c r="P430" s="52">
        <f t="shared" si="345"/>
        <v>1.4362723445438116E-7</v>
      </c>
      <c r="Q430" s="52">
        <f t="shared" si="346"/>
        <v>0.96834511376655574</v>
      </c>
      <c r="R430" s="52">
        <f t="shared" si="347"/>
        <v>0.60502937930160672</v>
      </c>
      <c r="S430" s="52">
        <f t="shared" si="348"/>
        <v>1.143429300067571</v>
      </c>
      <c r="T430" s="52">
        <f t="shared" si="349"/>
        <v>1.00882931987608</v>
      </c>
      <c r="U430" s="52">
        <f t="shared" si="350"/>
        <v>1.8073911830970288</v>
      </c>
      <c r="V430" s="52">
        <f t="shared" si="335"/>
        <v>5.0546225567071803E-3</v>
      </c>
      <c r="W430" s="52">
        <f t="shared" si="351"/>
        <v>4.2582015317955055E-5</v>
      </c>
      <c r="X430" s="52">
        <f t="shared" si="352"/>
        <v>1.6740578955036711E-7</v>
      </c>
      <c r="Y430" s="52">
        <f t="shared" si="353"/>
        <v>4180588.2103908798</v>
      </c>
      <c r="Z430" s="38" t="str">
        <f t="shared" si="354"/>
        <v>S</v>
      </c>
      <c r="AA430" s="38" t="str">
        <f t="shared" si="355"/>
        <v>S</v>
      </c>
      <c r="AB430" s="38" t="str">
        <f t="shared" si="356"/>
        <v>U</v>
      </c>
      <c r="AC430" s="50">
        <f t="shared" si="357"/>
        <v>552724.52990246541</v>
      </c>
      <c r="AD430" s="50">
        <f t="shared" si="358"/>
        <v>4180756.9395196442</v>
      </c>
      <c r="AE430" s="51">
        <f t="shared" si="359"/>
        <v>10</v>
      </c>
      <c r="AF430" s="51" t="str">
        <f t="shared" si="360"/>
        <v>S</v>
      </c>
      <c r="AG430" s="40">
        <f t="shared" si="361"/>
        <v>-122</v>
      </c>
      <c r="AH430" s="41">
        <f t="shared" si="362"/>
        <v>-24</v>
      </c>
      <c r="AI430" s="42">
        <f t="shared" si="363"/>
        <v>-4.7560000000000002</v>
      </c>
      <c r="AJ430" s="40">
        <f t="shared" si="364"/>
        <v>37</v>
      </c>
      <c r="AK430" s="41">
        <f t="shared" si="365"/>
        <v>46</v>
      </c>
      <c r="AL430" s="42">
        <f t="shared" si="366"/>
        <v>21.463999999999999</v>
      </c>
      <c r="AM430" s="43" t="str">
        <f t="shared" si="367"/>
        <v>-37º -46' -21,464" S</v>
      </c>
      <c r="AN430" s="43" t="str">
        <f t="shared" si="368"/>
        <v>122º 24' 4,756" W</v>
      </c>
      <c r="AO430" s="43" t="str">
        <f t="shared" si="369"/>
        <v>10 S 552725 4180757</v>
      </c>
    </row>
    <row r="431" spans="5:41" x14ac:dyDescent="0.25">
      <c r="E431" s="53">
        <v>37.772368999999998</v>
      </c>
      <c r="F431" s="53">
        <v>-122.407532</v>
      </c>
      <c r="G431" s="49">
        <f t="shared" si="336"/>
        <v>-2.1364144626403196</v>
      </c>
      <c r="H431" s="49">
        <f>E431*PI()/180</f>
        <v>0.65925220532823792</v>
      </c>
      <c r="I431" s="49">
        <f t="shared" si="338"/>
        <v>10</v>
      </c>
      <c r="J431" s="49">
        <f t="shared" si="339"/>
        <v>-123</v>
      </c>
      <c r="K431" s="49">
        <f>+G431-((J431*PI())/180)</f>
        <v>1.0340517312705799E-2</v>
      </c>
      <c r="L431" s="49">
        <f>COS(H431)*SIN(K431)</f>
        <v>8.1735213770985811E-3</v>
      </c>
      <c r="M431" s="49">
        <f t="shared" si="342"/>
        <v>8.1737033990484584E-3</v>
      </c>
      <c r="N431" s="49">
        <f>ATAN((TAN(H431))/COS(K431))-H431</f>
        <v>2.5885963102822984E-5</v>
      </c>
      <c r="O431" s="49">
        <f t="shared" si="344"/>
        <v>6383607.482786769</v>
      </c>
      <c r="P431" s="49">
        <f t="shared" si="345"/>
        <v>1.4066452157028699E-7</v>
      </c>
      <c r="Q431" s="49">
        <f>SIN(2*H431)</f>
        <v>0.9683428482911165</v>
      </c>
      <c r="R431" s="49">
        <f>+Q431*(COS(H431))^2</f>
        <v>0.60503221891291625</v>
      </c>
      <c r="S431" s="49">
        <f>H431+(Q431/2)</f>
        <v>1.1434236294737961</v>
      </c>
      <c r="T431" s="49">
        <f>((3*S431)+R431)/4</f>
        <v>1.008825776833576</v>
      </c>
      <c r="U431" s="49">
        <f>(5*T431+R431*(COS(H431))^2)/3</f>
        <v>1.8073867556417451</v>
      </c>
      <c r="V431" s="49">
        <f t="shared" si="335"/>
        <v>5.0546225567071803E-3</v>
      </c>
      <c r="W431" s="49">
        <f t="shared" si="351"/>
        <v>4.2582015317955055E-5</v>
      </c>
      <c r="X431" s="49">
        <f>(35/27)*V431^3</f>
        <v>1.6740578955036711E-7</v>
      </c>
      <c r="Y431" s="49">
        <f t="shared" si="353"/>
        <v>4180559.3639683202</v>
      </c>
      <c r="Z431" s="29" t="str">
        <f t="shared" si="354"/>
        <v>S</v>
      </c>
      <c r="AA431" s="29" t="str">
        <f t="shared" si="355"/>
        <v>S</v>
      </c>
      <c r="AB431" s="29" t="str">
        <f t="shared" si="356"/>
        <v>U</v>
      </c>
      <c r="AC431" s="50">
        <f>M431*O431*(1+P431/3)+500000</f>
        <v>552177.71662676311</v>
      </c>
      <c r="AD431" s="50">
        <f t="shared" si="358"/>
        <v>4180724.6098193265</v>
      </c>
      <c r="AE431" s="51">
        <f t="shared" si="359"/>
        <v>10</v>
      </c>
      <c r="AF431" s="51" t="str">
        <f t="shared" si="360"/>
        <v>S</v>
      </c>
      <c r="AG431" s="33">
        <f t="shared" si="361"/>
        <v>-122</v>
      </c>
      <c r="AH431" s="34">
        <f t="shared" si="362"/>
        <v>-24</v>
      </c>
      <c r="AI431" s="35">
        <f t="shared" si="363"/>
        <v>-27.114999999999998</v>
      </c>
      <c r="AJ431" s="33">
        <f t="shared" si="364"/>
        <v>37</v>
      </c>
      <c r="AK431" s="34">
        <f t="shared" si="365"/>
        <v>46</v>
      </c>
      <c r="AL431" s="35">
        <f t="shared" si="366"/>
        <v>20.527999999999999</v>
      </c>
      <c r="AM431" s="17" t="str">
        <f t="shared" si="367"/>
        <v>-37º -46' -20,528" S</v>
      </c>
      <c r="AN431" s="17" t="str">
        <f t="shared" si="368"/>
        <v>122º 24' 27,115" W</v>
      </c>
      <c r="AO431" s="17" t="str">
        <f t="shared" si="369"/>
        <v>10 S 552178 4180725</v>
      </c>
    </row>
    <row r="432" spans="5:41" x14ac:dyDescent="0.25">
      <c r="E432" s="53">
        <v>37.729110717772997</v>
      </c>
      <c r="F432" s="53">
        <v>-122.41172790527</v>
      </c>
      <c r="G432" s="49">
        <f t="shared" si="336"/>
        <v>-2.136487695002383</v>
      </c>
      <c r="H432" s="49">
        <f>E432*PI()/180</f>
        <v>0.6584972058746198</v>
      </c>
      <c r="I432" s="49">
        <f t="shared" si="338"/>
        <v>10</v>
      </c>
      <c r="J432" s="49">
        <f t="shared" si="339"/>
        <v>-123</v>
      </c>
      <c r="K432" s="49">
        <f>+G432-((J432*PI())/180)</f>
        <v>1.0267284950642441E-2</v>
      </c>
      <c r="L432" s="49">
        <f>COS(H432)*SIN(K432)</f>
        <v>8.1203836712934532E-3</v>
      </c>
      <c r="M432" s="49">
        <f t="shared" si="342"/>
        <v>8.1205621660966013E-3</v>
      </c>
      <c r="N432" s="49">
        <f>ATAN((TAN(H432))/COS(K432))-H432</f>
        <v>2.5510637614023501E-5</v>
      </c>
      <c r="O432" s="49">
        <f t="shared" si="344"/>
        <v>6383591.8250784595</v>
      </c>
      <c r="P432" s="49">
        <f t="shared" si="345"/>
        <v>1.3900383797013694E-7</v>
      </c>
      <c r="Q432" s="49">
        <f>SIN(2*H432)</f>
        <v>0.96796481254964217</v>
      </c>
      <c r="R432" s="49">
        <f>+Q432*(COS(H432))^2</f>
        <v>0.60550355709756065</v>
      </c>
      <c r="S432" s="49">
        <f>H432+(Q432/2)</f>
        <v>1.1424796121494409</v>
      </c>
      <c r="T432" s="49">
        <f>((3*S432)+R432)/4</f>
        <v>1.0082355983864708</v>
      </c>
      <c r="U432" s="49">
        <f>(5*T432+R432*(COS(H432))^2)/3</f>
        <v>1.8066488229150457</v>
      </c>
      <c r="V432" s="49">
        <f t="shared" si="335"/>
        <v>5.0546225567071803E-3</v>
      </c>
      <c r="W432" s="49">
        <f t="shared" si="351"/>
        <v>4.2582015317955055E-5</v>
      </c>
      <c r="X432" s="49">
        <f>(35/27)*V432^3</f>
        <v>1.6740578955036711E-7</v>
      </c>
      <c r="Y432" s="49">
        <f t="shared" si="353"/>
        <v>4175759.9713941938</v>
      </c>
      <c r="Z432" s="29" t="str">
        <f t="shared" si="354"/>
        <v>S</v>
      </c>
      <c r="AA432" s="29" t="str">
        <f t="shared" si="355"/>
        <v>S</v>
      </c>
      <c r="AB432" s="29" t="str">
        <f t="shared" si="356"/>
        <v>U</v>
      </c>
      <c r="AC432" s="50">
        <f>M432*O432*(1+P432/3)+500000</f>
        <v>551838.3566604458</v>
      </c>
      <c r="AD432" s="50">
        <f t="shared" si="358"/>
        <v>4175922.8209145558</v>
      </c>
      <c r="AE432" s="51">
        <f t="shared" si="359"/>
        <v>10</v>
      </c>
      <c r="AF432" s="51" t="str">
        <f t="shared" si="360"/>
        <v>S</v>
      </c>
      <c r="AG432" s="40">
        <f t="shared" si="361"/>
        <v>-122</v>
      </c>
      <c r="AH432" s="41">
        <f t="shared" si="362"/>
        <v>-24</v>
      </c>
      <c r="AI432" s="42">
        <f t="shared" si="363"/>
        <v>-42.22</v>
      </c>
      <c r="AJ432" s="40">
        <f t="shared" si="364"/>
        <v>37</v>
      </c>
      <c r="AK432" s="41">
        <f t="shared" si="365"/>
        <v>43</v>
      </c>
      <c r="AL432" s="42">
        <f t="shared" si="366"/>
        <v>44.798999999999999</v>
      </c>
      <c r="AM432" s="43" t="str">
        <f t="shared" si="367"/>
        <v>-37º -43' -44,799" S</v>
      </c>
      <c r="AN432" s="43" t="str">
        <f t="shared" si="368"/>
        <v>122º 24' 42,22" W</v>
      </c>
      <c r="AO432" s="43" t="str">
        <f t="shared" si="369"/>
        <v>10 S 551838 4175923</v>
      </c>
    </row>
    <row r="433" spans="5:41" x14ac:dyDescent="0.25">
      <c r="E433" s="53">
        <v>37.76878</v>
      </c>
      <c r="F433" s="53">
        <v>-122.394232</v>
      </c>
      <c r="G433" s="52">
        <f t="shared" si="336"/>
        <v>-2.1361823338498045</v>
      </c>
      <c r="H433" s="52">
        <f>E433*PI()/180</f>
        <v>0.65918956546138396</v>
      </c>
      <c r="I433" s="52">
        <f t="shared" si="338"/>
        <v>10</v>
      </c>
      <c r="J433" s="52">
        <f t="shared" si="339"/>
        <v>-123</v>
      </c>
      <c r="K433" s="52">
        <f>+G433-((J433*PI())/180)</f>
        <v>1.0572646103220951E-2</v>
      </c>
      <c r="L433" s="52">
        <f>COS(H433)*SIN(K433)</f>
        <v>8.3574032962605484E-3</v>
      </c>
      <c r="M433" s="52">
        <f t="shared" si="342"/>
        <v>8.3575978820076748E-3</v>
      </c>
      <c r="N433" s="52">
        <f>ATAN((TAN(H433))/COS(K433))-H433</f>
        <v>2.706036446065152E-5</v>
      </c>
      <c r="O433" s="52">
        <f t="shared" si="344"/>
        <v>6383606.1834804909</v>
      </c>
      <c r="P433" s="52">
        <f t="shared" si="345"/>
        <v>1.4707942613958529E-7</v>
      </c>
      <c r="Q433" s="52">
        <f>SIN(2*H433)</f>
        <v>0.96831156786719053</v>
      </c>
      <c r="R433" s="52">
        <f>+Q433*(COS(H433))^2</f>
        <v>0.60507140832658735</v>
      </c>
      <c r="S433" s="52">
        <f>H433+(Q433/2)</f>
        <v>1.1433453493949792</v>
      </c>
      <c r="T433" s="52">
        <f>((3*S433)+R433)/4</f>
        <v>1.0087768641278814</v>
      </c>
      <c r="U433" s="52">
        <f>(5*T433+R433*(COS(H433))^2)/3</f>
        <v>1.8073256301851435</v>
      </c>
      <c r="V433" s="52">
        <f t="shared" si="335"/>
        <v>5.0546225567071803E-3</v>
      </c>
      <c r="W433" s="52">
        <f t="shared" si="351"/>
        <v>4.2582015317955055E-5</v>
      </c>
      <c r="X433" s="52">
        <f>(35/27)*V433^3</f>
        <v>1.6740578955036711E-7</v>
      </c>
      <c r="Y433" s="52">
        <f t="shared" si="353"/>
        <v>4180161.1725196228</v>
      </c>
      <c r="Z433" s="38" t="str">
        <f t="shared" si="354"/>
        <v>S</v>
      </c>
      <c r="AA433" s="38" t="str">
        <f t="shared" si="355"/>
        <v>S</v>
      </c>
      <c r="AB433" s="38" t="str">
        <f t="shared" si="356"/>
        <v>U</v>
      </c>
      <c r="AC433" s="50">
        <f>M433*O433*(1+P433/3)+500000</f>
        <v>553351.61613426916</v>
      </c>
      <c r="AD433" s="50">
        <f t="shared" si="358"/>
        <v>4180333.9152549282</v>
      </c>
      <c r="AE433" s="51">
        <f t="shared" si="359"/>
        <v>10</v>
      </c>
      <c r="AF433" s="51" t="str">
        <f t="shared" si="360"/>
        <v>S</v>
      </c>
      <c r="AG433" s="40">
        <f t="shared" si="361"/>
        <v>-122</v>
      </c>
      <c r="AH433" s="41">
        <f t="shared" si="362"/>
        <v>-23</v>
      </c>
      <c r="AI433" s="42">
        <f t="shared" si="363"/>
        <v>-39.234999999999999</v>
      </c>
      <c r="AJ433" s="40">
        <f t="shared" si="364"/>
        <v>37</v>
      </c>
      <c r="AK433" s="41">
        <f t="shared" si="365"/>
        <v>46</v>
      </c>
      <c r="AL433" s="42">
        <f t="shared" si="366"/>
        <v>7.6079999999999997</v>
      </c>
      <c r="AM433" s="43" t="str">
        <f t="shared" si="367"/>
        <v>-37º -46' -7,608" S</v>
      </c>
      <c r="AN433" s="43" t="str">
        <f t="shared" si="368"/>
        <v>122º 23' 39,235" W</v>
      </c>
      <c r="AO433" s="43" t="str">
        <f t="shared" si="369"/>
        <v>10 S 553352 4180334</v>
      </c>
    </row>
    <row r="434" spans="5:41" x14ac:dyDescent="0.25">
      <c r="E434" s="53">
        <v>37.768935999999997</v>
      </c>
      <c r="F434" s="53">
        <v>-122.421341</v>
      </c>
      <c r="G434" s="52">
        <f t="shared" si="336"/>
        <v>-2.1366554751567275</v>
      </c>
      <c r="H434" s="52">
        <f t="shared" ref="H434:H452" si="370">E434*PI()/180</f>
        <v>0.65919228817501696</v>
      </c>
      <c r="I434" s="52">
        <f t="shared" si="338"/>
        <v>10</v>
      </c>
      <c r="J434" s="52">
        <f t="shared" si="339"/>
        <v>-123</v>
      </c>
      <c r="K434" s="52">
        <f t="shared" ref="K434:K452" si="371">+G434-((J434*PI())/180)</f>
        <v>1.0099504796297953E-2</v>
      </c>
      <c r="L434" s="52">
        <f t="shared" ref="L434:L452" si="372">COS(H434)*SIN(K434)</f>
        <v>7.9833935028629684E-3</v>
      </c>
      <c r="M434" s="52">
        <f t="shared" si="342"/>
        <v>7.9835631154047161E-3</v>
      </c>
      <c r="N434" s="52">
        <f t="shared" ref="N434:N452" si="373">ATAN((TAN(H434))/COS(K434))-H434</f>
        <v>2.4692555983474307E-5</v>
      </c>
      <c r="O434" s="52">
        <f t="shared" si="344"/>
        <v>6383606.2399554383</v>
      </c>
      <c r="P434" s="52">
        <f t="shared" si="345"/>
        <v>1.3420870231824461E-7</v>
      </c>
      <c r="Q434" s="52">
        <f t="shared" ref="Q434:Q452" si="374">SIN(2*H434)</f>
        <v>0.96831292782262024</v>
      </c>
      <c r="R434" s="52">
        <f t="shared" ref="R434:R452" si="375">+Q434*(COS(H434))^2</f>
        <v>0.60506970522954051</v>
      </c>
      <c r="S434" s="52">
        <f t="shared" ref="S434:S452" si="376">H434+(Q434/2)</f>
        <v>1.143348752086327</v>
      </c>
      <c r="T434" s="52">
        <f t="shared" ref="T434:T452" si="377">((3*S434)+R434)/4</f>
        <v>1.0087789903721305</v>
      </c>
      <c r="U434" s="52">
        <f t="shared" ref="U434:U452" si="378">(5*T434+R434*(COS(H434))^2)/3</f>
        <v>1.8073282874432632</v>
      </c>
      <c r="V434" s="52">
        <f t="shared" si="335"/>
        <v>5.0546225567071803E-3</v>
      </c>
      <c r="W434" s="52">
        <f t="shared" si="351"/>
        <v>4.2582015317955055E-5</v>
      </c>
      <c r="X434" s="52">
        <f t="shared" ref="X434:X452" si="379">(35/27)*V434^3</f>
        <v>1.6740578955036711E-7</v>
      </c>
      <c r="Y434" s="52">
        <f t="shared" si="353"/>
        <v>4180178.4803624344</v>
      </c>
      <c r="Z434" s="38" t="str">
        <f t="shared" si="354"/>
        <v>S</v>
      </c>
      <c r="AA434" s="38" t="str">
        <f t="shared" si="355"/>
        <v>S</v>
      </c>
      <c r="AB434" s="38" t="str">
        <f t="shared" si="356"/>
        <v>U</v>
      </c>
      <c r="AC434" s="50">
        <f t="shared" ref="AC434:AC497" si="380">M434*O434*(1+P434/3)+500000</f>
        <v>550963.92560050962</v>
      </c>
      <c r="AD434" s="50">
        <f t="shared" si="358"/>
        <v>4180336.1079380461</v>
      </c>
      <c r="AE434" s="51">
        <f t="shared" si="359"/>
        <v>10</v>
      </c>
      <c r="AF434" s="51" t="str">
        <f t="shared" si="360"/>
        <v>S</v>
      </c>
      <c r="AG434" s="40">
        <f t="shared" si="361"/>
        <v>-122</v>
      </c>
      <c r="AH434" s="41">
        <f t="shared" si="362"/>
        <v>-25</v>
      </c>
      <c r="AI434" s="42">
        <f t="shared" si="363"/>
        <v>-16.827999999999999</v>
      </c>
      <c r="AJ434" s="40">
        <f t="shared" si="364"/>
        <v>37</v>
      </c>
      <c r="AK434" s="41">
        <f t="shared" si="365"/>
        <v>46</v>
      </c>
      <c r="AL434" s="42">
        <f t="shared" si="366"/>
        <v>8.17</v>
      </c>
      <c r="AM434" s="43" t="str">
        <f t="shared" si="367"/>
        <v>-37º -46' -8,17" S</v>
      </c>
      <c r="AN434" s="43" t="str">
        <f t="shared" si="368"/>
        <v>122º 25' 16,828" W</v>
      </c>
      <c r="AO434" s="43" t="str">
        <f t="shared" si="369"/>
        <v>10 S 550964 4180336</v>
      </c>
    </row>
    <row r="435" spans="5:41" x14ac:dyDescent="0.25">
      <c r="E435" s="53">
        <v>37.724843</v>
      </c>
      <c r="F435" s="53">
        <v>-122.43632599999999</v>
      </c>
      <c r="G435" s="52">
        <f t="shared" si="336"/>
        <v>-2.1369170127451387</v>
      </c>
      <c r="H435" s="52">
        <f t="shared" si="370"/>
        <v>0.65842272014793513</v>
      </c>
      <c r="I435" s="52">
        <f t="shared" si="338"/>
        <v>10</v>
      </c>
      <c r="J435" s="52">
        <f t="shared" si="339"/>
        <v>-123</v>
      </c>
      <c r="K435" s="52">
        <f t="shared" si="371"/>
        <v>9.8379672078867664E-3</v>
      </c>
      <c r="L435" s="52">
        <f t="shared" si="372"/>
        <v>7.7812963491442197E-3</v>
      </c>
      <c r="M435" s="52">
        <f t="shared" si="342"/>
        <v>7.781453403646243E-3</v>
      </c>
      <c r="N435" s="52">
        <f t="shared" si="373"/>
        <v>2.342087834650286E-5</v>
      </c>
      <c r="O435" s="52">
        <f t="shared" si="344"/>
        <v>6383590.2806791756</v>
      </c>
      <c r="P435" s="52">
        <f t="shared" si="345"/>
        <v>1.2765155091278178E-7</v>
      </c>
      <c r="Q435" s="52">
        <f t="shared" si="374"/>
        <v>0.96792739717978915</v>
      </c>
      <c r="R435" s="52">
        <f t="shared" si="375"/>
        <v>0.60554993797020995</v>
      </c>
      <c r="S435" s="52">
        <f t="shared" si="376"/>
        <v>1.1423864187378296</v>
      </c>
      <c r="T435" s="52">
        <f t="shared" si="377"/>
        <v>1.0081772985459247</v>
      </c>
      <c r="U435" s="52">
        <f t="shared" si="378"/>
        <v>1.806575880603938</v>
      </c>
      <c r="V435" s="52">
        <f t="shared" si="335"/>
        <v>5.0546225567071803E-3</v>
      </c>
      <c r="W435" s="52">
        <f t="shared" si="351"/>
        <v>4.2582015317955055E-5</v>
      </c>
      <c r="X435" s="52">
        <f t="shared" si="379"/>
        <v>1.6740578955036711E-7</v>
      </c>
      <c r="Y435" s="52">
        <f t="shared" si="353"/>
        <v>4175286.4812520384</v>
      </c>
      <c r="Z435" s="38" t="str">
        <f t="shared" si="354"/>
        <v>S</v>
      </c>
      <c r="AA435" s="38" t="str">
        <f t="shared" si="355"/>
        <v>S</v>
      </c>
      <c r="AB435" s="38" t="str">
        <f t="shared" si="356"/>
        <v>U</v>
      </c>
      <c r="AC435" s="50">
        <f t="shared" si="380"/>
        <v>549673.61243071186</v>
      </c>
      <c r="AD435" s="50">
        <f t="shared" si="358"/>
        <v>4175435.9905625014</v>
      </c>
      <c r="AE435" s="51">
        <f t="shared" si="359"/>
        <v>10</v>
      </c>
      <c r="AF435" s="51" t="str">
        <f t="shared" si="360"/>
        <v>S</v>
      </c>
      <c r="AG435" s="40">
        <f t="shared" si="361"/>
        <v>-122</v>
      </c>
      <c r="AH435" s="41">
        <f t="shared" si="362"/>
        <v>-26</v>
      </c>
      <c r="AI435" s="42">
        <f t="shared" si="363"/>
        <v>-10.773999999999999</v>
      </c>
      <c r="AJ435" s="40">
        <f t="shared" si="364"/>
        <v>37</v>
      </c>
      <c r="AK435" s="41">
        <f t="shared" si="365"/>
        <v>43</v>
      </c>
      <c r="AL435" s="42">
        <f t="shared" si="366"/>
        <v>29.434999999999999</v>
      </c>
      <c r="AM435" s="43" t="str">
        <f t="shared" si="367"/>
        <v>-37º -43' -29,435" S</v>
      </c>
      <c r="AN435" s="43" t="str">
        <f t="shared" si="368"/>
        <v>122º 26' 10,774" W</v>
      </c>
      <c r="AO435" s="43" t="str">
        <f t="shared" si="369"/>
        <v>10 S 549674 4175436</v>
      </c>
    </row>
    <row r="436" spans="5:41" x14ac:dyDescent="0.25">
      <c r="E436" s="53">
        <v>37.756348000000003</v>
      </c>
      <c r="F436" s="53">
        <v>-122.391891</v>
      </c>
      <c r="G436" s="52">
        <f t="shared" si="336"/>
        <v>-2.136141475692015</v>
      </c>
      <c r="H436" s="52">
        <f t="shared" si="370"/>
        <v>0.65897258612877607</v>
      </c>
      <c r="I436" s="52">
        <f t="shared" si="338"/>
        <v>10</v>
      </c>
      <c r="J436" s="52">
        <f t="shared" si="339"/>
        <v>-123</v>
      </c>
      <c r="K436" s="52">
        <f t="shared" si="371"/>
        <v>1.0613504261010487E-2</v>
      </c>
      <c r="L436" s="52">
        <f t="shared" si="372"/>
        <v>8.3911096575752797E-3</v>
      </c>
      <c r="M436" s="52">
        <f t="shared" si="342"/>
        <v>8.3913066072569403E-3</v>
      </c>
      <c r="N436" s="52">
        <f t="shared" si="373"/>
        <v>2.7266869957132123E-5</v>
      </c>
      <c r="O436" s="52">
        <f t="shared" si="344"/>
        <v>6383601.6831215443</v>
      </c>
      <c r="P436" s="52">
        <f t="shared" si="345"/>
        <v>1.483181006387006E-7</v>
      </c>
      <c r="Q436" s="52">
        <f t="shared" si="374"/>
        <v>0.96820309756365974</v>
      </c>
      <c r="R436" s="52">
        <f t="shared" si="375"/>
        <v>0.60520703976499157</v>
      </c>
      <c r="S436" s="52">
        <f t="shared" si="376"/>
        <v>1.1430741349106059</v>
      </c>
      <c r="T436" s="52">
        <f t="shared" si="377"/>
        <v>1.0086073611242024</v>
      </c>
      <c r="U436" s="52">
        <f t="shared" si="378"/>
        <v>1.8071137589895974</v>
      </c>
      <c r="V436" s="52">
        <f t="shared" si="335"/>
        <v>5.0546225567071803E-3</v>
      </c>
      <c r="W436" s="52">
        <f t="shared" si="351"/>
        <v>4.2582015317955055E-5</v>
      </c>
      <c r="X436" s="52">
        <f t="shared" si="379"/>
        <v>1.6740578955036711E-7</v>
      </c>
      <c r="Y436" s="52">
        <f t="shared" si="353"/>
        <v>4178781.87206158</v>
      </c>
      <c r="Z436" s="38" t="str">
        <f t="shared" si="354"/>
        <v>S</v>
      </c>
      <c r="AA436" s="38" t="str">
        <f t="shared" si="355"/>
        <v>S</v>
      </c>
      <c r="AB436" s="38" t="str">
        <f t="shared" si="356"/>
        <v>U</v>
      </c>
      <c r="AC436" s="50">
        <f t="shared" si="380"/>
        <v>553566.76162998099</v>
      </c>
      <c r="AD436" s="50">
        <f t="shared" si="358"/>
        <v>4178955.9329243479</v>
      </c>
      <c r="AE436" s="51">
        <f t="shared" si="359"/>
        <v>10</v>
      </c>
      <c r="AF436" s="51" t="str">
        <f t="shared" si="360"/>
        <v>S</v>
      </c>
      <c r="AG436" s="40">
        <f t="shared" si="361"/>
        <v>-122</v>
      </c>
      <c r="AH436" s="41">
        <f t="shared" si="362"/>
        <v>-23</v>
      </c>
      <c r="AI436" s="42">
        <f t="shared" si="363"/>
        <v>-30.808</v>
      </c>
      <c r="AJ436" s="40">
        <f t="shared" si="364"/>
        <v>37</v>
      </c>
      <c r="AK436" s="41">
        <f t="shared" si="365"/>
        <v>45</v>
      </c>
      <c r="AL436" s="42">
        <f t="shared" si="366"/>
        <v>22.853000000000002</v>
      </c>
      <c r="AM436" s="43" t="str">
        <f t="shared" si="367"/>
        <v>-37º -45' -22,853" S</v>
      </c>
      <c r="AN436" s="43" t="str">
        <f t="shared" si="368"/>
        <v>122º 23' 30,808" W</v>
      </c>
      <c r="AO436" s="43" t="str">
        <f t="shared" si="369"/>
        <v>10 S 553567 4178956</v>
      </c>
    </row>
    <row r="437" spans="5:41" x14ac:dyDescent="0.25">
      <c r="E437" s="53">
        <v>37.771253000000002</v>
      </c>
      <c r="F437" s="53">
        <v>-122.408979</v>
      </c>
      <c r="G437" s="52">
        <f t="shared" si="336"/>
        <v>-2.1364397175545959</v>
      </c>
      <c r="H437" s="52">
        <f t="shared" si="370"/>
        <v>0.65923272745378569</v>
      </c>
      <c r="I437" s="52">
        <f t="shared" si="338"/>
        <v>10</v>
      </c>
      <c r="J437" s="52">
        <f t="shared" si="339"/>
        <v>-123</v>
      </c>
      <c r="K437" s="52">
        <f t="shared" si="371"/>
        <v>1.0315262398429503E-2</v>
      </c>
      <c r="L437" s="52">
        <f t="shared" si="372"/>
        <v>8.1536827468424843E-3</v>
      </c>
      <c r="M437" s="52">
        <f t="shared" si="342"/>
        <v>8.1538634465700265E-3</v>
      </c>
      <c r="N437" s="52">
        <f t="shared" si="373"/>
        <v>2.5759411834469503E-5</v>
      </c>
      <c r="O437" s="52">
        <f t="shared" si="344"/>
        <v>6383607.078762738</v>
      </c>
      <c r="P437" s="52">
        <f t="shared" si="345"/>
        <v>1.3998670866335679E-7</v>
      </c>
      <c r="Q437" s="52">
        <f t="shared" si="374"/>
        <v>0.96833312326753085</v>
      </c>
      <c r="R437" s="52">
        <f t="shared" si="375"/>
        <v>0.60504440649311542</v>
      </c>
      <c r="S437" s="52">
        <f t="shared" si="376"/>
        <v>1.1433992890875511</v>
      </c>
      <c r="T437" s="52">
        <f t="shared" si="377"/>
        <v>1.0088105684389421</v>
      </c>
      <c r="U437" s="52">
        <f t="shared" si="378"/>
        <v>1.8073677505803607</v>
      </c>
      <c r="V437" s="52">
        <f t="shared" si="335"/>
        <v>5.0546225567071803E-3</v>
      </c>
      <c r="W437" s="52">
        <f t="shared" si="351"/>
        <v>4.2582015317955055E-5</v>
      </c>
      <c r="X437" s="52">
        <f t="shared" si="379"/>
        <v>1.6740578955036711E-7</v>
      </c>
      <c r="Y437" s="52">
        <f t="shared" si="353"/>
        <v>4180435.546261373</v>
      </c>
      <c r="Z437" s="38" t="str">
        <f t="shared" si="354"/>
        <v>S</v>
      </c>
      <c r="AA437" s="38" t="str">
        <f t="shared" si="355"/>
        <v>S</v>
      </c>
      <c r="AB437" s="38" t="str">
        <f t="shared" si="356"/>
        <v>U</v>
      </c>
      <c r="AC437" s="50">
        <f t="shared" si="380"/>
        <v>552051.06284560799</v>
      </c>
      <c r="AD437" s="50">
        <f t="shared" si="358"/>
        <v>4180599.9842481236</v>
      </c>
      <c r="AE437" s="51">
        <f t="shared" si="359"/>
        <v>10</v>
      </c>
      <c r="AF437" s="51" t="str">
        <f t="shared" si="360"/>
        <v>S</v>
      </c>
      <c r="AG437" s="40">
        <f t="shared" si="361"/>
        <v>-122</v>
      </c>
      <c r="AH437" s="41">
        <f t="shared" si="362"/>
        <v>-24</v>
      </c>
      <c r="AI437" s="42">
        <f t="shared" si="363"/>
        <v>-32.323999999999998</v>
      </c>
      <c r="AJ437" s="40">
        <f t="shared" si="364"/>
        <v>37</v>
      </c>
      <c r="AK437" s="41">
        <f t="shared" si="365"/>
        <v>46</v>
      </c>
      <c r="AL437" s="42">
        <f t="shared" si="366"/>
        <v>16.510999999999999</v>
      </c>
      <c r="AM437" s="43" t="str">
        <f t="shared" si="367"/>
        <v>-37º -46' -16,511" S</v>
      </c>
      <c r="AN437" s="43" t="str">
        <f t="shared" si="368"/>
        <v>122º 24' 32,324" W</v>
      </c>
      <c r="AO437" s="43" t="str">
        <f t="shared" si="369"/>
        <v>10 S 552051 4180600</v>
      </c>
    </row>
    <row r="438" spans="5:41" x14ac:dyDescent="0.25">
      <c r="E438" s="53">
        <v>37.793571</v>
      </c>
      <c r="F438" s="53">
        <v>-122.42551400000001</v>
      </c>
      <c r="G438" s="52">
        <f t="shared" si="336"/>
        <v>-2.1367283077464134</v>
      </c>
      <c r="H438" s="52">
        <f t="shared" si="370"/>
        <v>0.65962225003624586</v>
      </c>
      <c r="I438" s="52">
        <f t="shared" si="338"/>
        <v>10</v>
      </c>
      <c r="J438" s="52">
        <f t="shared" si="339"/>
        <v>-123</v>
      </c>
      <c r="K438" s="52">
        <f t="shared" si="371"/>
        <v>1.002667220661202E-2</v>
      </c>
      <c r="L438" s="52">
        <f t="shared" si="372"/>
        <v>7.9231820519346952E-3</v>
      </c>
      <c r="M438" s="52">
        <f t="shared" si="342"/>
        <v>7.9233478555547788E-3</v>
      </c>
      <c r="N438" s="52">
        <f t="shared" si="373"/>
        <v>2.4343079405242385E-5</v>
      </c>
      <c r="O438" s="52">
        <f t="shared" si="344"/>
        <v>6383615.1593039343</v>
      </c>
      <c r="P438" s="52">
        <f t="shared" si="345"/>
        <v>1.3210373824376531E-7</v>
      </c>
      <c r="Q438" s="52">
        <f t="shared" si="374"/>
        <v>0.96852732713871181</v>
      </c>
      <c r="R438" s="52">
        <f t="shared" si="375"/>
        <v>0.60480039789482465</v>
      </c>
      <c r="S438" s="52">
        <f t="shared" si="376"/>
        <v>1.1438859136056019</v>
      </c>
      <c r="T438" s="52">
        <f t="shared" si="377"/>
        <v>1.0091145346779076</v>
      </c>
      <c r="U438" s="52">
        <f t="shared" si="378"/>
        <v>1.8077474909091418</v>
      </c>
      <c r="V438" s="52">
        <f t="shared" si="335"/>
        <v>5.0546225567071803E-3</v>
      </c>
      <c r="W438" s="52">
        <f t="shared" si="351"/>
        <v>4.2582015317955055E-5</v>
      </c>
      <c r="X438" s="52">
        <f t="shared" si="379"/>
        <v>1.6740578955036711E-7</v>
      </c>
      <c r="Y438" s="52">
        <f t="shared" si="353"/>
        <v>4182911.6829710924</v>
      </c>
      <c r="Z438" s="38" t="str">
        <f t="shared" si="354"/>
        <v>S</v>
      </c>
      <c r="AA438" s="38" t="str">
        <f t="shared" si="355"/>
        <v>S</v>
      </c>
      <c r="AB438" s="38" t="str">
        <f t="shared" si="356"/>
        <v>U</v>
      </c>
      <c r="AC438" s="50">
        <f t="shared" si="380"/>
        <v>550579.60571040935</v>
      </c>
      <c r="AD438" s="50">
        <f t="shared" si="358"/>
        <v>4183067.0798423365</v>
      </c>
      <c r="AE438" s="51">
        <f t="shared" si="359"/>
        <v>10</v>
      </c>
      <c r="AF438" s="51" t="str">
        <f t="shared" si="360"/>
        <v>S</v>
      </c>
      <c r="AG438" s="40">
        <f t="shared" si="361"/>
        <v>-122</v>
      </c>
      <c r="AH438" s="41">
        <f t="shared" si="362"/>
        <v>-25</v>
      </c>
      <c r="AI438" s="42">
        <f t="shared" si="363"/>
        <v>-31.85</v>
      </c>
      <c r="AJ438" s="40">
        <f t="shared" si="364"/>
        <v>37</v>
      </c>
      <c r="AK438" s="41">
        <f t="shared" si="365"/>
        <v>47</v>
      </c>
      <c r="AL438" s="42">
        <f t="shared" si="366"/>
        <v>36.856000000000002</v>
      </c>
      <c r="AM438" s="43" t="str">
        <f t="shared" si="367"/>
        <v>-37º -47' -36,856" S</v>
      </c>
      <c r="AN438" s="43" t="str">
        <f t="shared" si="368"/>
        <v>122º 25' 31,85" W</v>
      </c>
      <c r="AO438" s="43" t="str">
        <f t="shared" si="369"/>
        <v>10 S 550580 4183067</v>
      </c>
    </row>
    <row r="439" spans="5:41" x14ac:dyDescent="0.25">
      <c r="E439" s="53">
        <v>37.709327999999999</v>
      </c>
      <c r="F439" s="53">
        <v>-122.44541700000001</v>
      </c>
      <c r="G439" s="52">
        <f t="shared" si="336"/>
        <v>-2.1370756806274378</v>
      </c>
      <c r="H439" s="52">
        <f t="shared" si="370"/>
        <v>0.65815193231448821</v>
      </c>
      <c r="I439" s="52">
        <f t="shared" si="338"/>
        <v>10</v>
      </c>
      <c r="J439" s="52">
        <f t="shared" si="339"/>
        <v>-123</v>
      </c>
      <c r="K439" s="52">
        <f t="shared" si="371"/>
        <v>9.6792993255876425E-3</v>
      </c>
      <c r="L439" s="52">
        <f t="shared" si="372"/>
        <v>7.6574060736548958E-3</v>
      </c>
      <c r="M439" s="52">
        <f t="shared" si="342"/>
        <v>7.6575557451373181E-3</v>
      </c>
      <c r="N439" s="52">
        <f t="shared" si="373"/>
        <v>2.2668295127203919E-5</v>
      </c>
      <c r="O439" s="52">
        <f t="shared" si="344"/>
        <v>6383584.6666326411</v>
      </c>
      <c r="P439" s="52">
        <f t="shared" si="345"/>
        <v>1.2367071886790083E-7</v>
      </c>
      <c r="Q439" s="52">
        <f t="shared" si="374"/>
        <v>0.96779119513899126</v>
      </c>
      <c r="R439" s="52">
        <f t="shared" si="375"/>
        <v>0.60571837102377979</v>
      </c>
      <c r="S439" s="52">
        <f t="shared" si="376"/>
        <v>1.1420475298839838</v>
      </c>
      <c r="T439" s="52">
        <f t="shared" si="377"/>
        <v>1.007965240168933</v>
      </c>
      <c r="U439" s="52">
        <f t="shared" si="378"/>
        <v>1.8063104911973555</v>
      </c>
      <c r="V439" s="52">
        <f t="shared" si="335"/>
        <v>5.0546225567071803E-3</v>
      </c>
      <c r="W439" s="52">
        <f t="shared" si="351"/>
        <v>4.2582015317955055E-5</v>
      </c>
      <c r="X439" s="52">
        <f t="shared" si="379"/>
        <v>1.6740578955036711E-7</v>
      </c>
      <c r="Y439" s="52">
        <f t="shared" si="353"/>
        <v>4173565.1426843982</v>
      </c>
      <c r="Z439" s="38" t="str">
        <f t="shared" si="354"/>
        <v>S</v>
      </c>
      <c r="AA439" s="38" t="str">
        <f t="shared" si="355"/>
        <v>S</v>
      </c>
      <c r="AB439" s="38" t="str">
        <f t="shared" si="356"/>
        <v>U</v>
      </c>
      <c r="AC439" s="50">
        <f t="shared" si="380"/>
        <v>548882.65745366097</v>
      </c>
      <c r="AD439" s="50">
        <f t="shared" si="358"/>
        <v>4173709.8476834865</v>
      </c>
      <c r="AE439" s="51">
        <f t="shared" si="359"/>
        <v>10</v>
      </c>
      <c r="AF439" s="51" t="str">
        <f t="shared" si="360"/>
        <v>S</v>
      </c>
      <c r="AG439" s="40">
        <f t="shared" si="361"/>
        <v>-122</v>
      </c>
      <c r="AH439" s="41">
        <f t="shared" si="362"/>
        <v>-26</v>
      </c>
      <c r="AI439" s="42">
        <f t="shared" si="363"/>
        <v>-43.500999999999998</v>
      </c>
      <c r="AJ439" s="40">
        <f t="shared" si="364"/>
        <v>37</v>
      </c>
      <c r="AK439" s="41">
        <f t="shared" si="365"/>
        <v>42</v>
      </c>
      <c r="AL439" s="42">
        <f t="shared" si="366"/>
        <v>33.581000000000003</v>
      </c>
      <c r="AM439" s="43" t="str">
        <f t="shared" si="367"/>
        <v>-37º -42' -33,581" S</v>
      </c>
      <c r="AN439" s="43" t="str">
        <f t="shared" si="368"/>
        <v>122º 26' 43,501" W</v>
      </c>
      <c r="AO439" s="43" t="str">
        <f t="shared" si="369"/>
        <v>10 S 548883 4173710</v>
      </c>
    </row>
    <row r="440" spans="5:41" x14ac:dyDescent="0.25">
      <c r="E440" s="53">
        <v>37.713374999999999</v>
      </c>
      <c r="F440" s="53">
        <v>-122.435958</v>
      </c>
      <c r="G440" s="52">
        <f t="shared" si="336"/>
        <v>-2.1369105899334913</v>
      </c>
      <c r="H440" s="52">
        <f t="shared" si="370"/>
        <v>0.65822256578931648</v>
      </c>
      <c r="I440" s="52">
        <f t="shared" si="338"/>
        <v>10</v>
      </c>
      <c r="J440" s="52">
        <f t="shared" si="339"/>
        <v>-123</v>
      </c>
      <c r="K440" s="52">
        <f t="shared" si="371"/>
        <v>9.8443900195341882E-3</v>
      </c>
      <c r="L440" s="52">
        <f t="shared" si="372"/>
        <v>7.7875817311701019E-3</v>
      </c>
      <c r="M440" s="52">
        <f t="shared" si="342"/>
        <v>7.7877391665736075E-3</v>
      </c>
      <c r="N440" s="52">
        <f t="shared" si="373"/>
        <v>2.3449031787858843E-5</v>
      </c>
      <c r="O440" s="52">
        <f t="shared" si="344"/>
        <v>6383586.1309473263</v>
      </c>
      <c r="P440" s="52">
        <f t="shared" si="345"/>
        <v>1.2789745675810069E-7</v>
      </c>
      <c r="Q440" s="52">
        <f t="shared" si="374"/>
        <v>0.96782675003710439</v>
      </c>
      <c r="R440" s="52">
        <f t="shared" si="375"/>
        <v>0.60567446366444411</v>
      </c>
      <c r="S440" s="52">
        <f t="shared" si="376"/>
        <v>1.1421359408078686</v>
      </c>
      <c r="T440" s="52">
        <f t="shared" si="377"/>
        <v>1.0080205715220125</v>
      </c>
      <c r="U440" s="52">
        <f t="shared" si="378"/>
        <v>1.8063797486714803</v>
      </c>
      <c r="V440" s="52">
        <f t="shared" si="335"/>
        <v>5.0546225567071803E-3</v>
      </c>
      <c r="W440" s="52">
        <f t="shared" si="351"/>
        <v>4.2582015317955055E-5</v>
      </c>
      <c r="X440" s="52">
        <f t="shared" si="379"/>
        <v>1.6740578955036711E-7</v>
      </c>
      <c r="Y440" s="52">
        <f t="shared" si="353"/>
        <v>4174014.1436763862</v>
      </c>
      <c r="Z440" s="38" t="str">
        <f t="shared" si="354"/>
        <v>S</v>
      </c>
      <c r="AA440" s="38" t="str">
        <f t="shared" si="355"/>
        <v>S</v>
      </c>
      <c r="AB440" s="38" t="str">
        <f t="shared" si="356"/>
        <v>U</v>
      </c>
      <c r="AC440" s="50">
        <f t="shared" si="380"/>
        <v>549713.70585459331</v>
      </c>
      <c r="AD440" s="50">
        <f t="shared" si="358"/>
        <v>4174163.8326096362</v>
      </c>
      <c r="AE440" s="51">
        <f t="shared" si="359"/>
        <v>10</v>
      </c>
      <c r="AF440" s="51" t="str">
        <f t="shared" si="360"/>
        <v>S</v>
      </c>
      <c r="AG440" s="40">
        <f t="shared" si="361"/>
        <v>-122</v>
      </c>
      <c r="AH440" s="41">
        <f t="shared" si="362"/>
        <v>-26</v>
      </c>
      <c r="AI440" s="42">
        <f t="shared" si="363"/>
        <v>-9.4489999999999998</v>
      </c>
      <c r="AJ440" s="40">
        <f t="shared" si="364"/>
        <v>37</v>
      </c>
      <c r="AK440" s="41">
        <f t="shared" si="365"/>
        <v>42</v>
      </c>
      <c r="AL440" s="42">
        <f t="shared" si="366"/>
        <v>48.15</v>
      </c>
      <c r="AM440" s="43" t="str">
        <f t="shared" si="367"/>
        <v>-37º -42' -48,15" S</v>
      </c>
      <c r="AN440" s="43" t="str">
        <f t="shared" si="368"/>
        <v>122º 26' 9,449" W</v>
      </c>
      <c r="AO440" s="43" t="str">
        <f t="shared" si="369"/>
        <v>10 S 549714 4174164</v>
      </c>
    </row>
    <row r="441" spans="5:41" x14ac:dyDescent="0.25">
      <c r="E441" s="53">
        <v>37.718321000000003</v>
      </c>
      <c r="F441" s="53">
        <v>-122.431673</v>
      </c>
      <c r="G441" s="52">
        <f t="shared" si="336"/>
        <v>-2.1368358025750434</v>
      </c>
      <c r="H441" s="52">
        <f t="shared" si="370"/>
        <v>0.65830888977412017</v>
      </c>
      <c r="I441" s="52">
        <f t="shared" si="338"/>
        <v>10</v>
      </c>
      <c r="J441" s="52">
        <f t="shared" si="339"/>
        <v>-123</v>
      </c>
      <c r="K441" s="52">
        <f t="shared" si="371"/>
        <v>9.9191773779820913E-3</v>
      </c>
      <c r="L441" s="52">
        <f t="shared" si="372"/>
        <v>7.8462178760535795E-3</v>
      </c>
      <c r="M441" s="52">
        <f t="shared" si="342"/>
        <v>7.8463788945913222E-3</v>
      </c>
      <c r="N441" s="52">
        <f t="shared" si="373"/>
        <v>2.3807743652515256E-5</v>
      </c>
      <c r="O441" s="52">
        <f t="shared" si="344"/>
        <v>6383587.9206190584</v>
      </c>
      <c r="P441" s="52">
        <f t="shared" si="345"/>
        <v>1.2981344685016552E-7</v>
      </c>
      <c r="Q441" s="52">
        <f t="shared" si="374"/>
        <v>0.96787017686857402</v>
      </c>
      <c r="R441" s="52">
        <f t="shared" si="375"/>
        <v>0.60562077641967005</v>
      </c>
      <c r="S441" s="52">
        <f t="shared" si="376"/>
        <v>1.1422439782084073</v>
      </c>
      <c r="T441" s="52">
        <f t="shared" si="377"/>
        <v>1.0080881777612229</v>
      </c>
      <c r="U441" s="52">
        <f t="shared" si="378"/>
        <v>1.8064643601775738</v>
      </c>
      <c r="V441" s="52">
        <f t="shared" si="335"/>
        <v>5.0546225567071803E-3</v>
      </c>
      <c r="W441" s="52">
        <f t="shared" si="351"/>
        <v>4.2582015317955055E-5</v>
      </c>
      <c r="X441" s="52">
        <f t="shared" si="379"/>
        <v>1.6740578955036711E-7</v>
      </c>
      <c r="Y441" s="52">
        <f t="shared" si="353"/>
        <v>4174562.8861039607</v>
      </c>
      <c r="Z441" s="38" t="str">
        <f t="shared" si="354"/>
        <v>S</v>
      </c>
      <c r="AA441" s="38" t="str">
        <f t="shared" si="355"/>
        <v>S</v>
      </c>
      <c r="AB441" s="38" t="str">
        <f t="shared" si="356"/>
        <v>U</v>
      </c>
      <c r="AC441" s="50">
        <f t="shared" si="380"/>
        <v>550088.05169948097</v>
      </c>
      <c r="AD441" s="50">
        <f t="shared" si="358"/>
        <v>4174714.8649484869</v>
      </c>
      <c r="AE441" s="51">
        <f t="shared" si="359"/>
        <v>10</v>
      </c>
      <c r="AF441" s="51" t="str">
        <f t="shared" si="360"/>
        <v>S</v>
      </c>
      <c r="AG441" s="40">
        <f t="shared" si="361"/>
        <v>-122</v>
      </c>
      <c r="AH441" s="41">
        <f t="shared" si="362"/>
        <v>-25</v>
      </c>
      <c r="AI441" s="42">
        <f t="shared" si="363"/>
        <v>-54.023000000000003</v>
      </c>
      <c r="AJ441" s="40">
        <f t="shared" si="364"/>
        <v>37</v>
      </c>
      <c r="AK441" s="41">
        <f t="shared" si="365"/>
        <v>43</v>
      </c>
      <c r="AL441" s="42">
        <f t="shared" si="366"/>
        <v>5.9560000000000004</v>
      </c>
      <c r="AM441" s="43" t="str">
        <f t="shared" si="367"/>
        <v>-37º -43' -5,956" S</v>
      </c>
      <c r="AN441" s="43" t="str">
        <f t="shared" si="368"/>
        <v>122º 25' 54,023" W</v>
      </c>
      <c r="AO441" s="43" t="str">
        <f t="shared" si="369"/>
        <v>10 S 550088 4174715</v>
      </c>
    </row>
    <row r="442" spans="5:41" x14ac:dyDescent="0.25">
      <c r="E442" s="53">
        <v>37.765234</v>
      </c>
      <c r="F442" s="53">
        <v>-122.404861</v>
      </c>
      <c r="G442" s="52">
        <f t="shared" si="336"/>
        <v>-2.1363678448959984</v>
      </c>
      <c r="H442" s="52">
        <f t="shared" si="370"/>
        <v>0.65912767608610823</v>
      </c>
      <c r="I442" s="52">
        <f t="shared" si="338"/>
        <v>10</v>
      </c>
      <c r="J442" s="52">
        <f t="shared" si="339"/>
        <v>-123</v>
      </c>
      <c r="K442" s="52">
        <f t="shared" si="371"/>
        <v>1.0387135057027042E-2</v>
      </c>
      <c r="L442" s="52">
        <f t="shared" si="372"/>
        <v>8.2111606429198965E-3</v>
      </c>
      <c r="M442" s="52">
        <f t="shared" si="342"/>
        <v>8.2113451911824519E-3</v>
      </c>
      <c r="N442" s="52">
        <f t="shared" si="373"/>
        <v>2.6118218696025153E-5</v>
      </c>
      <c r="O442" s="52">
        <f t="shared" si="344"/>
        <v>6383604.8997832807</v>
      </c>
      <c r="P442" s="52">
        <f t="shared" si="345"/>
        <v>1.4199048763808356E-7</v>
      </c>
      <c r="Q442" s="52">
        <f t="shared" si="374"/>
        <v>0.96828064729006025</v>
      </c>
      <c r="R442" s="52">
        <f t="shared" si="375"/>
        <v>0.60511011329179765</v>
      </c>
      <c r="S442" s="52">
        <f t="shared" si="376"/>
        <v>1.1432679997311384</v>
      </c>
      <c r="T442" s="52">
        <f t="shared" si="377"/>
        <v>1.0087285281213032</v>
      </c>
      <c r="U442" s="52">
        <f t="shared" si="378"/>
        <v>1.80726521959206</v>
      </c>
      <c r="V442" s="52">
        <f t="shared" si="335"/>
        <v>5.0546225567071803E-3</v>
      </c>
      <c r="W442" s="52">
        <f t="shared" si="351"/>
        <v>4.2582015317955055E-5</v>
      </c>
      <c r="X442" s="52">
        <f t="shared" si="379"/>
        <v>1.6740578955036711E-7</v>
      </c>
      <c r="Y442" s="52">
        <f t="shared" si="353"/>
        <v>4179767.7520626462</v>
      </c>
      <c r="Z442" s="38" t="str">
        <f t="shared" si="354"/>
        <v>S</v>
      </c>
      <c r="AA442" s="38" t="str">
        <f t="shared" si="355"/>
        <v>S</v>
      </c>
      <c r="AB442" s="38" t="str">
        <f t="shared" si="356"/>
        <v>U</v>
      </c>
      <c r="AC442" s="50">
        <f t="shared" si="380"/>
        <v>552417.98587719584</v>
      </c>
      <c r="AD442" s="50">
        <f t="shared" si="358"/>
        <v>4179934.4804751617</v>
      </c>
      <c r="AE442" s="51">
        <f t="shared" si="359"/>
        <v>10</v>
      </c>
      <c r="AF442" s="51" t="str">
        <f t="shared" si="360"/>
        <v>S</v>
      </c>
      <c r="AG442" s="40">
        <f t="shared" si="361"/>
        <v>-122</v>
      </c>
      <c r="AH442" s="41">
        <f t="shared" si="362"/>
        <v>-24</v>
      </c>
      <c r="AI442" s="42">
        <f t="shared" si="363"/>
        <v>-17.5</v>
      </c>
      <c r="AJ442" s="40">
        <f t="shared" si="364"/>
        <v>37</v>
      </c>
      <c r="AK442" s="41">
        <f t="shared" si="365"/>
        <v>45</v>
      </c>
      <c r="AL442" s="42">
        <f t="shared" si="366"/>
        <v>54.841999999999999</v>
      </c>
      <c r="AM442" s="43" t="str">
        <f t="shared" si="367"/>
        <v>-37º -45' -54,842" S</v>
      </c>
      <c r="AN442" s="43" t="str">
        <f t="shared" si="368"/>
        <v>122º 24' 17,5" W</v>
      </c>
      <c r="AO442" s="43" t="str">
        <f t="shared" si="369"/>
        <v>10 S 552418 4179934</v>
      </c>
    </row>
    <row r="443" spans="5:41" x14ac:dyDescent="0.25">
      <c r="E443" s="53">
        <v>37.775663000000002</v>
      </c>
      <c r="F443" s="53">
        <v>-122.419449</v>
      </c>
      <c r="G443" s="52">
        <f t="shared" si="336"/>
        <v>-2.1366224535272798</v>
      </c>
      <c r="H443" s="52">
        <f t="shared" si="370"/>
        <v>0.65930969647379878</v>
      </c>
      <c r="I443" s="52">
        <f t="shared" si="338"/>
        <v>10</v>
      </c>
      <c r="J443" s="52">
        <f t="shared" si="339"/>
        <v>-123</v>
      </c>
      <c r="K443" s="52">
        <f t="shared" si="371"/>
        <v>1.0132526425745692E-2</v>
      </c>
      <c r="L443" s="52">
        <f t="shared" si="372"/>
        <v>8.008766669123691E-3</v>
      </c>
      <c r="M443" s="52">
        <f t="shared" si="342"/>
        <v>8.0089379040621661E-3</v>
      </c>
      <c r="N443" s="52">
        <f t="shared" si="373"/>
        <v>2.485579913480418E-5</v>
      </c>
      <c r="O443" s="52">
        <f t="shared" si="344"/>
        <v>6383608.6753334207</v>
      </c>
      <c r="P443" s="52">
        <f t="shared" si="345"/>
        <v>1.3503861637426538E-7</v>
      </c>
      <c r="Q443" s="52">
        <f t="shared" si="374"/>
        <v>0.96837154422625404</v>
      </c>
      <c r="R443" s="52">
        <f t="shared" si="375"/>
        <v>0.60499623733084507</v>
      </c>
      <c r="S443" s="52">
        <f t="shared" si="376"/>
        <v>1.1434954685869259</v>
      </c>
      <c r="T443" s="52">
        <f t="shared" si="377"/>
        <v>1.0088706607729057</v>
      </c>
      <c r="U443" s="52">
        <f t="shared" si="378"/>
        <v>1.8074428411896679</v>
      </c>
      <c r="V443" s="52">
        <f t="shared" si="335"/>
        <v>5.0546225567071803E-3</v>
      </c>
      <c r="W443" s="52">
        <f t="shared" si="351"/>
        <v>4.2582015317955055E-5</v>
      </c>
      <c r="X443" s="52">
        <f t="shared" si="379"/>
        <v>1.6740578955036711E-7</v>
      </c>
      <c r="Y443" s="52">
        <f t="shared" si="353"/>
        <v>4180924.8260469004</v>
      </c>
      <c r="Z443" s="38" t="str">
        <f t="shared" si="354"/>
        <v>S</v>
      </c>
      <c r="AA443" s="38" t="str">
        <f t="shared" si="355"/>
        <v>S</v>
      </c>
      <c r="AB443" s="38" t="str">
        <f t="shared" si="356"/>
        <v>U</v>
      </c>
      <c r="AC443" s="50">
        <f t="shared" si="380"/>
        <v>551125.92778590263</v>
      </c>
      <c r="AD443" s="50">
        <f t="shared" si="358"/>
        <v>4181083.4957633163</v>
      </c>
      <c r="AE443" s="51">
        <f t="shared" si="359"/>
        <v>10</v>
      </c>
      <c r="AF443" s="51" t="str">
        <f t="shared" si="360"/>
        <v>S</v>
      </c>
      <c r="AG443" s="40">
        <f t="shared" si="361"/>
        <v>-122</v>
      </c>
      <c r="AH443" s="41">
        <f t="shared" si="362"/>
        <v>-25</v>
      </c>
      <c r="AI443" s="42">
        <f t="shared" si="363"/>
        <v>-10.016</v>
      </c>
      <c r="AJ443" s="40">
        <f t="shared" si="364"/>
        <v>37</v>
      </c>
      <c r="AK443" s="41">
        <f t="shared" si="365"/>
        <v>46</v>
      </c>
      <c r="AL443" s="42">
        <f t="shared" si="366"/>
        <v>32.387</v>
      </c>
      <c r="AM443" s="43" t="str">
        <f t="shared" si="367"/>
        <v>-37º -46' -32,387" S</v>
      </c>
      <c r="AN443" s="43" t="str">
        <f t="shared" si="368"/>
        <v>122º 25' 10,016" W</v>
      </c>
      <c r="AO443" s="43" t="str">
        <f t="shared" si="369"/>
        <v>10 S 551126 4181083</v>
      </c>
    </row>
    <row r="444" spans="5:41" x14ac:dyDescent="0.25">
      <c r="E444" s="53">
        <v>37.777973000000003</v>
      </c>
      <c r="F444" s="53">
        <v>-122.44687399999999</v>
      </c>
      <c r="G444" s="52">
        <f t="shared" si="336"/>
        <v>-2.1371011100746391</v>
      </c>
      <c r="H444" s="52">
        <f t="shared" si="370"/>
        <v>0.65935001357951983</v>
      </c>
      <c r="I444" s="52">
        <f t="shared" si="338"/>
        <v>10</v>
      </c>
      <c r="J444" s="52">
        <f t="shared" si="339"/>
        <v>-123</v>
      </c>
      <c r="K444" s="52">
        <f t="shared" si="371"/>
        <v>9.6538698783863452E-3</v>
      </c>
      <c r="L444" s="52">
        <f t="shared" si="372"/>
        <v>7.630209313521018E-3</v>
      </c>
      <c r="M444" s="52">
        <f t="shared" si="342"/>
        <v>7.630357395862126E-3</v>
      </c>
      <c r="N444" s="52">
        <f t="shared" si="373"/>
        <v>2.2563330288827288E-5</v>
      </c>
      <c r="O444" s="52">
        <f t="shared" si="344"/>
        <v>6383609.5116581041</v>
      </c>
      <c r="P444" s="52">
        <f t="shared" si="345"/>
        <v>1.2256620693299726E-7</v>
      </c>
      <c r="Q444" s="52">
        <f t="shared" si="374"/>
        <v>0.96839166033224944</v>
      </c>
      <c r="R444" s="52">
        <f t="shared" si="375"/>
        <v>0.60497099671528998</v>
      </c>
      <c r="S444" s="52">
        <f t="shared" si="376"/>
        <v>1.1435458437456445</v>
      </c>
      <c r="T444" s="52">
        <f t="shared" si="377"/>
        <v>1.0089021319880558</v>
      </c>
      <c r="U444" s="52">
        <f t="shared" si="378"/>
        <v>1.8074821636417868</v>
      </c>
      <c r="V444" s="52">
        <f t="shared" si="335"/>
        <v>5.0546225567071803E-3</v>
      </c>
      <c r="W444" s="52">
        <f t="shared" si="351"/>
        <v>4.2582015317955055E-5</v>
      </c>
      <c r="X444" s="52">
        <f t="shared" si="379"/>
        <v>1.6740578955036711E-7</v>
      </c>
      <c r="Y444" s="52">
        <f t="shared" si="353"/>
        <v>4181181.1156048817</v>
      </c>
      <c r="Z444" s="38" t="str">
        <f t="shared" si="354"/>
        <v>S</v>
      </c>
      <c r="AA444" s="38" t="str">
        <f t="shared" si="355"/>
        <v>S</v>
      </c>
      <c r="AB444" s="38" t="str">
        <f t="shared" si="356"/>
        <v>U</v>
      </c>
      <c r="AC444" s="50">
        <f t="shared" si="380"/>
        <v>548709.22403961106</v>
      </c>
      <c r="AD444" s="50">
        <f t="shared" si="358"/>
        <v>4181325.1511123818</v>
      </c>
      <c r="AE444" s="51">
        <f t="shared" si="359"/>
        <v>10</v>
      </c>
      <c r="AF444" s="51" t="str">
        <f t="shared" si="360"/>
        <v>S</v>
      </c>
      <c r="AG444" s="40">
        <f t="shared" si="361"/>
        <v>-122</v>
      </c>
      <c r="AH444" s="41">
        <f t="shared" si="362"/>
        <v>-26</v>
      </c>
      <c r="AI444" s="42">
        <f t="shared" si="363"/>
        <v>-48.746000000000002</v>
      </c>
      <c r="AJ444" s="40">
        <f t="shared" si="364"/>
        <v>37</v>
      </c>
      <c r="AK444" s="41">
        <f t="shared" si="365"/>
        <v>46</v>
      </c>
      <c r="AL444" s="42">
        <f t="shared" si="366"/>
        <v>40.703000000000003</v>
      </c>
      <c r="AM444" s="43" t="str">
        <f t="shared" si="367"/>
        <v>-37º -46' -40,703" S</v>
      </c>
      <c r="AN444" s="43" t="str">
        <f t="shared" si="368"/>
        <v>122º 26' 48,746" W</v>
      </c>
      <c r="AO444" s="43" t="str">
        <f t="shared" si="369"/>
        <v>10 S 548709 4181325</v>
      </c>
    </row>
    <row r="445" spans="5:41" x14ac:dyDescent="0.25">
      <c r="E445" s="53">
        <v>37.782130000000002</v>
      </c>
      <c r="F445" s="53">
        <v>-122.45156299999999</v>
      </c>
      <c r="G445" s="52">
        <f t="shared" si="336"/>
        <v>-2.137182948563265</v>
      </c>
      <c r="H445" s="52">
        <f t="shared" si="370"/>
        <v>0.65942256691652523</v>
      </c>
      <c r="I445" s="52">
        <f t="shared" si="338"/>
        <v>10</v>
      </c>
      <c r="J445" s="52">
        <f t="shared" si="339"/>
        <v>-123</v>
      </c>
      <c r="K445" s="52">
        <f t="shared" si="371"/>
        <v>9.5720313897604825E-3</v>
      </c>
      <c r="L445" s="52">
        <f t="shared" si="372"/>
        <v>7.5651024757070681E-3</v>
      </c>
      <c r="M445" s="52">
        <f t="shared" si="342"/>
        <v>7.565246799556692E-3</v>
      </c>
      <c r="N445" s="52">
        <f t="shared" si="373"/>
        <v>2.2183221561777877E-5</v>
      </c>
      <c r="O445" s="52">
        <f t="shared" si="344"/>
        <v>6383611.016725068</v>
      </c>
      <c r="P445" s="52">
        <f t="shared" si="345"/>
        <v>1.2046984159360492E-7</v>
      </c>
      <c r="Q445" s="52">
        <f t="shared" si="374"/>
        <v>0.96842784475411747</v>
      </c>
      <c r="R445" s="52">
        <f t="shared" si="375"/>
        <v>0.60492555869190823</v>
      </c>
      <c r="S445" s="52">
        <f t="shared" si="376"/>
        <v>1.143636489293584</v>
      </c>
      <c r="T445" s="52">
        <f t="shared" si="377"/>
        <v>1.008958756643165</v>
      </c>
      <c r="U445" s="52">
        <f t="shared" si="378"/>
        <v>1.807552908463623</v>
      </c>
      <c r="V445" s="52">
        <f t="shared" si="335"/>
        <v>5.0546225567071803E-3</v>
      </c>
      <c r="W445" s="52">
        <f t="shared" si="351"/>
        <v>4.2582015317955055E-5</v>
      </c>
      <c r="X445" s="52">
        <f t="shared" si="379"/>
        <v>1.6740578955036711E-7</v>
      </c>
      <c r="Y445" s="52">
        <f t="shared" si="353"/>
        <v>4181642.3261151309</v>
      </c>
      <c r="Z445" s="38" t="str">
        <f t="shared" si="354"/>
        <v>S</v>
      </c>
      <c r="AA445" s="38" t="str">
        <f t="shared" si="355"/>
        <v>S</v>
      </c>
      <c r="AB445" s="38" t="str">
        <f t="shared" si="356"/>
        <v>U</v>
      </c>
      <c r="AC445" s="50">
        <f t="shared" si="380"/>
        <v>548293.59475320135</v>
      </c>
      <c r="AD445" s="50">
        <f t="shared" si="358"/>
        <v>4181783.9351897389</v>
      </c>
      <c r="AE445" s="51">
        <f t="shared" si="359"/>
        <v>10</v>
      </c>
      <c r="AF445" s="51" t="str">
        <f t="shared" si="360"/>
        <v>S</v>
      </c>
      <c r="AG445" s="40">
        <f t="shared" si="361"/>
        <v>-122</v>
      </c>
      <c r="AH445" s="41">
        <f t="shared" si="362"/>
        <v>-27</v>
      </c>
      <c r="AI445" s="42">
        <f t="shared" si="363"/>
        <v>-5.6269999999999998</v>
      </c>
      <c r="AJ445" s="40">
        <f t="shared" si="364"/>
        <v>37</v>
      </c>
      <c r="AK445" s="41">
        <f t="shared" si="365"/>
        <v>46</v>
      </c>
      <c r="AL445" s="42">
        <f t="shared" si="366"/>
        <v>55.667999999999999</v>
      </c>
      <c r="AM445" s="43" t="str">
        <f t="shared" si="367"/>
        <v>-37º -46' -55,668" S</v>
      </c>
      <c r="AN445" s="43" t="str">
        <f t="shared" si="368"/>
        <v>122º 27' 5,627" W</v>
      </c>
      <c r="AO445" s="43" t="str">
        <f t="shared" si="369"/>
        <v>10 S 548294 4181784</v>
      </c>
    </row>
    <row r="446" spans="5:41" x14ac:dyDescent="0.25">
      <c r="E446" s="53">
        <v>37.744486999999999</v>
      </c>
      <c r="F446" s="53">
        <v>-122.44773600000001</v>
      </c>
      <c r="G446" s="52">
        <f t="shared" si="336"/>
        <v>-2.1371161548127913</v>
      </c>
      <c r="H446" s="52">
        <f t="shared" si="370"/>
        <v>0.65876557262619695</v>
      </c>
      <c r="I446" s="52">
        <f t="shared" si="338"/>
        <v>10</v>
      </c>
      <c r="J446" s="52">
        <f t="shared" si="339"/>
        <v>-123</v>
      </c>
      <c r="K446" s="52">
        <f t="shared" si="371"/>
        <v>9.6388251402341751E-3</v>
      </c>
      <c r="L446" s="52">
        <f t="shared" si="372"/>
        <v>7.6217682853070429E-3</v>
      </c>
      <c r="M446" s="52">
        <f t="shared" si="342"/>
        <v>7.6219158767255836E-3</v>
      </c>
      <c r="N446" s="52">
        <f t="shared" si="373"/>
        <v>2.2486270621624449E-5</v>
      </c>
      <c r="O446" s="52">
        <f t="shared" si="344"/>
        <v>6383597.3899426581</v>
      </c>
      <c r="P446" s="52">
        <f t="shared" si="345"/>
        <v>1.2240594280094956E-7</v>
      </c>
      <c r="Q446" s="52">
        <f t="shared" si="374"/>
        <v>0.96809943932281173</v>
      </c>
      <c r="R446" s="52">
        <f t="shared" si="375"/>
        <v>0.60533627165357262</v>
      </c>
      <c r="S446" s="52">
        <f t="shared" si="376"/>
        <v>1.1428152922876027</v>
      </c>
      <c r="T446" s="52">
        <f t="shared" si="377"/>
        <v>1.0084455371290952</v>
      </c>
      <c r="U446" s="52">
        <f t="shared" si="378"/>
        <v>1.8069114197819902</v>
      </c>
      <c r="V446" s="52">
        <f t="shared" si="335"/>
        <v>5.0546225567071803E-3</v>
      </c>
      <c r="W446" s="52">
        <f t="shared" si="351"/>
        <v>4.2582015317955055E-5</v>
      </c>
      <c r="X446" s="52">
        <f t="shared" si="379"/>
        <v>1.6740578955036711E-7</v>
      </c>
      <c r="Y446" s="52">
        <f t="shared" si="353"/>
        <v>4177465.9253974236</v>
      </c>
      <c r="Z446" s="38" t="str">
        <f t="shared" si="354"/>
        <v>S</v>
      </c>
      <c r="AA446" s="38" t="str">
        <f t="shared" si="355"/>
        <v>S</v>
      </c>
      <c r="AB446" s="38" t="str">
        <f t="shared" si="356"/>
        <v>U</v>
      </c>
      <c r="AC446" s="50">
        <f t="shared" si="380"/>
        <v>548655.24428225821</v>
      </c>
      <c r="AD446" s="50">
        <f t="shared" si="358"/>
        <v>4177609.4687134437</v>
      </c>
      <c r="AE446" s="51">
        <f t="shared" si="359"/>
        <v>10</v>
      </c>
      <c r="AF446" s="51" t="str">
        <f t="shared" si="360"/>
        <v>S</v>
      </c>
      <c r="AG446" s="40">
        <f t="shared" si="361"/>
        <v>-122</v>
      </c>
      <c r="AH446" s="41">
        <f t="shared" si="362"/>
        <v>-26</v>
      </c>
      <c r="AI446" s="42">
        <f t="shared" si="363"/>
        <v>-51.85</v>
      </c>
      <c r="AJ446" s="40">
        <f t="shared" si="364"/>
        <v>37</v>
      </c>
      <c r="AK446" s="41">
        <f t="shared" si="365"/>
        <v>44</v>
      </c>
      <c r="AL446" s="42">
        <f t="shared" si="366"/>
        <v>40.152999999999999</v>
      </c>
      <c r="AM446" s="43" t="str">
        <f t="shared" si="367"/>
        <v>-37º -44' -40,153" S</v>
      </c>
      <c r="AN446" s="43" t="str">
        <f t="shared" si="368"/>
        <v>122º 26' 51,85" W</v>
      </c>
      <c r="AO446" s="43" t="str">
        <f t="shared" si="369"/>
        <v>10 S 548655 4177609</v>
      </c>
    </row>
    <row r="447" spans="5:41" x14ac:dyDescent="0.25">
      <c r="E447" s="53">
        <v>37.777830000000002</v>
      </c>
      <c r="F447" s="53">
        <v>-122.422845</v>
      </c>
      <c r="G447" s="52">
        <f t="shared" si="336"/>
        <v>-2.1366817249086774</v>
      </c>
      <c r="H447" s="52">
        <f t="shared" si="370"/>
        <v>0.65934751775868949</v>
      </c>
      <c r="I447" s="52">
        <f t="shared" si="338"/>
        <v>10</v>
      </c>
      <c r="J447" s="52">
        <f t="shared" si="339"/>
        <v>-123</v>
      </c>
      <c r="K447" s="52">
        <f t="shared" si="371"/>
        <v>1.0073255044348084E-2</v>
      </c>
      <c r="L447" s="52">
        <f t="shared" si="372"/>
        <v>7.9616866731889932E-3</v>
      </c>
      <c r="M447" s="52">
        <f t="shared" si="342"/>
        <v>7.9618549059258126E-3</v>
      </c>
      <c r="N447" s="52">
        <f t="shared" si="373"/>
        <v>2.4566327864961046E-5</v>
      </c>
      <c r="O447" s="52">
        <f t="shared" si="344"/>
        <v>6383609.4598851101</v>
      </c>
      <c r="P447" s="52">
        <f t="shared" si="345"/>
        <v>1.3344772786834258E-7</v>
      </c>
      <c r="Q447" s="52">
        <f t="shared" si="374"/>
        <v>0.96839041523231906</v>
      </c>
      <c r="R447" s="52">
        <f t="shared" si="375"/>
        <v>0.60497255941221117</v>
      </c>
      <c r="S447" s="52">
        <f t="shared" si="376"/>
        <v>1.1435427253748491</v>
      </c>
      <c r="T447" s="52">
        <f t="shared" si="377"/>
        <v>1.0089001838841896</v>
      </c>
      <c r="U447" s="52">
        <f t="shared" si="378"/>
        <v>1.8074797296088108</v>
      </c>
      <c r="V447" s="52">
        <f t="shared" si="335"/>
        <v>5.0546225567071803E-3</v>
      </c>
      <c r="W447" s="52">
        <f t="shared" si="351"/>
        <v>4.2582015317955055E-5</v>
      </c>
      <c r="X447" s="52">
        <f t="shared" si="379"/>
        <v>1.6740578955036711E-7</v>
      </c>
      <c r="Y447" s="52">
        <f t="shared" si="353"/>
        <v>4181165.250057891</v>
      </c>
      <c r="Z447" s="38" t="str">
        <f t="shared" si="354"/>
        <v>S</v>
      </c>
      <c r="AA447" s="38" t="str">
        <f t="shared" si="355"/>
        <v>S</v>
      </c>
      <c r="AB447" s="38" t="str">
        <f t="shared" si="356"/>
        <v>U</v>
      </c>
      <c r="AC447" s="50">
        <f t="shared" si="380"/>
        <v>550825.37455654424</v>
      </c>
      <c r="AD447" s="50">
        <f t="shared" si="358"/>
        <v>4181322.0719217719</v>
      </c>
      <c r="AE447" s="51">
        <f t="shared" si="359"/>
        <v>10</v>
      </c>
      <c r="AF447" s="51" t="str">
        <f t="shared" si="360"/>
        <v>S</v>
      </c>
      <c r="AG447" s="40">
        <f t="shared" si="361"/>
        <v>-122</v>
      </c>
      <c r="AH447" s="41">
        <f t="shared" si="362"/>
        <v>-25</v>
      </c>
      <c r="AI447" s="42">
        <f t="shared" si="363"/>
        <v>-22.242000000000001</v>
      </c>
      <c r="AJ447" s="40">
        <f t="shared" si="364"/>
        <v>37</v>
      </c>
      <c r="AK447" s="41">
        <f t="shared" si="365"/>
        <v>46</v>
      </c>
      <c r="AL447" s="42">
        <f t="shared" si="366"/>
        <v>40.188000000000002</v>
      </c>
      <c r="AM447" s="43" t="str">
        <f t="shared" si="367"/>
        <v>-37º -46' -40,188" S</v>
      </c>
      <c r="AN447" s="43" t="str">
        <f t="shared" si="368"/>
        <v>122º 25' 22,242" W</v>
      </c>
      <c r="AO447" s="43" t="str">
        <f t="shared" si="369"/>
        <v>10 S 550825 4181322</v>
      </c>
    </row>
    <row r="448" spans="5:41" x14ac:dyDescent="0.25">
      <c r="E448" s="53">
        <v>37.74147</v>
      </c>
      <c r="F448" s="53">
        <v>-122.46387799999999</v>
      </c>
      <c r="G448" s="52">
        <f t="shared" si="336"/>
        <v>-2.1373978858606479</v>
      </c>
      <c r="H448" s="52">
        <f t="shared" si="370"/>
        <v>0.65871291604266424</v>
      </c>
      <c r="I448" s="52">
        <f t="shared" si="338"/>
        <v>10</v>
      </c>
      <c r="J448" s="52">
        <f t="shared" si="339"/>
        <v>-123</v>
      </c>
      <c r="K448" s="52">
        <f t="shared" si="371"/>
        <v>9.3570940923775048E-3</v>
      </c>
      <c r="L448" s="52">
        <f t="shared" si="372"/>
        <v>7.3993015323573349E-3</v>
      </c>
      <c r="M448" s="52">
        <f t="shared" si="342"/>
        <v>7.3994365732155763E-3</v>
      </c>
      <c r="N448" s="52">
        <f t="shared" si="373"/>
        <v>2.1190385160130276E-5</v>
      </c>
      <c r="O448" s="52">
        <f t="shared" si="344"/>
        <v>6383596.2979913736</v>
      </c>
      <c r="P448" s="52">
        <f t="shared" si="345"/>
        <v>1.1537372350208762E-7</v>
      </c>
      <c r="Q448" s="52">
        <f t="shared" si="374"/>
        <v>0.9680730460226914</v>
      </c>
      <c r="R448" s="52">
        <f t="shared" si="375"/>
        <v>0.60536911696970663</v>
      </c>
      <c r="S448" s="52">
        <f t="shared" si="376"/>
        <v>1.1427494390540098</v>
      </c>
      <c r="T448" s="52">
        <f t="shared" si="377"/>
        <v>1.0084043585329341</v>
      </c>
      <c r="U448" s="52">
        <f t="shared" si="378"/>
        <v>1.8068599211177567</v>
      </c>
      <c r="V448" s="52">
        <f t="shared" si="335"/>
        <v>5.0546225567071803E-3</v>
      </c>
      <c r="W448" s="52">
        <f t="shared" si="351"/>
        <v>4.2582015317955055E-5</v>
      </c>
      <c r="X448" s="52">
        <f t="shared" si="379"/>
        <v>1.6740578955036711E-7</v>
      </c>
      <c r="Y448" s="52">
        <f t="shared" si="353"/>
        <v>4177131.19762894</v>
      </c>
      <c r="Z448" s="38" t="str">
        <f t="shared" si="354"/>
        <v>S</v>
      </c>
      <c r="AA448" s="38" t="str">
        <f t="shared" si="355"/>
        <v>S</v>
      </c>
      <c r="AB448" s="38" t="str">
        <f t="shared" si="356"/>
        <v>U</v>
      </c>
      <c r="AC448" s="50">
        <f t="shared" si="380"/>
        <v>547235.01773256087</v>
      </c>
      <c r="AD448" s="50">
        <f t="shared" si="358"/>
        <v>4177266.4685088079</v>
      </c>
      <c r="AE448" s="51">
        <f t="shared" si="359"/>
        <v>10</v>
      </c>
      <c r="AF448" s="51" t="str">
        <f t="shared" si="360"/>
        <v>S</v>
      </c>
      <c r="AG448" s="40">
        <f t="shared" si="361"/>
        <v>-122</v>
      </c>
      <c r="AH448" s="41">
        <f t="shared" si="362"/>
        <v>-27</v>
      </c>
      <c r="AI448" s="42">
        <f t="shared" si="363"/>
        <v>-49.960999999999999</v>
      </c>
      <c r="AJ448" s="40">
        <f t="shared" si="364"/>
        <v>37</v>
      </c>
      <c r="AK448" s="41">
        <f t="shared" si="365"/>
        <v>44</v>
      </c>
      <c r="AL448" s="42">
        <f t="shared" si="366"/>
        <v>29.292000000000002</v>
      </c>
      <c r="AM448" s="43" t="str">
        <f t="shared" si="367"/>
        <v>-37º -44' -29,292" S</v>
      </c>
      <c r="AN448" s="43" t="str">
        <f t="shared" si="368"/>
        <v>122º 27' 49,961" W</v>
      </c>
      <c r="AO448" s="43" t="str">
        <f t="shared" si="369"/>
        <v>10 S 547235 4177266</v>
      </c>
    </row>
    <row r="449" spans="5:41" x14ac:dyDescent="0.25">
      <c r="E449" s="53">
        <v>37.775753999999999</v>
      </c>
      <c r="F449" s="53">
        <v>-122.425329</v>
      </c>
      <c r="G449" s="52">
        <f t="shared" si="336"/>
        <v>-2.1367250788872969</v>
      </c>
      <c r="H449" s="52">
        <f t="shared" si="370"/>
        <v>0.65931128472341805</v>
      </c>
      <c r="I449" s="52">
        <f t="shared" si="338"/>
        <v>10</v>
      </c>
      <c r="J449" s="52">
        <f t="shared" si="339"/>
        <v>-123</v>
      </c>
      <c r="K449" s="52">
        <f t="shared" si="371"/>
        <v>1.0029901065728541E-2</v>
      </c>
      <c r="L449" s="52">
        <f t="shared" si="372"/>
        <v>7.9276443803327767E-3</v>
      </c>
      <c r="M449" s="52">
        <f t="shared" si="342"/>
        <v>7.9278104642589928E-3</v>
      </c>
      <c r="N449" s="52">
        <f t="shared" si="373"/>
        <v>2.435486286223032E-5</v>
      </c>
      <c r="O449" s="52">
        <f t="shared" si="344"/>
        <v>6383608.7082792092</v>
      </c>
      <c r="P449" s="52">
        <f t="shared" si="345"/>
        <v>1.3231636903339517E-7</v>
      </c>
      <c r="Q449" s="52">
        <f t="shared" si="374"/>
        <v>0.96837233679804646</v>
      </c>
      <c r="R449" s="52">
        <f t="shared" si="375"/>
        <v>0.60499524312257524</v>
      </c>
      <c r="S449" s="52">
        <f t="shared" si="376"/>
        <v>1.1434974531224413</v>
      </c>
      <c r="T449" s="52">
        <f t="shared" si="377"/>
        <v>1.0088719006224749</v>
      </c>
      <c r="U449" s="52">
        <f t="shared" si="378"/>
        <v>1.8074443903954567</v>
      </c>
      <c r="V449" s="52">
        <f t="shared" si="335"/>
        <v>5.0546225567071803E-3</v>
      </c>
      <c r="W449" s="52">
        <f t="shared" si="351"/>
        <v>4.2582015317955055E-5</v>
      </c>
      <c r="X449" s="52">
        <f t="shared" si="379"/>
        <v>1.6740578955036711E-7</v>
      </c>
      <c r="Y449" s="52">
        <f t="shared" si="353"/>
        <v>4180934.9223003089</v>
      </c>
      <c r="Z449" s="38" t="str">
        <f t="shared" si="354"/>
        <v>S</v>
      </c>
      <c r="AA449" s="38" t="str">
        <f t="shared" si="355"/>
        <v>S</v>
      </c>
      <c r="AB449" s="38" t="str">
        <f t="shared" si="356"/>
        <v>U</v>
      </c>
      <c r="AC449" s="50">
        <f t="shared" si="380"/>
        <v>550608.04214932141</v>
      </c>
      <c r="AD449" s="50">
        <f t="shared" si="358"/>
        <v>4181090.3942355369</v>
      </c>
      <c r="AE449" s="51">
        <f t="shared" si="359"/>
        <v>10</v>
      </c>
      <c r="AF449" s="51" t="str">
        <f t="shared" si="360"/>
        <v>S</v>
      </c>
      <c r="AG449" s="40">
        <f t="shared" si="361"/>
        <v>-122</v>
      </c>
      <c r="AH449" s="41">
        <f t="shared" si="362"/>
        <v>-25</v>
      </c>
      <c r="AI449" s="42">
        <f t="shared" si="363"/>
        <v>-31.184000000000001</v>
      </c>
      <c r="AJ449" s="40">
        <f t="shared" si="364"/>
        <v>37</v>
      </c>
      <c r="AK449" s="41">
        <f t="shared" si="365"/>
        <v>46</v>
      </c>
      <c r="AL449" s="42">
        <f t="shared" si="366"/>
        <v>32.713999999999999</v>
      </c>
      <c r="AM449" s="43" t="str">
        <f t="shared" si="367"/>
        <v>-37º -46' -32,714" S</v>
      </c>
      <c r="AN449" s="43" t="str">
        <f t="shared" si="368"/>
        <v>122º 25' 31,184" W</v>
      </c>
      <c r="AO449" s="43" t="str">
        <f t="shared" si="369"/>
        <v>10 S 550608 4181090</v>
      </c>
    </row>
    <row r="450" spans="5:41" x14ac:dyDescent="0.25">
      <c r="E450" s="53">
        <v>37.760696000000003</v>
      </c>
      <c r="F450" s="53">
        <v>-122.435552</v>
      </c>
      <c r="G450" s="52">
        <f t="shared" si="336"/>
        <v>-2.1369035038967286</v>
      </c>
      <c r="H450" s="52">
        <f t="shared" si="370"/>
        <v>0.65904847304465275</v>
      </c>
      <c r="I450" s="52">
        <f t="shared" si="338"/>
        <v>10</v>
      </c>
      <c r="J450" s="52">
        <f t="shared" si="339"/>
        <v>-123</v>
      </c>
      <c r="K450" s="52">
        <f t="shared" si="371"/>
        <v>9.8514760562968817E-3</v>
      </c>
      <c r="L450" s="52">
        <f t="shared" si="372"/>
        <v>7.7882073751252261E-3</v>
      </c>
      <c r="M450" s="52">
        <f t="shared" si="342"/>
        <v>7.788364848477186E-3</v>
      </c>
      <c r="N450" s="52">
        <f t="shared" si="373"/>
        <v>2.3492853679307757E-5</v>
      </c>
      <c r="O450" s="52">
        <f t="shared" si="344"/>
        <v>6383603.2570303669</v>
      </c>
      <c r="P450" s="52">
        <f t="shared" si="345"/>
        <v>1.2775458608291971E-7</v>
      </c>
      <c r="Q450" s="52">
        <f t="shared" si="374"/>
        <v>0.96824105498389046</v>
      </c>
      <c r="R450" s="52">
        <f t="shared" si="375"/>
        <v>0.60515962440641868</v>
      </c>
      <c r="S450" s="52">
        <f t="shared" si="376"/>
        <v>1.143169000536598</v>
      </c>
      <c r="T450" s="52">
        <f t="shared" si="377"/>
        <v>1.0086666565040532</v>
      </c>
      <c r="U450" s="52">
        <f t="shared" si="378"/>
        <v>1.8071878836694051</v>
      </c>
      <c r="V450" s="52">
        <f t="shared" si="335"/>
        <v>5.0546225567071803E-3</v>
      </c>
      <c r="W450" s="52">
        <f t="shared" si="351"/>
        <v>4.2582015317955055E-5</v>
      </c>
      <c r="X450" s="52">
        <f t="shared" si="379"/>
        <v>1.6740578955036711E-7</v>
      </c>
      <c r="Y450" s="52">
        <f t="shared" si="353"/>
        <v>4179264.2718578889</v>
      </c>
      <c r="Z450" s="38" t="str">
        <f t="shared" si="354"/>
        <v>S</v>
      </c>
      <c r="AA450" s="38" t="str">
        <f t="shared" si="355"/>
        <v>S</v>
      </c>
      <c r="AB450" s="38" t="str">
        <f t="shared" si="356"/>
        <v>U</v>
      </c>
      <c r="AC450" s="50">
        <f t="shared" si="380"/>
        <v>549717.83333090681</v>
      </c>
      <c r="AD450" s="50">
        <f t="shared" si="358"/>
        <v>4179414.2409343123</v>
      </c>
      <c r="AE450" s="51">
        <f t="shared" si="359"/>
        <v>10</v>
      </c>
      <c r="AF450" s="51" t="str">
        <f t="shared" si="360"/>
        <v>S</v>
      </c>
      <c r="AG450" s="40">
        <f t="shared" si="361"/>
        <v>-122</v>
      </c>
      <c r="AH450" s="41">
        <f t="shared" si="362"/>
        <v>-26</v>
      </c>
      <c r="AI450" s="42">
        <f t="shared" si="363"/>
        <v>-7.9870000000000001</v>
      </c>
      <c r="AJ450" s="40">
        <f t="shared" si="364"/>
        <v>37</v>
      </c>
      <c r="AK450" s="41">
        <f t="shared" si="365"/>
        <v>45</v>
      </c>
      <c r="AL450" s="42">
        <f t="shared" si="366"/>
        <v>38.506</v>
      </c>
      <c r="AM450" s="43" t="str">
        <f t="shared" si="367"/>
        <v>-37º -45' -38,506" S</v>
      </c>
      <c r="AN450" s="43" t="str">
        <f t="shared" si="368"/>
        <v>122º 26' 7,987" W</v>
      </c>
      <c r="AO450" s="43" t="str">
        <f t="shared" si="369"/>
        <v>10 S 549718 4179414</v>
      </c>
    </row>
    <row r="451" spans="5:41" x14ac:dyDescent="0.25">
      <c r="E451" s="53">
        <v>37.776828000000002</v>
      </c>
      <c r="F451" s="53">
        <v>-122.470258</v>
      </c>
      <c r="G451" s="52">
        <f t="shared" si="336"/>
        <v>-2.1375092378669254</v>
      </c>
      <c r="H451" s="52">
        <f t="shared" si="370"/>
        <v>0.65933002955958453</v>
      </c>
      <c r="I451" s="52">
        <f t="shared" si="338"/>
        <v>10</v>
      </c>
      <c r="J451" s="52">
        <f t="shared" si="339"/>
        <v>-123</v>
      </c>
      <c r="K451" s="52">
        <f t="shared" si="371"/>
        <v>9.2457420861000728E-3</v>
      </c>
      <c r="L451" s="52">
        <f t="shared" si="372"/>
        <v>7.3077565411613053E-3</v>
      </c>
      <c r="M451" s="52">
        <f t="shared" si="342"/>
        <v>7.3078866314484443E-3</v>
      </c>
      <c r="N451" s="52">
        <f t="shared" si="373"/>
        <v>2.0695628974221059E-5</v>
      </c>
      <c r="O451" s="52">
        <f t="shared" si="344"/>
        <v>6383609.0971140033</v>
      </c>
      <c r="P451" s="52">
        <f t="shared" si="345"/>
        <v>1.1242892077843726E-7</v>
      </c>
      <c r="Q451" s="52">
        <f t="shared" si="374"/>
        <v>0.96838169014893993</v>
      </c>
      <c r="R451" s="52">
        <f t="shared" si="375"/>
        <v>0.60498350854248306</v>
      </c>
      <c r="S451" s="52">
        <f t="shared" si="376"/>
        <v>1.1435208746340546</v>
      </c>
      <c r="T451" s="52">
        <f t="shared" si="377"/>
        <v>1.0088865331111618</v>
      </c>
      <c r="U451" s="52">
        <f t="shared" si="378"/>
        <v>1.8074626735642567</v>
      </c>
      <c r="V451" s="52">
        <f t="shared" si="335"/>
        <v>5.0546225567071803E-3</v>
      </c>
      <c r="W451" s="52">
        <f t="shared" si="351"/>
        <v>4.2582015317955055E-5</v>
      </c>
      <c r="X451" s="52">
        <f t="shared" si="379"/>
        <v>1.6740578955036711E-7</v>
      </c>
      <c r="Y451" s="52">
        <f t="shared" si="353"/>
        <v>4181054.0802919073</v>
      </c>
      <c r="Z451" s="38" t="str">
        <f t="shared" si="354"/>
        <v>S</v>
      </c>
      <c r="AA451" s="38" t="str">
        <f t="shared" si="355"/>
        <v>S</v>
      </c>
      <c r="AB451" s="38" t="str">
        <f t="shared" si="356"/>
        <v>U</v>
      </c>
      <c r="AC451" s="50">
        <f t="shared" si="380"/>
        <v>546650.69332948769</v>
      </c>
      <c r="AD451" s="50">
        <f t="shared" si="358"/>
        <v>4181186.1931121508</v>
      </c>
      <c r="AE451" s="51">
        <f t="shared" si="359"/>
        <v>10</v>
      </c>
      <c r="AF451" s="51" t="str">
        <f t="shared" si="360"/>
        <v>S</v>
      </c>
      <c r="AG451" s="40">
        <f t="shared" si="361"/>
        <v>-122</v>
      </c>
      <c r="AH451" s="41">
        <f t="shared" si="362"/>
        <v>-28</v>
      </c>
      <c r="AI451" s="42">
        <f t="shared" si="363"/>
        <v>-12.929</v>
      </c>
      <c r="AJ451" s="40">
        <f t="shared" si="364"/>
        <v>37</v>
      </c>
      <c r="AK451" s="41">
        <f t="shared" si="365"/>
        <v>46</v>
      </c>
      <c r="AL451" s="42">
        <f t="shared" si="366"/>
        <v>36.581000000000003</v>
      </c>
      <c r="AM451" s="43" t="str">
        <f t="shared" si="367"/>
        <v>-37º -46' -36,581" S</v>
      </c>
      <c r="AN451" s="43" t="str">
        <f t="shared" si="368"/>
        <v>122º 28' 12,929" W</v>
      </c>
      <c r="AO451" s="43" t="str">
        <f t="shared" si="369"/>
        <v>10 S 546651 4181186</v>
      </c>
    </row>
    <row r="452" spans="5:41" x14ac:dyDescent="0.25">
      <c r="E452" s="53">
        <v>37.775537999999997</v>
      </c>
      <c r="F452" s="53">
        <v>-122.42552000000001</v>
      </c>
      <c r="G452" s="52">
        <f t="shared" si="336"/>
        <v>-2.1367284124661685</v>
      </c>
      <c r="H452" s="52">
        <f t="shared" si="370"/>
        <v>0.65930751481223371</v>
      </c>
      <c r="I452" s="52">
        <f t="shared" si="338"/>
        <v>10</v>
      </c>
      <c r="J452" s="52">
        <f t="shared" si="339"/>
        <v>-123</v>
      </c>
      <c r="K452" s="52">
        <f t="shared" si="371"/>
        <v>1.002656748685693E-2</v>
      </c>
      <c r="L452" s="52">
        <f t="shared" si="372"/>
        <v>7.9250327587414605E-3</v>
      </c>
      <c r="M452" s="52">
        <f t="shared" si="342"/>
        <v>7.92519867857743E-3</v>
      </c>
      <c r="N452" s="52">
        <f t="shared" si="373"/>
        <v>2.4338628537678986E-5</v>
      </c>
      <c r="O452" s="52">
        <f t="shared" si="344"/>
        <v>6383608.6300782617</v>
      </c>
      <c r="P452" s="52">
        <f t="shared" si="345"/>
        <v>1.3222997385375394E-7</v>
      </c>
      <c r="Q452" s="52">
        <f t="shared" si="374"/>
        <v>0.96837045551280776</v>
      </c>
      <c r="R452" s="52">
        <f t="shared" si="375"/>
        <v>0.60499760298563221</v>
      </c>
      <c r="S452" s="52">
        <f t="shared" si="376"/>
        <v>1.1434927425686376</v>
      </c>
      <c r="T452" s="52">
        <f t="shared" si="377"/>
        <v>1.0088689576728862</v>
      </c>
      <c r="U452" s="52">
        <f t="shared" si="378"/>
        <v>1.8074407131410861</v>
      </c>
      <c r="V452" s="52">
        <f t="shared" si="335"/>
        <v>5.0546225567071803E-3</v>
      </c>
      <c r="W452" s="52">
        <f t="shared" si="351"/>
        <v>4.2582015317955055E-5</v>
      </c>
      <c r="X452" s="52">
        <f t="shared" si="379"/>
        <v>1.6740578955036711E-7</v>
      </c>
      <c r="Y452" s="52">
        <f t="shared" si="353"/>
        <v>4180910.9575671982</v>
      </c>
      <c r="Z452" s="38" t="str">
        <f t="shared" si="354"/>
        <v>S</v>
      </c>
      <c r="AA452" s="38" t="str">
        <f t="shared" si="355"/>
        <v>S</v>
      </c>
      <c r="AB452" s="38" t="str">
        <f t="shared" si="356"/>
        <v>U</v>
      </c>
      <c r="AC452" s="50">
        <f t="shared" si="380"/>
        <v>550591.36890955013</v>
      </c>
      <c r="AD452" s="50">
        <f t="shared" si="358"/>
        <v>4181066.3258669199</v>
      </c>
      <c r="AE452" s="51">
        <f t="shared" si="359"/>
        <v>10</v>
      </c>
      <c r="AF452" s="51" t="str">
        <f t="shared" si="360"/>
        <v>S</v>
      </c>
      <c r="AG452" s="40">
        <f t="shared" si="361"/>
        <v>-122</v>
      </c>
      <c r="AH452" s="41">
        <f t="shared" si="362"/>
        <v>-25</v>
      </c>
      <c r="AI452" s="42">
        <f t="shared" si="363"/>
        <v>-31.872</v>
      </c>
      <c r="AJ452" s="40">
        <f t="shared" si="364"/>
        <v>37</v>
      </c>
      <c r="AK452" s="41">
        <f t="shared" si="365"/>
        <v>46</v>
      </c>
      <c r="AL452" s="42">
        <f t="shared" si="366"/>
        <v>31.937000000000001</v>
      </c>
      <c r="AM452" s="43" t="str">
        <f t="shared" si="367"/>
        <v>-37º -46' -31,937" S</v>
      </c>
      <c r="AN452" s="43" t="str">
        <f t="shared" si="368"/>
        <v>122º 25' 31,872" W</v>
      </c>
      <c r="AO452" s="43" t="str">
        <f t="shared" si="369"/>
        <v>10 S 550591 4181066</v>
      </c>
    </row>
    <row r="453" spans="5:41" x14ac:dyDescent="0.25">
      <c r="E453" s="53">
        <v>37.778666999999999</v>
      </c>
      <c r="F453" s="53">
        <v>-122.424696</v>
      </c>
      <c r="G453" s="52">
        <f>F453*PI()/180</f>
        <v>-2.1367140309531321</v>
      </c>
      <c r="H453" s="52">
        <f>E453*PI()/180</f>
        <v>0.65936212616452861</v>
      </c>
      <c r="I453" s="52">
        <f>TRUNC((F453/6)+31)</f>
        <v>10</v>
      </c>
      <c r="J453" s="52">
        <f>6*I453-183</f>
        <v>-123</v>
      </c>
      <c r="K453" s="52">
        <f>+G453-((J453*PI())/180)</f>
        <v>1.0040948999893384E-2</v>
      </c>
      <c r="L453" s="52">
        <f>COS(H453)*SIN(K453)</f>
        <v>7.9360636647699753E-3</v>
      </c>
      <c r="M453" s="52">
        <f>(1/2)*LN((1+L453)/(1-L453))</f>
        <v>7.9362302784231238E-3</v>
      </c>
      <c r="N453" s="52">
        <f>ATAN((TAN(H453))/COS(K453))-H453</f>
        <v>2.4409186710094843E-5</v>
      </c>
      <c r="O453" s="52">
        <f t="shared" si="344"/>
        <v>6383609.7629210129</v>
      </c>
      <c r="P453" s="52">
        <f t="shared" si="345"/>
        <v>1.3258712484131764E-7</v>
      </c>
      <c r="Q453" s="52">
        <f>SIN(2*H453)</f>
        <v>0.96839770264235314</v>
      </c>
      <c r="R453" s="52">
        <f>+Q453*(COS(H453))^2</f>
        <v>0.60496341237533036</v>
      </c>
      <c r="S453" s="52">
        <f>H453+(Q453/2)</f>
        <v>1.1435609774857052</v>
      </c>
      <c r="T453" s="52">
        <f>((3*S453)+R453)/4</f>
        <v>1.0089115862081115</v>
      </c>
      <c r="U453" s="52">
        <f>(5*T453+R453*(COS(H453))^2)/3</f>
        <v>1.8074939759600248</v>
      </c>
      <c r="V453" s="52">
        <f t="shared" si="335"/>
        <v>5.0546225567071803E-3</v>
      </c>
      <c r="W453" s="52">
        <f>(5/3)*V453^2</f>
        <v>4.2582015317955055E-5</v>
      </c>
      <c r="X453" s="52">
        <f>(35/27)*V453^3</f>
        <v>1.6740578955036711E-7</v>
      </c>
      <c r="Y453" s="52">
        <f t="shared" si="353"/>
        <v>4181258.1134398133</v>
      </c>
      <c r="Z453" s="38" t="str">
        <f>IF(E453&lt;-72,"C",IF(E453&lt;-64,"D",IF(E453&lt;-56,"E",IF(E453&lt;-48,"F",IF(E453&lt;-40,"G",IF(E453&lt;-32,"H",IF(E453&lt;-24,"J",IF(E453&lt;-16,"K",AA453))))))))</f>
        <v>S</v>
      </c>
      <c r="AA453" s="38" t="str">
        <f>IF(E453&lt;-8,"L",IF(E453&lt;0,"M",IF(E453&lt;8,"N",IF(E453&lt;16,"P",IF(E453&lt;24,"Q",IF(E453&lt;32,"R",IF(E453&lt;40,"S",IF(E453&lt;48,"T","no"))))))))</f>
        <v>S</v>
      </c>
      <c r="AB453" s="38" t="str">
        <f>IF(E453&lt;56,"U",IF(E453&lt;64,"V",IF(E453&lt;72,"W",IF(E453&lt;84,"X","no"))))</f>
        <v>U</v>
      </c>
      <c r="AC453" s="50">
        <f t="shared" si="380"/>
        <v>550661.79932516522</v>
      </c>
      <c r="AD453" s="50">
        <f t="shared" si="358"/>
        <v>4181413.9321830603</v>
      </c>
      <c r="AE453" s="51">
        <f t="shared" si="359"/>
        <v>10</v>
      </c>
      <c r="AF453" s="51" t="str">
        <f t="shared" si="360"/>
        <v>S</v>
      </c>
      <c r="AG453" s="40">
        <f t="shared" si="361"/>
        <v>-122</v>
      </c>
      <c r="AH453" s="41">
        <f t="shared" si="362"/>
        <v>-25</v>
      </c>
      <c r="AI453" s="42">
        <f t="shared" si="363"/>
        <v>-28.905999999999999</v>
      </c>
      <c r="AJ453" s="40">
        <f t="shared" si="364"/>
        <v>37</v>
      </c>
      <c r="AK453" s="41">
        <f t="shared" si="365"/>
        <v>46</v>
      </c>
      <c r="AL453" s="42">
        <f t="shared" si="366"/>
        <v>43.201000000000001</v>
      </c>
      <c r="AM453" s="43" t="str">
        <f t="shared" si="367"/>
        <v>-37º -46' -43,201" S</v>
      </c>
      <c r="AN453" s="43" t="str">
        <f t="shared" si="368"/>
        <v>122º 25' 28,906" W</v>
      </c>
      <c r="AO453" s="43" t="str">
        <f t="shared" si="369"/>
        <v>10 S 550662 4181414</v>
      </c>
    </row>
    <row r="454" spans="5:41" x14ac:dyDescent="0.25">
      <c r="E454" s="53">
        <v>37.769829999999999</v>
      </c>
      <c r="F454" s="53">
        <v>-122.413494</v>
      </c>
      <c r="G454" s="52">
        <f>F454*PI()/180</f>
        <v>-2.1365185191703233</v>
      </c>
      <c r="H454" s="52">
        <f>E454*PI()/180</f>
        <v>0.65920789141852987</v>
      </c>
      <c r="I454" s="52">
        <f>TRUNC((F454/6)+31)</f>
        <v>10</v>
      </c>
      <c r="J454" s="52">
        <f>6*I454-183</f>
        <v>-123</v>
      </c>
      <c r="K454" s="52">
        <f>+G454-((J454*PI())/180)</f>
        <v>1.0236460782702128E-2</v>
      </c>
      <c r="L454" s="52">
        <f>COS(H454)*SIN(K454)</f>
        <v>8.091552034364697E-3</v>
      </c>
      <c r="M454" s="52">
        <f>(1/2)*LN((1+L454)/(1-L454))</f>
        <v>8.0917286346091685E-3</v>
      </c>
      <c r="N454" s="52">
        <f>ATAN((TAN(H454))/COS(K454))-H454</f>
        <v>2.5367011943444595E-5</v>
      </c>
      <c r="O454" s="52">
        <f t="shared" si="344"/>
        <v>6383606.5636018924</v>
      </c>
      <c r="P454" s="52">
        <f t="shared" si="345"/>
        <v>1.3786666483472519E-7</v>
      </c>
      <c r="Q454" s="52">
        <f>SIN(2*H454)</f>
        <v>0.96832072085958365</v>
      </c>
      <c r="R454" s="52">
        <f>+Q454*(COS(H454))^2</f>
        <v>0.60505994461991586</v>
      </c>
      <c r="S454" s="52">
        <f>H454+(Q454/2)</f>
        <v>1.1433682518483217</v>
      </c>
      <c r="T454" s="52">
        <f>((3*S454)+R454)/4</f>
        <v>1.0087911750412202</v>
      </c>
      <c r="U454" s="52">
        <f>(5*T454+R454*(COS(H454))^2)/3</f>
        <v>1.807343514927668</v>
      </c>
      <c r="V454" s="52">
        <f t="shared" ref="V454:V517" si="381">(3/4)*$C$18</f>
        <v>5.0546225567071803E-3</v>
      </c>
      <c r="W454" s="52">
        <f>(5/3)*V454^2</f>
        <v>4.2582015317955055E-5</v>
      </c>
      <c r="X454" s="52">
        <f>(35/27)*V454^3</f>
        <v>1.6740578955036711E-7</v>
      </c>
      <c r="Y454" s="52">
        <f t="shared" si="353"/>
        <v>4180277.6676243395</v>
      </c>
      <c r="Z454" s="38" t="str">
        <f>IF(E454&lt;-72,"C",IF(E454&lt;-64,"D",IF(E454&lt;-56,"E",IF(E454&lt;-48,"F",IF(E454&lt;-40,"G",IF(E454&lt;-32,"H",IF(E454&lt;-24,"J",IF(E454&lt;-16,"K",AA454))))))))</f>
        <v>S</v>
      </c>
      <c r="AA454" s="38" t="str">
        <f>IF(E454&lt;-8,"L",IF(E454&lt;0,"M",IF(E454&lt;8,"N",IF(E454&lt;16,"P",IF(E454&lt;24,"Q",IF(E454&lt;32,"R",IF(E454&lt;40,"S",IF(E454&lt;48,"T","no"))))))))</f>
        <v>S</v>
      </c>
      <c r="AB454" s="38" t="str">
        <f>IF(E454&lt;56,"U",IF(E454&lt;64,"V",IF(E454&lt;72,"W",IF(E454&lt;84,"X","no"))))</f>
        <v>U</v>
      </c>
      <c r="AC454" s="50">
        <f t="shared" si="380"/>
        <v>551654.41439658368</v>
      </c>
      <c r="AD454" s="50">
        <f t="shared" si="358"/>
        <v>4180439.6006706059</v>
      </c>
      <c r="AE454" s="51">
        <f t="shared" si="359"/>
        <v>10</v>
      </c>
      <c r="AF454" s="51" t="str">
        <f t="shared" si="360"/>
        <v>S</v>
      </c>
      <c r="AG454" s="40">
        <f t="shared" si="361"/>
        <v>-122</v>
      </c>
      <c r="AH454" s="41">
        <f t="shared" si="362"/>
        <v>-24</v>
      </c>
      <c r="AI454" s="42">
        <f t="shared" si="363"/>
        <v>-48.578000000000003</v>
      </c>
      <c r="AJ454" s="40">
        <f t="shared" si="364"/>
        <v>37</v>
      </c>
      <c r="AK454" s="41">
        <f t="shared" si="365"/>
        <v>46</v>
      </c>
      <c r="AL454" s="42">
        <f t="shared" si="366"/>
        <v>11.388</v>
      </c>
      <c r="AM454" s="43" t="str">
        <f t="shared" si="367"/>
        <v>-37º -46' -11,388" S</v>
      </c>
      <c r="AN454" s="43" t="str">
        <f t="shared" si="368"/>
        <v>122º 24' 48,578" W</v>
      </c>
      <c r="AO454" s="43" t="str">
        <f t="shared" si="369"/>
        <v>10 S 551654 4180440</v>
      </c>
    </row>
    <row r="455" spans="5:41" x14ac:dyDescent="0.25">
      <c r="E455" s="53">
        <v>37.799326999999998</v>
      </c>
      <c r="F455" s="53">
        <v>-122.445806</v>
      </c>
      <c r="G455" s="52">
        <f>F455*PI()/180</f>
        <v>-2.1370824699582278</v>
      </c>
      <c r="H455" s="52">
        <f>E455*PI()/180</f>
        <v>0.65972271118799064</v>
      </c>
      <c r="I455" s="52">
        <f>TRUNC((F455/6)+31)</f>
        <v>10</v>
      </c>
      <c r="J455" s="52">
        <f>6*I455-183</f>
        <v>-123</v>
      </c>
      <c r="K455" s="52">
        <f>+G455-((J455*PI())/180)</f>
        <v>9.672509994797629E-3</v>
      </c>
      <c r="L455" s="52">
        <f>COS(H455)*SIN(K455)</f>
        <v>7.6427327151700579E-3</v>
      </c>
      <c r="M455" s="52">
        <f>(1/2)*LN((1+L455)/(1-L455))</f>
        <v>7.6428815278646442E-3</v>
      </c>
      <c r="N455" s="52">
        <f>ATAN((TAN(H455))/COS(K455))-H455</f>
        <v>2.2654890956874674E-5</v>
      </c>
      <c r="O455" s="52">
        <f t="shared" si="344"/>
        <v>6383617.2436111355</v>
      </c>
      <c r="P455" s="52">
        <f t="shared" si="345"/>
        <v>1.2289783716249497E-7</v>
      </c>
      <c r="Q455" s="52">
        <f>SIN(2*H455)</f>
        <v>0.96857731860577101</v>
      </c>
      <c r="R455" s="52">
        <f>+Q455*(COS(H455))^2</f>
        <v>0.60473737085135792</v>
      </c>
      <c r="S455" s="52">
        <f>H455+(Q455/2)</f>
        <v>1.1440113704908761</v>
      </c>
      <c r="T455" s="52">
        <f>((3*S455)+R455)/4</f>
        <v>1.0091928705809965</v>
      </c>
      <c r="U455" s="52">
        <f>(5*T455+R455*(COS(H455))^2)/3</f>
        <v>1.8078453175642792</v>
      </c>
      <c r="V455" s="52">
        <f t="shared" si="381"/>
        <v>5.0546225567071803E-3</v>
      </c>
      <c r="W455" s="52">
        <f>(5/3)*V455^2</f>
        <v>4.2582015317955055E-5</v>
      </c>
      <c r="X455" s="52">
        <f>(35/27)*V455^3</f>
        <v>1.6740578955036711E-7</v>
      </c>
      <c r="Y455" s="52">
        <f t="shared" si="353"/>
        <v>4183550.3009899338</v>
      </c>
      <c r="Z455" s="38" t="str">
        <f>IF(E455&lt;-72,"C",IF(E455&lt;-64,"D",IF(E455&lt;-56,"E",IF(E455&lt;-48,"F",IF(E455&lt;-40,"G",IF(E455&lt;-32,"H",IF(E455&lt;-24,"J",IF(E455&lt;-16,"K",AA455))))))))</f>
        <v>S</v>
      </c>
      <c r="AA455" s="38" t="str">
        <f>IF(E455&lt;-8,"L",IF(E455&lt;0,"M",IF(E455&lt;8,"N",IF(E455&lt;16,"P",IF(E455&lt;24,"Q",IF(E455&lt;32,"R",IF(E455&lt;40,"S",IF(E455&lt;48,"T","no"))))))))</f>
        <v>S</v>
      </c>
      <c r="AB455" s="38" t="str">
        <f>IF(E455&lt;56,"U",IF(E455&lt;64,"V",IF(E455&lt;72,"W",IF(E455&lt;84,"X","no"))))</f>
        <v>U</v>
      </c>
      <c r="AC455" s="50">
        <f t="shared" si="380"/>
        <v>548789.23231085076</v>
      </c>
      <c r="AD455" s="50">
        <f t="shared" si="358"/>
        <v>4183694.9211602719</v>
      </c>
      <c r="AE455" s="51">
        <f t="shared" si="359"/>
        <v>10</v>
      </c>
      <c r="AF455" s="51" t="str">
        <f t="shared" si="360"/>
        <v>S</v>
      </c>
      <c r="AG455" s="40">
        <f t="shared" si="361"/>
        <v>-122</v>
      </c>
      <c r="AH455" s="41">
        <f t="shared" si="362"/>
        <v>-26</v>
      </c>
      <c r="AI455" s="42">
        <f t="shared" si="363"/>
        <v>-44.902000000000001</v>
      </c>
      <c r="AJ455" s="40">
        <f t="shared" si="364"/>
        <v>37</v>
      </c>
      <c r="AK455" s="41">
        <f t="shared" si="365"/>
        <v>47</v>
      </c>
      <c r="AL455" s="42">
        <f t="shared" si="366"/>
        <v>57.576999999999998</v>
      </c>
      <c r="AM455" s="43" t="str">
        <f t="shared" si="367"/>
        <v>-37º -47' -57,577" S</v>
      </c>
      <c r="AN455" s="43" t="str">
        <f t="shared" si="368"/>
        <v>122º 26' 44,902" W</v>
      </c>
      <c r="AO455" s="43" t="str">
        <f t="shared" si="369"/>
        <v>10 S 548789 4183695</v>
      </c>
    </row>
    <row r="456" spans="5:41" x14ac:dyDescent="0.25">
      <c r="E456" s="53">
        <v>37.720871000000002</v>
      </c>
      <c r="F456" s="53">
        <v>-122.434645</v>
      </c>
      <c r="G456" s="52">
        <f>F456*PI()/180</f>
        <v>-2.136887673760413</v>
      </c>
      <c r="H456" s="52">
        <f>E456*PI()/180</f>
        <v>0.65835339567004603</v>
      </c>
      <c r="I456" s="52">
        <f>TRUNC((F456/6)+31)</f>
        <v>10</v>
      </c>
      <c r="J456" s="52">
        <f>6*I456-183</f>
        <v>-123</v>
      </c>
      <c r="K456" s="52">
        <f>+G456-((J456*PI())/180)</f>
        <v>9.8673061926124461E-3</v>
      </c>
      <c r="L456" s="52">
        <f>COS(H456)*SIN(K456)</f>
        <v>7.8049196580622171E-3</v>
      </c>
      <c r="M456" s="52">
        <f>(1/2)*LN((1+L456)/(1-L456))</f>
        <v>7.805078147355933E-3</v>
      </c>
      <c r="N456" s="52">
        <f>ATAN((TAN(H456))/COS(K456))-H456</f>
        <v>2.3559934171912822E-5</v>
      </c>
      <c r="O456" s="52">
        <f t="shared" si="344"/>
        <v>6383588.8433487313</v>
      </c>
      <c r="P456" s="52">
        <f t="shared" si="345"/>
        <v>1.2844161042546607E-7</v>
      </c>
      <c r="Q456" s="52">
        <f>SIN(2*H456)</f>
        <v>0.96789255508796568</v>
      </c>
      <c r="R456" s="52">
        <f>+Q456*(COS(H456))^2</f>
        <v>0.60559308568250181</v>
      </c>
      <c r="S456" s="52">
        <f>H456+(Q456/2)</f>
        <v>1.1422996732140289</v>
      </c>
      <c r="T456" s="52">
        <f>((3*S456)+R456)/4</f>
        <v>1.0081230263311471</v>
      </c>
      <c r="U456" s="52">
        <f>(5*T456+R456*(COS(H456))^2)/3</f>
        <v>1.806507969934416</v>
      </c>
      <c r="V456" s="52">
        <f t="shared" si="381"/>
        <v>5.0546225567071803E-3</v>
      </c>
      <c r="W456" s="52">
        <f>(5/3)*V456^2</f>
        <v>4.2582015317955055E-5</v>
      </c>
      <c r="X456" s="52">
        <f>(35/27)*V456^3</f>
        <v>1.6740578955036711E-7</v>
      </c>
      <c r="Y456" s="52">
        <f t="shared" si="353"/>
        <v>4174845.8003947339</v>
      </c>
      <c r="Z456" s="38" t="str">
        <f>IF(E456&lt;-72,"C",IF(E456&lt;-64,"D",IF(E456&lt;-56,"E",IF(E456&lt;-48,"F",IF(E456&lt;-40,"G",IF(E456&lt;-32,"H",IF(E456&lt;-24,"J",IF(E456&lt;-16,"K",AA456))))))))</f>
        <v>S</v>
      </c>
      <c r="AA456" s="38" t="str">
        <f>IF(E456&lt;-8,"L",IF(E456&lt;0,"M",IF(E456&lt;8,"N",IF(E456&lt;16,"P",IF(E456&lt;24,"Q",IF(E456&lt;32,"R",IF(E456&lt;40,"S",IF(E456&lt;48,"T","no"))))))))</f>
        <v>S</v>
      </c>
      <c r="AB456" s="38" t="str">
        <f>IF(E456&lt;56,"U",IF(E456&lt;64,"V",IF(E456&lt;72,"W",IF(E456&lt;84,"X","no"))))</f>
        <v>U</v>
      </c>
      <c r="AC456" s="50">
        <f t="shared" si="380"/>
        <v>549824.41191610217</v>
      </c>
      <c r="AD456" s="50">
        <f t="shared" si="358"/>
        <v>4174996.1973469811</v>
      </c>
      <c r="AE456" s="51">
        <f t="shared" si="359"/>
        <v>10</v>
      </c>
      <c r="AF456" s="51" t="str">
        <f t="shared" si="360"/>
        <v>S</v>
      </c>
      <c r="AG456" s="40">
        <f t="shared" si="361"/>
        <v>-122</v>
      </c>
      <c r="AH456" s="41">
        <f t="shared" si="362"/>
        <v>-26</v>
      </c>
      <c r="AI456" s="42">
        <f t="shared" si="363"/>
        <v>-4.7220000000000004</v>
      </c>
      <c r="AJ456" s="40">
        <f t="shared" si="364"/>
        <v>37</v>
      </c>
      <c r="AK456" s="41">
        <f t="shared" si="365"/>
        <v>43</v>
      </c>
      <c r="AL456" s="42">
        <f t="shared" si="366"/>
        <v>15.135999999999999</v>
      </c>
      <c r="AM456" s="43" t="str">
        <f t="shared" si="367"/>
        <v>-37º -43' -15,136" S</v>
      </c>
      <c r="AN456" s="43" t="str">
        <f t="shared" si="368"/>
        <v>122º 26' 4,722" W</v>
      </c>
      <c r="AO456" s="43" t="str">
        <f t="shared" si="369"/>
        <v>10 S 549824 4174996</v>
      </c>
    </row>
    <row r="457" spans="5:41" x14ac:dyDescent="0.25">
      <c r="E457" s="53">
        <v>37.776535000000003</v>
      </c>
      <c r="F457" s="53">
        <v>-122.41899100000001</v>
      </c>
      <c r="G457" s="52">
        <f>F457*PI()/180</f>
        <v>-2.1366144599193055</v>
      </c>
      <c r="H457" s="52">
        <f>E457*PI()/180</f>
        <v>0.65932491574487617</v>
      </c>
      <c r="I457" s="52">
        <f>TRUNC((F457/6)+31)</f>
        <v>10</v>
      </c>
      <c r="J457" s="52">
        <f>6*I457-183</f>
        <v>-123</v>
      </c>
      <c r="K457" s="52">
        <f>+G457-((J457*PI())/180)</f>
        <v>1.0140520033719902E-2</v>
      </c>
      <c r="L457" s="52">
        <f>COS(H457)*SIN(K457)</f>
        <v>8.0149900761546707E-3</v>
      </c>
      <c r="M457" s="52">
        <f>(1/2)*LN((1+L457)/(1-L457))</f>
        <v>8.0151617106004082E-3</v>
      </c>
      <c r="N457" s="52">
        <f>ATAN((TAN(H457))/COS(K457))-H457</f>
        <v>2.489522851012449E-5</v>
      </c>
      <c r="O457" s="52">
        <f t="shared" si="344"/>
        <v>6383608.9910348579</v>
      </c>
      <c r="P457" s="52">
        <f t="shared" si="345"/>
        <v>1.3524538648814502E-7</v>
      </c>
      <c r="Q457" s="52">
        <f>SIN(2*H457)</f>
        <v>0.96837913857834679</v>
      </c>
      <c r="R457" s="52">
        <f>+Q457*(COS(H457))^2</f>
        <v>0.60498671001065196</v>
      </c>
      <c r="S457" s="52">
        <f>H457+(Q457/2)</f>
        <v>1.1435144850340495</v>
      </c>
      <c r="T457" s="52">
        <f>((3*S457)+R457)/4</f>
        <v>1.0088825412782001</v>
      </c>
      <c r="U457" s="52">
        <f>(5*T457+R457*(COS(H457))^2)/3</f>
        <v>1.8074576858559863</v>
      </c>
      <c r="V457" s="52">
        <f t="shared" si="381"/>
        <v>5.0546225567071803E-3</v>
      </c>
      <c r="W457" s="52">
        <f>(5/3)*V457^2</f>
        <v>4.2582015317955055E-5</v>
      </c>
      <c r="X457" s="52">
        <f>(35/27)*V457^3</f>
        <v>1.6740578955036711E-7</v>
      </c>
      <c r="Y457" s="52">
        <f t="shared" si="353"/>
        <v>4181021.5725695067</v>
      </c>
      <c r="Z457" s="38" t="str">
        <f>IF(E457&lt;-72,"C",IF(E457&lt;-64,"D",IF(E457&lt;-56,"E",IF(E457&lt;-48,"F",IF(E457&lt;-40,"G",IF(E457&lt;-32,"H",IF(E457&lt;-24,"J",IF(E457&lt;-16,"K",AA457))))))))</f>
        <v>S</v>
      </c>
      <c r="AA457" s="38" t="str">
        <f>IF(E457&lt;-8,"L",IF(E457&lt;0,"M",IF(E457&lt;8,"N",IF(E457&lt;16,"P",IF(E457&lt;24,"Q",IF(E457&lt;32,"R",IF(E457&lt;40,"S",IF(E457&lt;48,"T","no"))))))))</f>
        <v>S</v>
      </c>
      <c r="AB457" s="38" t="str">
        <f>IF(E457&lt;56,"U",IF(E457&lt;64,"V",IF(E457&lt;72,"W",IF(E457&lt;84,"X","no"))))</f>
        <v>U</v>
      </c>
      <c r="AC457" s="50">
        <f t="shared" si="380"/>
        <v>551165.66066702688</v>
      </c>
      <c r="AD457" s="50">
        <f t="shared" si="358"/>
        <v>4181180.493995551</v>
      </c>
      <c r="AE457" s="51">
        <f t="shared" si="359"/>
        <v>10</v>
      </c>
      <c r="AF457" s="51" t="str">
        <f t="shared" si="360"/>
        <v>S</v>
      </c>
      <c r="AG457" s="40">
        <f t="shared" si="361"/>
        <v>-122</v>
      </c>
      <c r="AH457" s="41">
        <f t="shared" si="362"/>
        <v>-25</v>
      </c>
      <c r="AI457" s="42">
        <f t="shared" si="363"/>
        <v>-8.3680000000000003</v>
      </c>
      <c r="AJ457" s="40">
        <f t="shared" si="364"/>
        <v>37</v>
      </c>
      <c r="AK457" s="41">
        <f t="shared" si="365"/>
        <v>46</v>
      </c>
      <c r="AL457" s="42">
        <f t="shared" si="366"/>
        <v>35.526000000000003</v>
      </c>
      <c r="AM457" s="43" t="str">
        <f t="shared" si="367"/>
        <v>-37º -46' -35,526" S</v>
      </c>
      <c r="AN457" s="43" t="str">
        <f t="shared" si="368"/>
        <v>122º 25' 8,368" W</v>
      </c>
      <c r="AO457" s="43" t="str">
        <f t="shared" si="369"/>
        <v>10 S 551166 4181180</v>
      </c>
    </row>
    <row r="458" spans="5:41" x14ac:dyDescent="0.25">
      <c r="E458" s="53">
        <v>37.774429321288999</v>
      </c>
      <c r="F458" s="53">
        <v>-122.41310119629</v>
      </c>
      <c r="G458" s="52">
        <f t="shared" ref="G458:G521" si="382">F458*PI()/180</f>
        <v>-2.1365116634522696</v>
      </c>
      <c r="H458" s="52">
        <f t="shared" ref="H458:H521" si="383">E458*PI()/180</f>
        <v>0.65928816471837992</v>
      </c>
      <c r="I458" s="52">
        <f t="shared" ref="I458:I521" si="384">TRUNC((F458/6)+31)</f>
        <v>10</v>
      </c>
      <c r="J458" s="52">
        <f t="shared" ref="J458:J521" si="385">6*I458-183</f>
        <v>-123</v>
      </c>
      <c r="K458" s="52">
        <f t="shared" ref="K458:K521" si="386">+G458-((J458*PI())/180)</f>
        <v>1.0243316500755828E-2</v>
      </c>
      <c r="L458" s="52">
        <f t="shared" ref="L458:L521" si="387">COS(H458)*SIN(K458)</f>
        <v>8.096467395067591E-3</v>
      </c>
      <c r="M458" s="52">
        <f t="shared" ref="M458:M521" si="388">(1/2)*LN((1+L458)/(1-L458))</f>
        <v>8.0966443173532323E-3</v>
      </c>
      <c r="N458" s="52">
        <f t="shared" ref="N458:N521" si="389">ATAN((TAN(H458))/COS(K458))-H458</f>
        <v>2.5402053712042516E-5</v>
      </c>
      <c r="O458" s="52">
        <f t="shared" si="344"/>
        <v>6383608.2286930718</v>
      </c>
      <c r="P458" s="52">
        <f t="shared" si="345"/>
        <v>1.3801705081909206E-7</v>
      </c>
      <c r="Q458" s="52">
        <f t="shared" ref="Q458:Q521" si="390">SIN(2*H458)</f>
        <v>0.96836079843852219</v>
      </c>
      <c r="R458" s="52">
        <f t="shared" ref="R458:R521" si="391">+Q458*(COS(H458))^2</f>
        <v>0.6050097147585809</v>
      </c>
      <c r="S458" s="52">
        <f t="shared" ref="S458:S521" si="392">H458+(Q458/2)</f>
        <v>1.143468563937641</v>
      </c>
      <c r="T458" s="52">
        <f t="shared" ref="T458:T521" si="393">((3*S458)+R458)/4</f>
        <v>1.008853851642876</v>
      </c>
      <c r="U458" s="52">
        <f t="shared" ref="U458:U521" si="394">(5*T458+R458*(COS(H458))^2)/3</f>
        <v>1.8074218376189177</v>
      </c>
      <c r="V458" s="52">
        <f t="shared" si="381"/>
        <v>5.0546225567071803E-3</v>
      </c>
      <c r="W458" s="52">
        <f t="shared" ref="W458:W521" si="395">(5/3)*V458^2</f>
        <v>4.2582015317955055E-5</v>
      </c>
      <c r="X458" s="52">
        <f t="shared" ref="X458:X521" si="396">(35/27)*V458^3</f>
        <v>1.6740578955036711E-7</v>
      </c>
      <c r="Y458" s="52">
        <f t="shared" si="353"/>
        <v>4180787.9520745128</v>
      </c>
      <c r="Z458" s="38" t="str">
        <f t="shared" ref="Z458:Z521" si="397">IF(E458&lt;-72,"C",IF(E458&lt;-64,"D",IF(E458&lt;-56,"E",IF(E458&lt;-48,"F",IF(E458&lt;-40,"G",IF(E458&lt;-32,"H",IF(E458&lt;-24,"J",IF(E458&lt;-16,"K",AA458))))))))</f>
        <v>S</v>
      </c>
      <c r="AA458" s="38" t="str">
        <f t="shared" ref="AA458:AA521" si="398">IF(E458&lt;-8,"L",IF(E458&lt;0,"M",IF(E458&lt;8,"N",IF(E458&lt;16,"P",IF(E458&lt;24,"Q",IF(E458&lt;32,"R",IF(E458&lt;40,"S",IF(E458&lt;48,"T","no"))))))))</f>
        <v>S</v>
      </c>
      <c r="AB458" s="38" t="str">
        <f t="shared" ref="AB458:AB521" si="399">IF(E458&lt;56,"U",IF(E458&lt;64,"V",IF(E458&lt;72,"W",IF(E458&lt;84,"X","no"))))</f>
        <v>U</v>
      </c>
      <c r="AC458" s="50">
        <f t="shared" si="380"/>
        <v>551685.80766689789</v>
      </c>
      <c r="AD458" s="50">
        <f t="shared" si="358"/>
        <v>4180950.1088559953</v>
      </c>
      <c r="AE458" s="51">
        <f t="shared" si="359"/>
        <v>10</v>
      </c>
      <c r="AF458" s="51" t="str">
        <f t="shared" si="360"/>
        <v>S</v>
      </c>
      <c r="AG458" s="40">
        <f t="shared" si="361"/>
        <v>-122</v>
      </c>
      <c r="AH458" s="41">
        <f t="shared" si="362"/>
        <v>-24</v>
      </c>
      <c r="AI458" s="42">
        <f t="shared" si="363"/>
        <v>-47.164000000000001</v>
      </c>
      <c r="AJ458" s="40">
        <f t="shared" si="364"/>
        <v>37</v>
      </c>
      <c r="AK458" s="41">
        <f t="shared" si="365"/>
        <v>46</v>
      </c>
      <c r="AL458" s="42">
        <f t="shared" si="366"/>
        <v>27.946000000000002</v>
      </c>
      <c r="AM458" s="43" t="str">
        <f t="shared" si="367"/>
        <v>-37º -46' -27,946" S</v>
      </c>
      <c r="AN458" s="43" t="str">
        <f t="shared" si="368"/>
        <v>122º 24' 47,164" W</v>
      </c>
      <c r="AO458" s="43" t="str">
        <f t="shared" si="369"/>
        <v>10 S 551686 4180950</v>
      </c>
    </row>
    <row r="459" spans="5:41" x14ac:dyDescent="0.25">
      <c r="E459" s="53">
        <v>37.755203000000002</v>
      </c>
      <c r="F459" s="53">
        <v>-122.42451699999999</v>
      </c>
      <c r="G459" s="52">
        <f t="shared" si="382"/>
        <v>-2.1367109068137706</v>
      </c>
      <c r="H459" s="52">
        <f t="shared" si="383"/>
        <v>0.65895260210884077</v>
      </c>
      <c r="I459" s="52">
        <f t="shared" si="384"/>
        <v>10</v>
      </c>
      <c r="J459" s="52">
        <f t="shared" si="385"/>
        <v>-123</v>
      </c>
      <c r="K459" s="52">
        <f t="shared" si="386"/>
        <v>1.0044073139254817E-2</v>
      </c>
      <c r="L459" s="52">
        <f t="shared" si="387"/>
        <v>7.9410519531664982E-3</v>
      </c>
      <c r="M459" s="52">
        <f t="shared" si="388"/>
        <v>7.9412188812047479E-3</v>
      </c>
      <c r="N459" s="52">
        <f t="shared" si="389"/>
        <v>2.4419218835558532E-5</v>
      </c>
      <c r="O459" s="52">
        <f t="shared" si="344"/>
        <v>6383601.2686596951</v>
      </c>
      <c r="P459" s="52">
        <f t="shared" si="345"/>
        <v>1.328381293417256E-7</v>
      </c>
      <c r="Q459" s="52">
        <f t="shared" si="390"/>
        <v>0.96819309816689891</v>
      </c>
      <c r="R459" s="52">
        <f t="shared" si="391"/>
        <v>0.60521952238928789</v>
      </c>
      <c r="S459" s="52">
        <f t="shared" si="392"/>
        <v>1.1430491511922902</v>
      </c>
      <c r="T459" s="52">
        <f t="shared" si="393"/>
        <v>1.0085917439915397</v>
      </c>
      <c r="U459" s="52">
        <f t="shared" si="394"/>
        <v>1.8070942346874468</v>
      </c>
      <c r="V459" s="52">
        <f t="shared" si="381"/>
        <v>5.0546225567071803E-3</v>
      </c>
      <c r="W459" s="52">
        <f t="shared" si="395"/>
        <v>4.2582015317955055E-5</v>
      </c>
      <c r="X459" s="52">
        <f t="shared" si="396"/>
        <v>1.6740578955036711E-7</v>
      </c>
      <c r="Y459" s="52">
        <f t="shared" si="353"/>
        <v>4178654.8372159726</v>
      </c>
      <c r="Z459" s="38" t="str">
        <f t="shared" si="397"/>
        <v>S</v>
      </c>
      <c r="AA459" s="38" t="str">
        <f t="shared" si="398"/>
        <v>S</v>
      </c>
      <c r="AB459" s="38" t="str">
        <f t="shared" si="399"/>
        <v>U</v>
      </c>
      <c r="AC459" s="50">
        <f t="shared" si="380"/>
        <v>550693.57716944278</v>
      </c>
      <c r="AD459" s="50">
        <f t="shared" si="358"/>
        <v>4178810.719793018</v>
      </c>
      <c r="AE459" s="51">
        <f t="shared" si="359"/>
        <v>10</v>
      </c>
      <c r="AF459" s="51" t="str">
        <f t="shared" si="360"/>
        <v>S</v>
      </c>
      <c r="AG459" s="40">
        <f t="shared" si="361"/>
        <v>-122</v>
      </c>
      <c r="AH459" s="41">
        <f t="shared" si="362"/>
        <v>-25</v>
      </c>
      <c r="AI459" s="42">
        <f t="shared" si="363"/>
        <v>-28.260999999999999</v>
      </c>
      <c r="AJ459" s="40">
        <f t="shared" si="364"/>
        <v>37</v>
      </c>
      <c r="AK459" s="41">
        <f t="shared" si="365"/>
        <v>45</v>
      </c>
      <c r="AL459" s="42">
        <f t="shared" si="366"/>
        <v>18.731000000000002</v>
      </c>
      <c r="AM459" s="43" t="str">
        <f t="shared" si="367"/>
        <v>-37º -45' -18,731" S</v>
      </c>
      <c r="AN459" s="43" t="str">
        <f t="shared" si="368"/>
        <v>122º 25' 28,261" W</v>
      </c>
      <c r="AO459" s="43" t="str">
        <f t="shared" si="369"/>
        <v>10 S 550694 4178811</v>
      </c>
    </row>
    <row r="460" spans="5:41" x14ac:dyDescent="0.25">
      <c r="E460" s="53">
        <v>37.763442993163999</v>
      </c>
      <c r="F460" s="53">
        <v>-122.42134094238</v>
      </c>
      <c r="G460" s="52">
        <f t="shared" si="382"/>
        <v>-2.1366554741510688</v>
      </c>
      <c r="H460" s="52">
        <f t="shared" si="383"/>
        <v>0.6590964171198942</v>
      </c>
      <c r="I460" s="52">
        <f t="shared" si="384"/>
        <v>10</v>
      </c>
      <c r="J460" s="52">
        <f t="shared" si="385"/>
        <v>-123</v>
      </c>
      <c r="K460" s="52">
        <f t="shared" si="386"/>
        <v>1.0099505801956621E-2</v>
      </c>
      <c r="L460" s="52">
        <f t="shared" si="387"/>
        <v>7.9839872835530332E-3</v>
      </c>
      <c r="M460" s="52">
        <f t="shared" si="388"/>
        <v>7.9841569339442874E-3</v>
      </c>
      <c r="N460" s="52">
        <f t="shared" si="389"/>
        <v>2.469133945059987E-5</v>
      </c>
      <c r="O460" s="52">
        <f t="shared" si="344"/>
        <v>6383604.2514318498</v>
      </c>
      <c r="P460" s="52">
        <f t="shared" si="345"/>
        <v>1.3424860903822777E-7</v>
      </c>
      <c r="Q460" s="52">
        <f t="shared" si="390"/>
        <v>0.96826502434588624</v>
      </c>
      <c r="R460" s="52">
        <f t="shared" si="391"/>
        <v>0.6051296566839115</v>
      </c>
      <c r="S460" s="52">
        <f t="shared" si="392"/>
        <v>1.1432289292928373</v>
      </c>
      <c r="T460" s="52">
        <f t="shared" si="393"/>
        <v>1.0087041111406059</v>
      </c>
      <c r="U460" s="52">
        <f t="shared" si="394"/>
        <v>1.8072347009200198</v>
      </c>
      <c r="V460" s="52">
        <f t="shared" si="381"/>
        <v>5.0546225567071803E-3</v>
      </c>
      <c r="W460" s="52">
        <f t="shared" si="395"/>
        <v>4.2582015317955055E-5</v>
      </c>
      <c r="X460" s="52">
        <f t="shared" si="396"/>
        <v>1.6740578955036711E-7</v>
      </c>
      <c r="Y460" s="52">
        <f t="shared" si="353"/>
        <v>4179569.0441077719</v>
      </c>
      <c r="Z460" s="38" t="str">
        <f t="shared" si="397"/>
        <v>S</v>
      </c>
      <c r="AA460" s="38" t="str">
        <f t="shared" si="398"/>
        <v>S</v>
      </c>
      <c r="AB460" s="38" t="str">
        <f t="shared" si="399"/>
        <v>U</v>
      </c>
      <c r="AC460" s="50">
        <f t="shared" si="380"/>
        <v>550967.70042840671</v>
      </c>
      <c r="AD460" s="50">
        <f t="shared" si="358"/>
        <v>4179726.6638684226</v>
      </c>
      <c r="AE460" s="51">
        <f t="shared" si="359"/>
        <v>10</v>
      </c>
      <c r="AF460" s="51" t="str">
        <f t="shared" si="360"/>
        <v>S</v>
      </c>
      <c r="AG460" s="40">
        <f t="shared" si="361"/>
        <v>-122</v>
      </c>
      <c r="AH460" s="41">
        <f t="shared" si="362"/>
        <v>-25</v>
      </c>
      <c r="AI460" s="42">
        <f t="shared" si="363"/>
        <v>-16.827000000000002</v>
      </c>
      <c r="AJ460" s="40">
        <f t="shared" si="364"/>
        <v>37</v>
      </c>
      <c r="AK460" s="41">
        <f t="shared" si="365"/>
        <v>45</v>
      </c>
      <c r="AL460" s="42">
        <f t="shared" si="366"/>
        <v>48.395000000000003</v>
      </c>
      <c r="AM460" s="43" t="str">
        <f t="shared" si="367"/>
        <v>-37º -45' -48,395" S</v>
      </c>
      <c r="AN460" s="43" t="str">
        <f t="shared" si="368"/>
        <v>122º 25' 16,827" W</v>
      </c>
      <c r="AO460" s="43" t="str">
        <f t="shared" si="369"/>
        <v>10 S 550968 4179727</v>
      </c>
    </row>
    <row r="461" spans="5:41" x14ac:dyDescent="0.25">
      <c r="E461" s="53">
        <v>37.781931</v>
      </c>
      <c r="F461" s="53">
        <v>-122.457939</v>
      </c>
      <c r="G461" s="52">
        <f t="shared" si="382"/>
        <v>-2.1372942307563725</v>
      </c>
      <c r="H461" s="52">
        <f t="shared" si="383"/>
        <v>0.65941909371131369</v>
      </c>
      <c r="I461" s="52">
        <f t="shared" si="384"/>
        <v>10</v>
      </c>
      <c r="J461" s="52">
        <f t="shared" si="385"/>
        <v>-123</v>
      </c>
      <c r="K461" s="52">
        <f t="shared" si="386"/>
        <v>9.4607491966529622E-3</v>
      </c>
      <c r="L461" s="52">
        <f t="shared" si="387"/>
        <v>7.4771751383070264E-3</v>
      </c>
      <c r="M461" s="52">
        <f t="shared" si="388"/>
        <v>7.477314487986348E-3</v>
      </c>
      <c r="N461" s="52">
        <f t="shared" si="389"/>
        <v>2.1670376685878345E-5</v>
      </c>
      <c r="O461" s="52">
        <f t="shared" si="344"/>
        <v>6383610.9446746092</v>
      </c>
      <c r="P461" s="52">
        <f t="shared" si="345"/>
        <v>1.1768626254689976E-7</v>
      </c>
      <c r="Q461" s="52">
        <f t="shared" si="390"/>
        <v>0.96842611303215864</v>
      </c>
      <c r="R461" s="52">
        <f t="shared" si="391"/>
        <v>0.60492773432238323</v>
      </c>
      <c r="S461" s="52">
        <f t="shared" si="392"/>
        <v>1.143632150227393</v>
      </c>
      <c r="T461" s="52">
        <f t="shared" si="393"/>
        <v>1.0089560462511404</v>
      </c>
      <c r="U461" s="52">
        <f t="shared" si="394"/>
        <v>1.8075495223779523</v>
      </c>
      <c r="V461" s="52">
        <f t="shared" si="381"/>
        <v>5.0546225567071803E-3</v>
      </c>
      <c r="W461" s="52">
        <f t="shared" si="395"/>
        <v>4.2582015317955055E-5</v>
      </c>
      <c r="X461" s="52">
        <f t="shared" si="396"/>
        <v>1.6740578955036711E-7</v>
      </c>
      <c r="Y461" s="52">
        <f t="shared" si="353"/>
        <v>4181620.2474712897</v>
      </c>
      <c r="Z461" s="38" t="str">
        <f t="shared" si="397"/>
        <v>S</v>
      </c>
      <c r="AA461" s="38" t="str">
        <f t="shared" si="398"/>
        <v>S</v>
      </c>
      <c r="AB461" s="38" t="str">
        <f t="shared" si="399"/>
        <v>U</v>
      </c>
      <c r="AC461" s="50">
        <f t="shared" si="380"/>
        <v>547732.26847476105</v>
      </c>
      <c r="AD461" s="50">
        <f t="shared" si="358"/>
        <v>4181758.5827413569</v>
      </c>
      <c r="AE461" s="51">
        <f t="shared" si="359"/>
        <v>10</v>
      </c>
      <c r="AF461" s="51" t="str">
        <f t="shared" si="360"/>
        <v>S</v>
      </c>
      <c r="AG461" s="40">
        <f t="shared" si="361"/>
        <v>-122</v>
      </c>
      <c r="AH461" s="41">
        <f t="shared" si="362"/>
        <v>-27</v>
      </c>
      <c r="AI461" s="42">
        <f t="shared" si="363"/>
        <v>-28.58</v>
      </c>
      <c r="AJ461" s="40">
        <f t="shared" si="364"/>
        <v>37</v>
      </c>
      <c r="AK461" s="41">
        <f t="shared" si="365"/>
        <v>46</v>
      </c>
      <c r="AL461" s="42">
        <f t="shared" si="366"/>
        <v>54.951999999999998</v>
      </c>
      <c r="AM461" s="43" t="str">
        <f t="shared" si="367"/>
        <v>-37º -46' -54,952" S</v>
      </c>
      <c r="AN461" s="43" t="str">
        <f t="shared" si="368"/>
        <v>122º 27' 28,58" W</v>
      </c>
      <c r="AO461" s="43" t="str">
        <f t="shared" si="369"/>
        <v>10 S 547732 4181759</v>
      </c>
    </row>
    <row r="462" spans="5:41" x14ac:dyDescent="0.25">
      <c r="E462" s="53">
        <v>37.756576538086001</v>
      </c>
      <c r="F462" s="53">
        <v>-122.43782043457</v>
      </c>
      <c r="G462" s="52">
        <f t="shared" si="382"/>
        <v>-2.1369430955488409</v>
      </c>
      <c r="H462" s="52">
        <f t="shared" si="383"/>
        <v>0.65897657487084293</v>
      </c>
      <c r="I462" s="52">
        <f t="shared" si="384"/>
        <v>10</v>
      </c>
      <c r="J462" s="52">
        <f t="shared" si="385"/>
        <v>-123</v>
      </c>
      <c r="K462" s="52">
        <f t="shared" si="386"/>
        <v>9.8118844041845676E-3</v>
      </c>
      <c r="L462" s="52">
        <f t="shared" si="387"/>
        <v>7.7573406766294076E-3</v>
      </c>
      <c r="M462" s="52">
        <f t="shared" si="388"/>
        <v>7.7574962850232012E-3</v>
      </c>
      <c r="N462" s="52">
        <f t="shared" si="389"/>
        <v>2.3303534744112397E-5</v>
      </c>
      <c r="O462" s="52">
        <f t="shared" si="344"/>
        <v>6383601.765847235</v>
      </c>
      <c r="P462" s="52">
        <f t="shared" si="345"/>
        <v>1.2675801942171951E-7</v>
      </c>
      <c r="Q462" s="52">
        <f t="shared" si="390"/>
        <v>0.96820509322391091</v>
      </c>
      <c r="R462" s="52">
        <f t="shared" si="391"/>
        <v>0.60520454809062607</v>
      </c>
      <c r="S462" s="52">
        <f t="shared" si="392"/>
        <v>1.1430791214827984</v>
      </c>
      <c r="T462" s="52">
        <f t="shared" si="393"/>
        <v>1.0086104781347554</v>
      </c>
      <c r="U462" s="52">
        <f t="shared" si="394"/>
        <v>1.8071176557565201</v>
      </c>
      <c r="V462" s="52">
        <f t="shared" si="381"/>
        <v>5.0546225567071803E-3</v>
      </c>
      <c r="W462" s="52">
        <f t="shared" si="395"/>
        <v>4.2582015317955055E-5</v>
      </c>
      <c r="X462" s="52">
        <f t="shared" si="396"/>
        <v>1.6740578955036711E-7</v>
      </c>
      <c r="Y462" s="52">
        <f t="shared" si="353"/>
        <v>4178807.2277854783</v>
      </c>
      <c r="Z462" s="38" t="str">
        <f t="shared" si="397"/>
        <v>S</v>
      </c>
      <c r="AA462" s="38" t="str">
        <f t="shared" si="398"/>
        <v>S</v>
      </c>
      <c r="AB462" s="38" t="str">
        <f t="shared" si="399"/>
        <v>U</v>
      </c>
      <c r="AC462" s="50">
        <f t="shared" si="380"/>
        <v>549520.76907601231</v>
      </c>
      <c r="AD462" s="50">
        <f t="shared" si="358"/>
        <v>4178955.9882898778</v>
      </c>
      <c r="AE462" s="51">
        <f t="shared" si="359"/>
        <v>10</v>
      </c>
      <c r="AF462" s="51" t="str">
        <f t="shared" si="360"/>
        <v>S</v>
      </c>
      <c r="AG462" s="40">
        <f t="shared" si="361"/>
        <v>-122</v>
      </c>
      <c r="AH462" s="41">
        <f t="shared" si="362"/>
        <v>-26</v>
      </c>
      <c r="AI462" s="42">
        <f t="shared" si="363"/>
        <v>-16.154</v>
      </c>
      <c r="AJ462" s="40">
        <f t="shared" si="364"/>
        <v>37</v>
      </c>
      <c r="AK462" s="41">
        <f t="shared" si="365"/>
        <v>45</v>
      </c>
      <c r="AL462" s="42">
        <f t="shared" si="366"/>
        <v>23.675999999999998</v>
      </c>
      <c r="AM462" s="43" t="str">
        <f t="shared" si="367"/>
        <v>-37º -45' -23,676" S</v>
      </c>
      <c r="AN462" s="43" t="str">
        <f t="shared" si="368"/>
        <v>122º 26' 16,154" W</v>
      </c>
      <c r="AO462" s="43" t="str">
        <f t="shared" si="369"/>
        <v>10 S 549521 4178956</v>
      </c>
    </row>
    <row r="463" spans="5:41" x14ac:dyDescent="0.25">
      <c r="E463" s="53">
        <v>37.784182000000001</v>
      </c>
      <c r="F463" s="53">
        <v>-122.440404</v>
      </c>
      <c r="G463" s="52">
        <f t="shared" si="382"/>
        <v>-2.1369881872720353</v>
      </c>
      <c r="H463" s="52">
        <f t="shared" si="383"/>
        <v>0.6594583810727761</v>
      </c>
      <c r="I463" s="52">
        <f t="shared" si="384"/>
        <v>10</v>
      </c>
      <c r="J463" s="52">
        <f t="shared" si="385"/>
        <v>-123</v>
      </c>
      <c r="K463" s="52">
        <f t="shared" si="386"/>
        <v>9.7667926809901218E-3</v>
      </c>
      <c r="L463" s="52">
        <f t="shared" si="387"/>
        <v>7.7188098093157187E-3</v>
      </c>
      <c r="M463" s="52">
        <f t="shared" si="388"/>
        <v>7.7189631104227305E-3</v>
      </c>
      <c r="N463" s="52">
        <f t="shared" si="389"/>
        <v>2.3095571175635321E-5</v>
      </c>
      <c r="O463" s="52">
        <f t="shared" si="344"/>
        <v>6383611.7596851857</v>
      </c>
      <c r="P463" s="52">
        <f t="shared" si="345"/>
        <v>1.2540820568192869E-7</v>
      </c>
      <c r="Q463" s="52">
        <f t="shared" si="390"/>
        <v>0.96844569877991382</v>
      </c>
      <c r="R463" s="52">
        <f t="shared" si="391"/>
        <v>0.60490312183124506</v>
      </c>
      <c r="S463" s="52">
        <f t="shared" si="392"/>
        <v>1.1436812304627331</v>
      </c>
      <c r="T463" s="52">
        <f t="shared" si="393"/>
        <v>1.008986703304861</v>
      </c>
      <c r="U463" s="52">
        <f t="shared" si="394"/>
        <v>1.8075878210917462</v>
      </c>
      <c r="V463" s="52">
        <f t="shared" si="381"/>
        <v>5.0546225567071803E-3</v>
      </c>
      <c r="W463" s="52">
        <f t="shared" si="395"/>
        <v>4.2582015317955055E-5</v>
      </c>
      <c r="X463" s="52">
        <f t="shared" si="396"/>
        <v>1.6740578955036711E-7</v>
      </c>
      <c r="Y463" s="52">
        <f t="shared" si="353"/>
        <v>4181869.9913705923</v>
      </c>
      <c r="Z463" s="38" t="str">
        <f t="shared" si="397"/>
        <v>S</v>
      </c>
      <c r="AA463" s="38" t="str">
        <f t="shared" si="398"/>
        <v>S</v>
      </c>
      <c r="AB463" s="38" t="str">
        <f t="shared" si="399"/>
        <v>U</v>
      </c>
      <c r="AC463" s="50">
        <f t="shared" si="380"/>
        <v>549274.86574409471</v>
      </c>
      <c r="AD463" s="50">
        <f t="shared" si="358"/>
        <v>4182017.424548835</v>
      </c>
      <c r="AE463" s="51">
        <f t="shared" si="359"/>
        <v>10</v>
      </c>
      <c r="AF463" s="51" t="str">
        <f t="shared" si="360"/>
        <v>S</v>
      </c>
      <c r="AG463" s="40">
        <f t="shared" si="361"/>
        <v>-122</v>
      </c>
      <c r="AH463" s="41">
        <f t="shared" si="362"/>
        <v>-26</v>
      </c>
      <c r="AI463" s="42">
        <f t="shared" si="363"/>
        <v>-25.454000000000001</v>
      </c>
      <c r="AJ463" s="40">
        <f t="shared" si="364"/>
        <v>37</v>
      </c>
      <c r="AK463" s="41">
        <f t="shared" si="365"/>
        <v>47</v>
      </c>
      <c r="AL463" s="42">
        <f t="shared" si="366"/>
        <v>3.0550000000000002</v>
      </c>
      <c r="AM463" s="43" t="str">
        <f t="shared" si="367"/>
        <v>-37º -47' -3,055" S</v>
      </c>
      <c r="AN463" s="43" t="str">
        <f t="shared" si="368"/>
        <v>122º 26' 25,454" W</v>
      </c>
      <c r="AO463" s="43" t="str">
        <f t="shared" si="369"/>
        <v>10 S 549275 4182017</v>
      </c>
    </row>
    <row r="464" spans="5:41" x14ac:dyDescent="0.25">
      <c r="E464" s="53">
        <v>37.728822999999998</v>
      </c>
      <c r="F464" s="53">
        <v>-122.432247</v>
      </c>
      <c r="G464" s="52">
        <f t="shared" si="382"/>
        <v>-2.1368458207649499</v>
      </c>
      <c r="H464" s="52">
        <f t="shared" si="383"/>
        <v>0.65849218425216449</v>
      </c>
      <c r="I464" s="52">
        <f t="shared" si="384"/>
        <v>10</v>
      </c>
      <c r="J464" s="52">
        <f t="shared" si="385"/>
        <v>-123</v>
      </c>
      <c r="K464" s="52">
        <f t="shared" si="386"/>
        <v>9.9091591880755558E-3</v>
      </c>
      <c r="L464" s="52">
        <f t="shared" si="387"/>
        <v>7.8371823113471822E-3</v>
      </c>
      <c r="M464" s="52">
        <f t="shared" si="388"/>
        <v>7.837342774233428E-3</v>
      </c>
      <c r="N464" s="52">
        <f t="shared" si="389"/>
        <v>2.376193711617347E-5</v>
      </c>
      <c r="O464" s="52">
        <f t="shared" si="344"/>
        <v>6383591.7209574031</v>
      </c>
      <c r="P464" s="52">
        <f t="shared" si="345"/>
        <v>1.2947790339922895E-7</v>
      </c>
      <c r="Q464" s="52">
        <f t="shared" si="390"/>
        <v>0.96796229078378737</v>
      </c>
      <c r="R464" s="52">
        <f t="shared" si="391"/>
        <v>0.60550668464501922</v>
      </c>
      <c r="S464" s="52">
        <f t="shared" si="392"/>
        <v>1.1424733296440581</v>
      </c>
      <c r="T464" s="52">
        <f t="shared" si="393"/>
        <v>1.0082316683942985</v>
      </c>
      <c r="U464" s="52">
        <f t="shared" si="394"/>
        <v>1.8066439061382076</v>
      </c>
      <c r="V464" s="52">
        <f t="shared" si="381"/>
        <v>5.0546225567071803E-3</v>
      </c>
      <c r="W464" s="52">
        <f t="shared" si="395"/>
        <v>4.2582015317955055E-5</v>
      </c>
      <c r="X464" s="52">
        <f t="shared" si="396"/>
        <v>1.6740578955036711E-7</v>
      </c>
      <c r="Y464" s="52">
        <f t="shared" si="353"/>
        <v>4175728.0499826591</v>
      </c>
      <c r="Z464" s="38" t="str">
        <f t="shared" si="397"/>
        <v>S</v>
      </c>
      <c r="AA464" s="38" t="str">
        <f t="shared" si="398"/>
        <v>S</v>
      </c>
      <c r="AB464" s="38" t="str">
        <f t="shared" si="399"/>
        <v>U</v>
      </c>
      <c r="AC464" s="50">
        <f t="shared" si="380"/>
        <v>550030.39860717882</v>
      </c>
      <c r="AD464" s="50">
        <f t="shared" si="358"/>
        <v>4175879.7365073478</v>
      </c>
      <c r="AE464" s="51">
        <f t="shared" si="359"/>
        <v>10</v>
      </c>
      <c r="AF464" s="51" t="str">
        <f t="shared" si="360"/>
        <v>S</v>
      </c>
      <c r="AG464" s="40">
        <f t="shared" si="361"/>
        <v>-122</v>
      </c>
      <c r="AH464" s="41">
        <f t="shared" si="362"/>
        <v>-25</v>
      </c>
      <c r="AI464" s="42">
        <f t="shared" si="363"/>
        <v>-56.088999999999999</v>
      </c>
      <c r="AJ464" s="40">
        <f t="shared" si="364"/>
        <v>37</v>
      </c>
      <c r="AK464" s="41">
        <f t="shared" si="365"/>
        <v>43</v>
      </c>
      <c r="AL464" s="42">
        <f t="shared" si="366"/>
        <v>43.762999999999998</v>
      </c>
      <c r="AM464" s="43" t="str">
        <f t="shared" si="367"/>
        <v>-37º -43' -43,763" S</v>
      </c>
      <c r="AN464" s="43" t="str">
        <f t="shared" si="368"/>
        <v>122º 25' 56,089" W</v>
      </c>
      <c r="AO464" s="43" t="str">
        <f t="shared" si="369"/>
        <v>10 S 550030 4175880</v>
      </c>
    </row>
    <row r="465" spans="5:41" x14ac:dyDescent="0.25">
      <c r="E465" s="53">
        <v>37.805878</v>
      </c>
      <c r="F465" s="53">
        <v>-122.431915</v>
      </c>
      <c r="G465" s="52">
        <f t="shared" si="382"/>
        <v>-2.1368400262718334</v>
      </c>
      <c r="H465" s="52">
        <f t="shared" si="383"/>
        <v>0.65983704770728879</v>
      </c>
      <c r="I465" s="52">
        <f t="shared" si="384"/>
        <v>10</v>
      </c>
      <c r="J465" s="52">
        <f t="shared" si="385"/>
        <v>-123</v>
      </c>
      <c r="K465" s="52">
        <f t="shared" si="386"/>
        <v>9.9149536811919958E-3</v>
      </c>
      <c r="L465" s="52">
        <f t="shared" si="387"/>
        <v>7.8335985207307352E-3</v>
      </c>
      <c r="M465" s="52">
        <f t="shared" si="388"/>
        <v>7.8337587635824869E-3</v>
      </c>
      <c r="N465" s="52">
        <f t="shared" si="389"/>
        <v>2.380624726228131E-5</v>
      </c>
      <c r="O465" s="52">
        <f t="shared" si="344"/>
        <v>6383619.6159293912</v>
      </c>
      <c r="P465" s="52">
        <f t="shared" si="345"/>
        <v>1.2909021695079998E-7</v>
      </c>
      <c r="Q465" s="52">
        <f t="shared" si="390"/>
        <v>0.96863416715655937</v>
      </c>
      <c r="R465" s="52">
        <f t="shared" si="391"/>
        <v>0.60466559126585728</v>
      </c>
      <c r="S465" s="52">
        <f t="shared" si="392"/>
        <v>1.1441541312855685</v>
      </c>
      <c r="T465" s="52">
        <f t="shared" si="393"/>
        <v>1.0092819962806407</v>
      </c>
      <c r="U465" s="52">
        <f t="shared" si="394"/>
        <v>1.807956600082355</v>
      </c>
      <c r="V465" s="52">
        <f t="shared" si="381"/>
        <v>5.0546225567071803E-3</v>
      </c>
      <c r="W465" s="52">
        <f t="shared" si="395"/>
        <v>4.2582015317955055E-5</v>
      </c>
      <c r="X465" s="52">
        <f t="shared" si="396"/>
        <v>1.6740578955036711E-7</v>
      </c>
      <c r="Y465" s="52">
        <f t="shared" si="353"/>
        <v>4184277.123613717</v>
      </c>
      <c r="Z465" s="38" t="str">
        <f t="shared" si="397"/>
        <v>S</v>
      </c>
      <c r="AA465" s="38" t="str">
        <f t="shared" si="398"/>
        <v>S</v>
      </c>
      <c r="AB465" s="38" t="str">
        <f t="shared" si="399"/>
        <v>U</v>
      </c>
      <c r="AC465" s="50">
        <f t="shared" si="380"/>
        <v>550007.73826150049</v>
      </c>
      <c r="AD465" s="50">
        <f t="shared" si="358"/>
        <v>4184429.0936603402</v>
      </c>
      <c r="AE465" s="51">
        <f t="shared" si="359"/>
        <v>10</v>
      </c>
      <c r="AF465" s="51" t="str">
        <f t="shared" si="360"/>
        <v>S</v>
      </c>
      <c r="AG465" s="40">
        <f t="shared" si="361"/>
        <v>-122</v>
      </c>
      <c r="AH465" s="41">
        <f t="shared" si="362"/>
        <v>-25</v>
      </c>
      <c r="AI465" s="42">
        <f t="shared" si="363"/>
        <v>-54.893999999999998</v>
      </c>
      <c r="AJ465" s="40">
        <f t="shared" si="364"/>
        <v>37</v>
      </c>
      <c r="AK465" s="41">
        <f t="shared" si="365"/>
        <v>48</v>
      </c>
      <c r="AL465" s="42">
        <f t="shared" si="366"/>
        <v>21.161000000000001</v>
      </c>
      <c r="AM465" s="43" t="str">
        <f t="shared" si="367"/>
        <v>-37º -48' -21,161" S</v>
      </c>
      <c r="AN465" s="43" t="str">
        <f t="shared" si="368"/>
        <v>122º 25' 54,894" W</v>
      </c>
      <c r="AO465" s="43" t="str">
        <f t="shared" si="369"/>
        <v>10 S 550008 4184429</v>
      </c>
    </row>
    <row r="466" spans="5:41" x14ac:dyDescent="0.25">
      <c r="E466" s="53">
        <v>37.760696411132997</v>
      </c>
      <c r="F466" s="53">
        <v>-122.4405670166</v>
      </c>
      <c r="G466" s="52">
        <f t="shared" si="382"/>
        <v>-2.1369910324484405</v>
      </c>
      <c r="H466" s="52">
        <f t="shared" si="383"/>
        <v>0.65904848022027718</v>
      </c>
      <c r="I466" s="52">
        <f t="shared" si="384"/>
        <v>10</v>
      </c>
      <c r="J466" s="52">
        <f t="shared" si="385"/>
        <v>-123</v>
      </c>
      <c r="K466" s="52">
        <f t="shared" si="386"/>
        <v>9.76394750458498E-3</v>
      </c>
      <c r="L466" s="52">
        <f t="shared" si="387"/>
        <v>7.7190127518438484E-3</v>
      </c>
      <c r="M466" s="52">
        <f t="shared" si="388"/>
        <v>7.7191660650432359E-3</v>
      </c>
      <c r="N466" s="52">
        <f t="shared" si="389"/>
        <v>2.3077239846847064E-5</v>
      </c>
      <c r="O466" s="52">
        <f t="shared" si="344"/>
        <v>6383603.2571791941</v>
      </c>
      <c r="P466" s="52">
        <f t="shared" si="345"/>
        <v>1.2549449830779831E-7</v>
      </c>
      <c r="Q466" s="52">
        <f t="shared" si="390"/>
        <v>0.96824105857196829</v>
      </c>
      <c r="R466" s="52">
        <f t="shared" si="391"/>
        <v>0.60515961992191902</v>
      </c>
      <c r="S466" s="52">
        <f t="shared" si="392"/>
        <v>1.1431690095062614</v>
      </c>
      <c r="T466" s="52">
        <f t="shared" si="393"/>
        <v>1.0086666621101759</v>
      </c>
      <c r="U466" s="52">
        <f t="shared" si="394"/>
        <v>1.8071878906771623</v>
      </c>
      <c r="V466" s="52">
        <f t="shared" si="381"/>
        <v>5.0546225567071803E-3</v>
      </c>
      <c r="W466" s="52">
        <f t="shared" si="395"/>
        <v>4.2582015317955055E-5</v>
      </c>
      <c r="X466" s="52">
        <f t="shared" si="396"/>
        <v>1.6740578955036711E-7</v>
      </c>
      <c r="Y466" s="52">
        <f t="shared" si="353"/>
        <v>4179264.3174720895</v>
      </c>
      <c r="Z466" s="38" t="str">
        <f t="shared" si="397"/>
        <v>S</v>
      </c>
      <c r="AA466" s="38" t="str">
        <f t="shared" si="398"/>
        <v>S</v>
      </c>
      <c r="AB466" s="38" t="str">
        <f t="shared" si="399"/>
        <v>U</v>
      </c>
      <c r="AC466" s="50">
        <f t="shared" si="380"/>
        <v>549276.09569680993</v>
      </c>
      <c r="AD466" s="50">
        <f t="shared" si="358"/>
        <v>4179411.6334340298</v>
      </c>
      <c r="AE466" s="51">
        <f t="shared" si="359"/>
        <v>10</v>
      </c>
      <c r="AF466" s="51" t="str">
        <f t="shared" si="360"/>
        <v>S</v>
      </c>
      <c r="AG466" s="40">
        <f t="shared" si="361"/>
        <v>-122</v>
      </c>
      <c r="AH466" s="41">
        <f t="shared" si="362"/>
        <v>-26</v>
      </c>
      <c r="AI466" s="42">
        <f t="shared" si="363"/>
        <v>-26.041</v>
      </c>
      <c r="AJ466" s="40">
        <f t="shared" si="364"/>
        <v>37</v>
      </c>
      <c r="AK466" s="41">
        <f t="shared" si="365"/>
        <v>45</v>
      </c>
      <c r="AL466" s="42">
        <f t="shared" si="366"/>
        <v>38.506999999999998</v>
      </c>
      <c r="AM466" s="43" t="str">
        <f t="shared" si="367"/>
        <v>-37º -45' -38,507" S</v>
      </c>
      <c r="AN466" s="43" t="str">
        <f t="shared" si="368"/>
        <v>122º 26' 26,041" W</v>
      </c>
      <c r="AO466" s="43" t="str">
        <f t="shared" si="369"/>
        <v>10 S 549276 4179412</v>
      </c>
    </row>
    <row r="467" spans="5:41" x14ac:dyDescent="0.25">
      <c r="E467" s="53">
        <v>37.767059000000003</v>
      </c>
      <c r="F467" s="53">
        <v>-122.425552</v>
      </c>
      <c r="G467" s="52">
        <f t="shared" si="382"/>
        <v>-2.1367289709715287</v>
      </c>
      <c r="H467" s="52">
        <f t="shared" si="383"/>
        <v>0.65915952834495717</v>
      </c>
      <c r="I467" s="52">
        <f t="shared" si="384"/>
        <v>10</v>
      </c>
      <c r="J467" s="52">
        <f t="shared" si="385"/>
        <v>-123</v>
      </c>
      <c r="K467" s="52">
        <f t="shared" si="386"/>
        <v>1.0026008981496748E-2</v>
      </c>
      <c r="L467" s="52">
        <f t="shared" si="387"/>
        <v>7.9255001049556868E-3</v>
      </c>
      <c r="M467" s="52">
        <f t="shared" si="388"/>
        <v>7.9256660541474414E-3</v>
      </c>
      <c r="N467" s="52">
        <f t="shared" si="389"/>
        <v>2.4334060297892535E-5</v>
      </c>
      <c r="O467" s="52">
        <f t="shared" si="344"/>
        <v>6383605.5604513325</v>
      </c>
      <c r="P467" s="52">
        <f t="shared" si="345"/>
        <v>1.3227590344731146E-7</v>
      </c>
      <c r="Q467" s="52">
        <f t="shared" si="390"/>
        <v>0.96829656286349952</v>
      </c>
      <c r="R467" s="52">
        <f t="shared" si="391"/>
        <v>0.6050901950758012</v>
      </c>
      <c r="S467" s="52">
        <f t="shared" si="392"/>
        <v>1.1433078097767069</v>
      </c>
      <c r="T467" s="52">
        <f t="shared" si="393"/>
        <v>1.0087534061014805</v>
      </c>
      <c r="U467" s="52">
        <f t="shared" si="394"/>
        <v>1.8072963129449555</v>
      </c>
      <c r="V467" s="52">
        <f t="shared" si="381"/>
        <v>5.0546225567071803E-3</v>
      </c>
      <c r="W467" s="52">
        <f t="shared" si="395"/>
        <v>4.2582015317955055E-5</v>
      </c>
      <c r="X467" s="52">
        <f t="shared" si="396"/>
        <v>1.6740578955036711E-7</v>
      </c>
      <c r="Y467" s="52">
        <f t="shared" si="353"/>
        <v>4179970.2315406129</v>
      </c>
      <c r="Z467" s="38" t="str">
        <f t="shared" si="397"/>
        <v>S</v>
      </c>
      <c r="AA467" s="38" t="str">
        <f t="shared" si="398"/>
        <v>S</v>
      </c>
      <c r="AB467" s="38" t="str">
        <f t="shared" si="399"/>
        <v>U</v>
      </c>
      <c r="AC467" s="50">
        <f t="shared" si="380"/>
        <v>550594.32812433934</v>
      </c>
      <c r="AD467" s="50">
        <f t="shared" si="358"/>
        <v>4180125.5706037865</v>
      </c>
      <c r="AE467" s="51">
        <f t="shared" si="359"/>
        <v>10</v>
      </c>
      <c r="AF467" s="51" t="str">
        <f t="shared" si="360"/>
        <v>S</v>
      </c>
      <c r="AG467" s="40">
        <f t="shared" si="361"/>
        <v>-122</v>
      </c>
      <c r="AH467" s="41">
        <f t="shared" si="362"/>
        <v>-25</v>
      </c>
      <c r="AI467" s="42">
        <f t="shared" si="363"/>
        <v>-31.986999999999998</v>
      </c>
      <c r="AJ467" s="40">
        <f t="shared" si="364"/>
        <v>37</v>
      </c>
      <c r="AK467" s="41">
        <f t="shared" si="365"/>
        <v>46</v>
      </c>
      <c r="AL467" s="42">
        <f t="shared" si="366"/>
        <v>1.4119999999999999</v>
      </c>
      <c r="AM467" s="43" t="str">
        <f t="shared" si="367"/>
        <v>-37º -46' -1,412" S</v>
      </c>
      <c r="AN467" s="43" t="str">
        <f t="shared" si="368"/>
        <v>122º 25' 31,987" W</v>
      </c>
      <c r="AO467" s="43" t="str">
        <f t="shared" si="369"/>
        <v>10 S 550594 4180126</v>
      </c>
    </row>
    <row r="468" spans="5:41" x14ac:dyDescent="0.25">
      <c r="E468" s="53">
        <v>37.763247</v>
      </c>
      <c r="F468" s="53">
        <v>-122.419935</v>
      </c>
      <c r="G468" s="52">
        <f t="shared" si="382"/>
        <v>-2.1366309358274442</v>
      </c>
      <c r="H468" s="52">
        <f t="shared" si="383"/>
        <v>0.65909299639387109</v>
      </c>
      <c r="I468" s="52">
        <f t="shared" si="384"/>
        <v>10</v>
      </c>
      <c r="J468" s="52">
        <f t="shared" si="385"/>
        <v>-123</v>
      </c>
      <c r="K468" s="52">
        <f t="shared" si="386"/>
        <v>1.0124044125581211E-2</v>
      </c>
      <c r="L468" s="52">
        <f t="shared" si="387"/>
        <v>8.0034061712904517E-3</v>
      </c>
      <c r="M468" s="52">
        <f t="shared" si="388"/>
        <v>8.0035770626127652E-3</v>
      </c>
      <c r="N468" s="52">
        <f t="shared" si="389"/>
        <v>2.4811427135840169E-5</v>
      </c>
      <c r="O468" s="52">
        <f t="shared" si="344"/>
        <v>6383604.1804822087</v>
      </c>
      <c r="P468" s="52">
        <f t="shared" si="345"/>
        <v>1.3490319289278351E-7</v>
      </c>
      <c r="Q468" s="52">
        <f t="shared" si="390"/>
        <v>0.96826331446871094</v>
      </c>
      <c r="R468" s="52">
        <f t="shared" si="391"/>
        <v>0.60513179512347759</v>
      </c>
      <c r="S468" s="52">
        <f t="shared" si="392"/>
        <v>1.1432246536282267</v>
      </c>
      <c r="T468" s="52">
        <f t="shared" si="393"/>
        <v>1.0087014390020395</v>
      </c>
      <c r="U468" s="52">
        <f t="shared" si="394"/>
        <v>1.80723136093657</v>
      </c>
      <c r="V468" s="52">
        <f t="shared" si="381"/>
        <v>5.0546225567071803E-3</v>
      </c>
      <c r="W468" s="52">
        <f t="shared" si="395"/>
        <v>4.2582015317955055E-5</v>
      </c>
      <c r="X468" s="52">
        <f t="shared" si="396"/>
        <v>1.6740578955036711E-7</v>
      </c>
      <c r="Y468" s="52">
        <f t="shared" si="353"/>
        <v>4179547.2991353795</v>
      </c>
      <c r="Z468" s="38" t="str">
        <f t="shared" si="397"/>
        <v>S</v>
      </c>
      <c r="AA468" s="38" t="str">
        <f t="shared" si="398"/>
        <v>S</v>
      </c>
      <c r="AB468" s="38" t="str">
        <f t="shared" si="399"/>
        <v>U</v>
      </c>
      <c r="AC468" s="50">
        <f t="shared" si="380"/>
        <v>551091.67029318272</v>
      </c>
      <c r="AD468" s="50">
        <f t="shared" si="358"/>
        <v>4179705.6854867344</v>
      </c>
      <c r="AE468" s="51">
        <f t="shared" si="359"/>
        <v>10</v>
      </c>
      <c r="AF468" s="51" t="str">
        <f t="shared" si="360"/>
        <v>S</v>
      </c>
      <c r="AG468" s="40">
        <f t="shared" si="361"/>
        <v>-122</v>
      </c>
      <c r="AH468" s="41">
        <f t="shared" si="362"/>
        <v>-25</v>
      </c>
      <c r="AI468" s="42">
        <f t="shared" si="363"/>
        <v>-11.766</v>
      </c>
      <c r="AJ468" s="40">
        <f t="shared" si="364"/>
        <v>37</v>
      </c>
      <c r="AK468" s="41">
        <f t="shared" si="365"/>
        <v>45</v>
      </c>
      <c r="AL468" s="42">
        <f t="shared" si="366"/>
        <v>47.689</v>
      </c>
      <c r="AM468" s="43" t="str">
        <f t="shared" si="367"/>
        <v>-37º -45' -47,689" S</v>
      </c>
      <c r="AN468" s="43" t="str">
        <f t="shared" si="368"/>
        <v>122º 25' 11,766" W</v>
      </c>
      <c r="AO468" s="43" t="str">
        <f t="shared" si="369"/>
        <v>10 S 551092 4179706</v>
      </c>
    </row>
    <row r="469" spans="5:41" x14ac:dyDescent="0.25">
      <c r="E469" s="53">
        <v>37.716349000000001</v>
      </c>
      <c r="F469" s="53">
        <v>-122.469212</v>
      </c>
      <c r="G469" s="52">
        <f t="shared" si="382"/>
        <v>-2.1374909817229497</v>
      </c>
      <c r="H469" s="52">
        <f t="shared" si="383"/>
        <v>0.65827447188127075</v>
      </c>
      <c r="I469" s="52">
        <f t="shared" si="384"/>
        <v>10</v>
      </c>
      <c r="J469" s="52">
        <f t="shared" si="385"/>
        <v>-123</v>
      </c>
      <c r="K469" s="52">
        <f t="shared" si="386"/>
        <v>9.2639982300757318E-3</v>
      </c>
      <c r="L469" s="52">
        <f t="shared" si="387"/>
        <v>7.328171764273853E-3</v>
      </c>
      <c r="M469" s="52">
        <f t="shared" si="388"/>
        <v>7.3283029479085304E-3</v>
      </c>
      <c r="N469" s="52">
        <f t="shared" si="389"/>
        <v>2.0766094759094855E-5</v>
      </c>
      <c r="O469" s="52">
        <f t="shared" si="344"/>
        <v>6383587.2070563482</v>
      </c>
      <c r="P469" s="52">
        <f t="shared" si="345"/>
        <v>1.1324292504718508E-7</v>
      </c>
      <c r="Q469" s="52">
        <f t="shared" si="390"/>
        <v>0.96785286578734187</v>
      </c>
      <c r="R469" s="52">
        <f t="shared" si="391"/>
        <v>0.60564218531632585</v>
      </c>
      <c r="S469" s="52">
        <f t="shared" si="392"/>
        <v>1.1422009047749417</v>
      </c>
      <c r="T469" s="52">
        <f t="shared" si="393"/>
        <v>1.0080612249102878</v>
      </c>
      <c r="U469" s="52">
        <f t="shared" si="394"/>
        <v>1.8064306291227095</v>
      </c>
      <c r="V469" s="52">
        <f t="shared" si="381"/>
        <v>5.0546225567071803E-3</v>
      </c>
      <c r="W469" s="52">
        <f t="shared" si="395"/>
        <v>4.2582015317955055E-5</v>
      </c>
      <c r="X469" s="52">
        <f t="shared" si="396"/>
        <v>1.6740578955036711E-7</v>
      </c>
      <c r="Y469" s="52">
        <f t="shared" si="353"/>
        <v>4174344.0991365514</v>
      </c>
      <c r="Z469" s="38" t="str">
        <f t="shared" si="397"/>
        <v>S</v>
      </c>
      <c r="AA469" s="38" t="str">
        <f t="shared" si="398"/>
        <v>S</v>
      </c>
      <c r="AB469" s="38" t="str">
        <f t="shared" si="399"/>
        <v>U</v>
      </c>
      <c r="AC469" s="50">
        <f t="shared" si="380"/>
        <v>546780.86271356943</v>
      </c>
      <c r="AD469" s="50">
        <f t="shared" si="358"/>
        <v>4174476.6613284079</v>
      </c>
      <c r="AE469" s="51">
        <f t="shared" si="359"/>
        <v>10</v>
      </c>
      <c r="AF469" s="51" t="str">
        <f t="shared" si="360"/>
        <v>S</v>
      </c>
      <c r="AG469" s="40">
        <f t="shared" si="361"/>
        <v>-122</v>
      </c>
      <c r="AH469" s="41">
        <f t="shared" si="362"/>
        <v>-28</v>
      </c>
      <c r="AI469" s="42">
        <f t="shared" si="363"/>
        <v>-9.1630000000000003</v>
      </c>
      <c r="AJ469" s="40">
        <f t="shared" si="364"/>
        <v>37</v>
      </c>
      <c r="AK469" s="41">
        <f t="shared" si="365"/>
        <v>42</v>
      </c>
      <c r="AL469" s="42">
        <f t="shared" si="366"/>
        <v>58.856000000000002</v>
      </c>
      <c r="AM469" s="43" t="str">
        <f t="shared" si="367"/>
        <v>-37º -42' -58,856" S</v>
      </c>
      <c r="AN469" s="43" t="str">
        <f t="shared" si="368"/>
        <v>122º 28' 9,163" W</v>
      </c>
      <c r="AO469" s="43" t="str">
        <f t="shared" si="369"/>
        <v>10 S 546781 4174477</v>
      </c>
    </row>
    <row r="470" spans="5:41" x14ac:dyDescent="0.25">
      <c r="E470" s="53">
        <v>37.803268000000003</v>
      </c>
      <c r="F470" s="53">
        <v>-122.466583</v>
      </c>
      <c r="G470" s="52">
        <f t="shared" si="382"/>
        <v>-2.137445097016915</v>
      </c>
      <c r="H470" s="52">
        <f t="shared" si="383"/>
        <v>0.6597914946138117</v>
      </c>
      <c r="I470" s="52">
        <f t="shared" si="384"/>
        <v>10</v>
      </c>
      <c r="J470" s="52">
        <f t="shared" si="385"/>
        <v>-123</v>
      </c>
      <c r="K470" s="52">
        <f t="shared" si="386"/>
        <v>9.3098829361104585E-3</v>
      </c>
      <c r="L470" s="52">
        <f t="shared" si="387"/>
        <v>7.3558189334718901E-3</v>
      </c>
      <c r="M470" s="52">
        <f t="shared" si="388"/>
        <v>7.3559516075065029E-3</v>
      </c>
      <c r="N470" s="52">
        <f t="shared" si="389"/>
        <v>2.0988755750628307E-5</v>
      </c>
      <c r="O470" s="52">
        <f t="shared" si="344"/>
        <v>6383618.6707512466</v>
      </c>
      <c r="P470" s="52">
        <f t="shared" si="345"/>
        <v>1.1383121380980584E-7</v>
      </c>
      <c r="Q470" s="52">
        <f t="shared" si="390"/>
        <v>0.96861152405568585</v>
      </c>
      <c r="R470" s="52">
        <f t="shared" si="391"/>
        <v>0.6046941951996242</v>
      </c>
      <c r="S470" s="52">
        <f t="shared" si="392"/>
        <v>1.1440972566416545</v>
      </c>
      <c r="T470" s="52">
        <f t="shared" si="393"/>
        <v>1.009246491281147</v>
      </c>
      <c r="U470" s="52">
        <f t="shared" si="394"/>
        <v>1.8079122708381492</v>
      </c>
      <c r="V470" s="52">
        <f t="shared" si="381"/>
        <v>5.0546225567071803E-3</v>
      </c>
      <c r="W470" s="52">
        <f t="shared" si="395"/>
        <v>4.2582015317955055E-5</v>
      </c>
      <c r="X470" s="52">
        <f t="shared" si="396"/>
        <v>1.6740578955036711E-7</v>
      </c>
      <c r="Y470" s="52">
        <f t="shared" si="353"/>
        <v>4183987.5483299075</v>
      </c>
      <c r="Z470" s="38" t="str">
        <f t="shared" si="397"/>
        <v>S</v>
      </c>
      <c r="AA470" s="38" t="str">
        <f t="shared" si="398"/>
        <v>S</v>
      </c>
      <c r="AB470" s="38" t="str">
        <f t="shared" si="399"/>
        <v>U</v>
      </c>
      <c r="AC470" s="50">
        <f t="shared" si="380"/>
        <v>546957.59180456761</v>
      </c>
      <c r="AD470" s="50">
        <f t="shared" si="358"/>
        <v>4184121.5325582447</v>
      </c>
      <c r="AE470" s="51">
        <f t="shared" si="359"/>
        <v>10</v>
      </c>
      <c r="AF470" s="51" t="str">
        <f t="shared" si="360"/>
        <v>S</v>
      </c>
      <c r="AG470" s="40">
        <f t="shared" si="361"/>
        <v>-122</v>
      </c>
      <c r="AH470" s="41">
        <f t="shared" si="362"/>
        <v>-27</v>
      </c>
      <c r="AI470" s="42">
        <f t="shared" si="363"/>
        <v>-59.698999999999998</v>
      </c>
      <c r="AJ470" s="40">
        <f t="shared" si="364"/>
        <v>37</v>
      </c>
      <c r="AK470" s="41">
        <f t="shared" si="365"/>
        <v>48</v>
      </c>
      <c r="AL470" s="42">
        <f t="shared" si="366"/>
        <v>11.765000000000001</v>
      </c>
      <c r="AM470" s="43" t="str">
        <f t="shared" si="367"/>
        <v>-37º -48' -11,765" S</v>
      </c>
      <c r="AN470" s="43" t="str">
        <f t="shared" si="368"/>
        <v>122º 27' 59,699" W</v>
      </c>
      <c r="AO470" s="43" t="str">
        <f t="shared" si="369"/>
        <v>10 S 546958 4184122</v>
      </c>
    </row>
    <row r="471" spans="5:41" x14ac:dyDescent="0.25">
      <c r="E471" s="53">
        <v>37.773176999999997</v>
      </c>
      <c r="F471" s="53">
        <v>-122.436972</v>
      </c>
      <c r="G471" s="52">
        <f t="shared" si="382"/>
        <v>-2.1369282875721067</v>
      </c>
      <c r="H471" s="52">
        <f t="shared" si="383"/>
        <v>0.65926630758859406</v>
      </c>
      <c r="I471" s="52">
        <f t="shared" si="384"/>
        <v>10</v>
      </c>
      <c r="J471" s="52">
        <f t="shared" si="385"/>
        <v>-123</v>
      </c>
      <c r="K471" s="52">
        <f t="shared" si="386"/>
        <v>9.8266923809187112E-3</v>
      </c>
      <c r="L471" s="52">
        <f t="shared" si="387"/>
        <v>7.7673039754228611E-3</v>
      </c>
      <c r="M471" s="52">
        <f t="shared" si="388"/>
        <v>7.7674601841781115E-3</v>
      </c>
      <c r="N471" s="52">
        <f t="shared" si="389"/>
        <v>2.3377423459924884E-5</v>
      </c>
      <c r="O471" s="52">
        <f t="shared" si="344"/>
        <v>6383607.7753085401</v>
      </c>
      <c r="P471" s="52">
        <f t="shared" si="345"/>
        <v>1.2702681361721028E-7</v>
      </c>
      <c r="Q471" s="52">
        <f t="shared" si="390"/>
        <v>0.96834988843049152</v>
      </c>
      <c r="R471" s="52">
        <f t="shared" si="391"/>
        <v>0.60502339401367544</v>
      </c>
      <c r="S471" s="52">
        <f t="shared" si="392"/>
        <v>1.1434412518038397</v>
      </c>
      <c r="T471" s="52">
        <f t="shared" si="393"/>
        <v>1.0088367873562987</v>
      </c>
      <c r="U471" s="52">
        <f t="shared" si="394"/>
        <v>1.807400514504544</v>
      </c>
      <c r="V471" s="52">
        <f t="shared" si="381"/>
        <v>5.0546225567071803E-3</v>
      </c>
      <c r="W471" s="52">
        <f t="shared" si="395"/>
        <v>4.2582015317955055E-5</v>
      </c>
      <c r="X471" s="52">
        <f t="shared" si="396"/>
        <v>1.6740578955036711E-7</v>
      </c>
      <c r="Y471" s="52">
        <f t="shared" si="353"/>
        <v>4180649.0097779878</v>
      </c>
      <c r="Z471" s="38" t="str">
        <f t="shared" si="397"/>
        <v>S</v>
      </c>
      <c r="AA471" s="38" t="str">
        <f t="shared" si="398"/>
        <v>S</v>
      </c>
      <c r="AB471" s="38" t="str">
        <f t="shared" si="399"/>
        <v>U</v>
      </c>
      <c r="AC471" s="50">
        <f t="shared" si="380"/>
        <v>549584.42132563586</v>
      </c>
      <c r="AD471" s="50">
        <f t="shared" si="358"/>
        <v>4180798.2420991096</v>
      </c>
      <c r="AE471" s="51">
        <f t="shared" si="359"/>
        <v>10</v>
      </c>
      <c r="AF471" s="51" t="str">
        <f t="shared" si="360"/>
        <v>S</v>
      </c>
      <c r="AG471" s="40">
        <f t="shared" si="361"/>
        <v>-122</v>
      </c>
      <c r="AH471" s="41">
        <f t="shared" si="362"/>
        <v>-26</v>
      </c>
      <c r="AI471" s="42">
        <f t="shared" si="363"/>
        <v>-13.099</v>
      </c>
      <c r="AJ471" s="40">
        <f t="shared" si="364"/>
        <v>37</v>
      </c>
      <c r="AK471" s="41">
        <f t="shared" si="365"/>
        <v>46</v>
      </c>
      <c r="AL471" s="42">
        <f t="shared" si="366"/>
        <v>23.437000000000001</v>
      </c>
      <c r="AM471" s="43" t="str">
        <f t="shared" si="367"/>
        <v>-37º -46' -23,437" S</v>
      </c>
      <c r="AN471" s="43" t="str">
        <f t="shared" si="368"/>
        <v>122º 26' 13,099" W</v>
      </c>
      <c r="AO471" s="43" t="str">
        <f t="shared" si="369"/>
        <v>10 S 549584 4180798</v>
      </c>
    </row>
    <row r="472" spans="5:41" x14ac:dyDescent="0.25">
      <c r="E472" s="53">
        <v>37.781692999999997</v>
      </c>
      <c r="F472" s="53">
        <v>-122.45748</v>
      </c>
      <c r="G472" s="52">
        <f t="shared" si="382"/>
        <v>-2.1372862196951057</v>
      </c>
      <c r="H472" s="52">
        <f t="shared" si="383"/>
        <v>0.65941493982769395</v>
      </c>
      <c r="I472" s="52">
        <f t="shared" si="384"/>
        <v>10</v>
      </c>
      <c r="J472" s="52">
        <f t="shared" si="385"/>
        <v>-123</v>
      </c>
      <c r="K472" s="52">
        <f t="shared" si="386"/>
        <v>9.4687602579197616E-3</v>
      </c>
      <c r="L472" s="52">
        <f t="shared" si="387"/>
        <v>7.4835304797728191E-3</v>
      </c>
      <c r="M472" s="52">
        <f t="shared" si="388"/>
        <v>7.4836701850895743E-3</v>
      </c>
      <c r="N472" s="52">
        <f t="shared" si="389"/>
        <v>2.1707046127139584E-5</v>
      </c>
      <c r="O472" s="52">
        <f t="shared" si="344"/>
        <v>6383610.8585038837</v>
      </c>
      <c r="P472" s="52">
        <f t="shared" si="345"/>
        <v>1.1788717276888688E-7</v>
      </c>
      <c r="Q472" s="52">
        <f t="shared" si="390"/>
        <v>0.96842404186614095</v>
      </c>
      <c r="R472" s="52">
        <f t="shared" si="391"/>
        <v>0.60493033627142212</v>
      </c>
      <c r="S472" s="52">
        <f t="shared" si="392"/>
        <v>1.1436269607607645</v>
      </c>
      <c r="T472" s="52">
        <f t="shared" si="393"/>
        <v>1.0089528046384288</v>
      </c>
      <c r="U472" s="52">
        <f t="shared" si="394"/>
        <v>1.8075454726157227</v>
      </c>
      <c r="V472" s="52">
        <f t="shared" si="381"/>
        <v>5.0546225567071803E-3</v>
      </c>
      <c r="W472" s="52">
        <f t="shared" si="395"/>
        <v>4.2582015317955055E-5</v>
      </c>
      <c r="X472" s="52">
        <f t="shared" si="396"/>
        <v>1.6740578955036711E-7</v>
      </c>
      <c r="Y472" s="52">
        <f t="shared" si="353"/>
        <v>4181593.8418580303</v>
      </c>
      <c r="Z472" s="38" t="str">
        <f t="shared" si="397"/>
        <v>S</v>
      </c>
      <c r="AA472" s="38" t="str">
        <f t="shared" si="398"/>
        <v>S</v>
      </c>
      <c r="AB472" s="38" t="str">
        <f t="shared" si="399"/>
        <v>U</v>
      </c>
      <c r="AC472" s="50">
        <f t="shared" si="380"/>
        <v>547772.8401322678</v>
      </c>
      <c r="AD472" s="50">
        <f t="shared" si="358"/>
        <v>4181732.411209729</v>
      </c>
      <c r="AE472" s="51">
        <f t="shared" si="359"/>
        <v>10</v>
      </c>
      <c r="AF472" s="51" t="str">
        <f t="shared" si="360"/>
        <v>S</v>
      </c>
      <c r="AG472" s="40">
        <f t="shared" si="361"/>
        <v>-122</v>
      </c>
      <c r="AH472" s="41">
        <f t="shared" si="362"/>
        <v>-27</v>
      </c>
      <c r="AI472" s="42">
        <f t="shared" si="363"/>
        <v>-26.928000000000001</v>
      </c>
      <c r="AJ472" s="40">
        <f t="shared" si="364"/>
        <v>37</v>
      </c>
      <c r="AK472" s="41">
        <f t="shared" si="365"/>
        <v>46</v>
      </c>
      <c r="AL472" s="42">
        <f t="shared" si="366"/>
        <v>54.094999999999999</v>
      </c>
      <c r="AM472" s="43" t="str">
        <f t="shared" si="367"/>
        <v>-37º -46' -54,095" S</v>
      </c>
      <c r="AN472" s="43" t="str">
        <f t="shared" si="368"/>
        <v>122º 27' 26,928" W</v>
      </c>
      <c r="AO472" s="43" t="str">
        <f t="shared" si="369"/>
        <v>10 S 547773 4181732</v>
      </c>
    </row>
    <row r="473" spans="5:41" x14ac:dyDescent="0.25">
      <c r="E473" s="53">
        <v>37.763764999999999</v>
      </c>
      <c r="F473" s="53">
        <v>-122.476978</v>
      </c>
      <c r="G473" s="52">
        <f t="shared" si="382"/>
        <v>-2.1376265239926595</v>
      </c>
      <c r="H473" s="52">
        <f t="shared" si="383"/>
        <v>0.65910203719939642</v>
      </c>
      <c r="I473" s="52">
        <f t="shared" si="384"/>
        <v>10</v>
      </c>
      <c r="J473" s="52">
        <f t="shared" si="385"/>
        <v>-123</v>
      </c>
      <c r="K473" s="52">
        <f t="shared" si="386"/>
        <v>9.1284559603659332E-3</v>
      </c>
      <c r="L473" s="52">
        <f t="shared" si="387"/>
        <v>7.2163318912678073E-3</v>
      </c>
      <c r="M473" s="52">
        <f t="shared" si="388"/>
        <v>7.2164571597491227E-3</v>
      </c>
      <c r="N473" s="52">
        <f t="shared" si="389"/>
        <v>2.0171512103317468E-5</v>
      </c>
      <c r="O473" s="52">
        <f t="shared" si="344"/>
        <v>6383604.3679987891</v>
      </c>
      <c r="P473" s="52">
        <f t="shared" si="345"/>
        <v>1.0967204945133745E-7</v>
      </c>
      <c r="Q473" s="52">
        <f t="shared" si="390"/>
        <v>0.96826783348903767</v>
      </c>
      <c r="R473" s="52">
        <f t="shared" si="391"/>
        <v>0.60512614323769442</v>
      </c>
      <c r="S473" s="52">
        <f t="shared" si="392"/>
        <v>1.1432359539439152</v>
      </c>
      <c r="T473" s="52">
        <f t="shared" si="393"/>
        <v>1.00870850126736</v>
      </c>
      <c r="U473" s="52">
        <f t="shared" si="394"/>
        <v>1.8072401882282729</v>
      </c>
      <c r="V473" s="52">
        <f t="shared" si="381"/>
        <v>5.0546225567071803E-3</v>
      </c>
      <c r="W473" s="52">
        <f t="shared" si="395"/>
        <v>4.2582015317955055E-5</v>
      </c>
      <c r="X473" s="52">
        <f t="shared" si="396"/>
        <v>1.6740578955036711E-7</v>
      </c>
      <c r="Y473" s="52">
        <f t="shared" si="353"/>
        <v>4179604.7699970072</v>
      </c>
      <c r="Z473" s="38" t="str">
        <f t="shared" si="397"/>
        <v>S</v>
      </c>
      <c r="AA473" s="38" t="str">
        <f t="shared" si="398"/>
        <v>S</v>
      </c>
      <c r="AB473" s="38" t="str">
        <f t="shared" si="399"/>
        <v>U</v>
      </c>
      <c r="AC473" s="50">
        <f t="shared" si="380"/>
        <v>546067.00913053832</v>
      </c>
      <c r="AD473" s="50">
        <f t="shared" si="358"/>
        <v>4179733.536963901</v>
      </c>
      <c r="AE473" s="51">
        <f t="shared" si="359"/>
        <v>10</v>
      </c>
      <c r="AF473" s="51" t="str">
        <f t="shared" si="360"/>
        <v>S</v>
      </c>
      <c r="AG473" s="40">
        <f t="shared" si="361"/>
        <v>-122</v>
      </c>
      <c r="AH473" s="41">
        <f t="shared" si="362"/>
        <v>-28</v>
      </c>
      <c r="AI473" s="42">
        <f t="shared" si="363"/>
        <v>-37.121000000000002</v>
      </c>
      <c r="AJ473" s="40">
        <f t="shared" si="364"/>
        <v>37</v>
      </c>
      <c r="AK473" s="41">
        <f t="shared" si="365"/>
        <v>45</v>
      </c>
      <c r="AL473" s="42">
        <f t="shared" si="366"/>
        <v>49.554000000000002</v>
      </c>
      <c r="AM473" s="43" t="str">
        <f t="shared" si="367"/>
        <v>-37º -45' -49,554" S</v>
      </c>
      <c r="AN473" s="43" t="str">
        <f t="shared" si="368"/>
        <v>122º 28' 37,121" W</v>
      </c>
      <c r="AO473" s="43" t="str">
        <f t="shared" si="369"/>
        <v>10 S 546067 4179734</v>
      </c>
    </row>
    <row r="474" spans="5:41" x14ac:dyDescent="0.25">
      <c r="E474" s="53">
        <v>37.772167000000003</v>
      </c>
      <c r="F474" s="53">
        <v>-122.418029</v>
      </c>
      <c r="G474" s="52">
        <f t="shared" si="382"/>
        <v>-2.1365976698519016</v>
      </c>
      <c r="H474" s="52">
        <f t="shared" si="383"/>
        <v>0.65924867976314905</v>
      </c>
      <c r="I474" s="52">
        <f t="shared" si="384"/>
        <v>10</v>
      </c>
      <c r="J474" s="52">
        <f t="shared" si="385"/>
        <v>-123</v>
      </c>
      <c r="K474" s="52">
        <f t="shared" si="386"/>
        <v>1.0157310101123862E-2</v>
      </c>
      <c r="L474" s="52">
        <f t="shared" si="387"/>
        <v>8.0287346860021588E-3</v>
      </c>
      <c r="M474" s="52">
        <f t="shared" si="388"/>
        <v>8.0289072049745565E-3</v>
      </c>
      <c r="N474" s="52">
        <f t="shared" si="389"/>
        <v>2.4976757421191209E-5</v>
      </c>
      <c r="O474" s="52">
        <f t="shared" si="344"/>
        <v>6383607.4096566662</v>
      </c>
      <c r="P474" s="52">
        <f t="shared" si="345"/>
        <v>1.3572569519247708E-7</v>
      </c>
      <c r="Q474" s="52">
        <f t="shared" si="390"/>
        <v>0.96834108813591135</v>
      </c>
      <c r="R474" s="52">
        <f t="shared" si="391"/>
        <v>0.60503442501745719</v>
      </c>
      <c r="S474" s="52">
        <f t="shared" si="392"/>
        <v>1.1434192238311047</v>
      </c>
      <c r="T474" s="52">
        <f t="shared" si="393"/>
        <v>1.008823024127693</v>
      </c>
      <c r="U474" s="52">
        <f t="shared" si="394"/>
        <v>1.8073833157850843</v>
      </c>
      <c r="V474" s="52">
        <f t="shared" si="381"/>
        <v>5.0546225567071803E-3</v>
      </c>
      <c r="W474" s="52">
        <f t="shared" si="395"/>
        <v>4.2582015317955055E-5</v>
      </c>
      <c r="X474" s="52">
        <f t="shared" si="396"/>
        <v>1.6740578955036711E-7</v>
      </c>
      <c r="Y474" s="52">
        <f t="shared" si="353"/>
        <v>4180536.9525178308</v>
      </c>
      <c r="Z474" s="38" t="str">
        <f t="shared" si="397"/>
        <v>S</v>
      </c>
      <c r="AA474" s="38" t="str">
        <f t="shared" si="398"/>
        <v>S</v>
      </c>
      <c r="AB474" s="38" t="str">
        <f t="shared" si="399"/>
        <v>U</v>
      </c>
      <c r="AC474" s="50">
        <f t="shared" si="380"/>
        <v>551253.39384392207</v>
      </c>
      <c r="AD474" s="50">
        <f t="shared" si="358"/>
        <v>4180696.3943532142</v>
      </c>
      <c r="AE474" s="51">
        <f t="shared" si="359"/>
        <v>10</v>
      </c>
      <c r="AF474" s="51" t="str">
        <f t="shared" si="360"/>
        <v>S</v>
      </c>
      <c r="AG474" s="40">
        <f t="shared" si="361"/>
        <v>-122</v>
      </c>
      <c r="AH474" s="41">
        <f t="shared" si="362"/>
        <v>-25</v>
      </c>
      <c r="AI474" s="42">
        <f t="shared" si="363"/>
        <v>-4.9039999999999999</v>
      </c>
      <c r="AJ474" s="40">
        <f t="shared" si="364"/>
        <v>37</v>
      </c>
      <c r="AK474" s="41">
        <f t="shared" si="365"/>
        <v>46</v>
      </c>
      <c r="AL474" s="42">
        <f t="shared" si="366"/>
        <v>19.800999999999998</v>
      </c>
      <c r="AM474" s="43" t="str">
        <f t="shared" si="367"/>
        <v>-37º -46' -19,801" S</v>
      </c>
      <c r="AN474" s="43" t="str">
        <f t="shared" si="368"/>
        <v>122º 25' 4,904" W</v>
      </c>
      <c r="AO474" s="43" t="str">
        <f t="shared" si="369"/>
        <v>10 S 551253 4180696</v>
      </c>
    </row>
    <row r="475" spans="5:41" x14ac:dyDescent="0.25">
      <c r="E475" s="53">
        <v>37.724303999999997</v>
      </c>
      <c r="F475" s="53">
        <v>-122.47328400000001</v>
      </c>
      <c r="G475" s="52">
        <f t="shared" si="382"/>
        <v>-2.1375620515300908</v>
      </c>
      <c r="H475" s="52">
        <f t="shared" si="383"/>
        <v>0.65841331282326687</v>
      </c>
      <c r="I475" s="52">
        <f t="shared" si="384"/>
        <v>10</v>
      </c>
      <c r="J475" s="52">
        <f t="shared" si="385"/>
        <v>-123</v>
      </c>
      <c r="K475" s="52">
        <f t="shared" si="386"/>
        <v>9.1929284229346209E-3</v>
      </c>
      <c r="L475" s="52">
        <f t="shared" si="387"/>
        <v>7.2711735852675711E-3</v>
      </c>
      <c r="M475" s="52">
        <f t="shared" si="388"/>
        <v>7.27130173156431E-3</v>
      </c>
      <c r="N475" s="52">
        <f t="shared" si="389"/>
        <v>2.0450166590690877E-5</v>
      </c>
      <c r="O475" s="52">
        <f t="shared" si="344"/>
        <v>6383590.0856304886</v>
      </c>
      <c r="P475" s="52">
        <f t="shared" si="345"/>
        <v>1.1146417538221919E-7</v>
      </c>
      <c r="Q475" s="52">
        <f t="shared" si="390"/>
        <v>0.96792267020258671</v>
      </c>
      <c r="R475" s="52">
        <f t="shared" si="391"/>
        <v>0.60555579420436734</v>
      </c>
      <c r="S475" s="52">
        <f t="shared" si="392"/>
        <v>1.1423746479245602</v>
      </c>
      <c r="T475" s="52">
        <f t="shared" si="393"/>
        <v>1.0081699344945119</v>
      </c>
      <c r="U475" s="52">
        <f t="shared" si="394"/>
        <v>1.806566666414235</v>
      </c>
      <c r="V475" s="52">
        <f t="shared" si="381"/>
        <v>5.0546225567071803E-3</v>
      </c>
      <c r="W475" s="52">
        <f t="shared" si="395"/>
        <v>4.2582015317955055E-5</v>
      </c>
      <c r="X475" s="52">
        <f t="shared" si="396"/>
        <v>1.6740578955036711E-7</v>
      </c>
      <c r="Y475" s="52">
        <f t="shared" si="353"/>
        <v>4175226.6808866248</v>
      </c>
      <c r="Z475" s="38" t="str">
        <f t="shared" si="397"/>
        <v>S</v>
      </c>
      <c r="AA475" s="38" t="str">
        <f t="shared" si="398"/>
        <v>S</v>
      </c>
      <c r="AB475" s="38" t="str">
        <f t="shared" si="399"/>
        <v>U</v>
      </c>
      <c r="AC475" s="50">
        <f t="shared" si="380"/>
        <v>546417.01136785292</v>
      </c>
      <c r="AD475" s="50">
        <f t="shared" si="358"/>
        <v>4175357.2263818737</v>
      </c>
      <c r="AE475" s="51">
        <f t="shared" si="359"/>
        <v>10</v>
      </c>
      <c r="AF475" s="51" t="str">
        <f t="shared" si="360"/>
        <v>S</v>
      </c>
      <c r="AG475" s="40">
        <f t="shared" si="361"/>
        <v>-122</v>
      </c>
      <c r="AH475" s="41">
        <f t="shared" si="362"/>
        <v>-28</v>
      </c>
      <c r="AI475" s="42">
        <f t="shared" si="363"/>
        <v>-23.821999999999999</v>
      </c>
      <c r="AJ475" s="40">
        <f t="shared" si="364"/>
        <v>37</v>
      </c>
      <c r="AK475" s="41">
        <f t="shared" si="365"/>
        <v>43</v>
      </c>
      <c r="AL475" s="42">
        <f t="shared" si="366"/>
        <v>27.494</v>
      </c>
      <c r="AM475" s="43" t="str">
        <f t="shared" si="367"/>
        <v>-37º -43' -27,494" S</v>
      </c>
      <c r="AN475" s="43" t="str">
        <f t="shared" si="368"/>
        <v>122º 28' 23,822" W</v>
      </c>
      <c r="AO475" s="43" t="str">
        <f t="shared" si="369"/>
        <v>10 S 546417 4175357</v>
      </c>
    </row>
    <row r="476" spans="5:41" x14ac:dyDescent="0.25">
      <c r="E476" s="53">
        <v>37.785805000000003</v>
      </c>
      <c r="F476" s="53">
        <v>-122.486397</v>
      </c>
      <c r="G476" s="52">
        <f t="shared" si="382"/>
        <v>-2.1377909165549047</v>
      </c>
      <c r="H476" s="52">
        <f t="shared" si="383"/>
        <v>0.65948670776653606</v>
      </c>
      <c r="I476" s="52">
        <f t="shared" si="384"/>
        <v>10</v>
      </c>
      <c r="J476" s="52">
        <f t="shared" si="385"/>
        <v>-123</v>
      </c>
      <c r="K476" s="52">
        <f t="shared" si="386"/>
        <v>8.9640633981207252E-3</v>
      </c>
      <c r="L476" s="52">
        <f t="shared" si="387"/>
        <v>7.0842657014351385E-3</v>
      </c>
      <c r="M476" s="52">
        <f t="shared" si="388"/>
        <v>7.0843842172610399E-3</v>
      </c>
      <c r="N476" s="52">
        <f t="shared" si="389"/>
        <v>1.9455367701426418E-5</v>
      </c>
      <c r="O476" s="52">
        <f t="shared" si="344"/>
        <v>6383612.3473287281</v>
      </c>
      <c r="P476" s="52">
        <f t="shared" si="345"/>
        <v>1.0563143076244269E-7</v>
      </c>
      <c r="Q476" s="52">
        <f t="shared" si="390"/>
        <v>0.96845981664668435</v>
      </c>
      <c r="R476" s="52">
        <f t="shared" si="391"/>
        <v>0.60488537220406025</v>
      </c>
      <c r="S476" s="52">
        <f t="shared" si="392"/>
        <v>1.1437166160898782</v>
      </c>
      <c r="T476" s="52">
        <f t="shared" si="393"/>
        <v>1.0090088051184236</v>
      </c>
      <c r="U476" s="52">
        <f t="shared" si="394"/>
        <v>1.8076154306158523</v>
      </c>
      <c r="V476" s="52">
        <f t="shared" si="381"/>
        <v>5.0546225567071803E-3</v>
      </c>
      <c r="W476" s="52">
        <f t="shared" si="395"/>
        <v>4.2582015317955055E-5</v>
      </c>
      <c r="X476" s="52">
        <f t="shared" si="396"/>
        <v>1.6740578955036711E-7</v>
      </c>
      <c r="Y476" s="52">
        <f t="shared" si="353"/>
        <v>4182050.0599988308</v>
      </c>
      <c r="Z476" s="38" t="str">
        <f t="shared" si="397"/>
        <v>S</v>
      </c>
      <c r="AA476" s="38" t="str">
        <f t="shared" si="398"/>
        <v>S</v>
      </c>
      <c r="AB476" s="38" t="str">
        <f t="shared" si="399"/>
        <v>U</v>
      </c>
      <c r="AC476" s="50">
        <f t="shared" si="380"/>
        <v>545223.96415488562</v>
      </c>
      <c r="AD476" s="50">
        <f t="shared" si="358"/>
        <v>4182174.2555374303</v>
      </c>
      <c r="AE476" s="51">
        <f t="shared" si="359"/>
        <v>10</v>
      </c>
      <c r="AF476" s="51" t="str">
        <f t="shared" si="360"/>
        <v>S</v>
      </c>
      <c r="AG476" s="40">
        <f t="shared" si="361"/>
        <v>-122</v>
      </c>
      <c r="AH476" s="41">
        <f t="shared" si="362"/>
        <v>-29</v>
      </c>
      <c r="AI476" s="42">
        <f t="shared" si="363"/>
        <v>-11.029</v>
      </c>
      <c r="AJ476" s="40">
        <f t="shared" si="364"/>
        <v>37</v>
      </c>
      <c r="AK476" s="41">
        <f t="shared" si="365"/>
        <v>47</v>
      </c>
      <c r="AL476" s="42">
        <f t="shared" si="366"/>
        <v>8.8979999999999997</v>
      </c>
      <c r="AM476" s="43" t="str">
        <f t="shared" si="367"/>
        <v>-37º -47' -8,898" S</v>
      </c>
      <c r="AN476" s="43" t="str">
        <f t="shared" si="368"/>
        <v>122º 29' 11,029" W</v>
      </c>
      <c r="AO476" s="43" t="str">
        <f t="shared" si="369"/>
        <v>10 S 545224 4182174</v>
      </c>
    </row>
    <row r="477" spans="5:41" x14ac:dyDescent="0.25">
      <c r="E477" s="53">
        <v>37.718359999999997</v>
      </c>
      <c r="F477" s="53">
        <v>-122.479282</v>
      </c>
      <c r="G477" s="52">
        <f t="shared" si="382"/>
        <v>-2.1376667363786255</v>
      </c>
      <c r="H477" s="52">
        <f t="shared" si="383"/>
        <v>0.65830957045252836</v>
      </c>
      <c r="I477" s="52">
        <f t="shared" si="384"/>
        <v>10</v>
      </c>
      <c r="J477" s="52">
        <f t="shared" si="385"/>
        <v>-123</v>
      </c>
      <c r="K477" s="52">
        <f t="shared" si="386"/>
        <v>9.0882435743999679E-3</v>
      </c>
      <c r="L477" s="52">
        <f t="shared" si="387"/>
        <v>7.1889519308228076E-3</v>
      </c>
      <c r="M477" s="52">
        <f t="shared" si="388"/>
        <v>7.1890757788096163E-3</v>
      </c>
      <c r="N477" s="52">
        <f t="shared" si="389"/>
        <v>1.9985978687020456E-5</v>
      </c>
      <c r="O477" s="52">
        <f t="shared" si="344"/>
        <v>6383587.9347312292</v>
      </c>
      <c r="P477" s="52">
        <f t="shared" si="345"/>
        <v>1.0897497932256515E-7</v>
      </c>
      <c r="Q477" s="52">
        <f t="shared" si="390"/>
        <v>0.96787051918143929</v>
      </c>
      <c r="R477" s="52">
        <f t="shared" si="391"/>
        <v>0.60562035297218741</v>
      </c>
      <c r="S477" s="52">
        <f t="shared" si="392"/>
        <v>1.1422448300432479</v>
      </c>
      <c r="T477" s="52">
        <f t="shared" si="393"/>
        <v>1.0080887107754828</v>
      </c>
      <c r="U477" s="52">
        <f t="shared" si="394"/>
        <v>1.8064650272181491</v>
      </c>
      <c r="V477" s="52">
        <f t="shared" si="381"/>
        <v>5.0546225567071803E-3</v>
      </c>
      <c r="W477" s="52">
        <f t="shared" si="395"/>
        <v>4.2582015317955055E-5</v>
      </c>
      <c r="X477" s="52">
        <f t="shared" si="396"/>
        <v>1.6740578955036711E-7</v>
      </c>
      <c r="Y477" s="52">
        <f t="shared" si="353"/>
        <v>4174567.2130274838</v>
      </c>
      <c r="Z477" s="38" t="str">
        <f t="shared" si="397"/>
        <v>S</v>
      </c>
      <c r="AA477" s="38" t="str">
        <f t="shared" si="398"/>
        <v>S</v>
      </c>
      <c r="AB477" s="38" t="str">
        <f t="shared" si="399"/>
        <v>U</v>
      </c>
      <c r="AC477" s="50">
        <f t="shared" si="380"/>
        <v>545892.09907050768</v>
      </c>
      <c r="AD477" s="50">
        <f t="shared" si="358"/>
        <v>4174694.7952937973</v>
      </c>
      <c r="AE477" s="51">
        <f t="shared" si="359"/>
        <v>10</v>
      </c>
      <c r="AF477" s="51" t="str">
        <f t="shared" si="360"/>
        <v>S</v>
      </c>
      <c r="AG477" s="40">
        <f t="shared" si="361"/>
        <v>-122</v>
      </c>
      <c r="AH477" s="41">
        <f t="shared" si="362"/>
        <v>-28</v>
      </c>
      <c r="AI477" s="42">
        <f t="shared" si="363"/>
        <v>-45.414999999999999</v>
      </c>
      <c r="AJ477" s="40">
        <f t="shared" si="364"/>
        <v>37</v>
      </c>
      <c r="AK477" s="41">
        <f t="shared" si="365"/>
        <v>43</v>
      </c>
      <c r="AL477" s="42">
        <f t="shared" si="366"/>
        <v>6.0960000000000001</v>
      </c>
      <c r="AM477" s="43" t="str">
        <f t="shared" si="367"/>
        <v>-37º -43' -6,096" S</v>
      </c>
      <c r="AN477" s="43" t="str">
        <f t="shared" si="368"/>
        <v>122º 28' 45,415" W</v>
      </c>
      <c r="AO477" s="43" t="str">
        <f t="shared" si="369"/>
        <v>10 S 545892 4174695</v>
      </c>
    </row>
    <row r="478" spans="5:41" x14ac:dyDescent="0.25">
      <c r="E478" s="53">
        <v>37.740411000000002</v>
      </c>
      <c r="F478" s="53">
        <v>-122.47828800000001</v>
      </c>
      <c r="G478" s="52">
        <f t="shared" si="382"/>
        <v>-2.1376493878058604</v>
      </c>
      <c r="H478" s="52">
        <f t="shared" si="383"/>
        <v>0.6586944330058857</v>
      </c>
      <c r="I478" s="52">
        <f t="shared" si="384"/>
        <v>10</v>
      </c>
      <c r="J478" s="52">
        <f t="shared" si="385"/>
        <v>-123</v>
      </c>
      <c r="K478" s="52">
        <f t="shared" si="386"/>
        <v>9.1055921471649981E-3</v>
      </c>
      <c r="L478" s="52">
        <f t="shared" si="387"/>
        <v>7.2005301333277223E-3</v>
      </c>
      <c r="M478" s="52">
        <f t="shared" si="388"/>
        <v>7.2006545806833546E-3</v>
      </c>
      <c r="N478" s="52">
        <f t="shared" si="389"/>
        <v>2.0066361194670534E-5</v>
      </c>
      <c r="O478" s="52">
        <f t="shared" si="344"/>
        <v>6383595.9147117203</v>
      </c>
      <c r="P478" s="52">
        <f t="shared" si="345"/>
        <v>1.0926120551241806E-7</v>
      </c>
      <c r="Q478" s="52">
        <f t="shared" si="390"/>
        <v>0.96806377913985142</v>
      </c>
      <c r="R478" s="52">
        <f t="shared" si="391"/>
        <v>0.60538064348583465</v>
      </c>
      <c r="S478" s="52">
        <f t="shared" si="392"/>
        <v>1.1427263225758115</v>
      </c>
      <c r="T478" s="52">
        <f t="shared" si="393"/>
        <v>1.0083899028033172</v>
      </c>
      <c r="U478" s="52">
        <f t="shared" si="394"/>
        <v>1.8068418415368646</v>
      </c>
      <c r="V478" s="52">
        <f t="shared" si="381"/>
        <v>5.0546225567071803E-3</v>
      </c>
      <c r="W478" s="52">
        <f t="shared" si="395"/>
        <v>4.2582015317955055E-5</v>
      </c>
      <c r="X478" s="52">
        <f t="shared" si="396"/>
        <v>1.6740578955036711E-7</v>
      </c>
      <c r="Y478" s="52">
        <f t="shared" si="353"/>
        <v>4177013.7045616726</v>
      </c>
      <c r="Z478" s="38" t="str">
        <f t="shared" si="397"/>
        <v>S</v>
      </c>
      <c r="AA478" s="38" t="str">
        <f t="shared" si="398"/>
        <v>S</v>
      </c>
      <c r="AB478" s="38" t="str">
        <f t="shared" si="399"/>
        <v>U</v>
      </c>
      <c r="AC478" s="50">
        <f t="shared" si="380"/>
        <v>545966.07083860319</v>
      </c>
      <c r="AD478" s="50">
        <f t="shared" si="358"/>
        <v>4177141.800117014</v>
      </c>
      <c r="AE478" s="51">
        <f t="shared" si="359"/>
        <v>10</v>
      </c>
      <c r="AF478" s="51" t="str">
        <f t="shared" si="360"/>
        <v>S</v>
      </c>
      <c r="AG478" s="40">
        <f t="shared" si="361"/>
        <v>-122</v>
      </c>
      <c r="AH478" s="41">
        <f t="shared" si="362"/>
        <v>-28</v>
      </c>
      <c r="AI478" s="42">
        <f t="shared" si="363"/>
        <v>-41.837000000000003</v>
      </c>
      <c r="AJ478" s="40">
        <f t="shared" si="364"/>
        <v>37</v>
      </c>
      <c r="AK478" s="41">
        <f t="shared" si="365"/>
        <v>44</v>
      </c>
      <c r="AL478" s="42">
        <f t="shared" si="366"/>
        <v>25.48</v>
      </c>
      <c r="AM478" s="43" t="str">
        <f t="shared" si="367"/>
        <v>-37º -44' -25,48" S</v>
      </c>
      <c r="AN478" s="43" t="str">
        <f t="shared" si="368"/>
        <v>122º 28' 41,837" W</v>
      </c>
      <c r="AO478" s="43" t="str">
        <f t="shared" si="369"/>
        <v>10 S 545966 4177142</v>
      </c>
    </row>
    <row r="479" spans="5:41" x14ac:dyDescent="0.25">
      <c r="E479" s="53">
        <v>37.726692</v>
      </c>
      <c r="F479" s="53">
        <v>-122.477161</v>
      </c>
      <c r="G479" s="52">
        <f t="shared" si="382"/>
        <v>-2.1376297179451909</v>
      </c>
      <c r="H479" s="52">
        <f t="shared" si="383"/>
        <v>0.65845499128580454</v>
      </c>
      <c r="I479" s="52">
        <f t="shared" si="384"/>
        <v>10</v>
      </c>
      <c r="J479" s="52">
        <f t="shared" si="385"/>
        <v>-123</v>
      </c>
      <c r="K479" s="52">
        <f t="shared" si="386"/>
        <v>9.1252620078345892E-3</v>
      </c>
      <c r="L479" s="52">
        <f t="shared" si="387"/>
        <v>7.217421416859153E-3</v>
      </c>
      <c r="M479" s="52">
        <f t="shared" si="388"/>
        <v>7.2175467420894897E-3</v>
      </c>
      <c r="N479" s="52">
        <f t="shared" si="389"/>
        <v>2.015064953952983E-5</v>
      </c>
      <c r="O479" s="52">
        <f t="shared" si="344"/>
        <v>6383590.9497867785</v>
      </c>
      <c r="P479" s="52">
        <f t="shared" si="345"/>
        <v>1.0981512976318889E-7</v>
      </c>
      <c r="Q479" s="52">
        <f t="shared" si="390"/>
        <v>0.96794361012491381</v>
      </c>
      <c r="R479" s="52">
        <f t="shared" si="391"/>
        <v>0.60552984597801462</v>
      </c>
      <c r="S479" s="52">
        <f t="shared" si="392"/>
        <v>1.1424267963482615</v>
      </c>
      <c r="T479" s="52">
        <f t="shared" si="393"/>
        <v>1.0082025587556998</v>
      </c>
      <c r="U479" s="52">
        <f t="shared" si="394"/>
        <v>1.8066074861492485</v>
      </c>
      <c r="V479" s="52">
        <f t="shared" si="381"/>
        <v>5.0546225567071803E-3</v>
      </c>
      <c r="W479" s="52">
        <f t="shared" si="395"/>
        <v>4.2582015317955055E-5</v>
      </c>
      <c r="X479" s="52">
        <f t="shared" si="396"/>
        <v>1.6740578955036711E-7</v>
      </c>
      <c r="Y479" s="52">
        <f t="shared" si="353"/>
        <v>4175491.6220648461</v>
      </c>
      <c r="Z479" s="38" t="str">
        <f t="shared" si="397"/>
        <v>S</v>
      </c>
      <c r="AA479" s="38" t="str">
        <f t="shared" si="398"/>
        <v>S</v>
      </c>
      <c r="AB479" s="38" t="str">
        <f t="shared" si="399"/>
        <v>U</v>
      </c>
      <c r="AC479" s="50">
        <f t="shared" si="380"/>
        <v>546073.86774900137</v>
      </c>
      <c r="AD479" s="50">
        <f t="shared" si="358"/>
        <v>4175620.255583005</v>
      </c>
      <c r="AE479" s="51">
        <f t="shared" si="359"/>
        <v>10</v>
      </c>
      <c r="AF479" s="51" t="str">
        <f t="shared" si="360"/>
        <v>S</v>
      </c>
      <c r="AG479" s="40">
        <f t="shared" si="361"/>
        <v>-122</v>
      </c>
      <c r="AH479" s="41">
        <f t="shared" si="362"/>
        <v>-28</v>
      </c>
      <c r="AI479" s="42">
        <f t="shared" si="363"/>
        <v>-37.78</v>
      </c>
      <c r="AJ479" s="40">
        <f t="shared" si="364"/>
        <v>37</v>
      </c>
      <c r="AK479" s="41">
        <f t="shared" si="365"/>
        <v>43</v>
      </c>
      <c r="AL479" s="42">
        <f t="shared" si="366"/>
        <v>36.091000000000001</v>
      </c>
      <c r="AM479" s="43" t="str">
        <f t="shared" si="367"/>
        <v>-37º -43' -36,091" S</v>
      </c>
      <c r="AN479" s="43" t="str">
        <f t="shared" si="368"/>
        <v>122º 28' 37,78" W</v>
      </c>
      <c r="AO479" s="43" t="str">
        <f t="shared" si="369"/>
        <v>10 S 546074 4175620</v>
      </c>
    </row>
    <row r="480" spans="5:41" x14ac:dyDescent="0.25">
      <c r="E480" s="53">
        <v>37.771683000000003</v>
      </c>
      <c r="F480" s="53">
        <v>-122.504113</v>
      </c>
      <c r="G480" s="52">
        <f t="shared" si="382"/>
        <v>-2.1381001190851885</v>
      </c>
      <c r="H480" s="52">
        <f t="shared" si="383"/>
        <v>0.6592402323695693</v>
      </c>
      <c r="I480" s="52">
        <f t="shared" si="384"/>
        <v>10</v>
      </c>
      <c r="J480" s="52">
        <f t="shared" si="385"/>
        <v>-123</v>
      </c>
      <c r="K480" s="52">
        <f t="shared" si="386"/>
        <v>8.6548608678369554E-3</v>
      </c>
      <c r="L480" s="52">
        <f t="shared" si="387"/>
        <v>6.8412171291545379E-3</v>
      </c>
      <c r="M480" s="52">
        <f t="shared" si="388"/>
        <v>6.8413238602739162E-3</v>
      </c>
      <c r="N480" s="52">
        <f t="shared" si="389"/>
        <v>1.8134020853488586E-5</v>
      </c>
      <c r="O480" s="52">
        <f t="shared" si="344"/>
        <v>6383607.2344345907</v>
      </c>
      <c r="P480" s="52">
        <f t="shared" si="345"/>
        <v>9.8545133729607955E-8</v>
      </c>
      <c r="Q480" s="52">
        <f t="shared" si="390"/>
        <v>0.96833687053845419</v>
      </c>
      <c r="R480" s="52">
        <f t="shared" si="391"/>
        <v>0.60503971073557494</v>
      </c>
      <c r="S480" s="52">
        <f t="shared" si="392"/>
        <v>1.1434086676387964</v>
      </c>
      <c r="T480" s="52">
        <f t="shared" si="393"/>
        <v>1.008816428412991</v>
      </c>
      <c r="U480" s="52">
        <f t="shared" si="394"/>
        <v>1.8073750735228824</v>
      </c>
      <c r="V480" s="52">
        <f t="shared" si="381"/>
        <v>5.0546225567071803E-3</v>
      </c>
      <c r="W480" s="52">
        <f t="shared" si="395"/>
        <v>4.2582015317955055E-5</v>
      </c>
      <c r="X480" s="52">
        <f t="shared" si="396"/>
        <v>1.6740578955036711E-7</v>
      </c>
      <c r="Y480" s="52">
        <f t="shared" si="353"/>
        <v>4180483.2537980042</v>
      </c>
      <c r="Z480" s="38" t="str">
        <f t="shared" si="397"/>
        <v>S</v>
      </c>
      <c r="AA480" s="38" t="str">
        <f t="shared" si="398"/>
        <v>S</v>
      </c>
      <c r="AB480" s="38" t="str">
        <f t="shared" si="399"/>
        <v>U</v>
      </c>
      <c r="AC480" s="50">
        <f t="shared" si="380"/>
        <v>543672.32592211955</v>
      </c>
      <c r="AD480" s="50">
        <f t="shared" si="358"/>
        <v>4180599.0142761217</v>
      </c>
      <c r="AE480" s="51">
        <f t="shared" si="359"/>
        <v>10</v>
      </c>
      <c r="AF480" s="51" t="str">
        <f t="shared" si="360"/>
        <v>S</v>
      </c>
      <c r="AG480" s="40">
        <f t="shared" si="361"/>
        <v>-122</v>
      </c>
      <c r="AH480" s="41">
        <f t="shared" si="362"/>
        <v>-30</v>
      </c>
      <c r="AI480" s="42">
        <f t="shared" si="363"/>
        <v>-14.807</v>
      </c>
      <c r="AJ480" s="40">
        <f t="shared" si="364"/>
        <v>37</v>
      </c>
      <c r="AK480" s="41">
        <f t="shared" si="365"/>
        <v>46</v>
      </c>
      <c r="AL480" s="42">
        <f t="shared" si="366"/>
        <v>18.059000000000001</v>
      </c>
      <c r="AM480" s="43" t="str">
        <f t="shared" si="367"/>
        <v>-37º -46' -18,059" S</v>
      </c>
      <c r="AN480" s="43" t="str">
        <f t="shared" si="368"/>
        <v>122º 30' 14,807" W</v>
      </c>
      <c r="AO480" s="43" t="str">
        <f t="shared" si="369"/>
        <v>10 S 543672 4180599</v>
      </c>
    </row>
    <row r="481" spans="5:41" x14ac:dyDescent="0.25">
      <c r="E481" s="53">
        <v>37.771917999999999</v>
      </c>
      <c r="F481" s="53">
        <v>-122.509693</v>
      </c>
      <c r="G481" s="52">
        <f t="shared" si="382"/>
        <v>-2.1381975084574494</v>
      </c>
      <c r="H481" s="52">
        <f t="shared" si="383"/>
        <v>0.6592443338933115</v>
      </c>
      <c r="I481" s="52">
        <f t="shared" si="384"/>
        <v>10</v>
      </c>
      <c r="J481" s="52">
        <f t="shared" si="385"/>
        <v>-123</v>
      </c>
      <c r="K481" s="52">
        <f t="shared" si="386"/>
        <v>8.5574714955760633E-3</v>
      </c>
      <c r="L481" s="52">
        <f t="shared" si="387"/>
        <v>6.7642162899022879E-3</v>
      </c>
      <c r="M481" s="52">
        <f t="shared" si="388"/>
        <v>6.7643194574543838E-3</v>
      </c>
      <c r="N481" s="52">
        <f t="shared" si="389"/>
        <v>1.7728239222414288E-5</v>
      </c>
      <c r="O481" s="52">
        <f t="shared" si="344"/>
        <v>6383607.3195113279</v>
      </c>
      <c r="P481" s="52">
        <f t="shared" si="345"/>
        <v>9.6338602554066471E-8</v>
      </c>
      <c r="Q481" s="52">
        <f t="shared" si="390"/>
        <v>0.96833891837339314</v>
      </c>
      <c r="R481" s="52">
        <f t="shared" si="391"/>
        <v>0.60503714435734812</v>
      </c>
      <c r="S481" s="52">
        <f t="shared" si="392"/>
        <v>1.1434137930800081</v>
      </c>
      <c r="T481" s="52">
        <f t="shared" si="393"/>
        <v>1.0088196308993431</v>
      </c>
      <c r="U481" s="52">
        <f t="shared" si="394"/>
        <v>1.8073790754881423</v>
      </c>
      <c r="V481" s="52">
        <f t="shared" si="381"/>
        <v>5.0546225567071803E-3</v>
      </c>
      <c r="W481" s="52">
        <f t="shared" si="395"/>
        <v>4.2582015317955055E-5</v>
      </c>
      <c r="X481" s="52">
        <f t="shared" si="396"/>
        <v>1.6740578955036711E-7</v>
      </c>
      <c r="Y481" s="52">
        <f t="shared" si="353"/>
        <v>4180509.3265229878</v>
      </c>
      <c r="Z481" s="38" t="str">
        <f t="shared" si="397"/>
        <v>S</v>
      </c>
      <c r="AA481" s="38" t="str">
        <f t="shared" si="398"/>
        <v>S</v>
      </c>
      <c r="AB481" s="38" t="str">
        <f t="shared" si="399"/>
        <v>U</v>
      </c>
      <c r="AC481" s="50">
        <f t="shared" si="380"/>
        <v>543180.76058677665</v>
      </c>
      <c r="AD481" s="50">
        <f t="shared" si="358"/>
        <v>4180622.4966515526</v>
      </c>
      <c r="AE481" s="51">
        <f t="shared" si="359"/>
        <v>10</v>
      </c>
      <c r="AF481" s="51" t="str">
        <f t="shared" si="360"/>
        <v>S</v>
      </c>
      <c r="AG481" s="40">
        <f t="shared" si="361"/>
        <v>-122</v>
      </c>
      <c r="AH481" s="41">
        <f t="shared" si="362"/>
        <v>-30</v>
      </c>
      <c r="AI481" s="42">
        <f t="shared" si="363"/>
        <v>-34.895000000000003</v>
      </c>
      <c r="AJ481" s="40">
        <f t="shared" si="364"/>
        <v>37</v>
      </c>
      <c r="AK481" s="41">
        <f t="shared" si="365"/>
        <v>46</v>
      </c>
      <c r="AL481" s="42">
        <f t="shared" si="366"/>
        <v>18.905000000000001</v>
      </c>
      <c r="AM481" s="43" t="str">
        <f t="shared" si="367"/>
        <v>-37º -46' -18,905" S</v>
      </c>
      <c r="AN481" s="43" t="str">
        <f t="shared" si="368"/>
        <v>122º 30' 34,895" W</v>
      </c>
      <c r="AO481" s="43" t="str">
        <f t="shared" si="369"/>
        <v>10 S 543181 4180622</v>
      </c>
    </row>
    <row r="482" spans="5:41" x14ac:dyDescent="0.25">
      <c r="E482" s="53">
        <v>37.712249999999997</v>
      </c>
      <c r="F482" s="53">
        <v>-122.484512</v>
      </c>
      <c r="G482" s="52">
        <f t="shared" si="382"/>
        <v>-2.1377580170985047</v>
      </c>
      <c r="H482" s="52">
        <f t="shared" si="383"/>
        <v>0.65820293083523151</v>
      </c>
      <c r="I482" s="52">
        <f t="shared" si="384"/>
        <v>10</v>
      </c>
      <c r="J482" s="52">
        <f t="shared" si="385"/>
        <v>-123</v>
      </c>
      <c r="K482" s="52">
        <f t="shared" si="386"/>
        <v>8.9969628545207847E-3</v>
      </c>
      <c r="L482" s="52">
        <f t="shared" si="387"/>
        <v>7.1173362341011778E-3</v>
      </c>
      <c r="M482" s="52">
        <f t="shared" si="388"/>
        <v>7.1174564174758615E-3</v>
      </c>
      <c r="N482" s="52">
        <f t="shared" si="389"/>
        <v>1.9585430474311494E-5</v>
      </c>
      <c r="O482" s="52">
        <f t="shared" si="344"/>
        <v>6383585.7238862244</v>
      </c>
      <c r="P482" s="52">
        <f t="shared" si="345"/>
        <v>1.0683214156987296E-7</v>
      </c>
      <c r="Q482" s="52">
        <f t="shared" si="390"/>
        <v>0.96781686829351488</v>
      </c>
      <c r="R482" s="52">
        <f t="shared" si="391"/>
        <v>0.60568667113902108</v>
      </c>
      <c r="S482" s="52">
        <f t="shared" si="392"/>
        <v>1.142111364981989</v>
      </c>
      <c r="T482" s="52">
        <f t="shared" si="393"/>
        <v>1.0080051915212469</v>
      </c>
      <c r="U482" s="52">
        <f t="shared" si="394"/>
        <v>1.8063604985006236</v>
      </c>
      <c r="V482" s="52">
        <f t="shared" si="381"/>
        <v>5.0546225567071803E-3</v>
      </c>
      <c r="W482" s="52">
        <f t="shared" si="395"/>
        <v>4.2582015317955055E-5</v>
      </c>
      <c r="X482" s="52">
        <f t="shared" si="396"/>
        <v>1.6740578955036711E-7</v>
      </c>
      <c r="Y482" s="52">
        <f t="shared" si="353"/>
        <v>4173889.3286920828</v>
      </c>
      <c r="Z482" s="38" t="str">
        <f t="shared" si="397"/>
        <v>S</v>
      </c>
      <c r="AA482" s="38" t="str">
        <f t="shared" si="398"/>
        <v>S</v>
      </c>
      <c r="AB482" s="38" t="str">
        <f t="shared" si="399"/>
        <v>U</v>
      </c>
      <c r="AC482" s="50">
        <f t="shared" si="380"/>
        <v>545434.89479495026</v>
      </c>
      <c r="AD482" s="50">
        <f t="shared" si="358"/>
        <v>4174014.3539798115</v>
      </c>
      <c r="AE482" s="51">
        <f t="shared" si="359"/>
        <v>10</v>
      </c>
      <c r="AF482" s="51" t="str">
        <f t="shared" si="360"/>
        <v>S</v>
      </c>
      <c r="AG482" s="40">
        <f t="shared" si="361"/>
        <v>-122</v>
      </c>
      <c r="AH482" s="41">
        <f t="shared" si="362"/>
        <v>-29</v>
      </c>
      <c r="AI482" s="42">
        <f t="shared" si="363"/>
        <v>-4.2430000000000003</v>
      </c>
      <c r="AJ482" s="40">
        <f t="shared" si="364"/>
        <v>37</v>
      </c>
      <c r="AK482" s="41">
        <f t="shared" si="365"/>
        <v>42</v>
      </c>
      <c r="AL482" s="42">
        <f t="shared" si="366"/>
        <v>44.1</v>
      </c>
      <c r="AM482" s="43" t="str">
        <f t="shared" si="367"/>
        <v>-37º -42' -44,1" S</v>
      </c>
      <c r="AN482" s="43" t="str">
        <f t="shared" si="368"/>
        <v>122º 29' 4,243" W</v>
      </c>
      <c r="AO482" s="43" t="str">
        <f t="shared" si="369"/>
        <v>10 S 545435 4174014</v>
      </c>
    </row>
    <row r="483" spans="5:41" x14ac:dyDescent="0.25">
      <c r="E483" s="53">
        <v>37.752456665038999</v>
      </c>
      <c r="F483" s="53">
        <v>-122.47627258301</v>
      </c>
      <c r="G483" s="52">
        <f t="shared" si="382"/>
        <v>-2.1376142121435846</v>
      </c>
      <c r="H483" s="52">
        <f t="shared" si="383"/>
        <v>0.65890466952140858</v>
      </c>
      <c r="I483" s="52">
        <f t="shared" si="384"/>
        <v>10</v>
      </c>
      <c r="J483" s="52">
        <f t="shared" si="385"/>
        <v>-123</v>
      </c>
      <c r="K483" s="52">
        <f t="shared" si="386"/>
        <v>9.1407678094408418E-3</v>
      </c>
      <c r="L483" s="52">
        <f t="shared" si="387"/>
        <v>7.2271692076747414E-3</v>
      </c>
      <c r="M483" s="52">
        <f t="shared" si="388"/>
        <v>7.227295041391398E-3</v>
      </c>
      <c r="N483" s="52">
        <f t="shared" si="389"/>
        <v>2.0223899704796544E-5</v>
      </c>
      <c r="O483" s="52">
        <f t="shared" si="344"/>
        <v>6383600.2745717335</v>
      </c>
      <c r="P483" s="52">
        <f t="shared" si="345"/>
        <v>1.1003534959592724E-7</v>
      </c>
      <c r="Q483" s="52">
        <f t="shared" si="390"/>
        <v>0.96816910785190335</v>
      </c>
      <c r="R483" s="52">
        <f t="shared" si="391"/>
        <v>0.60524945622906556</v>
      </c>
      <c r="S483" s="52">
        <f t="shared" si="392"/>
        <v>1.1429892234473602</v>
      </c>
      <c r="T483" s="52">
        <f t="shared" si="393"/>
        <v>1.0085542816427866</v>
      </c>
      <c r="U483" s="52">
        <f t="shared" si="394"/>
        <v>1.8070473973643877</v>
      </c>
      <c r="V483" s="52">
        <f t="shared" si="381"/>
        <v>5.0546225567071803E-3</v>
      </c>
      <c r="W483" s="52">
        <f t="shared" si="395"/>
        <v>4.2582015317955055E-5</v>
      </c>
      <c r="X483" s="52">
        <f t="shared" si="396"/>
        <v>1.6740578955036711E-7</v>
      </c>
      <c r="Y483" s="52">
        <f t="shared" si="353"/>
        <v>4178350.1384192137</v>
      </c>
      <c r="Z483" s="38" t="str">
        <f t="shared" si="397"/>
        <v>S</v>
      </c>
      <c r="AA483" s="38" t="str">
        <f t="shared" si="398"/>
        <v>S</v>
      </c>
      <c r="AB483" s="38" t="str">
        <f t="shared" si="399"/>
        <v>U</v>
      </c>
      <c r="AC483" s="50">
        <f t="shared" si="380"/>
        <v>546136.16430284001</v>
      </c>
      <c r="AD483" s="50">
        <f t="shared" si="358"/>
        <v>4178479.2397251278</v>
      </c>
      <c r="AE483" s="51">
        <f t="shared" si="359"/>
        <v>10</v>
      </c>
      <c r="AF483" s="51" t="str">
        <f t="shared" si="360"/>
        <v>S</v>
      </c>
      <c r="AG483" s="40">
        <f t="shared" si="361"/>
        <v>-122</v>
      </c>
      <c r="AH483" s="41">
        <f t="shared" si="362"/>
        <v>-28</v>
      </c>
      <c r="AI483" s="42">
        <f t="shared" si="363"/>
        <v>-34.581000000000003</v>
      </c>
      <c r="AJ483" s="40">
        <f t="shared" si="364"/>
        <v>37</v>
      </c>
      <c r="AK483" s="41">
        <f t="shared" si="365"/>
        <v>45</v>
      </c>
      <c r="AL483" s="42">
        <f t="shared" si="366"/>
        <v>8.8439999999999994</v>
      </c>
      <c r="AM483" s="43" t="str">
        <f t="shared" si="367"/>
        <v>-37º -45' -8,844" S</v>
      </c>
      <c r="AN483" s="43" t="str">
        <f t="shared" si="368"/>
        <v>122º 28' 34,581" W</v>
      </c>
      <c r="AO483" s="43" t="str">
        <f t="shared" si="369"/>
        <v>10 S 546136 4178479</v>
      </c>
    </row>
    <row r="484" spans="5:41" x14ac:dyDescent="0.25">
      <c r="E484" s="53">
        <v>37.778056999999997</v>
      </c>
      <c r="F484" s="53">
        <v>-122.38892800000001</v>
      </c>
      <c r="G484" s="52">
        <f t="shared" si="382"/>
        <v>-2.1360897615862786</v>
      </c>
      <c r="H484" s="52">
        <f t="shared" si="383"/>
        <v>0.65935147965609131</v>
      </c>
      <c r="I484" s="52">
        <f t="shared" si="384"/>
        <v>10</v>
      </c>
      <c r="J484" s="52">
        <f t="shared" si="385"/>
        <v>-123</v>
      </c>
      <c r="K484" s="52">
        <f t="shared" si="386"/>
        <v>1.0665218366746831E-2</v>
      </c>
      <c r="L484" s="52">
        <f t="shared" si="387"/>
        <v>8.4295187683214642E-3</v>
      </c>
      <c r="M484" s="52">
        <f t="shared" si="388"/>
        <v>8.4297184350063514E-3</v>
      </c>
      <c r="N484" s="52">
        <f t="shared" si="389"/>
        <v>2.7538621369171956E-5</v>
      </c>
      <c r="O484" s="52">
        <f t="shared" si="344"/>
        <v>6383609.5420702444</v>
      </c>
      <c r="P484" s="52">
        <f t="shared" si="345"/>
        <v>1.495912311017669E-7</v>
      </c>
      <c r="Q484" s="52">
        <f t="shared" si="390"/>
        <v>0.96839239170837144</v>
      </c>
      <c r="R484" s="52">
        <f t="shared" si="391"/>
        <v>0.60497007875621123</v>
      </c>
      <c r="S484" s="52">
        <f t="shared" si="392"/>
        <v>1.1435476755102769</v>
      </c>
      <c r="T484" s="52">
        <f t="shared" si="393"/>
        <v>1.0089032763217605</v>
      </c>
      <c r="U484" s="52">
        <f t="shared" si="394"/>
        <v>1.8074835934102236</v>
      </c>
      <c r="V484" s="52">
        <f t="shared" si="381"/>
        <v>5.0546225567071803E-3</v>
      </c>
      <c r="W484" s="52">
        <f t="shared" si="395"/>
        <v>4.2582015317955055E-5</v>
      </c>
      <c r="X484" s="52">
        <f t="shared" si="396"/>
        <v>1.6740578955036711E-7</v>
      </c>
      <c r="Y484" s="52">
        <f t="shared" si="353"/>
        <v>4181190.4352270686</v>
      </c>
      <c r="Z484" s="38" t="str">
        <f t="shared" si="397"/>
        <v>S</v>
      </c>
      <c r="AA484" s="38" t="str">
        <f t="shared" si="398"/>
        <v>S</v>
      </c>
      <c r="AB484" s="38" t="str">
        <f t="shared" si="399"/>
        <v>U</v>
      </c>
      <c r="AC484" s="50">
        <f t="shared" si="380"/>
        <v>553812.03372194129</v>
      </c>
      <c r="AD484" s="50">
        <f t="shared" si="358"/>
        <v>4181366.231059514</v>
      </c>
      <c r="AE484" s="51">
        <f t="shared" si="359"/>
        <v>10</v>
      </c>
      <c r="AF484" s="51" t="str">
        <f t="shared" si="360"/>
        <v>S</v>
      </c>
      <c r="AG484" s="40">
        <f t="shared" si="361"/>
        <v>-122</v>
      </c>
      <c r="AH484" s="41">
        <f t="shared" si="362"/>
        <v>-23</v>
      </c>
      <c r="AI484" s="42">
        <f t="shared" si="363"/>
        <v>-20.140999999999998</v>
      </c>
      <c r="AJ484" s="40">
        <f t="shared" si="364"/>
        <v>37</v>
      </c>
      <c r="AK484" s="41">
        <f t="shared" si="365"/>
        <v>46</v>
      </c>
      <c r="AL484" s="42">
        <f t="shared" si="366"/>
        <v>41.005000000000003</v>
      </c>
      <c r="AM484" s="43" t="str">
        <f t="shared" si="367"/>
        <v>-37º -46' -41,005" S</v>
      </c>
      <c r="AN484" s="43" t="str">
        <f t="shared" si="368"/>
        <v>122º 23' 20,141" W</v>
      </c>
      <c r="AO484" s="43" t="str">
        <f t="shared" si="369"/>
        <v>10 S 553812 4181366</v>
      </c>
    </row>
    <row r="485" spans="5:41" x14ac:dyDescent="0.25">
      <c r="E485" s="53">
        <v>37.793655000000001</v>
      </c>
      <c r="F485" s="53">
        <v>-122.393601</v>
      </c>
      <c r="G485" s="52">
        <f t="shared" si="382"/>
        <v>-2.1361713208222244</v>
      </c>
      <c r="H485" s="52">
        <f t="shared" si="383"/>
        <v>0.65962371611281756</v>
      </c>
      <c r="I485" s="52">
        <f t="shared" si="384"/>
        <v>10</v>
      </c>
      <c r="J485" s="52">
        <f t="shared" si="385"/>
        <v>-123</v>
      </c>
      <c r="K485" s="52">
        <f t="shared" si="386"/>
        <v>1.058365913080106E-2</v>
      </c>
      <c r="L485" s="52">
        <f t="shared" si="387"/>
        <v>8.3632934796139431E-3</v>
      </c>
      <c r="M485" s="52">
        <f t="shared" si="388"/>
        <v>8.3634884770866728E-3</v>
      </c>
      <c r="N485" s="52">
        <f t="shared" si="389"/>
        <v>2.712283224526324E-5</v>
      </c>
      <c r="O485" s="52">
        <f t="shared" si="344"/>
        <v>6383615.1897204155</v>
      </c>
      <c r="P485" s="52">
        <f t="shared" si="345"/>
        <v>1.4718772733774443E-7</v>
      </c>
      <c r="Q485" s="52">
        <f t="shared" si="390"/>
        <v>0.96852805696870903</v>
      </c>
      <c r="R485" s="52">
        <f t="shared" si="391"/>
        <v>0.60479947839218906</v>
      </c>
      <c r="S485" s="52">
        <f t="shared" si="392"/>
        <v>1.143887744597172</v>
      </c>
      <c r="T485" s="52">
        <f t="shared" si="393"/>
        <v>1.0091156780459263</v>
      </c>
      <c r="U485" s="52">
        <f t="shared" si="394"/>
        <v>1.8077489188681206</v>
      </c>
      <c r="V485" s="52">
        <f t="shared" si="381"/>
        <v>5.0546225567071803E-3</v>
      </c>
      <c r="W485" s="52">
        <f t="shared" si="395"/>
        <v>4.2582015317955055E-5</v>
      </c>
      <c r="X485" s="52">
        <f t="shared" si="396"/>
        <v>1.6740578955036711E-7</v>
      </c>
      <c r="Y485" s="52">
        <f t="shared" si="353"/>
        <v>4182921.0026180162</v>
      </c>
      <c r="Z485" s="38" t="str">
        <f t="shared" si="397"/>
        <v>S</v>
      </c>
      <c r="AA485" s="38" t="str">
        <f t="shared" si="398"/>
        <v>S</v>
      </c>
      <c r="AB485" s="38" t="str">
        <f t="shared" si="399"/>
        <v>U</v>
      </c>
      <c r="AC485" s="50">
        <f t="shared" si="380"/>
        <v>553389.29470079835</v>
      </c>
      <c r="AD485" s="50">
        <f t="shared" si="358"/>
        <v>4183094.1443674099</v>
      </c>
      <c r="AE485" s="51">
        <f t="shared" si="359"/>
        <v>10</v>
      </c>
      <c r="AF485" s="51" t="str">
        <f t="shared" si="360"/>
        <v>S</v>
      </c>
      <c r="AG485" s="40">
        <f t="shared" si="361"/>
        <v>-122</v>
      </c>
      <c r="AH485" s="41">
        <f t="shared" si="362"/>
        <v>-23</v>
      </c>
      <c r="AI485" s="42">
        <f t="shared" si="363"/>
        <v>-36.963999999999999</v>
      </c>
      <c r="AJ485" s="40">
        <f t="shared" si="364"/>
        <v>37</v>
      </c>
      <c r="AK485" s="41">
        <f t="shared" si="365"/>
        <v>47</v>
      </c>
      <c r="AL485" s="42">
        <f t="shared" si="366"/>
        <v>37.158000000000001</v>
      </c>
      <c r="AM485" s="43" t="str">
        <f t="shared" si="367"/>
        <v>-37º -47' -37,158" S</v>
      </c>
      <c r="AN485" s="43" t="str">
        <f t="shared" si="368"/>
        <v>122º 23' 36,964" W</v>
      </c>
      <c r="AO485" s="43" t="str">
        <f t="shared" si="369"/>
        <v>10 S 553389 4183094</v>
      </c>
    </row>
    <row r="486" spans="5:41" x14ac:dyDescent="0.25">
      <c r="E486" s="53">
        <v>37.788162</v>
      </c>
      <c r="F486" s="53">
        <v>-122.40737900000001</v>
      </c>
      <c r="G486" s="52">
        <f t="shared" si="382"/>
        <v>-2.1364117922865642</v>
      </c>
      <c r="H486" s="52">
        <f t="shared" si="383"/>
        <v>0.65952784517700547</v>
      </c>
      <c r="I486" s="52">
        <f t="shared" si="384"/>
        <v>10</v>
      </c>
      <c r="J486" s="52">
        <f t="shared" si="385"/>
        <v>-123</v>
      </c>
      <c r="K486" s="52">
        <f t="shared" si="386"/>
        <v>1.0343187666461251E-2</v>
      </c>
      <c r="L486" s="52">
        <f t="shared" si="387"/>
        <v>8.173885459083428E-3</v>
      </c>
      <c r="M486" s="52">
        <f t="shared" si="388"/>
        <v>8.1740675053589944E-3</v>
      </c>
      <c r="N486" s="52">
        <f t="shared" si="389"/>
        <v>2.5903011119043917E-5</v>
      </c>
      <c r="O486" s="52">
        <f t="shared" si="344"/>
        <v>6383613.2007489717</v>
      </c>
      <c r="P486" s="52">
        <f t="shared" si="345"/>
        <v>1.406169537531536E-7</v>
      </c>
      <c r="Q486" s="52">
        <f t="shared" si="390"/>
        <v>0.96848031376857691</v>
      </c>
      <c r="R486" s="52">
        <f t="shared" si="391"/>
        <v>0.60485958980149956</v>
      </c>
      <c r="S486" s="52">
        <f t="shared" si="392"/>
        <v>1.1437680020612939</v>
      </c>
      <c r="T486" s="52">
        <f t="shared" si="393"/>
        <v>1.0090408989963453</v>
      </c>
      <c r="U486" s="52">
        <f t="shared" si="394"/>
        <v>1.8076555200399511</v>
      </c>
      <c r="V486" s="52">
        <f t="shared" si="381"/>
        <v>5.0546225567071803E-3</v>
      </c>
      <c r="W486" s="52">
        <f t="shared" si="395"/>
        <v>4.2582015317955055E-5</v>
      </c>
      <c r="X486" s="52">
        <f t="shared" si="396"/>
        <v>1.6740578955036711E-7</v>
      </c>
      <c r="Y486" s="52">
        <f t="shared" si="353"/>
        <v>4182311.5645585796</v>
      </c>
      <c r="Z486" s="38" t="str">
        <f t="shared" si="397"/>
        <v>S</v>
      </c>
      <c r="AA486" s="38" t="str">
        <f t="shared" si="398"/>
        <v>S</v>
      </c>
      <c r="AB486" s="38" t="str">
        <f t="shared" si="399"/>
        <v>U</v>
      </c>
      <c r="AC486" s="50">
        <f t="shared" si="380"/>
        <v>552180.08767682442</v>
      </c>
      <c r="AD486" s="50">
        <f t="shared" si="358"/>
        <v>4182476.9193855501</v>
      </c>
      <c r="AE486" s="51">
        <f t="shared" si="359"/>
        <v>10</v>
      </c>
      <c r="AF486" s="51" t="str">
        <f t="shared" si="360"/>
        <v>S</v>
      </c>
      <c r="AG486" s="40">
        <f t="shared" si="361"/>
        <v>-122</v>
      </c>
      <c r="AH486" s="41">
        <f t="shared" si="362"/>
        <v>-24</v>
      </c>
      <c r="AI486" s="42">
        <f t="shared" si="363"/>
        <v>-26.564</v>
      </c>
      <c r="AJ486" s="40">
        <f t="shared" si="364"/>
        <v>37</v>
      </c>
      <c r="AK486" s="41">
        <f t="shared" si="365"/>
        <v>47</v>
      </c>
      <c r="AL486" s="42">
        <f t="shared" si="366"/>
        <v>17.382999999999999</v>
      </c>
      <c r="AM486" s="43" t="str">
        <f t="shared" si="367"/>
        <v>-37º -47' -17,383" S</v>
      </c>
      <c r="AN486" s="43" t="str">
        <f t="shared" si="368"/>
        <v>122º 24' 26,564" W</v>
      </c>
      <c r="AO486" s="43" t="str">
        <f t="shared" si="369"/>
        <v>10 S 552180 4182477</v>
      </c>
    </row>
    <row r="487" spans="5:41" x14ac:dyDescent="0.25">
      <c r="E487" s="53">
        <v>37.785640000000001</v>
      </c>
      <c r="F487" s="53">
        <v>-122.402424</v>
      </c>
      <c r="G487" s="52">
        <f t="shared" si="382"/>
        <v>-2.1363253112221279</v>
      </c>
      <c r="H487" s="52">
        <f t="shared" si="383"/>
        <v>0.65948382797327021</v>
      </c>
      <c r="I487" s="52">
        <f t="shared" si="384"/>
        <v>10</v>
      </c>
      <c r="J487" s="52">
        <f t="shared" si="385"/>
        <v>-123</v>
      </c>
      <c r="K487" s="52">
        <f t="shared" si="386"/>
        <v>1.0429668730897568E-2</v>
      </c>
      <c r="L487" s="52">
        <f t="shared" si="387"/>
        <v>8.2425074575010297E-3</v>
      </c>
      <c r="M487" s="52">
        <f t="shared" si="388"/>
        <v>8.2426941274872049E-3</v>
      </c>
      <c r="N487" s="52">
        <f t="shared" si="389"/>
        <v>2.6337394943509729E-5</v>
      </c>
      <c r="O487" s="52">
        <f t="shared" si="344"/>
        <v>6383612.2875863807</v>
      </c>
      <c r="P487" s="52">
        <f t="shared" si="345"/>
        <v>1.4299776716636433E-7</v>
      </c>
      <c r="Q487" s="52">
        <f t="shared" si="390"/>
        <v>0.96845838151566266</v>
      </c>
      <c r="R487" s="52">
        <f t="shared" si="391"/>
        <v>0.60488717683651938</v>
      </c>
      <c r="S487" s="52">
        <f t="shared" si="392"/>
        <v>1.1437130187311015</v>
      </c>
      <c r="T487" s="52">
        <f t="shared" si="393"/>
        <v>1.0090065582574561</v>
      </c>
      <c r="U487" s="52">
        <f t="shared" si="394"/>
        <v>1.807612623898746</v>
      </c>
      <c r="V487" s="52">
        <f t="shared" si="381"/>
        <v>5.0546225567071803E-3</v>
      </c>
      <c r="W487" s="52">
        <f t="shared" si="395"/>
        <v>4.2582015317955055E-5</v>
      </c>
      <c r="X487" s="52">
        <f t="shared" si="396"/>
        <v>1.6740578955036711E-7</v>
      </c>
      <c r="Y487" s="52">
        <f t="shared" si="353"/>
        <v>4182031.7535740961</v>
      </c>
      <c r="Z487" s="38" t="str">
        <f t="shared" si="397"/>
        <v>S</v>
      </c>
      <c r="AA487" s="38" t="str">
        <f t="shared" si="398"/>
        <v>S</v>
      </c>
      <c r="AB487" s="38" t="str">
        <f t="shared" si="399"/>
        <v>U</v>
      </c>
      <c r="AC487" s="50">
        <f t="shared" si="380"/>
        <v>552618.1660231367</v>
      </c>
      <c r="AD487" s="50">
        <f t="shared" si="358"/>
        <v>4182199.8813161226</v>
      </c>
      <c r="AE487" s="51">
        <f t="shared" si="359"/>
        <v>10</v>
      </c>
      <c r="AF487" s="51" t="str">
        <f t="shared" si="360"/>
        <v>S</v>
      </c>
      <c r="AG487" s="40">
        <f t="shared" si="361"/>
        <v>-122</v>
      </c>
      <c r="AH487" s="41">
        <f t="shared" si="362"/>
        <v>-24</v>
      </c>
      <c r="AI487" s="42">
        <f t="shared" si="363"/>
        <v>-8.7260000000000009</v>
      </c>
      <c r="AJ487" s="40">
        <f t="shared" si="364"/>
        <v>37</v>
      </c>
      <c r="AK487" s="41">
        <f t="shared" si="365"/>
        <v>47</v>
      </c>
      <c r="AL487" s="42">
        <f t="shared" si="366"/>
        <v>8.3040000000000003</v>
      </c>
      <c r="AM487" s="43" t="str">
        <f t="shared" si="367"/>
        <v>-37º -47' -8,304" S</v>
      </c>
      <c r="AN487" s="43" t="str">
        <f t="shared" si="368"/>
        <v>122º 24' 8,726" W</v>
      </c>
      <c r="AO487" s="43" t="str">
        <f t="shared" si="369"/>
        <v>10 S 552618 4182200</v>
      </c>
    </row>
    <row r="488" spans="5:41" x14ac:dyDescent="0.25">
      <c r="E488" s="53">
        <v>37.799835000000002</v>
      </c>
      <c r="F488" s="53">
        <v>-122.40119900000001</v>
      </c>
      <c r="G488" s="52">
        <f t="shared" si="382"/>
        <v>-2.1363039309387908</v>
      </c>
      <c r="H488" s="52">
        <f t="shared" si="383"/>
        <v>0.65973157746059075</v>
      </c>
      <c r="I488" s="52">
        <f t="shared" si="384"/>
        <v>10</v>
      </c>
      <c r="J488" s="52">
        <f t="shared" si="385"/>
        <v>-123</v>
      </c>
      <c r="K488" s="52">
        <f t="shared" si="386"/>
        <v>1.0451049014234659E-2</v>
      </c>
      <c r="L488" s="52">
        <f t="shared" si="387"/>
        <v>8.2578168819256934E-3</v>
      </c>
      <c r="M488" s="52">
        <f t="shared" si="388"/>
        <v>8.2580045940217756E-3</v>
      </c>
      <c r="N488" s="52">
        <f t="shared" si="389"/>
        <v>2.6448856798921838E-5</v>
      </c>
      <c r="O488" s="52">
        <f t="shared" si="344"/>
        <v>6383617.427568459</v>
      </c>
      <c r="P488" s="52">
        <f t="shared" si="345"/>
        <v>1.4347434521750794E-7</v>
      </c>
      <c r="Q488" s="52">
        <f t="shared" si="390"/>
        <v>0.96858172876164117</v>
      </c>
      <c r="R488" s="52">
        <f t="shared" si="391"/>
        <v>0.60473180648033475</v>
      </c>
      <c r="S488" s="52">
        <f t="shared" si="392"/>
        <v>1.1440224418414113</v>
      </c>
      <c r="T488" s="52">
        <f t="shared" si="393"/>
        <v>1.0091997830011423</v>
      </c>
      <c r="U488" s="52">
        <f t="shared" si="394"/>
        <v>1.8078539491313352</v>
      </c>
      <c r="V488" s="52">
        <f t="shared" si="381"/>
        <v>5.0546225567071803E-3</v>
      </c>
      <c r="W488" s="52">
        <f t="shared" si="395"/>
        <v>4.2582015317955055E-5</v>
      </c>
      <c r="X488" s="52">
        <f t="shared" si="396"/>
        <v>1.6740578955036711E-7</v>
      </c>
      <c r="Y488" s="52">
        <f t="shared" si="353"/>
        <v>4183606.662721429</v>
      </c>
      <c r="Z488" s="38" t="str">
        <f t="shared" si="397"/>
        <v>S</v>
      </c>
      <c r="AA488" s="38" t="str">
        <f t="shared" si="398"/>
        <v>S</v>
      </c>
      <c r="AB488" s="38" t="str">
        <f t="shared" si="399"/>
        <v>U</v>
      </c>
      <c r="AC488" s="50">
        <f t="shared" si="380"/>
        <v>552715.94456446625</v>
      </c>
      <c r="AD488" s="50">
        <f t="shared" si="358"/>
        <v>4183775.5021288539</v>
      </c>
      <c r="AE488" s="51">
        <f t="shared" si="359"/>
        <v>10</v>
      </c>
      <c r="AF488" s="51" t="str">
        <f t="shared" si="360"/>
        <v>S</v>
      </c>
      <c r="AG488" s="40">
        <f t="shared" si="361"/>
        <v>-122</v>
      </c>
      <c r="AH488" s="41">
        <f t="shared" si="362"/>
        <v>-24</v>
      </c>
      <c r="AI488" s="42">
        <f t="shared" si="363"/>
        <v>-4.3159999999999998</v>
      </c>
      <c r="AJ488" s="40">
        <f t="shared" si="364"/>
        <v>37</v>
      </c>
      <c r="AK488" s="41">
        <f t="shared" si="365"/>
        <v>47</v>
      </c>
      <c r="AL488" s="42">
        <f t="shared" si="366"/>
        <v>59.405999999999999</v>
      </c>
      <c r="AM488" s="43" t="str">
        <f t="shared" si="367"/>
        <v>-37º -47' -59,406" S</v>
      </c>
      <c r="AN488" s="43" t="str">
        <f t="shared" si="368"/>
        <v>122º 24' 4,316" W</v>
      </c>
      <c r="AO488" s="43" t="str">
        <f t="shared" si="369"/>
        <v>10 S 552716 4183776</v>
      </c>
    </row>
    <row r="489" spans="5:41" x14ac:dyDescent="0.25">
      <c r="E489" s="53">
        <v>37.792551000000003</v>
      </c>
      <c r="F489" s="53">
        <v>-122.407461</v>
      </c>
      <c r="G489" s="52">
        <f t="shared" si="382"/>
        <v>-2.1364132234565503</v>
      </c>
      <c r="H489" s="52">
        <f t="shared" si="383"/>
        <v>0.65960444767787552</v>
      </c>
      <c r="I489" s="52">
        <f t="shared" si="384"/>
        <v>10</v>
      </c>
      <c r="J489" s="52">
        <f t="shared" si="385"/>
        <v>-123</v>
      </c>
      <c r="K489" s="52">
        <f t="shared" si="386"/>
        <v>1.0341756496475174E-2</v>
      </c>
      <c r="L489" s="52">
        <f t="shared" si="387"/>
        <v>8.1722690585705662E-3</v>
      </c>
      <c r="M489" s="52">
        <f t="shared" si="388"/>
        <v>8.1724509968648298E-3</v>
      </c>
      <c r="N489" s="52">
        <f t="shared" si="389"/>
        <v>2.5896863113938906E-5</v>
      </c>
      <c r="O489" s="52">
        <f t="shared" si="344"/>
        <v>6383614.7899628077</v>
      </c>
      <c r="P489" s="52">
        <f t="shared" si="345"/>
        <v>1.4054464503655294E-7</v>
      </c>
      <c r="Q489" s="52">
        <f t="shared" si="390"/>
        <v>0.9685184642528637</v>
      </c>
      <c r="R489" s="52">
        <f t="shared" si="391"/>
        <v>0.60481156262095459</v>
      </c>
      <c r="S489" s="52">
        <f t="shared" si="392"/>
        <v>1.1438636798043074</v>
      </c>
      <c r="T489" s="52">
        <f t="shared" si="393"/>
        <v>1.0091006505084692</v>
      </c>
      <c r="U489" s="52">
        <f t="shared" si="394"/>
        <v>1.807730150629947</v>
      </c>
      <c r="V489" s="52">
        <f t="shared" si="381"/>
        <v>5.0546225567071803E-3</v>
      </c>
      <c r="W489" s="52">
        <f t="shared" si="395"/>
        <v>4.2582015317955055E-5</v>
      </c>
      <c r="X489" s="52">
        <f t="shared" si="396"/>
        <v>1.6740578955036711E-7</v>
      </c>
      <c r="Y489" s="52">
        <f t="shared" si="353"/>
        <v>4182798.5158405052</v>
      </c>
      <c r="Z489" s="38" t="str">
        <f t="shared" si="397"/>
        <v>S</v>
      </c>
      <c r="AA489" s="38" t="str">
        <f t="shared" si="398"/>
        <v>S</v>
      </c>
      <c r="AB489" s="38" t="str">
        <f t="shared" si="399"/>
        <v>U</v>
      </c>
      <c r="AC489" s="50">
        <f t="shared" si="380"/>
        <v>552169.78149789362</v>
      </c>
      <c r="AD489" s="50">
        <f t="shared" si="358"/>
        <v>4182963.8314621272</v>
      </c>
      <c r="AE489" s="51">
        <f t="shared" si="359"/>
        <v>10</v>
      </c>
      <c r="AF489" s="51" t="str">
        <f t="shared" si="360"/>
        <v>S</v>
      </c>
      <c r="AG489" s="40">
        <f t="shared" si="361"/>
        <v>-122</v>
      </c>
      <c r="AH489" s="41">
        <f t="shared" si="362"/>
        <v>-24</v>
      </c>
      <c r="AI489" s="42">
        <f t="shared" si="363"/>
        <v>-26.86</v>
      </c>
      <c r="AJ489" s="40">
        <f t="shared" si="364"/>
        <v>37</v>
      </c>
      <c r="AK489" s="41">
        <f t="shared" si="365"/>
        <v>47</v>
      </c>
      <c r="AL489" s="42">
        <f t="shared" si="366"/>
        <v>33.183999999999997</v>
      </c>
      <c r="AM489" s="43" t="str">
        <f t="shared" si="367"/>
        <v>-37º -47' -33,184" S</v>
      </c>
      <c r="AN489" s="43" t="str">
        <f t="shared" si="368"/>
        <v>122º 24' 26,86" W</v>
      </c>
      <c r="AO489" s="43" t="str">
        <f t="shared" si="369"/>
        <v>10 S 552170 4182964</v>
      </c>
    </row>
    <row r="490" spans="5:41" x14ac:dyDescent="0.25">
      <c r="E490" s="53">
        <v>37.793148000000002</v>
      </c>
      <c r="F490" s="53">
        <v>-122.39707300000001</v>
      </c>
      <c r="G490" s="52">
        <f t="shared" si="382"/>
        <v>-2.1362319186538534</v>
      </c>
      <c r="H490" s="52">
        <f t="shared" si="383"/>
        <v>0.65961486729350993</v>
      </c>
      <c r="I490" s="52">
        <f t="shared" si="384"/>
        <v>10</v>
      </c>
      <c r="J490" s="52">
        <f t="shared" si="385"/>
        <v>-123</v>
      </c>
      <c r="K490" s="52">
        <f t="shared" si="386"/>
        <v>1.0523061299172021E-2</v>
      </c>
      <c r="L490" s="52">
        <f t="shared" si="387"/>
        <v>8.315467415408213E-3</v>
      </c>
      <c r="M490" s="52">
        <f t="shared" si="388"/>
        <v>8.315659086564205E-3</v>
      </c>
      <c r="N490" s="52">
        <f t="shared" si="389"/>
        <v>2.6813002463432767E-5</v>
      </c>
      <c r="O490" s="52">
        <f t="shared" ref="O490:O553" si="400">($C$19/(1+$C$18*(COS(H490))^2)^(1/2))*0.9996</f>
        <v>6383615.0061355792</v>
      </c>
      <c r="P490" s="52">
        <f t="shared" ref="P490:P553" si="401">($C$18/2)*M490^2*(COS(H490))^2</f>
        <v>1.4551105421618512E-7</v>
      </c>
      <c r="Q490" s="52">
        <f t="shared" si="390"/>
        <v>0.96852365179682387</v>
      </c>
      <c r="R490" s="52">
        <f t="shared" si="391"/>
        <v>0.6048050281211127</v>
      </c>
      <c r="S490" s="52">
        <f t="shared" si="392"/>
        <v>1.1438766931919218</v>
      </c>
      <c r="T490" s="52">
        <f t="shared" si="393"/>
        <v>1.0091087769242195</v>
      </c>
      <c r="U490" s="52">
        <f t="shared" si="394"/>
        <v>1.8077402999676757</v>
      </c>
      <c r="V490" s="52">
        <f t="shared" si="381"/>
        <v>5.0546225567071803E-3</v>
      </c>
      <c r="W490" s="52">
        <f t="shared" si="395"/>
        <v>4.2582015317955055E-5</v>
      </c>
      <c r="X490" s="52">
        <f t="shared" si="396"/>
        <v>1.6740578955036711E-7</v>
      </c>
      <c r="Y490" s="52">
        <f t="shared" ref="Y490:Y553" si="402">0.9996*$C$19*(H490-(V490*S490)+(W490*T490)-(X490*U490))</f>
        <v>4182864.7518939646</v>
      </c>
      <c r="Z490" s="38" t="str">
        <f t="shared" si="397"/>
        <v>S</v>
      </c>
      <c r="AA490" s="38" t="str">
        <f t="shared" si="398"/>
        <v>S</v>
      </c>
      <c r="AB490" s="38" t="str">
        <f t="shared" si="399"/>
        <v>U</v>
      </c>
      <c r="AC490" s="50">
        <f t="shared" si="380"/>
        <v>553083.96870566695</v>
      </c>
      <c r="AD490" s="50">
        <f t="shared" ref="AD490:AD553" si="403">IF($C$22="S",N490*O490*(1+P490)+Y490+10000000,N490*O490*(1+P490)+Y490)</f>
        <v>4183035.9158037561</v>
      </c>
      <c r="AE490" s="51">
        <f t="shared" ref="AE490:AE553" si="404">I490</f>
        <v>10</v>
      </c>
      <c r="AF490" s="51" t="str">
        <f t="shared" ref="AF490:AF553" si="405">IF(E490&lt;-16,Z490,IF(E490&lt;48,AA490,IF(E490&lt;84,AB490,"MALO")))</f>
        <v>S</v>
      </c>
      <c r="AG490" s="40">
        <f t="shared" ref="AG490:AG553" si="406">TRUNC(F490,0)</f>
        <v>-122</v>
      </c>
      <c r="AH490" s="41">
        <f t="shared" ref="AH490:AH553" si="407">TRUNC((F490-AG490)*60,0)</f>
        <v>-23</v>
      </c>
      <c r="AI490" s="42">
        <f t="shared" ref="AI490:AI553" si="408">ROUND((((F490-AG490)*60)-AH490)*60,3)</f>
        <v>-49.463000000000001</v>
      </c>
      <c r="AJ490" s="40">
        <f t="shared" ref="AJ490:AJ553" si="409">TRUNC(E490,0)</f>
        <v>37</v>
      </c>
      <c r="AK490" s="41">
        <f t="shared" ref="AK490:AK553" si="410">TRUNC((E490-AJ490)*60,0)</f>
        <v>47</v>
      </c>
      <c r="AL490" s="42">
        <f t="shared" ref="AL490:AL553" si="411">ROUND((((E490-AJ490)*60)-AK490)*60,3)</f>
        <v>35.332999999999998</v>
      </c>
      <c r="AM490" s="43" t="str">
        <f t="shared" ref="AM490:AM553" si="412">CONCATENATE(-AJ490,"º ",-AK490,"' ",-AL490,""" S")</f>
        <v>-37º -47' -35,333" S</v>
      </c>
      <c r="AN490" s="43" t="str">
        <f t="shared" ref="AN490:AN553" si="413">CONCATENATE(-AG490,"º ",-AH490,"' ",-AI490,""" W")</f>
        <v>122º 23' 49,463" W</v>
      </c>
      <c r="AO490" s="43" t="str">
        <f t="shared" ref="AO490:AO553" si="414">CONCATENATE(AE490," ",AF490," ",ROUND(AC490,0)," ",ROUND(AD490,0))</f>
        <v>10 S 553084 4183036</v>
      </c>
    </row>
    <row r="491" spans="5:41" x14ac:dyDescent="0.25">
      <c r="E491" s="53">
        <v>37.792354000000003</v>
      </c>
      <c r="F491" s="53">
        <v>-122.39785000000001</v>
      </c>
      <c r="G491" s="52">
        <f t="shared" si="382"/>
        <v>-2.1362454798621417</v>
      </c>
      <c r="H491" s="52">
        <f t="shared" si="383"/>
        <v>0.65960100937924915</v>
      </c>
      <c r="I491" s="52">
        <f t="shared" si="384"/>
        <v>10</v>
      </c>
      <c r="J491" s="52">
        <f t="shared" si="385"/>
        <v>-123</v>
      </c>
      <c r="K491" s="52">
        <f t="shared" si="386"/>
        <v>1.0509500090883694E-2</v>
      </c>
      <c r="L491" s="52">
        <f t="shared" si="387"/>
        <v>8.3048408047788277E-3</v>
      </c>
      <c r="M491" s="52">
        <f t="shared" si="388"/>
        <v>8.3050317420245E-3</v>
      </c>
      <c r="N491" s="52">
        <f t="shared" si="389"/>
        <v>2.6743746211033148E-5</v>
      </c>
      <c r="O491" s="52">
        <f t="shared" si="400"/>
        <v>6383614.7186296741</v>
      </c>
      <c r="P491" s="52">
        <f t="shared" si="401"/>
        <v>1.4514248750299901E-7</v>
      </c>
      <c r="Q491" s="52">
        <f t="shared" si="390"/>
        <v>0.96851675235795498</v>
      </c>
      <c r="R491" s="52">
        <f t="shared" si="391"/>
        <v>0.60481371880434753</v>
      </c>
      <c r="S491" s="52">
        <f t="shared" si="392"/>
        <v>1.1438593855582266</v>
      </c>
      <c r="T491" s="52">
        <f t="shared" si="393"/>
        <v>1.0090979688697568</v>
      </c>
      <c r="U491" s="52">
        <f t="shared" si="394"/>
        <v>1.807726801410527</v>
      </c>
      <c r="V491" s="52">
        <f t="shared" si="381"/>
        <v>5.0546225567071803E-3</v>
      </c>
      <c r="W491" s="52">
        <f t="shared" si="395"/>
        <v>4.2582015317955055E-5</v>
      </c>
      <c r="X491" s="52">
        <f t="shared" si="396"/>
        <v>1.6740578955036711E-7</v>
      </c>
      <c r="Y491" s="52">
        <f t="shared" si="402"/>
        <v>4182776.6590538211</v>
      </c>
      <c r="Z491" s="38" t="str">
        <f t="shared" si="397"/>
        <v>S</v>
      </c>
      <c r="AA491" s="38" t="str">
        <f t="shared" si="398"/>
        <v>S</v>
      </c>
      <c r="AB491" s="38" t="str">
        <f t="shared" si="399"/>
        <v>U</v>
      </c>
      <c r="AC491" s="50">
        <f t="shared" si="380"/>
        <v>553016.12543203821</v>
      </c>
      <c r="AD491" s="50">
        <f t="shared" si="403"/>
        <v>4182947.3808505442</v>
      </c>
      <c r="AE491" s="51">
        <f t="shared" si="404"/>
        <v>10</v>
      </c>
      <c r="AF491" s="51" t="str">
        <f t="shared" si="405"/>
        <v>S</v>
      </c>
      <c r="AG491" s="40">
        <f t="shared" si="406"/>
        <v>-122</v>
      </c>
      <c r="AH491" s="41">
        <f t="shared" si="407"/>
        <v>-23</v>
      </c>
      <c r="AI491" s="42">
        <f t="shared" si="408"/>
        <v>-52.26</v>
      </c>
      <c r="AJ491" s="40">
        <f t="shared" si="409"/>
        <v>37</v>
      </c>
      <c r="AK491" s="41">
        <f t="shared" si="410"/>
        <v>47</v>
      </c>
      <c r="AL491" s="42">
        <f t="shared" si="411"/>
        <v>32.473999999999997</v>
      </c>
      <c r="AM491" s="43" t="str">
        <f t="shared" si="412"/>
        <v>-37º -47' -32,474" S</v>
      </c>
      <c r="AN491" s="43" t="str">
        <f t="shared" si="413"/>
        <v>122º 23' 52,26" W</v>
      </c>
      <c r="AO491" s="43" t="str">
        <f t="shared" si="414"/>
        <v>10 S 553016 4182947</v>
      </c>
    </row>
    <row r="492" spans="5:41" x14ac:dyDescent="0.25">
      <c r="E492" s="53">
        <v>37.781376000000002</v>
      </c>
      <c r="F492" s="53">
        <v>-122.41604100000001</v>
      </c>
      <c r="G492" s="52">
        <f t="shared" si="382"/>
        <v>-2.136562972706372</v>
      </c>
      <c r="H492" s="52">
        <f t="shared" si="383"/>
        <v>0.65940940713396523</v>
      </c>
      <c r="I492" s="52">
        <f t="shared" si="384"/>
        <v>10</v>
      </c>
      <c r="J492" s="52">
        <f t="shared" si="385"/>
        <v>-123</v>
      </c>
      <c r="K492" s="52">
        <f t="shared" si="386"/>
        <v>1.0192007246653478E-2</v>
      </c>
      <c r="L492" s="52">
        <f t="shared" si="387"/>
        <v>8.0551562352039717E-3</v>
      </c>
      <c r="M492" s="52">
        <f t="shared" si="388"/>
        <v>8.0553304630463299E-3</v>
      </c>
      <c r="N492" s="52">
        <f t="shared" si="389"/>
        <v>2.5149775486066339E-5</v>
      </c>
      <c r="O492" s="52">
        <f t="shared" si="400"/>
        <v>6383610.743730559</v>
      </c>
      <c r="P492" s="52">
        <f t="shared" si="401"/>
        <v>1.3658648293001571E-7</v>
      </c>
      <c r="Q492" s="52">
        <f t="shared" si="390"/>
        <v>0.96842128310844244</v>
      </c>
      <c r="R492" s="52">
        <f t="shared" si="391"/>
        <v>0.60493380178896339</v>
      </c>
      <c r="S492" s="52">
        <f t="shared" si="392"/>
        <v>1.1436200486881865</v>
      </c>
      <c r="T492" s="52">
        <f t="shared" si="393"/>
        <v>1.0089484869633807</v>
      </c>
      <c r="U492" s="52">
        <f t="shared" si="394"/>
        <v>1.8075400784831783</v>
      </c>
      <c r="V492" s="52">
        <f t="shared" si="381"/>
        <v>5.0546225567071803E-3</v>
      </c>
      <c r="W492" s="52">
        <f t="shared" si="395"/>
        <v>4.2582015317955055E-5</v>
      </c>
      <c r="X492" s="52">
        <f t="shared" si="396"/>
        <v>1.6740578955036711E-7</v>
      </c>
      <c r="Y492" s="52">
        <f t="shared" si="402"/>
        <v>4181558.6713579972</v>
      </c>
      <c r="Z492" s="38" t="str">
        <f t="shared" si="397"/>
        <v>S</v>
      </c>
      <c r="AA492" s="38" t="str">
        <f t="shared" si="398"/>
        <v>S</v>
      </c>
      <c r="AB492" s="38" t="str">
        <f t="shared" si="399"/>
        <v>U</v>
      </c>
      <c r="AC492" s="50">
        <f t="shared" si="380"/>
        <v>551422.09642939025</v>
      </c>
      <c r="AD492" s="50">
        <f t="shared" si="403"/>
        <v>4181719.217756921</v>
      </c>
      <c r="AE492" s="51">
        <f t="shared" si="404"/>
        <v>10</v>
      </c>
      <c r="AF492" s="51" t="str">
        <f t="shared" si="405"/>
        <v>S</v>
      </c>
      <c r="AG492" s="40">
        <f t="shared" si="406"/>
        <v>-122</v>
      </c>
      <c r="AH492" s="41">
        <f t="shared" si="407"/>
        <v>-24</v>
      </c>
      <c r="AI492" s="42">
        <f t="shared" si="408"/>
        <v>-57.747999999999998</v>
      </c>
      <c r="AJ492" s="40">
        <f t="shared" si="409"/>
        <v>37</v>
      </c>
      <c r="AK492" s="41">
        <f t="shared" si="410"/>
        <v>46</v>
      </c>
      <c r="AL492" s="42">
        <f t="shared" si="411"/>
        <v>52.954000000000001</v>
      </c>
      <c r="AM492" s="43" t="str">
        <f t="shared" si="412"/>
        <v>-37º -46' -52,954" S</v>
      </c>
      <c r="AN492" s="43" t="str">
        <f t="shared" si="413"/>
        <v>122º 24' 57,748" W</v>
      </c>
      <c r="AO492" s="43" t="str">
        <f t="shared" si="414"/>
        <v>10 S 551422 4181719</v>
      </c>
    </row>
    <row r="493" spans="5:41" x14ac:dyDescent="0.25">
      <c r="E493" s="53">
        <v>37.792197999999999</v>
      </c>
      <c r="F493" s="53">
        <v>-122.395285</v>
      </c>
      <c r="G493" s="52">
        <f t="shared" si="382"/>
        <v>-2.1362007121668278</v>
      </c>
      <c r="H493" s="52">
        <f t="shared" si="383"/>
        <v>0.65959828666561593</v>
      </c>
      <c r="I493" s="52">
        <f t="shared" si="384"/>
        <v>10</v>
      </c>
      <c r="J493" s="52">
        <f t="shared" si="385"/>
        <v>-123</v>
      </c>
      <c r="K493" s="52">
        <f t="shared" si="386"/>
        <v>1.0554267786197613E-2</v>
      </c>
      <c r="L493" s="52">
        <f t="shared" si="387"/>
        <v>8.340233532163217E-3</v>
      </c>
      <c r="M493" s="52">
        <f t="shared" si="388"/>
        <v>8.3404269210464142E-3</v>
      </c>
      <c r="N493" s="52">
        <f t="shared" si="389"/>
        <v>2.6972042152517695E-5</v>
      </c>
      <c r="O493" s="52">
        <f t="shared" si="400"/>
        <v>6383614.6621426139</v>
      </c>
      <c r="P493" s="52">
        <f t="shared" si="401"/>
        <v>1.4638290625493844E-7</v>
      </c>
      <c r="Q493" s="52">
        <f t="shared" si="390"/>
        <v>0.96851539671324993</v>
      </c>
      <c r="R493" s="52">
        <f t="shared" si="391"/>
        <v>0.60481542620648809</v>
      </c>
      <c r="S493" s="52">
        <f t="shared" si="392"/>
        <v>1.143855985022241</v>
      </c>
      <c r="T493" s="52">
        <f t="shared" si="393"/>
        <v>1.0090958453183028</v>
      </c>
      <c r="U493" s="52">
        <f t="shared" si="394"/>
        <v>1.8077241491987597</v>
      </c>
      <c r="V493" s="52">
        <f t="shared" si="381"/>
        <v>5.0546225567071803E-3</v>
      </c>
      <c r="W493" s="52">
        <f t="shared" si="395"/>
        <v>4.2582015317955055E-5</v>
      </c>
      <c r="X493" s="52">
        <f t="shared" si="396"/>
        <v>1.6740578955036711E-7</v>
      </c>
      <c r="Y493" s="52">
        <f t="shared" si="402"/>
        <v>4182759.3511420432</v>
      </c>
      <c r="Z493" s="38" t="str">
        <f t="shared" si="397"/>
        <v>S</v>
      </c>
      <c r="AA493" s="38" t="str">
        <f t="shared" si="398"/>
        <v>S</v>
      </c>
      <c r="AB493" s="38" t="str">
        <f t="shared" si="399"/>
        <v>U</v>
      </c>
      <c r="AC493" s="50">
        <f t="shared" si="380"/>
        <v>553242.07417963061</v>
      </c>
      <c r="AD493" s="50">
        <f t="shared" si="403"/>
        <v>4182931.5302909999</v>
      </c>
      <c r="AE493" s="51">
        <f t="shared" si="404"/>
        <v>10</v>
      </c>
      <c r="AF493" s="51" t="str">
        <f t="shared" si="405"/>
        <v>S</v>
      </c>
      <c r="AG493" s="40">
        <f t="shared" si="406"/>
        <v>-122</v>
      </c>
      <c r="AH493" s="41">
        <f t="shared" si="407"/>
        <v>-23</v>
      </c>
      <c r="AI493" s="42">
        <f t="shared" si="408"/>
        <v>-43.026000000000003</v>
      </c>
      <c r="AJ493" s="40">
        <f t="shared" si="409"/>
        <v>37</v>
      </c>
      <c r="AK493" s="41">
        <f t="shared" si="410"/>
        <v>47</v>
      </c>
      <c r="AL493" s="42">
        <f t="shared" si="411"/>
        <v>31.913</v>
      </c>
      <c r="AM493" s="43" t="str">
        <f t="shared" si="412"/>
        <v>-37º -47' -31,913" S</v>
      </c>
      <c r="AN493" s="43" t="str">
        <f t="shared" si="413"/>
        <v>122º 23' 43,026" W</v>
      </c>
      <c r="AO493" s="43" t="str">
        <f t="shared" si="414"/>
        <v>10 S 553242 4182932</v>
      </c>
    </row>
    <row r="494" spans="5:41" x14ac:dyDescent="0.25">
      <c r="E494" s="53">
        <v>37.788162231445</v>
      </c>
      <c r="F494" s="53">
        <v>-122.40348815918</v>
      </c>
      <c r="G494" s="52">
        <f t="shared" si="382"/>
        <v>-2.1363438843035838</v>
      </c>
      <c r="H494" s="52">
        <f t="shared" si="383"/>
        <v>0.65952784921648278</v>
      </c>
      <c r="I494" s="52">
        <f t="shared" si="384"/>
        <v>10</v>
      </c>
      <c r="J494" s="52">
        <f t="shared" si="385"/>
        <v>-123</v>
      </c>
      <c r="K494" s="52">
        <f t="shared" si="386"/>
        <v>1.0411095649441648E-2</v>
      </c>
      <c r="L494" s="52">
        <f t="shared" si="387"/>
        <v>8.2275489752400531E-3</v>
      </c>
      <c r="M494" s="52">
        <f t="shared" si="388"/>
        <v>8.227734630737369E-3</v>
      </c>
      <c r="N494" s="52">
        <f t="shared" si="389"/>
        <v>2.6244267563257928E-5</v>
      </c>
      <c r="O494" s="52">
        <f t="shared" si="400"/>
        <v>6383613.2008327739</v>
      </c>
      <c r="P494" s="52">
        <f t="shared" si="401"/>
        <v>1.4246946536130741E-7</v>
      </c>
      <c r="Q494" s="52">
        <f t="shared" si="390"/>
        <v>0.9684803157809645</v>
      </c>
      <c r="R494" s="52">
        <f t="shared" si="391"/>
        <v>0.60485958726948186</v>
      </c>
      <c r="S494" s="52">
        <f t="shared" si="392"/>
        <v>1.1437680071069649</v>
      </c>
      <c r="T494" s="52">
        <f t="shared" si="393"/>
        <v>1.0090409021475941</v>
      </c>
      <c r="U494" s="52">
        <f t="shared" si="394"/>
        <v>1.8076555239761447</v>
      </c>
      <c r="V494" s="52">
        <f t="shared" si="381"/>
        <v>5.0546225567071803E-3</v>
      </c>
      <c r="W494" s="52">
        <f t="shared" si="395"/>
        <v>4.2582015317955055E-5</v>
      </c>
      <c r="X494" s="52">
        <f t="shared" si="396"/>
        <v>1.6740578955036711E-7</v>
      </c>
      <c r="Y494" s="52">
        <f t="shared" si="402"/>
        <v>4182311.5902369567</v>
      </c>
      <c r="Z494" s="38" t="str">
        <f t="shared" si="397"/>
        <v>S</v>
      </c>
      <c r="AA494" s="38" t="str">
        <f t="shared" si="398"/>
        <v>S</v>
      </c>
      <c r="AB494" s="38" t="str">
        <f t="shared" si="399"/>
        <v>U</v>
      </c>
      <c r="AC494" s="50">
        <f t="shared" si="380"/>
        <v>552522.67789601651</v>
      </c>
      <c r="AD494" s="50">
        <f t="shared" si="403"/>
        <v>4182479.1235136879</v>
      </c>
      <c r="AE494" s="51">
        <f t="shared" si="404"/>
        <v>10</v>
      </c>
      <c r="AF494" s="51" t="str">
        <f t="shared" si="405"/>
        <v>S</v>
      </c>
      <c r="AG494" s="40">
        <f t="shared" si="406"/>
        <v>-122</v>
      </c>
      <c r="AH494" s="41">
        <f t="shared" si="407"/>
        <v>-24</v>
      </c>
      <c r="AI494" s="42">
        <f t="shared" si="408"/>
        <v>-12.557</v>
      </c>
      <c r="AJ494" s="40">
        <f t="shared" si="409"/>
        <v>37</v>
      </c>
      <c r="AK494" s="41">
        <f t="shared" si="410"/>
        <v>47</v>
      </c>
      <c r="AL494" s="42">
        <f t="shared" si="411"/>
        <v>17.384</v>
      </c>
      <c r="AM494" s="43" t="str">
        <f t="shared" si="412"/>
        <v>-37º -47' -17,384" S</v>
      </c>
      <c r="AN494" s="43" t="str">
        <f t="shared" si="413"/>
        <v>122º 24' 12,557" W</v>
      </c>
      <c r="AO494" s="43" t="str">
        <f t="shared" si="414"/>
        <v>10 S 552523 4182479</v>
      </c>
    </row>
    <row r="495" spans="5:41" x14ac:dyDescent="0.25">
      <c r="E495" s="53">
        <v>37.786692000000002</v>
      </c>
      <c r="F495" s="53">
        <v>-122.406074</v>
      </c>
      <c r="G495" s="52">
        <f t="shared" si="382"/>
        <v>-2.1363890157398258</v>
      </c>
      <c r="H495" s="52">
        <f t="shared" si="383"/>
        <v>0.65950218883700118</v>
      </c>
      <c r="I495" s="52">
        <f t="shared" si="384"/>
        <v>10</v>
      </c>
      <c r="J495" s="52">
        <f t="shared" si="385"/>
        <v>-123</v>
      </c>
      <c r="K495" s="52">
        <f t="shared" si="386"/>
        <v>1.0365964213199685E-2</v>
      </c>
      <c r="L495" s="52">
        <f t="shared" si="387"/>
        <v>8.1920473358644552E-3</v>
      </c>
      <c r="M495" s="52">
        <f t="shared" si="388"/>
        <v>8.1922305983584045E-3</v>
      </c>
      <c r="N495" s="52">
        <f t="shared" si="389"/>
        <v>2.6016877281653805E-5</v>
      </c>
      <c r="O495" s="52">
        <f t="shared" si="400"/>
        <v>6383612.6684906576</v>
      </c>
      <c r="P495" s="52">
        <f t="shared" si="401"/>
        <v>1.4124817995218622E-7</v>
      </c>
      <c r="Q495" s="52">
        <f t="shared" si="390"/>
        <v>0.96846753101258365</v>
      </c>
      <c r="R495" s="52">
        <f t="shared" si="391"/>
        <v>0.60487567038780699</v>
      </c>
      <c r="S495" s="52">
        <f t="shared" si="392"/>
        <v>1.143735954343293</v>
      </c>
      <c r="T495" s="52">
        <f t="shared" si="393"/>
        <v>1.0090208833544216</v>
      </c>
      <c r="U495" s="52">
        <f t="shared" si="394"/>
        <v>1.8076305182022752</v>
      </c>
      <c r="V495" s="52">
        <f t="shared" si="381"/>
        <v>5.0546225567071803E-3</v>
      </c>
      <c r="W495" s="52">
        <f t="shared" si="395"/>
        <v>4.2582015317955055E-5</v>
      </c>
      <c r="X495" s="52">
        <f t="shared" si="396"/>
        <v>1.6740578955036711E-7</v>
      </c>
      <c r="Y495" s="52">
        <f t="shared" si="402"/>
        <v>4182148.4709090926</v>
      </c>
      <c r="Z495" s="38" t="str">
        <f t="shared" si="397"/>
        <v>S</v>
      </c>
      <c r="AA495" s="38" t="str">
        <f t="shared" si="398"/>
        <v>S</v>
      </c>
      <c r="AB495" s="38" t="str">
        <f t="shared" si="399"/>
        <v>U</v>
      </c>
      <c r="AC495" s="50">
        <f t="shared" si="380"/>
        <v>552296.02949311701</v>
      </c>
      <c r="AD495" s="50">
        <f t="shared" si="403"/>
        <v>4182314.5525999609</v>
      </c>
      <c r="AE495" s="51">
        <f t="shared" si="404"/>
        <v>10</v>
      </c>
      <c r="AF495" s="51" t="str">
        <f t="shared" si="405"/>
        <v>S</v>
      </c>
      <c r="AG495" s="40">
        <f t="shared" si="406"/>
        <v>-122</v>
      </c>
      <c r="AH495" s="41">
        <f t="shared" si="407"/>
        <v>-24</v>
      </c>
      <c r="AI495" s="42">
        <f t="shared" si="408"/>
        <v>-21.866</v>
      </c>
      <c r="AJ495" s="40">
        <f t="shared" si="409"/>
        <v>37</v>
      </c>
      <c r="AK495" s="41">
        <f t="shared" si="410"/>
        <v>47</v>
      </c>
      <c r="AL495" s="42">
        <f t="shared" si="411"/>
        <v>12.090999999999999</v>
      </c>
      <c r="AM495" s="43" t="str">
        <f t="shared" si="412"/>
        <v>-37º -47' -12,091" S</v>
      </c>
      <c r="AN495" s="43" t="str">
        <f t="shared" si="413"/>
        <v>122º 24' 21,866" W</v>
      </c>
      <c r="AO495" s="43" t="str">
        <f t="shared" si="414"/>
        <v>10 S 552296 4182315</v>
      </c>
    </row>
    <row r="496" spans="5:41" x14ac:dyDescent="0.25">
      <c r="E496" s="53">
        <v>37.787818999999999</v>
      </c>
      <c r="F496" s="53">
        <v>-122.405891</v>
      </c>
      <c r="G496" s="52">
        <f t="shared" si="382"/>
        <v>-2.136385821787294</v>
      </c>
      <c r="H496" s="52">
        <f t="shared" si="383"/>
        <v>0.6595218586976711</v>
      </c>
      <c r="I496" s="52">
        <f t="shared" si="384"/>
        <v>10</v>
      </c>
      <c r="J496" s="52">
        <f t="shared" si="385"/>
        <v>-123</v>
      </c>
      <c r="K496" s="52">
        <f t="shared" si="386"/>
        <v>1.0369158165731474E-2</v>
      </c>
      <c r="L496" s="52">
        <f t="shared" si="387"/>
        <v>8.1944464020613974E-3</v>
      </c>
      <c r="M496" s="52">
        <f t="shared" si="388"/>
        <v>8.1946298256136592E-3</v>
      </c>
      <c r="N496" s="52">
        <f t="shared" si="389"/>
        <v>2.603317615645917E-5</v>
      </c>
      <c r="O496" s="52">
        <f t="shared" si="400"/>
        <v>6383613.0765547249</v>
      </c>
      <c r="P496" s="52">
        <f t="shared" si="401"/>
        <v>1.4132661502680898E-7</v>
      </c>
      <c r="Q496" s="52">
        <f t="shared" si="390"/>
        <v>0.96847733135359393</v>
      </c>
      <c r="R496" s="52">
        <f t="shared" si="391"/>
        <v>0.60486334216598092</v>
      </c>
      <c r="S496" s="52">
        <f t="shared" si="392"/>
        <v>1.1437605243744682</v>
      </c>
      <c r="T496" s="52">
        <f t="shared" si="393"/>
        <v>1.0090362288223464</v>
      </c>
      <c r="U496" s="52">
        <f t="shared" si="394"/>
        <v>1.80764968654473</v>
      </c>
      <c r="V496" s="52">
        <f t="shared" si="381"/>
        <v>5.0546225567071803E-3</v>
      </c>
      <c r="W496" s="52">
        <f t="shared" si="395"/>
        <v>4.2582015317955055E-5</v>
      </c>
      <c r="X496" s="52">
        <f t="shared" si="396"/>
        <v>1.6740578955036711E-7</v>
      </c>
      <c r="Y496" s="52">
        <f t="shared" si="402"/>
        <v>4182273.5093700504</v>
      </c>
      <c r="Z496" s="38" t="str">
        <f t="shared" si="397"/>
        <v>S</v>
      </c>
      <c r="AA496" s="38" t="str">
        <f t="shared" si="398"/>
        <v>S</v>
      </c>
      <c r="AB496" s="38" t="str">
        <f t="shared" si="399"/>
        <v>U</v>
      </c>
      <c r="AC496" s="50">
        <f t="shared" si="380"/>
        <v>552311.34857664118</v>
      </c>
      <c r="AD496" s="50">
        <f t="shared" si="403"/>
        <v>4182439.6951172734</v>
      </c>
      <c r="AE496" s="51">
        <f t="shared" si="404"/>
        <v>10</v>
      </c>
      <c r="AF496" s="51" t="str">
        <f t="shared" si="405"/>
        <v>S</v>
      </c>
      <c r="AG496" s="40">
        <f t="shared" si="406"/>
        <v>-122</v>
      </c>
      <c r="AH496" s="41">
        <f t="shared" si="407"/>
        <v>-24</v>
      </c>
      <c r="AI496" s="42">
        <f t="shared" si="408"/>
        <v>-21.207999999999998</v>
      </c>
      <c r="AJ496" s="40">
        <f t="shared" si="409"/>
        <v>37</v>
      </c>
      <c r="AK496" s="41">
        <f t="shared" si="410"/>
        <v>47</v>
      </c>
      <c r="AL496" s="42">
        <f t="shared" si="411"/>
        <v>16.148</v>
      </c>
      <c r="AM496" s="43" t="str">
        <f t="shared" si="412"/>
        <v>-37º -47' -16,148" S</v>
      </c>
      <c r="AN496" s="43" t="str">
        <f t="shared" si="413"/>
        <v>122º 24' 21,208" W</v>
      </c>
      <c r="AO496" s="43" t="str">
        <f t="shared" si="414"/>
        <v>10 S 552311 4182440</v>
      </c>
    </row>
    <row r="497" spans="5:41" x14ac:dyDescent="0.25">
      <c r="E497" s="53">
        <v>37.800522000000001</v>
      </c>
      <c r="F497" s="53">
        <v>-122.40870700000001</v>
      </c>
      <c r="G497" s="52">
        <f t="shared" si="382"/>
        <v>-2.1364349702590304</v>
      </c>
      <c r="H497" s="52">
        <f t="shared" si="383"/>
        <v>0.65974356787255195</v>
      </c>
      <c r="I497" s="52">
        <f t="shared" si="384"/>
        <v>10</v>
      </c>
      <c r="J497" s="52">
        <f t="shared" si="385"/>
        <v>-123</v>
      </c>
      <c r="K497" s="52">
        <f t="shared" si="386"/>
        <v>1.0320009693995047E-2</v>
      </c>
      <c r="L497" s="52">
        <f t="shared" si="387"/>
        <v>8.1542050181196042E-3</v>
      </c>
      <c r="M497" s="52">
        <f t="shared" si="388"/>
        <v>8.1543857525735453E-3</v>
      </c>
      <c r="N497" s="52">
        <f t="shared" si="389"/>
        <v>2.5789905444217887E-5</v>
      </c>
      <c r="O497" s="52">
        <f t="shared" si="400"/>
        <v>6383617.6763467491</v>
      </c>
      <c r="P497" s="52">
        <f t="shared" si="401"/>
        <v>1.3989379036793393E-7</v>
      </c>
      <c r="Q497" s="52">
        <f t="shared" si="390"/>
        <v>0.96858769240531029</v>
      </c>
      <c r="R497" s="52">
        <f t="shared" si="391"/>
        <v>0.60472428095208919</v>
      </c>
      <c r="S497" s="52">
        <f t="shared" si="392"/>
        <v>1.144037414075207</v>
      </c>
      <c r="T497" s="52">
        <f t="shared" si="393"/>
        <v>1.0092091307944275</v>
      </c>
      <c r="U497" s="52">
        <f t="shared" si="394"/>
        <v>1.8078656215698639</v>
      </c>
      <c r="V497" s="52">
        <f t="shared" si="381"/>
        <v>5.0546225567071803E-3</v>
      </c>
      <c r="W497" s="52">
        <f t="shared" si="395"/>
        <v>4.2582015317955055E-5</v>
      </c>
      <c r="X497" s="52">
        <f t="shared" si="396"/>
        <v>1.6740578955036711E-7</v>
      </c>
      <c r="Y497" s="52">
        <f t="shared" si="402"/>
        <v>4183682.8842046456</v>
      </c>
      <c r="Z497" s="38" t="str">
        <f t="shared" si="397"/>
        <v>S</v>
      </c>
      <c r="AA497" s="38" t="str">
        <f t="shared" si="398"/>
        <v>S</v>
      </c>
      <c r="AB497" s="38" t="str">
        <f t="shared" si="399"/>
        <v>U</v>
      </c>
      <c r="AC497" s="50">
        <f t="shared" si="380"/>
        <v>552054.48345724482</v>
      </c>
      <c r="AD497" s="50">
        <f t="shared" si="403"/>
        <v>4183847.5171239418</v>
      </c>
      <c r="AE497" s="51">
        <f t="shared" si="404"/>
        <v>10</v>
      </c>
      <c r="AF497" s="51" t="str">
        <f t="shared" si="405"/>
        <v>S</v>
      </c>
      <c r="AG497" s="40">
        <f t="shared" si="406"/>
        <v>-122</v>
      </c>
      <c r="AH497" s="41">
        <f t="shared" si="407"/>
        <v>-24</v>
      </c>
      <c r="AI497" s="42">
        <f t="shared" si="408"/>
        <v>-31.344999999999999</v>
      </c>
      <c r="AJ497" s="40">
        <f t="shared" si="409"/>
        <v>37</v>
      </c>
      <c r="AK497" s="41">
        <f t="shared" si="410"/>
        <v>48</v>
      </c>
      <c r="AL497" s="42">
        <f t="shared" si="411"/>
        <v>1.879</v>
      </c>
      <c r="AM497" s="43" t="str">
        <f t="shared" si="412"/>
        <v>-37º -48' -1,879" S</v>
      </c>
      <c r="AN497" s="43" t="str">
        <f t="shared" si="413"/>
        <v>122º 24' 31,345" W</v>
      </c>
      <c r="AO497" s="43" t="str">
        <f t="shared" si="414"/>
        <v>10 S 552054 4183848</v>
      </c>
    </row>
    <row r="498" spans="5:41" x14ac:dyDescent="0.25">
      <c r="E498" s="53">
        <v>37.785924000000001</v>
      </c>
      <c r="F498" s="53">
        <v>-122.410405</v>
      </c>
      <c r="G498" s="52">
        <f t="shared" si="382"/>
        <v>-2.1364646059497292</v>
      </c>
      <c r="H498" s="52">
        <f t="shared" si="383"/>
        <v>0.65948878470834593</v>
      </c>
      <c r="I498" s="52">
        <f t="shared" si="384"/>
        <v>10</v>
      </c>
      <c r="J498" s="52">
        <f t="shared" si="385"/>
        <v>-123</v>
      </c>
      <c r="K498" s="52">
        <f t="shared" si="386"/>
        <v>1.0290374003296243E-2</v>
      </c>
      <c r="L498" s="52">
        <f t="shared" si="387"/>
        <v>8.1323962923490461E-3</v>
      </c>
      <c r="M498" s="52">
        <f t="shared" si="388"/>
        <v>8.132575580496711E-3</v>
      </c>
      <c r="N498" s="52">
        <f t="shared" si="389"/>
        <v>2.5638636603986242E-5</v>
      </c>
      <c r="O498" s="52">
        <f t="shared" si="400"/>
        <v>6383612.3904156899</v>
      </c>
      <c r="P498" s="52">
        <f t="shared" si="401"/>
        <v>1.3920145225241352E-7</v>
      </c>
      <c r="Q498" s="52">
        <f t="shared" si="390"/>
        <v>0.96846085166063234</v>
      </c>
      <c r="R498" s="52">
        <f t="shared" si="391"/>
        <v>0.60488407066134897</v>
      </c>
      <c r="S498" s="52">
        <f t="shared" si="392"/>
        <v>1.143719210538662</v>
      </c>
      <c r="T498" s="52">
        <f t="shared" si="393"/>
        <v>1.0090104255693337</v>
      </c>
      <c r="U498" s="52">
        <f t="shared" si="394"/>
        <v>1.8076174548309136</v>
      </c>
      <c r="V498" s="52">
        <f t="shared" si="381"/>
        <v>5.0546225567071803E-3</v>
      </c>
      <c r="W498" s="52">
        <f t="shared" si="395"/>
        <v>4.2582015317955055E-5</v>
      </c>
      <c r="X498" s="52">
        <f t="shared" si="396"/>
        <v>1.6740578955036711E-7</v>
      </c>
      <c r="Y498" s="52">
        <f t="shared" si="402"/>
        <v>4182063.2628145651</v>
      </c>
      <c r="Z498" s="38" t="str">
        <f t="shared" si="397"/>
        <v>S</v>
      </c>
      <c r="AA498" s="38" t="str">
        <f t="shared" si="398"/>
        <v>S</v>
      </c>
      <c r="AB498" s="38" t="str">
        <f t="shared" si="399"/>
        <v>U</v>
      </c>
      <c r="AC498" s="50">
        <f t="shared" ref="AC498:AC561" si="415">M498*O498*(1+P498/3)+500000</f>
        <v>551915.2126505418</v>
      </c>
      <c r="AD498" s="50">
        <f t="shared" si="403"/>
        <v>4182226.9299556464</v>
      </c>
      <c r="AE498" s="51">
        <f t="shared" si="404"/>
        <v>10</v>
      </c>
      <c r="AF498" s="51" t="str">
        <f t="shared" si="405"/>
        <v>S</v>
      </c>
      <c r="AG498" s="40">
        <f t="shared" si="406"/>
        <v>-122</v>
      </c>
      <c r="AH498" s="41">
        <f t="shared" si="407"/>
        <v>-24</v>
      </c>
      <c r="AI498" s="42">
        <f t="shared" si="408"/>
        <v>-37.457999999999998</v>
      </c>
      <c r="AJ498" s="40">
        <f t="shared" si="409"/>
        <v>37</v>
      </c>
      <c r="AK498" s="41">
        <f t="shared" si="410"/>
        <v>47</v>
      </c>
      <c r="AL498" s="42">
        <f t="shared" si="411"/>
        <v>9.3260000000000005</v>
      </c>
      <c r="AM498" s="43" t="str">
        <f t="shared" si="412"/>
        <v>-37º -47' -9,326" S</v>
      </c>
      <c r="AN498" s="43" t="str">
        <f t="shared" si="413"/>
        <v>122º 24' 37,458" W</v>
      </c>
      <c r="AO498" s="43" t="str">
        <f t="shared" si="414"/>
        <v>10 S 551915 4182227</v>
      </c>
    </row>
    <row r="499" spans="5:41" x14ac:dyDescent="0.25">
      <c r="E499" s="53">
        <v>37.790908813477003</v>
      </c>
      <c r="F499" s="53">
        <v>-122.4048614502</v>
      </c>
      <c r="G499" s="52">
        <f t="shared" si="382"/>
        <v>-2.1363678527534709</v>
      </c>
      <c r="H499" s="52">
        <f t="shared" si="383"/>
        <v>0.65957578611611734</v>
      </c>
      <c r="I499" s="52">
        <f t="shared" si="384"/>
        <v>10</v>
      </c>
      <c r="J499" s="52">
        <f t="shared" si="385"/>
        <v>-123</v>
      </c>
      <c r="K499" s="52">
        <f t="shared" si="386"/>
        <v>1.0387127199554591E-2</v>
      </c>
      <c r="L499" s="52">
        <f t="shared" si="387"/>
        <v>8.2083030684344162E-3</v>
      </c>
      <c r="M499" s="52">
        <f t="shared" si="388"/>
        <v>8.2084874240843653E-3</v>
      </c>
      <c r="N499" s="52">
        <f t="shared" si="389"/>
        <v>2.6124208426847595E-5</v>
      </c>
      <c r="O499" s="52">
        <f t="shared" si="400"/>
        <v>6383614.1953357123</v>
      </c>
      <c r="P499" s="52">
        <f t="shared" si="401"/>
        <v>1.4179314384901177E-7</v>
      </c>
      <c r="Q499" s="52">
        <f t="shared" si="390"/>
        <v>0.96850419254414888</v>
      </c>
      <c r="R499" s="52">
        <f t="shared" si="391"/>
        <v>0.60482953510832849</v>
      </c>
      <c r="S499" s="52">
        <f t="shared" si="392"/>
        <v>1.1438278823881918</v>
      </c>
      <c r="T499" s="52">
        <f t="shared" si="393"/>
        <v>1.009078295568226</v>
      </c>
      <c r="U499" s="52">
        <f t="shared" si="394"/>
        <v>1.8077022299916672</v>
      </c>
      <c r="V499" s="52">
        <f t="shared" si="381"/>
        <v>5.0546225567071803E-3</v>
      </c>
      <c r="W499" s="52">
        <f t="shared" si="395"/>
        <v>4.2582015317955055E-5</v>
      </c>
      <c r="X499" s="52">
        <f t="shared" si="396"/>
        <v>1.6740578955036711E-7</v>
      </c>
      <c r="Y499" s="52">
        <f t="shared" si="402"/>
        <v>4182616.3182967766</v>
      </c>
      <c r="Z499" s="38" t="str">
        <f t="shared" si="397"/>
        <v>S</v>
      </c>
      <c r="AA499" s="38" t="str">
        <f t="shared" si="398"/>
        <v>S</v>
      </c>
      <c r="AB499" s="38" t="str">
        <f t="shared" si="399"/>
        <v>U</v>
      </c>
      <c r="AC499" s="50">
        <f t="shared" si="415"/>
        <v>552399.8193192645</v>
      </c>
      <c r="AD499" s="50">
        <f t="shared" si="403"/>
        <v>4182783.0851881783</v>
      </c>
      <c r="AE499" s="51">
        <f t="shared" si="404"/>
        <v>10</v>
      </c>
      <c r="AF499" s="51" t="str">
        <f t="shared" si="405"/>
        <v>S</v>
      </c>
      <c r="AG499" s="40">
        <f t="shared" si="406"/>
        <v>-122</v>
      </c>
      <c r="AH499" s="41">
        <f t="shared" si="407"/>
        <v>-24</v>
      </c>
      <c r="AI499" s="42">
        <f t="shared" si="408"/>
        <v>-17.501000000000001</v>
      </c>
      <c r="AJ499" s="40">
        <f t="shared" si="409"/>
        <v>37</v>
      </c>
      <c r="AK499" s="41">
        <f t="shared" si="410"/>
        <v>47</v>
      </c>
      <c r="AL499" s="42">
        <f t="shared" si="411"/>
        <v>27.271999999999998</v>
      </c>
      <c r="AM499" s="43" t="str">
        <f t="shared" si="412"/>
        <v>-37º -47' -27,272" S</v>
      </c>
      <c r="AN499" s="43" t="str">
        <f t="shared" si="413"/>
        <v>122º 24' 17,501" W</v>
      </c>
      <c r="AO499" s="43" t="str">
        <f t="shared" si="414"/>
        <v>10 S 552400 4182783</v>
      </c>
    </row>
    <row r="500" spans="5:41" x14ac:dyDescent="0.25">
      <c r="E500" s="53">
        <v>37.800694</v>
      </c>
      <c r="F500" s="53">
        <v>-122.421341</v>
      </c>
      <c r="G500" s="52">
        <f t="shared" si="382"/>
        <v>-2.1366554751567275</v>
      </c>
      <c r="H500" s="52">
        <f t="shared" si="383"/>
        <v>0.65974656983886537</v>
      </c>
      <c r="I500" s="52">
        <f t="shared" si="384"/>
        <v>10</v>
      </c>
      <c r="J500" s="52">
        <f t="shared" si="385"/>
        <v>-123</v>
      </c>
      <c r="K500" s="52">
        <f t="shared" si="386"/>
        <v>1.0099504796297953E-2</v>
      </c>
      <c r="L500" s="52">
        <f t="shared" si="387"/>
        <v>7.9799636981278954E-3</v>
      </c>
      <c r="M500" s="52">
        <f t="shared" si="388"/>
        <v>7.9801330921524961E-3</v>
      </c>
      <c r="N500" s="52">
        <f t="shared" si="389"/>
        <v>2.4699600039923553E-5</v>
      </c>
      <c r="O500" s="52">
        <f t="shared" si="400"/>
        <v>6383617.738632096</v>
      </c>
      <c r="P500" s="52">
        <f t="shared" si="401"/>
        <v>1.3397821243807097E-7</v>
      </c>
      <c r="Q500" s="52">
        <f t="shared" si="390"/>
        <v>0.9685891853992179</v>
      </c>
      <c r="R500" s="52">
        <f t="shared" si="391"/>
        <v>0.60472239674452533</v>
      </c>
      <c r="S500" s="52">
        <f t="shared" si="392"/>
        <v>1.1440411625384743</v>
      </c>
      <c r="T500" s="52">
        <f t="shared" si="393"/>
        <v>1.0092114710899871</v>
      </c>
      <c r="U500" s="52">
        <f t="shared" si="394"/>
        <v>1.8078685438251538</v>
      </c>
      <c r="V500" s="52">
        <f t="shared" si="381"/>
        <v>5.0546225567071803E-3</v>
      </c>
      <c r="W500" s="52">
        <f t="shared" si="395"/>
        <v>4.2582015317955055E-5</v>
      </c>
      <c r="X500" s="52">
        <f t="shared" si="396"/>
        <v>1.6740578955036711E-7</v>
      </c>
      <c r="Y500" s="52">
        <f t="shared" si="402"/>
        <v>4183701.9673139201</v>
      </c>
      <c r="Z500" s="38" t="str">
        <f t="shared" si="397"/>
        <v>S</v>
      </c>
      <c r="AA500" s="38" t="str">
        <f t="shared" si="398"/>
        <v>S</v>
      </c>
      <c r="AB500" s="38" t="str">
        <f t="shared" si="399"/>
        <v>U</v>
      </c>
      <c r="AC500" s="50">
        <f t="shared" si="415"/>
        <v>550942.12143875437</v>
      </c>
      <c r="AD500" s="50">
        <f t="shared" si="403"/>
        <v>4183859.640139997</v>
      </c>
      <c r="AE500" s="51">
        <f t="shared" si="404"/>
        <v>10</v>
      </c>
      <c r="AF500" s="51" t="str">
        <f t="shared" si="405"/>
        <v>S</v>
      </c>
      <c r="AG500" s="40">
        <f t="shared" si="406"/>
        <v>-122</v>
      </c>
      <c r="AH500" s="41">
        <f t="shared" si="407"/>
        <v>-25</v>
      </c>
      <c r="AI500" s="42">
        <f t="shared" si="408"/>
        <v>-16.827999999999999</v>
      </c>
      <c r="AJ500" s="40">
        <f t="shared" si="409"/>
        <v>37</v>
      </c>
      <c r="AK500" s="41">
        <f t="shared" si="410"/>
        <v>48</v>
      </c>
      <c r="AL500" s="42">
        <f t="shared" si="411"/>
        <v>2.4980000000000002</v>
      </c>
      <c r="AM500" s="43" t="str">
        <f t="shared" si="412"/>
        <v>-37º -48' -2,498" S</v>
      </c>
      <c r="AN500" s="43" t="str">
        <f t="shared" si="413"/>
        <v>122º 25' 16,828" W</v>
      </c>
      <c r="AO500" s="43" t="str">
        <f t="shared" si="414"/>
        <v>10 S 550942 4183860</v>
      </c>
    </row>
    <row r="501" spans="5:41" x14ac:dyDescent="0.25">
      <c r="E501" s="53">
        <v>37.797755000000002</v>
      </c>
      <c r="F501" s="53">
        <v>-122.40910100000001</v>
      </c>
      <c r="G501" s="52">
        <f t="shared" si="382"/>
        <v>-2.1364418468562834</v>
      </c>
      <c r="H501" s="52">
        <f t="shared" si="383"/>
        <v>0.65969527461214927</v>
      </c>
      <c r="I501" s="52">
        <f t="shared" si="384"/>
        <v>10</v>
      </c>
      <c r="J501" s="52">
        <f t="shared" si="385"/>
        <v>-123</v>
      </c>
      <c r="K501" s="52">
        <f t="shared" si="386"/>
        <v>1.0313133096742089E-2</v>
      </c>
      <c r="L501" s="52">
        <f t="shared" si="387"/>
        <v>8.1490770178638174E-3</v>
      </c>
      <c r="M501" s="52">
        <f t="shared" si="388"/>
        <v>8.1492574115433862E-3</v>
      </c>
      <c r="N501" s="52">
        <f t="shared" si="389"/>
        <v>2.5754907832742369E-5</v>
      </c>
      <c r="O501" s="52">
        <f t="shared" si="400"/>
        <v>6383616.6743627787</v>
      </c>
      <c r="P501" s="52">
        <f t="shared" si="401"/>
        <v>1.3972835340543235E-7</v>
      </c>
      <c r="Q501" s="52">
        <f t="shared" si="390"/>
        <v>0.96856366950106942</v>
      </c>
      <c r="R501" s="52">
        <f t="shared" si="391"/>
        <v>0.60475458780723979</v>
      </c>
      <c r="S501" s="52">
        <f t="shared" si="392"/>
        <v>1.143977109362684</v>
      </c>
      <c r="T501" s="52">
        <f t="shared" si="393"/>
        <v>1.0091714789738231</v>
      </c>
      <c r="U501" s="52">
        <f t="shared" si="394"/>
        <v>1.8078186050255114</v>
      </c>
      <c r="V501" s="52">
        <f t="shared" si="381"/>
        <v>5.0546225567071803E-3</v>
      </c>
      <c r="W501" s="52">
        <f t="shared" si="395"/>
        <v>4.2582015317955055E-5</v>
      </c>
      <c r="X501" s="52">
        <f t="shared" si="396"/>
        <v>1.6740578955036711E-7</v>
      </c>
      <c r="Y501" s="52">
        <f t="shared" si="402"/>
        <v>4183375.8903083811</v>
      </c>
      <c r="Z501" s="38" t="str">
        <f t="shared" si="397"/>
        <v>S</v>
      </c>
      <c r="AA501" s="38" t="str">
        <f t="shared" si="398"/>
        <v>S</v>
      </c>
      <c r="AB501" s="38" t="str">
        <f t="shared" si="399"/>
        <v>U</v>
      </c>
      <c r="AC501" s="50">
        <f t="shared" si="415"/>
        <v>552021.73791897332</v>
      </c>
      <c r="AD501" s="50">
        <f t="shared" si="403"/>
        <v>4183540.2997904415</v>
      </c>
      <c r="AE501" s="51">
        <f t="shared" si="404"/>
        <v>10</v>
      </c>
      <c r="AF501" s="51" t="str">
        <f t="shared" si="405"/>
        <v>S</v>
      </c>
      <c r="AG501" s="40">
        <f t="shared" si="406"/>
        <v>-122</v>
      </c>
      <c r="AH501" s="41">
        <f t="shared" si="407"/>
        <v>-24</v>
      </c>
      <c r="AI501" s="42">
        <f t="shared" si="408"/>
        <v>-32.764000000000003</v>
      </c>
      <c r="AJ501" s="40">
        <f t="shared" si="409"/>
        <v>37</v>
      </c>
      <c r="AK501" s="41">
        <f t="shared" si="410"/>
        <v>47</v>
      </c>
      <c r="AL501" s="42">
        <f t="shared" si="411"/>
        <v>51.917999999999999</v>
      </c>
      <c r="AM501" s="43" t="str">
        <f t="shared" si="412"/>
        <v>-37º -47' -51,918" S</v>
      </c>
      <c r="AN501" s="43" t="str">
        <f t="shared" si="413"/>
        <v>122º 24' 32,764" W</v>
      </c>
      <c r="AO501" s="43" t="str">
        <f t="shared" si="414"/>
        <v>10 S 552022 4183540</v>
      </c>
    </row>
    <row r="502" spans="5:41" x14ac:dyDescent="0.25">
      <c r="E502" s="53">
        <v>37.792282</v>
      </c>
      <c r="F502" s="53">
        <v>-122.399474</v>
      </c>
      <c r="G502" s="52">
        <f t="shared" si="382"/>
        <v>-2.1362738240091939</v>
      </c>
      <c r="H502" s="52">
        <f t="shared" si="383"/>
        <v>0.65959975274218763</v>
      </c>
      <c r="I502" s="52">
        <f t="shared" si="384"/>
        <v>10</v>
      </c>
      <c r="J502" s="52">
        <f t="shared" si="385"/>
        <v>-123</v>
      </c>
      <c r="K502" s="52">
        <f t="shared" si="386"/>
        <v>1.0481155943831588E-2</v>
      </c>
      <c r="L502" s="52">
        <f t="shared" si="387"/>
        <v>8.2824515214874935E-3</v>
      </c>
      <c r="M502" s="52">
        <f t="shared" si="388"/>
        <v>8.2826409185891327E-3</v>
      </c>
      <c r="N502" s="52">
        <f t="shared" si="389"/>
        <v>2.6599664039728133E-5</v>
      </c>
      <c r="O502" s="52">
        <f t="shared" si="400"/>
        <v>6383614.6925587133</v>
      </c>
      <c r="P502" s="52">
        <f t="shared" si="401"/>
        <v>1.4436119955930153E-7</v>
      </c>
      <c r="Q502" s="52">
        <f t="shared" si="390"/>
        <v>0.96851612667935205</v>
      </c>
      <c r="R502" s="52">
        <f t="shared" si="391"/>
        <v>0.60481450683966576</v>
      </c>
      <c r="S502" s="52">
        <f t="shared" si="392"/>
        <v>1.1438578160818635</v>
      </c>
      <c r="T502" s="52">
        <f t="shared" si="393"/>
        <v>1.0090969887713142</v>
      </c>
      <c r="U502" s="52">
        <f t="shared" si="394"/>
        <v>1.8077255773169629</v>
      </c>
      <c r="V502" s="52">
        <f t="shared" si="381"/>
        <v>5.0546225567071803E-3</v>
      </c>
      <c r="W502" s="52">
        <f t="shared" si="395"/>
        <v>4.2582015317955055E-5</v>
      </c>
      <c r="X502" s="52">
        <f t="shared" si="396"/>
        <v>1.6740578955036711E-7</v>
      </c>
      <c r="Y502" s="52">
        <f t="shared" si="402"/>
        <v>4182768.6707867896</v>
      </c>
      <c r="Z502" s="38" t="str">
        <f t="shared" si="397"/>
        <v>S</v>
      </c>
      <c r="AA502" s="38" t="str">
        <f t="shared" si="398"/>
        <v>S</v>
      </c>
      <c r="AB502" s="38" t="str">
        <f t="shared" si="399"/>
        <v>U</v>
      </c>
      <c r="AC502" s="50">
        <f t="shared" si="415"/>
        <v>552873.19080537255</v>
      </c>
      <c r="AD502" s="50">
        <f t="shared" si="403"/>
        <v>4182938.4728174834</v>
      </c>
      <c r="AE502" s="51">
        <f t="shared" si="404"/>
        <v>10</v>
      </c>
      <c r="AF502" s="51" t="str">
        <f t="shared" si="405"/>
        <v>S</v>
      </c>
      <c r="AG502" s="40">
        <f t="shared" si="406"/>
        <v>-122</v>
      </c>
      <c r="AH502" s="41">
        <f t="shared" si="407"/>
        <v>-23</v>
      </c>
      <c r="AI502" s="42">
        <f t="shared" si="408"/>
        <v>-58.106000000000002</v>
      </c>
      <c r="AJ502" s="40">
        <f t="shared" si="409"/>
        <v>37</v>
      </c>
      <c r="AK502" s="41">
        <f t="shared" si="410"/>
        <v>47</v>
      </c>
      <c r="AL502" s="42">
        <f t="shared" si="411"/>
        <v>32.215000000000003</v>
      </c>
      <c r="AM502" s="43" t="str">
        <f t="shared" si="412"/>
        <v>-37º -47' -32,215" S</v>
      </c>
      <c r="AN502" s="43" t="str">
        <f t="shared" si="413"/>
        <v>122º 23' 58,106" W</v>
      </c>
      <c r="AO502" s="43" t="str">
        <f t="shared" si="414"/>
        <v>10 S 552873 4182938</v>
      </c>
    </row>
    <row r="503" spans="5:41" x14ac:dyDescent="0.25">
      <c r="E503" s="53">
        <v>37.806015000000002</v>
      </c>
      <c r="F503" s="53">
        <v>-122.40473299999999</v>
      </c>
      <c r="G503" s="52">
        <f t="shared" si="382"/>
        <v>-2.1363656108745559</v>
      </c>
      <c r="H503" s="52">
        <f t="shared" si="383"/>
        <v>0.65983943880836404</v>
      </c>
      <c r="I503" s="52">
        <f t="shared" si="384"/>
        <v>10</v>
      </c>
      <c r="J503" s="52">
        <f t="shared" si="385"/>
        <v>-123</v>
      </c>
      <c r="K503" s="52">
        <f t="shared" si="386"/>
        <v>1.0389369078469546E-2</v>
      </c>
      <c r="L503" s="52">
        <f t="shared" si="387"/>
        <v>8.2083958451272913E-3</v>
      </c>
      <c r="M503" s="52">
        <f t="shared" si="388"/>
        <v>8.2085802070287258E-3</v>
      </c>
      <c r="N503" s="52">
        <f t="shared" si="389"/>
        <v>2.6139025951166239E-5</v>
      </c>
      <c r="O503" s="52">
        <f t="shared" si="400"/>
        <v>6383619.665542813</v>
      </c>
      <c r="P503" s="52">
        <f t="shared" si="401"/>
        <v>1.4173836685827278E-7</v>
      </c>
      <c r="Q503" s="52">
        <f t="shared" si="390"/>
        <v>0.9686353554803816</v>
      </c>
      <c r="R503" s="52">
        <f t="shared" si="391"/>
        <v>0.60466408961189066</v>
      </c>
      <c r="S503" s="52">
        <f t="shared" si="392"/>
        <v>1.1441571165485549</v>
      </c>
      <c r="T503" s="52">
        <f t="shared" si="393"/>
        <v>1.009283859814389</v>
      </c>
      <c r="U503" s="52">
        <f t="shared" si="394"/>
        <v>1.8079589266834255</v>
      </c>
      <c r="V503" s="52">
        <f t="shared" si="381"/>
        <v>5.0546225567071803E-3</v>
      </c>
      <c r="W503" s="52">
        <f t="shared" si="395"/>
        <v>4.2582015317955055E-5</v>
      </c>
      <c r="X503" s="52">
        <f t="shared" si="396"/>
        <v>1.6740578955036711E-7</v>
      </c>
      <c r="Y503" s="52">
        <f t="shared" si="402"/>
        <v>4184292.3235459602</v>
      </c>
      <c r="Z503" s="38" t="str">
        <f t="shared" si="397"/>
        <v>S</v>
      </c>
      <c r="AA503" s="38" t="str">
        <f t="shared" si="398"/>
        <v>S</v>
      </c>
      <c r="AB503" s="38" t="str">
        <f t="shared" si="399"/>
        <v>U</v>
      </c>
      <c r="AC503" s="50">
        <f t="shared" si="415"/>
        <v>552400.45651149238</v>
      </c>
      <c r="AD503" s="50">
        <f t="shared" si="403"/>
        <v>4184459.1851697108</v>
      </c>
      <c r="AE503" s="51">
        <f t="shared" si="404"/>
        <v>10</v>
      </c>
      <c r="AF503" s="51" t="str">
        <f t="shared" si="405"/>
        <v>S</v>
      </c>
      <c r="AG503" s="40">
        <f t="shared" si="406"/>
        <v>-122</v>
      </c>
      <c r="AH503" s="41">
        <f t="shared" si="407"/>
        <v>-24</v>
      </c>
      <c r="AI503" s="42">
        <f t="shared" si="408"/>
        <v>-17.039000000000001</v>
      </c>
      <c r="AJ503" s="40">
        <f t="shared" si="409"/>
        <v>37</v>
      </c>
      <c r="AK503" s="41">
        <f t="shared" si="410"/>
        <v>48</v>
      </c>
      <c r="AL503" s="42">
        <f t="shared" si="411"/>
        <v>21.654</v>
      </c>
      <c r="AM503" s="43" t="str">
        <f t="shared" si="412"/>
        <v>-37º -48' -21,654" S</v>
      </c>
      <c r="AN503" s="43" t="str">
        <f t="shared" si="413"/>
        <v>122º 24' 17,039" W</v>
      </c>
      <c r="AO503" s="43" t="str">
        <f t="shared" si="414"/>
        <v>10 S 552400 4184459</v>
      </c>
    </row>
    <row r="504" spans="5:41" x14ac:dyDescent="0.25">
      <c r="E504" s="53">
        <v>37.781838999999998</v>
      </c>
      <c r="F504" s="53">
        <v>-122.409938</v>
      </c>
      <c r="G504" s="52">
        <f t="shared" si="382"/>
        <v>-2.1364564552621226</v>
      </c>
      <c r="H504" s="52">
        <f t="shared" si="383"/>
        <v>0.65941748800840183</v>
      </c>
      <c r="I504" s="52">
        <f t="shared" si="384"/>
        <v>10</v>
      </c>
      <c r="J504" s="52">
        <f t="shared" si="385"/>
        <v>-123</v>
      </c>
      <c r="K504" s="52">
        <f t="shared" si="386"/>
        <v>1.0298524690902866E-2</v>
      </c>
      <c r="L504" s="52">
        <f t="shared" si="387"/>
        <v>8.1392873411117814E-3</v>
      </c>
      <c r="M504" s="52">
        <f t="shared" si="388"/>
        <v>8.1394670854213463E-3</v>
      </c>
      <c r="N504" s="52">
        <f t="shared" si="389"/>
        <v>2.5678326572631249E-5</v>
      </c>
      <c r="O504" s="52">
        <f t="shared" si="400"/>
        <v>6383610.9113648944</v>
      </c>
      <c r="P504" s="52">
        <f t="shared" si="401"/>
        <v>1.3945288409920061E-7</v>
      </c>
      <c r="Q504" s="52">
        <f t="shared" si="390"/>
        <v>0.96842531242128671</v>
      </c>
      <c r="R504" s="52">
        <f t="shared" si="391"/>
        <v>0.60492874012572406</v>
      </c>
      <c r="S504" s="52">
        <f t="shared" si="392"/>
        <v>1.1436301442190451</v>
      </c>
      <c r="T504" s="52">
        <f t="shared" si="393"/>
        <v>1.0089547931957148</v>
      </c>
      <c r="U504" s="52">
        <f t="shared" si="394"/>
        <v>1.8075479569329218</v>
      </c>
      <c r="V504" s="52">
        <f t="shared" si="381"/>
        <v>5.0546225567071803E-3</v>
      </c>
      <c r="W504" s="52">
        <f t="shared" si="395"/>
        <v>4.2582015317955055E-5</v>
      </c>
      <c r="X504" s="52">
        <f t="shared" si="396"/>
        <v>1.6740578955036711E-7</v>
      </c>
      <c r="Y504" s="52">
        <f t="shared" si="402"/>
        <v>4181610.0402593147</v>
      </c>
      <c r="Z504" s="38" t="str">
        <f t="shared" si="397"/>
        <v>S</v>
      </c>
      <c r="AA504" s="38" t="str">
        <f t="shared" si="398"/>
        <v>S</v>
      </c>
      <c r="AB504" s="38" t="str">
        <f t="shared" si="399"/>
        <v>U</v>
      </c>
      <c r="AC504" s="50">
        <f t="shared" si="415"/>
        <v>551959.19331447745</v>
      </c>
      <c r="AD504" s="50">
        <f t="shared" si="403"/>
        <v>4181773.9607278686</v>
      </c>
      <c r="AE504" s="51">
        <f t="shared" si="404"/>
        <v>10</v>
      </c>
      <c r="AF504" s="51" t="str">
        <f t="shared" si="405"/>
        <v>S</v>
      </c>
      <c r="AG504" s="40">
        <f t="shared" si="406"/>
        <v>-122</v>
      </c>
      <c r="AH504" s="41">
        <f t="shared" si="407"/>
        <v>-24</v>
      </c>
      <c r="AI504" s="42">
        <f t="shared" si="408"/>
        <v>-35.777000000000001</v>
      </c>
      <c r="AJ504" s="40">
        <f t="shared" si="409"/>
        <v>37</v>
      </c>
      <c r="AK504" s="41">
        <f t="shared" si="410"/>
        <v>46</v>
      </c>
      <c r="AL504" s="42">
        <f t="shared" si="411"/>
        <v>54.62</v>
      </c>
      <c r="AM504" s="43" t="str">
        <f t="shared" si="412"/>
        <v>-37º -46' -54,62" S</v>
      </c>
      <c r="AN504" s="43" t="str">
        <f t="shared" si="413"/>
        <v>122º 24' 35,777" W</v>
      </c>
      <c r="AO504" s="43" t="str">
        <f t="shared" si="414"/>
        <v>10 S 551959 4181774</v>
      </c>
    </row>
    <row r="505" spans="5:41" x14ac:dyDescent="0.25">
      <c r="E505" s="53">
        <v>37.789535522461001</v>
      </c>
      <c r="F505" s="53">
        <v>-122.40623474121</v>
      </c>
      <c r="G505" s="52">
        <f t="shared" si="382"/>
        <v>-2.1363918212031834</v>
      </c>
      <c r="H505" s="52">
        <f t="shared" si="383"/>
        <v>0.65955181766630011</v>
      </c>
      <c r="I505" s="52">
        <f t="shared" si="384"/>
        <v>10</v>
      </c>
      <c r="J505" s="52">
        <f t="shared" si="385"/>
        <v>-123</v>
      </c>
      <c r="K505" s="52">
        <f t="shared" si="386"/>
        <v>1.0363158749842061E-2</v>
      </c>
      <c r="L505" s="52">
        <f t="shared" si="387"/>
        <v>8.1895151695406641E-3</v>
      </c>
      <c r="M505" s="52">
        <f t="shared" si="388"/>
        <v>8.1896982621428895E-3</v>
      </c>
      <c r="N505" s="52">
        <f t="shared" si="389"/>
        <v>2.6003460096402087E-5</v>
      </c>
      <c r="O505" s="52">
        <f t="shared" si="400"/>
        <v>6383613.6980811199</v>
      </c>
      <c r="P505" s="52">
        <f t="shared" si="401"/>
        <v>1.4115000656037832E-7</v>
      </c>
      <c r="Q505" s="52">
        <f t="shared" si="390"/>
        <v>0.96849225527532834</v>
      </c>
      <c r="R505" s="52">
        <f t="shared" si="391"/>
        <v>0.60484456229954831</v>
      </c>
      <c r="S505" s="52">
        <f t="shared" si="392"/>
        <v>1.1437979453039642</v>
      </c>
      <c r="T505" s="52">
        <f t="shared" si="393"/>
        <v>1.0090595995528602</v>
      </c>
      <c r="U505" s="52">
        <f t="shared" si="394"/>
        <v>1.8076788782859403</v>
      </c>
      <c r="V505" s="52">
        <f t="shared" si="381"/>
        <v>5.0546225567071803E-3</v>
      </c>
      <c r="W505" s="52">
        <f t="shared" si="395"/>
        <v>4.2582015317955055E-5</v>
      </c>
      <c r="X505" s="52">
        <f t="shared" si="396"/>
        <v>1.6740578955036711E-7</v>
      </c>
      <c r="Y505" s="52">
        <f t="shared" si="402"/>
        <v>4182463.954249064</v>
      </c>
      <c r="Z505" s="38" t="str">
        <f t="shared" si="397"/>
        <v>S</v>
      </c>
      <c r="AA505" s="38" t="str">
        <f t="shared" si="398"/>
        <v>S</v>
      </c>
      <c r="AB505" s="38" t="str">
        <f t="shared" si="399"/>
        <v>U</v>
      </c>
      <c r="AC505" s="50">
        <f t="shared" si="415"/>
        <v>552279.87246913451</v>
      </c>
      <c r="AD505" s="50">
        <f t="shared" si="403"/>
        <v>4182629.9503165632</v>
      </c>
      <c r="AE505" s="51">
        <f t="shared" si="404"/>
        <v>10</v>
      </c>
      <c r="AF505" s="51" t="str">
        <f t="shared" si="405"/>
        <v>S</v>
      </c>
      <c r="AG505" s="40">
        <f t="shared" si="406"/>
        <v>-122</v>
      </c>
      <c r="AH505" s="41">
        <f t="shared" si="407"/>
        <v>-24</v>
      </c>
      <c r="AI505" s="42">
        <f t="shared" si="408"/>
        <v>-22.445</v>
      </c>
      <c r="AJ505" s="40">
        <f t="shared" si="409"/>
        <v>37</v>
      </c>
      <c r="AK505" s="41">
        <f t="shared" si="410"/>
        <v>47</v>
      </c>
      <c r="AL505" s="42">
        <f t="shared" si="411"/>
        <v>22.327999999999999</v>
      </c>
      <c r="AM505" s="43" t="str">
        <f t="shared" si="412"/>
        <v>-37º -47' -22,328" S</v>
      </c>
      <c r="AN505" s="43" t="str">
        <f t="shared" si="413"/>
        <v>122º 24' 22,445" W</v>
      </c>
      <c r="AO505" s="43" t="str">
        <f t="shared" si="414"/>
        <v>10 S 552280 4182630</v>
      </c>
    </row>
    <row r="506" spans="5:41" x14ac:dyDescent="0.25">
      <c r="E506" s="53">
        <v>37.786788999999999</v>
      </c>
      <c r="F506" s="53">
        <v>-122.396086</v>
      </c>
      <c r="G506" s="52">
        <f t="shared" si="382"/>
        <v>-2.1362146922541361</v>
      </c>
      <c r="H506" s="52">
        <f t="shared" si="383"/>
        <v>0.65950388180637565</v>
      </c>
      <c r="I506" s="52">
        <f t="shared" si="384"/>
        <v>10</v>
      </c>
      <c r="J506" s="52">
        <f t="shared" si="385"/>
        <v>-123</v>
      </c>
      <c r="K506" s="52">
        <f t="shared" si="386"/>
        <v>1.0540287698889372E-2</v>
      </c>
      <c r="L506" s="52">
        <f t="shared" si="387"/>
        <v>8.3297962642880086E-3</v>
      </c>
      <c r="M506" s="52">
        <f t="shared" si="388"/>
        <v>8.3299889280179385E-3</v>
      </c>
      <c r="N506" s="52">
        <f t="shared" si="389"/>
        <v>2.6899327906892978E-5</v>
      </c>
      <c r="O506" s="52">
        <f t="shared" si="400"/>
        <v>6383612.7036122428</v>
      </c>
      <c r="P506" s="52">
        <f t="shared" si="401"/>
        <v>1.460381193821209E-7</v>
      </c>
      <c r="Q506" s="52">
        <f t="shared" si="390"/>
        <v>0.96846837457914448</v>
      </c>
      <c r="R506" s="52">
        <f t="shared" si="391"/>
        <v>0.60487460936633652</v>
      </c>
      <c r="S506" s="52">
        <f t="shared" si="392"/>
        <v>1.143738069095948</v>
      </c>
      <c r="T506" s="52">
        <f t="shared" si="393"/>
        <v>1.009022204163545</v>
      </c>
      <c r="U506" s="52">
        <f t="shared" si="394"/>
        <v>1.8076321680753573</v>
      </c>
      <c r="V506" s="52">
        <f t="shared" si="381"/>
        <v>5.0546225567071803E-3</v>
      </c>
      <c r="W506" s="52">
        <f t="shared" si="395"/>
        <v>4.2582015317955055E-5</v>
      </c>
      <c r="X506" s="52">
        <f t="shared" si="396"/>
        <v>1.6740578955036711E-7</v>
      </c>
      <c r="Y506" s="52">
        <f t="shared" si="402"/>
        <v>4182159.2328697401</v>
      </c>
      <c r="Z506" s="38" t="str">
        <f t="shared" si="397"/>
        <v>S</v>
      </c>
      <c r="AA506" s="38" t="str">
        <f t="shared" si="398"/>
        <v>S</v>
      </c>
      <c r="AB506" s="38" t="str">
        <f t="shared" si="399"/>
        <v>U</v>
      </c>
      <c r="AC506" s="50">
        <f t="shared" si="415"/>
        <v>553175.42573039094</v>
      </c>
      <c r="AD506" s="50">
        <f t="shared" si="403"/>
        <v>4182330.9477861621</v>
      </c>
      <c r="AE506" s="51">
        <f t="shared" si="404"/>
        <v>10</v>
      </c>
      <c r="AF506" s="51" t="str">
        <f t="shared" si="405"/>
        <v>S</v>
      </c>
      <c r="AG506" s="40">
        <f t="shared" si="406"/>
        <v>-122</v>
      </c>
      <c r="AH506" s="41">
        <f t="shared" si="407"/>
        <v>-23</v>
      </c>
      <c r="AI506" s="42">
        <f t="shared" si="408"/>
        <v>-45.91</v>
      </c>
      <c r="AJ506" s="40">
        <f t="shared" si="409"/>
        <v>37</v>
      </c>
      <c r="AK506" s="41">
        <f t="shared" si="410"/>
        <v>47</v>
      </c>
      <c r="AL506" s="42">
        <f t="shared" si="411"/>
        <v>12.44</v>
      </c>
      <c r="AM506" s="43" t="str">
        <f t="shared" si="412"/>
        <v>-37º -47' -12,44" S</v>
      </c>
      <c r="AN506" s="43" t="str">
        <f t="shared" si="413"/>
        <v>122º 23' 45,91" W</v>
      </c>
      <c r="AO506" s="43" t="str">
        <f t="shared" si="414"/>
        <v>10 S 553175 4182331</v>
      </c>
    </row>
    <row r="507" spans="5:41" x14ac:dyDescent="0.25">
      <c r="E507" s="53">
        <v>37.807388000000003</v>
      </c>
      <c r="F507" s="53">
        <v>-122.404861</v>
      </c>
      <c r="G507" s="52">
        <f t="shared" si="382"/>
        <v>-2.1363678448959984</v>
      </c>
      <c r="H507" s="52">
        <f t="shared" si="383"/>
        <v>0.65986340217899397</v>
      </c>
      <c r="I507" s="52">
        <f t="shared" si="384"/>
        <v>10</v>
      </c>
      <c r="J507" s="52">
        <f t="shared" si="385"/>
        <v>-123</v>
      </c>
      <c r="K507" s="52">
        <f t="shared" si="386"/>
        <v>1.0387135057027042E-2</v>
      </c>
      <c r="L507" s="52">
        <f t="shared" si="387"/>
        <v>8.2064782814570639E-3</v>
      </c>
      <c r="M507" s="52">
        <f t="shared" si="388"/>
        <v>8.2066625141786979E-3</v>
      </c>
      <c r="N507" s="52">
        <f t="shared" si="389"/>
        <v>2.6128106728418032E-5</v>
      </c>
      <c r="O507" s="52">
        <f t="shared" si="400"/>
        <v>6383620.1627668748</v>
      </c>
      <c r="P507" s="52">
        <f t="shared" si="401"/>
        <v>1.4166688066127604E-7</v>
      </c>
      <c r="Q507" s="52">
        <f t="shared" si="390"/>
        <v>0.9686472635168214</v>
      </c>
      <c r="R507" s="52">
        <f t="shared" si="391"/>
        <v>0.60464903896955624</v>
      </c>
      <c r="S507" s="52">
        <f t="shared" si="392"/>
        <v>1.1441870339374047</v>
      </c>
      <c r="T507" s="52">
        <f t="shared" si="393"/>
        <v>1.0093025351954426</v>
      </c>
      <c r="U507" s="52">
        <f t="shared" si="394"/>
        <v>1.8079822422113476</v>
      </c>
      <c r="V507" s="52">
        <f t="shared" si="381"/>
        <v>5.0546225567071803E-3</v>
      </c>
      <c r="W507" s="52">
        <f t="shared" si="395"/>
        <v>4.2582015317955055E-5</v>
      </c>
      <c r="X507" s="52">
        <f t="shared" si="396"/>
        <v>1.6740578955036711E-7</v>
      </c>
      <c r="Y507" s="52">
        <f t="shared" si="402"/>
        <v>4184444.6557332003</v>
      </c>
      <c r="Z507" s="38" t="str">
        <f t="shared" si="397"/>
        <v>S</v>
      </c>
      <c r="AA507" s="38" t="str">
        <f t="shared" si="398"/>
        <v>S</v>
      </c>
      <c r="AB507" s="38" t="str">
        <f t="shared" si="399"/>
        <v>U</v>
      </c>
      <c r="AC507" s="50">
        <f t="shared" si="415"/>
        <v>552388.21876842598</v>
      </c>
      <c r="AD507" s="50">
        <f t="shared" si="403"/>
        <v>4184611.4476657556</v>
      </c>
      <c r="AE507" s="51">
        <f t="shared" si="404"/>
        <v>10</v>
      </c>
      <c r="AF507" s="51" t="str">
        <f t="shared" si="405"/>
        <v>S</v>
      </c>
      <c r="AG507" s="40">
        <f t="shared" si="406"/>
        <v>-122</v>
      </c>
      <c r="AH507" s="41">
        <f t="shared" si="407"/>
        <v>-24</v>
      </c>
      <c r="AI507" s="42">
        <f t="shared" si="408"/>
        <v>-17.5</v>
      </c>
      <c r="AJ507" s="40">
        <f t="shared" si="409"/>
        <v>37</v>
      </c>
      <c r="AK507" s="41">
        <f t="shared" si="410"/>
        <v>48</v>
      </c>
      <c r="AL507" s="42">
        <f t="shared" si="411"/>
        <v>26.597000000000001</v>
      </c>
      <c r="AM507" s="43" t="str">
        <f t="shared" si="412"/>
        <v>-37º -48' -26,597" S</v>
      </c>
      <c r="AN507" s="43" t="str">
        <f t="shared" si="413"/>
        <v>122º 24' 17,5" W</v>
      </c>
      <c r="AO507" s="43" t="str">
        <f t="shared" si="414"/>
        <v>10 S 552388 4184611</v>
      </c>
    </row>
    <row r="508" spans="5:41" x14ac:dyDescent="0.25">
      <c r="E508" s="53">
        <v>37.796956999999999</v>
      </c>
      <c r="F508" s="53">
        <v>-122.39387499999999</v>
      </c>
      <c r="G508" s="52">
        <f t="shared" si="382"/>
        <v>-2.1361761030243747</v>
      </c>
      <c r="H508" s="52">
        <f t="shared" si="383"/>
        <v>0.65968134688471836</v>
      </c>
      <c r="I508" s="52">
        <f t="shared" si="384"/>
        <v>10</v>
      </c>
      <c r="J508" s="52">
        <f t="shared" si="385"/>
        <v>-123</v>
      </c>
      <c r="K508" s="52">
        <f t="shared" si="386"/>
        <v>1.0578876928650782E-2</v>
      </c>
      <c r="L508" s="52">
        <f t="shared" si="387"/>
        <v>8.3591410617056185E-3</v>
      </c>
      <c r="M508" s="52">
        <f t="shared" si="388"/>
        <v>8.3593357688628387E-3</v>
      </c>
      <c r="N508" s="52">
        <f t="shared" si="389"/>
        <v>2.7099128800167627E-5</v>
      </c>
      <c r="O508" s="52">
        <f t="shared" si="400"/>
        <v>6383616.3853963194</v>
      </c>
      <c r="P508" s="52">
        <f t="shared" si="401"/>
        <v>1.4702845430619502E-7</v>
      </c>
      <c r="Q508" s="52">
        <f t="shared" si="390"/>
        <v>0.96855673964107736</v>
      </c>
      <c r="R508" s="52">
        <f t="shared" si="391"/>
        <v>0.60476332659909682</v>
      </c>
      <c r="S508" s="52">
        <f t="shared" si="392"/>
        <v>1.1439597167052571</v>
      </c>
      <c r="T508" s="52">
        <f t="shared" si="393"/>
        <v>1.009160619178717</v>
      </c>
      <c r="U508" s="52">
        <f t="shared" si="394"/>
        <v>1.8078050435384017</v>
      </c>
      <c r="V508" s="52">
        <f t="shared" si="381"/>
        <v>5.0546225567071803E-3</v>
      </c>
      <c r="W508" s="52">
        <f t="shared" si="395"/>
        <v>4.2582015317955055E-5</v>
      </c>
      <c r="X508" s="52">
        <f t="shared" si="396"/>
        <v>1.6740578955036711E-7</v>
      </c>
      <c r="Y508" s="52">
        <f t="shared" si="402"/>
        <v>4183287.3536062106</v>
      </c>
      <c r="Z508" s="38" t="str">
        <f t="shared" si="397"/>
        <v>S</v>
      </c>
      <c r="AA508" s="38" t="str">
        <f t="shared" si="398"/>
        <v>S</v>
      </c>
      <c r="AB508" s="38" t="str">
        <f t="shared" si="399"/>
        <v>U</v>
      </c>
      <c r="AC508" s="50">
        <f t="shared" si="415"/>
        <v>553362.79540042533</v>
      </c>
      <c r="AD508" s="50">
        <f t="shared" si="403"/>
        <v>4183460.3440742837</v>
      </c>
      <c r="AE508" s="51">
        <f t="shared" si="404"/>
        <v>10</v>
      </c>
      <c r="AF508" s="51" t="str">
        <f t="shared" si="405"/>
        <v>S</v>
      </c>
      <c r="AG508" s="40">
        <f t="shared" si="406"/>
        <v>-122</v>
      </c>
      <c r="AH508" s="41">
        <f t="shared" si="407"/>
        <v>-23</v>
      </c>
      <c r="AI508" s="42">
        <f t="shared" si="408"/>
        <v>-37.950000000000003</v>
      </c>
      <c r="AJ508" s="40">
        <f t="shared" si="409"/>
        <v>37</v>
      </c>
      <c r="AK508" s="41">
        <f t="shared" si="410"/>
        <v>47</v>
      </c>
      <c r="AL508" s="42">
        <f t="shared" si="411"/>
        <v>49.045000000000002</v>
      </c>
      <c r="AM508" s="43" t="str">
        <f t="shared" si="412"/>
        <v>-37º -47' -49,045" S</v>
      </c>
      <c r="AN508" s="43" t="str">
        <f t="shared" si="413"/>
        <v>122º 23' 37,95" W</v>
      </c>
      <c r="AO508" s="43" t="str">
        <f t="shared" si="414"/>
        <v>10 S 553363 4183460</v>
      </c>
    </row>
    <row r="509" spans="5:41" x14ac:dyDescent="0.25">
      <c r="E509" s="53">
        <v>37.802720000000001</v>
      </c>
      <c r="F509" s="53">
        <v>-122.419614</v>
      </c>
      <c r="G509" s="52">
        <f t="shared" si="382"/>
        <v>-2.1366253333205454</v>
      </c>
      <c r="H509" s="52">
        <f t="shared" si="383"/>
        <v>0.65978193020951081</v>
      </c>
      <c r="I509" s="52">
        <f t="shared" si="384"/>
        <v>10</v>
      </c>
      <c r="J509" s="52">
        <f t="shared" si="385"/>
        <v>-123</v>
      </c>
      <c r="K509" s="52">
        <f t="shared" si="386"/>
        <v>1.012964663248006E-2</v>
      </c>
      <c r="L509" s="52">
        <f t="shared" si="387"/>
        <v>8.0035594383727066E-3</v>
      </c>
      <c r="M509" s="52">
        <f t="shared" si="388"/>
        <v>8.0037303395133607E-3</v>
      </c>
      <c r="N509" s="52">
        <f t="shared" si="389"/>
        <v>2.4847705783481722E-5</v>
      </c>
      <c r="O509" s="52">
        <f t="shared" si="400"/>
        <v>6383618.4723029109</v>
      </c>
      <c r="P509" s="52">
        <f t="shared" si="401"/>
        <v>1.3476433748813853E-7</v>
      </c>
      <c r="Q509" s="52">
        <f t="shared" si="390"/>
        <v>0.96860676885080976</v>
      </c>
      <c r="R509" s="52">
        <f t="shared" si="391"/>
        <v>0.60470019991148383</v>
      </c>
      <c r="S509" s="52">
        <f t="shared" si="392"/>
        <v>1.1440853146349157</v>
      </c>
      <c r="T509" s="52">
        <f t="shared" si="393"/>
        <v>1.0092390359540577</v>
      </c>
      <c r="U509" s="52">
        <f t="shared" si="394"/>
        <v>1.8079029622012974</v>
      </c>
      <c r="V509" s="52">
        <f t="shared" si="381"/>
        <v>5.0546225567071803E-3</v>
      </c>
      <c r="W509" s="52">
        <f t="shared" si="395"/>
        <v>4.2582015317955055E-5</v>
      </c>
      <c r="X509" s="52">
        <f t="shared" si="396"/>
        <v>1.6740578955036711E-7</v>
      </c>
      <c r="Y509" s="52">
        <f t="shared" si="402"/>
        <v>4183926.7486314843</v>
      </c>
      <c r="Z509" s="38" t="str">
        <f t="shared" si="397"/>
        <v>S</v>
      </c>
      <c r="AA509" s="38" t="str">
        <f t="shared" si="398"/>
        <v>S</v>
      </c>
      <c r="AB509" s="38" t="str">
        <f t="shared" si="399"/>
        <v>U</v>
      </c>
      <c r="AC509" s="50">
        <f t="shared" si="415"/>
        <v>551092.76313780947</v>
      </c>
      <c r="AD509" s="50">
        <f t="shared" si="403"/>
        <v>4184085.3669264941</v>
      </c>
      <c r="AE509" s="51">
        <f t="shared" si="404"/>
        <v>10</v>
      </c>
      <c r="AF509" s="51" t="str">
        <f t="shared" si="405"/>
        <v>S</v>
      </c>
      <c r="AG509" s="40">
        <f t="shared" si="406"/>
        <v>-122</v>
      </c>
      <c r="AH509" s="41">
        <f t="shared" si="407"/>
        <v>-25</v>
      </c>
      <c r="AI509" s="42">
        <f t="shared" si="408"/>
        <v>-10.61</v>
      </c>
      <c r="AJ509" s="40">
        <f t="shared" si="409"/>
        <v>37</v>
      </c>
      <c r="AK509" s="41">
        <f t="shared" si="410"/>
        <v>48</v>
      </c>
      <c r="AL509" s="42">
        <f t="shared" si="411"/>
        <v>9.7919999999999998</v>
      </c>
      <c r="AM509" s="43" t="str">
        <f t="shared" si="412"/>
        <v>-37º -48' -9,792" S</v>
      </c>
      <c r="AN509" s="43" t="str">
        <f t="shared" si="413"/>
        <v>122º 25' 10,61" W</v>
      </c>
      <c r="AO509" s="43" t="str">
        <f t="shared" si="414"/>
        <v>10 S 551093 4184085</v>
      </c>
    </row>
    <row r="510" spans="5:41" x14ac:dyDescent="0.25">
      <c r="E510" s="53">
        <v>37.790647</v>
      </c>
      <c r="F510" s="53">
        <v>-122.40394000000001</v>
      </c>
      <c r="G510" s="52">
        <f t="shared" si="382"/>
        <v>-2.1363517704135879</v>
      </c>
      <c r="H510" s="52">
        <f t="shared" si="383"/>
        <v>0.6595712166089176</v>
      </c>
      <c r="I510" s="52">
        <f t="shared" si="384"/>
        <v>10</v>
      </c>
      <c r="J510" s="52">
        <f t="shared" si="385"/>
        <v>-123</v>
      </c>
      <c r="K510" s="52">
        <f t="shared" si="386"/>
        <v>1.0403209539437519E-2</v>
      </c>
      <c r="L510" s="52">
        <f t="shared" si="387"/>
        <v>8.2210406166204099E-3</v>
      </c>
      <c r="M510" s="52">
        <f t="shared" si="388"/>
        <v>8.2212258318688641E-3</v>
      </c>
      <c r="N510" s="52">
        <f t="shared" si="389"/>
        <v>2.6205107468202371E-5</v>
      </c>
      <c r="O510" s="52">
        <f t="shared" si="400"/>
        <v>6383614.1005352549</v>
      </c>
      <c r="P510" s="52">
        <f t="shared" si="401"/>
        <v>1.4223457895952782E-7</v>
      </c>
      <c r="Q510" s="52">
        <f t="shared" si="390"/>
        <v>0.96850191691427745</v>
      </c>
      <c r="R510" s="52">
        <f t="shared" si="391"/>
        <v>0.6048324001649481</v>
      </c>
      <c r="S510" s="52">
        <f t="shared" si="392"/>
        <v>1.1438221750660564</v>
      </c>
      <c r="T510" s="52">
        <f t="shared" si="393"/>
        <v>1.0090747313407793</v>
      </c>
      <c r="U510" s="52">
        <f t="shared" si="394"/>
        <v>1.8076977782656245</v>
      </c>
      <c r="V510" s="52">
        <f t="shared" si="381"/>
        <v>5.0546225567071803E-3</v>
      </c>
      <c r="W510" s="52">
        <f t="shared" si="395"/>
        <v>4.2582015317955055E-5</v>
      </c>
      <c r="X510" s="52">
        <f t="shared" si="396"/>
        <v>1.6740578955036711E-7</v>
      </c>
      <c r="Y510" s="52">
        <f t="shared" si="402"/>
        <v>4182587.2705826298</v>
      </c>
      <c r="Z510" s="38" t="str">
        <f t="shared" si="397"/>
        <v>S</v>
      </c>
      <c r="AA510" s="38" t="str">
        <f t="shared" si="398"/>
        <v>S</v>
      </c>
      <c r="AB510" s="38" t="str">
        <f t="shared" si="399"/>
        <v>U</v>
      </c>
      <c r="AC510" s="50">
        <f t="shared" si="415"/>
        <v>552481.13563221344</v>
      </c>
      <c r="AD510" s="50">
        <f t="shared" si="403"/>
        <v>4182754.5538999634</v>
      </c>
      <c r="AE510" s="51">
        <f t="shared" si="404"/>
        <v>10</v>
      </c>
      <c r="AF510" s="51" t="str">
        <f t="shared" si="405"/>
        <v>S</v>
      </c>
      <c r="AG510" s="40">
        <f t="shared" si="406"/>
        <v>-122</v>
      </c>
      <c r="AH510" s="41">
        <f t="shared" si="407"/>
        <v>-24</v>
      </c>
      <c r="AI510" s="42">
        <f t="shared" si="408"/>
        <v>-14.183999999999999</v>
      </c>
      <c r="AJ510" s="40">
        <f t="shared" si="409"/>
        <v>37</v>
      </c>
      <c r="AK510" s="41">
        <f t="shared" si="410"/>
        <v>47</v>
      </c>
      <c r="AL510" s="42">
        <f t="shared" si="411"/>
        <v>26.329000000000001</v>
      </c>
      <c r="AM510" s="43" t="str">
        <f t="shared" si="412"/>
        <v>-37º -47' -26,329" S</v>
      </c>
      <c r="AN510" s="43" t="str">
        <f t="shared" si="413"/>
        <v>122º 24' 14,184" W</v>
      </c>
      <c r="AO510" s="43" t="str">
        <f t="shared" si="414"/>
        <v>10 S 552481 4182755</v>
      </c>
    </row>
    <row r="511" spans="5:41" x14ac:dyDescent="0.25">
      <c r="E511" s="53">
        <v>37.785316000000002</v>
      </c>
      <c r="F511" s="53">
        <v>-122.396237</v>
      </c>
      <c r="G511" s="52">
        <f t="shared" si="382"/>
        <v>-2.1362173277013068</v>
      </c>
      <c r="H511" s="52">
        <f t="shared" si="383"/>
        <v>0.6594781731064937</v>
      </c>
      <c r="I511" s="52">
        <f t="shared" si="384"/>
        <v>10</v>
      </c>
      <c r="J511" s="52">
        <f t="shared" si="385"/>
        <v>-123</v>
      </c>
      <c r="K511" s="52">
        <f t="shared" si="386"/>
        <v>1.0537652251718654E-2</v>
      </c>
      <c r="L511" s="52">
        <f t="shared" si="387"/>
        <v>8.3278795828322736E-3</v>
      </c>
      <c r="M511" s="52">
        <f t="shared" si="388"/>
        <v>8.3280721135936594E-3</v>
      </c>
      <c r="N511" s="52">
        <f t="shared" si="389"/>
        <v>2.6885522048880617E-5</v>
      </c>
      <c r="O511" s="52">
        <f t="shared" si="400"/>
        <v>6383612.1702743955</v>
      </c>
      <c r="P511" s="52">
        <f t="shared" si="401"/>
        <v>1.4597673643817687E-7</v>
      </c>
      <c r="Q511" s="52">
        <f t="shared" si="390"/>
        <v>0.96845556334672178</v>
      </c>
      <c r="R511" s="52">
        <f t="shared" si="391"/>
        <v>0.60489072038511293</v>
      </c>
      <c r="S511" s="52">
        <f t="shared" si="392"/>
        <v>1.1437059547798545</v>
      </c>
      <c r="T511" s="52">
        <f t="shared" si="393"/>
        <v>1.0090021461811691</v>
      </c>
      <c r="U511" s="52">
        <f t="shared" si="394"/>
        <v>1.8076071124175705</v>
      </c>
      <c r="V511" s="52">
        <f t="shared" si="381"/>
        <v>5.0546225567071803E-3</v>
      </c>
      <c r="W511" s="52">
        <f t="shared" si="395"/>
        <v>4.2582015317955055E-5</v>
      </c>
      <c r="X511" s="52">
        <f t="shared" si="396"/>
        <v>1.6740578955036711E-7</v>
      </c>
      <c r="Y511" s="52">
        <f t="shared" si="402"/>
        <v>4181995.8064142931</v>
      </c>
      <c r="Z511" s="38" t="str">
        <f t="shared" si="397"/>
        <v>S</v>
      </c>
      <c r="AA511" s="38" t="str">
        <f t="shared" si="398"/>
        <v>S</v>
      </c>
      <c r="AB511" s="38" t="str">
        <f t="shared" si="399"/>
        <v>U</v>
      </c>
      <c r="AC511" s="50">
        <f t="shared" si="415"/>
        <v>553163.1850861219</v>
      </c>
      <c r="AD511" s="50">
        <f t="shared" si="403"/>
        <v>4182167.433185102</v>
      </c>
      <c r="AE511" s="51">
        <f t="shared" si="404"/>
        <v>10</v>
      </c>
      <c r="AF511" s="51" t="str">
        <f t="shared" si="405"/>
        <v>S</v>
      </c>
      <c r="AG511" s="40">
        <f t="shared" si="406"/>
        <v>-122</v>
      </c>
      <c r="AH511" s="41">
        <f t="shared" si="407"/>
        <v>-23</v>
      </c>
      <c r="AI511" s="42">
        <f t="shared" si="408"/>
        <v>-46.453000000000003</v>
      </c>
      <c r="AJ511" s="40">
        <f t="shared" si="409"/>
        <v>37</v>
      </c>
      <c r="AK511" s="41">
        <f t="shared" si="410"/>
        <v>47</v>
      </c>
      <c r="AL511" s="42">
        <f t="shared" si="411"/>
        <v>7.1379999999999999</v>
      </c>
      <c r="AM511" s="43" t="str">
        <f t="shared" si="412"/>
        <v>-37º -47' -7,138" S</v>
      </c>
      <c r="AN511" s="43" t="str">
        <f t="shared" si="413"/>
        <v>122º 23' 46,453" W</v>
      </c>
      <c r="AO511" s="43" t="str">
        <f t="shared" si="414"/>
        <v>10 S 553163 4182167</v>
      </c>
    </row>
    <row r="512" spans="5:41" x14ac:dyDescent="0.25">
      <c r="E512" s="53">
        <v>37.788570999999997</v>
      </c>
      <c r="F512" s="53">
        <v>-122.401073</v>
      </c>
      <c r="G512" s="52">
        <f t="shared" si="382"/>
        <v>-2.136301731823933</v>
      </c>
      <c r="H512" s="52">
        <f t="shared" si="383"/>
        <v>0.65953498357364604</v>
      </c>
      <c r="I512" s="52">
        <f t="shared" si="384"/>
        <v>10</v>
      </c>
      <c r="J512" s="52">
        <f t="shared" si="385"/>
        <v>-123</v>
      </c>
      <c r="K512" s="52">
        <f t="shared" si="386"/>
        <v>1.045324812909243E-2</v>
      </c>
      <c r="L512" s="52">
        <f t="shared" si="387"/>
        <v>8.2608137966644572E-3</v>
      </c>
      <c r="M512" s="52">
        <f t="shared" si="388"/>
        <v>8.2610017132128972E-3</v>
      </c>
      <c r="N512" s="52">
        <f t="shared" si="389"/>
        <v>2.6457315949857119E-5</v>
      </c>
      <c r="O512" s="52">
        <f t="shared" si="400"/>
        <v>6383613.3488411624</v>
      </c>
      <c r="P512" s="52">
        <f t="shared" si="401"/>
        <v>1.4362229505637332E-7</v>
      </c>
      <c r="Q512" s="52">
        <f t="shared" si="390"/>
        <v>0.96848386987785418</v>
      </c>
      <c r="R512" s="52">
        <f t="shared" si="391"/>
        <v>0.60485511522655633</v>
      </c>
      <c r="S512" s="52">
        <f t="shared" si="392"/>
        <v>1.143776918512573</v>
      </c>
      <c r="T512" s="52">
        <f t="shared" si="393"/>
        <v>1.0090464676910689</v>
      </c>
      <c r="U512" s="52">
        <f t="shared" si="394"/>
        <v>1.8076624758029454</v>
      </c>
      <c r="V512" s="52">
        <f t="shared" si="381"/>
        <v>5.0546225567071803E-3</v>
      </c>
      <c r="W512" s="52">
        <f t="shared" si="395"/>
        <v>4.2582015317955055E-5</v>
      </c>
      <c r="X512" s="52">
        <f t="shared" si="396"/>
        <v>1.6740578955036711E-7</v>
      </c>
      <c r="Y512" s="52">
        <f t="shared" si="402"/>
        <v>4182356.942322731</v>
      </c>
      <c r="Z512" s="38" t="str">
        <f t="shared" si="397"/>
        <v>S</v>
      </c>
      <c r="AA512" s="38" t="str">
        <f t="shared" si="398"/>
        <v>S</v>
      </c>
      <c r="AB512" s="38" t="str">
        <f t="shared" si="399"/>
        <v>U</v>
      </c>
      <c r="AC512" s="50">
        <f t="shared" si="415"/>
        <v>552735.04333590809</v>
      </c>
      <c r="AD512" s="50">
        <f t="shared" si="403"/>
        <v>4182525.8356222599</v>
      </c>
      <c r="AE512" s="51">
        <f t="shared" si="404"/>
        <v>10</v>
      </c>
      <c r="AF512" s="51" t="str">
        <f t="shared" si="405"/>
        <v>S</v>
      </c>
      <c r="AG512" s="40">
        <f t="shared" si="406"/>
        <v>-122</v>
      </c>
      <c r="AH512" s="41">
        <f t="shared" si="407"/>
        <v>-24</v>
      </c>
      <c r="AI512" s="42">
        <f t="shared" si="408"/>
        <v>-3.863</v>
      </c>
      <c r="AJ512" s="40">
        <f t="shared" si="409"/>
        <v>37</v>
      </c>
      <c r="AK512" s="41">
        <f t="shared" si="410"/>
        <v>47</v>
      </c>
      <c r="AL512" s="42">
        <f t="shared" si="411"/>
        <v>18.856000000000002</v>
      </c>
      <c r="AM512" s="43" t="str">
        <f t="shared" si="412"/>
        <v>-37º -47' -18,856" S</v>
      </c>
      <c r="AN512" s="43" t="str">
        <f t="shared" si="413"/>
        <v>122º 24' 3,863" W</v>
      </c>
      <c r="AO512" s="43" t="str">
        <f t="shared" si="414"/>
        <v>10 S 552735 4182526</v>
      </c>
    </row>
    <row r="513" spans="5:41" x14ac:dyDescent="0.25">
      <c r="E513" s="53">
        <v>37.792178999999997</v>
      </c>
      <c r="F513" s="53">
        <v>-122.389422</v>
      </c>
      <c r="G513" s="52">
        <f t="shared" si="382"/>
        <v>-2.1360983835127834</v>
      </c>
      <c r="H513" s="52">
        <f t="shared" si="383"/>
        <v>0.65959795505305796</v>
      </c>
      <c r="I513" s="52">
        <f t="shared" si="384"/>
        <v>10</v>
      </c>
      <c r="J513" s="52">
        <f t="shared" si="385"/>
        <v>-123</v>
      </c>
      <c r="K513" s="52">
        <f t="shared" si="386"/>
        <v>1.0656596440242083E-2</v>
      </c>
      <c r="L513" s="52">
        <f t="shared" si="387"/>
        <v>8.4210951885721735E-3</v>
      </c>
      <c r="M513" s="52">
        <f t="shared" si="388"/>
        <v>8.4212942572600528E-3</v>
      </c>
      <c r="N513" s="52">
        <f t="shared" si="389"/>
        <v>2.7497600155301782E-5</v>
      </c>
      <c r="O513" s="52">
        <f t="shared" si="400"/>
        <v>6383614.6552627841</v>
      </c>
      <c r="P513" s="52">
        <f t="shared" si="401"/>
        <v>1.4923535098535396E-7</v>
      </c>
      <c r="Q513" s="52">
        <f t="shared" si="390"/>
        <v>0.96851523160071484</v>
      </c>
      <c r="R513" s="52">
        <f t="shared" si="391"/>
        <v>0.60481563415735495</v>
      </c>
      <c r="S513" s="52">
        <f t="shared" si="392"/>
        <v>1.1438555708534155</v>
      </c>
      <c r="T513" s="52">
        <f t="shared" si="393"/>
        <v>1.0090955866794005</v>
      </c>
      <c r="U513" s="52">
        <f t="shared" si="394"/>
        <v>1.8077238261706723</v>
      </c>
      <c r="V513" s="52">
        <f t="shared" si="381"/>
        <v>5.0546225567071803E-3</v>
      </c>
      <c r="W513" s="52">
        <f t="shared" si="395"/>
        <v>4.2582015317955055E-5</v>
      </c>
      <c r="X513" s="52">
        <f t="shared" si="396"/>
        <v>1.6740578955036711E-7</v>
      </c>
      <c r="Y513" s="52">
        <f t="shared" si="402"/>
        <v>4182757.2431271775</v>
      </c>
      <c r="Z513" s="38" t="str">
        <f t="shared" si="397"/>
        <v>S</v>
      </c>
      <c r="AA513" s="38" t="str">
        <f t="shared" si="398"/>
        <v>S</v>
      </c>
      <c r="AB513" s="38" t="str">
        <f t="shared" si="399"/>
        <v>U</v>
      </c>
      <c r="AC513" s="50">
        <f t="shared" si="415"/>
        <v>553758.30011113838</v>
      </c>
      <c r="AD513" s="50">
        <f t="shared" si="403"/>
        <v>4182932.7772367094</v>
      </c>
      <c r="AE513" s="51">
        <f t="shared" si="404"/>
        <v>10</v>
      </c>
      <c r="AF513" s="51" t="str">
        <f t="shared" si="405"/>
        <v>S</v>
      </c>
      <c r="AG513" s="40">
        <f t="shared" si="406"/>
        <v>-122</v>
      </c>
      <c r="AH513" s="41">
        <f t="shared" si="407"/>
        <v>-23</v>
      </c>
      <c r="AI513" s="42">
        <f t="shared" si="408"/>
        <v>-21.919</v>
      </c>
      <c r="AJ513" s="40">
        <f t="shared" si="409"/>
        <v>37</v>
      </c>
      <c r="AK513" s="41">
        <f t="shared" si="410"/>
        <v>47</v>
      </c>
      <c r="AL513" s="42">
        <f t="shared" si="411"/>
        <v>31.844000000000001</v>
      </c>
      <c r="AM513" s="43" t="str">
        <f t="shared" si="412"/>
        <v>-37º -47' -31,844" S</v>
      </c>
      <c r="AN513" s="43" t="str">
        <f t="shared" si="413"/>
        <v>122º 23' 21,919" W</v>
      </c>
      <c r="AO513" s="43" t="str">
        <f t="shared" si="414"/>
        <v>10 S 553758 4182933</v>
      </c>
    </row>
    <row r="514" spans="5:41" x14ac:dyDescent="0.25">
      <c r="E514" s="53">
        <v>37.779836000000003</v>
      </c>
      <c r="F514" s="53">
        <v>-122.390201</v>
      </c>
      <c r="G514" s="52">
        <f t="shared" si="382"/>
        <v>-2.1361119796276564</v>
      </c>
      <c r="H514" s="52">
        <f t="shared" si="383"/>
        <v>0.65938252906348449</v>
      </c>
      <c r="I514" s="52">
        <f t="shared" si="384"/>
        <v>10</v>
      </c>
      <c r="J514" s="52">
        <f t="shared" si="385"/>
        <v>-123</v>
      </c>
      <c r="K514" s="52">
        <f t="shared" si="386"/>
        <v>1.0643000325369023E-2</v>
      </c>
      <c r="L514" s="52">
        <f t="shared" si="387"/>
        <v>8.4117564134971335E-3</v>
      </c>
      <c r="M514" s="52">
        <f t="shared" si="388"/>
        <v>8.4119548206145721E-3</v>
      </c>
      <c r="N514" s="52">
        <f t="shared" si="389"/>
        <v>2.7424438208134561E-5</v>
      </c>
      <c r="O514" s="52">
        <f t="shared" si="400"/>
        <v>6383610.186161425</v>
      </c>
      <c r="P514" s="52">
        <f t="shared" si="401"/>
        <v>1.4895427024788562E-7</v>
      </c>
      <c r="Q514" s="52">
        <f t="shared" si="390"/>
        <v>0.96840787925445204</v>
      </c>
      <c r="R514" s="52">
        <f t="shared" si="391"/>
        <v>0.60495063574122687</v>
      </c>
      <c r="S514" s="52">
        <f t="shared" si="392"/>
        <v>1.1435864686907105</v>
      </c>
      <c r="T514" s="52">
        <f t="shared" si="393"/>
        <v>1.0089275104533395</v>
      </c>
      <c r="U514" s="52">
        <f t="shared" si="394"/>
        <v>1.8075138715739083</v>
      </c>
      <c r="V514" s="52">
        <f t="shared" si="381"/>
        <v>5.0546225567071803E-3</v>
      </c>
      <c r="W514" s="52">
        <f t="shared" si="395"/>
        <v>4.2582015317955055E-5</v>
      </c>
      <c r="X514" s="52">
        <f t="shared" si="396"/>
        <v>1.6740578955036711E-7</v>
      </c>
      <c r="Y514" s="52">
        <f t="shared" si="402"/>
        <v>4181387.8115425548</v>
      </c>
      <c r="Z514" s="38" t="str">
        <f t="shared" si="397"/>
        <v>S</v>
      </c>
      <c r="AA514" s="38" t="str">
        <f t="shared" si="398"/>
        <v>S</v>
      </c>
      <c r="AB514" s="38" t="str">
        <f t="shared" si="399"/>
        <v>U</v>
      </c>
      <c r="AC514" s="50">
        <f t="shared" si="415"/>
        <v>553698.64314461884</v>
      </c>
      <c r="AD514" s="50">
        <f t="shared" si="403"/>
        <v>4181562.8784917267</v>
      </c>
      <c r="AE514" s="51">
        <f t="shared" si="404"/>
        <v>10</v>
      </c>
      <c r="AF514" s="51" t="str">
        <f t="shared" si="405"/>
        <v>S</v>
      </c>
      <c r="AG514" s="40">
        <f t="shared" si="406"/>
        <v>-122</v>
      </c>
      <c r="AH514" s="41">
        <f t="shared" si="407"/>
        <v>-23</v>
      </c>
      <c r="AI514" s="42">
        <f t="shared" si="408"/>
        <v>-24.724</v>
      </c>
      <c r="AJ514" s="40">
        <f t="shared" si="409"/>
        <v>37</v>
      </c>
      <c r="AK514" s="41">
        <f t="shared" si="410"/>
        <v>46</v>
      </c>
      <c r="AL514" s="42">
        <f t="shared" si="411"/>
        <v>47.41</v>
      </c>
      <c r="AM514" s="43" t="str">
        <f t="shared" si="412"/>
        <v>-37º -46' -47,41" S</v>
      </c>
      <c r="AN514" s="43" t="str">
        <f t="shared" si="413"/>
        <v>122º 23' 24,724" W</v>
      </c>
      <c r="AO514" s="43" t="str">
        <f t="shared" si="414"/>
        <v>10 S 553699 4181563</v>
      </c>
    </row>
    <row r="515" spans="5:41" x14ac:dyDescent="0.25">
      <c r="E515" s="53">
        <v>37.783706000000002</v>
      </c>
      <c r="F515" s="53">
        <v>-122.398545</v>
      </c>
      <c r="G515" s="52">
        <f t="shared" si="382"/>
        <v>-2.1362576099004427</v>
      </c>
      <c r="H515" s="52">
        <f t="shared" si="383"/>
        <v>0.65945007330553662</v>
      </c>
      <c r="I515" s="52">
        <f t="shared" si="384"/>
        <v>10</v>
      </c>
      <c r="J515" s="52">
        <f t="shared" si="385"/>
        <v>-123</v>
      </c>
      <c r="K515" s="52">
        <f t="shared" si="386"/>
        <v>1.0497370052582777E-2</v>
      </c>
      <c r="L515" s="52">
        <f t="shared" si="387"/>
        <v>8.296226560952559E-3</v>
      </c>
      <c r="M515" s="52">
        <f t="shared" si="388"/>
        <v>8.296416904645703E-3</v>
      </c>
      <c r="N515" s="52">
        <f t="shared" si="389"/>
        <v>2.6679973800569634E-5</v>
      </c>
      <c r="O515" s="52">
        <f t="shared" si="400"/>
        <v>6383611.5873403661</v>
      </c>
      <c r="P515" s="52">
        <f t="shared" si="401"/>
        <v>1.4487543495302167E-7</v>
      </c>
      <c r="Q515" s="52">
        <f t="shared" si="390"/>
        <v>0.96844155764538842</v>
      </c>
      <c r="R515" s="52">
        <f t="shared" si="391"/>
        <v>0.60490832692508123</v>
      </c>
      <c r="S515" s="52">
        <f t="shared" si="392"/>
        <v>1.1436708521282308</v>
      </c>
      <c r="T515" s="52">
        <f t="shared" si="393"/>
        <v>1.0089802208274434</v>
      </c>
      <c r="U515" s="52">
        <f t="shared" si="394"/>
        <v>1.807579722968977</v>
      </c>
      <c r="V515" s="52">
        <f t="shared" si="381"/>
        <v>5.0546225567071803E-3</v>
      </c>
      <c r="W515" s="52">
        <f t="shared" si="395"/>
        <v>4.2582015317955055E-5</v>
      </c>
      <c r="X515" s="52">
        <f t="shared" si="396"/>
        <v>1.6740578955036711E-7</v>
      </c>
      <c r="Y515" s="52">
        <f t="shared" si="402"/>
        <v>4181817.1801249152</v>
      </c>
      <c r="Z515" s="38" t="str">
        <f t="shared" si="397"/>
        <v>S</v>
      </c>
      <c r="AA515" s="38" t="str">
        <f t="shared" si="398"/>
        <v>S</v>
      </c>
      <c r="AB515" s="38" t="str">
        <f t="shared" si="399"/>
        <v>U</v>
      </c>
      <c r="AC515" s="50">
        <f t="shared" si="415"/>
        <v>552961.10564349045</v>
      </c>
      <c r="AD515" s="50">
        <f t="shared" si="403"/>
        <v>4181987.4947394929</v>
      </c>
      <c r="AE515" s="51">
        <f t="shared" si="404"/>
        <v>10</v>
      </c>
      <c r="AF515" s="51" t="str">
        <f t="shared" si="405"/>
        <v>S</v>
      </c>
      <c r="AG515" s="40">
        <f t="shared" si="406"/>
        <v>-122</v>
      </c>
      <c r="AH515" s="41">
        <f t="shared" si="407"/>
        <v>-23</v>
      </c>
      <c r="AI515" s="42">
        <f t="shared" si="408"/>
        <v>-54.762</v>
      </c>
      <c r="AJ515" s="40">
        <f t="shared" si="409"/>
        <v>37</v>
      </c>
      <c r="AK515" s="41">
        <f t="shared" si="410"/>
        <v>47</v>
      </c>
      <c r="AL515" s="42">
        <f t="shared" si="411"/>
        <v>1.3420000000000001</v>
      </c>
      <c r="AM515" s="43" t="str">
        <f t="shared" si="412"/>
        <v>-37º -47' -1,342" S</v>
      </c>
      <c r="AN515" s="43" t="str">
        <f t="shared" si="413"/>
        <v>122º 23' 54,762" W</v>
      </c>
      <c r="AO515" s="43" t="str">
        <f t="shared" si="414"/>
        <v>10 S 552961 4181987</v>
      </c>
    </row>
    <row r="516" spans="5:41" x14ac:dyDescent="0.25">
      <c r="E516" s="53">
        <v>37.789535999999998</v>
      </c>
      <c r="F516" s="53">
        <v>-122.39653300000001</v>
      </c>
      <c r="G516" s="52">
        <f t="shared" si="382"/>
        <v>-2.1362224938758927</v>
      </c>
      <c r="H516" s="52">
        <f t="shared" si="383"/>
        <v>0.65955182600092788</v>
      </c>
      <c r="I516" s="52">
        <f t="shared" si="384"/>
        <v>10</v>
      </c>
      <c r="J516" s="52">
        <f t="shared" si="385"/>
        <v>-123</v>
      </c>
      <c r="K516" s="52">
        <f t="shared" si="386"/>
        <v>1.0532486077132752E-2</v>
      </c>
      <c r="L516" s="52">
        <f t="shared" si="387"/>
        <v>8.323321601146981E-3</v>
      </c>
      <c r="M516" s="52">
        <f t="shared" si="388"/>
        <v>8.3235138159471062E-3</v>
      </c>
      <c r="N516" s="52">
        <f t="shared" si="389"/>
        <v>2.6860183748533828E-5</v>
      </c>
      <c r="O516" s="52">
        <f t="shared" si="400"/>
        <v>6383613.6982540311</v>
      </c>
      <c r="P516" s="52">
        <f t="shared" si="401"/>
        <v>1.4580032913066203E-7</v>
      </c>
      <c r="Q516" s="52">
        <f t="shared" si="390"/>
        <v>0.96849225942670081</v>
      </c>
      <c r="R516" s="52">
        <f t="shared" si="391"/>
        <v>0.60484455707447993</v>
      </c>
      <c r="S516" s="52">
        <f t="shared" si="392"/>
        <v>1.1437979557142783</v>
      </c>
      <c r="T516" s="52">
        <f t="shared" si="393"/>
        <v>1.0090596060543287</v>
      </c>
      <c r="U516" s="52">
        <f t="shared" si="394"/>
        <v>1.8076788864065587</v>
      </c>
      <c r="V516" s="52">
        <f t="shared" si="381"/>
        <v>5.0546225567071803E-3</v>
      </c>
      <c r="W516" s="52">
        <f t="shared" si="395"/>
        <v>4.2582015317955055E-5</v>
      </c>
      <c r="X516" s="52">
        <f t="shared" si="396"/>
        <v>1.6740578955036711E-7</v>
      </c>
      <c r="Y516" s="52">
        <f t="shared" si="402"/>
        <v>4182464.0072311088</v>
      </c>
      <c r="Z516" s="38" t="str">
        <f t="shared" si="397"/>
        <v>S</v>
      </c>
      <c r="AA516" s="38" t="str">
        <f t="shared" si="398"/>
        <v>S</v>
      </c>
      <c r="AB516" s="38" t="str">
        <f t="shared" si="399"/>
        <v>U</v>
      </c>
      <c r="AC516" s="50">
        <f t="shared" si="415"/>
        <v>553134.09939540958</v>
      </c>
      <c r="AD516" s="50">
        <f t="shared" si="403"/>
        <v>4182635.4722930235</v>
      </c>
      <c r="AE516" s="51">
        <f t="shared" si="404"/>
        <v>10</v>
      </c>
      <c r="AF516" s="51" t="str">
        <f t="shared" si="405"/>
        <v>S</v>
      </c>
      <c r="AG516" s="40">
        <f t="shared" si="406"/>
        <v>-122</v>
      </c>
      <c r="AH516" s="41">
        <f t="shared" si="407"/>
        <v>-23</v>
      </c>
      <c r="AI516" s="42">
        <f t="shared" si="408"/>
        <v>-47.518999999999998</v>
      </c>
      <c r="AJ516" s="40">
        <f t="shared" si="409"/>
        <v>37</v>
      </c>
      <c r="AK516" s="41">
        <f t="shared" si="410"/>
        <v>47</v>
      </c>
      <c r="AL516" s="42">
        <f t="shared" si="411"/>
        <v>22.33</v>
      </c>
      <c r="AM516" s="43" t="str">
        <f t="shared" si="412"/>
        <v>-37º -47' -22,33" S</v>
      </c>
      <c r="AN516" s="43" t="str">
        <f t="shared" si="413"/>
        <v>122º 23' 47,519" W</v>
      </c>
      <c r="AO516" s="43" t="str">
        <f t="shared" si="414"/>
        <v>10 S 553134 4182635</v>
      </c>
    </row>
    <row r="517" spans="5:41" x14ac:dyDescent="0.25">
      <c r="E517" s="53">
        <v>37.793314000000002</v>
      </c>
      <c r="F517" s="53">
        <v>-122.39829400000001</v>
      </c>
      <c r="G517" s="52">
        <f t="shared" si="382"/>
        <v>-2.1362532291240202</v>
      </c>
      <c r="H517" s="52">
        <f t="shared" si="383"/>
        <v>0.65961776454006826</v>
      </c>
      <c r="I517" s="52">
        <f t="shared" si="384"/>
        <v>10</v>
      </c>
      <c r="J517" s="52">
        <f t="shared" si="385"/>
        <v>-123</v>
      </c>
      <c r="K517" s="52">
        <f t="shared" si="386"/>
        <v>1.0501750829005285E-2</v>
      </c>
      <c r="L517" s="52">
        <f t="shared" si="387"/>
        <v>8.2986095639788777E-3</v>
      </c>
      <c r="M517" s="52">
        <f t="shared" si="388"/>
        <v>8.2988000717464303E-3</v>
      </c>
      <c r="N517" s="52">
        <f t="shared" si="389"/>
        <v>2.6704550315836961E-5</v>
      </c>
      <c r="O517" s="52">
        <f t="shared" si="400"/>
        <v>6383615.0662441291</v>
      </c>
      <c r="P517" s="52">
        <f t="shared" si="401"/>
        <v>1.4492098820369709E-7</v>
      </c>
      <c r="Q517" s="52">
        <f t="shared" si="390"/>
        <v>0.96852509415474741</v>
      </c>
      <c r="R517" s="52">
        <f t="shared" si="391"/>
        <v>0.60480321108343249</v>
      </c>
      <c r="S517" s="52">
        <f t="shared" si="392"/>
        <v>1.1438803116174419</v>
      </c>
      <c r="T517" s="52">
        <f t="shared" si="393"/>
        <v>1.0091110364839395</v>
      </c>
      <c r="U517" s="52">
        <f t="shared" si="394"/>
        <v>1.8077431219741535</v>
      </c>
      <c r="V517" s="52">
        <f t="shared" si="381"/>
        <v>5.0546225567071803E-3</v>
      </c>
      <c r="W517" s="52">
        <f t="shared" si="395"/>
        <v>4.2582015317955055E-5</v>
      </c>
      <c r="X517" s="52">
        <f t="shared" si="396"/>
        <v>1.6740578955036711E-7</v>
      </c>
      <c r="Y517" s="52">
        <f t="shared" si="402"/>
        <v>4182883.1692902609</v>
      </c>
      <c r="Z517" s="38" t="str">
        <f t="shared" si="397"/>
        <v>S</v>
      </c>
      <c r="AA517" s="38" t="str">
        <f t="shared" si="398"/>
        <v>S</v>
      </c>
      <c r="AB517" s="38" t="str">
        <f t="shared" si="399"/>
        <v>U</v>
      </c>
      <c r="AC517" s="50">
        <f t="shared" si="415"/>
        <v>552976.34772887651</v>
      </c>
      <c r="AD517" s="50">
        <f t="shared" si="403"/>
        <v>4183053.6408846993</v>
      </c>
      <c r="AE517" s="51">
        <f t="shared" si="404"/>
        <v>10</v>
      </c>
      <c r="AF517" s="51" t="str">
        <f t="shared" si="405"/>
        <v>S</v>
      </c>
      <c r="AG517" s="40">
        <f t="shared" si="406"/>
        <v>-122</v>
      </c>
      <c r="AH517" s="41">
        <f t="shared" si="407"/>
        <v>-23</v>
      </c>
      <c r="AI517" s="42">
        <f t="shared" si="408"/>
        <v>-53.857999999999997</v>
      </c>
      <c r="AJ517" s="40">
        <f t="shared" si="409"/>
        <v>37</v>
      </c>
      <c r="AK517" s="41">
        <f t="shared" si="410"/>
        <v>47</v>
      </c>
      <c r="AL517" s="42">
        <f t="shared" si="411"/>
        <v>35.93</v>
      </c>
      <c r="AM517" s="43" t="str">
        <f t="shared" si="412"/>
        <v>-37º -47' -35,93" S</v>
      </c>
      <c r="AN517" s="43" t="str">
        <f t="shared" si="413"/>
        <v>122º 23' 53,858" W</v>
      </c>
      <c r="AO517" s="43" t="str">
        <f t="shared" si="414"/>
        <v>10 S 552976 4183054</v>
      </c>
    </row>
    <row r="518" spans="5:41" x14ac:dyDescent="0.25">
      <c r="E518" s="53">
        <v>37.798025000000003</v>
      </c>
      <c r="F518" s="53">
        <v>-122.407608</v>
      </c>
      <c r="G518" s="52">
        <f t="shared" si="382"/>
        <v>-2.1364157890905511</v>
      </c>
      <c r="H518" s="52">
        <f t="shared" si="383"/>
        <v>0.65969998700112964</v>
      </c>
      <c r="I518" s="52">
        <f t="shared" si="384"/>
        <v>10</v>
      </c>
      <c r="J518" s="52">
        <f t="shared" si="385"/>
        <v>-123</v>
      </c>
      <c r="K518" s="52">
        <f t="shared" si="386"/>
        <v>1.0339190862474368E-2</v>
      </c>
      <c r="L518" s="52">
        <f t="shared" si="387"/>
        <v>8.1696363597945597E-3</v>
      </c>
      <c r="M518" s="52">
        <f t="shared" si="388"/>
        <v>8.1698181223061848E-3</v>
      </c>
      <c r="N518" s="52">
        <f t="shared" si="389"/>
        <v>2.5885285807381031E-5</v>
      </c>
      <c r="O518" s="52">
        <f t="shared" si="400"/>
        <v>6383616.7721338607</v>
      </c>
      <c r="P518" s="52">
        <f t="shared" si="401"/>
        <v>1.4043329016083704E-7</v>
      </c>
      <c r="Q518" s="52">
        <f t="shared" si="390"/>
        <v>0.96856601402038456</v>
      </c>
      <c r="R518" s="52">
        <f t="shared" si="391"/>
        <v>0.6047516309034151</v>
      </c>
      <c r="S518" s="52">
        <f t="shared" si="392"/>
        <v>1.143982994011322</v>
      </c>
      <c r="T518" s="52">
        <f t="shared" si="393"/>
        <v>1.0091751532343451</v>
      </c>
      <c r="U518" s="52">
        <f t="shared" si="394"/>
        <v>1.8078231932995836</v>
      </c>
      <c r="V518" s="52">
        <f t="shared" ref="V518:V581" si="416">(3/4)*$C$18</f>
        <v>5.0546225567071803E-3</v>
      </c>
      <c r="W518" s="52">
        <f t="shared" si="395"/>
        <v>4.2582015317955055E-5</v>
      </c>
      <c r="X518" s="52">
        <f t="shared" si="396"/>
        <v>1.6740578955036711E-7</v>
      </c>
      <c r="Y518" s="52">
        <f t="shared" si="402"/>
        <v>4183405.8463381538</v>
      </c>
      <c r="Z518" s="38" t="str">
        <f t="shared" si="397"/>
        <v>S</v>
      </c>
      <c r="AA518" s="38" t="str">
        <f t="shared" si="398"/>
        <v>S</v>
      </c>
      <c r="AB518" s="38" t="str">
        <f t="shared" si="399"/>
        <v>U</v>
      </c>
      <c r="AC518" s="50">
        <f t="shared" si="415"/>
        <v>552152.99043217546</v>
      </c>
      <c r="AD518" s="50">
        <f t="shared" si="403"/>
        <v>4183571.0881059906</v>
      </c>
      <c r="AE518" s="51">
        <f t="shared" si="404"/>
        <v>10</v>
      </c>
      <c r="AF518" s="51" t="str">
        <f t="shared" si="405"/>
        <v>S</v>
      </c>
      <c r="AG518" s="40">
        <f t="shared" si="406"/>
        <v>-122</v>
      </c>
      <c r="AH518" s="41">
        <f t="shared" si="407"/>
        <v>-24</v>
      </c>
      <c r="AI518" s="42">
        <f t="shared" si="408"/>
        <v>-27.388999999999999</v>
      </c>
      <c r="AJ518" s="40">
        <f t="shared" si="409"/>
        <v>37</v>
      </c>
      <c r="AK518" s="41">
        <f t="shared" si="410"/>
        <v>47</v>
      </c>
      <c r="AL518" s="42">
        <f t="shared" si="411"/>
        <v>52.89</v>
      </c>
      <c r="AM518" s="43" t="str">
        <f t="shared" si="412"/>
        <v>-37º -47' -52,89" S</v>
      </c>
      <c r="AN518" s="43" t="str">
        <f t="shared" si="413"/>
        <v>122º 24' 27,389" W</v>
      </c>
      <c r="AO518" s="43" t="str">
        <f t="shared" si="414"/>
        <v>10 S 552153 4183571</v>
      </c>
    </row>
    <row r="519" spans="5:41" x14ac:dyDescent="0.25">
      <c r="E519" s="53">
        <v>37.79327</v>
      </c>
      <c r="F519" s="53">
        <v>-122.398775</v>
      </c>
      <c r="G519" s="52">
        <f t="shared" si="382"/>
        <v>-2.1362616241577226</v>
      </c>
      <c r="H519" s="52">
        <f t="shared" si="383"/>
        <v>0.65961699659519735</v>
      </c>
      <c r="I519" s="52">
        <f t="shared" si="384"/>
        <v>10</v>
      </c>
      <c r="J519" s="52">
        <f t="shared" si="385"/>
        <v>-123</v>
      </c>
      <c r="K519" s="52">
        <f t="shared" si="386"/>
        <v>1.0493355795302861E-2</v>
      </c>
      <c r="L519" s="52">
        <f t="shared" si="387"/>
        <v>8.2919808893257892E-3</v>
      </c>
      <c r="M519" s="52">
        <f t="shared" si="388"/>
        <v>8.2921709409299518E-3</v>
      </c>
      <c r="N519" s="52">
        <f t="shared" si="389"/>
        <v>2.6661860882071231E-5</v>
      </c>
      <c r="O519" s="52">
        <f t="shared" si="400"/>
        <v>6383615.050311734</v>
      </c>
      <c r="P519" s="52">
        <f t="shared" si="401"/>
        <v>1.446897255187226E-7</v>
      </c>
      <c r="Q519" s="52">
        <f t="shared" si="390"/>
        <v>0.96852471184617606</v>
      </c>
      <c r="R519" s="52">
        <f t="shared" si="391"/>
        <v>0.60480369271103851</v>
      </c>
      <c r="S519" s="52">
        <f t="shared" si="392"/>
        <v>1.1438793525182853</v>
      </c>
      <c r="T519" s="52">
        <f t="shared" si="393"/>
        <v>1.0091104375664737</v>
      </c>
      <c r="U519" s="52">
        <f t="shared" si="394"/>
        <v>1.807742373976142</v>
      </c>
      <c r="V519" s="52">
        <f t="shared" si="416"/>
        <v>5.0546225567071803E-3</v>
      </c>
      <c r="W519" s="52">
        <f t="shared" si="395"/>
        <v>4.2582015317955055E-5</v>
      </c>
      <c r="X519" s="52">
        <f t="shared" si="396"/>
        <v>1.6740578955036711E-7</v>
      </c>
      <c r="Y519" s="52">
        <f t="shared" si="402"/>
        <v>4182878.2875707094</v>
      </c>
      <c r="Z519" s="38" t="str">
        <f t="shared" si="397"/>
        <v>S</v>
      </c>
      <c r="AA519" s="38" t="str">
        <f t="shared" si="398"/>
        <v>S</v>
      </c>
      <c r="AB519" s="38" t="str">
        <f t="shared" si="399"/>
        <v>U</v>
      </c>
      <c r="AC519" s="50">
        <f t="shared" si="415"/>
        <v>552934.02977128129</v>
      </c>
      <c r="AD519" s="50">
        <f t="shared" si="403"/>
        <v>4183048.4866517317</v>
      </c>
      <c r="AE519" s="51">
        <f t="shared" si="404"/>
        <v>10</v>
      </c>
      <c r="AF519" s="51" t="str">
        <f t="shared" si="405"/>
        <v>S</v>
      </c>
      <c r="AG519" s="40">
        <f t="shared" si="406"/>
        <v>-122</v>
      </c>
      <c r="AH519" s="41">
        <f t="shared" si="407"/>
        <v>-23</v>
      </c>
      <c r="AI519" s="42">
        <f t="shared" si="408"/>
        <v>-55.59</v>
      </c>
      <c r="AJ519" s="40">
        <f t="shared" si="409"/>
        <v>37</v>
      </c>
      <c r="AK519" s="41">
        <f t="shared" si="410"/>
        <v>47</v>
      </c>
      <c r="AL519" s="42">
        <f t="shared" si="411"/>
        <v>35.771999999999998</v>
      </c>
      <c r="AM519" s="43" t="str">
        <f t="shared" si="412"/>
        <v>-37º -47' -35,772" S</v>
      </c>
      <c r="AN519" s="43" t="str">
        <f t="shared" si="413"/>
        <v>122º 23' 55,59" W</v>
      </c>
      <c r="AO519" s="43" t="str">
        <f t="shared" si="414"/>
        <v>10 S 552934 4183048</v>
      </c>
    </row>
    <row r="520" spans="5:41" x14ac:dyDescent="0.25">
      <c r="E520" s="53">
        <v>37.775677000000002</v>
      </c>
      <c r="F520" s="53">
        <v>-122.399604</v>
      </c>
      <c r="G520" s="52">
        <f t="shared" si="382"/>
        <v>-2.1362760929372211</v>
      </c>
      <c r="H520" s="52">
        <f t="shared" si="383"/>
        <v>0.65930994081989402</v>
      </c>
      <c r="I520" s="52">
        <f t="shared" si="384"/>
        <v>10</v>
      </c>
      <c r="J520" s="52">
        <f t="shared" si="385"/>
        <v>-123</v>
      </c>
      <c r="K520" s="52">
        <f t="shared" si="386"/>
        <v>1.047888701580435E-2</v>
      </c>
      <c r="L520" s="52">
        <f t="shared" si="387"/>
        <v>8.2825192640417072E-3</v>
      </c>
      <c r="M520" s="52">
        <f t="shared" si="388"/>
        <v>8.2827086657907816E-3</v>
      </c>
      <c r="N520" s="52">
        <f t="shared" si="389"/>
        <v>2.6584183185129895E-5</v>
      </c>
      <c r="O520" s="52">
        <f t="shared" si="400"/>
        <v>6383608.6804020023</v>
      </c>
      <c r="P520" s="52">
        <f t="shared" si="401"/>
        <v>1.4442844445674041E-7</v>
      </c>
      <c r="Q520" s="52">
        <f t="shared" si="390"/>
        <v>0.96837166616101189</v>
      </c>
      <c r="R520" s="52">
        <f t="shared" si="391"/>
        <v>0.6049960843763621</v>
      </c>
      <c r="S520" s="52">
        <f t="shared" si="392"/>
        <v>1.1434957739003999</v>
      </c>
      <c r="T520" s="52">
        <f t="shared" si="393"/>
        <v>1.0088708515193905</v>
      </c>
      <c r="U520" s="52">
        <f t="shared" si="394"/>
        <v>1.8074430795297645</v>
      </c>
      <c r="V520" s="52">
        <f t="shared" si="416"/>
        <v>5.0546225567071803E-3</v>
      </c>
      <c r="W520" s="52">
        <f t="shared" si="395"/>
        <v>4.2582015317955055E-5</v>
      </c>
      <c r="X520" s="52">
        <f t="shared" si="396"/>
        <v>1.6740578955036711E-7</v>
      </c>
      <c r="Y520" s="52">
        <f t="shared" si="402"/>
        <v>4180926.3793166452</v>
      </c>
      <c r="Z520" s="38" t="str">
        <f t="shared" si="397"/>
        <v>S</v>
      </c>
      <c r="AA520" s="38" t="str">
        <f t="shared" si="398"/>
        <v>S</v>
      </c>
      <c r="AB520" s="38" t="str">
        <f t="shared" si="399"/>
        <v>U</v>
      </c>
      <c r="AC520" s="50">
        <f t="shared" si="415"/>
        <v>552873.57348166546</v>
      </c>
      <c r="AD520" s="50">
        <f t="shared" si="403"/>
        <v>4181096.0823636972</v>
      </c>
      <c r="AE520" s="51">
        <f t="shared" si="404"/>
        <v>10</v>
      </c>
      <c r="AF520" s="51" t="str">
        <f t="shared" si="405"/>
        <v>S</v>
      </c>
      <c r="AG520" s="40">
        <f t="shared" si="406"/>
        <v>-122</v>
      </c>
      <c r="AH520" s="41">
        <f t="shared" si="407"/>
        <v>-23</v>
      </c>
      <c r="AI520" s="42">
        <f t="shared" si="408"/>
        <v>-58.573999999999998</v>
      </c>
      <c r="AJ520" s="40">
        <f t="shared" si="409"/>
        <v>37</v>
      </c>
      <c r="AK520" s="41">
        <f t="shared" si="410"/>
        <v>46</v>
      </c>
      <c r="AL520" s="42">
        <f t="shared" si="411"/>
        <v>32.436999999999998</v>
      </c>
      <c r="AM520" s="43" t="str">
        <f t="shared" si="412"/>
        <v>-37º -46' -32,437" S</v>
      </c>
      <c r="AN520" s="43" t="str">
        <f t="shared" si="413"/>
        <v>122º 23' 58,574" W</v>
      </c>
      <c r="AO520" s="43" t="str">
        <f t="shared" si="414"/>
        <v>10 S 552874 4181096</v>
      </c>
    </row>
    <row r="521" spans="5:41" x14ac:dyDescent="0.25">
      <c r="E521" s="53">
        <v>37.785415649413999</v>
      </c>
      <c r="F521" s="53">
        <v>-122.39524841309</v>
      </c>
      <c r="G521" s="52">
        <f t="shared" si="382"/>
        <v>-2.136200073604785</v>
      </c>
      <c r="H521" s="52">
        <f t="shared" si="383"/>
        <v>0.65947991231686565</v>
      </c>
      <c r="I521" s="52">
        <f t="shared" si="384"/>
        <v>10</v>
      </c>
      <c r="J521" s="52">
        <f t="shared" si="385"/>
        <v>-123</v>
      </c>
      <c r="K521" s="52">
        <f t="shared" si="386"/>
        <v>1.0554906348240412E-2</v>
      </c>
      <c r="L521" s="52">
        <f t="shared" si="387"/>
        <v>8.3415036978103235E-3</v>
      </c>
      <c r="M521" s="52">
        <f t="shared" si="388"/>
        <v>8.3416971750651485E-3</v>
      </c>
      <c r="N521" s="52">
        <f t="shared" si="389"/>
        <v>2.6973663920459856E-5</v>
      </c>
      <c r="O521" s="52">
        <f t="shared" si="400"/>
        <v>6383612.206354823</v>
      </c>
      <c r="P521" s="52">
        <f t="shared" si="401"/>
        <v>1.4645437985989826E-7</v>
      </c>
      <c r="Q521" s="52">
        <f t="shared" si="390"/>
        <v>0.96845643011572569</v>
      </c>
      <c r="R521" s="52">
        <f t="shared" si="391"/>
        <v>0.60488963054476097</v>
      </c>
      <c r="S521" s="52">
        <f t="shared" si="392"/>
        <v>1.1437081273747285</v>
      </c>
      <c r="T521" s="52">
        <f t="shared" si="393"/>
        <v>1.0090035031672366</v>
      </c>
      <c r="U521" s="52">
        <f t="shared" si="394"/>
        <v>1.8076088075437162</v>
      </c>
      <c r="V521" s="52">
        <f t="shared" si="416"/>
        <v>5.0546225567071803E-3</v>
      </c>
      <c r="W521" s="52">
        <f t="shared" si="395"/>
        <v>4.2582015317955055E-5</v>
      </c>
      <c r="X521" s="52">
        <f t="shared" si="396"/>
        <v>1.6740578955036711E-7</v>
      </c>
      <c r="Y521" s="52">
        <f t="shared" si="402"/>
        <v>4182006.8623196664</v>
      </c>
      <c r="Z521" s="38" t="str">
        <f t="shared" si="397"/>
        <v>S</v>
      </c>
      <c r="AA521" s="38" t="str">
        <f t="shared" si="398"/>
        <v>S</v>
      </c>
      <c r="AB521" s="38" t="str">
        <f t="shared" si="399"/>
        <v>U</v>
      </c>
      <c r="AC521" s="50">
        <f t="shared" si="415"/>
        <v>553250.1625080345</v>
      </c>
      <c r="AD521" s="50">
        <f t="shared" si="403"/>
        <v>4182179.0517551373</v>
      </c>
      <c r="AE521" s="51">
        <f t="shared" si="404"/>
        <v>10</v>
      </c>
      <c r="AF521" s="51" t="str">
        <f t="shared" si="405"/>
        <v>S</v>
      </c>
      <c r="AG521" s="40">
        <f t="shared" si="406"/>
        <v>-122</v>
      </c>
      <c r="AH521" s="41">
        <f t="shared" si="407"/>
        <v>-23</v>
      </c>
      <c r="AI521" s="42">
        <f t="shared" si="408"/>
        <v>-42.893999999999998</v>
      </c>
      <c r="AJ521" s="40">
        <f t="shared" si="409"/>
        <v>37</v>
      </c>
      <c r="AK521" s="41">
        <f t="shared" si="410"/>
        <v>47</v>
      </c>
      <c r="AL521" s="42">
        <f t="shared" si="411"/>
        <v>7.4960000000000004</v>
      </c>
      <c r="AM521" s="43" t="str">
        <f t="shared" si="412"/>
        <v>-37º -47' -7,496" S</v>
      </c>
      <c r="AN521" s="43" t="str">
        <f t="shared" si="413"/>
        <v>122º 23' 42,894" W</v>
      </c>
      <c r="AO521" s="43" t="str">
        <f t="shared" si="414"/>
        <v>10 S 553250 4182179</v>
      </c>
    </row>
    <row r="522" spans="5:41" x14ac:dyDescent="0.25">
      <c r="E522" s="53">
        <v>37.792841000000003</v>
      </c>
      <c r="F522" s="53">
        <v>-122.40251000000001</v>
      </c>
      <c r="G522" s="52">
        <f t="shared" ref="G522:G585" si="417">F522*PI()/180</f>
        <v>-2.1363268122052848</v>
      </c>
      <c r="H522" s="52">
        <f t="shared" ref="H522:H585" si="418">E522*PI()/180</f>
        <v>0.65960950913270633</v>
      </c>
      <c r="I522" s="52">
        <f t="shared" ref="I522:I585" si="419">TRUNC((F522/6)+31)</f>
        <v>10</v>
      </c>
      <c r="J522" s="52">
        <f t="shared" ref="J522:J585" si="420">6*I522-183</f>
        <v>-123</v>
      </c>
      <c r="K522" s="52">
        <f t="shared" ref="K522:K585" si="421">+G522-((J522*PI())/180)</f>
        <v>1.0428167747740691E-2</v>
      </c>
      <c r="L522" s="52">
        <f t="shared" ref="L522:L585" si="422">COS(H522)*SIN(K522)</f>
        <v>8.2405182003307386E-3</v>
      </c>
      <c r="M522" s="52">
        <f t="shared" ref="M522:M585" si="423">(1/2)*LN((1+L522)/(1-L522))</f>
        <v>8.2407047351923356E-3</v>
      </c>
      <c r="N522" s="52">
        <f t="shared" ref="N522:N585" si="424">ATAN((TAN(H522))/COS(K522))-H522</f>
        <v>2.6331516448263592E-5</v>
      </c>
      <c r="O522" s="52">
        <f t="shared" si="400"/>
        <v>6383614.8949712096</v>
      </c>
      <c r="P522" s="52">
        <f t="shared" si="401"/>
        <v>1.429008956041084E-7</v>
      </c>
      <c r="Q522" s="52">
        <f t="shared" ref="Q522:Q585" si="425">SIN(2*H522)</f>
        <v>0.96852098421787292</v>
      </c>
      <c r="R522" s="52">
        <f t="shared" ref="R522:R585" si="426">+Q522*(COS(H522))^2</f>
        <v>0.6048083884607216</v>
      </c>
      <c r="S522" s="52">
        <f t="shared" ref="S522:S585" si="427">H522+(Q522/2)</f>
        <v>1.1438700012416427</v>
      </c>
      <c r="T522" s="52">
        <f t="shared" ref="T522:T585" si="428">((3*S522)+R522)/4</f>
        <v>1.0091045980464124</v>
      </c>
      <c r="U522" s="52">
        <f t="shared" ref="U522:U585" si="429">(5*T522+R522*(COS(H522))^2)/3</f>
        <v>1.8077350808554593</v>
      </c>
      <c r="V522" s="52">
        <f t="shared" si="416"/>
        <v>5.0546225567071803E-3</v>
      </c>
      <c r="W522" s="52">
        <f t="shared" ref="W522:W585" si="430">(5/3)*V522^2</f>
        <v>4.2582015317955055E-5</v>
      </c>
      <c r="X522" s="52">
        <f t="shared" ref="X522:X585" si="431">(35/27)*V522^3</f>
        <v>1.6740578955036711E-7</v>
      </c>
      <c r="Y522" s="52">
        <f t="shared" si="402"/>
        <v>4182830.6908070073</v>
      </c>
      <c r="Z522" s="38" t="str">
        <f t="shared" ref="Z522:Z585" si="432">IF(E522&lt;-72,"C",IF(E522&lt;-64,"D",IF(E522&lt;-56,"E",IF(E522&lt;-48,"F",IF(E522&lt;-40,"G",IF(E522&lt;-32,"H",IF(E522&lt;-24,"J",IF(E522&lt;-16,"K",AA522))))))))</f>
        <v>S</v>
      </c>
      <c r="AA522" s="38" t="str">
        <f t="shared" ref="AA522:AA585" si="433">IF(E522&lt;-8,"L",IF(E522&lt;0,"M",IF(E522&lt;8,"N",IF(E522&lt;16,"P",IF(E522&lt;24,"Q",IF(E522&lt;32,"R",IF(E522&lt;40,"S",IF(E522&lt;48,"T","no"))))))))</f>
        <v>S</v>
      </c>
      <c r="AB522" s="38" t="str">
        <f t="shared" ref="AB522:AB585" si="434">IF(E522&lt;56,"U",IF(E522&lt;64,"V",IF(E522&lt;72,"W",IF(E522&lt;84,"X","no"))))</f>
        <v>U</v>
      </c>
      <c r="AC522" s="50">
        <f t="shared" si="415"/>
        <v>552605.48799842387</v>
      </c>
      <c r="AD522" s="50">
        <f t="shared" si="403"/>
        <v>4182998.7810916337</v>
      </c>
      <c r="AE522" s="51">
        <f t="shared" si="404"/>
        <v>10</v>
      </c>
      <c r="AF522" s="51" t="str">
        <f t="shared" si="405"/>
        <v>S</v>
      </c>
      <c r="AG522" s="40">
        <f t="shared" si="406"/>
        <v>-122</v>
      </c>
      <c r="AH522" s="41">
        <f t="shared" si="407"/>
        <v>-24</v>
      </c>
      <c r="AI522" s="42">
        <f t="shared" si="408"/>
        <v>-9.0359999999999996</v>
      </c>
      <c r="AJ522" s="40">
        <f t="shared" si="409"/>
        <v>37</v>
      </c>
      <c r="AK522" s="41">
        <f t="shared" si="410"/>
        <v>47</v>
      </c>
      <c r="AL522" s="42">
        <f t="shared" si="411"/>
        <v>34.228000000000002</v>
      </c>
      <c r="AM522" s="43" t="str">
        <f t="shared" si="412"/>
        <v>-37º -47' -34,228" S</v>
      </c>
      <c r="AN522" s="43" t="str">
        <f t="shared" si="413"/>
        <v>122º 24' 9,036" W</v>
      </c>
      <c r="AO522" s="43" t="str">
        <f t="shared" si="414"/>
        <v>10 S 552605 4182999</v>
      </c>
    </row>
    <row r="523" spans="5:41" x14ac:dyDescent="0.25">
      <c r="E523" s="53">
        <v>37.783827000000002</v>
      </c>
      <c r="F523" s="53">
        <v>-122.403493</v>
      </c>
      <c r="G523" s="52">
        <f t="shared" si="417"/>
        <v>-2.1363439687918317</v>
      </c>
      <c r="H523" s="52">
        <f t="shared" si="418"/>
        <v>0.65945218515393156</v>
      </c>
      <c r="I523" s="52">
        <f t="shared" si="419"/>
        <v>10</v>
      </c>
      <c r="J523" s="52">
        <f t="shared" si="420"/>
        <v>-123</v>
      </c>
      <c r="K523" s="52">
        <f t="shared" si="421"/>
        <v>1.0411011161193695E-2</v>
      </c>
      <c r="L523" s="52">
        <f t="shared" si="422"/>
        <v>8.2279648595010562E-3</v>
      </c>
      <c r="M523" s="52">
        <f t="shared" si="423"/>
        <v>8.2281505431538986E-3</v>
      </c>
      <c r="N523" s="52">
        <f t="shared" si="424"/>
        <v>2.6242819962885022E-5</v>
      </c>
      <c r="O523" s="52">
        <f t="shared" si="400"/>
        <v>6383611.6311506378</v>
      </c>
      <c r="P523" s="52">
        <f t="shared" si="401"/>
        <v>1.4250058700326618E-7</v>
      </c>
      <c r="Q523" s="52">
        <f t="shared" si="425"/>
        <v>0.96844261035408852</v>
      </c>
      <c r="R523" s="52">
        <f t="shared" si="426"/>
        <v>0.60490700380678497</v>
      </c>
      <c r="S523" s="52">
        <f t="shared" si="427"/>
        <v>1.1436734903309758</v>
      </c>
      <c r="T523" s="52">
        <f t="shared" si="428"/>
        <v>1.0089818686999281</v>
      </c>
      <c r="U523" s="52">
        <f t="shared" si="429"/>
        <v>1.8075817815550588</v>
      </c>
      <c r="V523" s="52">
        <f t="shared" si="416"/>
        <v>5.0546225567071803E-3</v>
      </c>
      <c r="W523" s="52">
        <f t="shared" si="430"/>
        <v>4.2582015317955055E-5</v>
      </c>
      <c r="X523" s="52">
        <f t="shared" si="431"/>
        <v>1.6740578955036711E-7</v>
      </c>
      <c r="Y523" s="52">
        <f t="shared" si="402"/>
        <v>4181830.6048319195</v>
      </c>
      <c r="Z523" s="38" t="str">
        <f t="shared" si="432"/>
        <v>S</v>
      </c>
      <c r="AA523" s="38" t="str">
        <f t="shared" si="433"/>
        <v>S</v>
      </c>
      <c r="AB523" s="38" t="str">
        <f t="shared" si="434"/>
        <v>U</v>
      </c>
      <c r="AC523" s="50">
        <f t="shared" si="415"/>
        <v>552525.32000509859</v>
      </c>
      <c r="AD523" s="50">
        <f t="shared" si="403"/>
        <v>4181998.1288265409</v>
      </c>
      <c r="AE523" s="51">
        <f t="shared" si="404"/>
        <v>10</v>
      </c>
      <c r="AF523" s="51" t="str">
        <f t="shared" si="405"/>
        <v>S</v>
      </c>
      <c r="AG523" s="40">
        <f t="shared" si="406"/>
        <v>-122</v>
      </c>
      <c r="AH523" s="41">
        <f t="shared" si="407"/>
        <v>-24</v>
      </c>
      <c r="AI523" s="42">
        <f t="shared" si="408"/>
        <v>-12.574999999999999</v>
      </c>
      <c r="AJ523" s="40">
        <f t="shared" si="409"/>
        <v>37</v>
      </c>
      <c r="AK523" s="41">
        <f t="shared" si="410"/>
        <v>47</v>
      </c>
      <c r="AL523" s="42">
        <f t="shared" si="411"/>
        <v>1.7769999999999999</v>
      </c>
      <c r="AM523" s="43" t="str">
        <f t="shared" si="412"/>
        <v>-37º -47' -1,777" S</v>
      </c>
      <c r="AN523" s="43" t="str">
        <f t="shared" si="413"/>
        <v>122º 24' 12,575" W</v>
      </c>
      <c r="AO523" s="43" t="str">
        <f t="shared" si="414"/>
        <v>10 S 552525 4181998</v>
      </c>
    </row>
    <row r="524" spans="5:41" x14ac:dyDescent="0.25">
      <c r="E524" s="53">
        <v>37.803629999999998</v>
      </c>
      <c r="F524" s="53">
        <v>-122.399224</v>
      </c>
      <c r="G524" s="52">
        <f t="shared" si="417"/>
        <v>-2.1362694606860639</v>
      </c>
      <c r="H524" s="52">
        <f t="shared" si="418"/>
        <v>0.65979781270570392</v>
      </c>
      <c r="I524" s="52">
        <f t="shared" si="419"/>
        <v>10</v>
      </c>
      <c r="J524" s="52">
        <f t="shared" si="420"/>
        <v>-123</v>
      </c>
      <c r="K524" s="52">
        <f t="shared" si="421"/>
        <v>1.0485519266961507E-2</v>
      </c>
      <c r="L524" s="52">
        <f t="shared" si="422"/>
        <v>8.2846266139255213E-3</v>
      </c>
      <c r="M524" s="52">
        <f t="shared" si="423"/>
        <v>8.2848161602858336E-3</v>
      </c>
      <c r="N524" s="52">
        <f t="shared" si="424"/>
        <v>2.6624524444129882E-5</v>
      </c>
      <c r="O524" s="52">
        <f t="shared" si="400"/>
        <v>6383618.8018435761</v>
      </c>
      <c r="P524" s="52">
        <f t="shared" si="401"/>
        <v>1.4439266575065816E-7</v>
      </c>
      <c r="Q524" s="52">
        <f t="shared" si="425"/>
        <v>0.96861466507327154</v>
      </c>
      <c r="R524" s="52">
        <f t="shared" si="426"/>
        <v>0.604690228389553</v>
      </c>
      <c r="S524" s="52">
        <f t="shared" si="427"/>
        <v>1.1441051452423396</v>
      </c>
      <c r="T524" s="52">
        <f t="shared" si="428"/>
        <v>1.009251416029143</v>
      </c>
      <c r="U524" s="52">
        <f t="shared" si="429"/>
        <v>1.8079184197468832</v>
      </c>
      <c r="V524" s="52">
        <f t="shared" si="416"/>
        <v>5.0546225567071803E-3</v>
      </c>
      <c r="W524" s="52">
        <f t="shared" si="430"/>
        <v>4.2582015317955055E-5</v>
      </c>
      <c r="X524" s="52">
        <f t="shared" si="431"/>
        <v>1.6740578955036711E-7</v>
      </c>
      <c r="Y524" s="52">
        <f t="shared" si="402"/>
        <v>4184027.7116374508</v>
      </c>
      <c r="Z524" s="38" t="str">
        <f t="shared" si="432"/>
        <v>S</v>
      </c>
      <c r="AA524" s="38" t="str">
        <f t="shared" si="433"/>
        <v>S</v>
      </c>
      <c r="AB524" s="38" t="str">
        <f t="shared" si="434"/>
        <v>U</v>
      </c>
      <c r="AC524" s="50">
        <f t="shared" si="415"/>
        <v>552887.11075612169</v>
      </c>
      <c r="AD524" s="50">
        <f t="shared" si="403"/>
        <v>4184197.6724768234</v>
      </c>
      <c r="AE524" s="51">
        <f t="shared" si="404"/>
        <v>10</v>
      </c>
      <c r="AF524" s="51" t="str">
        <f t="shared" si="405"/>
        <v>S</v>
      </c>
      <c r="AG524" s="40">
        <f t="shared" si="406"/>
        <v>-122</v>
      </c>
      <c r="AH524" s="41">
        <f t="shared" si="407"/>
        <v>-23</v>
      </c>
      <c r="AI524" s="42">
        <f t="shared" si="408"/>
        <v>-57.206000000000003</v>
      </c>
      <c r="AJ524" s="40">
        <f t="shared" si="409"/>
        <v>37</v>
      </c>
      <c r="AK524" s="41">
        <f t="shared" si="410"/>
        <v>48</v>
      </c>
      <c r="AL524" s="42">
        <f t="shared" si="411"/>
        <v>13.068</v>
      </c>
      <c r="AM524" s="43" t="str">
        <f t="shared" si="412"/>
        <v>-37º -48' -13,068" S</v>
      </c>
      <c r="AN524" s="43" t="str">
        <f t="shared" si="413"/>
        <v>122º 23' 57,206" W</v>
      </c>
      <c r="AO524" s="43" t="str">
        <f t="shared" si="414"/>
        <v>10 S 552887 4184198</v>
      </c>
    </row>
    <row r="525" spans="5:41" x14ac:dyDescent="0.25">
      <c r="E525" s="53">
        <v>37.795028686522997</v>
      </c>
      <c r="F525" s="53">
        <v>-122.40623474121</v>
      </c>
      <c r="G525" s="52">
        <f t="shared" si="417"/>
        <v>-2.1363918212031834</v>
      </c>
      <c r="H525" s="52">
        <f t="shared" si="418"/>
        <v>0.65964769146553404</v>
      </c>
      <c r="I525" s="52">
        <f t="shared" si="419"/>
        <v>10</v>
      </c>
      <c r="J525" s="52">
        <f t="shared" si="420"/>
        <v>-123</v>
      </c>
      <c r="K525" s="52">
        <f t="shared" si="421"/>
        <v>1.0363158749842061E-2</v>
      </c>
      <c r="L525" s="52">
        <f t="shared" si="422"/>
        <v>8.1889063290806474E-3</v>
      </c>
      <c r="M525" s="52">
        <f t="shared" si="423"/>
        <v>8.1890893808494684E-3</v>
      </c>
      <c r="N525" s="52">
        <f t="shared" si="424"/>
        <v>2.6004741643381735E-5</v>
      </c>
      <c r="O525" s="52">
        <f t="shared" si="400"/>
        <v>6383615.6871369509</v>
      </c>
      <c r="P525" s="52">
        <f t="shared" si="401"/>
        <v>1.4110803573749874E-7</v>
      </c>
      <c r="Q525" s="52">
        <f t="shared" si="425"/>
        <v>0.96853999099705923</v>
      </c>
      <c r="R525" s="52">
        <f t="shared" si="426"/>
        <v>0.6047844402087641</v>
      </c>
      <c r="S525" s="52">
        <f t="shared" si="427"/>
        <v>1.1439176869640637</v>
      </c>
      <c r="T525" s="52">
        <f t="shared" si="428"/>
        <v>1.0091343752752389</v>
      </c>
      <c r="U525" s="52">
        <f t="shared" si="429"/>
        <v>1.8077722694860106</v>
      </c>
      <c r="V525" s="52">
        <f t="shared" si="416"/>
        <v>5.0546225567071803E-3</v>
      </c>
      <c r="W525" s="52">
        <f t="shared" si="430"/>
        <v>4.2582015317955055E-5</v>
      </c>
      <c r="X525" s="52">
        <f t="shared" si="431"/>
        <v>1.6740578955036711E-7</v>
      </c>
      <c r="Y525" s="52">
        <f t="shared" si="402"/>
        <v>4183073.4106533276</v>
      </c>
      <c r="Z525" s="38" t="str">
        <f t="shared" si="432"/>
        <v>S</v>
      </c>
      <c r="AA525" s="38" t="str">
        <f t="shared" si="433"/>
        <v>S</v>
      </c>
      <c r="AB525" s="38" t="str">
        <f t="shared" si="434"/>
        <v>U</v>
      </c>
      <c r="AC525" s="50">
        <f t="shared" si="415"/>
        <v>552276.00189381186</v>
      </c>
      <c r="AD525" s="50">
        <f t="shared" si="403"/>
        <v>4183239.4149534469</v>
      </c>
      <c r="AE525" s="51">
        <f t="shared" si="404"/>
        <v>10</v>
      </c>
      <c r="AF525" s="51" t="str">
        <f t="shared" si="405"/>
        <v>S</v>
      </c>
      <c r="AG525" s="40">
        <f t="shared" si="406"/>
        <v>-122</v>
      </c>
      <c r="AH525" s="41">
        <f t="shared" si="407"/>
        <v>-24</v>
      </c>
      <c r="AI525" s="42">
        <f t="shared" si="408"/>
        <v>-22.445</v>
      </c>
      <c r="AJ525" s="40">
        <f t="shared" si="409"/>
        <v>37</v>
      </c>
      <c r="AK525" s="41">
        <f t="shared" si="410"/>
        <v>47</v>
      </c>
      <c r="AL525" s="42">
        <f t="shared" si="411"/>
        <v>42.103000000000002</v>
      </c>
      <c r="AM525" s="43" t="str">
        <f t="shared" si="412"/>
        <v>-37º -47' -42,103" S</v>
      </c>
      <c r="AN525" s="43" t="str">
        <f t="shared" si="413"/>
        <v>122º 24' 22,445" W</v>
      </c>
      <c r="AO525" s="43" t="str">
        <f t="shared" si="414"/>
        <v>10 S 552276 4183239</v>
      </c>
    </row>
    <row r="526" spans="5:41" x14ac:dyDescent="0.25">
      <c r="E526" s="53">
        <v>37.788162</v>
      </c>
      <c r="F526" s="53">
        <v>-122.40943900000001</v>
      </c>
      <c r="G526" s="52">
        <f t="shared" si="417"/>
        <v>-2.1364477460691553</v>
      </c>
      <c r="H526" s="52">
        <f t="shared" si="418"/>
        <v>0.65952784517700547</v>
      </c>
      <c r="I526" s="52">
        <f t="shared" si="419"/>
        <v>10</v>
      </c>
      <c r="J526" s="52">
        <f t="shared" si="420"/>
        <v>-123</v>
      </c>
      <c r="K526" s="52">
        <f t="shared" si="421"/>
        <v>1.0307233883870115E-2</v>
      </c>
      <c r="L526" s="52">
        <f t="shared" si="422"/>
        <v>8.1454733597657435E-3</v>
      </c>
      <c r="M526" s="52">
        <f t="shared" si="423"/>
        <v>8.145653514225434E-3</v>
      </c>
      <c r="N526" s="52">
        <f t="shared" si="424"/>
        <v>2.5723237684682765E-5</v>
      </c>
      <c r="O526" s="52">
        <f t="shared" si="400"/>
        <v>6383613.2007489717</v>
      </c>
      <c r="P526" s="52">
        <f t="shared" si="401"/>
        <v>1.3964105173448604E-7</v>
      </c>
      <c r="Q526" s="52">
        <f t="shared" si="425"/>
        <v>0.96848031376857691</v>
      </c>
      <c r="R526" s="52">
        <f t="shared" si="426"/>
        <v>0.60485958980149956</v>
      </c>
      <c r="S526" s="52">
        <f t="shared" si="427"/>
        <v>1.1437680020612939</v>
      </c>
      <c r="T526" s="52">
        <f t="shared" si="428"/>
        <v>1.0090408989963453</v>
      </c>
      <c r="U526" s="52">
        <f t="shared" si="429"/>
        <v>1.8076555200399511</v>
      </c>
      <c r="V526" s="52">
        <f t="shared" si="416"/>
        <v>5.0546225567071803E-3</v>
      </c>
      <c r="W526" s="52">
        <f t="shared" si="430"/>
        <v>4.2582015317955055E-5</v>
      </c>
      <c r="X526" s="52">
        <f t="shared" si="431"/>
        <v>1.6740578955036711E-7</v>
      </c>
      <c r="Y526" s="52">
        <f t="shared" si="402"/>
        <v>4182311.5645585796</v>
      </c>
      <c r="Z526" s="38" t="str">
        <f t="shared" si="432"/>
        <v>S</v>
      </c>
      <c r="AA526" s="38" t="str">
        <f t="shared" si="433"/>
        <v>S</v>
      </c>
      <c r="AB526" s="38" t="str">
        <f t="shared" si="434"/>
        <v>U</v>
      </c>
      <c r="AC526" s="50">
        <f t="shared" si="415"/>
        <v>551998.7037225212</v>
      </c>
      <c r="AD526" s="50">
        <f t="shared" si="403"/>
        <v>4182475.7717811596</v>
      </c>
      <c r="AE526" s="51">
        <f t="shared" si="404"/>
        <v>10</v>
      </c>
      <c r="AF526" s="51" t="str">
        <f t="shared" si="405"/>
        <v>S</v>
      </c>
      <c r="AG526" s="40">
        <f t="shared" si="406"/>
        <v>-122</v>
      </c>
      <c r="AH526" s="41">
        <f t="shared" si="407"/>
        <v>-24</v>
      </c>
      <c r="AI526" s="42">
        <f t="shared" si="408"/>
        <v>-33.979999999999997</v>
      </c>
      <c r="AJ526" s="40">
        <f t="shared" si="409"/>
        <v>37</v>
      </c>
      <c r="AK526" s="41">
        <f t="shared" si="410"/>
        <v>47</v>
      </c>
      <c r="AL526" s="42">
        <f t="shared" si="411"/>
        <v>17.382999999999999</v>
      </c>
      <c r="AM526" s="43" t="str">
        <f t="shared" si="412"/>
        <v>-37º -47' -17,383" S</v>
      </c>
      <c r="AN526" s="43" t="str">
        <f t="shared" si="413"/>
        <v>122º 24' 33,98" W</v>
      </c>
      <c r="AO526" s="43" t="str">
        <f t="shared" si="414"/>
        <v>10 S 551999 4182476</v>
      </c>
    </row>
    <row r="527" spans="5:41" x14ac:dyDescent="0.25">
      <c r="E527" s="53">
        <v>37.790314000000002</v>
      </c>
      <c r="F527" s="53">
        <v>-122.40030299999999</v>
      </c>
      <c r="G527" s="52">
        <f t="shared" si="417"/>
        <v>-2.1362882927886928</v>
      </c>
      <c r="H527" s="52">
        <f t="shared" si="418"/>
        <v>0.65956540466250846</v>
      </c>
      <c r="I527" s="52">
        <f t="shared" si="419"/>
        <v>10</v>
      </c>
      <c r="J527" s="52">
        <f t="shared" si="420"/>
        <v>-123</v>
      </c>
      <c r="K527" s="52">
        <f t="shared" si="421"/>
        <v>1.0466687164332633E-2</v>
      </c>
      <c r="L527" s="52">
        <f t="shared" si="422"/>
        <v>8.2712386749559386E-3</v>
      </c>
      <c r="M527" s="52">
        <f t="shared" si="423"/>
        <v>8.2714273038557544E-3</v>
      </c>
      <c r="N527" s="52">
        <f t="shared" si="424"/>
        <v>2.6525805120192203E-5</v>
      </c>
      <c r="O527" s="52">
        <f t="shared" si="400"/>
        <v>6383613.9799590865</v>
      </c>
      <c r="P527" s="52">
        <f t="shared" si="401"/>
        <v>1.4397824116812571E-7</v>
      </c>
      <c r="Q527" s="52">
        <f t="shared" si="425"/>
        <v>0.9684990224286516</v>
      </c>
      <c r="R527" s="52">
        <f t="shared" si="426"/>
        <v>0.60483604410767966</v>
      </c>
      <c r="S527" s="52">
        <f t="shared" si="427"/>
        <v>1.1438149158768343</v>
      </c>
      <c r="T527" s="52">
        <f t="shared" si="428"/>
        <v>1.0090701979345456</v>
      </c>
      <c r="U527" s="52">
        <f t="shared" si="429"/>
        <v>1.8076921159880748</v>
      </c>
      <c r="V527" s="52">
        <f t="shared" si="416"/>
        <v>5.0546225567071803E-3</v>
      </c>
      <c r="W527" s="52">
        <f t="shared" si="430"/>
        <v>4.2582015317955055E-5</v>
      </c>
      <c r="X527" s="52">
        <f t="shared" si="431"/>
        <v>1.6740578955036711E-7</v>
      </c>
      <c r="Y527" s="52">
        <f t="shared" si="402"/>
        <v>4182550.3248591609</v>
      </c>
      <c r="Z527" s="38" t="str">
        <f t="shared" si="432"/>
        <v>S</v>
      </c>
      <c r="AA527" s="38" t="str">
        <f t="shared" si="433"/>
        <v>S</v>
      </c>
      <c r="AB527" s="38" t="str">
        <f t="shared" si="434"/>
        <v>U</v>
      </c>
      <c r="AC527" s="50">
        <f t="shared" si="415"/>
        <v>552801.60150520271</v>
      </c>
      <c r="AD527" s="50">
        <f t="shared" si="403"/>
        <v>4182719.6553839357</v>
      </c>
      <c r="AE527" s="51">
        <f t="shared" si="404"/>
        <v>10</v>
      </c>
      <c r="AF527" s="51" t="str">
        <f t="shared" si="405"/>
        <v>S</v>
      </c>
      <c r="AG527" s="40">
        <f t="shared" si="406"/>
        <v>-122</v>
      </c>
      <c r="AH527" s="41">
        <f t="shared" si="407"/>
        <v>-24</v>
      </c>
      <c r="AI527" s="42">
        <f t="shared" si="408"/>
        <v>-1.091</v>
      </c>
      <c r="AJ527" s="40">
        <f t="shared" si="409"/>
        <v>37</v>
      </c>
      <c r="AK527" s="41">
        <f t="shared" si="410"/>
        <v>47</v>
      </c>
      <c r="AL527" s="42">
        <f t="shared" si="411"/>
        <v>25.13</v>
      </c>
      <c r="AM527" s="43" t="str">
        <f t="shared" si="412"/>
        <v>-37º -47' -25,13" S</v>
      </c>
      <c r="AN527" s="43" t="str">
        <f t="shared" si="413"/>
        <v>122º 24' 1,091" W</v>
      </c>
      <c r="AO527" s="43" t="str">
        <f t="shared" si="414"/>
        <v>10 S 552802 4182720</v>
      </c>
    </row>
    <row r="528" spans="5:41" x14ac:dyDescent="0.25">
      <c r="E528" s="53">
        <v>37.777546999999998</v>
      </c>
      <c r="F528" s="53">
        <v>-122.39111699999999</v>
      </c>
      <c r="G528" s="52">
        <f t="shared" si="417"/>
        <v>-2.1361279668436044</v>
      </c>
      <c r="H528" s="52">
        <f t="shared" si="418"/>
        <v>0.65934257847690625</v>
      </c>
      <c r="I528" s="52">
        <f t="shared" si="419"/>
        <v>10</v>
      </c>
      <c r="J528" s="52">
        <f t="shared" si="420"/>
        <v>-123</v>
      </c>
      <c r="K528" s="52">
        <f t="shared" si="421"/>
        <v>1.0627013109421046E-2</v>
      </c>
      <c r="L528" s="52">
        <f t="shared" si="422"/>
        <v>8.3993813849340387E-3</v>
      </c>
      <c r="M528" s="52">
        <f t="shared" si="423"/>
        <v>8.3995789176494074E-3</v>
      </c>
      <c r="N528" s="52">
        <f t="shared" si="424"/>
        <v>2.7341544986625443E-5</v>
      </c>
      <c r="O528" s="52">
        <f t="shared" si="400"/>
        <v>6383609.3574254662</v>
      </c>
      <c r="P528" s="52">
        <f t="shared" si="401"/>
        <v>1.4852549921014922E-7</v>
      </c>
      <c r="Q528" s="52">
        <f t="shared" si="425"/>
        <v>0.96838795108230913</v>
      </c>
      <c r="R528" s="52">
        <f t="shared" si="426"/>
        <v>0.60497565195115532</v>
      </c>
      <c r="S528" s="52">
        <f t="shared" si="427"/>
        <v>1.1435365540180609</v>
      </c>
      <c r="T528" s="52">
        <f t="shared" si="428"/>
        <v>1.0088963285013346</v>
      </c>
      <c r="U528" s="52">
        <f t="shared" si="429"/>
        <v>1.8074749125232108</v>
      </c>
      <c r="V528" s="52">
        <f t="shared" si="416"/>
        <v>5.0546225567071803E-3</v>
      </c>
      <c r="W528" s="52">
        <f t="shared" si="430"/>
        <v>4.2582015317955055E-5</v>
      </c>
      <c r="X528" s="52">
        <f t="shared" si="431"/>
        <v>1.6740578955036711E-7</v>
      </c>
      <c r="Y528" s="52">
        <f t="shared" si="402"/>
        <v>4181133.8518086905</v>
      </c>
      <c r="Z528" s="38" t="str">
        <f t="shared" si="432"/>
        <v>S</v>
      </c>
      <c r="AA528" s="38" t="str">
        <f t="shared" si="433"/>
        <v>S</v>
      </c>
      <c r="AB528" s="38" t="str">
        <f t="shared" si="434"/>
        <v>U</v>
      </c>
      <c r="AC528" s="50">
        <f t="shared" si="415"/>
        <v>553619.63323176792</v>
      </c>
      <c r="AD528" s="50">
        <f t="shared" si="403"/>
        <v>4181308.3895770367</v>
      </c>
      <c r="AE528" s="51">
        <f t="shared" si="404"/>
        <v>10</v>
      </c>
      <c r="AF528" s="51" t="str">
        <f t="shared" si="405"/>
        <v>S</v>
      </c>
      <c r="AG528" s="40">
        <f t="shared" si="406"/>
        <v>-122</v>
      </c>
      <c r="AH528" s="41">
        <f t="shared" si="407"/>
        <v>-23</v>
      </c>
      <c r="AI528" s="42">
        <f t="shared" si="408"/>
        <v>-28.021000000000001</v>
      </c>
      <c r="AJ528" s="40">
        <f t="shared" si="409"/>
        <v>37</v>
      </c>
      <c r="AK528" s="41">
        <f t="shared" si="410"/>
        <v>46</v>
      </c>
      <c r="AL528" s="42">
        <f t="shared" si="411"/>
        <v>39.168999999999997</v>
      </c>
      <c r="AM528" s="43" t="str">
        <f t="shared" si="412"/>
        <v>-37º -46' -39,169" S</v>
      </c>
      <c r="AN528" s="43" t="str">
        <f t="shared" si="413"/>
        <v>122º 23' 28,021" W</v>
      </c>
      <c r="AO528" s="43" t="str">
        <f t="shared" si="414"/>
        <v>10 S 553620 4181308</v>
      </c>
    </row>
    <row r="529" spans="5:41" x14ac:dyDescent="0.25">
      <c r="E529" s="53">
        <v>37.733592000000002</v>
      </c>
      <c r="F529" s="53">
        <v>-122.414224</v>
      </c>
      <c r="G529" s="52">
        <f t="shared" si="417"/>
        <v>-2.1365312600738631</v>
      </c>
      <c r="H529" s="52">
        <f t="shared" si="418"/>
        <v>0.65857541900419214</v>
      </c>
      <c r="I529" s="52">
        <f t="shared" si="419"/>
        <v>10</v>
      </c>
      <c r="J529" s="52">
        <f t="shared" si="420"/>
        <v>-123</v>
      </c>
      <c r="K529" s="52">
        <f t="shared" si="421"/>
        <v>1.0223719879162374E-2</v>
      </c>
      <c r="L529" s="52">
        <f t="shared" si="422"/>
        <v>8.0854399777786773E-3</v>
      </c>
      <c r="M529" s="52">
        <f t="shared" si="423"/>
        <v>8.0856161781231884E-3</v>
      </c>
      <c r="N529" s="52">
        <f t="shared" si="424"/>
        <v>2.5295629527133379E-5</v>
      </c>
      <c r="O529" s="52">
        <f t="shared" si="400"/>
        <v>6383593.4468277665</v>
      </c>
      <c r="P529" s="52">
        <f t="shared" si="401"/>
        <v>1.3779335625535379E-7</v>
      </c>
      <c r="Q529" s="52">
        <f t="shared" si="425"/>
        <v>0.96800407713255265</v>
      </c>
      <c r="R529" s="52">
        <f t="shared" si="426"/>
        <v>0.60545483206962725</v>
      </c>
      <c r="S529" s="52">
        <f t="shared" si="427"/>
        <v>1.1425774575704684</v>
      </c>
      <c r="T529" s="52">
        <f t="shared" si="428"/>
        <v>1.008296801195258</v>
      </c>
      <c r="U529" s="52">
        <f t="shared" si="429"/>
        <v>1.806725388251853</v>
      </c>
      <c r="V529" s="52">
        <f t="shared" si="416"/>
        <v>5.0546225567071803E-3</v>
      </c>
      <c r="W529" s="52">
        <f t="shared" si="430"/>
        <v>4.2582015317955055E-5</v>
      </c>
      <c r="X529" s="52">
        <f t="shared" si="431"/>
        <v>1.6740578955036711E-7</v>
      </c>
      <c r="Y529" s="52">
        <f t="shared" si="402"/>
        <v>4176257.1562246247</v>
      </c>
      <c r="Z529" s="38" t="str">
        <f t="shared" si="432"/>
        <v>S</v>
      </c>
      <c r="AA529" s="38" t="str">
        <f t="shared" si="433"/>
        <v>S</v>
      </c>
      <c r="AB529" s="38" t="str">
        <f t="shared" si="434"/>
        <v>U</v>
      </c>
      <c r="AC529" s="50">
        <f t="shared" si="415"/>
        <v>551615.28881897964</v>
      </c>
      <c r="AD529" s="50">
        <f t="shared" si="403"/>
        <v>4176418.6332617579</v>
      </c>
      <c r="AE529" s="51">
        <f t="shared" si="404"/>
        <v>10</v>
      </c>
      <c r="AF529" s="51" t="str">
        <f t="shared" si="405"/>
        <v>S</v>
      </c>
      <c r="AG529" s="40">
        <f t="shared" si="406"/>
        <v>-122</v>
      </c>
      <c r="AH529" s="41">
        <f t="shared" si="407"/>
        <v>-24</v>
      </c>
      <c r="AI529" s="42">
        <f t="shared" si="408"/>
        <v>-51.206000000000003</v>
      </c>
      <c r="AJ529" s="40">
        <f t="shared" si="409"/>
        <v>37</v>
      </c>
      <c r="AK529" s="41">
        <f t="shared" si="410"/>
        <v>44</v>
      </c>
      <c r="AL529" s="42">
        <f t="shared" si="411"/>
        <v>0.93100000000000005</v>
      </c>
      <c r="AM529" s="43" t="str">
        <f t="shared" si="412"/>
        <v>-37º -44' -0,931" S</v>
      </c>
      <c r="AN529" s="43" t="str">
        <f t="shared" si="413"/>
        <v>122º 24' 51,206" W</v>
      </c>
      <c r="AO529" s="43" t="str">
        <f t="shared" si="414"/>
        <v>10 S 551615 4176419</v>
      </c>
    </row>
    <row r="530" spans="5:41" x14ac:dyDescent="0.25">
      <c r="E530" s="53">
        <v>37.755969999999998</v>
      </c>
      <c r="F530" s="53">
        <v>-122.38916399999999</v>
      </c>
      <c r="G530" s="52">
        <f t="shared" si="417"/>
        <v>-2.1360938805633132</v>
      </c>
      <c r="H530" s="52">
        <f t="shared" si="418"/>
        <v>0.65896598878420343</v>
      </c>
      <c r="I530" s="52">
        <f t="shared" si="419"/>
        <v>10</v>
      </c>
      <c r="J530" s="52">
        <f t="shared" si="420"/>
        <v>-123</v>
      </c>
      <c r="K530" s="52">
        <f t="shared" si="421"/>
        <v>1.066109938971227E-2</v>
      </c>
      <c r="L530" s="52">
        <f t="shared" si="422"/>
        <v>8.4287803375108061E-3</v>
      </c>
      <c r="M530" s="52">
        <f t="shared" si="423"/>
        <v>8.4289799517260604E-3</v>
      </c>
      <c r="N530" s="52">
        <f t="shared" si="424"/>
        <v>2.7511881630082335E-5</v>
      </c>
      <c r="O530" s="52">
        <f t="shared" si="400"/>
        <v>6383601.5462943567</v>
      </c>
      <c r="P530" s="52">
        <f t="shared" si="401"/>
        <v>1.4965438793288191E-7</v>
      </c>
      <c r="Q530" s="52">
        <f t="shared" si="425"/>
        <v>0.96819979662377986</v>
      </c>
      <c r="R530" s="52">
        <f t="shared" si="426"/>
        <v>0.60521116083736626</v>
      </c>
      <c r="S530" s="52">
        <f t="shared" si="427"/>
        <v>1.1430658870960935</v>
      </c>
      <c r="T530" s="52">
        <f t="shared" si="428"/>
        <v>1.0086022055314117</v>
      </c>
      <c r="U530" s="52">
        <f t="shared" si="429"/>
        <v>1.807107313612587</v>
      </c>
      <c r="V530" s="52">
        <f t="shared" si="416"/>
        <v>5.0546225567071803E-3</v>
      </c>
      <c r="W530" s="52">
        <f t="shared" si="430"/>
        <v>4.2582015317955055E-5</v>
      </c>
      <c r="X530" s="52">
        <f t="shared" si="431"/>
        <v>1.6740578955036711E-7</v>
      </c>
      <c r="Y530" s="52">
        <f t="shared" si="402"/>
        <v>4178739.9339176733</v>
      </c>
      <c r="Z530" s="38" t="str">
        <f t="shared" si="432"/>
        <v>S</v>
      </c>
      <c r="AA530" s="38" t="str">
        <f t="shared" si="433"/>
        <v>S</v>
      </c>
      <c r="AB530" s="38" t="str">
        <f t="shared" si="434"/>
        <v>U</v>
      </c>
      <c r="AC530" s="50">
        <f t="shared" si="415"/>
        <v>553807.25213768624</v>
      </c>
      <c r="AD530" s="50">
        <f t="shared" si="403"/>
        <v>4178915.5588340717</v>
      </c>
      <c r="AE530" s="51">
        <f t="shared" si="404"/>
        <v>10</v>
      </c>
      <c r="AF530" s="51" t="str">
        <f t="shared" si="405"/>
        <v>S</v>
      </c>
      <c r="AG530" s="40">
        <f t="shared" si="406"/>
        <v>-122</v>
      </c>
      <c r="AH530" s="41">
        <f t="shared" si="407"/>
        <v>-23</v>
      </c>
      <c r="AI530" s="42">
        <f t="shared" si="408"/>
        <v>-20.99</v>
      </c>
      <c r="AJ530" s="40">
        <f t="shared" si="409"/>
        <v>37</v>
      </c>
      <c r="AK530" s="41">
        <f t="shared" si="410"/>
        <v>45</v>
      </c>
      <c r="AL530" s="42">
        <f t="shared" si="411"/>
        <v>21.492000000000001</v>
      </c>
      <c r="AM530" s="43" t="str">
        <f t="shared" si="412"/>
        <v>-37º -45' -21,492" S</v>
      </c>
      <c r="AN530" s="43" t="str">
        <f t="shared" si="413"/>
        <v>122º 23' 20,99" W</v>
      </c>
      <c r="AO530" s="43" t="str">
        <f t="shared" si="414"/>
        <v>10 S 553807 4178916</v>
      </c>
    </row>
    <row r="531" spans="5:41" x14ac:dyDescent="0.25">
      <c r="E531" s="53">
        <v>37.792293999999998</v>
      </c>
      <c r="F531" s="53">
        <v>-122.411838</v>
      </c>
      <c r="G531" s="52">
        <f t="shared" si="417"/>
        <v>-2.1364896165179106</v>
      </c>
      <c r="H531" s="52">
        <f t="shared" si="418"/>
        <v>0.65959996218169781</v>
      </c>
      <c r="I531" s="52">
        <f t="shared" si="419"/>
        <v>10</v>
      </c>
      <c r="J531" s="52">
        <f t="shared" si="420"/>
        <v>-123</v>
      </c>
      <c r="K531" s="52">
        <f t="shared" si="421"/>
        <v>1.026536343511486E-2</v>
      </c>
      <c r="L531" s="52">
        <f t="shared" si="422"/>
        <v>8.1119320320423693E-3</v>
      </c>
      <c r="M531" s="52">
        <f t="shared" si="423"/>
        <v>8.1121099700822673E-3</v>
      </c>
      <c r="N531" s="52">
        <f t="shared" si="424"/>
        <v>2.5515615393878477E-5</v>
      </c>
      <c r="O531" s="52">
        <f t="shared" si="400"/>
        <v>6383614.6969038723</v>
      </c>
      <c r="P531" s="52">
        <f t="shared" si="401"/>
        <v>1.3847785660545861E-7</v>
      </c>
      <c r="Q531" s="52">
        <f t="shared" si="425"/>
        <v>0.96851623095954398</v>
      </c>
      <c r="R531" s="52">
        <f t="shared" si="426"/>
        <v>0.60481437550087025</v>
      </c>
      <c r="S531" s="52">
        <f t="shared" si="427"/>
        <v>1.1438580776614697</v>
      </c>
      <c r="T531" s="52">
        <f t="shared" si="428"/>
        <v>1.0090971521213199</v>
      </c>
      <c r="U531" s="52">
        <f t="shared" si="429"/>
        <v>1.8077257813330541</v>
      </c>
      <c r="V531" s="52">
        <f t="shared" si="416"/>
        <v>5.0546225567071803E-3</v>
      </c>
      <c r="W531" s="52">
        <f t="shared" si="430"/>
        <v>4.2582015317955055E-5</v>
      </c>
      <c r="X531" s="52">
        <f t="shared" si="431"/>
        <v>1.6740578955036711E-7</v>
      </c>
      <c r="Y531" s="52">
        <f t="shared" si="402"/>
        <v>4182770.0021646209</v>
      </c>
      <c r="Z531" s="38" t="str">
        <f t="shared" si="432"/>
        <v>S</v>
      </c>
      <c r="AA531" s="38" t="str">
        <f t="shared" si="433"/>
        <v>S</v>
      </c>
      <c r="AB531" s="38" t="str">
        <f t="shared" si="434"/>
        <v>U</v>
      </c>
      <c r="AC531" s="50">
        <f t="shared" si="415"/>
        <v>551784.586818257</v>
      </c>
      <c r="AD531" s="50">
        <f t="shared" si="403"/>
        <v>4182932.8840446053</v>
      </c>
      <c r="AE531" s="51">
        <f t="shared" si="404"/>
        <v>10</v>
      </c>
      <c r="AF531" s="51" t="str">
        <f t="shared" si="405"/>
        <v>S</v>
      </c>
      <c r="AG531" s="40">
        <f t="shared" si="406"/>
        <v>-122</v>
      </c>
      <c r="AH531" s="41">
        <f t="shared" si="407"/>
        <v>-24</v>
      </c>
      <c r="AI531" s="42">
        <f t="shared" si="408"/>
        <v>-42.616999999999997</v>
      </c>
      <c r="AJ531" s="40">
        <f t="shared" si="409"/>
        <v>37</v>
      </c>
      <c r="AK531" s="41">
        <f t="shared" si="410"/>
        <v>47</v>
      </c>
      <c r="AL531" s="42">
        <f t="shared" si="411"/>
        <v>32.258000000000003</v>
      </c>
      <c r="AM531" s="43" t="str">
        <f t="shared" si="412"/>
        <v>-37º -47' -32,258" S</v>
      </c>
      <c r="AN531" s="43" t="str">
        <f t="shared" si="413"/>
        <v>122º 24' 42,617" W</v>
      </c>
      <c r="AO531" s="43" t="str">
        <f t="shared" si="414"/>
        <v>10 S 551785 4182933</v>
      </c>
    </row>
    <row r="532" spans="5:41" x14ac:dyDescent="0.25">
      <c r="E532" s="53">
        <v>37.766190000000002</v>
      </c>
      <c r="F532" s="53">
        <v>-122.399243</v>
      </c>
      <c r="G532" s="52">
        <f t="shared" si="417"/>
        <v>-2.1362697922986218</v>
      </c>
      <c r="H532" s="52">
        <f t="shared" si="418"/>
        <v>0.65914436143375732</v>
      </c>
      <c r="I532" s="52">
        <f t="shared" si="419"/>
        <v>10</v>
      </c>
      <c r="J532" s="52">
        <f t="shared" si="420"/>
        <v>-123</v>
      </c>
      <c r="K532" s="52">
        <f t="shared" si="421"/>
        <v>1.0485187654403649E-2</v>
      </c>
      <c r="L532" s="52">
        <f t="shared" si="422"/>
        <v>8.2885624818776222E-3</v>
      </c>
      <c r="M532" s="52">
        <f t="shared" si="423"/>
        <v>8.2887522985232148E-3</v>
      </c>
      <c r="N532" s="52">
        <f t="shared" si="424"/>
        <v>2.6613889836712978E-5</v>
      </c>
      <c r="O532" s="52">
        <f t="shared" si="400"/>
        <v>6383605.2458633576</v>
      </c>
      <c r="P532" s="52">
        <f t="shared" si="401"/>
        <v>1.4467641096249484E-7</v>
      </c>
      <c r="Q532" s="52">
        <f t="shared" si="425"/>
        <v>0.9682889849243641</v>
      </c>
      <c r="R532" s="52">
        <f t="shared" si="426"/>
        <v>0.60509967991076019</v>
      </c>
      <c r="S532" s="52">
        <f t="shared" si="427"/>
        <v>1.1432888538959394</v>
      </c>
      <c r="T532" s="52">
        <f t="shared" si="428"/>
        <v>1.0087415603996446</v>
      </c>
      <c r="U532" s="52">
        <f t="shared" si="429"/>
        <v>1.8072815079719013</v>
      </c>
      <c r="V532" s="52">
        <f t="shared" si="416"/>
        <v>5.0546225567071803E-3</v>
      </c>
      <c r="W532" s="52">
        <f t="shared" si="430"/>
        <v>4.2582015317955055E-5</v>
      </c>
      <c r="X532" s="52">
        <f t="shared" si="431"/>
        <v>1.6740578955036711E-7</v>
      </c>
      <c r="Y532" s="52">
        <f t="shared" si="402"/>
        <v>4179873.8180169631</v>
      </c>
      <c r="Z532" s="38" t="str">
        <f t="shared" si="432"/>
        <v>S</v>
      </c>
      <c r="AA532" s="38" t="str">
        <f t="shared" si="433"/>
        <v>S</v>
      </c>
      <c r="AB532" s="38" t="str">
        <f t="shared" si="434"/>
        <v>U</v>
      </c>
      <c r="AC532" s="50">
        <f t="shared" si="415"/>
        <v>552912.12520622672</v>
      </c>
      <c r="AD532" s="50">
        <f t="shared" si="403"/>
        <v>4180043.7106083171</v>
      </c>
      <c r="AE532" s="51">
        <f t="shared" si="404"/>
        <v>10</v>
      </c>
      <c r="AF532" s="51" t="str">
        <f t="shared" si="405"/>
        <v>S</v>
      </c>
      <c r="AG532" s="40">
        <f t="shared" si="406"/>
        <v>-122</v>
      </c>
      <c r="AH532" s="41">
        <f t="shared" si="407"/>
        <v>-23</v>
      </c>
      <c r="AI532" s="42">
        <f t="shared" si="408"/>
        <v>-57.274999999999999</v>
      </c>
      <c r="AJ532" s="40">
        <f t="shared" si="409"/>
        <v>37</v>
      </c>
      <c r="AK532" s="41">
        <f t="shared" si="410"/>
        <v>45</v>
      </c>
      <c r="AL532" s="42">
        <f t="shared" si="411"/>
        <v>58.283999999999999</v>
      </c>
      <c r="AM532" s="43" t="str">
        <f t="shared" si="412"/>
        <v>-37º -45' -58,284" S</v>
      </c>
      <c r="AN532" s="43" t="str">
        <f t="shared" si="413"/>
        <v>122º 23' 57,275" W</v>
      </c>
      <c r="AO532" s="43" t="str">
        <f t="shared" si="414"/>
        <v>10 S 552912 4180044</v>
      </c>
    </row>
    <row r="533" spans="5:41" x14ac:dyDescent="0.25">
      <c r="E533" s="53">
        <v>37.733488999999999</v>
      </c>
      <c r="F533" s="53">
        <v>-122.40543</v>
      </c>
      <c r="G533" s="52">
        <f t="shared" si="417"/>
        <v>-2.1363777758194424</v>
      </c>
      <c r="H533" s="52">
        <f t="shared" si="418"/>
        <v>0.65857362131506259</v>
      </c>
      <c r="I533" s="52">
        <f t="shared" si="419"/>
        <v>10</v>
      </c>
      <c r="J533" s="52">
        <f t="shared" si="420"/>
        <v>-123</v>
      </c>
      <c r="K533" s="52">
        <f t="shared" si="421"/>
        <v>1.0377204133583007E-2</v>
      </c>
      <c r="L533" s="52">
        <f t="shared" si="422"/>
        <v>8.2068302587473344E-3</v>
      </c>
      <c r="M533" s="52">
        <f t="shared" si="423"/>
        <v>8.2070145151760272E-3</v>
      </c>
      <c r="N533" s="52">
        <f t="shared" si="424"/>
        <v>2.6060829739771307E-5</v>
      </c>
      <c r="O533" s="52">
        <f t="shared" si="400"/>
        <v>6383593.4095519297</v>
      </c>
      <c r="P533" s="52">
        <f t="shared" si="401"/>
        <v>1.4196250251703082E-7</v>
      </c>
      <c r="Q533" s="52">
        <f t="shared" si="425"/>
        <v>0.96800317492196952</v>
      </c>
      <c r="R533" s="52">
        <f t="shared" si="426"/>
        <v>0.60545595225616367</v>
      </c>
      <c r="S533" s="52">
        <f t="shared" si="427"/>
        <v>1.1425752087760475</v>
      </c>
      <c r="T533" s="52">
        <f t="shared" si="428"/>
        <v>1.0082953946460764</v>
      </c>
      <c r="U533" s="52">
        <f t="shared" si="429"/>
        <v>1.8067236287485551</v>
      </c>
      <c r="V533" s="52">
        <f t="shared" si="416"/>
        <v>5.0546225567071803E-3</v>
      </c>
      <c r="W533" s="52">
        <f t="shared" si="430"/>
        <v>4.2582015317955055E-5</v>
      </c>
      <c r="X533" s="52">
        <f t="shared" si="431"/>
        <v>1.6740578955036711E-7</v>
      </c>
      <c r="Y533" s="52">
        <f t="shared" si="402"/>
        <v>4176245.7286791117</v>
      </c>
      <c r="Z533" s="38" t="str">
        <f t="shared" si="432"/>
        <v>S</v>
      </c>
      <c r="AA533" s="38" t="str">
        <f t="shared" si="433"/>
        <v>S</v>
      </c>
      <c r="AB533" s="38" t="str">
        <f t="shared" si="434"/>
        <v>U</v>
      </c>
      <c r="AC533" s="50">
        <f t="shared" si="415"/>
        <v>552390.24625032477</v>
      </c>
      <c r="AD533" s="50">
        <f t="shared" si="403"/>
        <v>4176412.0904437029</v>
      </c>
      <c r="AE533" s="51">
        <f t="shared" si="404"/>
        <v>10</v>
      </c>
      <c r="AF533" s="51" t="str">
        <f t="shared" si="405"/>
        <v>S</v>
      </c>
      <c r="AG533" s="40">
        <f t="shared" si="406"/>
        <v>-122</v>
      </c>
      <c r="AH533" s="41">
        <f t="shared" si="407"/>
        <v>-24</v>
      </c>
      <c r="AI533" s="42">
        <f t="shared" si="408"/>
        <v>-19.547999999999998</v>
      </c>
      <c r="AJ533" s="40">
        <f t="shared" si="409"/>
        <v>37</v>
      </c>
      <c r="AK533" s="41">
        <f t="shared" si="410"/>
        <v>44</v>
      </c>
      <c r="AL533" s="42">
        <f t="shared" si="411"/>
        <v>0.56000000000000005</v>
      </c>
      <c r="AM533" s="43" t="str">
        <f t="shared" si="412"/>
        <v>-37º -44' -0,56" S</v>
      </c>
      <c r="AN533" s="43" t="str">
        <f t="shared" si="413"/>
        <v>122º 24' 19,548" W</v>
      </c>
      <c r="AO533" s="43" t="str">
        <f t="shared" si="414"/>
        <v>10 S 552390 4176412</v>
      </c>
    </row>
    <row r="534" spans="5:41" x14ac:dyDescent="0.25">
      <c r="E534" s="53">
        <v>37.725985000000001</v>
      </c>
      <c r="F534" s="53">
        <v>-122.390844</v>
      </c>
      <c r="G534" s="52">
        <f t="shared" si="417"/>
        <v>-2.1361232020947467</v>
      </c>
      <c r="H534" s="52">
        <f t="shared" si="418"/>
        <v>0.658442651807993</v>
      </c>
      <c r="I534" s="52">
        <f t="shared" si="419"/>
        <v>10</v>
      </c>
      <c r="J534" s="52">
        <f t="shared" si="420"/>
        <v>-123</v>
      </c>
      <c r="K534" s="52">
        <f t="shared" si="421"/>
        <v>1.0631777858278735E-2</v>
      </c>
      <c r="L534" s="52">
        <f t="shared" si="422"/>
        <v>8.4090049141340301E-3</v>
      </c>
      <c r="M534" s="52">
        <f t="shared" si="423"/>
        <v>8.4092031266117181E-3</v>
      </c>
      <c r="N534" s="52">
        <f t="shared" si="424"/>
        <v>2.7353338296842722E-5</v>
      </c>
      <c r="O534" s="52">
        <f t="shared" si="400"/>
        <v>6383590.6939395275</v>
      </c>
      <c r="P534" s="52">
        <f t="shared" si="401"/>
        <v>1.4907367114189271E-7</v>
      </c>
      <c r="Q534" s="52">
        <f t="shared" si="425"/>
        <v>0.96793741127588406</v>
      </c>
      <c r="R534" s="52">
        <f t="shared" si="426"/>
        <v>0.60553752900718472</v>
      </c>
      <c r="S534" s="52">
        <f t="shared" si="427"/>
        <v>1.1424113574459351</v>
      </c>
      <c r="T534" s="52">
        <f t="shared" si="428"/>
        <v>1.0081929003362475</v>
      </c>
      <c r="U534" s="52">
        <f t="shared" si="429"/>
        <v>1.8065954017323194</v>
      </c>
      <c r="V534" s="52">
        <f t="shared" si="416"/>
        <v>5.0546225567071803E-3</v>
      </c>
      <c r="W534" s="52">
        <f t="shared" si="430"/>
        <v>4.2582015317955055E-5</v>
      </c>
      <c r="X534" s="52">
        <f t="shared" si="431"/>
        <v>1.6740578955036711E-7</v>
      </c>
      <c r="Y534" s="52">
        <f t="shared" si="402"/>
        <v>4175413.1826009527</v>
      </c>
      <c r="Z534" s="38" t="str">
        <f t="shared" si="432"/>
        <v>S</v>
      </c>
      <c r="AA534" s="38" t="str">
        <f t="shared" si="433"/>
        <v>S</v>
      </c>
      <c r="AB534" s="38" t="str">
        <f t="shared" si="434"/>
        <v>U</v>
      </c>
      <c r="AC534" s="50">
        <f t="shared" si="415"/>
        <v>553680.91348995594</v>
      </c>
      <c r="AD534" s="50">
        <f t="shared" si="403"/>
        <v>4175587.7951427829</v>
      </c>
      <c r="AE534" s="51">
        <f t="shared" si="404"/>
        <v>10</v>
      </c>
      <c r="AF534" s="51" t="str">
        <f t="shared" si="405"/>
        <v>S</v>
      </c>
      <c r="AG534" s="40">
        <f t="shared" si="406"/>
        <v>-122</v>
      </c>
      <c r="AH534" s="41">
        <f t="shared" si="407"/>
        <v>-23</v>
      </c>
      <c r="AI534" s="42">
        <f t="shared" si="408"/>
        <v>-27.038</v>
      </c>
      <c r="AJ534" s="40">
        <f t="shared" si="409"/>
        <v>37</v>
      </c>
      <c r="AK534" s="41">
        <f t="shared" si="410"/>
        <v>43</v>
      </c>
      <c r="AL534" s="42">
        <f t="shared" si="411"/>
        <v>33.545999999999999</v>
      </c>
      <c r="AM534" s="43" t="str">
        <f t="shared" si="412"/>
        <v>-37º -43' -33,546" S</v>
      </c>
      <c r="AN534" s="43" t="str">
        <f t="shared" si="413"/>
        <v>122º 23' 27,038" W</v>
      </c>
      <c r="AO534" s="43" t="str">
        <f t="shared" si="414"/>
        <v>10 S 553681 4175588</v>
      </c>
    </row>
    <row r="535" spans="5:41" x14ac:dyDescent="0.25">
      <c r="E535" s="53">
        <v>37.777473000000001</v>
      </c>
      <c r="F535" s="53">
        <v>-122.40008</v>
      </c>
      <c r="G535" s="52">
        <f t="shared" si="417"/>
        <v>-2.136284400704461</v>
      </c>
      <c r="H535" s="52">
        <f t="shared" si="418"/>
        <v>0.65934128693325988</v>
      </c>
      <c r="I535" s="52">
        <f t="shared" si="419"/>
        <v>10</v>
      </c>
      <c r="J535" s="52">
        <f t="shared" si="420"/>
        <v>-123</v>
      </c>
      <c r="K535" s="52">
        <f t="shared" si="421"/>
        <v>1.0470579248564427E-2</v>
      </c>
      <c r="L535" s="52">
        <f t="shared" si="422"/>
        <v>8.275751985647466E-3</v>
      </c>
      <c r="M535" s="52">
        <f t="shared" si="423"/>
        <v>8.275940923507882E-3</v>
      </c>
      <c r="N535" s="52">
        <f t="shared" si="424"/>
        <v>2.6542475067059534E-5</v>
      </c>
      <c r="O535" s="52">
        <f t="shared" si="400"/>
        <v>6383609.3306339439</v>
      </c>
      <c r="P535" s="52">
        <f t="shared" si="401"/>
        <v>1.441855121146084E-7</v>
      </c>
      <c r="Q535" s="52">
        <f t="shared" si="425"/>
        <v>0.96838730673067819</v>
      </c>
      <c r="R535" s="52">
        <f t="shared" si="426"/>
        <v>0.60497646058534571</v>
      </c>
      <c r="S535" s="52">
        <f t="shared" si="427"/>
        <v>1.143534940298599</v>
      </c>
      <c r="T535" s="52">
        <f t="shared" si="428"/>
        <v>1.0088953203702857</v>
      </c>
      <c r="U535" s="52">
        <f t="shared" si="429"/>
        <v>1.8074736529136743</v>
      </c>
      <c r="V535" s="52">
        <f t="shared" si="416"/>
        <v>5.0546225567071803E-3</v>
      </c>
      <c r="W535" s="52">
        <f t="shared" si="430"/>
        <v>4.2582015317955055E-5</v>
      </c>
      <c r="X535" s="52">
        <f t="shared" si="431"/>
        <v>1.6740578955036711E-7</v>
      </c>
      <c r="Y535" s="52">
        <f t="shared" si="402"/>
        <v>4181125.6416660412</v>
      </c>
      <c r="Z535" s="38" t="str">
        <f t="shared" si="432"/>
        <v>S</v>
      </c>
      <c r="AA535" s="38" t="str">
        <f t="shared" si="433"/>
        <v>S</v>
      </c>
      <c r="AB535" s="38" t="str">
        <f t="shared" si="434"/>
        <v>U</v>
      </c>
      <c r="AC535" s="50">
        <f t="shared" si="415"/>
        <v>552830.376238205</v>
      </c>
      <c r="AD535" s="50">
        <f t="shared" si="403"/>
        <v>4181295.0784819676</v>
      </c>
      <c r="AE535" s="51">
        <f t="shared" si="404"/>
        <v>10</v>
      </c>
      <c r="AF535" s="51" t="str">
        <f t="shared" si="405"/>
        <v>S</v>
      </c>
      <c r="AG535" s="40">
        <f t="shared" si="406"/>
        <v>-122</v>
      </c>
      <c r="AH535" s="41">
        <f t="shared" si="407"/>
        <v>-24</v>
      </c>
      <c r="AI535" s="42">
        <f t="shared" si="408"/>
        <v>-0.28799999999999998</v>
      </c>
      <c r="AJ535" s="40">
        <f t="shared" si="409"/>
        <v>37</v>
      </c>
      <c r="AK535" s="41">
        <f t="shared" si="410"/>
        <v>46</v>
      </c>
      <c r="AL535" s="42">
        <f t="shared" si="411"/>
        <v>38.902999999999999</v>
      </c>
      <c r="AM535" s="43" t="str">
        <f t="shared" si="412"/>
        <v>-37º -46' -38,903" S</v>
      </c>
      <c r="AN535" s="43" t="str">
        <f t="shared" si="413"/>
        <v>122º 24' 0,288" W</v>
      </c>
      <c r="AO535" s="43" t="str">
        <f t="shared" si="414"/>
        <v>10 S 552830 4181295</v>
      </c>
    </row>
    <row r="536" spans="5:41" x14ac:dyDescent="0.25">
      <c r="E536" s="53">
        <v>37.777351000000003</v>
      </c>
      <c r="F536" s="53">
        <v>-122.405593</v>
      </c>
      <c r="G536" s="52">
        <f t="shared" si="417"/>
        <v>-2.1363806207061233</v>
      </c>
      <c r="H536" s="52">
        <f t="shared" si="418"/>
        <v>0.65933915763157247</v>
      </c>
      <c r="I536" s="52">
        <f t="shared" si="419"/>
        <v>10</v>
      </c>
      <c r="J536" s="52">
        <f t="shared" si="420"/>
        <v>-123</v>
      </c>
      <c r="K536" s="52">
        <f t="shared" si="421"/>
        <v>1.037435924690211E-2</v>
      </c>
      <c r="L536" s="52">
        <f t="shared" si="422"/>
        <v>8.1997177508735999E-3</v>
      </c>
      <c r="M536" s="52">
        <f t="shared" si="423"/>
        <v>8.1999015286430849E-3</v>
      </c>
      <c r="N536" s="52">
        <f t="shared" si="424"/>
        <v>2.6056848714040015E-5</v>
      </c>
      <c r="O536" s="52">
        <f t="shared" si="400"/>
        <v>6383609.2864641743</v>
      </c>
      <c r="P536" s="52">
        <f t="shared" si="401"/>
        <v>1.4154859667367758E-7</v>
      </c>
      <c r="Q536" s="52">
        <f t="shared" si="425"/>
        <v>0.96838624440712506</v>
      </c>
      <c r="R536" s="52">
        <f t="shared" si="426"/>
        <v>0.60497779372491922</v>
      </c>
      <c r="S536" s="52">
        <f t="shared" si="427"/>
        <v>1.1435322798351351</v>
      </c>
      <c r="T536" s="52">
        <f t="shared" si="428"/>
        <v>1.0088936583075812</v>
      </c>
      <c r="U536" s="52">
        <f t="shared" si="429"/>
        <v>1.8074715762435967</v>
      </c>
      <c r="V536" s="52">
        <f t="shared" si="416"/>
        <v>5.0546225567071803E-3</v>
      </c>
      <c r="W536" s="52">
        <f t="shared" si="430"/>
        <v>4.2582015317955055E-5</v>
      </c>
      <c r="X536" s="52">
        <f t="shared" si="431"/>
        <v>1.6740578955036711E-7</v>
      </c>
      <c r="Y536" s="52">
        <f t="shared" si="402"/>
        <v>4181112.10602568</v>
      </c>
      <c r="Z536" s="38" t="str">
        <f t="shared" si="432"/>
        <v>S</v>
      </c>
      <c r="AA536" s="38" t="str">
        <f t="shared" si="433"/>
        <v>S</v>
      </c>
      <c r="AB536" s="38" t="str">
        <f t="shared" si="434"/>
        <v>U</v>
      </c>
      <c r="AC536" s="50">
        <f t="shared" si="415"/>
        <v>552344.97001612338</v>
      </c>
      <c r="AD536" s="50">
        <f t="shared" si="403"/>
        <v>4181278.4427906517</v>
      </c>
      <c r="AE536" s="51">
        <f t="shared" si="404"/>
        <v>10</v>
      </c>
      <c r="AF536" s="51" t="str">
        <f t="shared" si="405"/>
        <v>S</v>
      </c>
      <c r="AG536" s="40">
        <f t="shared" si="406"/>
        <v>-122</v>
      </c>
      <c r="AH536" s="41">
        <f t="shared" si="407"/>
        <v>-24</v>
      </c>
      <c r="AI536" s="42">
        <f t="shared" si="408"/>
        <v>-20.135000000000002</v>
      </c>
      <c r="AJ536" s="40">
        <f t="shared" si="409"/>
        <v>37</v>
      </c>
      <c r="AK536" s="41">
        <f t="shared" si="410"/>
        <v>46</v>
      </c>
      <c r="AL536" s="42">
        <f t="shared" si="411"/>
        <v>38.463999999999999</v>
      </c>
      <c r="AM536" s="43" t="str">
        <f t="shared" si="412"/>
        <v>-37º -46' -38,464" S</v>
      </c>
      <c r="AN536" s="43" t="str">
        <f t="shared" si="413"/>
        <v>122º 24' 20,135" W</v>
      </c>
      <c r="AO536" s="43" t="str">
        <f t="shared" si="414"/>
        <v>10 S 552345 4181278</v>
      </c>
    </row>
    <row r="537" spans="5:41" x14ac:dyDescent="0.25">
      <c r="E537" s="53">
        <v>37.727908999999997</v>
      </c>
      <c r="F537" s="53">
        <v>-122.403479</v>
      </c>
      <c r="G537" s="52">
        <f t="shared" si="417"/>
        <v>-2.1363437244457364</v>
      </c>
      <c r="H537" s="52">
        <f t="shared" si="418"/>
        <v>0.65847623194280125</v>
      </c>
      <c r="I537" s="52">
        <f t="shared" si="419"/>
        <v>10</v>
      </c>
      <c r="J537" s="52">
        <f t="shared" si="420"/>
        <v>-123</v>
      </c>
      <c r="K537" s="52">
        <f t="shared" si="421"/>
        <v>1.0411255507289052E-2</v>
      </c>
      <c r="L537" s="52">
        <f t="shared" si="422"/>
        <v>8.2343793502254684E-3</v>
      </c>
      <c r="M537" s="52">
        <f t="shared" si="423"/>
        <v>8.2345654685037021E-3</v>
      </c>
      <c r="N537" s="52">
        <f t="shared" si="424"/>
        <v>2.6230819787254056E-5</v>
      </c>
      <c r="O537" s="52">
        <f t="shared" si="400"/>
        <v>6383591.3901953632</v>
      </c>
      <c r="P537" s="52">
        <f t="shared" si="401"/>
        <v>1.4293877931465233E-7</v>
      </c>
      <c r="Q537" s="52">
        <f t="shared" si="425"/>
        <v>0.96795427918155175</v>
      </c>
      <c r="R537" s="52">
        <f t="shared" si="426"/>
        <v>0.60551661935143075</v>
      </c>
      <c r="S537" s="52">
        <f t="shared" si="427"/>
        <v>1.1424533715335772</v>
      </c>
      <c r="T537" s="52">
        <f t="shared" si="428"/>
        <v>1.0082191834880407</v>
      </c>
      <c r="U537" s="52">
        <f t="shared" si="429"/>
        <v>1.8066282861340575</v>
      </c>
      <c r="V537" s="52">
        <f t="shared" si="416"/>
        <v>5.0546225567071803E-3</v>
      </c>
      <c r="W537" s="52">
        <f t="shared" si="430"/>
        <v>4.2582015317955055E-5</v>
      </c>
      <c r="X537" s="52">
        <f t="shared" si="431"/>
        <v>1.6740578955036711E-7</v>
      </c>
      <c r="Y537" s="52">
        <f t="shared" si="402"/>
        <v>4175626.6444738633</v>
      </c>
      <c r="Z537" s="38" t="str">
        <f t="shared" si="432"/>
        <v>S</v>
      </c>
      <c r="AA537" s="38" t="str">
        <f t="shared" si="433"/>
        <v>S</v>
      </c>
      <c r="AB537" s="38" t="str">
        <f t="shared" si="434"/>
        <v>U</v>
      </c>
      <c r="AC537" s="50">
        <f t="shared" si="415"/>
        <v>552566.10373131838</v>
      </c>
      <c r="AD537" s="50">
        <f t="shared" si="403"/>
        <v>4175794.0913331495</v>
      </c>
      <c r="AE537" s="51">
        <f t="shared" si="404"/>
        <v>10</v>
      </c>
      <c r="AF537" s="51" t="str">
        <f t="shared" si="405"/>
        <v>S</v>
      </c>
      <c r="AG537" s="40">
        <f t="shared" si="406"/>
        <v>-122</v>
      </c>
      <c r="AH537" s="41">
        <f t="shared" si="407"/>
        <v>-24</v>
      </c>
      <c r="AI537" s="42">
        <f t="shared" si="408"/>
        <v>-12.523999999999999</v>
      </c>
      <c r="AJ537" s="40">
        <f t="shared" si="409"/>
        <v>37</v>
      </c>
      <c r="AK537" s="41">
        <f t="shared" si="410"/>
        <v>43</v>
      </c>
      <c r="AL537" s="42">
        <f t="shared" si="411"/>
        <v>40.472000000000001</v>
      </c>
      <c r="AM537" s="43" t="str">
        <f t="shared" si="412"/>
        <v>-37º -43' -40,472" S</v>
      </c>
      <c r="AN537" s="43" t="str">
        <f t="shared" si="413"/>
        <v>122º 24' 12,524" W</v>
      </c>
      <c r="AO537" s="43" t="str">
        <f t="shared" si="414"/>
        <v>10 S 552566 4175794</v>
      </c>
    </row>
    <row r="538" spans="5:41" x14ac:dyDescent="0.25">
      <c r="E538" s="53">
        <v>37.771682739257997</v>
      </c>
      <c r="F538" s="53">
        <v>-122.40348815918</v>
      </c>
      <c r="G538" s="52">
        <f t="shared" si="417"/>
        <v>-2.1363438843035838</v>
      </c>
      <c r="H538" s="52">
        <f t="shared" si="418"/>
        <v>0.6592402278187629</v>
      </c>
      <c r="I538" s="52">
        <f t="shared" si="419"/>
        <v>10</v>
      </c>
      <c r="J538" s="52">
        <f t="shared" si="420"/>
        <v>-123</v>
      </c>
      <c r="K538" s="52">
        <f t="shared" si="421"/>
        <v>1.0411095649441648E-2</v>
      </c>
      <c r="L538" s="52">
        <f t="shared" si="422"/>
        <v>8.2293834347675447E-3</v>
      </c>
      <c r="M538" s="52">
        <f t="shared" si="423"/>
        <v>8.2295692144802347E-3</v>
      </c>
      <c r="N538" s="52">
        <f t="shared" si="424"/>
        <v>2.6240380761155535E-5</v>
      </c>
      <c r="O538" s="52">
        <f t="shared" si="400"/>
        <v>6383607.2343401946</v>
      </c>
      <c r="P538" s="52">
        <f t="shared" si="401"/>
        <v>1.425965738330766E-7</v>
      </c>
      <c r="Q538" s="52">
        <f t="shared" si="425"/>
        <v>0.96833686826626231</v>
      </c>
      <c r="R538" s="52">
        <f t="shared" si="426"/>
        <v>0.6050397135830391</v>
      </c>
      <c r="S538" s="52">
        <f t="shared" si="427"/>
        <v>1.1434086619518942</v>
      </c>
      <c r="T538" s="52">
        <f t="shared" si="428"/>
        <v>1.0088164248596805</v>
      </c>
      <c r="U538" s="52">
        <f t="shared" si="429"/>
        <v>1.8073750690824977</v>
      </c>
      <c r="V538" s="52">
        <f t="shared" si="416"/>
        <v>5.0546225567071803E-3</v>
      </c>
      <c r="W538" s="52">
        <f t="shared" si="430"/>
        <v>4.2582015317955055E-5</v>
      </c>
      <c r="X538" s="52">
        <f t="shared" si="431"/>
        <v>1.6740578955036711E-7</v>
      </c>
      <c r="Y538" s="52">
        <f t="shared" si="402"/>
        <v>4180483.2248692634</v>
      </c>
      <c r="Z538" s="38" t="str">
        <f t="shared" si="432"/>
        <v>S</v>
      </c>
      <c r="AA538" s="38" t="str">
        <f t="shared" si="433"/>
        <v>S</v>
      </c>
      <c r="AB538" s="38" t="str">
        <f t="shared" si="434"/>
        <v>U</v>
      </c>
      <c r="AC538" s="50">
        <f t="shared" si="415"/>
        <v>552534.34007013158</v>
      </c>
      <c r="AD538" s="50">
        <f t="shared" si="403"/>
        <v>4180650.7331776083</v>
      </c>
      <c r="AE538" s="51">
        <f t="shared" si="404"/>
        <v>10</v>
      </c>
      <c r="AF538" s="51" t="str">
        <f t="shared" si="405"/>
        <v>S</v>
      </c>
      <c r="AG538" s="40">
        <f t="shared" si="406"/>
        <v>-122</v>
      </c>
      <c r="AH538" s="41">
        <f t="shared" si="407"/>
        <v>-24</v>
      </c>
      <c r="AI538" s="42">
        <f t="shared" si="408"/>
        <v>-12.557</v>
      </c>
      <c r="AJ538" s="40">
        <f t="shared" si="409"/>
        <v>37</v>
      </c>
      <c r="AK538" s="41">
        <f t="shared" si="410"/>
        <v>46</v>
      </c>
      <c r="AL538" s="42">
        <f t="shared" si="411"/>
        <v>18.058</v>
      </c>
      <c r="AM538" s="43" t="str">
        <f t="shared" si="412"/>
        <v>-37º -46' -18,058" S</v>
      </c>
      <c r="AN538" s="43" t="str">
        <f t="shared" si="413"/>
        <v>122º 24' 12,557" W</v>
      </c>
      <c r="AO538" s="43" t="str">
        <f t="shared" si="414"/>
        <v>10 S 552534 4180651</v>
      </c>
    </row>
    <row r="539" spans="5:41" x14ac:dyDescent="0.25">
      <c r="E539" s="53">
        <v>37.772758000000003</v>
      </c>
      <c r="F539" s="53">
        <v>-122.408114</v>
      </c>
      <c r="G539" s="52">
        <f t="shared" si="417"/>
        <v>-2.136424620456566</v>
      </c>
      <c r="H539" s="52">
        <f t="shared" si="418"/>
        <v>0.65925899465902837</v>
      </c>
      <c r="I539" s="52">
        <f t="shared" si="419"/>
        <v>10</v>
      </c>
      <c r="J539" s="52">
        <f t="shared" si="420"/>
        <v>-123</v>
      </c>
      <c r="K539" s="52">
        <f t="shared" si="421"/>
        <v>1.033035949645944E-2</v>
      </c>
      <c r="L539" s="52">
        <f t="shared" si="422"/>
        <v>8.1654495953689676E-3</v>
      </c>
      <c r="M539" s="52">
        <f t="shared" si="423"/>
        <v>8.1656310785680874E-3</v>
      </c>
      <c r="N539" s="52">
        <f t="shared" si="424"/>
        <v>2.5835220064940323E-5</v>
      </c>
      <c r="O539" s="52">
        <f t="shared" si="400"/>
        <v>6383607.6236169077</v>
      </c>
      <c r="P539" s="52">
        <f t="shared" si="401"/>
        <v>1.4038534202049173E-7</v>
      </c>
      <c r="Q539" s="52">
        <f t="shared" si="425"/>
        <v>0.96834623776130391</v>
      </c>
      <c r="R539" s="52">
        <f t="shared" si="426"/>
        <v>0.60502797038795242</v>
      </c>
      <c r="S539" s="52">
        <f t="shared" si="427"/>
        <v>1.1434321135396803</v>
      </c>
      <c r="T539" s="52">
        <f t="shared" si="428"/>
        <v>1.0088310777517484</v>
      </c>
      <c r="U539" s="52">
        <f t="shared" si="429"/>
        <v>1.8073933797613251</v>
      </c>
      <c r="V539" s="52">
        <f t="shared" si="416"/>
        <v>5.0546225567071803E-3</v>
      </c>
      <c r="W539" s="52">
        <f t="shared" si="430"/>
        <v>4.2582015317955055E-5</v>
      </c>
      <c r="X539" s="52">
        <f t="shared" si="431"/>
        <v>1.6740578955036711E-7</v>
      </c>
      <c r="Y539" s="52">
        <f t="shared" si="402"/>
        <v>4180602.5226548538</v>
      </c>
      <c r="Z539" s="38" t="str">
        <f t="shared" si="432"/>
        <v>S</v>
      </c>
      <c r="AA539" s="38" t="str">
        <f t="shared" si="433"/>
        <v>S</v>
      </c>
      <c r="AB539" s="38" t="str">
        <f t="shared" si="434"/>
        <v>U</v>
      </c>
      <c r="AC539" s="50">
        <f t="shared" si="415"/>
        <v>552126.18724404112</v>
      </c>
      <c r="AD539" s="50">
        <f t="shared" si="403"/>
        <v>4180767.4445857708</v>
      </c>
      <c r="AE539" s="51">
        <f t="shared" si="404"/>
        <v>10</v>
      </c>
      <c r="AF539" s="51" t="str">
        <f t="shared" si="405"/>
        <v>S</v>
      </c>
      <c r="AG539" s="40">
        <f t="shared" si="406"/>
        <v>-122</v>
      </c>
      <c r="AH539" s="41">
        <f t="shared" si="407"/>
        <v>-24</v>
      </c>
      <c r="AI539" s="42">
        <f t="shared" si="408"/>
        <v>-29.21</v>
      </c>
      <c r="AJ539" s="40">
        <f t="shared" si="409"/>
        <v>37</v>
      </c>
      <c r="AK539" s="41">
        <f t="shared" si="410"/>
        <v>46</v>
      </c>
      <c r="AL539" s="42">
        <f t="shared" si="411"/>
        <v>21.928999999999998</v>
      </c>
      <c r="AM539" s="43" t="str">
        <f t="shared" si="412"/>
        <v>-37º -46' -21,929" S</v>
      </c>
      <c r="AN539" s="43" t="str">
        <f t="shared" si="413"/>
        <v>122º 24' 29,21" W</v>
      </c>
      <c r="AO539" s="43" t="str">
        <f t="shared" si="414"/>
        <v>10 S 552126 4180767</v>
      </c>
    </row>
    <row r="540" spans="5:41" x14ac:dyDescent="0.25">
      <c r="E540" s="53">
        <v>37.765019000000002</v>
      </c>
      <c r="F540" s="53">
        <v>-122.394746</v>
      </c>
      <c r="G540" s="52">
        <f t="shared" si="417"/>
        <v>-2.1361913048421597</v>
      </c>
      <c r="H540" s="52">
        <f t="shared" si="418"/>
        <v>0.65912392362821648</v>
      </c>
      <c r="I540" s="52">
        <f t="shared" si="419"/>
        <v>10</v>
      </c>
      <c r="J540" s="52">
        <f t="shared" si="420"/>
        <v>-123</v>
      </c>
      <c r="K540" s="52">
        <f t="shared" si="421"/>
        <v>1.0563675110865756E-2</v>
      </c>
      <c r="L540" s="52">
        <f t="shared" si="422"/>
        <v>8.3507368996109492E-3</v>
      </c>
      <c r="M540" s="52">
        <f t="shared" si="423"/>
        <v>8.3509310200745486E-3</v>
      </c>
      <c r="N540" s="52">
        <f t="shared" si="424"/>
        <v>2.7013545949250428E-5</v>
      </c>
      <c r="O540" s="52">
        <f t="shared" si="400"/>
        <v>6383604.8219518829</v>
      </c>
      <c r="P540" s="52">
        <f t="shared" si="401"/>
        <v>1.4685980573578233E-7</v>
      </c>
      <c r="Q540" s="52">
        <f t="shared" si="425"/>
        <v>0.96827877204596025</v>
      </c>
      <c r="R540" s="52">
        <f t="shared" si="426"/>
        <v>0.60511245956269655</v>
      </c>
      <c r="S540" s="52">
        <f t="shared" si="427"/>
        <v>1.1432633096511966</v>
      </c>
      <c r="T540" s="52">
        <f t="shared" si="428"/>
        <v>1.0087255971290716</v>
      </c>
      <c r="U540" s="52">
        <f t="shared" si="429"/>
        <v>1.8072615562363952</v>
      </c>
      <c r="V540" s="52">
        <f t="shared" si="416"/>
        <v>5.0546225567071803E-3</v>
      </c>
      <c r="W540" s="52">
        <f t="shared" si="430"/>
        <v>4.2582015317955055E-5</v>
      </c>
      <c r="X540" s="52">
        <f t="shared" si="431"/>
        <v>1.6740578955036711E-7</v>
      </c>
      <c r="Y540" s="52">
        <f t="shared" si="402"/>
        <v>4179743.8983200658</v>
      </c>
      <c r="Z540" s="38" t="str">
        <f t="shared" si="432"/>
        <v>S</v>
      </c>
      <c r="AA540" s="38" t="str">
        <f t="shared" si="433"/>
        <v>S</v>
      </c>
      <c r="AB540" s="38" t="str">
        <f t="shared" si="434"/>
        <v>U</v>
      </c>
      <c r="AC540" s="50">
        <f t="shared" si="415"/>
        <v>553309.0461371874</v>
      </c>
      <c r="AD540" s="50">
        <f t="shared" si="403"/>
        <v>4179916.3421475706</v>
      </c>
      <c r="AE540" s="51">
        <f t="shared" si="404"/>
        <v>10</v>
      </c>
      <c r="AF540" s="51" t="str">
        <f t="shared" si="405"/>
        <v>S</v>
      </c>
      <c r="AG540" s="40">
        <f t="shared" si="406"/>
        <v>-122</v>
      </c>
      <c r="AH540" s="41">
        <f t="shared" si="407"/>
        <v>-23</v>
      </c>
      <c r="AI540" s="42">
        <f t="shared" si="408"/>
        <v>-41.085999999999999</v>
      </c>
      <c r="AJ540" s="40">
        <f t="shared" si="409"/>
        <v>37</v>
      </c>
      <c r="AK540" s="41">
        <f t="shared" si="410"/>
        <v>45</v>
      </c>
      <c r="AL540" s="42">
        <f t="shared" si="411"/>
        <v>54.067999999999998</v>
      </c>
      <c r="AM540" s="43" t="str">
        <f t="shared" si="412"/>
        <v>-37º -45' -54,068" S</v>
      </c>
      <c r="AN540" s="43" t="str">
        <f t="shared" si="413"/>
        <v>122º 23' 41,086" W</v>
      </c>
      <c r="AO540" s="43" t="str">
        <f t="shared" si="414"/>
        <v>10 S 553309 4179916</v>
      </c>
    </row>
    <row r="541" spans="5:41" x14ac:dyDescent="0.25">
      <c r="E541" s="53">
        <v>37.695847000000001</v>
      </c>
      <c r="F541" s="53">
        <v>-122.39112900000001</v>
      </c>
      <c r="G541" s="52">
        <f t="shared" si="417"/>
        <v>-2.136128176283115</v>
      </c>
      <c r="H541" s="52">
        <f t="shared" si="418"/>
        <v>0.65791664447802689</v>
      </c>
      <c r="I541" s="52">
        <f t="shared" si="419"/>
        <v>10</v>
      </c>
      <c r="J541" s="52">
        <f t="shared" si="420"/>
        <v>-123</v>
      </c>
      <c r="K541" s="52">
        <f t="shared" si="421"/>
        <v>1.0626803669910423E-2</v>
      </c>
      <c r="L541" s="52">
        <f t="shared" si="422"/>
        <v>8.4084898991723753E-3</v>
      </c>
      <c r="M541" s="52">
        <f t="shared" si="423"/>
        <v>8.4086880752323265E-3</v>
      </c>
      <c r="N541" s="52">
        <f t="shared" si="424"/>
        <v>2.7320273431330477E-5</v>
      </c>
      <c r="O541" s="52">
        <f t="shared" si="400"/>
        <v>6383579.7892357353</v>
      </c>
      <c r="P541" s="52">
        <f t="shared" si="401"/>
        <v>1.4917670303296959E-7</v>
      </c>
      <c r="Q541" s="52">
        <f t="shared" si="425"/>
        <v>0.96767261856300713</v>
      </c>
      <c r="R541" s="52">
        <f t="shared" si="426"/>
        <v>0.60586449140720056</v>
      </c>
      <c r="S541" s="52">
        <f t="shared" si="427"/>
        <v>1.1417529537595303</v>
      </c>
      <c r="T541" s="52">
        <f t="shared" si="428"/>
        <v>1.0077808381714479</v>
      </c>
      <c r="U541" s="52">
        <f t="shared" si="429"/>
        <v>1.8060796232197527</v>
      </c>
      <c r="V541" s="52">
        <f t="shared" si="416"/>
        <v>5.0546225567071803E-3</v>
      </c>
      <c r="W541" s="52">
        <f t="shared" si="430"/>
        <v>4.2582015317955055E-5</v>
      </c>
      <c r="X541" s="52">
        <f t="shared" si="431"/>
        <v>1.6740578955036711E-7</v>
      </c>
      <c r="Y541" s="52">
        <f t="shared" si="402"/>
        <v>4172069.4734595553</v>
      </c>
      <c r="Z541" s="38" t="str">
        <f t="shared" si="432"/>
        <v>S</v>
      </c>
      <c r="AA541" s="38" t="str">
        <f t="shared" si="433"/>
        <v>S</v>
      </c>
      <c r="AB541" s="38" t="str">
        <f t="shared" si="434"/>
        <v>U</v>
      </c>
      <c r="AC541" s="50">
        <f t="shared" si="415"/>
        <v>553677.53392018634</v>
      </c>
      <c r="AD541" s="50">
        <f t="shared" si="403"/>
        <v>4172243.8746308847</v>
      </c>
      <c r="AE541" s="51">
        <f t="shared" si="404"/>
        <v>10</v>
      </c>
      <c r="AF541" s="51" t="str">
        <f t="shared" si="405"/>
        <v>S</v>
      </c>
      <c r="AG541" s="40">
        <f t="shared" si="406"/>
        <v>-122</v>
      </c>
      <c r="AH541" s="41">
        <f t="shared" si="407"/>
        <v>-23</v>
      </c>
      <c r="AI541" s="42">
        <f t="shared" si="408"/>
        <v>-28.064</v>
      </c>
      <c r="AJ541" s="40">
        <f t="shared" si="409"/>
        <v>37</v>
      </c>
      <c r="AK541" s="41">
        <f t="shared" si="410"/>
        <v>41</v>
      </c>
      <c r="AL541" s="42">
        <f t="shared" si="411"/>
        <v>45.048999999999999</v>
      </c>
      <c r="AM541" s="43" t="str">
        <f t="shared" si="412"/>
        <v>-37º -41' -45,049" S</v>
      </c>
      <c r="AN541" s="43" t="str">
        <f t="shared" si="413"/>
        <v>122º 23' 28,064" W</v>
      </c>
      <c r="AO541" s="43" t="str">
        <f t="shared" si="414"/>
        <v>10 S 553678 4172244</v>
      </c>
    </row>
    <row r="542" spans="5:41" x14ac:dyDescent="0.25">
      <c r="E542" s="53">
        <v>37.744216999999999</v>
      </c>
      <c r="F542" s="53">
        <v>-122.40050599999999</v>
      </c>
      <c r="G542" s="52">
        <f t="shared" si="417"/>
        <v>-2.1362918358070742</v>
      </c>
      <c r="H542" s="52">
        <f t="shared" si="418"/>
        <v>0.65876086023721658</v>
      </c>
      <c r="I542" s="52">
        <f t="shared" si="419"/>
        <v>10</v>
      </c>
      <c r="J542" s="52">
        <f t="shared" si="420"/>
        <v>-123</v>
      </c>
      <c r="K542" s="52">
        <f t="shared" si="421"/>
        <v>1.0463144145951286E-2</v>
      </c>
      <c r="L542" s="52">
        <f t="shared" si="422"/>
        <v>8.2735945231929772E-3</v>
      </c>
      <c r="M542" s="52">
        <f t="shared" si="423"/>
        <v>8.2737833133213149E-3</v>
      </c>
      <c r="N542" s="52">
        <f t="shared" si="424"/>
        <v>2.6496849403701006E-5</v>
      </c>
      <c r="O542" s="52">
        <f t="shared" si="400"/>
        <v>6383597.2922195643</v>
      </c>
      <c r="P542" s="52">
        <f t="shared" si="401"/>
        <v>1.4423998051914637E-7</v>
      </c>
      <c r="Q542" s="52">
        <f t="shared" si="425"/>
        <v>0.96809707774798148</v>
      </c>
      <c r="R542" s="52">
        <f t="shared" si="426"/>
        <v>0.60533921151327386</v>
      </c>
      <c r="S542" s="52">
        <f t="shared" si="427"/>
        <v>1.1428093991112074</v>
      </c>
      <c r="T542" s="52">
        <f t="shared" si="428"/>
        <v>1.008441852211724</v>
      </c>
      <c r="U542" s="52">
        <f t="shared" si="429"/>
        <v>1.8069068115316609</v>
      </c>
      <c r="V542" s="52">
        <f t="shared" si="416"/>
        <v>5.0546225567071803E-3</v>
      </c>
      <c r="W542" s="52">
        <f t="shared" si="430"/>
        <v>4.2582015317955055E-5</v>
      </c>
      <c r="X542" s="52">
        <f t="shared" si="431"/>
        <v>1.6740578955036711E-7</v>
      </c>
      <c r="Y542" s="52">
        <f t="shared" si="402"/>
        <v>4177435.969640512</v>
      </c>
      <c r="Z542" s="38" t="str">
        <f t="shared" si="432"/>
        <v>S</v>
      </c>
      <c r="AA542" s="38" t="str">
        <f t="shared" si="433"/>
        <v>S</v>
      </c>
      <c r="AB542" s="38" t="str">
        <f t="shared" si="434"/>
        <v>U</v>
      </c>
      <c r="AC542" s="50">
        <f t="shared" si="415"/>
        <v>552816.50329474639</v>
      </c>
      <c r="AD542" s="50">
        <f t="shared" si="403"/>
        <v>4177605.1148810154</v>
      </c>
      <c r="AE542" s="51">
        <f t="shared" si="404"/>
        <v>10</v>
      </c>
      <c r="AF542" s="51" t="str">
        <f t="shared" si="405"/>
        <v>S</v>
      </c>
      <c r="AG542" s="40">
        <f t="shared" si="406"/>
        <v>-122</v>
      </c>
      <c r="AH542" s="41">
        <f t="shared" si="407"/>
        <v>-24</v>
      </c>
      <c r="AI542" s="42">
        <f t="shared" si="408"/>
        <v>-1.8220000000000001</v>
      </c>
      <c r="AJ542" s="40">
        <f t="shared" si="409"/>
        <v>37</v>
      </c>
      <c r="AK542" s="41">
        <f t="shared" si="410"/>
        <v>44</v>
      </c>
      <c r="AL542" s="42">
        <f t="shared" si="411"/>
        <v>39.180999999999997</v>
      </c>
      <c r="AM542" s="43" t="str">
        <f t="shared" si="412"/>
        <v>-37º -44' -39,181" S</v>
      </c>
      <c r="AN542" s="43" t="str">
        <f t="shared" si="413"/>
        <v>122º 24' 1,822" W</v>
      </c>
      <c r="AO542" s="43" t="str">
        <f t="shared" si="414"/>
        <v>10 S 552817 4177605</v>
      </c>
    </row>
    <row r="543" spans="5:41" x14ac:dyDescent="0.25">
      <c r="E543" s="53">
        <v>37.781295776367003</v>
      </c>
      <c r="F543" s="53">
        <v>-122.3966217041</v>
      </c>
      <c r="G543" s="52">
        <f t="shared" si="417"/>
        <v>-2.1362240420544976</v>
      </c>
      <c r="H543" s="52">
        <f t="shared" si="418"/>
        <v>0.6594080069674314</v>
      </c>
      <c r="I543" s="52">
        <f t="shared" si="419"/>
        <v>10</v>
      </c>
      <c r="J543" s="52">
        <f t="shared" si="420"/>
        <v>-123</v>
      </c>
      <c r="K543" s="52">
        <f t="shared" si="421"/>
        <v>1.0530937898527881E-2</v>
      </c>
      <c r="L543" s="52">
        <f t="shared" si="422"/>
        <v>8.323026150793467E-3</v>
      </c>
      <c r="M543" s="52">
        <f t="shared" si="423"/>
        <v>8.3232183451247607E-3</v>
      </c>
      <c r="N543" s="52">
        <f t="shared" si="424"/>
        <v>2.6850300698155749E-5</v>
      </c>
      <c r="O543" s="52">
        <f t="shared" si="400"/>
        <v>6383610.7146847667</v>
      </c>
      <c r="P543" s="52">
        <f t="shared" si="401"/>
        <v>1.4582249243519087E-7</v>
      </c>
      <c r="Q543" s="52">
        <f t="shared" si="425"/>
        <v>0.96842058492697503</v>
      </c>
      <c r="R543" s="52">
        <f t="shared" si="426"/>
        <v>0.604934678793555</v>
      </c>
      <c r="S543" s="52">
        <f t="shared" si="427"/>
        <v>1.143618299430919</v>
      </c>
      <c r="T543" s="52">
        <f t="shared" si="428"/>
        <v>1.0089473942715779</v>
      </c>
      <c r="U543" s="52">
        <f t="shared" si="429"/>
        <v>1.8075387133605083</v>
      </c>
      <c r="V543" s="52">
        <f t="shared" si="416"/>
        <v>5.0546225567071803E-3</v>
      </c>
      <c r="W543" s="52">
        <f t="shared" si="430"/>
        <v>4.2582015317955055E-5</v>
      </c>
      <c r="X543" s="52">
        <f t="shared" si="431"/>
        <v>1.6740578955036711E-7</v>
      </c>
      <c r="Y543" s="52">
        <f t="shared" si="402"/>
        <v>4181549.7707107039</v>
      </c>
      <c r="Z543" s="38" t="str">
        <f t="shared" si="432"/>
        <v>S</v>
      </c>
      <c r="AA543" s="38" t="str">
        <f t="shared" si="433"/>
        <v>S</v>
      </c>
      <c r="AB543" s="38" t="str">
        <f t="shared" si="434"/>
        <v>U</v>
      </c>
      <c r="AC543" s="50">
        <f t="shared" si="415"/>
        <v>553132.1883912218</v>
      </c>
      <c r="AD543" s="50">
        <f t="shared" si="403"/>
        <v>4181721.1726029273</v>
      </c>
      <c r="AE543" s="51">
        <f t="shared" si="404"/>
        <v>10</v>
      </c>
      <c r="AF543" s="51" t="str">
        <f t="shared" si="405"/>
        <v>S</v>
      </c>
      <c r="AG543" s="40">
        <f t="shared" si="406"/>
        <v>-122</v>
      </c>
      <c r="AH543" s="41">
        <f t="shared" si="407"/>
        <v>-23</v>
      </c>
      <c r="AI543" s="42">
        <f t="shared" si="408"/>
        <v>-47.838000000000001</v>
      </c>
      <c r="AJ543" s="40">
        <f t="shared" si="409"/>
        <v>37</v>
      </c>
      <c r="AK543" s="41">
        <f t="shared" si="410"/>
        <v>46</v>
      </c>
      <c r="AL543" s="42">
        <f t="shared" si="411"/>
        <v>52.664999999999999</v>
      </c>
      <c r="AM543" s="43" t="str">
        <f t="shared" si="412"/>
        <v>-37º -46' -52,665" S</v>
      </c>
      <c r="AN543" s="43" t="str">
        <f t="shared" si="413"/>
        <v>122º 23' 47,838" W</v>
      </c>
      <c r="AO543" s="43" t="str">
        <f t="shared" si="414"/>
        <v>10 S 553132 4181721</v>
      </c>
    </row>
    <row r="544" spans="5:41" x14ac:dyDescent="0.25">
      <c r="E544" s="53">
        <v>37.774554000000002</v>
      </c>
      <c r="F544" s="53">
        <v>-122.401363</v>
      </c>
      <c r="G544" s="52">
        <f t="shared" si="417"/>
        <v>-2.1363067932787643</v>
      </c>
      <c r="H544" s="52">
        <f t="shared" si="418"/>
        <v>0.65929034077239412</v>
      </c>
      <c r="I544" s="52">
        <f t="shared" si="419"/>
        <v>10</v>
      </c>
      <c r="J544" s="52">
        <f t="shared" si="420"/>
        <v>-123</v>
      </c>
      <c r="K544" s="52">
        <f t="shared" si="421"/>
        <v>1.0448186674261173E-2</v>
      </c>
      <c r="L544" s="52">
        <f t="shared" si="422"/>
        <v>8.25838001953123E-3</v>
      </c>
      <c r="M544" s="52">
        <f t="shared" si="423"/>
        <v>8.2585677700337621E-3</v>
      </c>
      <c r="N544" s="52">
        <f t="shared" si="424"/>
        <v>2.6428371425524233E-5</v>
      </c>
      <c r="O544" s="52">
        <f t="shared" si="400"/>
        <v>6383608.2738314541</v>
      </c>
      <c r="P544" s="52">
        <f t="shared" si="401"/>
        <v>1.4359212732408941E-7</v>
      </c>
      <c r="Q544" s="52">
        <f t="shared" si="425"/>
        <v>0.9683618845167582</v>
      </c>
      <c r="R544" s="52">
        <f t="shared" si="426"/>
        <v>0.60500835277692366</v>
      </c>
      <c r="S544" s="52">
        <f t="shared" si="427"/>
        <v>1.1434712830307732</v>
      </c>
      <c r="T544" s="52">
        <f t="shared" si="428"/>
        <v>1.0088555504673109</v>
      </c>
      <c r="U544" s="52">
        <f t="shared" si="429"/>
        <v>1.8074239603887683</v>
      </c>
      <c r="V544" s="52">
        <f t="shared" si="416"/>
        <v>5.0546225567071803E-3</v>
      </c>
      <c r="W544" s="52">
        <f t="shared" si="430"/>
        <v>4.2582015317955055E-5</v>
      </c>
      <c r="X544" s="52">
        <f t="shared" si="431"/>
        <v>1.6740578955036711E-7</v>
      </c>
      <c r="Y544" s="52">
        <f t="shared" si="402"/>
        <v>4180801.7849052856</v>
      </c>
      <c r="Z544" s="38" t="str">
        <f t="shared" si="432"/>
        <v>S</v>
      </c>
      <c r="AA544" s="38" t="str">
        <f t="shared" si="433"/>
        <v>S</v>
      </c>
      <c r="AB544" s="38" t="str">
        <f t="shared" si="434"/>
        <v>U</v>
      </c>
      <c r="AC544" s="50">
        <f t="shared" si="415"/>
        <v>552719.46407015191</v>
      </c>
      <c r="AD544" s="50">
        <f t="shared" si="403"/>
        <v>4180970.4933000067</v>
      </c>
      <c r="AE544" s="51">
        <f t="shared" si="404"/>
        <v>10</v>
      </c>
      <c r="AF544" s="51" t="str">
        <f t="shared" si="405"/>
        <v>S</v>
      </c>
      <c r="AG544" s="40">
        <f t="shared" si="406"/>
        <v>-122</v>
      </c>
      <c r="AH544" s="41">
        <f t="shared" si="407"/>
        <v>-24</v>
      </c>
      <c r="AI544" s="42">
        <f t="shared" si="408"/>
        <v>-4.907</v>
      </c>
      <c r="AJ544" s="40">
        <f t="shared" si="409"/>
        <v>37</v>
      </c>
      <c r="AK544" s="41">
        <f t="shared" si="410"/>
        <v>46</v>
      </c>
      <c r="AL544" s="42">
        <f t="shared" si="411"/>
        <v>28.393999999999998</v>
      </c>
      <c r="AM544" s="43" t="str">
        <f t="shared" si="412"/>
        <v>-37º -46' -28,394" S</v>
      </c>
      <c r="AN544" s="43" t="str">
        <f t="shared" si="413"/>
        <v>122º 24' 4,907" W</v>
      </c>
      <c r="AO544" s="43" t="str">
        <f t="shared" si="414"/>
        <v>10 S 552719 4180970</v>
      </c>
    </row>
    <row r="545" spans="5:41" x14ac:dyDescent="0.25">
      <c r="E545" s="53">
        <v>37.766168</v>
      </c>
      <c r="F545" s="53">
        <v>-122.40211499999999</v>
      </c>
      <c r="G545" s="52">
        <f t="shared" si="417"/>
        <v>-2.1363199181547388</v>
      </c>
      <c r="H545" s="52">
        <f t="shared" si="418"/>
        <v>0.65914397746132181</v>
      </c>
      <c r="I545" s="52">
        <f t="shared" si="419"/>
        <v>10</v>
      </c>
      <c r="J545" s="52">
        <f t="shared" si="420"/>
        <v>-123</v>
      </c>
      <c r="K545" s="52">
        <f t="shared" si="421"/>
        <v>1.0435061798286682E-2</v>
      </c>
      <c r="L545" s="52">
        <f t="shared" si="422"/>
        <v>8.2489417847390837E-3</v>
      </c>
      <c r="M545" s="52">
        <f t="shared" si="423"/>
        <v>8.2491288922377053E-3</v>
      </c>
      <c r="N545" s="52">
        <f t="shared" si="424"/>
        <v>2.6360023935301236E-5</v>
      </c>
      <c r="O545" s="52">
        <f t="shared" si="400"/>
        <v>6383605.2378991386</v>
      </c>
      <c r="P545" s="52">
        <f t="shared" si="401"/>
        <v>1.4329658520975201E-7</v>
      </c>
      <c r="Q545" s="52">
        <f t="shared" si="425"/>
        <v>0.96828879306624016</v>
      </c>
      <c r="R545" s="52">
        <f t="shared" si="426"/>
        <v>0.60509992002160484</v>
      </c>
      <c r="S545" s="52">
        <f t="shared" si="427"/>
        <v>1.1432883739944419</v>
      </c>
      <c r="T545" s="52">
        <f t="shared" si="428"/>
        <v>1.0087412605012327</v>
      </c>
      <c r="U545" s="52">
        <f t="shared" si="429"/>
        <v>1.80728113314891</v>
      </c>
      <c r="V545" s="52">
        <f t="shared" si="416"/>
        <v>5.0546225567071803E-3</v>
      </c>
      <c r="W545" s="52">
        <f t="shared" si="430"/>
        <v>4.2582015317955055E-5</v>
      </c>
      <c r="X545" s="52">
        <f t="shared" si="431"/>
        <v>1.6740578955036711E-7</v>
      </c>
      <c r="Y545" s="52">
        <f t="shared" si="402"/>
        <v>4179871.3771684463</v>
      </c>
      <c r="Z545" s="38" t="str">
        <f t="shared" si="432"/>
        <v>S</v>
      </c>
      <c r="AA545" s="38" t="str">
        <f t="shared" si="433"/>
        <v>S</v>
      </c>
      <c r="AB545" s="38" t="str">
        <f t="shared" si="434"/>
        <v>U</v>
      </c>
      <c r="AC545" s="50">
        <f t="shared" si="415"/>
        <v>552659.18491988746</v>
      </c>
      <c r="AD545" s="50">
        <f t="shared" si="403"/>
        <v>4180039.6491794237</v>
      </c>
      <c r="AE545" s="51">
        <f t="shared" si="404"/>
        <v>10</v>
      </c>
      <c r="AF545" s="51" t="str">
        <f t="shared" si="405"/>
        <v>S</v>
      </c>
      <c r="AG545" s="40">
        <f t="shared" si="406"/>
        <v>-122</v>
      </c>
      <c r="AH545" s="41">
        <f t="shared" si="407"/>
        <v>-24</v>
      </c>
      <c r="AI545" s="42">
        <f t="shared" si="408"/>
        <v>-7.6139999999999999</v>
      </c>
      <c r="AJ545" s="40">
        <f t="shared" si="409"/>
        <v>37</v>
      </c>
      <c r="AK545" s="41">
        <f t="shared" si="410"/>
        <v>45</v>
      </c>
      <c r="AL545" s="42">
        <f t="shared" si="411"/>
        <v>58.204999999999998</v>
      </c>
      <c r="AM545" s="43" t="str">
        <f t="shared" si="412"/>
        <v>-37º -45' -58,205" S</v>
      </c>
      <c r="AN545" s="43" t="str">
        <f t="shared" si="413"/>
        <v>122º 24' 7,614" W</v>
      </c>
      <c r="AO545" s="43" t="str">
        <f t="shared" si="414"/>
        <v>10 S 552659 4180040</v>
      </c>
    </row>
    <row r="546" spans="5:41" x14ac:dyDescent="0.25">
      <c r="E546" s="53">
        <v>37.772311000000002</v>
      </c>
      <c r="F546" s="53">
        <v>-122.39169699999999</v>
      </c>
      <c r="G546" s="52">
        <f t="shared" si="417"/>
        <v>-2.136138089753266</v>
      </c>
      <c r="H546" s="52">
        <f t="shared" si="418"/>
        <v>0.65925119303727187</v>
      </c>
      <c r="I546" s="52">
        <f t="shared" si="419"/>
        <v>10</v>
      </c>
      <c r="J546" s="52">
        <f t="shared" si="420"/>
        <v>-123</v>
      </c>
      <c r="K546" s="52">
        <f t="shared" si="421"/>
        <v>1.0616890199759421E-2</v>
      </c>
      <c r="L546" s="52">
        <f t="shared" si="422"/>
        <v>8.3919750513555338E-3</v>
      </c>
      <c r="M546" s="52">
        <f t="shared" si="423"/>
        <v>8.3921720619806912E-3</v>
      </c>
      <c r="N546" s="52">
        <f t="shared" si="424"/>
        <v>2.7288194194285964E-5</v>
      </c>
      <c r="O546" s="52">
        <f t="shared" si="400"/>
        <v>6383607.4617890036</v>
      </c>
      <c r="P546" s="52">
        <f t="shared" si="401"/>
        <v>1.4828467343275653E-7</v>
      </c>
      <c r="Q546" s="52">
        <f t="shared" si="425"/>
        <v>0.96834234290494525</v>
      </c>
      <c r="R546" s="52">
        <f t="shared" si="426"/>
        <v>0.60503285235379722</v>
      </c>
      <c r="S546" s="52">
        <f t="shared" si="427"/>
        <v>1.1434223644897445</v>
      </c>
      <c r="T546" s="52">
        <f t="shared" si="428"/>
        <v>1.0088249864557577</v>
      </c>
      <c r="U546" s="52">
        <f t="shared" si="429"/>
        <v>1.8073857679659007</v>
      </c>
      <c r="V546" s="52">
        <f t="shared" si="416"/>
        <v>5.0546225567071803E-3</v>
      </c>
      <c r="W546" s="52">
        <f t="shared" si="430"/>
        <v>4.2582015317955055E-5</v>
      </c>
      <c r="X546" s="52">
        <f t="shared" si="431"/>
        <v>1.6740578955036711E-7</v>
      </c>
      <c r="Y546" s="52">
        <f t="shared" si="402"/>
        <v>4180552.9289973099</v>
      </c>
      <c r="Z546" s="38" t="str">
        <f t="shared" si="432"/>
        <v>S</v>
      </c>
      <c r="AA546" s="38" t="str">
        <f t="shared" si="433"/>
        <v>S</v>
      </c>
      <c r="AB546" s="38" t="str">
        <f t="shared" si="434"/>
        <v>U</v>
      </c>
      <c r="AC546" s="50">
        <f t="shared" si="415"/>
        <v>553572.33484346245</v>
      </c>
      <c r="AD546" s="50">
        <f t="shared" si="403"/>
        <v>4180727.126143218</v>
      </c>
      <c r="AE546" s="51">
        <f t="shared" si="404"/>
        <v>10</v>
      </c>
      <c r="AF546" s="51" t="str">
        <f t="shared" si="405"/>
        <v>S</v>
      </c>
      <c r="AG546" s="40">
        <f t="shared" si="406"/>
        <v>-122</v>
      </c>
      <c r="AH546" s="41">
        <f t="shared" si="407"/>
        <v>-23</v>
      </c>
      <c r="AI546" s="42">
        <f t="shared" si="408"/>
        <v>-30.109000000000002</v>
      </c>
      <c r="AJ546" s="40">
        <f t="shared" si="409"/>
        <v>37</v>
      </c>
      <c r="AK546" s="41">
        <f t="shared" si="410"/>
        <v>46</v>
      </c>
      <c r="AL546" s="42">
        <f t="shared" si="411"/>
        <v>20.32</v>
      </c>
      <c r="AM546" s="43" t="str">
        <f t="shared" si="412"/>
        <v>-37º -46' -20,32" S</v>
      </c>
      <c r="AN546" s="43" t="str">
        <f t="shared" si="413"/>
        <v>122º 23' 30,109" W</v>
      </c>
      <c r="AO546" s="43" t="str">
        <f t="shared" si="414"/>
        <v>10 S 553572 4180727</v>
      </c>
    </row>
    <row r="547" spans="5:41" x14ac:dyDescent="0.25">
      <c r="E547" s="53">
        <v>37.775745000000001</v>
      </c>
      <c r="F547" s="53">
        <v>-122.39454000000001</v>
      </c>
      <c r="G547" s="52">
        <f t="shared" si="417"/>
        <v>-2.1361877094639006</v>
      </c>
      <c r="H547" s="52">
        <f t="shared" si="418"/>
        <v>0.6593111276437853</v>
      </c>
      <c r="I547" s="52">
        <f t="shared" si="419"/>
        <v>10</v>
      </c>
      <c r="J547" s="52">
        <f t="shared" si="420"/>
        <v>-123</v>
      </c>
      <c r="K547" s="52">
        <f t="shared" si="421"/>
        <v>1.0567270489124869E-2</v>
      </c>
      <c r="L547" s="52">
        <f t="shared" si="422"/>
        <v>8.3523673482521158E-3</v>
      </c>
      <c r="M547" s="52">
        <f t="shared" si="423"/>
        <v>8.3525615824448958E-3</v>
      </c>
      <c r="N547" s="52">
        <f t="shared" si="424"/>
        <v>2.7034547464110936E-5</v>
      </c>
      <c r="O547" s="52">
        <f t="shared" si="400"/>
        <v>6383608.7050208338</v>
      </c>
      <c r="P547" s="52">
        <f t="shared" si="401"/>
        <v>1.4687454553554154E-7</v>
      </c>
      <c r="Q547" s="52">
        <f t="shared" si="425"/>
        <v>0.9683722584122606</v>
      </c>
      <c r="R547" s="52">
        <f t="shared" si="426"/>
        <v>0.60499534145130074</v>
      </c>
      <c r="S547" s="52">
        <f t="shared" si="427"/>
        <v>1.1434972568499155</v>
      </c>
      <c r="T547" s="52">
        <f t="shared" si="428"/>
        <v>1.0088717780002618</v>
      </c>
      <c r="U547" s="52">
        <f t="shared" si="429"/>
        <v>1.807444237177811</v>
      </c>
      <c r="V547" s="52">
        <f t="shared" si="416"/>
        <v>5.0546225567071803E-3</v>
      </c>
      <c r="W547" s="52">
        <f t="shared" si="430"/>
        <v>4.2582015317955055E-5</v>
      </c>
      <c r="X547" s="52">
        <f t="shared" si="431"/>
        <v>1.6740578955036711E-7</v>
      </c>
      <c r="Y547" s="52">
        <f t="shared" si="402"/>
        <v>4180933.9237697446</v>
      </c>
      <c r="Z547" s="38" t="str">
        <f t="shared" si="432"/>
        <v>S</v>
      </c>
      <c r="AA547" s="38" t="str">
        <f t="shared" si="433"/>
        <v>S</v>
      </c>
      <c r="AB547" s="38" t="str">
        <f t="shared" si="434"/>
        <v>U</v>
      </c>
      <c r="AC547" s="50">
        <f t="shared" si="415"/>
        <v>553319.48743734288</v>
      </c>
      <c r="AD547" s="50">
        <f t="shared" si="403"/>
        <v>4181106.50176762</v>
      </c>
      <c r="AE547" s="51">
        <f t="shared" si="404"/>
        <v>10</v>
      </c>
      <c r="AF547" s="51" t="str">
        <f t="shared" si="405"/>
        <v>S</v>
      </c>
      <c r="AG547" s="40">
        <f t="shared" si="406"/>
        <v>-122</v>
      </c>
      <c r="AH547" s="41">
        <f t="shared" si="407"/>
        <v>-23</v>
      </c>
      <c r="AI547" s="42">
        <f t="shared" si="408"/>
        <v>-40.344000000000001</v>
      </c>
      <c r="AJ547" s="40">
        <f t="shared" si="409"/>
        <v>37</v>
      </c>
      <c r="AK547" s="41">
        <f t="shared" si="410"/>
        <v>46</v>
      </c>
      <c r="AL547" s="42">
        <f t="shared" si="411"/>
        <v>32.682000000000002</v>
      </c>
      <c r="AM547" s="43" t="str">
        <f t="shared" si="412"/>
        <v>-37º -46' -32,682" S</v>
      </c>
      <c r="AN547" s="43" t="str">
        <f t="shared" si="413"/>
        <v>122º 23' 40,344" W</v>
      </c>
      <c r="AO547" s="43" t="str">
        <f t="shared" si="414"/>
        <v>10 S 553319 4181107</v>
      </c>
    </row>
    <row r="548" spans="5:41" x14ac:dyDescent="0.25">
      <c r="E548" s="53">
        <v>37.766739000000001</v>
      </c>
      <c r="F548" s="53">
        <v>-122.436722</v>
      </c>
      <c r="G548" s="52">
        <f t="shared" si="417"/>
        <v>-2.1369239242489768</v>
      </c>
      <c r="H548" s="52">
        <f t="shared" si="418"/>
        <v>0.6591539432913508</v>
      </c>
      <c r="I548" s="52">
        <f t="shared" si="419"/>
        <v>10</v>
      </c>
      <c r="J548" s="52">
        <f t="shared" si="420"/>
        <v>-123</v>
      </c>
      <c r="K548" s="52">
        <f t="shared" si="421"/>
        <v>9.8310557040486302E-3</v>
      </c>
      <c r="L548" s="52">
        <f t="shared" si="422"/>
        <v>7.7714293471143683E-3</v>
      </c>
      <c r="M548" s="52">
        <f t="shared" si="423"/>
        <v>7.7715858049046327E-3</v>
      </c>
      <c r="N548" s="52">
        <f t="shared" si="424"/>
        <v>2.3396833169542219E-5</v>
      </c>
      <c r="O548" s="52">
        <f t="shared" si="400"/>
        <v>6383605.4446073677</v>
      </c>
      <c r="P548" s="52">
        <f t="shared" si="401"/>
        <v>1.2718393233299173E-7</v>
      </c>
      <c r="Q548" s="52">
        <f t="shared" si="425"/>
        <v>0.96829377247171244</v>
      </c>
      <c r="R548" s="52">
        <f t="shared" si="426"/>
        <v>0.60509368786891304</v>
      </c>
      <c r="S548" s="52">
        <f t="shared" si="427"/>
        <v>1.1433008295272069</v>
      </c>
      <c r="T548" s="52">
        <f t="shared" si="428"/>
        <v>1.0087490441126334</v>
      </c>
      <c r="U548" s="52">
        <f t="shared" si="429"/>
        <v>1.8072908612926322</v>
      </c>
      <c r="V548" s="52">
        <f t="shared" si="416"/>
        <v>5.0546225567071803E-3</v>
      </c>
      <c r="W548" s="52">
        <f t="shared" si="430"/>
        <v>4.2582015317955055E-5</v>
      </c>
      <c r="X548" s="52">
        <f t="shared" si="431"/>
        <v>1.6740578955036711E-7</v>
      </c>
      <c r="Y548" s="52">
        <f t="shared" si="402"/>
        <v>4179934.7282851362</v>
      </c>
      <c r="Z548" s="38" t="str">
        <f t="shared" si="432"/>
        <v>S</v>
      </c>
      <c r="AA548" s="38" t="str">
        <f t="shared" si="433"/>
        <v>S</v>
      </c>
      <c r="AB548" s="38" t="str">
        <f t="shared" si="434"/>
        <v>U</v>
      </c>
      <c r="AC548" s="50">
        <f t="shared" si="415"/>
        <v>549610.73956065206</v>
      </c>
      <c r="AD548" s="50">
        <f t="shared" si="403"/>
        <v>4180084.0844557397</v>
      </c>
      <c r="AE548" s="51">
        <f t="shared" si="404"/>
        <v>10</v>
      </c>
      <c r="AF548" s="51" t="str">
        <f t="shared" si="405"/>
        <v>S</v>
      </c>
      <c r="AG548" s="40">
        <f t="shared" si="406"/>
        <v>-122</v>
      </c>
      <c r="AH548" s="41">
        <f t="shared" si="407"/>
        <v>-26</v>
      </c>
      <c r="AI548" s="42">
        <f t="shared" si="408"/>
        <v>-12.199</v>
      </c>
      <c r="AJ548" s="40">
        <f t="shared" si="409"/>
        <v>37</v>
      </c>
      <c r="AK548" s="41">
        <f t="shared" si="410"/>
        <v>46</v>
      </c>
      <c r="AL548" s="42">
        <f t="shared" si="411"/>
        <v>0.26</v>
      </c>
      <c r="AM548" s="43" t="str">
        <f t="shared" si="412"/>
        <v>-37º -46' -0,26" S</v>
      </c>
      <c r="AN548" s="43" t="str">
        <f t="shared" si="413"/>
        <v>122º 26' 12,199" W</v>
      </c>
      <c r="AO548" s="43" t="str">
        <f t="shared" si="414"/>
        <v>10 S 549611 4180084</v>
      </c>
    </row>
    <row r="549" spans="5:41" x14ac:dyDescent="0.25">
      <c r="E549" s="53">
        <v>37.789709999999999</v>
      </c>
      <c r="F549" s="53">
        <v>-122.42024000000001</v>
      </c>
      <c r="G549" s="52">
        <f t="shared" si="417"/>
        <v>-2.136636259081663</v>
      </c>
      <c r="H549" s="52">
        <f t="shared" si="418"/>
        <v>0.65955486287382636</v>
      </c>
      <c r="I549" s="52">
        <f t="shared" si="419"/>
        <v>10</v>
      </c>
      <c r="J549" s="52">
        <f t="shared" si="420"/>
        <v>-123</v>
      </c>
      <c r="K549" s="52">
        <f t="shared" si="421"/>
        <v>1.0118720871362452E-2</v>
      </c>
      <c r="L549" s="52">
        <f t="shared" si="422"/>
        <v>7.9963352440648901E-3</v>
      </c>
      <c r="M549" s="52">
        <f t="shared" si="423"/>
        <v>7.9965056828335112E-3</v>
      </c>
      <c r="N549" s="52">
        <f t="shared" si="424"/>
        <v>2.4791240153310135E-5</v>
      </c>
      <c r="O549" s="52">
        <f t="shared" si="400"/>
        <v>6383613.761257302</v>
      </c>
      <c r="P549" s="52">
        <f t="shared" si="401"/>
        <v>1.3456854292343349E-7</v>
      </c>
      <c r="Q549" s="52">
        <f t="shared" si="425"/>
        <v>0.96849377203670595</v>
      </c>
      <c r="R549" s="52">
        <f t="shared" si="426"/>
        <v>0.6048426532080633</v>
      </c>
      <c r="S549" s="52">
        <f t="shared" si="427"/>
        <v>1.1438017488921792</v>
      </c>
      <c r="T549" s="52">
        <f t="shared" si="428"/>
        <v>1.0090619749711502</v>
      </c>
      <c r="U549" s="52">
        <f t="shared" si="429"/>
        <v>1.8076818452801227</v>
      </c>
      <c r="V549" s="52">
        <f t="shared" si="416"/>
        <v>5.0546225567071803E-3</v>
      </c>
      <c r="W549" s="52">
        <f t="shared" si="430"/>
        <v>4.2582015317955055E-5</v>
      </c>
      <c r="X549" s="52">
        <f t="shared" si="431"/>
        <v>1.6740578955036711E-7</v>
      </c>
      <c r="Y549" s="52">
        <f t="shared" si="402"/>
        <v>4182483.3122009146</v>
      </c>
      <c r="Z549" s="38" t="str">
        <f t="shared" si="432"/>
        <v>S</v>
      </c>
      <c r="AA549" s="38" t="str">
        <f t="shared" si="433"/>
        <v>S</v>
      </c>
      <c r="AB549" s="38" t="str">
        <f t="shared" si="434"/>
        <v>U</v>
      </c>
      <c r="AC549" s="50">
        <f t="shared" si="415"/>
        <v>551046.60600866389</v>
      </c>
      <c r="AD549" s="50">
        <f t="shared" si="403"/>
        <v>4182641.5699240123</v>
      </c>
      <c r="AE549" s="51">
        <f t="shared" si="404"/>
        <v>10</v>
      </c>
      <c r="AF549" s="51" t="str">
        <f t="shared" si="405"/>
        <v>S</v>
      </c>
      <c r="AG549" s="40">
        <f t="shared" si="406"/>
        <v>-122</v>
      </c>
      <c r="AH549" s="41">
        <f t="shared" si="407"/>
        <v>-25</v>
      </c>
      <c r="AI549" s="42">
        <f t="shared" si="408"/>
        <v>-12.864000000000001</v>
      </c>
      <c r="AJ549" s="40">
        <f t="shared" si="409"/>
        <v>37</v>
      </c>
      <c r="AK549" s="41">
        <f t="shared" si="410"/>
        <v>47</v>
      </c>
      <c r="AL549" s="42">
        <f t="shared" si="411"/>
        <v>22.956</v>
      </c>
      <c r="AM549" s="43" t="str">
        <f t="shared" si="412"/>
        <v>-37º -47' -22,956" S</v>
      </c>
      <c r="AN549" s="43" t="str">
        <f t="shared" si="413"/>
        <v>122º 25' 12,864" W</v>
      </c>
      <c r="AO549" s="43" t="str">
        <f t="shared" si="414"/>
        <v>10 S 551047 4182642</v>
      </c>
    </row>
    <row r="550" spans="5:41" x14ac:dyDescent="0.25">
      <c r="E550" s="53">
        <v>37.770309448242003</v>
      </c>
      <c r="F550" s="53">
        <v>-122.39936828613</v>
      </c>
      <c r="G550" s="52">
        <f t="shared" si="417"/>
        <v>-2.1362719789540972</v>
      </c>
      <c r="H550" s="52">
        <f t="shared" si="418"/>
        <v>0.65921625936894568</v>
      </c>
      <c r="I550" s="52">
        <f t="shared" si="419"/>
        <v>10</v>
      </c>
      <c r="J550" s="52">
        <f t="shared" si="420"/>
        <v>-123</v>
      </c>
      <c r="K550" s="52">
        <f t="shared" si="421"/>
        <v>1.0483000998928294E-2</v>
      </c>
      <c r="L550" s="52">
        <f t="shared" si="422"/>
        <v>8.2863723762809163E-3</v>
      </c>
      <c r="M550" s="52">
        <f t="shared" si="423"/>
        <v>8.286562042495187E-3</v>
      </c>
      <c r="N550" s="52">
        <f t="shared" si="424"/>
        <v>2.6603776840938842E-5</v>
      </c>
      <c r="O550" s="52">
        <f t="shared" si="400"/>
        <v>6383606.7371731466</v>
      </c>
      <c r="P550" s="52">
        <f t="shared" si="401"/>
        <v>1.4458385194954536E-7</v>
      </c>
      <c r="Q550" s="52">
        <f t="shared" si="425"/>
        <v>0.96832489984233505</v>
      </c>
      <c r="R550" s="52">
        <f t="shared" si="426"/>
        <v>0.60505470965993913</v>
      </c>
      <c r="S550" s="52">
        <f t="shared" si="427"/>
        <v>1.1433787092901131</v>
      </c>
      <c r="T550" s="52">
        <f t="shared" si="428"/>
        <v>1.0087977093825695</v>
      </c>
      <c r="U550" s="52">
        <f t="shared" si="429"/>
        <v>1.8073516809051073</v>
      </c>
      <c r="V550" s="52">
        <f t="shared" si="416"/>
        <v>5.0546225567071803E-3</v>
      </c>
      <c r="W550" s="52">
        <f t="shared" si="430"/>
        <v>4.2582015317955055E-5</v>
      </c>
      <c r="X550" s="52">
        <f t="shared" si="431"/>
        <v>1.6740578955036711E-7</v>
      </c>
      <c r="Y550" s="52">
        <f t="shared" si="402"/>
        <v>4180330.861319982</v>
      </c>
      <c r="Z550" s="38" t="str">
        <f t="shared" si="432"/>
        <v>S</v>
      </c>
      <c r="AA550" s="38" t="str">
        <f t="shared" si="433"/>
        <v>S</v>
      </c>
      <c r="AB550" s="38" t="str">
        <f t="shared" si="434"/>
        <v>U</v>
      </c>
      <c r="AC550" s="50">
        <f t="shared" si="415"/>
        <v>552898.1558318818</v>
      </c>
      <c r="AD550" s="50">
        <f t="shared" si="403"/>
        <v>4180500.6893936126</v>
      </c>
      <c r="AE550" s="51">
        <f t="shared" si="404"/>
        <v>10</v>
      </c>
      <c r="AF550" s="51" t="str">
        <f t="shared" si="405"/>
        <v>S</v>
      </c>
      <c r="AG550" s="40">
        <f t="shared" si="406"/>
        <v>-122</v>
      </c>
      <c r="AH550" s="41">
        <f t="shared" si="407"/>
        <v>-23</v>
      </c>
      <c r="AI550" s="42">
        <f t="shared" si="408"/>
        <v>-57.725999999999999</v>
      </c>
      <c r="AJ550" s="40">
        <f t="shared" si="409"/>
        <v>37</v>
      </c>
      <c r="AK550" s="41">
        <f t="shared" si="410"/>
        <v>46</v>
      </c>
      <c r="AL550" s="42">
        <f t="shared" si="411"/>
        <v>13.114000000000001</v>
      </c>
      <c r="AM550" s="43" t="str">
        <f t="shared" si="412"/>
        <v>-37º -46' -13,114" S</v>
      </c>
      <c r="AN550" s="43" t="str">
        <f t="shared" si="413"/>
        <v>122º 23' 57,726" W</v>
      </c>
      <c r="AO550" s="43" t="str">
        <f t="shared" si="414"/>
        <v>10 S 552898 4180501</v>
      </c>
    </row>
    <row r="551" spans="5:41" x14ac:dyDescent="0.25">
      <c r="E551" s="53">
        <v>37.764077</v>
      </c>
      <c r="F551" s="53">
        <v>-122.418735</v>
      </c>
      <c r="G551" s="52">
        <f t="shared" si="417"/>
        <v>-2.1366099918764201</v>
      </c>
      <c r="H551" s="52">
        <f t="shared" si="418"/>
        <v>0.65910748262666263</v>
      </c>
      <c r="I551" s="52">
        <f t="shared" si="419"/>
        <v>10</v>
      </c>
      <c r="J551" s="52">
        <f t="shared" si="420"/>
        <v>-123</v>
      </c>
      <c r="K551" s="52">
        <f t="shared" si="421"/>
        <v>1.0144988076605355E-2</v>
      </c>
      <c r="L551" s="52">
        <f t="shared" si="422"/>
        <v>8.0198725204876885E-3</v>
      </c>
      <c r="M551" s="52">
        <f t="shared" si="423"/>
        <v>8.0200444687932582E-3</v>
      </c>
      <c r="N551" s="52">
        <f t="shared" si="424"/>
        <v>2.4914378505935808E-5</v>
      </c>
      <c r="O551" s="52">
        <f t="shared" si="400"/>
        <v>6383604.4809435681</v>
      </c>
      <c r="P551" s="52">
        <f t="shared" si="401"/>
        <v>1.3545585198856994E-7</v>
      </c>
      <c r="Q551" s="52">
        <f t="shared" si="425"/>
        <v>0.96827055521724559</v>
      </c>
      <c r="R551" s="52">
        <f t="shared" si="426"/>
        <v>0.6051227388603172</v>
      </c>
      <c r="S551" s="52">
        <f t="shared" si="427"/>
        <v>1.1432427602352855</v>
      </c>
      <c r="T551" s="52">
        <f t="shared" si="428"/>
        <v>1.0087127548915436</v>
      </c>
      <c r="U551" s="52">
        <f t="shared" si="429"/>
        <v>1.8072455048736267</v>
      </c>
      <c r="V551" s="52">
        <f t="shared" si="416"/>
        <v>5.0546225567071803E-3</v>
      </c>
      <c r="W551" s="52">
        <f t="shared" si="430"/>
        <v>4.2582015317955055E-5</v>
      </c>
      <c r="X551" s="52">
        <f t="shared" si="431"/>
        <v>1.6740578955036711E-7</v>
      </c>
      <c r="Y551" s="52">
        <f t="shared" si="402"/>
        <v>4179639.3856535587</v>
      </c>
      <c r="Z551" s="38" t="str">
        <f t="shared" si="432"/>
        <v>S</v>
      </c>
      <c r="AA551" s="38" t="str">
        <f t="shared" si="433"/>
        <v>S</v>
      </c>
      <c r="AB551" s="38" t="str">
        <f t="shared" si="434"/>
        <v>U</v>
      </c>
      <c r="AC551" s="50">
        <f t="shared" si="415"/>
        <v>551196.79411999031</v>
      </c>
      <c r="AD551" s="50">
        <f t="shared" si="403"/>
        <v>4179798.4292133725</v>
      </c>
      <c r="AE551" s="51">
        <f t="shared" si="404"/>
        <v>10</v>
      </c>
      <c r="AF551" s="51" t="str">
        <f t="shared" si="405"/>
        <v>S</v>
      </c>
      <c r="AG551" s="40">
        <f t="shared" si="406"/>
        <v>-122</v>
      </c>
      <c r="AH551" s="41">
        <f t="shared" si="407"/>
        <v>-25</v>
      </c>
      <c r="AI551" s="42">
        <f t="shared" si="408"/>
        <v>-7.4459999999999997</v>
      </c>
      <c r="AJ551" s="40">
        <f t="shared" si="409"/>
        <v>37</v>
      </c>
      <c r="AK551" s="41">
        <f t="shared" si="410"/>
        <v>45</v>
      </c>
      <c r="AL551" s="42">
        <f t="shared" si="411"/>
        <v>50.677</v>
      </c>
      <c r="AM551" s="43" t="str">
        <f t="shared" si="412"/>
        <v>-37º -45' -50,677" S</v>
      </c>
      <c r="AN551" s="43" t="str">
        <f t="shared" si="413"/>
        <v>122º 25' 7,446" W</v>
      </c>
      <c r="AO551" s="43" t="str">
        <f t="shared" si="414"/>
        <v>10 S 551197 4179798</v>
      </c>
    </row>
    <row r="552" spans="5:41" x14ac:dyDescent="0.25">
      <c r="E552" s="53">
        <v>37.784917</v>
      </c>
      <c r="F552" s="53">
        <v>-122.410912</v>
      </c>
      <c r="G552" s="52">
        <f t="shared" si="417"/>
        <v>-2.1364734547690367</v>
      </c>
      <c r="H552" s="52">
        <f t="shared" si="418"/>
        <v>0.65947120924277824</v>
      </c>
      <c r="I552" s="52">
        <f t="shared" si="419"/>
        <v>10</v>
      </c>
      <c r="J552" s="52">
        <f t="shared" si="420"/>
        <v>-123</v>
      </c>
      <c r="K552" s="52">
        <f t="shared" si="421"/>
        <v>1.0281525183988727E-2</v>
      </c>
      <c r="L552" s="52">
        <f t="shared" si="422"/>
        <v>8.1255141067744143E-3</v>
      </c>
      <c r="M552" s="52">
        <f t="shared" si="423"/>
        <v>8.1256929401177947E-3</v>
      </c>
      <c r="N552" s="52">
        <f t="shared" si="424"/>
        <v>2.5594329076450428E-5</v>
      </c>
      <c r="O552" s="52">
        <f t="shared" si="400"/>
        <v>6383612.025807336</v>
      </c>
      <c r="P552" s="52">
        <f t="shared" si="401"/>
        <v>1.3896972523513422E-7</v>
      </c>
      <c r="Q552" s="52">
        <f t="shared" si="425"/>
        <v>0.96845209265365317</v>
      </c>
      <c r="R552" s="52">
        <f t="shared" si="426"/>
        <v>0.60489508402965508</v>
      </c>
      <c r="S552" s="52">
        <f t="shared" si="427"/>
        <v>1.1436972555696048</v>
      </c>
      <c r="T552" s="52">
        <f t="shared" si="428"/>
        <v>1.0089967126846173</v>
      </c>
      <c r="U552" s="52">
        <f t="shared" si="429"/>
        <v>1.8076003249313664</v>
      </c>
      <c r="V552" s="52">
        <f t="shared" si="416"/>
        <v>5.0546225567071803E-3</v>
      </c>
      <c r="W552" s="52">
        <f t="shared" si="430"/>
        <v>4.2582015317955055E-5</v>
      </c>
      <c r="X552" s="52">
        <f t="shared" si="431"/>
        <v>1.6740578955036711E-7</v>
      </c>
      <c r="Y552" s="52">
        <f t="shared" si="402"/>
        <v>4181951.5381554081</v>
      </c>
      <c r="Z552" s="38" t="str">
        <f t="shared" si="432"/>
        <v>S</v>
      </c>
      <c r="AA552" s="38" t="str">
        <f t="shared" si="433"/>
        <v>S</v>
      </c>
      <c r="AB552" s="38" t="str">
        <f t="shared" si="434"/>
        <v>U</v>
      </c>
      <c r="AC552" s="50">
        <f t="shared" si="415"/>
        <v>551871.27357339917</v>
      </c>
      <c r="AD552" s="50">
        <f t="shared" si="403"/>
        <v>4182114.9224449983</v>
      </c>
      <c r="AE552" s="51">
        <f t="shared" si="404"/>
        <v>10</v>
      </c>
      <c r="AF552" s="51" t="str">
        <f t="shared" si="405"/>
        <v>S</v>
      </c>
      <c r="AG552" s="40">
        <f t="shared" si="406"/>
        <v>-122</v>
      </c>
      <c r="AH552" s="41">
        <f t="shared" si="407"/>
        <v>-24</v>
      </c>
      <c r="AI552" s="42">
        <f t="shared" si="408"/>
        <v>-39.283000000000001</v>
      </c>
      <c r="AJ552" s="40">
        <f t="shared" si="409"/>
        <v>37</v>
      </c>
      <c r="AK552" s="41">
        <f t="shared" si="410"/>
        <v>47</v>
      </c>
      <c r="AL552" s="42">
        <f t="shared" si="411"/>
        <v>5.7009999999999996</v>
      </c>
      <c r="AM552" s="43" t="str">
        <f t="shared" si="412"/>
        <v>-37º -47' -5,701" S</v>
      </c>
      <c r="AN552" s="43" t="str">
        <f t="shared" si="413"/>
        <v>122º 24' 39,283" W</v>
      </c>
      <c r="AO552" s="43" t="str">
        <f t="shared" si="414"/>
        <v>10 S 551871 4182115</v>
      </c>
    </row>
    <row r="553" spans="5:41" x14ac:dyDescent="0.25">
      <c r="E553" s="53">
        <v>37.728887</v>
      </c>
      <c r="F553" s="53">
        <v>-122.46133500000001</v>
      </c>
      <c r="G553" s="52">
        <f t="shared" si="417"/>
        <v>-2.1373535021377701</v>
      </c>
      <c r="H553" s="52">
        <f t="shared" si="418"/>
        <v>0.65849330126288586</v>
      </c>
      <c r="I553" s="52">
        <f t="shared" si="419"/>
        <v>10</v>
      </c>
      <c r="J553" s="52">
        <f t="shared" si="420"/>
        <v>-123</v>
      </c>
      <c r="K553" s="52">
        <f t="shared" si="421"/>
        <v>9.4014778152553546E-3</v>
      </c>
      <c r="L553" s="52">
        <f t="shared" si="422"/>
        <v>7.4356613866298346E-3</v>
      </c>
      <c r="M553" s="52">
        <f t="shared" si="423"/>
        <v>7.4357984280861581E-3</v>
      </c>
      <c r="N553" s="52">
        <f t="shared" si="424"/>
        <v>2.1389456901332871E-5</v>
      </c>
      <c r="O553" s="52">
        <f t="shared" si="400"/>
        <v>6383591.7441180889</v>
      </c>
      <c r="P553" s="52">
        <f t="shared" si="401"/>
        <v>1.1655004385318147E-7</v>
      </c>
      <c r="Q553" s="52">
        <f t="shared" si="425"/>
        <v>0.96796285173434105</v>
      </c>
      <c r="R553" s="52">
        <f t="shared" si="426"/>
        <v>0.60550598896118768</v>
      </c>
      <c r="S553" s="52">
        <f t="shared" si="427"/>
        <v>1.1424747271300564</v>
      </c>
      <c r="T553" s="52">
        <f t="shared" si="428"/>
        <v>1.0082325425878391</v>
      </c>
      <c r="U553" s="52">
        <f t="shared" si="429"/>
        <v>1.8066449998369605</v>
      </c>
      <c r="V553" s="52">
        <f t="shared" si="416"/>
        <v>5.0546225567071803E-3</v>
      </c>
      <c r="W553" s="52">
        <f t="shared" si="430"/>
        <v>4.2582015317955055E-5</v>
      </c>
      <c r="X553" s="52">
        <f t="shared" si="431"/>
        <v>1.6740578955036711E-7</v>
      </c>
      <c r="Y553" s="52">
        <f t="shared" si="402"/>
        <v>4175735.1505878051</v>
      </c>
      <c r="Z553" s="38" t="str">
        <f t="shared" si="432"/>
        <v>S</v>
      </c>
      <c r="AA553" s="38" t="str">
        <f t="shared" si="433"/>
        <v>S</v>
      </c>
      <c r="AB553" s="38" t="str">
        <f t="shared" si="434"/>
        <v>U</v>
      </c>
      <c r="AC553" s="50">
        <f t="shared" si="415"/>
        <v>547467.10330055468</v>
      </c>
      <c r="AD553" s="50">
        <f t="shared" si="403"/>
        <v>4175871.6921642055</v>
      </c>
      <c r="AE553" s="51">
        <f t="shared" si="404"/>
        <v>10</v>
      </c>
      <c r="AF553" s="51" t="str">
        <f t="shared" si="405"/>
        <v>S</v>
      </c>
      <c r="AG553" s="40">
        <f t="shared" si="406"/>
        <v>-122</v>
      </c>
      <c r="AH553" s="41">
        <f t="shared" si="407"/>
        <v>-27</v>
      </c>
      <c r="AI553" s="42">
        <f t="shared" si="408"/>
        <v>-40.805999999999997</v>
      </c>
      <c r="AJ553" s="40">
        <f t="shared" si="409"/>
        <v>37</v>
      </c>
      <c r="AK553" s="41">
        <f t="shared" si="410"/>
        <v>43</v>
      </c>
      <c r="AL553" s="42">
        <f t="shared" si="411"/>
        <v>43.993000000000002</v>
      </c>
      <c r="AM553" s="43" t="str">
        <f t="shared" si="412"/>
        <v>-37º -43' -43,993" S</v>
      </c>
      <c r="AN553" s="43" t="str">
        <f t="shared" si="413"/>
        <v>122º 27' 40,806" W</v>
      </c>
      <c r="AO553" s="43" t="str">
        <f t="shared" si="414"/>
        <v>10 S 547467 4175872</v>
      </c>
    </row>
    <row r="554" spans="5:41" x14ac:dyDescent="0.25">
      <c r="E554" s="53">
        <v>37.715052999999997</v>
      </c>
      <c r="F554" s="53">
        <v>-122.445849</v>
      </c>
      <c r="G554" s="52">
        <f t="shared" si="417"/>
        <v>-2.137083220449806</v>
      </c>
      <c r="H554" s="52">
        <f t="shared" si="418"/>
        <v>0.65825185241416484</v>
      </c>
      <c r="I554" s="52">
        <f t="shared" si="419"/>
        <v>10</v>
      </c>
      <c r="J554" s="52">
        <f t="shared" si="420"/>
        <v>-123</v>
      </c>
      <c r="K554" s="52">
        <f t="shared" si="421"/>
        <v>9.6717595032194126E-3</v>
      </c>
      <c r="L554" s="52">
        <f t="shared" si="422"/>
        <v>7.6508502835739662E-3</v>
      </c>
      <c r="M554" s="52">
        <f t="shared" si="423"/>
        <v>7.6509995709583773E-3</v>
      </c>
      <c r="N554" s="52">
        <f t="shared" si="424"/>
        <v>2.263416858938605E-5</v>
      </c>
      <c r="O554" s="52">
        <f t="shared" ref="O554:O617" si="435">($C$19/(1+$C$18*(COS(H554))^2)^(1/2))*0.9996</f>
        <v>6383586.7381094396</v>
      </c>
      <c r="P554" s="52">
        <f t="shared" ref="P554:P617" si="436">($C$18/2)*M554^2*(COS(H554))^2</f>
        <v>1.2343996738936592E-7</v>
      </c>
      <c r="Q554" s="52">
        <f t="shared" si="425"/>
        <v>0.96784148643334567</v>
      </c>
      <c r="R554" s="52">
        <f t="shared" si="426"/>
        <v>0.60565625275567436</v>
      </c>
      <c r="S554" s="52">
        <f t="shared" si="427"/>
        <v>1.1421725956308377</v>
      </c>
      <c r="T554" s="52">
        <f t="shared" si="428"/>
        <v>1.0080435099120471</v>
      </c>
      <c r="U554" s="52">
        <f t="shared" si="429"/>
        <v>1.8064084581124134</v>
      </c>
      <c r="V554" s="52">
        <f t="shared" si="416"/>
        <v>5.0546225567071803E-3</v>
      </c>
      <c r="W554" s="52">
        <f t="shared" si="430"/>
        <v>4.2582015317955055E-5</v>
      </c>
      <c r="X554" s="52">
        <f t="shared" si="431"/>
        <v>1.6740578955036711E-7</v>
      </c>
      <c r="Y554" s="52">
        <f t="shared" ref="Y554:Y617" si="437">0.9996*$C$19*(H554-(V554*S554)+(W554*T554)-(X554*U554))</f>
        <v>4174200.3122040071</v>
      </c>
      <c r="Z554" s="38" t="str">
        <f t="shared" si="432"/>
        <v>S</v>
      </c>
      <c r="AA554" s="38" t="str">
        <f t="shared" si="433"/>
        <v>S</v>
      </c>
      <c r="AB554" s="38" t="str">
        <f t="shared" si="434"/>
        <v>U</v>
      </c>
      <c r="AC554" s="50">
        <f t="shared" si="415"/>
        <v>548840.82140408736</v>
      </c>
      <c r="AD554" s="50">
        <f t="shared" ref="AD554:AD617" si="438">IF($C$22="S",N554*O554*(1+P554)+Y554+10000000,N554*O554*(1+P554)+Y554)</f>
        <v>4174344.7994002779</v>
      </c>
      <c r="AE554" s="51">
        <f t="shared" ref="AE554:AE617" si="439">I554</f>
        <v>10</v>
      </c>
      <c r="AF554" s="51" t="str">
        <f t="shared" ref="AF554:AF617" si="440">IF(E554&lt;-16,Z554,IF(E554&lt;48,AA554,IF(E554&lt;84,AB554,"MALO")))</f>
        <v>S</v>
      </c>
      <c r="AG554" s="40">
        <f t="shared" ref="AG554:AG617" si="441">TRUNC(F554,0)</f>
        <v>-122</v>
      </c>
      <c r="AH554" s="41">
        <f t="shared" ref="AH554:AH617" si="442">TRUNC((F554-AG554)*60,0)</f>
        <v>-26</v>
      </c>
      <c r="AI554" s="42">
        <f t="shared" ref="AI554:AI617" si="443">ROUND((((F554-AG554)*60)-AH554)*60,3)</f>
        <v>-45.055999999999997</v>
      </c>
      <c r="AJ554" s="40">
        <f t="shared" ref="AJ554:AJ617" si="444">TRUNC(E554,0)</f>
        <v>37</v>
      </c>
      <c r="AK554" s="41">
        <f t="shared" ref="AK554:AK617" si="445">TRUNC((E554-AJ554)*60,0)</f>
        <v>42</v>
      </c>
      <c r="AL554" s="42">
        <f t="shared" ref="AL554:AL617" si="446">ROUND((((E554-AJ554)*60)-AK554)*60,3)</f>
        <v>54.191000000000003</v>
      </c>
      <c r="AM554" s="43" t="str">
        <f t="shared" ref="AM554:AM617" si="447">CONCATENATE(-AJ554,"º ",-AK554,"' ",-AL554,""" S")</f>
        <v>-37º -42' -54,191" S</v>
      </c>
      <c r="AN554" s="43" t="str">
        <f t="shared" ref="AN554:AN617" si="448">CONCATENATE(-AG554,"º ",-AH554,"' ",-AI554,""" W")</f>
        <v>122º 26' 45,056" W</v>
      </c>
      <c r="AO554" s="43" t="str">
        <f t="shared" ref="AO554:AO617" si="449">CONCATENATE(AE554," ",AF554," ",ROUND(AC554,0)," ",ROUND(AD554,0))</f>
        <v>10 S 548841 4174345</v>
      </c>
    </row>
    <row r="555" spans="5:41" x14ac:dyDescent="0.25">
      <c r="E555" s="53">
        <v>37.784984999999999</v>
      </c>
      <c r="F555" s="53">
        <v>-122.410736</v>
      </c>
      <c r="G555" s="52">
        <f t="shared" si="417"/>
        <v>-2.1364703829895535</v>
      </c>
      <c r="H555" s="52">
        <f t="shared" si="418"/>
        <v>0.65947239606666963</v>
      </c>
      <c r="I555" s="52">
        <f t="shared" si="419"/>
        <v>10</v>
      </c>
      <c r="J555" s="52">
        <f t="shared" si="420"/>
        <v>-123</v>
      </c>
      <c r="K555" s="52">
        <f t="shared" si="421"/>
        <v>1.0284596963471948E-2</v>
      </c>
      <c r="L555" s="52">
        <f t="shared" si="422"/>
        <v>8.1279341774336406E-3</v>
      </c>
      <c r="M555" s="52">
        <f t="shared" si="423"/>
        <v>8.1281131706178091E-3</v>
      </c>
      <c r="N555" s="52">
        <f t="shared" si="424"/>
        <v>2.5609640848744952E-5</v>
      </c>
      <c r="O555" s="52">
        <f t="shared" si="435"/>
        <v>6383612.0504282508</v>
      </c>
      <c r="P555" s="52">
        <f t="shared" si="436"/>
        <v>1.3905226570168641E-7</v>
      </c>
      <c r="Q555" s="52">
        <f t="shared" si="425"/>
        <v>0.96845268416349639</v>
      </c>
      <c r="R555" s="52">
        <f t="shared" si="426"/>
        <v>0.60489434036414458</v>
      </c>
      <c r="S555" s="52">
        <f t="shared" si="427"/>
        <v>1.1436987381484178</v>
      </c>
      <c r="T555" s="52">
        <f t="shared" si="428"/>
        <v>1.0089976387023496</v>
      </c>
      <c r="U555" s="52">
        <f t="shared" si="429"/>
        <v>1.8076014817114754</v>
      </c>
      <c r="V555" s="52">
        <f t="shared" si="416"/>
        <v>5.0546225567071803E-3</v>
      </c>
      <c r="W555" s="52">
        <f t="shared" si="430"/>
        <v>4.2582015317955055E-5</v>
      </c>
      <c r="X555" s="52">
        <f t="shared" si="431"/>
        <v>1.6740578955036711E-7</v>
      </c>
      <c r="Y555" s="52">
        <f t="shared" si="437"/>
        <v>4181959.0826203693</v>
      </c>
      <c r="Z555" s="38" t="str">
        <f t="shared" si="432"/>
        <v>S</v>
      </c>
      <c r="AA555" s="38" t="str">
        <f t="shared" si="433"/>
        <v>S</v>
      </c>
      <c r="AB555" s="38" t="str">
        <f t="shared" si="434"/>
        <v>U</v>
      </c>
      <c r="AC555" s="50">
        <f t="shared" si="415"/>
        <v>551886.72358818911</v>
      </c>
      <c r="AD555" s="50">
        <f t="shared" si="438"/>
        <v>4182122.5646550311</v>
      </c>
      <c r="AE555" s="51">
        <f t="shared" si="439"/>
        <v>10</v>
      </c>
      <c r="AF555" s="51" t="str">
        <f t="shared" si="440"/>
        <v>S</v>
      </c>
      <c r="AG555" s="40">
        <f t="shared" si="441"/>
        <v>-122</v>
      </c>
      <c r="AH555" s="41">
        <f t="shared" si="442"/>
        <v>-24</v>
      </c>
      <c r="AI555" s="42">
        <f t="shared" si="443"/>
        <v>-38.65</v>
      </c>
      <c r="AJ555" s="40">
        <f t="shared" si="444"/>
        <v>37</v>
      </c>
      <c r="AK555" s="41">
        <f t="shared" si="445"/>
        <v>47</v>
      </c>
      <c r="AL555" s="42">
        <f t="shared" si="446"/>
        <v>5.9459999999999997</v>
      </c>
      <c r="AM555" s="43" t="str">
        <f t="shared" si="447"/>
        <v>-37º -47' -5,946" S</v>
      </c>
      <c r="AN555" s="43" t="str">
        <f t="shared" si="448"/>
        <v>122º 24' 38,65" W</v>
      </c>
      <c r="AO555" s="43" t="str">
        <f t="shared" si="449"/>
        <v>10 S 551887 4182123</v>
      </c>
    </row>
    <row r="556" spans="5:41" x14ac:dyDescent="0.25">
      <c r="E556" s="53">
        <v>37.730941999999999</v>
      </c>
      <c r="F556" s="53">
        <v>-122.455788</v>
      </c>
      <c r="G556" s="52">
        <f t="shared" si="417"/>
        <v>-2.137256688724162</v>
      </c>
      <c r="H556" s="52">
        <f t="shared" si="418"/>
        <v>0.65852916777901427</v>
      </c>
      <c r="I556" s="52">
        <f t="shared" si="419"/>
        <v>10</v>
      </c>
      <c r="J556" s="52">
        <f t="shared" si="420"/>
        <v>-123</v>
      </c>
      <c r="K556" s="52">
        <f t="shared" si="421"/>
        <v>9.4982912288634758E-3</v>
      </c>
      <c r="L556" s="52">
        <f t="shared" si="422"/>
        <v>7.512020693182562E-3</v>
      </c>
      <c r="M556" s="52">
        <f t="shared" si="423"/>
        <v>7.5121620002152516E-3</v>
      </c>
      <c r="N556" s="52">
        <f t="shared" si="424"/>
        <v>2.1832663994247881E-5</v>
      </c>
      <c r="O556" s="52">
        <f t="shared" si="435"/>
        <v>6383592.4878004761</v>
      </c>
      <c r="P556" s="52">
        <f t="shared" si="436"/>
        <v>1.1894960676553491E-7</v>
      </c>
      <c r="Q556" s="52">
        <f t="shared" si="425"/>
        <v>0.96798086093806135</v>
      </c>
      <c r="R556" s="52">
        <f t="shared" si="426"/>
        <v>0.60548364841469793</v>
      </c>
      <c r="S556" s="52">
        <f t="shared" si="427"/>
        <v>1.1425195982480449</v>
      </c>
      <c r="T556" s="52">
        <f t="shared" si="428"/>
        <v>1.0082606107897081</v>
      </c>
      <c r="U556" s="52">
        <f t="shared" si="429"/>
        <v>1.8066801148058615</v>
      </c>
      <c r="V556" s="52">
        <f t="shared" si="416"/>
        <v>5.0546225567071803E-3</v>
      </c>
      <c r="W556" s="52">
        <f t="shared" si="430"/>
        <v>4.2582015317955055E-5</v>
      </c>
      <c r="X556" s="52">
        <f t="shared" si="431"/>
        <v>1.6740578955036711E-7</v>
      </c>
      <c r="Y556" s="52">
        <f t="shared" si="437"/>
        <v>4175963.146622221</v>
      </c>
      <c r="Z556" s="38" t="str">
        <f t="shared" si="432"/>
        <v>S</v>
      </c>
      <c r="AA556" s="38" t="str">
        <f t="shared" si="433"/>
        <v>S</v>
      </c>
      <c r="AB556" s="38" t="str">
        <f t="shared" si="434"/>
        <v>U</v>
      </c>
      <c r="AC556" s="50">
        <f t="shared" si="415"/>
        <v>547954.58281310718</v>
      </c>
      <c r="AD556" s="50">
        <f t="shared" si="438"/>
        <v>4176102.5174686615</v>
      </c>
      <c r="AE556" s="51">
        <f t="shared" si="439"/>
        <v>10</v>
      </c>
      <c r="AF556" s="51" t="str">
        <f t="shared" si="440"/>
        <v>S</v>
      </c>
      <c r="AG556" s="40">
        <f t="shared" si="441"/>
        <v>-122</v>
      </c>
      <c r="AH556" s="41">
        <f t="shared" si="442"/>
        <v>-27</v>
      </c>
      <c r="AI556" s="42">
        <f t="shared" si="443"/>
        <v>-20.837</v>
      </c>
      <c r="AJ556" s="40">
        <f t="shared" si="444"/>
        <v>37</v>
      </c>
      <c r="AK556" s="41">
        <f t="shared" si="445"/>
        <v>43</v>
      </c>
      <c r="AL556" s="42">
        <f t="shared" si="446"/>
        <v>51.390999999999998</v>
      </c>
      <c r="AM556" s="43" t="str">
        <f t="shared" si="447"/>
        <v>-37º -43' -51,391" S</v>
      </c>
      <c r="AN556" s="43" t="str">
        <f t="shared" si="448"/>
        <v>122º 27' 20,837" W</v>
      </c>
      <c r="AO556" s="43" t="str">
        <f t="shared" si="449"/>
        <v>10 S 547955 4176103</v>
      </c>
    </row>
    <row r="557" spans="5:41" x14ac:dyDescent="0.25">
      <c r="E557" s="53">
        <v>37.792209999999997</v>
      </c>
      <c r="F557" s="53">
        <v>-122.417221</v>
      </c>
      <c r="G557" s="52">
        <f t="shared" si="417"/>
        <v>-2.1365835675915452</v>
      </c>
      <c r="H557" s="52">
        <f t="shared" si="418"/>
        <v>0.65959849610512622</v>
      </c>
      <c r="I557" s="52">
        <f t="shared" si="419"/>
        <v>10</v>
      </c>
      <c r="J557" s="52">
        <f t="shared" si="420"/>
        <v>-123</v>
      </c>
      <c r="K557" s="52">
        <f t="shared" si="421"/>
        <v>1.0171412361480225E-2</v>
      </c>
      <c r="L557" s="52">
        <f t="shared" si="422"/>
        <v>8.0377013903439667E-3</v>
      </c>
      <c r="M557" s="52">
        <f t="shared" si="423"/>
        <v>8.037874487998432E-3</v>
      </c>
      <c r="N557" s="52">
        <f t="shared" si="424"/>
        <v>2.5050672691984133E-5</v>
      </c>
      <c r="O557" s="52">
        <f t="shared" si="435"/>
        <v>6383614.6664877683</v>
      </c>
      <c r="P557" s="52">
        <f t="shared" si="436"/>
        <v>1.359552873526491E-7</v>
      </c>
      <c r="Q557" s="52">
        <f t="shared" si="425"/>
        <v>0.96851550099463146</v>
      </c>
      <c r="R557" s="52">
        <f t="shared" si="426"/>
        <v>0.60481529486887931</v>
      </c>
      <c r="S557" s="52">
        <f t="shared" si="427"/>
        <v>1.143856246602442</v>
      </c>
      <c r="T557" s="52">
        <f t="shared" si="428"/>
        <v>1.0090960086690512</v>
      </c>
      <c r="U557" s="52">
        <f t="shared" si="429"/>
        <v>1.8077243532162421</v>
      </c>
      <c r="V557" s="52">
        <f t="shared" si="416"/>
        <v>5.0546225567071803E-3</v>
      </c>
      <c r="W557" s="52">
        <f t="shared" si="430"/>
        <v>4.2582015317955055E-5</v>
      </c>
      <c r="X557" s="52">
        <f t="shared" si="431"/>
        <v>1.6740578955036711E-7</v>
      </c>
      <c r="Y557" s="52">
        <f t="shared" si="437"/>
        <v>4182760.6825198559</v>
      </c>
      <c r="Z557" s="38" t="str">
        <f t="shared" si="432"/>
        <v>S</v>
      </c>
      <c r="AA557" s="38" t="str">
        <f t="shared" si="433"/>
        <v>S</v>
      </c>
      <c r="AB557" s="38" t="str">
        <f t="shared" si="434"/>
        <v>U</v>
      </c>
      <c r="AC557" s="50">
        <f t="shared" si="415"/>
        <v>551310.6957942947</v>
      </c>
      <c r="AD557" s="50">
        <f t="shared" si="438"/>
        <v>4182920.5963831991</v>
      </c>
      <c r="AE557" s="51">
        <f t="shared" si="439"/>
        <v>10</v>
      </c>
      <c r="AF557" s="51" t="str">
        <f t="shared" si="440"/>
        <v>S</v>
      </c>
      <c r="AG557" s="40">
        <f t="shared" si="441"/>
        <v>-122</v>
      </c>
      <c r="AH557" s="41">
        <f t="shared" si="442"/>
        <v>-25</v>
      </c>
      <c r="AI557" s="42">
        <f t="shared" si="443"/>
        <v>-1.996</v>
      </c>
      <c r="AJ557" s="40">
        <f t="shared" si="444"/>
        <v>37</v>
      </c>
      <c r="AK557" s="41">
        <f t="shared" si="445"/>
        <v>47</v>
      </c>
      <c r="AL557" s="42">
        <f t="shared" si="446"/>
        <v>31.956</v>
      </c>
      <c r="AM557" s="43" t="str">
        <f t="shared" si="447"/>
        <v>-37º -47' -31,956" S</v>
      </c>
      <c r="AN557" s="43" t="str">
        <f t="shared" si="448"/>
        <v>122º 25' 1,996" W</v>
      </c>
      <c r="AO557" s="43" t="str">
        <f t="shared" si="449"/>
        <v>10 S 551311 4182921</v>
      </c>
    </row>
    <row r="558" spans="5:41" x14ac:dyDescent="0.25">
      <c r="E558" s="53">
        <v>37.770273000000003</v>
      </c>
      <c r="F558" s="53">
        <v>-122.42274999999999</v>
      </c>
      <c r="G558" s="52">
        <f t="shared" si="417"/>
        <v>-2.1366800668458881</v>
      </c>
      <c r="H558" s="52">
        <f t="shared" si="418"/>
        <v>0.65921562322711624</v>
      </c>
      <c r="I558" s="52">
        <f t="shared" si="419"/>
        <v>10</v>
      </c>
      <c r="J558" s="52">
        <f t="shared" si="420"/>
        <v>-123</v>
      </c>
      <c r="K558" s="52">
        <f t="shared" si="421"/>
        <v>1.0074913107137373E-2</v>
      </c>
      <c r="L558" s="52">
        <f t="shared" si="422"/>
        <v>7.963811083856678E-3</v>
      </c>
      <c r="M558" s="52">
        <f t="shared" si="423"/>
        <v>7.9639794513010516E-3</v>
      </c>
      <c r="N558" s="52">
        <f t="shared" si="424"/>
        <v>2.4572745520701211E-5</v>
      </c>
      <c r="O558" s="52">
        <f t="shared" si="435"/>
        <v>6383606.7239780193</v>
      </c>
      <c r="P558" s="52">
        <f t="shared" si="436"/>
        <v>1.335462532230095E-7</v>
      </c>
      <c r="Q558" s="52">
        <f t="shared" si="425"/>
        <v>0.96832458216047845</v>
      </c>
      <c r="R558" s="52">
        <f t="shared" si="426"/>
        <v>0.60505510763752179</v>
      </c>
      <c r="S558" s="52">
        <f t="shared" si="427"/>
        <v>1.1433779143073555</v>
      </c>
      <c r="T558" s="52">
        <f t="shared" si="428"/>
        <v>1.0087972126398972</v>
      </c>
      <c r="U558" s="52">
        <f t="shared" si="429"/>
        <v>1.8073510601286686</v>
      </c>
      <c r="V558" s="52">
        <f t="shared" si="416"/>
        <v>5.0546225567071803E-3</v>
      </c>
      <c r="W558" s="52">
        <f t="shared" si="430"/>
        <v>4.2582015317955055E-5</v>
      </c>
      <c r="X558" s="52">
        <f t="shared" si="431"/>
        <v>1.6740578955036711E-7</v>
      </c>
      <c r="Y558" s="52">
        <f t="shared" si="437"/>
        <v>4180326.8174700001</v>
      </c>
      <c r="Z558" s="38" t="str">
        <f t="shared" si="432"/>
        <v>S</v>
      </c>
      <c r="AA558" s="38" t="str">
        <f t="shared" si="433"/>
        <v>S</v>
      </c>
      <c r="AB558" s="38" t="str">
        <f t="shared" si="434"/>
        <v>U</v>
      </c>
      <c r="AC558" s="50">
        <f t="shared" si="415"/>
        <v>550838.91503806366</v>
      </c>
      <c r="AD558" s="50">
        <f t="shared" si="438"/>
        <v>4180483.6802344811</v>
      </c>
      <c r="AE558" s="51">
        <f t="shared" si="439"/>
        <v>10</v>
      </c>
      <c r="AF558" s="51" t="str">
        <f t="shared" si="440"/>
        <v>S</v>
      </c>
      <c r="AG558" s="40">
        <f t="shared" si="441"/>
        <v>-122</v>
      </c>
      <c r="AH558" s="41">
        <f t="shared" si="442"/>
        <v>-25</v>
      </c>
      <c r="AI558" s="42">
        <f t="shared" si="443"/>
        <v>-21.9</v>
      </c>
      <c r="AJ558" s="40">
        <f t="shared" si="444"/>
        <v>37</v>
      </c>
      <c r="AK558" s="41">
        <f t="shared" si="445"/>
        <v>46</v>
      </c>
      <c r="AL558" s="42">
        <f t="shared" si="446"/>
        <v>12.983000000000001</v>
      </c>
      <c r="AM558" s="43" t="str">
        <f t="shared" si="447"/>
        <v>-37º -46' -12,983" S</v>
      </c>
      <c r="AN558" s="43" t="str">
        <f t="shared" si="448"/>
        <v>122º 25' 21,9" W</v>
      </c>
      <c r="AO558" s="43" t="str">
        <f t="shared" si="449"/>
        <v>10 S 550839 4180484</v>
      </c>
    </row>
    <row r="559" spans="5:41" x14ac:dyDescent="0.25">
      <c r="E559" s="53">
        <v>37.775803000000003</v>
      </c>
      <c r="F559" s="53">
        <v>-122.410904</v>
      </c>
      <c r="G559" s="52">
        <f t="shared" si="417"/>
        <v>-2.1364733151426969</v>
      </c>
      <c r="H559" s="52">
        <f t="shared" si="418"/>
        <v>0.65931213993475157</v>
      </c>
      <c r="I559" s="52">
        <f t="shared" si="419"/>
        <v>10</v>
      </c>
      <c r="J559" s="52">
        <f t="shared" si="420"/>
        <v>-123</v>
      </c>
      <c r="K559" s="52">
        <f t="shared" si="421"/>
        <v>1.028166481032855E-2</v>
      </c>
      <c r="L559" s="52">
        <f t="shared" si="422"/>
        <v>8.1266263970640757E-3</v>
      </c>
      <c r="M559" s="52">
        <f t="shared" si="423"/>
        <v>8.1268053038601202E-3</v>
      </c>
      <c r="N559" s="52">
        <f t="shared" si="424"/>
        <v>2.5592927891837647E-5</v>
      </c>
      <c r="O559" s="52">
        <f t="shared" si="435"/>
        <v>6383608.7260192623</v>
      </c>
      <c r="P559" s="52">
        <f t="shared" si="436"/>
        <v>1.3904205966184482E-7</v>
      </c>
      <c r="Q559" s="52">
        <f t="shared" si="425"/>
        <v>0.96837276356342605</v>
      </c>
      <c r="R559" s="52">
        <f t="shared" si="426"/>
        <v>0.60499470777561726</v>
      </c>
      <c r="S559" s="52">
        <f t="shared" si="427"/>
        <v>1.1434985217164646</v>
      </c>
      <c r="T559" s="52">
        <f t="shared" si="428"/>
        <v>1.0088725682312527</v>
      </c>
      <c r="U559" s="52">
        <f t="shared" si="429"/>
        <v>1.8074452245784494</v>
      </c>
      <c r="V559" s="52">
        <f t="shared" si="416"/>
        <v>5.0546225567071803E-3</v>
      </c>
      <c r="W559" s="52">
        <f t="shared" si="430"/>
        <v>4.2582015317955055E-5</v>
      </c>
      <c r="X559" s="52">
        <f t="shared" si="431"/>
        <v>1.6740578955036711E-7</v>
      </c>
      <c r="Y559" s="52">
        <f t="shared" si="437"/>
        <v>4180940.3587445174</v>
      </c>
      <c r="Z559" s="38" t="str">
        <f t="shared" si="432"/>
        <v>S</v>
      </c>
      <c r="AA559" s="38" t="str">
        <f t="shared" si="433"/>
        <v>S</v>
      </c>
      <c r="AB559" s="38" t="str">
        <f t="shared" si="434"/>
        <v>U</v>
      </c>
      <c r="AC559" s="50">
        <f t="shared" si="415"/>
        <v>551878.34765680507</v>
      </c>
      <c r="AD559" s="50">
        <f t="shared" si="438"/>
        <v>4181103.7340050484</v>
      </c>
      <c r="AE559" s="51">
        <f t="shared" si="439"/>
        <v>10</v>
      </c>
      <c r="AF559" s="51" t="str">
        <f t="shared" si="440"/>
        <v>S</v>
      </c>
      <c r="AG559" s="40">
        <f t="shared" si="441"/>
        <v>-122</v>
      </c>
      <c r="AH559" s="41">
        <f t="shared" si="442"/>
        <v>-24</v>
      </c>
      <c r="AI559" s="42">
        <f t="shared" si="443"/>
        <v>-39.253999999999998</v>
      </c>
      <c r="AJ559" s="40">
        <f t="shared" si="444"/>
        <v>37</v>
      </c>
      <c r="AK559" s="41">
        <f t="shared" si="445"/>
        <v>46</v>
      </c>
      <c r="AL559" s="42">
        <f t="shared" si="446"/>
        <v>32.890999999999998</v>
      </c>
      <c r="AM559" s="43" t="str">
        <f t="shared" si="447"/>
        <v>-37º -46' -32,891" S</v>
      </c>
      <c r="AN559" s="43" t="str">
        <f t="shared" si="448"/>
        <v>122º 24' 39,254" W</v>
      </c>
      <c r="AO559" s="43" t="str">
        <f t="shared" si="449"/>
        <v>10 S 551878 4181104</v>
      </c>
    </row>
    <row r="560" spans="5:41" x14ac:dyDescent="0.25">
      <c r="E560" s="53">
        <v>37.778329999999997</v>
      </c>
      <c r="F560" s="53">
        <v>-122.419843</v>
      </c>
      <c r="G560" s="52">
        <f t="shared" si="417"/>
        <v>-2.1366293301245323</v>
      </c>
      <c r="H560" s="52">
        <f t="shared" si="418"/>
        <v>0.65935624440494933</v>
      </c>
      <c r="I560" s="52">
        <f t="shared" si="419"/>
        <v>10</v>
      </c>
      <c r="J560" s="52">
        <f t="shared" si="420"/>
        <v>-123</v>
      </c>
      <c r="K560" s="52">
        <f t="shared" si="421"/>
        <v>1.0125649828493177E-2</v>
      </c>
      <c r="L560" s="52">
        <f t="shared" si="422"/>
        <v>8.003042854601513E-3</v>
      </c>
      <c r="M560" s="52">
        <f t="shared" si="423"/>
        <v>8.0032137226513141E-3</v>
      </c>
      <c r="N560" s="52">
        <f t="shared" si="424"/>
        <v>2.4822667487711669E-5</v>
      </c>
      <c r="O560" s="52">
        <f t="shared" si="435"/>
        <v>6383609.6409098618</v>
      </c>
      <c r="P560" s="52">
        <f t="shared" si="436"/>
        <v>1.3483592550510313E-7</v>
      </c>
      <c r="Q560" s="52">
        <f t="shared" si="425"/>
        <v>0.96839476862326823</v>
      </c>
      <c r="R560" s="52">
        <f t="shared" si="426"/>
        <v>0.60496709533177073</v>
      </c>
      <c r="S560" s="52">
        <f t="shared" si="427"/>
        <v>1.1435536287165835</v>
      </c>
      <c r="T560" s="52">
        <f t="shared" si="428"/>
        <v>1.0089069953703804</v>
      </c>
      <c r="U560" s="52">
        <f t="shared" si="429"/>
        <v>1.8074882400903236</v>
      </c>
      <c r="V560" s="52">
        <f t="shared" si="416"/>
        <v>5.0546225567071803E-3</v>
      </c>
      <c r="W560" s="52">
        <f t="shared" si="430"/>
        <v>4.2582015317955055E-5</v>
      </c>
      <c r="X560" s="52">
        <f t="shared" si="431"/>
        <v>1.6740578955036711E-7</v>
      </c>
      <c r="Y560" s="52">
        <f t="shared" si="437"/>
        <v>4181220.7240001005</v>
      </c>
      <c r="Z560" s="38" t="str">
        <f t="shared" si="432"/>
        <v>S</v>
      </c>
      <c r="AA560" s="38" t="str">
        <f t="shared" si="433"/>
        <v>S</v>
      </c>
      <c r="AB560" s="38" t="str">
        <f t="shared" si="434"/>
        <v>U</v>
      </c>
      <c r="AC560" s="50">
        <f t="shared" si="415"/>
        <v>551089.39457440749</v>
      </c>
      <c r="AD560" s="50">
        <f t="shared" si="438"/>
        <v>4181379.1822409541</v>
      </c>
      <c r="AE560" s="51">
        <f t="shared" si="439"/>
        <v>10</v>
      </c>
      <c r="AF560" s="51" t="str">
        <f t="shared" si="440"/>
        <v>S</v>
      </c>
      <c r="AG560" s="40">
        <f t="shared" si="441"/>
        <v>-122</v>
      </c>
      <c r="AH560" s="41">
        <f t="shared" si="442"/>
        <v>-25</v>
      </c>
      <c r="AI560" s="42">
        <f t="shared" si="443"/>
        <v>-11.435</v>
      </c>
      <c r="AJ560" s="40">
        <f t="shared" si="444"/>
        <v>37</v>
      </c>
      <c r="AK560" s="41">
        <f t="shared" si="445"/>
        <v>46</v>
      </c>
      <c r="AL560" s="42">
        <f t="shared" si="446"/>
        <v>41.988</v>
      </c>
      <c r="AM560" s="43" t="str">
        <f t="shared" si="447"/>
        <v>-37º -46' -41,988" S</v>
      </c>
      <c r="AN560" s="43" t="str">
        <f t="shared" si="448"/>
        <v>122º 25' 11,435" W</v>
      </c>
      <c r="AO560" s="43" t="str">
        <f t="shared" si="449"/>
        <v>10 S 551089 4181379</v>
      </c>
    </row>
    <row r="561" spans="5:41" x14ac:dyDescent="0.25">
      <c r="E561" s="53">
        <v>37.771555999999997</v>
      </c>
      <c r="F561" s="53">
        <v>-122.417185</v>
      </c>
      <c r="G561" s="52">
        <f t="shared" si="417"/>
        <v>-2.1365829392730147</v>
      </c>
      <c r="H561" s="52">
        <f t="shared" si="418"/>
        <v>0.65923801580141927</v>
      </c>
      <c r="I561" s="52">
        <f t="shared" si="419"/>
        <v>10</v>
      </c>
      <c r="J561" s="52">
        <f t="shared" si="420"/>
        <v>-123</v>
      </c>
      <c r="K561" s="52">
        <f t="shared" si="421"/>
        <v>1.0172040680010763E-2</v>
      </c>
      <c r="L561" s="52">
        <f t="shared" si="422"/>
        <v>8.040444351070002E-3</v>
      </c>
      <c r="M561" s="52">
        <f t="shared" si="423"/>
        <v>8.0406176260044062E-3</v>
      </c>
      <c r="N561" s="52">
        <f t="shared" si="424"/>
        <v>2.5049118742792587E-5</v>
      </c>
      <c r="O561" s="52">
        <f t="shared" si="435"/>
        <v>6383607.1884570261</v>
      </c>
      <c r="P561" s="52">
        <f t="shared" si="436"/>
        <v>1.3612415424961639E-7</v>
      </c>
      <c r="Q561" s="52">
        <f t="shared" si="425"/>
        <v>0.96833576380904585</v>
      </c>
      <c r="R561" s="52">
        <f t="shared" si="426"/>
        <v>0.60504109764479008</v>
      </c>
      <c r="S561" s="52">
        <f t="shared" si="427"/>
        <v>1.1434058977059423</v>
      </c>
      <c r="T561" s="52">
        <f t="shared" si="428"/>
        <v>1.0088146976906542</v>
      </c>
      <c r="U561" s="52">
        <f t="shared" si="429"/>
        <v>1.8073729107269125</v>
      </c>
      <c r="V561" s="52">
        <f t="shared" si="416"/>
        <v>5.0546225567071803E-3</v>
      </c>
      <c r="W561" s="52">
        <f t="shared" si="430"/>
        <v>4.2582015317955055E-5</v>
      </c>
      <c r="X561" s="52">
        <f t="shared" si="431"/>
        <v>1.6740578955036711E-7</v>
      </c>
      <c r="Y561" s="52">
        <f t="shared" si="437"/>
        <v>4180469.1634321725</v>
      </c>
      <c r="Z561" s="38" t="str">
        <f t="shared" si="432"/>
        <v>S</v>
      </c>
      <c r="AA561" s="38" t="str">
        <f t="shared" si="433"/>
        <v>S</v>
      </c>
      <c r="AB561" s="38" t="str">
        <f t="shared" si="434"/>
        <v>U</v>
      </c>
      <c r="AC561" s="50">
        <f t="shared" si="415"/>
        <v>551328.14680599608</v>
      </c>
      <c r="AD561" s="50">
        <f t="shared" si="438"/>
        <v>4180629.0671884101</v>
      </c>
      <c r="AE561" s="51">
        <f t="shared" si="439"/>
        <v>10</v>
      </c>
      <c r="AF561" s="51" t="str">
        <f t="shared" si="440"/>
        <v>S</v>
      </c>
      <c r="AG561" s="40">
        <f t="shared" si="441"/>
        <v>-122</v>
      </c>
      <c r="AH561" s="41">
        <f t="shared" si="442"/>
        <v>-25</v>
      </c>
      <c r="AI561" s="42">
        <f t="shared" si="443"/>
        <v>-1.8660000000000001</v>
      </c>
      <c r="AJ561" s="40">
        <f t="shared" si="444"/>
        <v>37</v>
      </c>
      <c r="AK561" s="41">
        <f t="shared" si="445"/>
        <v>46</v>
      </c>
      <c r="AL561" s="42">
        <f t="shared" si="446"/>
        <v>17.602</v>
      </c>
      <c r="AM561" s="43" t="str">
        <f t="shared" si="447"/>
        <v>-37º -46' -17,602" S</v>
      </c>
      <c r="AN561" s="43" t="str">
        <f t="shared" si="448"/>
        <v>122º 25' 1,866" W</v>
      </c>
      <c r="AO561" s="43" t="str">
        <f t="shared" si="449"/>
        <v>10 S 551328 4180629</v>
      </c>
    </row>
    <row r="562" spans="5:41" x14ac:dyDescent="0.25">
      <c r="E562" s="53">
        <v>37.785463999999997</v>
      </c>
      <c r="F562" s="53">
        <v>-122.438855</v>
      </c>
      <c r="G562" s="52">
        <f t="shared" si="417"/>
        <v>-2.1369611521219221</v>
      </c>
      <c r="H562" s="52">
        <f t="shared" si="418"/>
        <v>0.65948075619378654</v>
      </c>
      <c r="I562" s="52">
        <f t="shared" si="419"/>
        <v>10</v>
      </c>
      <c r="J562" s="52">
        <f t="shared" si="420"/>
        <v>-123</v>
      </c>
      <c r="K562" s="52">
        <f t="shared" si="421"/>
        <v>9.7938278311033855E-3</v>
      </c>
      <c r="L562" s="52">
        <f t="shared" si="422"/>
        <v>7.7400410573116654E-3</v>
      </c>
      <c r="M562" s="52">
        <f t="shared" si="423"/>
        <v>7.7401956269353553E-3</v>
      </c>
      <c r="N562" s="52">
        <f t="shared" si="424"/>
        <v>2.3223878593436886E-5</v>
      </c>
      <c r="O562" s="52">
        <f t="shared" si="435"/>
        <v>6383612.2238613078</v>
      </c>
      <c r="P562" s="52">
        <f t="shared" si="436"/>
        <v>1.2609469945432408E-7</v>
      </c>
      <c r="Q562" s="52">
        <f t="shared" si="425"/>
        <v>0.96845685067382892</v>
      </c>
      <c r="R562" s="52">
        <f t="shared" si="426"/>
        <v>0.60488910174245725</v>
      </c>
      <c r="S562" s="52">
        <f t="shared" si="427"/>
        <v>1.143709181530701</v>
      </c>
      <c r="T562" s="52">
        <f t="shared" si="428"/>
        <v>1.00900416158364</v>
      </c>
      <c r="U562" s="52">
        <f t="shared" si="429"/>
        <v>1.8076096300257241</v>
      </c>
      <c r="V562" s="52">
        <f t="shared" si="416"/>
        <v>5.0546225567071803E-3</v>
      </c>
      <c r="W562" s="52">
        <f t="shared" si="430"/>
        <v>4.2582015317955055E-5</v>
      </c>
      <c r="X562" s="52">
        <f t="shared" si="431"/>
        <v>1.6740578955036711E-7</v>
      </c>
      <c r="Y562" s="52">
        <f t="shared" si="437"/>
        <v>4182012.2267216109</v>
      </c>
      <c r="Z562" s="38" t="str">
        <f t="shared" si="432"/>
        <v>S</v>
      </c>
      <c r="AA562" s="38" t="str">
        <f t="shared" si="433"/>
        <v>S</v>
      </c>
      <c r="AB562" s="38" t="str">
        <f t="shared" si="434"/>
        <v>U</v>
      </c>
      <c r="AC562" s="50">
        <f t="shared" ref="AC562:AC625" si="450">M562*O562*(1+P562/3)+500000</f>
        <v>549410.4094959792</v>
      </c>
      <c r="AD562" s="50">
        <f t="shared" si="438"/>
        <v>4182160.4789755791</v>
      </c>
      <c r="AE562" s="51">
        <f t="shared" si="439"/>
        <v>10</v>
      </c>
      <c r="AF562" s="51" t="str">
        <f t="shared" si="440"/>
        <v>S</v>
      </c>
      <c r="AG562" s="40">
        <f t="shared" si="441"/>
        <v>-122</v>
      </c>
      <c r="AH562" s="41">
        <f t="shared" si="442"/>
        <v>-26</v>
      </c>
      <c r="AI562" s="42">
        <f t="shared" si="443"/>
        <v>-19.878</v>
      </c>
      <c r="AJ562" s="40">
        <f t="shared" si="444"/>
        <v>37</v>
      </c>
      <c r="AK562" s="41">
        <f t="shared" si="445"/>
        <v>47</v>
      </c>
      <c r="AL562" s="42">
        <f t="shared" si="446"/>
        <v>7.67</v>
      </c>
      <c r="AM562" s="43" t="str">
        <f t="shared" si="447"/>
        <v>-37º -47' -7,67" S</v>
      </c>
      <c r="AN562" s="43" t="str">
        <f t="shared" si="448"/>
        <v>122º 26' 19,878" W</v>
      </c>
      <c r="AO562" s="43" t="str">
        <f t="shared" si="449"/>
        <v>10 S 549410 4182160</v>
      </c>
    </row>
    <row r="563" spans="5:41" x14ac:dyDescent="0.25">
      <c r="E563" s="53">
        <v>37.762647000000001</v>
      </c>
      <c r="F563" s="53">
        <v>-122.439117</v>
      </c>
      <c r="G563" s="52">
        <f t="shared" si="417"/>
        <v>-2.1369657248845617</v>
      </c>
      <c r="H563" s="52">
        <f t="shared" si="418"/>
        <v>0.65908252441835913</v>
      </c>
      <c r="I563" s="52">
        <f t="shared" si="419"/>
        <v>10</v>
      </c>
      <c r="J563" s="52">
        <f t="shared" si="420"/>
        <v>-123</v>
      </c>
      <c r="K563" s="52">
        <f t="shared" si="421"/>
        <v>9.7892550684637314E-3</v>
      </c>
      <c r="L563" s="52">
        <f t="shared" si="422"/>
        <v>7.7388152472923537E-3</v>
      </c>
      <c r="M563" s="52">
        <f t="shared" si="423"/>
        <v>7.7389697434871651E-3</v>
      </c>
      <c r="N563" s="52">
        <f t="shared" si="424"/>
        <v>2.319743489909154E-5</v>
      </c>
      <c r="O563" s="52">
        <f t="shared" si="435"/>
        <v>6383603.9632826522</v>
      </c>
      <c r="P563" s="52">
        <f t="shared" si="436"/>
        <v>1.2613258906193508E-7</v>
      </c>
      <c r="Q563" s="52">
        <f t="shared" si="425"/>
        <v>0.96825807968652755</v>
      </c>
      <c r="R563" s="52">
        <f t="shared" si="426"/>
        <v>0.60513834131367505</v>
      </c>
      <c r="S563" s="52">
        <f t="shared" si="427"/>
        <v>1.143211564261623</v>
      </c>
      <c r="T563" s="52">
        <f t="shared" si="428"/>
        <v>1.008693258524636</v>
      </c>
      <c r="U563" s="52">
        <f t="shared" si="429"/>
        <v>1.8072211358106982</v>
      </c>
      <c r="V563" s="52">
        <f t="shared" si="416"/>
        <v>5.0546225567071803E-3</v>
      </c>
      <c r="W563" s="52">
        <f t="shared" si="430"/>
        <v>4.2582015317955055E-5</v>
      </c>
      <c r="X563" s="52">
        <f t="shared" si="431"/>
        <v>1.6740578955036711E-7</v>
      </c>
      <c r="Y563" s="52">
        <f t="shared" si="437"/>
        <v>4179480.7305761175</v>
      </c>
      <c r="Z563" s="38" t="str">
        <f t="shared" si="432"/>
        <v>S</v>
      </c>
      <c r="AA563" s="38" t="str">
        <f t="shared" si="433"/>
        <v>S</v>
      </c>
      <c r="AB563" s="38" t="str">
        <f t="shared" si="434"/>
        <v>U</v>
      </c>
      <c r="AC563" s="50">
        <f t="shared" si="450"/>
        <v>549402.52000333834</v>
      </c>
      <c r="AD563" s="50">
        <f t="shared" si="438"/>
        <v>4179628.8138321554</v>
      </c>
      <c r="AE563" s="51">
        <f t="shared" si="439"/>
        <v>10</v>
      </c>
      <c r="AF563" s="51" t="str">
        <f t="shared" si="440"/>
        <v>S</v>
      </c>
      <c r="AG563" s="40">
        <f t="shared" si="441"/>
        <v>-122</v>
      </c>
      <c r="AH563" s="41">
        <f t="shared" si="442"/>
        <v>-26</v>
      </c>
      <c r="AI563" s="42">
        <f t="shared" si="443"/>
        <v>-20.821000000000002</v>
      </c>
      <c r="AJ563" s="40">
        <f t="shared" si="444"/>
        <v>37</v>
      </c>
      <c r="AK563" s="41">
        <f t="shared" si="445"/>
        <v>45</v>
      </c>
      <c r="AL563" s="42">
        <f t="shared" si="446"/>
        <v>45.529000000000003</v>
      </c>
      <c r="AM563" s="43" t="str">
        <f t="shared" si="447"/>
        <v>-37º -45' -45,529" S</v>
      </c>
      <c r="AN563" s="43" t="str">
        <f t="shared" si="448"/>
        <v>122º 26' 20,821" W</v>
      </c>
      <c r="AO563" s="43" t="str">
        <f t="shared" si="449"/>
        <v>10 S 549403 4179629</v>
      </c>
    </row>
    <row r="564" spans="5:41" x14ac:dyDescent="0.25">
      <c r="E564" s="53">
        <v>37.748359000000001</v>
      </c>
      <c r="F564" s="53">
        <v>-122.457114</v>
      </c>
      <c r="G564" s="52">
        <f t="shared" si="417"/>
        <v>-2.1372798317900434</v>
      </c>
      <c r="H564" s="52">
        <f t="shared" si="418"/>
        <v>0.65883315177483415</v>
      </c>
      <c r="I564" s="52">
        <f t="shared" si="419"/>
        <v>10</v>
      </c>
      <c r="J564" s="52">
        <f t="shared" si="420"/>
        <v>-123</v>
      </c>
      <c r="K564" s="52">
        <f t="shared" si="421"/>
        <v>9.4751481629820056E-3</v>
      </c>
      <c r="L564" s="52">
        <f t="shared" si="422"/>
        <v>7.4919548965156919E-3</v>
      </c>
      <c r="M564" s="52">
        <f t="shared" si="423"/>
        <v>7.4920950741848204E-3</v>
      </c>
      <c r="N564" s="52">
        <f t="shared" si="424"/>
        <v>2.1729819788207649E-5</v>
      </c>
      <c r="O564" s="52">
        <f t="shared" si="435"/>
        <v>6383598.7913909256</v>
      </c>
      <c r="P564" s="52">
        <f t="shared" si="436"/>
        <v>1.1825930366095536E-7</v>
      </c>
      <c r="Q564" s="52">
        <f t="shared" si="425"/>
        <v>0.96813329659598235</v>
      </c>
      <c r="R564" s="52">
        <f t="shared" si="426"/>
        <v>0.60529410241862869</v>
      </c>
      <c r="S564" s="52">
        <f t="shared" si="427"/>
        <v>1.1428998000728252</v>
      </c>
      <c r="T564" s="52">
        <f t="shared" si="428"/>
        <v>1.008498375659276</v>
      </c>
      <c r="U564" s="52">
        <f t="shared" si="429"/>
        <v>1.8069774944108985</v>
      </c>
      <c r="V564" s="52">
        <f t="shared" si="416"/>
        <v>5.0546225567071803E-3</v>
      </c>
      <c r="W564" s="52">
        <f t="shared" si="430"/>
        <v>4.2582015317955055E-5</v>
      </c>
      <c r="X564" s="52">
        <f t="shared" si="431"/>
        <v>1.6740578955036711E-7</v>
      </c>
      <c r="Y564" s="52">
        <f t="shared" si="437"/>
        <v>4177895.5132923275</v>
      </c>
      <c r="Z564" s="38" t="str">
        <f t="shared" si="432"/>
        <v>S</v>
      </c>
      <c r="AA564" s="38" t="str">
        <f t="shared" si="433"/>
        <v>S</v>
      </c>
      <c r="AB564" s="38" t="str">
        <f t="shared" si="434"/>
        <v>U</v>
      </c>
      <c r="AC564" s="50">
        <f t="shared" si="450"/>
        <v>547826.53094586276</v>
      </c>
      <c r="AD564" s="50">
        <f t="shared" si="438"/>
        <v>4178034.2277600691</v>
      </c>
      <c r="AE564" s="51">
        <f t="shared" si="439"/>
        <v>10</v>
      </c>
      <c r="AF564" s="51" t="str">
        <f t="shared" si="440"/>
        <v>S</v>
      </c>
      <c r="AG564" s="40">
        <f t="shared" si="441"/>
        <v>-122</v>
      </c>
      <c r="AH564" s="41">
        <f t="shared" si="442"/>
        <v>-27</v>
      </c>
      <c r="AI564" s="42">
        <f t="shared" si="443"/>
        <v>-25.61</v>
      </c>
      <c r="AJ564" s="40">
        <f t="shared" si="444"/>
        <v>37</v>
      </c>
      <c r="AK564" s="41">
        <f t="shared" si="445"/>
        <v>44</v>
      </c>
      <c r="AL564" s="42">
        <f t="shared" si="446"/>
        <v>54.091999999999999</v>
      </c>
      <c r="AM564" s="43" t="str">
        <f t="shared" si="447"/>
        <v>-37º -44' -54,092" S</v>
      </c>
      <c r="AN564" s="43" t="str">
        <f t="shared" si="448"/>
        <v>122º 27' 25,61" W</v>
      </c>
      <c r="AO564" s="43" t="str">
        <f t="shared" si="449"/>
        <v>10 S 547827 4178034</v>
      </c>
    </row>
    <row r="565" spans="5:41" x14ac:dyDescent="0.25">
      <c r="E565" s="53">
        <v>37.766663999999999</v>
      </c>
      <c r="F565" s="53">
        <v>-122.46695099999999</v>
      </c>
      <c r="G565" s="52">
        <f t="shared" si="417"/>
        <v>-2.137451519828562</v>
      </c>
      <c r="H565" s="52">
        <f t="shared" si="418"/>
        <v>0.65915263429441173</v>
      </c>
      <c r="I565" s="52">
        <f t="shared" si="419"/>
        <v>10</v>
      </c>
      <c r="J565" s="52">
        <f t="shared" si="420"/>
        <v>-123</v>
      </c>
      <c r="K565" s="52">
        <f t="shared" si="421"/>
        <v>9.3034601244634807E-3</v>
      </c>
      <c r="L565" s="52">
        <f t="shared" si="422"/>
        <v>7.3543859573702653E-3</v>
      </c>
      <c r="M565" s="52">
        <f t="shared" si="423"/>
        <v>7.3545185538802151E-3</v>
      </c>
      <c r="N565" s="52">
        <f t="shared" si="424"/>
        <v>2.0952915802618932E-5</v>
      </c>
      <c r="O565" s="52">
        <f t="shared" si="435"/>
        <v>6383605.4174564872</v>
      </c>
      <c r="P565" s="52">
        <f t="shared" si="436"/>
        <v>1.1389963507160775E-7</v>
      </c>
      <c r="Q565" s="52">
        <f t="shared" si="425"/>
        <v>0.96829311845616095</v>
      </c>
      <c r="R565" s="52">
        <f t="shared" si="426"/>
        <v>0.60509450647482899</v>
      </c>
      <c r="S565" s="52">
        <f t="shared" si="427"/>
        <v>1.1432991935224921</v>
      </c>
      <c r="T565" s="52">
        <f t="shared" si="428"/>
        <v>1.0087480217605762</v>
      </c>
      <c r="U565" s="52">
        <f t="shared" si="429"/>
        <v>1.8072895835411451</v>
      </c>
      <c r="V565" s="52">
        <f t="shared" si="416"/>
        <v>5.0546225567071803E-3</v>
      </c>
      <c r="W565" s="52">
        <f t="shared" si="430"/>
        <v>4.2582015317955055E-5</v>
      </c>
      <c r="X565" s="52">
        <f t="shared" si="431"/>
        <v>1.6740578955036711E-7</v>
      </c>
      <c r="Y565" s="52">
        <f t="shared" si="437"/>
        <v>4179926.4072099137</v>
      </c>
      <c r="Z565" s="38" t="str">
        <f t="shared" si="432"/>
        <v>S</v>
      </c>
      <c r="AA565" s="38" t="str">
        <f t="shared" si="433"/>
        <v>S</v>
      </c>
      <c r="AB565" s="38" t="str">
        <f t="shared" si="434"/>
        <v>U</v>
      </c>
      <c r="AC565" s="50">
        <f t="shared" si="450"/>
        <v>546948.34626580041</v>
      </c>
      <c r="AD565" s="50">
        <f t="shared" si="438"/>
        <v>4180060.1623719777</v>
      </c>
      <c r="AE565" s="51">
        <f t="shared" si="439"/>
        <v>10</v>
      </c>
      <c r="AF565" s="51" t="str">
        <f t="shared" si="440"/>
        <v>S</v>
      </c>
      <c r="AG565" s="40">
        <f t="shared" si="441"/>
        <v>-122</v>
      </c>
      <c r="AH565" s="41">
        <f t="shared" si="442"/>
        <v>-28</v>
      </c>
      <c r="AI565" s="42">
        <f t="shared" si="443"/>
        <v>-1.024</v>
      </c>
      <c r="AJ565" s="40">
        <f t="shared" si="444"/>
        <v>37</v>
      </c>
      <c r="AK565" s="41">
        <f t="shared" si="445"/>
        <v>45</v>
      </c>
      <c r="AL565" s="42">
        <f t="shared" si="446"/>
        <v>59.99</v>
      </c>
      <c r="AM565" s="43" t="str">
        <f t="shared" si="447"/>
        <v>-37º -45' -59,99" S</v>
      </c>
      <c r="AN565" s="43" t="str">
        <f t="shared" si="448"/>
        <v>122º 28' 1,024" W</v>
      </c>
      <c r="AO565" s="43" t="str">
        <f t="shared" si="449"/>
        <v>10 S 546948 4180060</v>
      </c>
    </row>
    <row r="566" spans="5:41" x14ac:dyDescent="0.25">
      <c r="E566" s="53">
        <v>37.779395000000001</v>
      </c>
      <c r="F566" s="53">
        <v>-122.45493399999999</v>
      </c>
      <c r="G566" s="52">
        <f t="shared" si="417"/>
        <v>-2.1372417836123496</v>
      </c>
      <c r="H566" s="52">
        <f t="shared" si="418"/>
        <v>0.65937483216148318</v>
      </c>
      <c r="I566" s="52">
        <f t="shared" si="419"/>
        <v>10</v>
      </c>
      <c r="J566" s="52">
        <f t="shared" si="420"/>
        <v>-123</v>
      </c>
      <c r="K566" s="52">
        <f t="shared" si="421"/>
        <v>9.5131963406758224E-3</v>
      </c>
      <c r="L566" s="52">
        <f t="shared" si="422"/>
        <v>7.5188827419015907E-3</v>
      </c>
      <c r="M566" s="52">
        <f t="shared" si="423"/>
        <v>7.5190244365385874E-3</v>
      </c>
      <c r="N566" s="52">
        <f t="shared" si="424"/>
        <v>2.1910814539061185E-5</v>
      </c>
      <c r="O566" s="52">
        <f t="shared" si="435"/>
        <v>6383610.0264953459</v>
      </c>
      <c r="P566" s="52">
        <f t="shared" si="436"/>
        <v>1.190110452895645E-7</v>
      </c>
      <c r="Q566" s="52">
        <f t="shared" si="425"/>
        <v>0.96840404036265459</v>
      </c>
      <c r="R566" s="52">
        <f t="shared" si="426"/>
        <v>0.60495545585824473</v>
      </c>
      <c r="S566" s="52">
        <f t="shared" si="427"/>
        <v>1.1435768523428105</v>
      </c>
      <c r="T566" s="52">
        <f t="shared" si="428"/>
        <v>1.008921503221669</v>
      </c>
      <c r="U566" s="52">
        <f t="shared" si="429"/>
        <v>1.8075063662646744</v>
      </c>
      <c r="V566" s="52">
        <f t="shared" si="416"/>
        <v>5.0546225567071803E-3</v>
      </c>
      <c r="W566" s="52">
        <f t="shared" si="430"/>
        <v>4.2582015317955055E-5</v>
      </c>
      <c r="X566" s="52">
        <f t="shared" si="431"/>
        <v>1.6740578955036711E-7</v>
      </c>
      <c r="Y566" s="52">
        <f t="shared" si="437"/>
        <v>4181338.8835127419</v>
      </c>
      <c r="Z566" s="38" t="str">
        <f t="shared" si="432"/>
        <v>S</v>
      </c>
      <c r="AA566" s="38" t="str">
        <f t="shared" si="433"/>
        <v>S</v>
      </c>
      <c r="AB566" s="38" t="str">
        <f t="shared" si="434"/>
        <v>U</v>
      </c>
      <c r="AC566" s="50">
        <f t="shared" si="450"/>
        <v>547998.52168666921</v>
      </c>
      <c r="AD566" s="50">
        <f t="shared" si="438"/>
        <v>4181478.753624768</v>
      </c>
      <c r="AE566" s="51">
        <f t="shared" si="439"/>
        <v>10</v>
      </c>
      <c r="AF566" s="51" t="str">
        <f t="shared" si="440"/>
        <v>S</v>
      </c>
      <c r="AG566" s="40">
        <f t="shared" si="441"/>
        <v>-122</v>
      </c>
      <c r="AH566" s="41">
        <f t="shared" si="442"/>
        <v>-27</v>
      </c>
      <c r="AI566" s="42">
        <f t="shared" si="443"/>
        <v>-17.762</v>
      </c>
      <c r="AJ566" s="40">
        <f t="shared" si="444"/>
        <v>37</v>
      </c>
      <c r="AK566" s="41">
        <f t="shared" si="445"/>
        <v>46</v>
      </c>
      <c r="AL566" s="42">
        <f t="shared" si="446"/>
        <v>45.822000000000003</v>
      </c>
      <c r="AM566" s="43" t="str">
        <f t="shared" si="447"/>
        <v>-37º -46' -45,822" S</v>
      </c>
      <c r="AN566" s="43" t="str">
        <f t="shared" si="448"/>
        <v>122º 27' 17,762" W</v>
      </c>
      <c r="AO566" s="43" t="str">
        <f t="shared" si="449"/>
        <v>10 S 547999 4181479</v>
      </c>
    </row>
    <row r="567" spans="5:41" x14ac:dyDescent="0.25">
      <c r="E567" s="53">
        <v>37.801473000000001</v>
      </c>
      <c r="F567" s="53">
        <v>-122.446225</v>
      </c>
      <c r="G567" s="52">
        <f t="shared" si="417"/>
        <v>-2.1370897828877937</v>
      </c>
      <c r="H567" s="52">
        <f t="shared" si="418"/>
        <v>0.65976016595373843</v>
      </c>
      <c r="I567" s="52">
        <f t="shared" si="419"/>
        <v>10</v>
      </c>
      <c r="J567" s="52">
        <f t="shared" si="420"/>
        <v>-123</v>
      </c>
      <c r="K567" s="52">
        <f t="shared" si="421"/>
        <v>9.6651970652317232E-3</v>
      </c>
      <c r="L567" s="52">
        <f t="shared" si="422"/>
        <v>7.6367327090606837E-3</v>
      </c>
      <c r="M567" s="52">
        <f t="shared" si="423"/>
        <v>7.6368811715414788E-3</v>
      </c>
      <c r="N567" s="52">
        <f t="shared" si="424"/>
        <v>2.2621081595897152E-5</v>
      </c>
      <c r="O567" s="52">
        <f t="shared" si="435"/>
        <v>6383618.0207280042</v>
      </c>
      <c r="P567" s="52">
        <f t="shared" si="436"/>
        <v>1.2269781121587308E-7</v>
      </c>
      <c r="Q567" s="52">
        <f t="shared" si="425"/>
        <v>0.96859594683562567</v>
      </c>
      <c r="R567" s="52">
        <f t="shared" si="426"/>
        <v>0.60471386260102189</v>
      </c>
      <c r="S567" s="52">
        <f t="shared" si="427"/>
        <v>1.1440581393715512</v>
      </c>
      <c r="T567" s="52">
        <f t="shared" si="428"/>
        <v>1.009222070178919</v>
      </c>
      <c r="U567" s="52">
        <f t="shared" si="429"/>
        <v>1.8078817784120382</v>
      </c>
      <c r="V567" s="52">
        <f t="shared" si="416"/>
        <v>5.0546225567071803E-3</v>
      </c>
      <c r="W567" s="52">
        <f t="shared" si="430"/>
        <v>4.2582015317955055E-5</v>
      </c>
      <c r="X567" s="52">
        <f t="shared" si="431"/>
        <v>1.6740578955036711E-7</v>
      </c>
      <c r="Y567" s="52">
        <f t="shared" si="437"/>
        <v>4183788.396054198</v>
      </c>
      <c r="Z567" s="38" t="str">
        <f t="shared" si="432"/>
        <v>S</v>
      </c>
      <c r="AA567" s="38" t="str">
        <f t="shared" si="433"/>
        <v>S</v>
      </c>
      <c r="AB567" s="38" t="str">
        <f t="shared" si="434"/>
        <v>U</v>
      </c>
      <c r="AC567" s="50">
        <f t="shared" si="450"/>
        <v>548750.93426268816</v>
      </c>
      <c r="AD567" s="50">
        <f t="shared" si="438"/>
        <v>4183932.8004160402</v>
      </c>
      <c r="AE567" s="51">
        <f t="shared" si="439"/>
        <v>10</v>
      </c>
      <c r="AF567" s="51" t="str">
        <f t="shared" si="440"/>
        <v>S</v>
      </c>
      <c r="AG567" s="40">
        <f t="shared" si="441"/>
        <v>-122</v>
      </c>
      <c r="AH567" s="41">
        <f t="shared" si="442"/>
        <v>-26</v>
      </c>
      <c r="AI567" s="42">
        <f t="shared" si="443"/>
        <v>-46.41</v>
      </c>
      <c r="AJ567" s="40">
        <f t="shared" si="444"/>
        <v>37</v>
      </c>
      <c r="AK567" s="41">
        <f t="shared" si="445"/>
        <v>48</v>
      </c>
      <c r="AL567" s="42">
        <f t="shared" si="446"/>
        <v>5.3029999999999999</v>
      </c>
      <c r="AM567" s="43" t="str">
        <f t="shared" si="447"/>
        <v>-37º -48' -5,303" S</v>
      </c>
      <c r="AN567" s="43" t="str">
        <f t="shared" si="448"/>
        <v>122º 26' 46,41" W</v>
      </c>
      <c r="AO567" s="43" t="str">
        <f t="shared" si="449"/>
        <v>10 S 548751 4183933</v>
      </c>
    </row>
    <row r="568" spans="5:41" x14ac:dyDescent="0.25">
      <c r="E568" s="53">
        <v>37.755547</v>
      </c>
      <c r="F568" s="53">
        <v>-122.437271</v>
      </c>
      <c r="G568" s="52">
        <f t="shared" si="417"/>
        <v>-2.13693350610657</v>
      </c>
      <c r="H568" s="52">
        <f t="shared" si="418"/>
        <v>0.6589586060414675</v>
      </c>
      <c r="I568" s="52">
        <f t="shared" si="419"/>
        <v>10</v>
      </c>
      <c r="J568" s="52">
        <f t="shared" si="420"/>
        <v>-123</v>
      </c>
      <c r="K568" s="52">
        <f t="shared" si="421"/>
        <v>9.8214738464554863E-3</v>
      </c>
      <c r="L568" s="52">
        <f t="shared" si="422"/>
        <v>7.765029966797482E-3</v>
      </c>
      <c r="M568" s="52">
        <f t="shared" si="423"/>
        <v>7.7651860383913815E-3</v>
      </c>
      <c r="N568" s="52">
        <f t="shared" si="424"/>
        <v>2.3348891666774563E-5</v>
      </c>
      <c r="O568" s="52">
        <f t="shared" si="435"/>
        <v>6383601.3931787787</v>
      </c>
      <c r="P568" s="52">
        <f t="shared" si="436"/>
        <v>1.2701298114151163E-7</v>
      </c>
      <c r="Q568" s="52">
        <f t="shared" si="425"/>
        <v>0.96819610251500821</v>
      </c>
      <c r="R568" s="52">
        <f t="shared" si="426"/>
        <v>0.60521577231366464</v>
      </c>
      <c r="S568" s="52">
        <f t="shared" si="427"/>
        <v>1.1430566572989715</v>
      </c>
      <c r="T568" s="52">
        <f t="shared" si="428"/>
        <v>1.0085964360526449</v>
      </c>
      <c r="U568" s="52">
        <f t="shared" si="429"/>
        <v>1.8071001006945127</v>
      </c>
      <c r="V568" s="52">
        <f t="shared" si="416"/>
        <v>5.0546225567071803E-3</v>
      </c>
      <c r="W568" s="52">
        <f t="shared" si="430"/>
        <v>4.2582015317955055E-5</v>
      </c>
      <c r="X568" s="52">
        <f t="shared" si="431"/>
        <v>1.6740578955036711E-7</v>
      </c>
      <c r="Y568" s="52">
        <f t="shared" si="437"/>
        <v>4178693.0031407853</v>
      </c>
      <c r="Z568" s="38" t="str">
        <f t="shared" si="432"/>
        <v>S</v>
      </c>
      <c r="AA568" s="38" t="str">
        <f t="shared" si="433"/>
        <v>S</v>
      </c>
      <c r="AB568" s="38" t="str">
        <f t="shared" si="434"/>
        <v>U</v>
      </c>
      <c r="AC568" s="50">
        <f t="shared" si="450"/>
        <v>549569.85451163922</v>
      </c>
      <c r="AD568" s="50">
        <f t="shared" si="438"/>
        <v>4178842.0531770899</v>
      </c>
      <c r="AE568" s="51">
        <f t="shared" si="439"/>
        <v>10</v>
      </c>
      <c r="AF568" s="51" t="str">
        <f t="shared" si="440"/>
        <v>S</v>
      </c>
      <c r="AG568" s="40">
        <f t="shared" si="441"/>
        <v>-122</v>
      </c>
      <c r="AH568" s="41">
        <f t="shared" si="442"/>
        <v>-26</v>
      </c>
      <c r="AI568" s="42">
        <f t="shared" si="443"/>
        <v>-14.176</v>
      </c>
      <c r="AJ568" s="40">
        <f t="shared" si="444"/>
        <v>37</v>
      </c>
      <c r="AK568" s="41">
        <f t="shared" si="445"/>
        <v>45</v>
      </c>
      <c r="AL568" s="42">
        <f t="shared" si="446"/>
        <v>19.969000000000001</v>
      </c>
      <c r="AM568" s="43" t="str">
        <f t="shared" si="447"/>
        <v>-37º -45' -19,969" S</v>
      </c>
      <c r="AN568" s="43" t="str">
        <f t="shared" si="448"/>
        <v>122º 26' 14,176" W</v>
      </c>
      <c r="AO568" s="43" t="str">
        <f t="shared" si="449"/>
        <v>10 S 549570 4178842</v>
      </c>
    </row>
    <row r="569" spans="5:41" x14ac:dyDescent="0.25">
      <c r="E569" s="53">
        <v>37.761997000000001</v>
      </c>
      <c r="F569" s="53">
        <v>-122.425533</v>
      </c>
      <c r="G569" s="52">
        <f t="shared" si="417"/>
        <v>-2.1367286393589708</v>
      </c>
      <c r="H569" s="52">
        <f t="shared" si="418"/>
        <v>0.65907117977822116</v>
      </c>
      <c r="I569" s="52">
        <f t="shared" si="419"/>
        <v>10</v>
      </c>
      <c r="J569" s="52">
        <f t="shared" si="420"/>
        <v>-123</v>
      </c>
      <c r="K569" s="52">
        <f t="shared" si="421"/>
        <v>1.0026340594054606E-2</v>
      </c>
      <c r="L569" s="52">
        <f t="shared" si="422"/>
        <v>7.9263047123188032E-3</v>
      </c>
      <c r="M569" s="52">
        <f t="shared" si="423"/>
        <v>7.9264707120591058E-3</v>
      </c>
      <c r="N569" s="52">
        <f t="shared" si="424"/>
        <v>2.4334560460137489E-5</v>
      </c>
      <c r="O569" s="52">
        <f t="shared" si="435"/>
        <v>6383603.7279844834</v>
      </c>
      <c r="P569" s="52">
        <f t="shared" si="436"/>
        <v>1.3232087512069503E-7</v>
      </c>
      <c r="Q569" s="52">
        <f t="shared" si="425"/>
        <v>0.96825240819320457</v>
      </c>
      <c r="R569" s="52">
        <f t="shared" si="426"/>
        <v>0.60514543254047615</v>
      </c>
      <c r="S569" s="52">
        <f t="shared" si="427"/>
        <v>1.1431973838748235</v>
      </c>
      <c r="T569" s="52">
        <f t="shared" si="428"/>
        <v>1.0086843960412368</v>
      </c>
      <c r="U569" s="52">
        <f t="shared" si="429"/>
        <v>1.807210058029378</v>
      </c>
      <c r="V569" s="52">
        <f t="shared" si="416"/>
        <v>5.0546225567071803E-3</v>
      </c>
      <c r="W569" s="52">
        <f t="shared" si="430"/>
        <v>4.2582015317955055E-5</v>
      </c>
      <c r="X569" s="52">
        <f t="shared" si="431"/>
        <v>1.6740578955036711E-7</v>
      </c>
      <c r="Y569" s="52">
        <f t="shared" si="437"/>
        <v>4179408.6146445852</v>
      </c>
      <c r="Z569" s="38" t="str">
        <f t="shared" si="432"/>
        <v>S</v>
      </c>
      <c r="AA569" s="38" t="str">
        <f t="shared" si="433"/>
        <v>S</v>
      </c>
      <c r="AB569" s="38" t="str">
        <f t="shared" si="434"/>
        <v>U</v>
      </c>
      <c r="AC569" s="50">
        <f t="shared" si="450"/>
        <v>550599.45021904807</v>
      </c>
      <c r="AD569" s="50">
        <f t="shared" si="438"/>
        <v>4179563.9568560123</v>
      </c>
      <c r="AE569" s="51">
        <f t="shared" si="439"/>
        <v>10</v>
      </c>
      <c r="AF569" s="51" t="str">
        <f t="shared" si="440"/>
        <v>S</v>
      </c>
      <c r="AG569" s="40">
        <f t="shared" si="441"/>
        <v>-122</v>
      </c>
      <c r="AH569" s="41">
        <f t="shared" si="442"/>
        <v>-25</v>
      </c>
      <c r="AI569" s="42">
        <f t="shared" si="443"/>
        <v>-31.919</v>
      </c>
      <c r="AJ569" s="40">
        <f t="shared" si="444"/>
        <v>37</v>
      </c>
      <c r="AK569" s="41">
        <f t="shared" si="445"/>
        <v>45</v>
      </c>
      <c r="AL569" s="42">
        <f t="shared" si="446"/>
        <v>43.189</v>
      </c>
      <c r="AM569" s="43" t="str">
        <f t="shared" si="447"/>
        <v>-37º -45' -43,189" S</v>
      </c>
      <c r="AN569" s="43" t="str">
        <f t="shared" si="448"/>
        <v>122º 25' 31,919" W</v>
      </c>
      <c r="AO569" s="43" t="str">
        <f t="shared" si="449"/>
        <v>10 S 550599 4179564</v>
      </c>
    </row>
    <row r="570" spans="5:41" x14ac:dyDescent="0.25">
      <c r="E570" s="53">
        <v>37.774428999999998</v>
      </c>
      <c r="F570" s="53">
        <v>-122.46973199999999</v>
      </c>
      <c r="G570" s="52">
        <f t="shared" si="417"/>
        <v>-2.13750005743506</v>
      </c>
      <c r="H570" s="52">
        <f t="shared" si="418"/>
        <v>0.65928815911082905</v>
      </c>
      <c r="I570" s="52">
        <f t="shared" si="419"/>
        <v>10</v>
      </c>
      <c r="J570" s="52">
        <f t="shared" si="420"/>
        <v>-123</v>
      </c>
      <c r="K570" s="52">
        <f t="shared" si="421"/>
        <v>9.2549225179654471E-3</v>
      </c>
      <c r="L570" s="52">
        <f t="shared" si="422"/>
        <v>7.3152498425715171E-3</v>
      </c>
      <c r="M570" s="52">
        <f t="shared" si="423"/>
        <v>7.3153803334575851E-3</v>
      </c>
      <c r="N570" s="52">
        <f t="shared" si="424"/>
        <v>2.0736301667656498E-5</v>
      </c>
      <c r="O570" s="52">
        <f t="shared" si="435"/>
        <v>6383608.2285767542</v>
      </c>
      <c r="P570" s="52">
        <f t="shared" si="436"/>
        <v>1.1266692597081524E-7</v>
      </c>
      <c r="Q570" s="52">
        <f t="shared" si="425"/>
        <v>0.96836079563974486</v>
      </c>
      <c r="R570" s="52">
        <f t="shared" si="426"/>
        <v>0.60500971826829608</v>
      </c>
      <c r="S570" s="52">
        <f t="shared" si="427"/>
        <v>1.1434685569307015</v>
      </c>
      <c r="T570" s="52">
        <f t="shared" si="428"/>
        <v>1.0088538472651001</v>
      </c>
      <c r="U570" s="52">
        <f t="shared" si="429"/>
        <v>1.8074218321486486</v>
      </c>
      <c r="V570" s="52">
        <f t="shared" si="416"/>
        <v>5.0546225567071803E-3</v>
      </c>
      <c r="W570" s="52">
        <f t="shared" si="430"/>
        <v>4.2582015317955055E-5</v>
      </c>
      <c r="X570" s="52">
        <f t="shared" si="431"/>
        <v>1.6740578955036711E-7</v>
      </c>
      <c r="Y570" s="52">
        <f t="shared" si="437"/>
        <v>4180787.9164282</v>
      </c>
      <c r="Z570" s="38" t="str">
        <f t="shared" si="432"/>
        <v>S</v>
      </c>
      <c r="AA570" s="38" t="str">
        <f t="shared" si="433"/>
        <v>S</v>
      </c>
      <c r="AB570" s="38" t="str">
        <f t="shared" si="434"/>
        <v>U</v>
      </c>
      <c r="AC570" s="50">
        <f t="shared" si="450"/>
        <v>546698.52384562138</v>
      </c>
      <c r="AD570" s="50">
        <f t="shared" si="438"/>
        <v>4180920.2888690699</v>
      </c>
      <c r="AE570" s="51">
        <f t="shared" si="439"/>
        <v>10</v>
      </c>
      <c r="AF570" s="51" t="str">
        <f t="shared" si="440"/>
        <v>S</v>
      </c>
      <c r="AG570" s="40">
        <f t="shared" si="441"/>
        <v>-122</v>
      </c>
      <c r="AH570" s="41">
        <f t="shared" si="442"/>
        <v>-28</v>
      </c>
      <c r="AI570" s="42">
        <f t="shared" si="443"/>
        <v>-11.035</v>
      </c>
      <c r="AJ570" s="40">
        <f t="shared" si="444"/>
        <v>37</v>
      </c>
      <c r="AK570" s="41">
        <f t="shared" si="445"/>
        <v>46</v>
      </c>
      <c r="AL570" s="42">
        <f t="shared" si="446"/>
        <v>27.943999999999999</v>
      </c>
      <c r="AM570" s="43" t="str">
        <f t="shared" si="447"/>
        <v>-37º -46' -27,944" S</v>
      </c>
      <c r="AN570" s="43" t="str">
        <f t="shared" si="448"/>
        <v>122º 28' 11,035" W</v>
      </c>
      <c r="AO570" s="43" t="str">
        <f t="shared" si="449"/>
        <v>10 S 546699 4180920</v>
      </c>
    </row>
    <row r="571" spans="5:41" x14ac:dyDescent="0.25">
      <c r="E571" s="53">
        <v>37.715643</v>
      </c>
      <c r="F571" s="53">
        <v>-122.445626</v>
      </c>
      <c r="G571" s="52">
        <f t="shared" si="417"/>
        <v>-2.1370793283655747</v>
      </c>
      <c r="H571" s="52">
        <f t="shared" si="418"/>
        <v>0.65826214985675169</v>
      </c>
      <c r="I571" s="52">
        <f t="shared" si="419"/>
        <v>10</v>
      </c>
      <c r="J571" s="52">
        <f t="shared" si="420"/>
        <v>-123</v>
      </c>
      <c r="K571" s="52">
        <f t="shared" si="421"/>
        <v>9.675651587450762E-3</v>
      </c>
      <c r="L571" s="52">
        <f t="shared" si="422"/>
        <v>7.6538680733942476E-3</v>
      </c>
      <c r="M571" s="52">
        <f t="shared" si="423"/>
        <v>7.6540175375066346E-3</v>
      </c>
      <c r="N571" s="52">
        <f t="shared" si="424"/>
        <v>2.2652510655585267E-5</v>
      </c>
      <c r="O571" s="52">
        <f t="shared" si="435"/>
        <v>6383586.9515953772</v>
      </c>
      <c r="P571" s="52">
        <f t="shared" si="436"/>
        <v>1.235354018629209E-7</v>
      </c>
      <c r="Q571" s="52">
        <f t="shared" si="425"/>
        <v>0.96784666709474221</v>
      </c>
      <c r="R571" s="52">
        <f t="shared" si="426"/>
        <v>0.60564984884369644</v>
      </c>
      <c r="S571" s="52">
        <f t="shared" si="427"/>
        <v>1.1421854834041227</v>
      </c>
      <c r="T571" s="52">
        <f t="shared" si="428"/>
        <v>1.0080515747640162</v>
      </c>
      <c r="U571" s="52">
        <f t="shared" si="429"/>
        <v>1.8064185516849565</v>
      </c>
      <c r="V571" s="52">
        <f t="shared" si="416"/>
        <v>5.0546225567071803E-3</v>
      </c>
      <c r="W571" s="52">
        <f t="shared" si="430"/>
        <v>4.2582015317955055E-5</v>
      </c>
      <c r="X571" s="52">
        <f t="shared" si="431"/>
        <v>1.6740578955036711E-7</v>
      </c>
      <c r="Y571" s="52">
        <f t="shared" si="437"/>
        <v>4174265.7707573324</v>
      </c>
      <c r="Z571" s="38" t="str">
        <f t="shared" si="432"/>
        <v>S</v>
      </c>
      <c r="AA571" s="38" t="str">
        <f t="shared" si="433"/>
        <v>S</v>
      </c>
      <c r="AB571" s="38" t="str">
        <f t="shared" si="434"/>
        <v>U</v>
      </c>
      <c r="AC571" s="50">
        <f t="shared" si="450"/>
        <v>548860.08849169302</v>
      </c>
      <c r="AD571" s="50">
        <f t="shared" si="438"/>
        <v>4174410.3750466378</v>
      </c>
      <c r="AE571" s="51">
        <f t="shared" si="439"/>
        <v>10</v>
      </c>
      <c r="AF571" s="51" t="str">
        <f t="shared" si="440"/>
        <v>S</v>
      </c>
      <c r="AG571" s="40">
        <f t="shared" si="441"/>
        <v>-122</v>
      </c>
      <c r="AH571" s="41">
        <f t="shared" si="442"/>
        <v>-26</v>
      </c>
      <c r="AI571" s="42">
        <f t="shared" si="443"/>
        <v>-44.253999999999998</v>
      </c>
      <c r="AJ571" s="40">
        <f t="shared" si="444"/>
        <v>37</v>
      </c>
      <c r="AK571" s="41">
        <f t="shared" si="445"/>
        <v>42</v>
      </c>
      <c r="AL571" s="42">
        <f t="shared" si="446"/>
        <v>56.314999999999998</v>
      </c>
      <c r="AM571" s="43" t="str">
        <f t="shared" si="447"/>
        <v>-37º -42' -56,315" S</v>
      </c>
      <c r="AN571" s="43" t="str">
        <f t="shared" si="448"/>
        <v>122º 26' 44,254" W</v>
      </c>
      <c r="AO571" s="43" t="str">
        <f t="shared" si="449"/>
        <v>10 S 548860 4174410</v>
      </c>
    </row>
    <row r="572" spans="5:41" x14ac:dyDescent="0.25">
      <c r="E572" s="53">
        <v>37.779921999999999</v>
      </c>
      <c r="F572" s="53">
        <v>-122.410995</v>
      </c>
      <c r="G572" s="52">
        <f t="shared" si="417"/>
        <v>-2.1364749033923158</v>
      </c>
      <c r="H572" s="52">
        <f t="shared" si="418"/>
        <v>0.65938403004664115</v>
      </c>
      <c r="I572" s="52">
        <f t="shared" si="419"/>
        <v>10</v>
      </c>
      <c r="J572" s="52">
        <f t="shared" si="420"/>
        <v>-123</v>
      </c>
      <c r="K572" s="52">
        <f t="shared" si="421"/>
        <v>1.0280076560709617E-2</v>
      </c>
      <c r="L572" s="52">
        <f t="shared" si="422"/>
        <v>8.1249183623610804E-3</v>
      </c>
      <c r="M572" s="52">
        <f t="shared" si="423"/>
        <v>8.1250971563712627E-3</v>
      </c>
      <c r="N572" s="52">
        <f t="shared" si="424"/>
        <v>2.5585968891794764E-5</v>
      </c>
      <c r="O572" s="52">
        <f t="shared" si="435"/>
        <v>6383610.2172981938</v>
      </c>
      <c r="P572" s="52">
        <f t="shared" si="436"/>
        <v>1.3896812893145939E-7</v>
      </c>
      <c r="Q572" s="52">
        <f t="shared" si="425"/>
        <v>0.96840862785513793</v>
      </c>
      <c r="R572" s="52">
        <f t="shared" si="426"/>
        <v>0.60494969573705271</v>
      </c>
      <c r="S572" s="52">
        <f t="shared" si="427"/>
        <v>1.1435883439742101</v>
      </c>
      <c r="T572" s="52">
        <f t="shared" si="428"/>
        <v>1.0089286819149206</v>
      </c>
      <c r="U572" s="52">
        <f t="shared" si="429"/>
        <v>1.8075153351629989</v>
      </c>
      <c r="V572" s="52">
        <f t="shared" si="416"/>
        <v>5.0546225567071803E-3</v>
      </c>
      <c r="W572" s="52">
        <f t="shared" si="430"/>
        <v>4.2582015317955055E-5</v>
      </c>
      <c r="X572" s="52">
        <f t="shared" si="431"/>
        <v>1.6740578955036711E-7</v>
      </c>
      <c r="Y572" s="52">
        <f t="shared" si="437"/>
        <v>4181397.3530635354</v>
      </c>
      <c r="Z572" s="38" t="str">
        <f t="shared" si="432"/>
        <v>S</v>
      </c>
      <c r="AA572" s="38" t="str">
        <f t="shared" si="433"/>
        <v>S</v>
      </c>
      <c r="AB572" s="38" t="str">
        <f t="shared" si="434"/>
        <v>U</v>
      </c>
      <c r="AC572" s="50">
        <f t="shared" si="450"/>
        <v>551867.45562659309</v>
      </c>
      <c r="AD572" s="50">
        <f t="shared" si="438"/>
        <v>4181560.6839386704</v>
      </c>
      <c r="AE572" s="51">
        <f t="shared" si="439"/>
        <v>10</v>
      </c>
      <c r="AF572" s="51" t="str">
        <f t="shared" si="440"/>
        <v>S</v>
      </c>
      <c r="AG572" s="40">
        <f t="shared" si="441"/>
        <v>-122</v>
      </c>
      <c r="AH572" s="41">
        <f t="shared" si="442"/>
        <v>-24</v>
      </c>
      <c r="AI572" s="42">
        <f t="shared" si="443"/>
        <v>-39.582000000000001</v>
      </c>
      <c r="AJ572" s="40">
        <f t="shared" si="444"/>
        <v>37</v>
      </c>
      <c r="AK572" s="41">
        <f t="shared" si="445"/>
        <v>46</v>
      </c>
      <c r="AL572" s="42">
        <f t="shared" si="446"/>
        <v>47.719000000000001</v>
      </c>
      <c r="AM572" s="43" t="str">
        <f t="shared" si="447"/>
        <v>-37º -46' -47,719" S</v>
      </c>
      <c r="AN572" s="43" t="str">
        <f t="shared" si="448"/>
        <v>122º 24' 39,582" W</v>
      </c>
      <c r="AO572" s="43" t="str">
        <f t="shared" si="449"/>
        <v>10 S 551867 4181561</v>
      </c>
    </row>
    <row r="573" spans="5:41" x14ac:dyDescent="0.25">
      <c r="E573" s="53">
        <v>37.752456665038999</v>
      </c>
      <c r="F573" s="53">
        <v>-122.42134094238</v>
      </c>
      <c r="G573" s="52">
        <f t="shared" si="417"/>
        <v>-2.1366554741510688</v>
      </c>
      <c r="H573" s="52">
        <f t="shared" si="418"/>
        <v>0.65890466952140858</v>
      </c>
      <c r="I573" s="52">
        <f t="shared" si="419"/>
        <v>10</v>
      </c>
      <c r="J573" s="52">
        <f t="shared" si="420"/>
        <v>-123</v>
      </c>
      <c r="K573" s="52">
        <f t="shared" si="421"/>
        <v>1.0099505801956621E-2</v>
      </c>
      <c r="L573" s="52">
        <f t="shared" si="422"/>
        <v>7.9851730688751E-3</v>
      </c>
      <c r="M573" s="52">
        <f t="shared" si="423"/>
        <v>7.9853427948692636E-3</v>
      </c>
      <c r="N573" s="52">
        <f t="shared" si="424"/>
        <v>2.4688893756175112E-5</v>
      </c>
      <c r="O573" s="52">
        <f t="shared" si="435"/>
        <v>6383600.2745717335</v>
      </c>
      <c r="P573" s="52">
        <f t="shared" si="436"/>
        <v>1.3432838315476885E-7</v>
      </c>
      <c r="Q573" s="52">
        <f t="shared" si="425"/>
        <v>0.96816910785190335</v>
      </c>
      <c r="R573" s="52">
        <f t="shared" si="426"/>
        <v>0.60524945622906556</v>
      </c>
      <c r="S573" s="52">
        <f t="shared" si="427"/>
        <v>1.1429892234473602</v>
      </c>
      <c r="T573" s="52">
        <f t="shared" si="428"/>
        <v>1.0085542816427866</v>
      </c>
      <c r="U573" s="52">
        <f t="shared" si="429"/>
        <v>1.8070473973643877</v>
      </c>
      <c r="V573" s="52">
        <f t="shared" si="416"/>
        <v>5.0546225567071803E-3</v>
      </c>
      <c r="W573" s="52">
        <f t="shared" si="430"/>
        <v>4.2582015317955055E-5</v>
      </c>
      <c r="X573" s="52">
        <f t="shared" si="431"/>
        <v>1.6740578955036711E-7</v>
      </c>
      <c r="Y573" s="52">
        <f t="shared" si="437"/>
        <v>4178350.1384192137</v>
      </c>
      <c r="Z573" s="38" t="str">
        <f t="shared" si="432"/>
        <v>S</v>
      </c>
      <c r="AA573" s="38" t="str">
        <f t="shared" si="433"/>
        <v>S</v>
      </c>
      <c r="AB573" s="38" t="str">
        <f t="shared" si="434"/>
        <v>U</v>
      </c>
      <c r="AC573" s="50">
        <f t="shared" si="450"/>
        <v>550975.23874035059</v>
      </c>
      <c r="AD573" s="50">
        <f t="shared" si="438"/>
        <v>4178507.7424693452</v>
      </c>
      <c r="AE573" s="51">
        <f t="shared" si="439"/>
        <v>10</v>
      </c>
      <c r="AF573" s="51" t="str">
        <f t="shared" si="440"/>
        <v>S</v>
      </c>
      <c r="AG573" s="40">
        <f t="shared" si="441"/>
        <v>-122</v>
      </c>
      <c r="AH573" s="41">
        <f t="shared" si="442"/>
        <v>-25</v>
      </c>
      <c r="AI573" s="42">
        <f t="shared" si="443"/>
        <v>-16.827000000000002</v>
      </c>
      <c r="AJ573" s="40">
        <f t="shared" si="444"/>
        <v>37</v>
      </c>
      <c r="AK573" s="41">
        <f t="shared" si="445"/>
        <v>45</v>
      </c>
      <c r="AL573" s="42">
        <f t="shared" si="446"/>
        <v>8.8439999999999994</v>
      </c>
      <c r="AM573" s="43" t="str">
        <f t="shared" si="447"/>
        <v>-37º -45' -8,844" S</v>
      </c>
      <c r="AN573" s="43" t="str">
        <f t="shared" si="448"/>
        <v>122º 25' 16,827" W</v>
      </c>
      <c r="AO573" s="43" t="str">
        <f t="shared" si="449"/>
        <v>10 S 550975 4178508</v>
      </c>
    </row>
    <row r="574" spans="5:41" x14ac:dyDescent="0.25">
      <c r="E574" s="53">
        <v>37.766970000000001</v>
      </c>
      <c r="F574" s="53">
        <v>-122.426709</v>
      </c>
      <c r="G574" s="52">
        <f t="shared" si="417"/>
        <v>-2.1367491644309746</v>
      </c>
      <c r="H574" s="52">
        <f t="shared" si="418"/>
        <v>0.65915797500192286</v>
      </c>
      <c r="I574" s="52">
        <f t="shared" si="419"/>
        <v>10</v>
      </c>
      <c r="J574" s="52">
        <f t="shared" si="420"/>
        <v>-123</v>
      </c>
      <c r="K574" s="52">
        <f t="shared" si="421"/>
        <v>1.000581552205082E-2</v>
      </c>
      <c r="L574" s="52">
        <f t="shared" si="422"/>
        <v>7.9095473482088119E-3</v>
      </c>
      <c r="M574" s="52">
        <f t="shared" si="423"/>
        <v>7.9097122973041441E-3</v>
      </c>
      <c r="N574" s="52">
        <f t="shared" si="424"/>
        <v>2.4236114518405572E-5</v>
      </c>
      <c r="O574" s="52">
        <f t="shared" si="435"/>
        <v>6383605.5282321963</v>
      </c>
      <c r="P574" s="52">
        <f t="shared" si="436"/>
        <v>1.3174423404745666E-7</v>
      </c>
      <c r="Q574" s="52">
        <f t="shared" si="425"/>
        <v>0.96829578679791184</v>
      </c>
      <c r="R574" s="52">
        <f t="shared" si="426"/>
        <v>0.60509116652100892</v>
      </c>
      <c r="S574" s="52">
        <f t="shared" si="427"/>
        <v>1.1433058684008788</v>
      </c>
      <c r="T574" s="52">
        <f t="shared" si="428"/>
        <v>1.0087521929309113</v>
      </c>
      <c r="U574" s="52">
        <f t="shared" si="429"/>
        <v>1.8072947967183615</v>
      </c>
      <c r="V574" s="52">
        <f t="shared" si="416"/>
        <v>5.0546225567071803E-3</v>
      </c>
      <c r="W574" s="52">
        <f t="shared" si="430"/>
        <v>4.2582015317955055E-5</v>
      </c>
      <c r="X574" s="52">
        <f t="shared" si="431"/>
        <v>1.6740578955036711E-7</v>
      </c>
      <c r="Y574" s="52">
        <f t="shared" si="437"/>
        <v>4179960.3571974891</v>
      </c>
      <c r="Z574" s="38" t="str">
        <f t="shared" si="432"/>
        <v>S</v>
      </c>
      <c r="AA574" s="38" t="str">
        <f t="shared" si="433"/>
        <v>S</v>
      </c>
      <c r="AB574" s="38" t="str">
        <f t="shared" si="434"/>
        <v>U</v>
      </c>
      <c r="AC574" s="50">
        <f t="shared" si="450"/>
        <v>550492.48536516144</v>
      </c>
      <c r="AD574" s="50">
        <f t="shared" si="438"/>
        <v>4180115.0710124942</v>
      </c>
      <c r="AE574" s="51">
        <f t="shared" si="439"/>
        <v>10</v>
      </c>
      <c r="AF574" s="51" t="str">
        <f t="shared" si="440"/>
        <v>S</v>
      </c>
      <c r="AG574" s="40">
        <f t="shared" si="441"/>
        <v>-122</v>
      </c>
      <c r="AH574" s="41">
        <f t="shared" si="442"/>
        <v>-25</v>
      </c>
      <c r="AI574" s="42">
        <f t="shared" si="443"/>
        <v>-36.152000000000001</v>
      </c>
      <c r="AJ574" s="40">
        <f t="shared" si="444"/>
        <v>37</v>
      </c>
      <c r="AK574" s="41">
        <f t="shared" si="445"/>
        <v>46</v>
      </c>
      <c r="AL574" s="42">
        <f t="shared" si="446"/>
        <v>1.0920000000000001</v>
      </c>
      <c r="AM574" s="43" t="str">
        <f t="shared" si="447"/>
        <v>-37º -46' -1,092" S</v>
      </c>
      <c r="AN574" s="43" t="str">
        <f t="shared" si="448"/>
        <v>122º 25' 36,152" W</v>
      </c>
      <c r="AO574" s="43" t="str">
        <f t="shared" si="449"/>
        <v>10 S 550492 4180115</v>
      </c>
    </row>
    <row r="575" spans="5:41" x14ac:dyDescent="0.25">
      <c r="E575" s="53">
        <v>37.762473999999997</v>
      </c>
      <c r="F575" s="53">
        <v>-122.42990399999999</v>
      </c>
      <c r="G575" s="52">
        <f t="shared" si="417"/>
        <v>-2.1368049277005756</v>
      </c>
      <c r="H575" s="52">
        <f t="shared" si="418"/>
        <v>0.65907950499875312</v>
      </c>
      <c r="I575" s="52">
        <f t="shared" si="419"/>
        <v>10</v>
      </c>
      <c r="J575" s="52">
        <f t="shared" si="420"/>
        <v>-123</v>
      </c>
      <c r="K575" s="52">
        <f t="shared" si="421"/>
        <v>9.9500522524498258E-3</v>
      </c>
      <c r="L575" s="52">
        <f t="shared" si="422"/>
        <v>7.8659463781654733E-3</v>
      </c>
      <c r="M575" s="52">
        <f t="shared" si="423"/>
        <v>7.8661086143832319E-3</v>
      </c>
      <c r="N575" s="52">
        <f t="shared" si="424"/>
        <v>2.396575069085749E-5</v>
      </c>
      <c r="O575" s="52">
        <f t="shared" si="435"/>
        <v>6383603.9006570019</v>
      </c>
      <c r="P575" s="52">
        <f t="shared" si="436"/>
        <v>1.3031155346276242E-7</v>
      </c>
      <c r="Q575" s="52">
        <f t="shared" si="425"/>
        <v>0.96825657024544487</v>
      </c>
      <c r="R575" s="52">
        <f t="shared" si="426"/>
        <v>0.60514022871963702</v>
      </c>
      <c r="S575" s="52">
        <f t="shared" si="427"/>
        <v>1.1432077901214757</v>
      </c>
      <c r="T575" s="52">
        <f t="shared" si="428"/>
        <v>1.008690899771016</v>
      </c>
      <c r="U575" s="52">
        <f t="shared" si="429"/>
        <v>1.8072181874736348</v>
      </c>
      <c r="V575" s="52">
        <f t="shared" si="416"/>
        <v>5.0546225567071803E-3</v>
      </c>
      <c r="W575" s="52">
        <f t="shared" si="430"/>
        <v>4.2582015317955055E-5</v>
      </c>
      <c r="X575" s="52">
        <f t="shared" si="431"/>
        <v>1.6740578955036711E-7</v>
      </c>
      <c r="Y575" s="52">
        <f t="shared" si="437"/>
        <v>4179461.5366427926</v>
      </c>
      <c r="Z575" s="38" t="str">
        <f t="shared" si="432"/>
        <v>S</v>
      </c>
      <c r="AA575" s="38" t="str">
        <f t="shared" si="433"/>
        <v>S</v>
      </c>
      <c r="AB575" s="38" t="str">
        <f t="shared" si="434"/>
        <v>U</v>
      </c>
      <c r="AC575" s="50">
        <f t="shared" si="450"/>
        <v>550214.12381492846</v>
      </c>
      <c r="AD575" s="50">
        <f t="shared" si="438"/>
        <v>4179614.5245223208</v>
      </c>
      <c r="AE575" s="51">
        <f t="shared" si="439"/>
        <v>10</v>
      </c>
      <c r="AF575" s="51" t="str">
        <f t="shared" si="440"/>
        <v>S</v>
      </c>
      <c r="AG575" s="40">
        <f t="shared" si="441"/>
        <v>-122</v>
      </c>
      <c r="AH575" s="41">
        <f t="shared" si="442"/>
        <v>-25</v>
      </c>
      <c r="AI575" s="42">
        <f t="shared" si="443"/>
        <v>-47.654000000000003</v>
      </c>
      <c r="AJ575" s="40">
        <f t="shared" si="444"/>
        <v>37</v>
      </c>
      <c r="AK575" s="41">
        <f t="shared" si="445"/>
        <v>45</v>
      </c>
      <c r="AL575" s="42">
        <f t="shared" si="446"/>
        <v>44.905999999999999</v>
      </c>
      <c r="AM575" s="43" t="str">
        <f t="shared" si="447"/>
        <v>-37º -45' -44,906" S</v>
      </c>
      <c r="AN575" s="43" t="str">
        <f t="shared" si="448"/>
        <v>122º 25' 47,654" W</v>
      </c>
      <c r="AO575" s="43" t="str">
        <f t="shared" si="449"/>
        <v>10 S 550214 4179615</v>
      </c>
    </row>
    <row r="576" spans="5:41" x14ac:dyDescent="0.25">
      <c r="E576" s="53">
        <v>37.801139999999997</v>
      </c>
      <c r="F576" s="53">
        <v>-122.427486</v>
      </c>
      <c r="G576" s="52">
        <f t="shared" si="417"/>
        <v>-2.1367627256392625</v>
      </c>
      <c r="H576" s="52">
        <f t="shared" si="418"/>
        <v>0.65975435400732918</v>
      </c>
      <c r="I576" s="52">
        <f t="shared" si="419"/>
        <v>10</v>
      </c>
      <c r="J576" s="52">
        <f t="shared" si="420"/>
        <v>-123</v>
      </c>
      <c r="K576" s="52">
        <f t="shared" si="421"/>
        <v>9.9922543137629383E-3</v>
      </c>
      <c r="L576" s="52">
        <f t="shared" si="422"/>
        <v>7.8951765912009617E-3</v>
      </c>
      <c r="M576" s="52">
        <f t="shared" si="423"/>
        <v>7.8953406428248045E-3</v>
      </c>
      <c r="N576" s="52">
        <f t="shared" si="424"/>
        <v>2.4177881252307465E-5</v>
      </c>
      <c r="O576" s="52">
        <f t="shared" si="435"/>
        <v>6383617.9001399055</v>
      </c>
      <c r="P576" s="52">
        <f t="shared" si="436"/>
        <v>1.3114459909432755E-7</v>
      </c>
      <c r="Q576" s="52">
        <f t="shared" si="425"/>
        <v>0.96859305660449369</v>
      </c>
      <c r="R576" s="52">
        <f t="shared" si="426"/>
        <v>0.60471751078828073</v>
      </c>
      <c r="S576" s="52">
        <f t="shared" si="427"/>
        <v>1.1440508823095761</v>
      </c>
      <c r="T576" s="52">
        <f t="shared" si="428"/>
        <v>1.0092175394292522</v>
      </c>
      <c r="U576" s="52">
        <f t="shared" si="429"/>
        <v>1.8078761211108842</v>
      </c>
      <c r="V576" s="52">
        <f t="shared" si="416"/>
        <v>5.0546225567071803E-3</v>
      </c>
      <c r="W576" s="52">
        <f t="shared" si="430"/>
        <v>4.2582015317955055E-5</v>
      </c>
      <c r="X576" s="52">
        <f t="shared" si="431"/>
        <v>1.6740578955036711E-7</v>
      </c>
      <c r="Y576" s="52">
        <f t="shared" si="437"/>
        <v>4183751.450262663</v>
      </c>
      <c r="Z576" s="38" t="str">
        <f t="shared" si="432"/>
        <v>S</v>
      </c>
      <c r="AA576" s="38" t="str">
        <f t="shared" si="433"/>
        <v>S</v>
      </c>
      <c r="AB576" s="38" t="str">
        <f t="shared" si="434"/>
        <v>U</v>
      </c>
      <c r="AC576" s="50">
        <f t="shared" si="450"/>
        <v>550400.84005850437</v>
      </c>
      <c r="AD576" s="50">
        <f t="shared" si="438"/>
        <v>4183905.7926384537</v>
      </c>
      <c r="AE576" s="51">
        <f t="shared" si="439"/>
        <v>10</v>
      </c>
      <c r="AF576" s="51" t="str">
        <f t="shared" si="440"/>
        <v>S</v>
      </c>
      <c r="AG576" s="40">
        <f t="shared" si="441"/>
        <v>-122</v>
      </c>
      <c r="AH576" s="41">
        <f t="shared" si="442"/>
        <v>-25</v>
      </c>
      <c r="AI576" s="42">
        <f t="shared" si="443"/>
        <v>-38.950000000000003</v>
      </c>
      <c r="AJ576" s="40">
        <f t="shared" si="444"/>
        <v>37</v>
      </c>
      <c r="AK576" s="41">
        <f t="shared" si="445"/>
        <v>48</v>
      </c>
      <c r="AL576" s="42">
        <f t="shared" si="446"/>
        <v>4.1040000000000001</v>
      </c>
      <c r="AM576" s="43" t="str">
        <f t="shared" si="447"/>
        <v>-37º -48' -4,104" S</v>
      </c>
      <c r="AN576" s="43" t="str">
        <f t="shared" si="448"/>
        <v>122º 25' 38,95" W</v>
      </c>
      <c r="AO576" s="43" t="str">
        <f t="shared" si="449"/>
        <v>10 S 550401 4183906</v>
      </c>
    </row>
    <row r="577" spans="5:41" x14ac:dyDescent="0.25">
      <c r="E577" s="53">
        <v>37.768936157227003</v>
      </c>
      <c r="F577" s="53">
        <v>-122.41310119629</v>
      </c>
      <c r="G577" s="52">
        <f t="shared" si="417"/>
        <v>-2.1365116634522696</v>
      </c>
      <c r="H577" s="52">
        <f t="shared" si="418"/>
        <v>0.65919229091914588</v>
      </c>
      <c r="I577" s="52">
        <f t="shared" si="419"/>
        <v>10</v>
      </c>
      <c r="J577" s="52">
        <f t="shared" si="420"/>
        <v>-123</v>
      </c>
      <c r="K577" s="52">
        <f t="shared" si="421"/>
        <v>1.0243316500755828E-2</v>
      </c>
      <c r="L577" s="52">
        <f t="shared" si="422"/>
        <v>8.0970689159364975E-3</v>
      </c>
      <c r="M577" s="52">
        <f t="shared" si="423"/>
        <v>8.0972458776589675E-3</v>
      </c>
      <c r="N577" s="52">
        <f t="shared" si="424"/>
        <v>2.5400798129182611E-5</v>
      </c>
      <c r="O577" s="52">
        <f t="shared" si="435"/>
        <v>6383606.2400123589</v>
      </c>
      <c r="P577" s="52">
        <f t="shared" si="436"/>
        <v>1.3805807177274445E-7</v>
      </c>
      <c r="Q577" s="52">
        <f t="shared" si="425"/>
        <v>0.96831292919325784</v>
      </c>
      <c r="R577" s="52">
        <f t="shared" si="426"/>
        <v>0.60506970351303346</v>
      </c>
      <c r="S577" s="52">
        <f t="shared" si="427"/>
        <v>1.1433487555157749</v>
      </c>
      <c r="T577" s="52">
        <f t="shared" si="428"/>
        <v>1.0087789925150896</v>
      </c>
      <c r="U577" s="52">
        <f t="shared" si="429"/>
        <v>1.8073282901214054</v>
      </c>
      <c r="V577" s="52">
        <f t="shared" si="416"/>
        <v>5.0546225567071803E-3</v>
      </c>
      <c r="W577" s="52">
        <f t="shared" si="430"/>
        <v>4.2582015317955055E-5</v>
      </c>
      <c r="X577" s="52">
        <f t="shared" si="431"/>
        <v>1.6740578955036711E-7</v>
      </c>
      <c r="Y577" s="52">
        <f t="shared" si="437"/>
        <v>4180178.4978064108</v>
      </c>
      <c r="Z577" s="38" t="str">
        <f t="shared" si="432"/>
        <v>S</v>
      </c>
      <c r="AA577" s="38" t="str">
        <f t="shared" si="433"/>
        <v>S</v>
      </c>
      <c r="AB577" s="38" t="str">
        <f t="shared" si="434"/>
        <v>U</v>
      </c>
      <c r="AC577" s="50">
        <f t="shared" si="450"/>
        <v>551689.63169026165</v>
      </c>
      <c r="AD577" s="50">
        <f t="shared" si="438"/>
        <v>4180340.6465222356</v>
      </c>
      <c r="AE577" s="51">
        <f t="shared" si="439"/>
        <v>10</v>
      </c>
      <c r="AF577" s="51" t="str">
        <f t="shared" si="440"/>
        <v>S</v>
      </c>
      <c r="AG577" s="40">
        <f t="shared" si="441"/>
        <v>-122</v>
      </c>
      <c r="AH577" s="41">
        <f t="shared" si="442"/>
        <v>-24</v>
      </c>
      <c r="AI577" s="42">
        <f t="shared" si="443"/>
        <v>-47.164000000000001</v>
      </c>
      <c r="AJ577" s="40">
        <f t="shared" si="444"/>
        <v>37</v>
      </c>
      <c r="AK577" s="41">
        <f t="shared" si="445"/>
        <v>46</v>
      </c>
      <c r="AL577" s="42">
        <f t="shared" si="446"/>
        <v>8.17</v>
      </c>
      <c r="AM577" s="43" t="str">
        <f t="shared" si="447"/>
        <v>-37º -46' -8,17" S</v>
      </c>
      <c r="AN577" s="43" t="str">
        <f t="shared" si="448"/>
        <v>122º 24' 47,164" W</v>
      </c>
      <c r="AO577" s="43" t="str">
        <f t="shared" si="449"/>
        <v>10 S 551690 4180341</v>
      </c>
    </row>
    <row r="578" spans="5:41" x14ac:dyDescent="0.25">
      <c r="E578" s="53">
        <v>37.778548999999998</v>
      </c>
      <c r="F578" s="53">
        <v>-122.414732</v>
      </c>
      <c r="G578" s="52">
        <f t="shared" si="417"/>
        <v>-2.1365401263464632</v>
      </c>
      <c r="H578" s="52">
        <f t="shared" si="418"/>
        <v>0.65936006667601121</v>
      </c>
      <c r="I578" s="52">
        <f t="shared" si="419"/>
        <v>10</v>
      </c>
      <c r="J578" s="52">
        <f t="shared" si="420"/>
        <v>-123</v>
      </c>
      <c r="K578" s="52">
        <f t="shared" si="421"/>
        <v>1.0214853606562269E-2</v>
      </c>
      <c r="L578" s="52">
        <f t="shared" si="422"/>
        <v>8.0735207755874769E-3</v>
      </c>
      <c r="M578" s="52">
        <f t="shared" si="423"/>
        <v>8.0736961978193685E-3</v>
      </c>
      <c r="N578" s="52">
        <f t="shared" si="424"/>
        <v>2.5262013946591999E-5</v>
      </c>
      <c r="O578" s="52">
        <f t="shared" si="435"/>
        <v>6383609.7201989638</v>
      </c>
      <c r="P578" s="52">
        <f t="shared" si="436"/>
        <v>1.3722050861988902E-7</v>
      </c>
      <c r="Q578" s="52">
        <f t="shared" si="425"/>
        <v>0.96839667531560536</v>
      </c>
      <c r="R578" s="52">
        <f t="shared" si="426"/>
        <v>0.60496470197174568</v>
      </c>
      <c r="S578" s="52">
        <f t="shared" si="427"/>
        <v>1.1435584043338138</v>
      </c>
      <c r="T578" s="52">
        <f t="shared" si="428"/>
        <v>1.0089099787432967</v>
      </c>
      <c r="U578" s="52">
        <f t="shared" si="429"/>
        <v>1.8074919675724599</v>
      </c>
      <c r="V578" s="52">
        <f t="shared" si="416"/>
        <v>5.0546225567071803E-3</v>
      </c>
      <c r="W578" s="52">
        <f t="shared" si="430"/>
        <v>4.2582015317955055E-5</v>
      </c>
      <c r="X578" s="52">
        <f t="shared" si="431"/>
        <v>1.6740578955036711E-7</v>
      </c>
      <c r="Y578" s="52">
        <f t="shared" si="437"/>
        <v>4181245.0215882752</v>
      </c>
      <c r="Z578" s="38" t="str">
        <f t="shared" si="432"/>
        <v>S</v>
      </c>
      <c r="AA578" s="38" t="str">
        <f t="shared" si="433"/>
        <v>S</v>
      </c>
      <c r="AB578" s="38" t="str">
        <f t="shared" si="434"/>
        <v>U</v>
      </c>
      <c r="AC578" s="50">
        <f t="shared" si="450"/>
        <v>551539.32788375067</v>
      </c>
      <c r="AD578" s="50">
        <f t="shared" si="438"/>
        <v>4181406.284448185</v>
      </c>
      <c r="AE578" s="51">
        <f t="shared" si="439"/>
        <v>10</v>
      </c>
      <c r="AF578" s="51" t="str">
        <f t="shared" si="440"/>
        <v>S</v>
      </c>
      <c r="AG578" s="40">
        <f t="shared" si="441"/>
        <v>-122</v>
      </c>
      <c r="AH578" s="41">
        <f t="shared" si="442"/>
        <v>-24</v>
      </c>
      <c r="AI578" s="42">
        <f t="shared" si="443"/>
        <v>-53.034999999999997</v>
      </c>
      <c r="AJ578" s="40">
        <f t="shared" si="444"/>
        <v>37</v>
      </c>
      <c r="AK578" s="41">
        <f t="shared" si="445"/>
        <v>46</v>
      </c>
      <c r="AL578" s="42">
        <f t="shared" si="446"/>
        <v>42.776000000000003</v>
      </c>
      <c r="AM578" s="43" t="str">
        <f t="shared" si="447"/>
        <v>-37º -46' -42,776" S</v>
      </c>
      <c r="AN578" s="43" t="str">
        <f t="shared" si="448"/>
        <v>122º 24' 53,035" W</v>
      </c>
      <c r="AO578" s="43" t="str">
        <f t="shared" si="449"/>
        <v>10 S 551539 4181406</v>
      </c>
    </row>
    <row r="579" spans="5:41" x14ac:dyDescent="0.25">
      <c r="E579" s="53">
        <v>37.760750999999999</v>
      </c>
      <c r="F579" s="53">
        <v>-122.426779</v>
      </c>
      <c r="G579" s="52">
        <f t="shared" si="417"/>
        <v>-2.1367503861614505</v>
      </c>
      <c r="H579" s="52">
        <f t="shared" si="418"/>
        <v>0.65904943297574126</v>
      </c>
      <c r="I579" s="52">
        <f t="shared" si="419"/>
        <v>10</v>
      </c>
      <c r="J579" s="52">
        <f t="shared" si="420"/>
        <v>-123</v>
      </c>
      <c r="K579" s="52">
        <f t="shared" si="421"/>
        <v>1.0004593791574923E-2</v>
      </c>
      <c r="L579" s="52">
        <f t="shared" si="422"/>
        <v>7.9092466234763643E-3</v>
      </c>
      <c r="M579" s="52">
        <f t="shared" si="423"/>
        <v>7.9094115537577427E-3</v>
      </c>
      <c r="N579" s="52">
        <f t="shared" si="424"/>
        <v>2.4228838740647518E-5</v>
      </c>
      <c r="O579" s="52">
        <f t="shared" si="435"/>
        <v>6383603.2769399192</v>
      </c>
      <c r="P579" s="52">
        <f t="shared" si="436"/>
        <v>1.3175637126522534E-7</v>
      </c>
      <c r="Q579" s="52">
        <f t="shared" si="425"/>
        <v>0.96824153498320265</v>
      </c>
      <c r="R579" s="52">
        <f t="shared" si="426"/>
        <v>0.60515902448325687</v>
      </c>
      <c r="S579" s="52">
        <f t="shared" si="427"/>
        <v>1.1431702004673425</v>
      </c>
      <c r="T579" s="52">
        <f t="shared" si="428"/>
        <v>1.008667406471321</v>
      </c>
      <c r="U579" s="52">
        <f t="shared" si="429"/>
        <v>1.8071888211416809</v>
      </c>
      <c r="V579" s="52">
        <f t="shared" si="416"/>
        <v>5.0546225567071803E-3</v>
      </c>
      <c r="W579" s="52">
        <f t="shared" si="430"/>
        <v>4.2582015317955055E-5</v>
      </c>
      <c r="X579" s="52">
        <f t="shared" si="431"/>
        <v>1.6740578955036711E-7</v>
      </c>
      <c r="Y579" s="52">
        <f t="shared" si="437"/>
        <v>4179270.3739735121</v>
      </c>
      <c r="Z579" s="38" t="str">
        <f t="shared" si="432"/>
        <v>S</v>
      </c>
      <c r="AA579" s="38" t="str">
        <f t="shared" si="433"/>
        <v>S</v>
      </c>
      <c r="AB579" s="38" t="str">
        <f t="shared" si="434"/>
        <v>U</v>
      </c>
      <c r="AC579" s="50">
        <f t="shared" si="450"/>
        <v>550490.54773071804</v>
      </c>
      <c r="AD579" s="50">
        <f t="shared" si="438"/>
        <v>4179425.0412882715</v>
      </c>
      <c r="AE579" s="51">
        <f t="shared" si="439"/>
        <v>10</v>
      </c>
      <c r="AF579" s="51" t="str">
        <f t="shared" si="440"/>
        <v>S</v>
      </c>
      <c r="AG579" s="40">
        <f t="shared" si="441"/>
        <v>-122</v>
      </c>
      <c r="AH579" s="41">
        <f t="shared" si="442"/>
        <v>-25</v>
      </c>
      <c r="AI579" s="42">
        <f t="shared" si="443"/>
        <v>-36.404000000000003</v>
      </c>
      <c r="AJ579" s="40">
        <f t="shared" si="444"/>
        <v>37</v>
      </c>
      <c r="AK579" s="41">
        <f t="shared" si="445"/>
        <v>45</v>
      </c>
      <c r="AL579" s="42">
        <f t="shared" si="446"/>
        <v>38.704000000000001</v>
      </c>
      <c r="AM579" s="43" t="str">
        <f t="shared" si="447"/>
        <v>-37º -45' -38,704" S</v>
      </c>
      <c r="AN579" s="43" t="str">
        <f t="shared" si="448"/>
        <v>122º 25' 36,404" W</v>
      </c>
      <c r="AO579" s="43" t="str">
        <f t="shared" si="449"/>
        <v>10 S 550491 4179425</v>
      </c>
    </row>
    <row r="580" spans="5:41" x14ac:dyDescent="0.25">
      <c r="E580" s="53">
        <v>37.781038000000002</v>
      </c>
      <c r="F580" s="53">
        <v>-122.41291200000001</v>
      </c>
      <c r="G580" s="52">
        <f t="shared" si="417"/>
        <v>-2.136508361354077</v>
      </c>
      <c r="H580" s="52">
        <f t="shared" si="418"/>
        <v>0.65940350792109348</v>
      </c>
      <c r="I580" s="52">
        <f t="shared" si="419"/>
        <v>10</v>
      </c>
      <c r="J580" s="52">
        <f t="shared" si="420"/>
        <v>-123</v>
      </c>
      <c r="K580" s="52">
        <f t="shared" si="421"/>
        <v>1.0246618598948487E-2</v>
      </c>
      <c r="L580" s="52">
        <f t="shared" si="422"/>
        <v>8.0983533249143445E-3</v>
      </c>
      <c r="M580" s="52">
        <f t="shared" si="423"/>
        <v>8.0985303708648333E-3</v>
      </c>
      <c r="N580" s="52">
        <f t="shared" si="424"/>
        <v>2.5419944562510288E-5</v>
      </c>
      <c r="O580" s="52">
        <f t="shared" si="435"/>
        <v>6383610.6213543219</v>
      </c>
      <c r="P580" s="52">
        <f t="shared" si="436"/>
        <v>1.3805667234079018E-7</v>
      </c>
      <c r="Q580" s="52">
        <f t="shared" si="425"/>
        <v>0.96841834146330541</v>
      </c>
      <c r="R580" s="52">
        <f t="shared" si="426"/>
        <v>0.60493749675293484</v>
      </c>
      <c r="S580" s="52">
        <f t="shared" si="427"/>
        <v>1.1436126786527461</v>
      </c>
      <c r="T580" s="52">
        <f t="shared" si="428"/>
        <v>1.0089438831777933</v>
      </c>
      <c r="U580" s="52">
        <f t="shared" si="429"/>
        <v>1.8075343268577198</v>
      </c>
      <c r="V580" s="52">
        <f t="shared" si="416"/>
        <v>5.0546225567071803E-3</v>
      </c>
      <c r="W580" s="52">
        <f t="shared" si="430"/>
        <v>4.2582015317955055E-5</v>
      </c>
      <c r="X580" s="52">
        <f t="shared" si="431"/>
        <v>1.6740578955036711E-7</v>
      </c>
      <c r="Y580" s="52">
        <f t="shared" si="437"/>
        <v>4181521.1709531103</v>
      </c>
      <c r="Z580" s="38" t="str">
        <f t="shared" si="432"/>
        <v>S</v>
      </c>
      <c r="AA580" s="38" t="str">
        <f t="shared" si="433"/>
        <v>S</v>
      </c>
      <c r="AB580" s="38" t="str">
        <f t="shared" si="434"/>
        <v>U</v>
      </c>
      <c r="AC580" s="50">
        <f t="shared" si="450"/>
        <v>551697.86687189166</v>
      </c>
      <c r="AD580" s="50">
        <f t="shared" si="438"/>
        <v>4181683.4420036166</v>
      </c>
      <c r="AE580" s="51">
        <f t="shared" si="439"/>
        <v>10</v>
      </c>
      <c r="AF580" s="51" t="str">
        <f t="shared" si="440"/>
        <v>S</v>
      </c>
      <c r="AG580" s="40">
        <f t="shared" si="441"/>
        <v>-122</v>
      </c>
      <c r="AH580" s="41">
        <f t="shared" si="442"/>
        <v>-24</v>
      </c>
      <c r="AI580" s="42">
        <f t="shared" si="443"/>
        <v>-46.482999999999997</v>
      </c>
      <c r="AJ580" s="40">
        <f t="shared" si="444"/>
        <v>37</v>
      </c>
      <c r="AK580" s="41">
        <f t="shared" si="445"/>
        <v>46</v>
      </c>
      <c r="AL580" s="42">
        <f t="shared" si="446"/>
        <v>51.737000000000002</v>
      </c>
      <c r="AM580" s="43" t="str">
        <f t="shared" si="447"/>
        <v>-37º -46' -51,737" S</v>
      </c>
      <c r="AN580" s="43" t="str">
        <f t="shared" si="448"/>
        <v>122º 24' 46,483" W</v>
      </c>
      <c r="AO580" s="43" t="str">
        <f t="shared" si="449"/>
        <v>10 S 551698 4181683</v>
      </c>
    </row>
    <row r="581" spans="5:41" x14ac:dyDescent="0.25">
      <c r="E581" s="53">
        <v>37.776364000000001</v>
      </c>
      <c r="F581" s="53">
        <v>-122.428228</v>
      </c>
      <c r="G581" s="52">
        <f t="shared" si="417"/>
        <v>-2.1367756759823124</v>
      </c>
      <c r="H581" s="52">
        <f t="shared" si="418"/>
        <v>0.65932193123185523</v>
      </c>
      <c r="I581" s="52">
        <f t="shared" si="419"/>
        <v>10</v>
      </c>
      <c r="J581" s="52">
        <f t="shared" si="420"/>
        <v>-123</v>
      </c>
      <c r="K581" s="52">
        <f t="shared" si="421"/>
        <v>9.9793039707130049E-3</v>
      </c>
      <c r="L581" s="52">
        <f t="shared" si="422"/>
        <v>7.8875886320107901E-3</v>
      </c>
      <c r="M581" s="52">
        <f t="shared" si="423"/>
        <v>7.8877522110731291E-3</v>
      </c>
      <c r="N581" s="52">
        <f t="shared" si="424"/>
        <v>2.4109886990197893E-5</v>
      </c>
      <c r="O581" s="52">
        <f t="shared" si="435"/>
        <v>6383608.9291253183</v>
      </c>
      <c r="P581" s="52">
        <f t="shared" si="436"/>
        <v>1.3098042903683007E-7</v>
      </c>
      <c r="Q581" s="52">
        <f t="shared" si="425"/>
        <v>0.9683776493896542</v>
      </c>
      <c r="R581" s="52">
        <f t="shared" si="426"/>
        <v>0.60498857839753117</v>
      </c>
      <c r="S581" s="52">
        <f t="shared" si="427"/>
        <v>1.1435107559266824</v>
      </c>
      <c r="T581" s="52">
        <f t="shared" si="428"/>
        <v>1.0088802115443947</v>
      </c>
      <c r="U581" s="52">
        <f t="shared" si="429"/>
        <v>1.8074547748861107</v>
      </c>
      <c r="V581" s="52">
        <f t="shared" si="416"/>
        <v>5.0546225567071803E-3</v>
      </c>
      <c r="W581" s="52">
        <f t="shared" si="430"/>
        <v>4.2582015317955055E-5</v>
      </c>
      <c r="X581" s="52">
        <f t="shared" si="431"/>
        <v>1.6740578955036711E-7</v>
      </c>
      <c r="Y581" s="52">
        <f t="shared" si="437"/>
        <v>4181002.6004865333</v>
      </c>
      <c r="Z581" s="38" t="str">
        <f t="shared" si="432"/>
        <v>S</v>
      </c>
      <c r="AA581" s="38" t="str">
        <f t="shared" si="433"/>
        <v>S</v>
      </c>
      <c r="AB581" s="38" t="str">
        <f t="shared" si="434"/>
        <v>U</v>
      </c>
      <c r="AC581" s="50">
        <f t="shared" si="450"/>
        <v>550352.32764372416</v>
      </c>
      <c r="AD581" s="50">
        <f t="shared" si="438"/>
        <v>4181156.5085965632</v>
      </c>
      <c r="AE581" s="51">
        <f t="shared" si="439"/>
        <v>10</v>
      </c>
      <c r="AF581" s="51" t="str">
        <f t="shared" si="440"/>
        <v>S</v>
      </c>
      <c r="AG581" s="40">
        <f t="shared" si="441"/>
        <v>-122</v>
      </c>
      <c r="AH581" s="41">
        <f t="shared" si="442"/>
        <v>-25</v>
      </c>
      <c r="AI581" s="42">
        <f t="shared" si="443"/>
        <v>-41.621000000000002</v>
      </c>
      <c r="AJ581" s="40">
        <f t="shared" si="444"/>
        <v>37</v>
      </c>
      <c r="AK581" s="41">
        <f t="shared" si="445"/>
        <v>46</v>
      </c>
      <c r="AL581" s="42">
        <f t="shared" si="446"/>
        <v>34.909999999999997</v>
      </c>
      <c r="AM581" s="43" t="str">
        <f t="shared" si="447"/>
        <v>-37º -46' -34,91" S</v>
      </c>
      <c r="AN581" s="43" t="str">
        <f t="shared" si="448"/>
        <v>122º 25' 41,621" W</v>
      </c>
      <c r="AO581" s="43" t="str">
        <f t="shared" si="449"/>
        <v>10 S 550352 4181157</v>
      </c>
    </row>
    <row r="582" spans="5:41" x14ac:dyDescent="0.25">
      <c r="E582" s="53">
        <v>37.788969999999999</v>
      </c>
      <c r="F582" s="53">
        <v>-122.43642</v>
      </c>
      <c r="G582" s="52">
        <f t="shared" si="417"/>
        <v>-2.1369186533546354</v>
      </c>
      <c r="H582" s="52">
        <f t="shared" si="418"/>
        <v>0.6595419474373615</v>
      </c>
      <c r="I582" s="52">
        <f t="shared" si="419"/>
        <v>10</v>
      </c>
      <c r="J582" s="52">
        <f t="shared" si="420"/>
        <v>-123</v>
      </c>
      <c r="K582" s="52">
        <f t="shared" si="421"/>
        <v>9.8363265983900661E-3</v>
      </c>
      <c r="L582" s="52">
        <f t="shared" si="422"/>
        <v>7.7732578658726284E-3</v>
      </c>
      <c r="M582" s="52">
        <f t="shared" si="423"/>
        <v>7.7734144341291981E-3</v>
      </c>
      <c r="N582" s="52">
        <f t="shared" si="424"/>
        <v>2.3426610476384724E-5</v>
      </c>
      <c r="O582" s="52">
        <f t="shared" si="435"/>
        <v>6383613.4933130518</v>
      </c>
      <c r="P582" s="52">
        <f t="shared" si="436"/>
        <v>1.2716728310595547E-7</v>
      </c>
      <c r="Q582" s="52">
        <f t="shared" si="425"/>
        <v>0.96848733885047211</v>
      </c>
      <c r="R582" s="52">
        <f t="shared" si="426"/>
        <v>0.60485074986455278</v>
      </c>
      <c r="S582" s="52">
        <f t="shared" si="427"/>
        <v>1.1437856168625975</v>
      </c>
      <c r="T582" s="52">
        <f t="shared" si="428"/>
        <v>1.0090519001130862</v>
      </c>
      <c r="U582" s="52">
        <f t="shared" si="429"/>
        <v>1.8076692612757974</v>
      </c>
      <c r="V582" s="52">
        <f t="shared" ref="V582:V645" si="451">(3/4)*$C$18</f>
        <v>5.0546225567071803E-3</v>
      </c>
      <c r="W582" s="52">
        <f t="shared" si="430"/>
        <v>4.2582015317955055E-5</v>
      </c>
      <c r="X582" s="52">
        <f t="shared" si="431"/>
        <v>1.6740578955036711E-7</v>
      </c>
      <c r="Y582" s="52">
        <f t="shared" si="437"/>
        <v>4182401.2106091413</v>
      </c>
      <c r="Z582" s="38" t="str">
        <f t="shared" si="432"/>
        <v>S</v>
      </c>
      <c r="AA582" s="38" t="str">
        <f t="shared" si="433"/>
        <v>S</v>
      </c>
      <c r="AB582" s="38" t="str">
        <f t="shared" si="434"/>
        <v>U</v>
      </c>
      <c r="AC582" s="50">
        <f t="shared" si="450"/>
        <v>549622.47537427326</v>
      </c>
      <c r="AD582" s="50">
        <f t="shared" si="438"/>
        <v>4182550.7570548984</v>
      </c>
      <c r="AE582" s="51">
        <f t="shared" si="439"/>
        <v>10</v>
      </c>
      <c r="AF582" s="51" t="str">
        <f t="shared" si="440"/>
        <v>S</v>
      </c>
      <c r="AG582" s="40">
        <f t="shared" si="441"/>
        <v>-122</v>
      </c>
      <c r="AH582" s="41">
        <f t="shared" si="442"/>
        <v>-26</v>
      </c>
      <c r="AI582" s="42">
        <f t="shared" si="443"/>
        <v>-11.112</v>
      </c>
      <c r="AJ582" s="40">
        <f t="shared" si="444"/>
        <v>37</v>
      </c>
      <c r="AK582" s="41">
        <f t="shared" si="445"/>
        <v>47</v>
      </c>
      <c r="AL582" s="42">
        <f t="shared" si="446"/>
        <v>20.292000000000002</v>
      </c>
      <c r="AM582" s="43" t="str">
        <f t="shared" si="447"/>
        <v>-37º -47' -20,292" S</v>
      </c>
      <c r="AN582" s="43" t="str">
        <f t="shared" si="448"/>
        <v>122º 26' 11,112" W</v>
      </c>
      <c r="AO582" s="43" t="str">
        <f t="shared" si="449"/>
        <v>10 S 549622 4182551</v>
      </c>
    </row>
    <row r="583" spans="5:41" x14ac:dyDescent="0.25">
      <c r="E583" s="53">
        <v>37.782668999999999</v>
      </c>
      <c r="F583" s="53">
        <v>-122.46541999999999</v>
      </c>
      <c r="G583" s="52">
        <f t="shared" si="417"/>
        <v>-2.137424798837714</v>
      </c>
      <c r="H583" s="52">
        <f t="shared" si="418"/>
        <v>0.65943197424119337</v>
      </c>
      <c r="I583" s="52">
        <f t="shared" si="419"/>
        <v>10</v>
      </c>
      <c r="J583" s="52">
        <f t="shared" si="420"/>
        <v>-123</v>
      </c>
      <c r="K583" s="52">
        <f t="shared" si="421"/>
        <v>9.3301811153114755E-3</v>
      </c>
      <c r="L583" s="52">
        <f t="shared" si="422"/>
        <v>7.3739118096209913E-3</v>
      </c>
      <c r="M583" s="52">
        <f t="shared" si="423"/>
        <v>7.3740454650893404E-3</v>
      </c>
      <c r="N583" s="52">
        <f t="shared" si="424"/>
        <v>2.1076485091642283E-5</v>
      </c>
      <c r="O583" s="52">
        <f t="shared" si="435"/>
        <v>6383611.2118774708</v>
      </c>
      <c r="P583" s="52">
        <f t="shared" si="436"/>
        <v>1.1445570006272896E-7</v>
      </c>
      <c r="Q583" s="52">
        <f t="shared" si="425"/>
        <v>0.96843253496231907</v>
      </c>
      <c r="R583" s="52">
        <f t="shared" si="426"/>
        <v>0.60491966566947963</v>
      </c>
      <c r="S583" s="52">
        <f t="shared" si="427"/>
        <v>1.143648241722353</v>
      </c>
      <c r="T583" s="52">
        <f t="shared" si="428"/>
        <v>1.0089660977091346</v>
      </c>
      <c r="U583" s="52">
        <f t="shared" si="429"/>
        <v>1.8075620795465761</v>
      </c>
      <c r="V583" s="52">
        <f t="shared" si="451"/>
        <v>5.0546225567071803E-3</v>
      </c>
      <c r="W583" s="52">
        <f t="shared" si="430"/>
        <v>4.2582015317955055E-5</v>
      </c>
      <c r="X583" s="52">
        <f t="shared" si="431"/>
        <v>1.6740578955036711E-7</v>
      </c>
      <c r="Y583" s="52">
        <f t="shared" si="437"/>
        <v>4181702.1270687846</v>
      </c>
      <c r="Z583" s="38" t="str">
        <f t="shared" si="432"/>
        <v>S</v>
      </c>
      <c r="AA583" s="38" t="str">
        <f t="shared" si="433"/>
        <v>S</v>
      </c>
      <c r="AB583" s="38" t="str">
        <f t="shared" si="434"/>
        <v>U</v>
      </c>
      <c r="AC583" s="50">
        <f t="shared" si="450"/>
        <v>547073.04110376444</v>
      </c>
      <c r="AD583" s="50">
        <f t="shared" si="438"/>
        <v>4181836.6711707218</v>
      </c>
      <c r="AE583" s="51">
        <f t="shared" si="439"/>
        <v>10</v>
      </c>
      <c r="AF583" s="51" t="str">
        <f t="shared" si="440"/>
        <v>S</v>
      </c>
      <c r="AG583" s="40">
        <f t="shared" si="441"/>
        <v>-122</v>
      </c>
      <c r="AH583" s="41">
        <f t="shared" si="442"/>
        <v>-27</v>
      </c>
      <c r="AI583" s="42">
        <f t="shared" si="443"/>
        <v>-55.512</v>
      </c>
      <c r="AJ583" s="40">
        <f t="shared" si="444"/>
        <v>37</v>
      </c>
      <c r="AK583" s="41">
        <f t="shared" si="445"/>
        <v>46</v>
      </c>
      <c r="AL583" s="42">
        <f t="shared" si="446"/>
        <v>57.607999999999997</v>
      </c>
      <c r="AM583" s="43" t="str">
        <f t="shared" si="447"/>
        <v>-37º -46' -57,608" S</v>
      </c>
      <c r="AN583" s="43" t="str">
        <f t="shared" si="448"/>
        <v>122º 27' 55,512" W</v>
      </c>
      <c r="AO583" s="43" t="str">
        <f t="shared" si="449"/>
        <v>10 S 547073 4181837</v>
      </c>
    </row>
    <row r="584" spans="5:41" x14ac:dyDescent="0.25">
      <c r="E584" s="53">
        <v>37.74971</v>
      </c>
      <c r="F584" s="53">
        <v>-122.47557</v>
      </c>
      <c r="G584" s="52">
        <f t="shared" si="417"/>
        <v>-2.1376019497567915</v>
      </c>
      <c r="H584" s="52">
        <f t="shared" si="418"/>
        <v>0.65885673117302868</v>
      </c>
      <c r="I584" s="52">
        <f t="shared" si="419"/>
        <v>10</v>
      </c>
      <c r="J584" s="52">
        <f t="shared" si="420"/>
        <v>-123</v>
      </c>
      <c r="K584" s="52">
        <f t="shared" si="421"/>
        <v>9.1530301962339244E-3</v>
      </c>
      <c r="L584" s="52">
        <f t="shared" si="422"/>
        <v>7.2371328537915985E-3</v>
      </c>
      <c r="M584" s="52">
        <f t="shared" si="423"/>
        <v>7.2372592086743211E-3</v>
      </c>
      <c r="N584" s="52">
        <f t="shared" si="424"/>
        <v>2.0277695391146544E-5</v>
      </c>
      <c r="O584" s="52">
        <f t="shared" si="435"/>
        <v>6383599.280389403</v>
      </c>
      <c r="P584" s="52">
        <f t="shared" si="436"/>
        <v>1.1034715875372404E-7</v>
      </c>
      <c r="Q584" s="52">
        <f t="shared" si="425"/>
        <v>0.9681451057543411</v>
      </c>
      <c r="R584" s="52">
        <f t="shared" si="426"/>
        <v>0.60527938476205634</v>
      </c>
      <c r="S584" s="52">
        <f t="shared" si="427"/>
        <v>1.1429292840501992</v>
      </c>
      <c r="T584" s="52">
        <f t="shared" si="428"/>
        <v>1.0085168092281636</v>
      </c>
      <c r="U584" s="52">
        <f t="shared" si="429"/>
        <v>1.8070005439783066</v>
      </c>
      <c r="V584" s="52">
        <f t="shared" si="451"/>
        <v>5.0546225567071803E-3</v>
      </c>
      <c r="W584" s="52">
        <f t="shared" si="430"/>
        <v>4.2582015317955055E-5</v>
      </c>
      <c r="X584" s="52">
        <f t="shared" si="431"/>
        <v>1.6740578955036711E-7</v>
      </c>
      <c r="Y584" s="52">
        <f t="shared" si="437"/>
        <v>4178045.4031435228</v>
      </c>
      <c r="Z584" s="38" t="str">
        <f t="shared" si="432"/>
        <v>S</v>
      </c>
      <c r="AA584" s="38" t="str">
        <f t="shared" si="433"/>
        <v>S</v>
      </c>
      <c r="AB584" s="38" t="str">
        <f t="shared" si="434"/>
        <v>U</v>
      </c>
      <c r="AC584" s="50">
        <f t="shared" si="450"/>
        <v>546199.7643758225</v>
      </c>
      <c r="AD584" s="50">
        <f t="shared" si="438"/>
        <v>4178174.8478395133</v>
      </c>
      <c r="AE584" s="51">
        <f t="shared" si="439"/>
        <v>10</v>
      </c>
      <c r="AF584" s="51" t="str">
        <f t="shared" si="440"/>
        <v>S</v>
      </c>
      <c r="AG584" s="40">
        <f t="shared" si="441"/>
        <v>-122</v>
      </c>
      <c r="AH584" s="41">
        <f t="shared" si="442"/>
        <v>-28</v>
      </c>
      <c r="AI584" s="42">
        <f t="shared" si="443"/>
        <v>-32.052</v>
      </c>
      <c r="AJ584" s="40">
        <f t="shared" si="444"/>
        <v>37</v>
      </c>
      <c r="AK584" s="41">
        <f t="shared" si="445"/>
        <v>44</v>
      </c>
      <c r="AL584" s="42">
        <f t="shared" si="446"/>
        <v>58.956000000000003</v>
      </c>
      <c r="AM584" s="43" t="str">
        <f t="shared" si="447"/>
        <v>-37º -44' -58,956" S</v>
      </c>
      <c r="AN584" s="43" t="str">
        <f t="shared" si="448"/>
        <v>122º 28' 32,052" W</v>
      </c>
      <c r="AO584" s="43" t="str">
        <f t="shared" si="449"/>
        <v>10 S 546200 4178175</v>
      </c>
    </row>
    <row r="585" spans="5:41" x14ac:dyDescent="0.25">
      <c r="E585" s="53">
        <v>37.740577000000002</v>
      </c>
      <c r="F585" s="53">
        <v>-122.474446</v>
      </c>
      <c r="G585" s="52">
        <f t="shared" si="417"/>
        <v>-2.1375823322559988</v>
      </c>
      <c r="H585" s="52">
        <f t="shared" si="418"/>
        <v>0.65869733025244404</v>
      </c>
      <c r="I585" s="52">
        <f t="shared" si="419"/>
        <v>10</v>
      </c>
      <c r="J585" s="52">
        <f t="shared" si="420"/>
        <v>-123</v>
      </c>
      <c r="K585" s="52">
        <f t="shared" si="421"/>
        <v>9.1726476970266368E-3</v>
      </c>
      <c r="L585" s="52">
        <f t="shared" si="422"/>
        <v>7.2535386465515201E-3</v>
      </c>
      <c r="M585" s="52">
        <f t="shared" si="423"/>
        <v>7.2536658627001633E-3</v>
      </c>
      <c r="N585" s="52">
        <f t="shared" si="424"/>
        <v>2.0363031752901328E-5</v>
      </c>
      <c r="O585" s="52">
        <f t="shared" si="435"/>
        <v>6383595.9747911924</v>
      </c>
      <c r="P585" s="52">
        <f t="shared" si="436"/>
        <v>1.108753939995357E-7</v>
      </c>
      <c r="Q585" s="52">
        <f t="shared" si="425"/>
        <v>0.96806523182647797</v>
      </c>
      <c r="R585" s="52">
        <f t="shared" si="426"/>
        <v>0.60537883677293236</v>
      </c>
      <c r="S585" s="52">
        <f t="shared" si="427"/>
        <v>1.142729946165683</v>
      </c>
      <c r="T585" s="52">
        <f t="shared" si="428"/>
        <v>1.0083921688174955</v>
      </c>
      <c r="U585" s="52">
        <f t="shared" si="429"/>
        <v>1.8068446756436138</v>
      </c>
      <c r="V585" s="52">
        <f t="shared" si="451"/>
        <v>5.0546225567071803E-3</v>
      </c>
      <c r="W585" s="52">
        <f t="shared" si="430"/>
        <v>4.2582015317955055E-5</v>
      </c>
      <c r="X585" s="52">
        <f t="shared" si="431"/>
        <v>1.6740578955036711E-7</v>
      </c>
      <c r="Y585" s="52">
        <f t="shared" si="437"/>
        <v>4177032.1217927253</v>
      </c>
      <c r="Z585" s="38" t="str">
        <f t="shared" si="432"/>
        <v>S</v>
      </c>
      <c r="AA585" s="38" t="str">
        <f t="shared" si="433"/>
        <v>S</v>
      </c>
      <c r="AB585" s="38" t="str">
        <f t="shared" si="434"/>
        <v>U</v>
      </c>
      <c r="AC585" s="50">
        <f t="shared" si="450"/>
        <v>546304.47391495528</v>
      </c>
      <c r="AD585" s="50">
        <f t="shared" si="438"/>
        <v>4177162.11117467</v>
      </c>
      <c r="AE585" s="51">
        <f t="shared" si="439"/>
        <v>10</v>
      </c>
      <c r="AF585" s="51" t="str">
        <f t="shared" si="440"/>
        <v>S</v>
      </c>
      <c r="AG585" s="40">
        <f t="shared" si="441"/>
        <v>-122</v>
      </c>
      <c r="AH585" s="41">
        <f t="shared" si="442"/>
        <v>-28</v>
      </c>
      <c r="AI585" s="42">
        <f t="shared" si="443"/>
        <v>-28.006</v>
      </c>
      <c r="AJ585" s="40">
        <f t="shared" si="444"/>
        <v>37</v>
      </c>
      <c r="AK585" s="41">
        <f t="shared" si="445"/>
        <v>44</v>
      </c>
      <c r="AL585" s="42">
        <f t="shared" si="446"/>
        <v>26.077000000000002</v>
      </c>
      <c r="AM585" s="43" t="str">
        <f t="shared" si="447"/>
        <v>-37º -44' -26,077" S</v>
      </c>
      <c r="AN585" s="43" t="str">
        <f t="shared" si="448"/>
        <v>122º 28' 28,006" W</v>
      </c>
      <c r="AO585" s="43" t="str">
        <f t="shared" si="449"/>
        <v>10 S 546304 4177162</v>
      </c>
    </row>
    <row r="586" spans="5:41" x14ac:dyDescent="0.25">
      <c r="E586" s="53">
        <v>37.778461</v>
      </c>
      <c r="F586" s="53">
        <v>-122.422138</v>
      </c>
      <c r="G586" s="52">
        <f t="shared" ref="G586:G649" si="452">F586*PI()/180</f>
        <v>-2.1366693854308658</v>
      </c>
      <c r="H586" s="52">
        <f t="shared" ref="H586:H649" si="453">E586*PI()/180</f>
        <v>0.65935853078626949</v>
      </c>
      <c r="I586" s="52">
        <f t="shared" ref="I586:I649" si="454">TRUNC((F586/6)+31)</f>
        <v>10</v>
      </c>
      <c r="J586" s="52">
        <f t="shared" ref="J586:J649" si="455">6*I586-183</f>
        <v>-123</v>
      </c>
      <c r="K586" s="52">
        <f t="shared" ref="K586:K649" si="456">+G586-((J586*PI())/180)</f>
        <v>1.0085594522159624E-2</v>
      </c>
      <c r="L586" s="52">
        <f t="shared" ref="L586:L649" si="457">COS(H586)*SIN(K586)</f>
        <v>7.9713711609351243E-3</v>
      </c>
      <c r="M586" s="52">
        <f t="shared" ref="M586:M649" si="458">(1/2)*LN((1+L586)/(1-L586))</f>
        <v>7.9715400083426313E-3</v>
      </c>
      <c r="N586" s="52">
        <f t="shared" ref="N586:N649" si="459">ATAN((TAN(H586))/COS(K586))-H586</f>
        <v>2.4626692067708511E-5</v>
      </c>
      <c r="O586" s="52">
        <f t="shared" si="435"/>
        <v>6383609.6883384837</v>
      </c>
      <c r="P586" s="52">
        <f t="shared" si="436"/>
        <v>1.3377030338642982E-7</v>
      </c>
      <c r="Q586" s="52">
        <f t="shared" ref="Q586:Q649" si="460">SIN(2*H586)</f>
        <v>0.96839590916292873</v>
      </c>
      <c r="R586" s="52">
        <f t="shared" ref="R586:R649" si="461">+Q586*(COS(H586))^2</f>
        <v>0.60496566369398286</v>
      </c>
      <c r="S586" s="52">
        <f t="shared" ref="S586:S649" si="462">H586+(Q586/2)</f>
        <v>1.1435564853677338</v>
      </c>
      <c r="T586" s="52">
        <f t="shared" ref="T586:T649" si="463">((3*S586)+R586)/4</f>
        <v>1.0089087799492962</v>
      </c>
      <c r="U586" s="52">
        <f t="shared" ref="U586:U649" si="464">(5*T586+R586*(COS(H586))^2)/3</f>
        <v>1.8074904697793819</v>
      </c>
      <c r="V586" s="52">
        <f t="shared" si="451"/>
        <v>5.0546225567071803E-3</v>
      </c>
      <c r="W586" s="52">
        <f t="shared" ref="W586:W649" si="465">(5/3)*V586^2</f>
        <v>4.2582015317955055E-5</v>
      </c>
      <c r="X586" s="52">
        <f t="shared" ref="X586:X649" si="466">(35/27)*V586^3</f>
        <v>1.6740578955036711E-7</v>
      </c>
      <c r="Y586" s="52">
        <f t="shared" si="437"/>
        <v>4181235.25817374</v>
      </c>
      <c r="Z586" s="38" t="str">
        <f t="shared" ref="Z586:Z649" si="467">IF(E586&lt;-72,"C",IF(E586&lt;-64,"D",IF(E586&lt;-56,"E",IF(E586&lt;-48,"F",IF(E586&lt;-40,"G",IF(E586&lt;-32,"H",IF(E586&lt;-24,"J",IF(E586&lt;-16,"K",AA586))))))))</f>
        <v>S</v>
      </c>
      <c r="AA586" s="38" t="str">
        <f t="shared" ref="AA586:AA649" si="468">IF(E586&lt;-8,"L",IF(E586&lt;0,"M",IF(E586&lt;8,"N",IF(E586&lt;16,"P",IF(E586&lt;24,"Q",IF(E586&lt;32,"R",IF(E586&lt;40,"S",IF(E586&lt;48,"T","no"))))))))</f>
        <v>S</v>
      </c>
      <c r="AB586" s="38" t="str">
        <f t="shared" ref="AB586:AB649" si="469">IF(E586&lt;56,"U",IF(E586&lt;64,"V",IF(E586&lt;72,"W",IF(E586&lt;84,"X","no"))))</f>
        <v>U</v>
      </c>
      <c r="AC586" s="50">
        <f t="shared" si="450"/>
        <v>550887.20229729929</v>
      </c>
      <c r="AD586" s="50">
        <f t="shared" si="438"/>
        <v>4181392.4653848447</v>
      </c>
      <c r="AE586" s="51">
        <f t="shared" si="439"/>
        <v>10</v>
      </c>
      <c r="AF586" s="51" t="str">
        <f t="shared" si="440"/>
        <v>S</v>
      </c>
      <c r="AG586" s="40">
        <f t="shared" si="441"/>
        <v>-122</v>
      </c>
      <c r="AH586" s="41">
        <f t="shared" si="442"/>
        <v>-25</v>
      </c>
      <c r="AI586" s="42">
        <f t="shared" si="443"/>
        <v>-19.696999999999999</v>
      </c>
      <c r="AJ586" s="40">
        <f t="shared" si="444"/>
        <v>37</v>
      </c>
      <c r="AK586" s="41">
        <f t="shared" si="445"/>
        <v>46</v>
      </c>
      <c r="AL586" s="42">
        <f t="shared" si="446"/>
        <v>42.46</v>
      </c>
      <c r="AM586" s="43" t="str">
        <f t="shared" si="447"/>
        <v>-37º -46' -42,46" S</v>
      </c>
      <c r="AN586" s="43" t="str">
        <f t="shared" si="448"/>
        <v>122º 25' 19,697" W</v>
      </c>
      <c r="AO586" s="43" t="str">
        <f t="shared" si="449"/>
        <v>10 S 550887 4181392</v>
      </c>
    </row>
    <row r="587" spans="5:41" x14ac:dyDescent="0.25">
      <c r="E587" s="53">
        <v>37.732232000000003</v>
      </c>
      <c r="F587" s="53">
        <v>-122.491232</v>
      </c>
      <c r="G587" s="52">
        <f t="shared" si="452"/>
        <v>-2.1378753032242388</v>
      </c>
      <c r="H587" s="52">
        <f t="shared" si="453"/>
        <v>0.65855168252636509</v>
      </c>
      <c r="I587" s="52">
        <f t="shared" si="454"/>
        <v>10</v>
      </c>
      <c r="J587" s="52">
        <f t="shared" si="455"/>
        <v>-123</v>
      </c>
      <c r="K587" s="52">
        <f t="shared" si="456"/>
        <v>8.8796767287866452E-3</v>
      </c>
      <c r="L587" s="52">
        <f t="shared" si="457"/>
        <v>7.0226610302083943E-3</v>
      </c>
      <c r="M587" s="52">
        <f t="shared" si="458"/>
        <v>7.0227764809470813E-3</v>
      </c>
      <c r="N587" s="52">
        <f t="shared" si="459"/>
        <v>1.9081566115963788E-5</v>
      </c>
      <c r="O587" s="52">
        <f t="shared" si="435"/>
        <v>6383592.9546447955</v>
      </c>
      <c r="P587" s="52">
        <f t="shared" si="436"/>
        <v>1.0395267774976106E-7</v>
      </c>
      <c r="Q587" s="52">
        <f t="shared" si="460"/>
        <v>0.96799216344095373</v>
      </c>
      <c r="R587" s="52">
        <f t="shared" si="461"/>
        <v>0.60546962187205711</v>
      </c>
      <c r="S587" s="52">
        <f t="shared" si="462"/>
        <v>1.142547764246842</v>
      </c>
      <c r="T587" s="52">
        <f t="shared" si="463"/>
        <v>1.0082782286531458</v>
      </c>
      <c r="U587" s="52">
        <f t="shared" si="464"/>
        <v>1.806702154792043</v>
      </c>
      <c r="V587" s="52">
        <f t="shared" si="451"/>
        <v>5.0546225567071803E-3</v>
      </c>
      <c r="W587" s="52">
        <f t="shared" si="465"/>
        <v>4.2582015317955055E-5</v>
      </c>
      <c r="X587" s="52">
        <f t="shared" si="466"/>
        <v>1.6740578955036711E-7</v>
      </c>
      <c r="Y587" s="52">
        <f t="shared" si="437"/>
        <v>4176106.2682611793</v>
      </c>
      <c r="Z587" s="38" t="str">
        <f t="shared" si="467"/>
        <v>S</v>
      </c>
      <c r="AA587" s="38" t="str">
        <f t="shared" si="468"/>
        <v>S</v>
      </c>
      <c r="AB587" s="38" t="str">
        <f t="shared" si="469"/>
        <v>U</v>
      </c>
      <c r="AC587" s="50">
        <f t="shared" si="450"/>
        <v>544830.54801923735</v>
      </c>
      <c r="AD587" s="50">
        <f t="shared" si="438"/>
        <v>4176228.0772248632</v>
      </c>
      <c r="AE587" s="51">
        <f t="shared" si="439"/>
        <v>10</v>
      </c>
      <c r="AF587" s="51" t="str">
        <f t="shared" si="440"/>
        <v>S</v>
      </c>
      <c r="AG587" s="40">
        <f t="shared" si="441"/>
        <v>-122</v>
      </c>
      <c r="AH587" s="41">
        <f t="shared" si="442"/>
        <v>-29</v>
      </c>
      <c r="AI587" s="42">
        <f t="shared" si="443"/>
        <v>-28.434999999999999</v>
      </c>
      <c r="AJ587" s="40">
        <f t="shared" si="444"/>
        <v>37</v>
      </c>
      <c r="AK587" s="41">
        <f t="shared" si="445"/>
        <v>43</v>
      </c>
      <c r="AL587" s="42">
        <f t="shared" si="446"/>
        <v>56.034999999999997</v>
      </c>
      <c r="AM587" s="43" t="str">
        <f t="shared" si="447"/>
        <v>-37º -43' -56,035" S</v>
      </c>
      <c r="AN587" s="43" t="str">
        <f t="shared" si="448"/>
        <v>122º 29' 28,435" W</v>
      </c>
      <c r="AO587" s="43" t="str">
        <f t="shared" si="449"/>
        <v>10 S 544831 4176228</v>
      </c>
    </row>
    <row r="588" spans="5:41" x14ac:dyDescent="0.25">
      <c r="E588" s="53">
        <v>37.762923000000001</v>
      </c>
      <c r="F588" s="53">
        <v>-122.504082</v>
      </c>
      <c r="G588" s="52">
        <f t="shared" si="452"/>
        <v>-2.13809957803312</v>
      </c>
      <c r="H588" s="52">
        <f t="shared" si="453"/>
        <v>0.65908734152709458</v>
      </c>
      <c r="I588" s="52">
        <f t="shared" si="454"/>
        <v>10</v>
      </c>
      <c r="J588" s="52">
        <f t="shared" si="455"/>
        <v>-123</v>
      </c>
      <c r="K588" s="52">
        <f t="shared" si="456"/>
        <v>8.6554019199054366E-3</v>
      </c>
      <c r="L588" s="52">
        <f t="shared" si="457"/>
        <v>6.842455264340983E-3</v>
      </c>
      <c r="M588" s="52">
        <f t="shared" si="458"/>
        <v>6.8425620534211442E-3</v>
      </c>
      <c r="N588" s="52">
        <f t="shared" si="459"/>
        <v>1.8134857735385701E-5</v>
      </c>
      <c r="O588" s="52">
        <f t="shared" si="435"/>
        <v>6383604.063194301</v>
      </c>
      <c r="P588" s="52">
        <f t="shared" si="436"/>
        <v>9.8604165273688724E-8</v>
      </c>
      <c r="Q588" s="52">
        <f t="shared" si="460"/>
        <v>0.96826048773908291</v>
      </c>
      <c r="R588" s="52">
        <f t="shared" si="461"/>
        <v>0.60513533011892928</v>
      </c>
      <c r="S588" s="52">
        <f t="shared" si="462"/>
        <v>1.143217585396636</v>
      </c>
      <c r="T588" s="52">
        <f t="shared" si="463"/>
        <v>1.0086970215772093</v>
      </c>
      <c r="U588" s="52">
        <f t="shared" si="464"/>
        <v>1.807225839430411</v>
      </c>
      <c r="V588" s="52">
        <f t="shared" si="451"/>
        <v>5.0546225567071803E-3</v>
      </c>
      <c r="W588" s="52">
        <f t="shared" si="465"/>
        <v>4.2582015317955055E-5</v>
      </c>
      <c r="X588" s="52">
        <f t="shared" si="466"/>
        <v>1.6740578955036711E-7</v>
      </c>
      <c r="Y588" s="52">
        <f t="shared" si="437"/>
        <v>4179511.352112534</v>
      </c>
      <c r="Z588" s="38" t="str">
        <f t="shared" si="467"/>
        <v>S</v>
      </c>
      <c r="AA588" s="38" t="str">
        <f t="shared" si="468"/>
        <v>S</v>
      </c>
      <c r="AB588" s="38" t="str">
        <f t="shared" si="469"/>
        <v>U</v>
      </c>
      <c r="AC588" s="50">
        <f t="shared" si="450"/>
        <v>543680.20836256177</v>
      </c>
      <c r="AD588" s="50">
        <f t="shared" si="438"/>
        <v>4179627.117875474</v>
      </c>
      <c r="AE588" s="51">
        <f t="shared" si="439"/>
        <v>10</v>
      </c>
      <c r="AF588" s="51" t="str">
        <f t="shared" si="440"/>
        <v>S</v>
      </c>
      <c r="AG588" s="40">
        <f t="shared" si="441"/>
        <v>-122</v>
      </c>
      <c r="AH588" s="41">
        <f t="shared" si="442"/>
        <v>-30</v>
      </c>
      <c r="AI588" s="42">
        <f t="shared" si="443"/>
        <v>-14.695</v>
      </c>
      <c r="AJ588" s="40">
        <f t="shared" si="444"/>
        <v>37</v>
      </c>
      <c r="AK588" s="41">
        <f t="shared" si="445"/>
        <v>45</v>
      </c>
      <c r="AL588" s="42">
        <f t="shared" si="446"/>
        <v>46.523000000000003</v>
      </c>
      <c r="AM588" s="43" t="str">
        <f t="shared" si="447"/>
        <v>-37º -45' -46,523" S</v>
      </c>
      <c r="AN588" s="43" t="str">
        <f t="shared" si="448"/>
        <v>122º 30' 14,695" W</v>
      </c>
      <c r="AO588" s="43" t="str">
        <f t="shared" si="449"/>
        <v>10 S 543680 4179627</v>
      </c>
    </row>
    <row r="589" spans="5:41" x14ac:dyDescent="0.25">
      <c r="E589" s="53">
        <v>37.798475000000003</v>
      </c>
      <c r="F589" s="53">
        <v>-122.421341</v>
      </c>
      <c r="G589" s="52">
        <f t="shared" si="452"/>
        <v>-2.1366554751567275</v>
      </c>
      <c r="H589" s="52">
        <f t="shared" si="453"/>
        <v>0.65970784098276369</v>
      </c>
      <c r="I589" s="52">
        <f t="shared" si="454"/>
        <v>10</v>
      </c>
      <c r="J589" s="52">
        <f t="shared" si="455"/>
        <v>-123</v>
      </c>
      <c r="K589" s="52">
        <f t="shared" si="456"/>
        <v>1.0099504796297953E-2</v>
      </c>
      <c r="L589" s="52">
        <f t="shared" si="457"/>
        <v>7.9802034256661915E-3</v>
      </c>
      <c r="M589" s="52">
        <f t="shared" si="458"/>
        <v>7.9803728349579425E-3</v>
      </c>
      <c r="N589" s="52">
        <f t="shared" si="459"/>
        <v>2.4699108842729522E-5</v>
      </c>
      <c r="O589" s="52">
        <f t="shared" si="435"/>
        <v>6383616.9350862019</v>
      </c>
      <c r="P589" s="52">
        <f t="shared" si="436"/>
        <v>1.3399431296057411E-7</v>
      </c>
      <c r="Q589" s="52">
        <f t="shared" si="460"/>
        <v>0.96856992136138897</v>
      </c>
      <c r="R589" s="52">
        <f t="shared" si="461"/>
        <v>0.60474670253966223</v>
      </c>
      <c r="S589" s="52">
        <f t="shared" si="462"/>
        <v>1.1439928016634582</v>
      </c>
      <c r="T589" s="52">
        <f t="shared" si="463"/>
        <v>1.0091812768825092</v>
      </c>
      <c r="U589" s="52">
        <f t="shared" si="464"/>
        <v>1.8078308401994363</v>
      </c>
      <c r="V589" s="52">
        <f t="shared" si="451"/>
        <v>5.0546225567071803E-3</v>
      </c>
      <c r="W589" s="52">
        <f t="shared" si="465"/>
        <v>4.2582015317955055E-5</v>
      </c>
      <c r="X589" s="52">
        <f t="shared" si="466"/>
        <v>1.6740578955036711E-7</v>
      </c>
      <c r="Y589" s="52">
        <f t="shared" si="437"/>
        <v>4183455.7730574994</v>
      </c>
      <c r="Z589" s="38" t="str">
        <f t="shared" si="467"/>
        <v>S</v>
      </c>
      <c r="AA589" s="38" t="str">
        <f t="shared" si="468"/>
        <v>S</v>
      </c>
      <c r="AB589" s="38" t="str">
        <f t="shared" si="469"/>
        <v>U</v>
      </c>
      <c r="AC589" s="50">
        <f t="shared" si="450"/>
        <v>550943.64545292559</v>
      </c>
      <c r="AD589" s="50">
        <f t="shared" si="438"/>
        <v>4183613.4427281162</v>
      </c>
      <c r="AE589" s="51">
        <f t="shared" si="439"/>
        <v>10</v>
      </c>
      <c r="AF589" s="51" t="str">
        <f t="shared" si="440"/>
        <v>S</v>
      </c>
      <c r="AG589" s="40">
        <f t="shared" si="441"/>
        <v>-122</v>
      </c>
      <c r="AH589" s="41">
        <f t="shared" si="442"/>
        <v>-25</v>
      </c>
      <c r="AI589" s="42">
        <f t="shared" si="443"/>
        <v>-16.827999999999999</v>
      </c>
      <c r="AJ589" s="40">
        <f t="shared" si="444"/>
        <v>37</v>
      </c>
      <c r="AK589" s="41">
        <f t="shared" si="445"/>
        <v>47</v>
      </c>
      <c r="AL589" s="42">
        <f t="shared" si="446"/>
        <v>54.51</v>
      </c>
      <c r="AM589" s="43" t="str">
        <f t="shared" si="447"/>
        <v>-37º -47' -54,51" S</v>
      </c>
      <c r="AN589" s="43" t="str">
        <f t="shared" si="448"/>
        <v>122º 25' 16,828" W</v>
      </c>
      <c r="AO589" s="43" t="str">
        <f t="shared" si="449"/>
        <v>10 S 550944 4183613</v>
      </c>
    </row>
    <row r="590" spans="5:41" x14ac:dyDescent="0.25">
      <c r="E590" s="53">
        <v>37.751083000000001</v>
      </c>
      <c r="F590" s="53">
        <v>-122.42814799999999</v>
      </c>
      <c r="G590" s="52">
        <f t="shared" si="452"/>
        <v>-2.1367742797189107</v>
      </c>
      <c r="H590" s="52">
        <f t="shared" si="453"/>
        <v>0.6588806945436585</v>
      </c>
      <c r="I590" s="52">
        <f t="shared" si="454"/>
        <v>10</v>
      </c>
      <c r="J590" s="52">
        <f t="shared" si="455"/>
        <v>-123</v>
      </c>
      <c r="K590" s="52">
        <f t="shared" si="456"/>
        <v>9.9807002341147921E-3</v>
      </c>
      <c r="L590" s="52">
        <f t="shared" si="457"/>
        <v>7.8913890974202268E-3</v>
      </c>
      <c r="M590" s="52">
        <f t="shared" si="458"/>
        <v>7.8915529130536288E-3</v>
      </c>
      <c r="N590" s="52">
        <f t="shared" si="459"/>
        <v>2.4111142369775962E-5</v>
      </c>
      <c r="O590" s="52">
        <f t="shared" si="435"/>
        <v>6383599.7773570716</v>
      </c>
      <c r="P590" s="52">
        <f t="shared" si="436"/>
        <v>1.3119634297278129E-7</v>
      </c>
      <c r="Q590" s="52">
        <f t="shared" si="460"/>
        <v>0.96815710500981011</v>
      </c>
      <c r="R590" s="52">
        <f t="shared" si="461"/>
        <v>0.60526442523201662</v>
      </c>
      <c r="S590" s="52">
        <f t="shared" si="462"/>
        <v>1.1429592470485637</v>
      </c>
      <c r="T590" s="52">
        <f t="shared" si="463"/>
        <v>1.0085355415944268</v>
      </c>
      <c r="U590" s="52">
        <f t="shared" si="464"/>
        <v>1.8070239663035086</v>
      </c>
      <c r="V590" s="52">
        <f t="shared" si="451"/>
        <v>5.0546225567071803E-3</v>
      </c>
      <c r="W590" s="52">
        <f t="shared" si="465"/>
        <v>4.2582015317955055E-5</v>
      </c>
      <c r="X590" s="52">
        <f t="shared" si="466"/>
        <v>1.6740578955036711E-7</v>
      </c>
      <c r="Y590" s="52">
        <f t="shared" si="437"/>
        <v>4178197.733871405</v>
      </c>
      <c r="Z590" s="38" t="str">
        <f t="shared" si="467"/>
        <v>S</v>
      </c>
      <c r="AA590" s="38" t="str">
        <f t="shared" si="468"/>
        <v>S</v>
      </c>
      <c r="AB590" s="38" t="str">
        <f t="shared" si="469"/>
        <v>U</v>
      </c>
      <c r="AC590" s="50">
        <f t="shared" si="450"/>
        <v>550376.51762184221</v>
      </c>
      <c r="AD590" s="50">
        <f t="shared" si="438"/>
        <v>4178351.6497746618</v>
      </c>
      <c r="AE590" s="51">
        <f t="shared" si="439"/>
        <v>10</v>
      </c>
      <c r="AF590" s="51" t="str">
        <f t="shared" si="440"/>
        <v>S</v>
      </c>
      <c r="AG590" s="40">
        <f t="shared" si="441"/>
        <v>-122</v>
      </c>
      <c r="AH590" s="41">
        <f t="shared" si="442"/>
        <v>-25</v>
      </c>
      <c r="AI590" s="42">
        <f t="shared" si="443"/>
        <v>-41.332999999999998</v>
      </c>
      <c r="AJ590" s="40">
        <f t="shared" si="444"/>
        <v>37</v>
      </c>
      <c r="AK590" s="41">
        <f t="shared" si="445"/>
        <v>45</v>
      </c>
      <c r="AL590" s="42">
        <f t="shared" si="446"/>
        <v>3.899</v>
      </c>
      <c r="AM590" s="43" t="str">
        <f t="shared" si="447"/>
        <v>-37º -45' -3,899" S</v>
      </c>
      <c r="AN590" s="43" t="str">
        <f t="shared" si="448"/>
        <v>122º 25' 41,333" W</v>
      </c>
      <c r="AO590" s="43" t="str">
        <f t="shared" si="449"/>
        <v>10 S 550377 4178352</v>
      </c>
    </row>
    <row r="591" spans="5:41" x14ac:dyDescent="0.25">
      <c r="E591" s="53">
        <v>37.725732999999998</v>
      </c>
      <c r="F591" s="53">
        <v>-122.475129</v>
      </c>
      <c r="G591" s="52">
        <f t="shared" si="452"/>
        <v>-2.13759425285479</v>
      </c>
      <c r="H591" s="52">
        <f t="shared" si="453"/>
        <v>0.6584382535782779</v>
      </c>
      <c r="I591" s="52">
        <f t="shared" si="454"/>
        <v>10</v>
      </c>
      <c r="J591" s="52">
        <f t="shared" si="455"/>
        <v>-123</v>
      </c>
      <c r="K591" s="52">
        <f t="shared" si="456"/>
        <v>9.1607270982354549E-3</v>
      </c>
      <c r="L591" s="52">
        <f t="shared" si="457"/>
        <v>7.2455647712853042E-3</v>
      </c>
      <c r="M591" s="52">
        <f t="shared" si="458"/>
        <v>7.2456915683368015E-3</v>
      </c>
      <c r="N591" s="52">
        <f t="shared" si="459"/>
        <v>2.030741047054363E-5</v>
      </c>
      <c r="O591" s="52">
        <f t="shared" si="435"/>
        <v>6383590.6027468517</v>
      </c>
      <c r="P591" s="52">
        <f t="shared" si="436"/>
        <v>1.1067611406914036E-7</v>
      </c>
      <c r="Q591" s="52">
        <f t="shared" si="460"/>
        <v>0.96793520164262858</v>
      </c>
      <c r="R591" s="52">
        <f t="shared" si="461"/>
        <v>0.60554026736978128</v>
      </c>
      <c r="S591" s="52">
        <f t="shared" si="462"/>
        <v>1.1424058543995921</v>
      </c>
      <c r="T591" s="52">
        <f t="shared" si="463"/>
        <v>1.0081894576421393</v>
      </c>
      <c r="U591" s="52">
        <f t="shared" si="464"/>
        <v>1.8065910942480701</v>
      </c>
      <c r="V591" s="52">
        <f t="shared" si="451"/>
        <v>5.0546225567071803E-3</v>
      </c>
      <c r="W591" s="52">
        <f t="shared" si="465"/>
        <v>4.2582015317955055E-5</v>
      </c>
      <c r="X591" s="52">
        <f t="shared" si="466"/>
        <v>1.6740578955036711E-7</v>
      </c>
      <c r="Y591" s="52">
        <f t="shared" si="437"/>
        <v>4175385.2239824389</v>
      </c>
      <c r="Z591" s="38" t="str">
        <f t="shared" si="467"/>
        <v>S</v>
      </c>
      <c r="AA591" s="38" t="str">
        <f t="shared" si="468"/>
        <v>S</v>
      </c>
      <c r="AB591" s="38" t="str">
        <f t="shared" si="469"/>
        <v>U</v>
      </c>
      <c r="AC591" s="50">
        <f t="shared" si="450"/>
        <v>546253.53031242383</v>
      </c>
      <c r="AD591" s="50">
        <f t="shared" si="438"/>
        <v>4175514.8581914324</v>
      </c>
      <c r="AE591" s="51">
        <f t="shared" si="439"/>
        <v>10</v>
      </c>
      <c r="AF591" s="51" t="str">
        <f t="shared" si="440"/>
        <v>S</v>
      </c>
      <c r="AG591" s="40">
        <f t="shared" si="441"/>
        <v>-122</v>
      </c>
      <c r="AH591" s="41">
        <f t="shared" si="442"/>
        <v>-28</v>
      </c>
      <c r="AI591" s="42">
        <f t="shared" si="443"/>
        <v>-30.463999999999999</v>
      </c>
      <c r="AJ591" s="40">
        <f t="shared" si="444"/>
        <v>37</v>
      </c>
      <c r="AK591" s="41">
        <f t="shared" si="445"/>
        <v>43</v>
      </c>
      <c r="AL591" s="42">
        <f t="shared" si="446"/>
        <v>32.639000000000003</v>
      </c>
      <c r="AM591" s="43" t="str">
        <f t="shared" si="447"/>
        <v>-37º -43' -32,639" S</v>
      </c>
      <c r="AN591" s="43" t="str">
        <f t="shared" si="448"/>
        <v>122º 28' 30,464" W</v>
      </c>
      <c r="AO591" s="43" t="str">
        <f t="shared" si="449"/>
        <v>10 S 546254 4175515</v>
      </c>
    </row>
    <row r="592" spans="5:41" x14ac:dyDescent="0.25">
      <c r="E592" s="53">
        <v>37.773499000000001</v>
      </c>
      <c r="F592" s="53">
        <v>-122.47241699999999</v>
      </c>
      <c r="G592" s="52">
        <f t="shared" si="452"/>
        <v>-2.1375469195254762</v>
      </c>
      <c r="H592" s="52">
        <f t="shared" si="453"/>
        <v>0.65927192754878561</v>
      </c>
      <c r="I592" s="52">
        <f t="shared" si="454"/>
        <v>10</v>
      </c>
      <c r="J592" s="52">
        <f t="shared" si="455"/>
        <v>-123</v>
      </c>
      <c r="K592" s="52">
        <f t="shared" si="456"/>
        <v>9.2080604275492917E-3</v>
      </c>
      <c r="L592" s="52">
        <f t="shared" si="457"/>
        <v>7.2783018411851329E-3</v>
      </c>
      <c r="M592" s="52">
        <f t="shared" si="458"/>
        <v>7.2784303647421417E-3</v>
      </c>
      <c r="N592" s="52">
        <f t="shared" si="459"/>
        <v>2.0526661941744351E-5</v>
      </c>
      <c r="O592" s="52">
        <f t="shared" si="435"/>
        <v>6383607.8918834152</v>
      </c>
      <c r="P592" s="52">
        <f t="shared" si="436"/>
        <v>1.1153444551970234E-7</v>
      </c>
      <c r="Q592" s="52">
        <f t="shared" si="460"/>
        <v>0.96835269381592914</v>
      </c>
      <c r="R592" s="52">
        <f t="shared" si="461"/>
        <v>0.60501987694577586</v>
      </c>
      <c r="S592" s="52">
        <f t="shared" si="462"/>
        <v>1.1434482744567502</v>
      </c>
      <c r="T592" s="52">
        <f t="shared" si="463"/>
        <v>1.0088411750790067</v>
      </c>
      <c r="U592" s="52">
        <f t="shared" si="464"/>
        <v>1.8074059973643142</v>
      </c>
      <c r="V592" s="52">
        <f t="shared" si="451"/>
        <v>5.0546225567071803E-3</v>
      </c>
      <c r="W592" s="52">
        <f t="shared" si="465"/>
        <v>4.2582015317955055E-5</v>
      </c>
      <c r="X592" s="52">
        <f t="shared" si="466"/>
        <v>1.6740578955036711E-7</v>
      </c>
      <c r="Y592" s="52">
        <f t="shared" si="437"/>
        <v>4180684.7349679489</v>
      </c>
      <c r="Z592" s="38" t="str">
        <f t="shared" si="467"/>
        <v>S</v>
      </c>
      <c r="AA592" s="38" t="str">
        <f t="shared" si="468"/>
        <v>S</v>
      </c>
      <c r="AB592" s="38" t="str">
        <f t="shared" si="469"/>
        <v>U</v>
      </c>
      <c r="AC592" s="50">
        <f t="shared" si="450"/>
        <v>546462.64724428696</v>
      </c>
      <c r="AD592" s="50">
        <f t="shared" si="438"/>
        <v>4180815.769143729</v>
      </c>
      <c r="AE592" s="51">
        <f t="shared" si="439"/>
        <v>10</v>
      </c>
      <c r="AF592" s="51" t="str">
        <f t="shared" si="440"/>
        <v>S</v>
      </c>
      <c r="AG592" s="40">
        <f t="shared" si="441"/>
        <v>-122</v>
      </c>
      <c r="AH592" s="41">
        <f t="shared" si="442"/>
        <v>-28</v>
      </c>
      <c r="AI592" s="42">
        <f t="shared" si="443"/>
        <v>-20.701000000000001</v>
      </c>
      <c r="AJ592" s="40">
        <f t="shared" si="444"/>
        <v>37</v>
      </c>
      <c r="AK592" s="41">
        <f t="shared" si="445"/>
        <v>46</v>
      </c>
      <c r="AL592" s="42">
        <f t="shared" si="446"/>
        <v>24.596</v>
      </c>
      <c r="AM592" s="43" t="str">
        <f t="shared" si="447"/>
        <v>-37º -46' -24,596" S</v>
      </c>
      <c r="AN592" s="43" t="str">
        <f t="shared" si="448"/>
        <v>122º 28' 20,701" W</v>
      </c>
      <c r="AO592" s="43" t="str">
        <f t="shared" si="449"/>
        <v>10 S 546463 4180816</v>
      </c>
    </row>
    <row r="593" spans="5:41" x14ac:dyDescent="0.25">
      <c r="E593" s="53">
        <v>37.754140999999997</v>
      </c>
      <c r="F593" s="53">
        <v>-122.43785699999999</v>
      </c>
      <c r="G593" s="52">
        <f t="shared" si="452"/>
        <v>-2.1369437337359867</v>
      </c>
      <c r="H593" s="52">
        <f t="shared" si="453"/>
        <v>0.65893406671218446</v>
      </c>
      <c r="I593" s="52">
        <f t="shared" si="454"/>
        <v>10</v>
      </c>
      <c r="J593" s="52">
        <f t="shared" si="455"/>
        <v>-123</v>
      </c>
      <c r="K593" s="52">
        <f t="shared" si="456"/>
        <v>9.8112462170387715E-3</v>
      </c>
      <c r="L593" s="52">
        <f t="shared" si="457"/>
        <v>7.7570914947082698E-3</v>
      </c>
      <c r="M593" s="52">
        <f t="shared" si="458"/>
        <v>7.7572470881068769E-3</v>
      </c>
      <c r="N593" s="52">
        <f t="shared" si="459"/>
        <v>2.329999149208728E-5</v>
      </c>
      <c r="O593" s="52">
        <f t="shared" si="435"/>
        <v>6383600.884245703</v>
      </c>
      <c r="P593" s="52">
        <f t="shared" si="436"/>
        <v>1.2675822117188658E-7</v>
      </c>
      <c r="Q593" s="52">
        <f t="shared" si="460"/>
        <v>0.96818382223471222</v>
      </c>
      <c r="R593" s="52">
        <f t="shared" si="461"/>
        <v>0.60523109877650672</v>
      </c>
      <c r="S593" s="52">
        <f t="shared" si="462"/>
        <v>1.1430259778295406</v>
      </c>
      <c r="T593" s="52">
        <f t="shared" si="463"/>
        <v>1.0085772580662822</v>
      </c>
      <c r="U593" s="52">
        <f t="shared" si="464"/>
        <v>1.8070761240633784</v>
      </c>
      <c r="V593" s="52">
        <f t="shared" si="451"/>
        <v>5.0546225567071803E-3</v>
      </c>
      <c r="W593" s="52">
        <f t="shared" si="465"/>
        <v>4.2582015317955055E-5</v>
      </c>
      <c r="X593" s="52">
        <f t="shared" si="466"/>
        <v>1.6740578955036711E-7</v>
      </c>
      <c r="Y593" s="52">
        <f t="shared" si="437"/>
        <v>4178537.0110319443</v>
      </c>
      <c r="Z593" s="38" t="str">
        <f t="shared" si="467"/>
        <v>S</v>
      </c>
      <c r="AA593" s="38" t="str">
        <f t="shared" si="468"/>
        <v>S</v>
      </c>
      <c r="AB593" s="38" t="str">
        <f t="shared" si="469"/>
        <v>U</v>
      </c>
      <c r="AC593" s="50">
        <f t="shared" si="450"/>
        <v>549519.17146327207</v>
      </c>
      <c r="AD593" s="50">
        <f t="shared" si="438"/>
        <v>4178685.7488970896</v>
      </c>
      <c r="AE593" s="51">
        <f t="shared" si="439"/>
        <v>10</v>
      </c>
      <c r="AF593" s="51" t="str">
        <f t="shared" si="440"/>
        <v>S</v>
      </c>
      <c r="AG593" s="40">
        <f t="shared" si="441"/>
        <v>-122</v>
      </c>
      <c r="AH593" s="41">
        <f t="shared" si="442"/>
        <v>-26</v>
      </c>
      <c r="AI593" s="42">
        <f t="shared" si="443"/>
        <v>-16.285</v>
      </c>
      <c r="AJ593" s="40">
        <f t="shared" si="444"/>
        <v>37</v>
      </c>
      <c r="AK593" s="41">
        <f t="shared" si="445"/>
        <v>45</v>
      </c>
      <c r="AL593" s="42">
        <f t="shared" si="446"/>
        <v>14.907999999999999</v>
      </c>
      <c r="AM593" s="43" t="str">
        <f t="shared" si="447"/>
        <v>-37º -45' -14,908" S</v>
      </c>
      <c r="AN593" s="43" t="str">
        <f t="shared" si="448"/>
        <v>122º 26' 16,285" W</v>
      </c>
      <c r="AO593" s="43" t="str">
        <f t="shared" si="449"/>
        <v>10 S 549519 4178686</v>
      </c>
    </row>
    <row r="594" spans="5:41" x14ac:dyDescent="0.25">
      <c r="E594" s="53">
        <v>37.744342000000003</v>
      </c>
      <c r="F594" s="53">
        <v>-122.439194</v>
      </c>
      <c r="G594" s="52">
        <f t="shared" si="452"/>
        <v>-2.1369670687880862</v>
      </c>
      <c r="H594" s="52">
        <f t="shared" si="453"/>
        <v>0.65876304189878154</v>
      </c>
      <c r="I594" s="52">
        <f t="shared" si="454"/>
        <v>10</v>
      </c>
      <c r="J594" s="52">
        <f t="shared" si="455"/>
        <v>-123</v>
      </c>
      <c r="K594" s="52">
        <f t="shared" si="456"/>
        <v>9.7879111649392669E-3</v>
      </c>
      <c r="L594" s="52">
        <f t="shared" si="457"/>
        <v>7.7396674337002263E-3</v>
      </c>
      <c r="M594" s="52">
        <f t="shared" si="458"/>
        <v>7.7398219809405736E-3</v>
      </c>
      <c r="N594" s="52">
        <f t="shared" si="459"/>
        <v>2.3187236265154176E-5</v>
      </c>
      <c r="O594" s="52">
        <f t="shared" si="435"/>
        <v>6383597.3374617063</v>
      </c>
      <c r="P594" s="52">
        <f t="shared" si="436"/>
        <v>1.2622281059581862E-7</v>
      </c>
      <c r="Q594" s="52">
        <f t="shared" si="460"/>
        <v>0.96809817108035223</v>
      </c>
      <c r="R594" s="52">
        <f t="shared" si="461"/>
        <v>0.60533785047781807</v>
      </c>
      <c r="S594" s="52">
        <f t="shared" si="462"/>
        <v>1.1428121274389578</v>
      </c>
      <c r="T594" s="52">
        <f t="shared" si="463"/>
        <v>1.0084435581986728</v>
      </c>
      <c r="U594" s="52">
        <f t="shared" si="464"/>
        <v>1.8069089449934266</v>
      </c>
      <c r="V594" s="52">
        <f t="shared" si="451"/>
        <v>5.0546225567071803E-3</v>
      </c>
      <c r="W594" s="52">
        <f t="shared" si="465"/>
        <v>4.2582015317955055E-5</v>
      </c>
      <c r="X594" s="52">
        <f t="shared" si="466"/>
        <v>1.6740578955036711E-7</v>
      </c>
      <c r="Y594" s="52">
        <f t="shared" si="437"/>
        <v>4177449.8380463189</v>
      </c>
      <c r="Z594" s="38" t="str">
        <f t="shared" si="467"/>
        <v>S</v>
      </c>
      <c r="AA594" s="38" t="str">
        <f t="shared" si="468"/>
        <v>S</v>
      </c>
      <c r="AB594" s="38" t="str">
        <f t="shared" si="469"/>
        <v>U</v>
      </c>
      <c r="AC594" s="50">
        <f t="shared" si="450"/>
        <v>549407.90906876151</v>
      </c>
      <c r="AD594" s="50">
        <f t="shared" si="438"/>
        <v>4177597.8560446873</v>
      </c>
      <c r="AE594" s="51">
        <f t="shared" si="439"/>
        <v>10</v>
      </c>
      <c r="AF594" s="51" t="str">
        <f t="shared" si="440"/>
        <v>S</v>
      </c>
      <c r="AG594" s="40">
        <f t="shared" si="441"/>
        <v>-122</v>
      </c>
      <c r="AH594" s="41">
        <f t="shared" si="442"/>
        <v>-26</v>
      </c>
      <c r="AI594" s="42">
        <f t="shared" si="443"/>
        <v>-21.097999999999999</v>
      </c>
      <c r="AJ594" s="40">
        <f t="shared" si="444"/>
        <v>37</v>
      </c>
      <c r="AK594" s="41">
        <f t="shared" si="445"/>
        <v>44</v>
      </c>
      <c r="AL594" s="42">
        <f t="shared" si="446"/>
        <v>39.631</v>
      </c>
      <c r="AM594" s="43" t="str">
        <f t="shared" si="447"/>
        <v>-37º -44' -39,631" S</v>
      </c>
      <c r="AN594" s="43" t="str">
        <f t="shared" si="448"/>
        <v>122º 26' 21,098" W</v>
      </c>
      <c r="AO594" s="43" t="str">
        <f t="shared" si="449"/>
        <v>10 S 549408 4177598</v>
      </c>
    </row>
    <row r="595" spans="5:41" x14ac:dyDescent="0.25">
      <c r="E595" s="53">
        <v>37.756227000000003</v>
      </c>
      <c r="F595" s="53">
        <v>-122.47650299999999</v>
      </c>
      <c r="G595" s="52">
        <f t="shared" si="452"/>
        <v>-2.1376182336787122</v>
      </c>
      <c r="H595" s="52">
        <f t="shared" si="453"/>
        <v>0.65897047428038114</v>
      </c>
      <c r="I595" s="52">
        <f t="shared" si="454"/>
        <v>10</v>
      </c>
      <c r="J595" s="52">
        <f t="shared" si="455"/>
        <v>-123</v>
      </c>
      <c r="K595" s="52">
        <f t="shared" si="456"/>
        <v>9.1367462743132677E-3</v>
      </c>
      <c r="L595" s="52">
        <f t="shared" si="457"/>
        <v>7.2236215388562681E-3</v>
      </c>
      <c r="M595" s="52">
        <f t="shared" si="458"/>
        <v>7.2237471873526117E-3</v>
      </c>
      <c r="N595" s="52">
        <f t="shared" si="459"/>
        <v>2.0206795302901703E-5</v>
      </c>
      <c r="O595" s="52">
        <f t="shared" si="435"/>
        <v>6383601.6393223135</v>
      </c>
      <c r="P595" s="52">
        <f t="shared" si="436"/>
        <v>1.099161410637739E-7</v>
      </c>
      <c r="Q595" s="52">
        <f t="shared" si="460"/>
        <v>0.96820204093193529</v>
      </c>
      <c r="R595" s="52">
        <f t="shared" si="461"/>
        <v>0.60520835896259306</v>
      </c>
      <c r="S595" s="52">
        <f t="shared" si="462"/>
        <v>1.1430714947463487</v>
      </c>
      <c r="T595" s="52">
        <f t="shared" si="463"/>
        <v>1.0086057108004098</v>
      </c>
      <c r="U595" s="52">
        <f t="shared" si="464"/>
        <v>1.8071116958084052</v>
      </c>
      <c r="V595" s="52">
        <f t="shared" si="451"/>
        <v>5.0546225567071803E-3</v>
      </c>
      <c r="W595" s="52">
        <f t="shared" si="465"/>
        <v>4.2582015317955055E-5</v>
      </c>
      <c r="X595" s="52">
        <f t="shared" si="466"/>
        <v>1.6740578955036711E-7</v>
      </c>
      <c r="Y595" s="52">
        <f t="shared" si="437"/>
        <v>4178768.4474173388</v>
      </c>
      <c r="Z595" s="38" t="str">
        <f t="shared" si="467"/>
        <v>S</v>
      </c>
      <c r="AA595" s="38" t="str">
        <f t="shared" si="468"/>
        <v>S</v>
      </c>
      <c r="AB595" s="38" t="str">
        <f t="shared" si="469"/>
        <v>U</v>
      </c>
      <c r="AC595" s="50">
        <f t="shared" si="450"/>
        <v>546113.52607677435</v>
      </c>
      <c r="AD595" s="50">
        <f t="shared" si="438"/>
        <v>4178897.4395631384</v>
      </c>
      <c r="AE595" s="51">
        <f t="shared" si="439"/>
        <v>10</v>
      </c>
      <c r="AF595" s="51" t="str">
        <f t="shared" si="440"/>
        <v>S</v>
      </c>
      <c r="AG595" s="40">
        <f t="shared" si="441"/>
        <v>-122</v>
      </c>
      <c r="AH595" s="41">
        <f t="shared" si="442"/>
        <v>-28</v>
      </c>
      <c r="AI595" s="42">
        <f t="shared" si="443"/>
        <v>-35.411000000000001</v>
      </c>
      <c r="AJ595" s="40">
        <f t="shared" si="444"/>
        <v>37</v>
      </c>
      <c r="AK595" s="41">
        <f t="shared" si="445"/>
        <v>45</v>
      </c>
      <c r="AL595" s="42">
        <f t="shared" si="446"/>
        <v>22.417000000000002</v>
      </c>
      <c r="AM595" s="43" t="str">
        <f t="shared" si="447"/>
        <v>-37º -45' -22,417" S</v>
      </c>
      <c r="AN595" s="43" t="str">
        <f t="shared" si="448"/>
        <v>122º 28' 35,411" W</v>
      </c>
      <c r="AO595" s="43" t="str">
        <f t="shared" si="449"/>
        <v>10 S 546114 4178897</v>
      </c>
    </row>
    <row r="596" spans="5:41" x14ac:dyDescent="0.25">
      <c r="E596" s="53">
        <v>37.785204</v>
      </c>
      <c r="F596" s="53">
        <v>-122.418806</v>
      </c>
      <c r="G596" s="52">
        <f t="shared" si="452"/>
        <v>-2.1366112310601895</v>
      </c>
      <c r="H596" s="52">
        <f t="shared" si="453"/>
        <v>0.65947621833773151</v>
      </c>
      <c r="I596" s="52">
        <f t="shared" si="454"/>
        <v>10</v>
      </c>
      <c r="J596" s="52">
        <f t="shared" si="455"/>
        <v>-123</v>
      </c>
      <c r="K596" s="52">
        <f t="shared" si="456"/>
        <v>1.014374889283598E-2</v>
      </c>
      <c r="L596" s="52">
        <f t="shared" si="457"/>
        <v>8.0166018007320032E-3</v>
      </c>
      <c r="M596" s="52">
        <f t="shared" si="458"/>
        <v>8.0167735387425727E-3</v>
      </c>
      <c r="N596" s="52">
        <f t="shared" si="459"/>
        <v>2.4913026007711281E-5</v>
      </c>
      <c r="O596" s="52">
        <f t="shared" si="435"/>
        <v>6383612.1297221845</v>
      </c>
      <c r="P596" s="52">
        <f t="shared" si="436"/>
        <v>1.3526805436464975E-7</v>
      </c>
      <c r="Q596" s="52">
        <f t="shared" si="460"/>
        <v>0.96845458913605398</v>
      </c>
      <c r="R596" s="52">
        <f t="shared" si="461"/>
        <v>0.60489194528672618</v>
      </c>
      <c r="S596" s="52">
        <f t="shared" si="462"/>
        <v>1.1437035129057584</v>
      </c>
      <c r="T596" s="52">
        <f t="shared" si="463"/>
        <v>1.0090006210010005</v>
      </c>
      <c r="U596" s="52">
        <f t="shared" si="464"/>
        <v>1.807605207180482</v>
      </c>
      <c r="V596" s="52">
        <f t="shared" si="451"/>
        <v>5.0546225567071803E-3</v>
      </c>
      <c r="W596" s="52">
        <f t="shared" si="465"/>
        <v>4.2582015317955055E-5</v>
      </c>
      <c r="X596" s="52">
        <f t="shared" si="466"/>
        <v>1.6740578955036711E-7</v>
      </c>
      <c r="Y596" s="52">
        <f t="shared" si="437"/>
        <v>4181983.3802360585</v>
      </c>
      <c r="Z596" s="38" t="str">
        <f t="shared" si="467"/>
        <v>S</v>
      </c>
      <c r="AA596" s="38" t="str">
        <f t="shared" si="468"/>
        <v>S</v>
      </c>
      <c r="AB596" s="38" t="str">
        <f t="shared" si="469"/>
        <v>U</v>
      </c>
      <c r="AC596" s="50">
        <f t="shared" si="450"/>
        <v>551175.97511064436</v>
      </c>
      <c r="AD596" s="50">
        <f t="shared" si="438"/>
        <v>4182142.415352582</v>
      </c>
      <c r="AE596" s="51">
        <f t="shared" si="439"/>
        <v>10</v>
      </c>
      <c r="AF596" s="51" t="str">
        <f t="shared" si="440"/>
        <v>S</v>
      </c>
      <c r="AG596" s="40">
        <f t="shared" si="441"/>
        <v>-122</v>
      </c>
      <c r="AH596" s="41">
        <f t="shared" si="442"/>
        <v>-25</v>
      </c>
      <c r="AI596" s="42">
        <f t="shared" si="443"/>
        <v>-7.702</v>
      </c>
      <c r="AJ596" s="40">
        <f t="shared" si="444"/>
        <v>37</v>
      </c>
      <c r="AK596" s="41">
        <f t="shared" si="445"/>
        <v>47</v>
      </c>
      <c r="AL596" s="42">
        <f t="shared" si="446"/>
        <v>6.734</v>
      </c>
      <c r="AM596" s="43" t="str">
        <f t="shared" si="447"/>
        <v>-37º -47' -6,734" S</v>
      </c>
      <c r="AN596" s="43" t="str">
        <f t="shared" si="448"/>
        <v>122º 25' 7,702" W</v>
      </c>
      <c r="AO596" s="43" t="str">
        <f t="shared" si="449"/>
        <v>10 S 551176 4182142</v>
      </c>
    </row>
    <row r="597" spans="5:41" x14ac:dyDescent="0.25">
      <c r="E597" s="53">
        <v>37.801564999999997</v>
      </c>
      <c r="F597" s="53">
        <v>-122.444238</v>
      </c>
      <c r="G597" s="52">
        <f t="shared" si="452"/>
        <v>-2.1370551031955567</v>
      </c>
      <c r="H597" s="52">
        <f t="shared" si="453"/>
        <v>0.65976177165665018</v>
      </c>
      <c r="I597" s="52">
        <f t="shared" si="454"/>
        <v>10</v>
      </c>
      <c r="J597" s="52">
        <f t="shared" si="455"/>
        <v>-123</v>
      </c>
      <c r="K597" s="52">
        <f t="shared" si="456"/>
        <v>9.6998767574687506E-3</v>
      </c>
      <c r="L597" s="52">
        <f t="shared" si="457"/>
        <v>7.6641236645023413E-3</v>
      </c>
      <c r="M597" s="52">
        <f t="shared" si="458"/>
        <v>7.6642737302452142E-3</v>
      </c>
      <c r="N597" s="52">
        <f t="shared" si="459"/>
        <v>2.2783728511277523E-5</v>
      </c>
      <c r="O597" s="52">
        <f t="shared" si="435"/>
        <v>6383618.0540437</v>
      </c>
      <c r="P597" s="52">
        <f t="shared" si="436"/>
        <v>1.2357928603574215E-7</v>
      </c>
      <c r="Q597" s="52">
        <f t="shared" si="460"/>
        <v>0.9685967453148473</v>
      </c>
      <c r="R597" s="52">
        <f t="shared" si="461"/>
        <v>0.60471285467042024</v>
      </c>
      <c r="S597" s="52">
        <f t="shared" si="462"/>
        <v>1.1440601443140739</v>
      </c>
      <c r="T597" s="52">
        <f t="shared" si="463"/>
        <v>1.0092233219031603</v>
      </c>
      <c r="U597" s="52">
        <f t="shared" si="464"/>
        <v>1.8078833413631541</v>
      </c>
      <c r="V597" s="52">
        <f t="shared" si="451"/>
        <v>5.0546225567071803E-3</v>
      </c>
      <c r="W597" s="52">
        <f t="shared" si="465"/>
        <v>4.2582015317955055E-5</v>
      </c>
      <c r="X597" s="52">
        <f t="shared" si="466"/>
        <v>1.6740578955036711E-7</v>
      </c>
      <c r="Y597" s="52">
        <f t="shared" si="437"/>
        <v>4183798.6033002762</v>
      </c>
      <c r="Z597" s="38" t="str">
        <f t="shared" si="467"/>
        <v>S</v>
      </c>
      <c r="AA597" s="38" t="str">
        <f t="shared" si="468"/>
        <v>S</v>
      </c>
      <c r="AB597" s="38" t="str">
        <f t="shared" si="469"/>
        <v>U</v>
      </c>
      <c r="AC597" s="50">
        <f t="shared" si="450"/>
        <v>548925.79817093117</v>
      </c>
      <c r="AD597" s="50">
        <f t="shared" si="438"/>
        <v>4183944.0459389128</v>
      </c>
      <c r="AE597" s="51">
        <f t="shared" si="439"/>
        <v>10</v>
      </c>
      <c r="AF597" s="51" t="str">
        <f t="shared" si="440"/>
        <v>S</v>
      </c>
      <c r="AG597" s="40">
        <f t="shared" si="441"/>
        <v>-122</v>
      </c>
      <c r="AH597" s="41">
        <f t="shared" si="442"/>
        <v>-26</v>
      </c>
      <c r="AI597" s="42">
        <f t="shared" si="443"/>
        <v>-39.256999999999998</v>
      </c>
      <c r="AJ597" s="40">
        <f t="shared" si="444"/>
        <v>37</v>
      </c>
      <c r="AK597" s="41">
        <f t="shared" si="445"/>
        <v>48</v>
      </c>
      <c r="AL597" s="42">
        <f t="shared" si="446"/>
        <v>5.6340000000000003</v>
      </c>
      <c r="AM597" s="43" t="str">
        <f t="shared" si="447"/>
        <v>-37º -48' -5,634" S</v>
      </c>
      <c r="AN597" s="43" t="str">
        <f t="shared" si="448"/>
        <v>122º 26' 39,257" W</v>
      </c>
      <c r="AO597" s="43" t="str">
        <f t="shared" si="449"/>
        <v>10 S 548926 4183944</v>
      </c>
    </row>
    <row r="598" spans="5:41" x14ac:dyDescent="0.25">
      <c r="E598" s="53">
        <v>37.76481628418</v>
      </c>
      <c r="F598" s="53">
        <v>-122.4927520752</v>
      </c>
      <c r="G598" s="52">
        <f t="shared" si="452"/>
        <v>-2.1379018335413567</v>
      </c>
      <c r="H598" s="52">
        <f t="shared" si="453"/>
        <v>0.65912038556971153</v>
      </c>
      <c r="I598" s="52">
        <f t="shared" si="454"/>
        <v>10</v>
      </c>
      <c r="J598" s="52">
        <f t="shared" si="455"/>
        <v>-123</v>
      </c>
      <c r="K598" s="52">
        <f t="shared" si="456"/>
        <v>8.8531464116687886E-3</v>
      </c>
      <c r="L598" s="52">
        <f t="shared" si="457"/>
        <v>6.9985973182813575E-3</v>
      </c>
      <c r="M598" s="52">
        <f t="shared" si="458"/>
        <v>6.9987115862552209E-3</v>
      </c>
      <c r="N598" s="52">
        <f t="shared" si="459"/>
        <v>1.897329324673791E-5</v>
      </c>
      <c r="O598" s="52">
        <f t="shared" si="435"/>
        <v>6383604.7485675784</v>
      </c>
      <c r="P598" s="52">
        <f t="shared" si="436"/>
        <v>1.0315059347360462E-7</v>
      </c>
      <c r="Q598" s="52">
        <f t="shared" si="460"/>
        <v>0.96827700389533178</v>
      </c>
      <c r="R598" s="52">
        <f t="shared" si="461"/>
        <v>0.60511467172777711</v>
      </c>
      <c r="S598" s="52">
        <f t="shared" si="462"/>
        <v>1.1432588875173775</v>
      </c>
      <c r="T598" s="52">
        <f t="shared" si="463"/>
        <v>1.0087228335699774</v>
      </c>
      <c r="U598" s="52">
        <f t="shared" si="464"/>
        <v>1.8072581021306717</v>
      </c>
      <c r="V598" s="52">
        <f t="shared" si="451"/>
        <v>5.0546225567071803E-3</v>
      </c>
      <c r="W598" s="52">
        <f t="shared" si="465"/>
        <v>4.2582015317955055E-5</v>
      </c>
      <c r="X598" s="52">
        <f t="shared" si="466"/>
        <v>1.6740578955036711E-7</v>
      </c>
      <c r="Y598" s="52">
        <f t="shared" si="437"/>
        <v>4179721.4074790645</v>
      </c>
      <c r="Z598" s="38" t="str">
        <f t="shared" si="467"/>
        <v>S</v>
      </c>
      <c r="AA598" s="38" t="str">
        <f t="shared" si="468"/>
        <v>S</v>
      </c>
      <c r="AB598" s="38" t="str">
        <f t="shared" si="469"/>
        <v>U</v>
      </c>
      <c r="AC598" s="50">
        <f t="shared" si="450"/>
        <v>544677.01005202706</v>
      </c>
      <c r="AD598" s="50">
        <f t="shared" si="438"/>
        <v>4179842.5254964237</v>
      </c>
      <c r="AE598" s="51">
        <f t="shared" si="439"/>
        <v>10</v>
      </c>
      <c r="AF598" s="51" t="str">
        <f t="shared" si="440"/>
        <v>S</v>
      </c>
      <c r="AG598" s="40">
        <f t="shared" si="441"/>
        <v>-122</v>
      </c>
      <c r="AH598" s="41">
        <f t="shared" si="442"/>
        <v>-29</v>
      </c>
      <c r="AI598" s="42">
        <f t="shared" si="443"/>
        <v>-33.906999999999996</v>
      </c>
      <c r="AJ598" s="40">
        <f t="shared" si="444"/>
        <v>37</v>
      </c>
      <c r="AK598" s="41">
        <f t="shared" si="445"/>
        <v>45</v>
      </c>
      <c r="AL598" s="42">
        <f t="shared" si="446"/>
        <v>53.338999999999999</v>
      </c>
      <c r="AM598" s="43" t="str">
        <f t="shared" si="447"/>
        <v>-37º -45' -53,339" S</v>
      </c>
      <c r="AN598" s="43" t="str">
        <f t="shared" si="448"/>
        <v>122º 29' 33,907" W</v>
      </c>
      <c r="AO598" s="43" t="str">
        <f t="shared" si="449"/>
        <v>10 S 544677 4179843</v>
      </c>
    </row>
    <row r="599" spans="5:41" x14ac:dyDescent="0.25">
      <c r="E599" s="53">
        <v>37.758040999999999</v>
      </c>
      <c r="F599" s="53">
        <v>-122.432053</v>
      </c>
      <c r="G599" s="52">
        <f t="shared" si="452"/>
        <v>-2.136842434826201</v>
      </c>
      <c r="H599" s="52">
        <f t="shared" si="453"/>
        <v>0.65900213455301226</v>
      </c>
      <c r="I599" s="52">
        <f t="shared" si="454"/>
        <v>10</v>
      </c>
      <c r="J599" s="52">
        <f t="shared" si="455"/>
        <v>-123</v>
      </c>
      <c r="K599" s="52">
        <f t="shared" si="456"/>
        <v>9.9125451268244902E-3</v>
      </c>
      <c r="L599" s="52">
        <f t="shared" si="457"/>
        <v>7.8367659807640627E-3</v>
      </c>
      <c r="M599" s="52">
        <f t="shared" si="458"/>
        <v>7.8369264180784739E-3</v>
      </c>
      <c r="N599" s="52">
        <f t="shared" si="459"/>
        <v>2.3784457081843513E-5</v>
      </c>
      <c r="O599" s="52">
        <f t="shared" si="435"/>
        <v>6383602.2959539145</v>
      </c>
      <c r="P599" s="52">
        <f t="shared" si="436"/>
        <v>1.2936197464293988E-7</v>
      </c>
      <c r="Q599" s="52">
        <f t="shared" si="460"/>
        <v>0.96821787986376984</v>
      </c>
      <c r="R599" s="52">
        <f t="shared" si="461"/>
        <v>0.60518858008895915</v>
      </c>
      <c r="S599" s="52">
        <f t="shared" si="462"/>
        <v>1.1431110744848971</v>
      </c>
      <c r="T599" s="52">
        <f t="shared" si="463"/>
        <v>1.0086304508859127</v>
      </c>
      <c r="U599" s="52">
        <f t="shared" si="464"/>
        <v>1.8071426243518094</v>
      </c>
      <c r="V599" s="52">
        <f t="shared" si="451"/>
        <v>5.0546225567071803E-3</v>
      </c>
      <c r="W599" s="52">
        <f t="shared" si="465"/>
        <v>4.2582015317955055E-5</v>
      </c>
      <c r="X599" s="52">
        <f t="shared" si="466"/>
        <v>1.6740578955036711E-7</v>
      </c>
      <c r="Y599" s="52">
        <f t="shared" si="437"/>
        <v>4178969.7061624811</v>
      </c>
      <c r="Z599" s="38" t="str">
        <f t="shared" si="467"/>
        <v>S</v>
      </c>
      <c r="AA599" s="38" t="str">
        <f t="shared" si="468"/>
        <v>S</v>
      </c>
      <c r="AB599" s="38" t="str">
        <f t="shared" si="469"/>
        <v>U</v>
      </c>
      <c r="AC599" s="50">
        <f t="shared" si="450"/>
        <v>550027.82363290025</v>
      </c>
      <c r="AD599" s="50">
        <f t="shared" si="438"/>
        <v>4179121.5366969579</v>
      </c>
      <c r="AE599" s="51">
        <f t="shared" si="439"/>
        <v>10</v>
      </c>
      <c r="AF599" s="51" t="str">
        <f t="shared" si="440"/>
        <v>S</v>
      </c>
      <c r="AG599" s="40">
        <f t="shared" si="441"/>
        <v>-122</v>
      </c>
      <c r="AH599" s="41">
        <f t="shared" si="442"/>
        <v>-25</v>
      </c>
      <c r="AI599" s="42">
        <f t="shared" si="443"/>
        <v>-55.390999999999998</v>
      </c>
      <c r="AJ599" s="40">
        <f t="shared" si="444"/>
        <v>37</v>
      </c>
      <c r="AK599" s="41">
        <f t="shared" si="445"/>
        <v>45</v>
      </c>
      <c r="AL599" s="42">
        <f t="shared" si="446"/>
        <v>28.948</v>
      </c>
      <c r="AM599" s="43" t="str">
        <f t="shared" si="447"/>
        <v>-37º -45' -28,948" S</v>
      </c>
      <c r="AN599" s="43" t="str">
        <f t="shared" si="448"/>
        <v>122º 25' 55,391" W</v>
      </c>
      <c r="AO599" s="43" t="str">
        <f t="shared" si="449"/>
        <v>10 S 550028 4179122</v>
      </c>
    </row>
    <row r="600" spans="5:41" x14ac:dyDescent="0.25">
      <c r="E600" s="53">
        <v>37.786788999999999</v>
      </c>
      <c r="F600" s="53">
        <v>-122.432131</v>
      </c>
      <c r="G600" s="52">
        <f t="shared" si="452"/>
        <v>-2.1368437961830176</v>
      </c>
      <c r="H600" s="52">
        <f t="shared" si="453"/>
        <v>0.65950388180637565</v>
      </c>
      <c r="I600" s="52">
        <f t="shared" si="454"/>
        <v>10</v>
      </c>
      <c r="J600" s="52">
        <f t="shared" si="455"/>
        <v>-123</v>
      </c>
      <c r="K600" s="52">
        <f t="shared" si="456"/>
        <v>9.9111837700078809E-3</v>
      </c>
      <c r="L600" s="52">
        <f t="shared" si="457"/>
        <v>7.8326437508696427E-3</v>
      </c>
      <c r="M600" s="52">
        <f t="shared" si="458"/>
        <v>7.8328039351352186E-3</v>
      </c>
      <c r="N600" s="52">
        <f t="shared" si="459"/>
        <v>2.378407561587359E-5</v>
      </c>
      <c r="O600" s="52">
        <f t="shared" si="435"/>
        <v>6383612.7036122428</v>
      </c>
      <c r="P600" s="52">
        <f t="shared" si="436"/>
        <v>1.2912546391218209E-7</v>
      </c>
      <c r="Q600" s="52">
        <f t="shared" si="460"/>
        <v>0.96846837457914448</v>
      </c>
      <c r="R600" s="52">
        <f t="shared" si="461"/>
        <v>0.60487460936633652</v>
      </c>
      <c r="S600" s="52">
        <f t="shared" si="462"/>
        <v>1.143738069095948</v>
      </c>
      <c r="T600" s="52">
        <f t="shared" si="463"/>
        <v>1.009022204163545</v>
      </c>
      <c r="U600" s="52">
        <f t="shared" si="464"/>
        <v>1.8076321680753573</v>
      </c>
      <c r="V600" s="52">
        <f t="shared" si="451"/>
        <v>5.0546225567071803E-3</v>
      </c>
      <c r="W600" s="52">
        <f t="shared" si="465"/>
        <v>4.2582015317955055E-5</v>
      </c>
      <c r="X600" s="52">
        <f t="shared" si="466"/>
        <v>1.6740578955036711E-7</v>
      </c>
      <c r="Y600" s="52">
        <f t="shared" si="437"/>
        <v>4182159.2328697401</v>
      </c>
      <c r="Z600" s="38" t="str">
        <f t="shared" si="467"/>
        <v>S</v>
      </c>
      <c r="AA600" s="38" t="str">
        <f t="shared" si="468"/>
        <v>S</v>
      </c>
      <c r="AB600" s="38" t="str">
        <f t="shared" si="469"/>
        <v>U</v>
      </c>
      <c r="AC600" s="50">
        <f t="shared" si="450"/>
        <v>550001.58885739255</v>
      </c>
      <c r="AD600" s="50">
        <f t="shared" si="438"/>
        <v>4182311.06121659</v>
      </c>
      <c r="AE600" s="51">
        <f t="shared" si="439"/>
        <v>10</v>
      </c>
      <c r="AF600" s="51" t="str">
        <f t="shared" si="440"/>
        <v>S</v>
      </c>
      <c r="AG600" s="40">
        <f t="shared" si="441"/>
        <v>-122</v>
      </c>
      <c r="AH600" s="41">
        <f t="shared" si="442"/>
        <v>-25</v>
      </c>
      <c r="AI600" s="42">
        <f t="shared" si="443"/>
        <v>-55.671999999999997</v>
      </c>
      <c r="AJ600" s="40">
        <f t="shared" si="444"/>
        <v>37</v>
      </c>
      <c r="AK600" s="41">
        <f t="shared" si="445"/>
        <v>47</v>
      </c>
      <c r="AL600" s="42">
        <f t="shared" si="446"/>
        <v>12.44</v>
      </c>
      <c r="AM600" s="43" t="str">
        <f t="shared" si="447"/>
        <v>-37º -47' -12,44" S</v>
      </c>
      <c r="AN600" s="43" t="str">
        <f t="shared" si="448"/>
        <v>122º 25' 55,672" W</v>
      </c>
      <c r="AO600" s="43" t="str">
        <f t="shared" si="449"/>
        <v>10 S 550002 4182311</v>
      </c>
    </row>
    <row r="601" spans="5:41" x14ac:dyDescent="0.25">
      <c r="E601" s="53">
        <v>37.745131999999998</v>
      </c>
      <c r="F601" s="53">
        <v>-122.481995</v>
      </c>
      <c r="G601" s="52">
        <f t="shared" si="452"/>
        <v>-2.1377140871612323</v>
      </c>
      <c r="H601" s="52">
        <f t="shared" si="453"/>
        <v>0.6587768299998723</v>
      </c>
      <c r="I601" s="52">
        <f t="shared" si="454"/>
        <v>10</v>
      </c>
      <c r="J601" s="52">
        <f t="shared" si="455"/>
        <v>-123</v>
      </c>
      <c r="K601" s="52">
        <f t="shared" si="456"/>
        <v>9.0408927917930981E-3</v>
      </c>
      <c r="L601" s="52">
        <f t="shared" si="457"/>
        <v>7.1489125191113306E-3</v>
      </c>
      <c r="M601" s="52">
        <f t="shared" si="458"/>
        <v>7.1490343092179345E-3</v>
      </c>
      <c r="N601" s="52">
        <f t="shared" si="459"/>
        <v>1.9783051723898382E-5</v>
      </c>
      <c r="O601" s="52">
        <f t="shared" si="435"/>
        <v>6383597.6233932562</v>
      </c>
      <c r="P601" s="52">
        <f t="shared" si="436"/>
        <v>1.0768653278604643E-7</v>
      </c>
      <c r="Q601" s="52">
        <f t="shared" si="460"/>
        <v>0.96810508051459843</v>
      </c>
      <c r="R601" s="52">
        <f t="shared" si="461"/>
        <v>0.6053292483069207</v>
      </c>
      <c r="S601" s="52">
        <f t="shared" si="462"/>
        <v>1.1428293702571715</v>
      </c>
      <c r="T601" s="52">
        <f t="shared" si="463"/>
        <v>1.0084543397696089</v>
      </c>
      <c r="U601" s="52">
        <f t="shared" si="464"/>
        <v>1.8069224279717204</v>
      </c>
      <c r="V601" s="52">
        <f t="shared" si="451"/>
        <v>5.0546225567071803E-3</v>
      </c>
      <c r="W601" s="52">
        <f t="shared" si="465"/>
        <v>4.2582015317955055E-5</v>
      </c>
      <c r="X601" s="52">
        <f t="shared" si="466"/>
        <v>1.6740578955036711E-7</v>
      </c>
      <c r="Y601" s="52">
        <f t="shared" si="437"/>
        <v>4177537.4863778385</v>
      </c>
      <c r="Z601" s="38" t="str">
        <f t="shared" si="467"/>
        <v>S</v>
      </c>
      <c r="AA601" s="38" t="str">
        <f t="shared" si="468"/>
        <v>S</v>
      </c>
      <c r="AB601" s="38" t="str">
        <f t="shared" si="469"/>
        <v>U</v>
      </c>
      <c r="AC601" s="50">
        <f t="shared" si="450"/>
        <v>545636.56006402802</v>
      </c>
      <c r="AD601" s="50">
        <f t="shared" si="438"/>
        <v>4177663.7734334059</v>
      </c>
      <c r="AE601" s="51">
        <f t="shared" si="439"/>
        <v>10</v>
      </c>
      <c r="AF601" s="51" t="str">
        <f t="shared" si="440"/>
        <v>S</v>
      </c>
      <c r="AG601" s="40">
        <f t="shared" si="441"/>
        <v>-122</v>
      </c>
      <c r="AH601" s="41">
        <f t="shared" si="442"/>
        <v>-28</v>
      </c>
      <c r="AI601" s="42">
        <f t="shared" si="443"/>
        <v>-55.182000000000002</v>
      </c>
      <c r="AJ601" s="40">
        <f t="shared" si="444"/>
        <v>37</v>
      </c>
      <c r="AK601" s="41">
        <f t="shared" si="445"/>
        <v>44</v>
      </c>
      <c r="AL601" s="42">
        <f t="shared" si="446"/>
        <v>42.475000000000001</v>
      </c>
      <c r="AM601" s="43" t="str">
        <f t="shared" si="447"/>
        <v>-37º -44' -42,475" S</v>
      </c>
      <c r="AN601" s="43" t="str">
        <f t="shared" si="448"/>
        <v>122º 28' 55,182" W</v>
      </c>
      <c r="AO601" s="43" t="str">
        <f t="shared" si="449"/>
        <v>10 S 545637 4177664</v>
      </c>
    </row>
    <row r="602" spans="5:41" x14ac:dyDescent="0.25">
      <c r="E602" s="53">
        <v>37.742322999999999</v>
      </c>
      <c r="F602" s="53">
        <v>-122.486549</v>
      </c>
      <c r="G602" s="52">
        <f t="shared" si="452"/>
        <v>-2.137793569455368</v>
      </c>
      <c r="H602" s="52">
        <f t="shared" si="453"/>
        <v>0.65872780370118378</v>
      </c>
      <c r="I602" s="52">
        <f t="shared" si="454"/>
        <v>10</v>
      </c>
      <c r="J602" s="52">
        <f t="shared" si="455"/>
        <v>-123</v>
      </c>
      <c r="K602" s="52">
        <f t="shared" si="456"/>
        <v>8.9614104976574183E-3</v>
      </c>
      <c r="L602" s="52">
        <f t="shared" si="457"/>
        <v>7.0863340426629727E-3</v>
      </c>
      <c r="M602" s="52">
        <f t="shared" si="458"/>
        <v>7.0864526623278619E-3</v>
      </c>
      <c r="N602" s="52">
        <f t="shared" si="459"/>
        <v>1.9436238809511508E-5</v>
      </c>
      <c r="O602" s="52">
        <f t="shared" si="435"/>
        <v>6383596.606716984</v>
      </c>
      <c r="P602" s="52">
        <f t="shared" si="436"/>
        <v>1.058174706927134E-7</v>
      </c>
      <c r="Q602" s="52">
        <f t="shared" si="460"/>
        <v>0.96808050932053036</v>
      </c>
      <c r="R602" s="52">
        <f t="shared" si="461"/>
        <v>0.60535983166444274</v>
      </c>
      <c r="S602" s="52">
        <f t="shared" si="462"/>
        <v>1.142768058361449</v>
      </c>
      <c r="T602" s="52">
        <f t="shared" si="463"/>
        <v>1.0084160016871975</v>
      </c>
      <c r="U602" s="52">
        <f t="shared" si="464"/>
        <v>1.8068744826734593</v>
      </c>
      <c r="V602" s="52">
        <f t="shared" si="451"/>
        <v>5.0546225567071803E-3</v>
      </c>
      <c r="W602" s="52">
        <f t="shared" si="465"/>
        <v>4.2582015317955055E-5</v>
      </c>
      <c r="X602" s="52">
        <f t="shared" si="466"/>
        <v>1.6740578955036711E-7</v>
      </c>
      <c r="Y602" s="52">
        <f t="shared" si="437"/>
        <v>4177225.8355918066</v>
      </c>
      <c r="Z602" s="38" t="str">
        <f t="shared" si="467"/>
        <v>S</v>
      </c>
      <c r="AA602" s="38" t="str">
        <f t="shared" si="468"/>
        <v>S</v>
      </c>
      <c r="AB602" s="38" t="str">
        <f t="shared" si="469"/>
        <v>U</v>
      </c>
      <c r="AC602" s="50">
        <f t="shared" si="450"/>
        <v>545237.05676452024</v>
      </c>
      <c r="AD602" s="50">
        <f t="shared" si="438"/>
        <v>4177349.9087130474</v>
      </c>
      <c r="AE602" s="51">
        <f t="shared" si="439"/>
        <v>10</v>
      </c>
      <c r="AF602" s="51" t="str">
        <f t="shared" si="440"/>
        <v>S</v>
      </c>
      <c r="AG602" s="40">
        <f t="shared" si="441"/>
        <v>-122</v>
      </c>
      <c r="AH602" s="41">
        <f t="shared" si="442"/>
        <v>-29</v>
      </c>
      <c r="AI602" s="42">
        <f t="shared" si="443"/>
        <v>-11.576000000000001</v>
      </c>
      <c r="AJ602" s="40">
        <f t="shared" si="444"/>
        <v>37</v>
      </c>
      <c r="AK602" s="41">
        <f t="shared" si="445"/>
        <v>44</v>
      </c>
      <c r="AL602" s="42">
        <f t="shared" si="446"/>
        <v>32.363</v>
      </c>
      <c r="AM602" s="43" t="str">
        <f t="shared" si="447"/>
        <v>-37º -44' -32,363" S</v>
      </c>
      <c r="AN602" s="43" t="str">
        <f t="shared" si="448"/>
        <v>122º 29' 11,576" W</v>
      </c>
      <c r="AO602" s="43" t="str">
        <f t="shared" si="449"/>
        <v>10 S 545237 4177350</v>
      </c>
    </row>
    <row r="603" spans="5:41" x14ac:dyDescent="0.25">
      <c r="E603" s="53">
        <v>37.740222000000003</v>
      </c>
      <c r="F603" s="53">
        <v>-122.47785399999999</v>
      </c>
      <c r="G603" s="52">
        <f t="shared" si="452"/>
        <v>-2.137641813076907</v>
      </c>
      <c r="H603" s="52">
        <f t="shared" si="453"/>
        <v>0.65869113433359949</v>
      </c>
      <c r="I603" s="52">
        <f t="shared" si="454"/>
        <v>10</v>
      </c>
      <c r="J603" s="52">
        <f t="shared" si="455"/>
        <v>-123</v>
      </c>
      <c r="K603" s="52">
        <f t="shared" si="456"/>
        <v>9.1131668761184059E-3</v>
      </c>
      <c r="L603" s="52">
        <f t="shared" si="457"/>
        <v>7.2065383198405492E-3</v>
      </c>
      <c r="M603" s="52">
        <f t="shared" si="458"/>
        <v>7.2066630789825465E-3</v>
      </c>
      <c r="N603" s="52">
        <f t="shared" si="459"/>
        <v>2.0099726850353328E-5</v>
      </c>
      <c r="O603" s="52">
        <f t="shared" si="435"/>
        <v>6383595.8463080963</v>
      </c>
      <c r="P603" s="52">
        <f t="shared" si="436"/>
        <v>1.0944418381464161E-7</v>
      </c>
      <c r="Q603" s="52">
        <f t="shared" si="460"/>
        <v>0.96806212513779577</v>
      </c>
      <c r="R603" s="52">
        <f t="shared" si="461"/>
        <v>0.60538270048680098</v>
      </c>
      <c r="S603" s="52">
        <f t="shared" si="462"/>
        <v>1.1427221969024974</v>
      </c>
      <c r="T603" s="52">
        <f t="shared" si="463"/>
        <v>1.0083873227985733</v>
      </c>
      <c r="U603" s="52">
        <f t="shared" si="464"/>
        <v>1.8068386147062496</v>
      </c>
      <c r="V603" s="52">
        <f t="shared" si="451"/>
        <v>5.0546225567071803E-3</v>
      </c>
      <c r="W603" s="52">
        <f t="shared" si="465"/>
        <v>4.2582015317955055E-5</v>
      </c>
      <c r="X603" s="52">
        <f t="shared" si="466"/>
        <v>1.6740578955036711E-7</v>
      </c>
      <c r="Y603" s="52">
        <f t="shared" si="437"/>
        <v>4176992.735546228</v>
      </c>
      <c r="Z603" s="38" t="str">
        <f t="shared" si="467"/>
        <v>S</v>
      </c>
      <c r="AA603" s="38" t="str">
        <f t="shared" si="468"/>
        <v>S</v>
      </c>
      <c r="AB603" s="38" t="str">
        <f t="shared" si="469"/>
        <v>U</v>
      </c>
      <c r="AC603" s="50">
        <f t="shared" si="450"/>
        <v>546004.42617504043</v>
      </c>
      <c r="AD603" s="50">
        <f t="shared" si="438"/>
        <v>4177121.0440931045</v>
      </c>
      <c r="AE603" s="51">
        <f t="shared" si="439"/>
        <v>10</v>
      </c>
      <c r="AF603" s="51" t="str">
        <f t="shared" si="440"/>
        <v>S</v>
      </c>
      <c r="AG603" s="40">
        <f t="shared" si="441"/>
        <v>-122</v>
      </c>
      <c r="AH603" s="41">
        <f t="shared" si="442"/>
        <v>-28</v>
      </c>
      <c r="AI603" s="42">
        <f t="shared" si="443"/>
        <v>-40.274000000000001</v>
      </c>
      <c r="AJ603" s="40">
        <f t="shared" si="444"/>
        <v>37</v>
      </c>
      <c r="AK603" s="41">
        <f t="shared" si="445"/>
        <v>44</v>
      </c>
      <c r="AL603" s="42">
        <f t="shared" si="446"/>
        <v>24.798999999999999</v>
      </c>
      <c r="AM603" s="43" t="str">
        <f t="shared" si="447"/>
        <v>-37º -44' -24,799" S</v>
      </c>
      <c r="AN603" s="43" t="str">
        <f t="shared" si="448"/>
        <v>122º 28' 40,274" W</v>
      </c>
      <c r="AO603" s="43" t="str">
        <f t="shared" si="449"/>
        <v>10 S 546004 4177121</v>
      </c>
    </row>
    <row r="604" spans="5:41" x14ac:dyDescent="0.25">
      <c r="E604" s="53">
        <v>37.759678999999998</v>
      </c>
      <c r="F604" s="53">
        <v>-122.508956</v>
      </c>
      <c r="G604" s="52">
        <f t="shared" si="452"/>
        <v>-2.1381846453808624</v>
      </c>
      <c r="H604" s="52">
        <f t="shared" si="453"/>
        <v>0.65903072304615995</v>
      </c>
      <c r="I604" s="52">
        <f t="shared" si="454"/>
        <v>10</v>
      </c>
      <c r="J604" s="52">
        <f t="shared" si="455"/>
        <v>-123</v>
      </c>
      <c r="K604" s="52">
        <f t="shared" si="456"/>
        <v>8.5703345721630519E-3</v>
      </c>
      <c r="L604" s="52">
        <f t="shared" si="457"/>
        <v>6.7755047859386942E-3</v>
      </c>
      <c r="M604" s="52">
        <f t="shared" si="458"/>
        <v>6.7756084708779302E-3</v>
      </c>
      <c r="N604" s="52">
        <f t="shared" si="459"/>
        <v>1.7779616300006573E-5</v>
      </c>
      <c r="O604" s="52">
        <f t="shared" si="435"/>
        <v>6383602.8888864471</v>
      </c>
      <c r="P604" s="52">
        <f t="shared" si="436"/>
        <v>9.6692428880045521E-8</v>
      </c>
      <c r="Q604" s="52">
        <f t="shared" si="460"/>
        <v>0.96823217871713696</v>
      </c>
      <c r="R604" s="52">
        <f t="shared" si="461"/>
        <v>0.6051707168879209</v>
      </c>
      <c r="S604" s="52">
        <f t="shared" si="462"/>
        <v>1.1431468124047284</v>
      </c>
      <c r="T604" s="52">
        <f t="shared" si="463"/>
        <v>1.0086527885255265</v>
      </c>
      <c r="U604" s="52">
        <f t="shared" si="464"/>
        <v>1.8071705482010962</v>
      </c>
      <c r="V604" s="52">
        <f t="shared" si="451"/>
        <v>5.0546225567071803E-3</v>
      </c>
      <c r="W604" s="52">
        <f t="shared" si="465"/>
        <v>4.2582015317955055E-5</v>
      </c>
      <c r="X604" s="52">
        <f t="shared" si="466"/>
        <v>1.6740578955036711E-7</v>
      </c>
      <c r="Y604" s="52">
        <f t="shared" si="437"/>
        <v>4179151.4382029097</v>
      </c>
      <c r="Z604" s="38" t="str">
        <f t="shared" si="467"/>
        <v>S</v>
      </c>
      <c r="AA604" s="38" t="str">
        <f t="shared" si="468"/>
        <v>S</v>
      </c>
      <c r="AB604" s="38" t="str">
        <f t="shared" si="469"/>
        <v>U</v>
      </c>
      <c r="AC604" s="50">
        <f t="shared" si="450"/>
        <v>543252.79520273244</v>
      </c>
      <c r="AD604" s="50">
        <f t="shared" si="438"/>
        <v>4179264.9362238599</v>
      </c>
      <c r="AE604" s="51">
        <f t="shared" si="439"/>
        <v>10</v>
      </c>
      <c r="AF604" s="51" t="str">
        <f t="shared" si="440"/>
        <v>S</v>
      </c>
      <c r="AG604" s="40">
        <f t="shared" si="441"/>
        <v>-122</v>
      </c>
      <c r="AH604" s="41">
        <f t="shared" si="442"/>
        <v>-30</v>
      </c>
      <c r="AI604" s="42">
        <f t="shared" si="443"/>
        <v>-32.241999999999997</v>
      </c>
      <c r="AJ604" s="40">
        <f t="shared" si="444"/>
        <v>37</v>
      </c>
      <c r="AK604" s="41">
        <f t="shared" si="445"/>
        <v>45</v>
      </c>
      <c r="AL604" s="42">
        <f t="shared" si="446"/>
        <v>34.844000000000001</v>
      </c>
      <c r="AM604" s="43" t="str">
        <f t="shared" si="447"/>
        <v>-37º -45' -34,844" S</v>
      </c>
      <c r="AN604" s="43" t="str">
        <f t="shared" si="448"/>
        <v>122º 30' 32,242" W</v>
      </c>
      <c r="AO604" s="43" t="str">
        <f t="shared" si="449"/>
        <v>10 S 543253 4179265</v>
      </c>
    </row>
    <row r="605" spans="5:41" x14ac:dyDescent="0.25">
      <c r="E605" s="53">
        <v>37.795926999999999</v>
      </c>
      <c r="F605" s="53">
        <v>-122.48166000000001</v>
      </c>
      <c r="G605" s="52">
        <f t="shared" si="452"/>
        <v>-2.1377082403082377</v>
      </c>
      <c r="H605" s="52">
        <f t="shared" si="453"/>
        <v>0.65966336999342279</v>
      </c>
      <c r="I605" s="52">
        <f t="shared" si="454"/>
        <v>10</v>
      </c>
      <c r="J605" s="52">
        <f t="shared" si="455"/>
        <v>-123</v>
      </c>
      <c r="K605" s="52">
        <f t="shared" si="456"/>
        <v>9.0467396447877491E-3</v>
      </c>
      <c r="L605" s="52">
        <f t="shared" si="457"/>
        <v>7.1486233109949483E-3</v>
      </c>
      <c r="M605" s="52">
        <f t="shared" si="458"/>
        <v>7.1487450863209042E-3</v>
      </c>
      <c r="N605" s="52">
        <f t="shared" si="459"/>
        <v>1.9817706126690204E-5</v>
      </c>
      <c r="O605" s="52">
        <f t="shared" si="435"/>
        <v>6383616.0124226771</v>
      </c>
      <c r="P605" s="52">
        <f t="shared" si="436"/>
        <v>1.0752998476074032E-7</v>
      </c>
      <c r="Q605" s="52">
        <f t="shared" si="460"/>
        <v>0.96854779397392443</v>
      </c>
      <c r="R605" s="52">
        <f t="shared" si="461"/>
        <v>0.60477460488374912</v>
      </c>
      <c r="S605" s="52">
        <f t="shared" si="462"/>
        <v>1.1439372669803851</v>
      </c>
      <c r="T605" s="52">
        <f t="shared" si="463"/>
        <v>1.009146601456226</v>
      </c>
      <c r="U605" s="52">
        <f t="shared" si="464"/>
        <v>1.8077875380638391</v>
      </c>
      <c r="V605" s="52">
        <f t="shared" si="451"/>
        <v>5.0546225567071803E-3</v>
      </c>
      <c r="W605" s="52">
        <f t="shared" si="465"/>
        <v>4.2582015317955055E-5</v>
      </c>
      <c r="X605" s="52">
        <f t="shared" si="466"/>
        <v>1.6740578955036711E-7</v>
      </c>
      <c r="Y605" s="52">
        <f t="shared" si="437"/>
        <v>4183173.0769282011</v>
      </c>
      <c r="Z605" s="38" t="str">
        <f t="shared" si="467"/>
        <v>S</v>
      </c>
      <c r="AA605" s="38" t="str">
        <f t="shared" si="468"/>
        <v>S</v>
      </c>
      <c r="AB605" s="38" t="str">
        <f t="shared" si="469"/>
        <v>U</v>
      </c>
      <c r="AC605" s="50">
        <f t="shared" si="450"/>
        <v>545634.8452374707</v>
      </c>
      <c r="AD605" s="50">
        <f t="shared" si="438"/>
        <v>4183299.5855679642</v>
      </c>
      <c r="AE605" s="51">
        <f t="shared" si="439"/>
        <v>10</v>
      </c>
      <c r="AF605" s="51" t="str">
        <f t="shared" si="440"/>
        <v>S</v>
      </c>
      <c r="AG605" s="40">
        <f t="shared" si="441"/>
        <v>-122</v>
      </c>
      <c r="AH605" s="41">
        <f t="shared" si="442"/>
        <v>-28</v>
      </c>
      <c r="AI605" s="42">
        <f t="shared" si="443"/>
        <v>-53.975999999999999</v>
      </c>
      <c r="AJ605" s="40">
        <f t="shared" si="444"/>
        <v>37</v>
      </c>
      <c r="AK605" s="41">
        <f t="shared" si="445"/>
        <v>47</v>
      </c>
      <c r="AL605" s="42">
        <f t="shared" si="446"/>
        <v>45.337000000000003</v>
      </c>
      <c r="AM605" s="43" t="str">
        <f t="shared" si="447"/>
        <v>-37º -47' -45,337" S</v>
      </c>
      <c r="AN605" s="43" t="str">
        <f t="shared" si="448"/>
        <v>122º 28' 53,976" W</v>
      </c>
      <c r="AO605" s="43" t="str">
        <f t="shared" si="449"/>
        <v>10 S 545635 4183300</v>
      </c>
    </row>
    <row r="606" spans="5:41" x14ac:dyDescent="0.25">
      <c r="E606" s="53">
        <v>37.777222000000002</v>
      </c>
      <c r="F606" s="53">
        <v>-122.47352600000001</v>
      </c>
      <c r="G606" s="52">
        <f t="shared" si="452"/>
        <v>-2.1375662752268809</v>
      </c>
      <c r="H606" s="52">
        <f t="shared" si="453"/>
        <v>0.65933690615683727</v>
      </c>
      <c r="I606" s="52">
        <f t="shared" si="454"/>
        <v>10</v>
      </c>
      <c r="J606" s="52">
        <f t="shared" si="455"/>
        <v>-123</v>
      </c>
      <c r="K606" s="52">
        <f t="shared" si="456"/>
        <v>9.1887047261445254E-3</v>
      </c>
      <c r="L606" s="52">
        <f t="shared" si="457"/>
        <v>7.2626372585905116E-3</v>
      </c>
      <c r="M606" s="52">
        <f t="shared" si="458"/>
        <v>7.2627649540777895E-3</v>
      </c>
      <c r="N606" s="52">
        <f t="shared" si="459"/>
        <v>2.0441139724991508E-5</v>
      </c>
      <c r="O606" s="52">
        <f t="shared" si="435"/>
        <v>6383609.2397601297</v>
      </c>
      <c r="P606" s="52">
        <f t="shared" si="436"/>
        <v>1.1104366524124615E-7</v>
      </c>
      <c r="Q606" s="52">
        <f t="shared" si="460"/>
        <v>0.96838512111147834</v>
      </c>
      <c r="R606" s="52">
        <f t="shared" si="461"/>
        <v>0.60497920333702548</v>
      </c>
      <c r="S606" s="52">
        <f t="shared" si="462"/>
        <v>1.1435294667125764</v>
      </c>
      <c r="T606" s="52">
        <f t="shared" si="463"/>
        <v>1.0088919008686887</v>
      </c>
      <c r="U606" s="52">
        <f t="shared" si="464"/>
        <v>1.8074693803979509</v>
      </c>
      <c r="V606" s="52">
        <f t="shared" si="451"/>
        <v>5.0546225567071803E-3</v>
      </c>
      <c r="W606" s="52">
        <f t="shared" si="465"/>
        <v>4.2582015317955055E-5</v>
      </c>
      <c r="X606" s="52">
        <f t="shared" si="466"/>
        <v>1.6740578955036711E-7</v>
      </c>
      <c r="Y606" s="52">
        <f t="shared" si="437"/>
        <v>4181097.7937505208</v>
      </c>
      <c r="Z606" s="38" t="str">
        <f t="shared" si="467"/>
        <v>S</v>
      </c>
      <c r="AA606" s="38" t="str">
        <f t="shared" si="468"/>
        <v>S</v>
      </c>
      <c r="AB606" s="38" t="str">
        <f t="shared" si="469"/>
        <v>U</v>
      </c>
      <c r="AC606" s="50">
        <f t="shared" si="450"/>
        <v>546362.65518314997</v>
      </c>
      <c r="AD606" s="50">
        <f t="shared" si="438"/>
        <v>4181228.2820134303</v>
      </c>
      <c r="AE606" s="51">
        <f t="shared" si="439"/>
        <v>10</v>
      </c>
      <c r="AF606" s="51" t="str">
        <f t="shared" si="440"/>
        <v>S</v>
      </c>
      <c r="AG606" s="40">
        <f t="shared" si="441"/>
        <v>-122</v>
      </c>
      <c r="AH606" s="41">
        <f t="shared" si="442"/>
        <v>-28</v>
      </c>
      <c r="AI606" s="42">
        <f t="shared" si="443"/>
        <v>-24.693999999999999</v>
      </c>
      <c r="AJ606" s="40">
        <f t="shared" si="444"/>
        <v>37</v>
      </c>
      <c r="AK606" s="41">
        <f t="shared" si="445"/>
        <v>46</v>
      </c>
      <c r="AL606" s="42">
        <f t="shared" si="446"/>
        <v>37.999000000000002</v>
      </c>
      <c r="AM606" s="43" t="str">
        <f t="shared" si="447"/>
        <v>-37º -46' -37,999" S</v>
      </c>
      <c r="AN606" s="43" t="str">
        <f t="shared" si="448"/>
        <v>122º 28' 24,694" W</v>
      </c>
      <c r="AO606" s="43" t="str">
        <f t="shared" si="449"/>
        <v>10 S 546363 4181228</v>
      </c>
    </row>
    <row r="607" spans="5:41" x14ac:dyDescent="0.25">
      <c r="E607" s="53">
        <v>37.757950000000001</v>
      </c>
      <c r="F607" s="53">
        <v>-122.499735</v>
      </c>
      <c r="G607" s="52">
        <f t="shared" si="452"/>
        <v>-2.138023708570536</v>
      </c>
      <c r="H607" s="52">
        <f t="shared" si="453"/>
        <v>0.659000546303393</v>
      </c>
      <c r="I607" s="52">
        <f t="shared" si="454"/>
        <v>10</v>
      </c>
      <c r="J607" s="52">
        <f t="shared" si="455"/>
        <v>-123</v>
      </c>
      <c r="K607" s="52">
        <f t="shared" si="456"/>
        <v>8.7312713824894139E-3</v>
      </c>
      <c r="L607" s="52">
        <f t="shared" si="457"/>
        <v>6.9028957744854862E-3</v>
      </c>
      <c r="M607" s="52">
        <f t="shared" si="458"/>
        <v>6.9030054185459152E-3</v>
      </c>
      <c r="N607" s="52">
        <f t="shared" si="459"/>
        <v>1.8453353997416322E-5</v>
      </c>
      <c r="O607" s="52">
        <f t="shared" si="435"/>
        <v>6383602.2630134784</v>
      </c>
      <c r="P607" s="52">
        <f t="shared" si="436"/>
        <v>1.0036738174596657E-7</v>
      </c>
      <c r="Q607" s="52">
        <f t="shared" si="460"/>
        <v>0.968217085390217</v>
      </c>
      <c r="R607" s="52">
        <f t="shared" si="461"/>
        <v>0.60518957239618953</v>
      </c>
      <c r="S607" s="52">
        <f t="shared" si="462"/>
        <v>1.1431090889985014</v>
      </c>
      <c r="T607" s="52">
        <f t="shared" si="463"/>
        <v>1.0086292098479235</v>
      </c>
      <c r="U607" s="52">
        <f t="shared" si="464"/>
        <v>1.807141072918071</v>
      </c>
      <c r="V607" s="52">
        <f t="shared" si="451"/>
        <v>5.0546225567071803E-3</v>
      </c>
      <c r="W607" s="52">
        <f t="shared" si="465"/>
        <v>4.2582015317955055E-5</v>
      </c>
      <c r="X607" s="52">
        <f t="shared" si="466"/>
        <v>1.6740578955036711E-7</v>
      </c>
      <c r="Y607" s="52">
        <f t="shared" si="437"/>
        <v>4178959.6099394984</v>
      </c>
      <c r="Z607" s="38" t="str">
        <f t="shared" si="467"/>
        <v>S</v>
      </c>
      <c r="AA607" s="38" t="str">
        <f t="shared" si="468"/>
        <v>S</v>
      </c>
      <c r="AB607" s="38" t="str">
        <f t="shared" si="469"/>
        <v>U</v>
      </c>
      <c r="AC607" s="50">
        <f t="shared" si="450"/>
        <v>544066.04248568835</v>
      </c>
      <c r="AD607" s="50">
        <f t="shared" si="438"/>
        <v>4179077.4088236596</v>
      </c>
      <c r="AE607" s="51">
        <f t="shared" si="439"/>
        <v>10</v>
      </c>
      <c r="AF607" s="51" t="str">
        <f t="shared" si="440"/>
        <v>S</v>
      </c>
      <c r="AG607" s="40">
        <f t="shared" si="441"/>
        <v>-122</v>
      </c>
      <c r="AH607" s="41">
        <f t="shared" si="442"/>
        <v>-29</v>
      </c>
      <c r="AI607" s="42">
        <f t="shared" si="443"/>
        <v>-59.045999999999999</v>
      </c>
      <c r="AJ607" s="40">
        <f t="shared" si="444"/>
        <v>37</v>
      </c>
      <c r="AK607" s="41">
        <f t="shared" si="445"/>
        <v>45</v>
      </c>
      <c r="AL607" s="42">
        <f t="shared" si="446"/>
        <v>28.62</v>
      </c>
      <c r="AM607" s="43" t="str">
        <f t="shared" si="447"/>
        <v>-37º -45' -28,62" S</v>
      </c>
      <c r="AN607" s="43" t="str">
        <f t="shared" si="448"/>
        <v>122º 29' 59,046" W</v>
      </c>
      <c r="AO607" s="43" t="str">
        <f t="shared" si="449"/>
        <v>10 S 544066 4179077</v>
      </c>
    </row>
    <row r="608" spans="5:41" x14ac:dyDescent="0.25">
      <c r="E608" s="53">
        <v>37.770527000000001</v>
      </c>
      <c r="F608" s="53">
        <v>-122.506919</v>
      </c>
      <c r="G608" s="52">
        <f t="shared" si="452"/>
        <v>-2.138149093023999</v>
      </c>
      <c r="H608" s="52">
        <f t="shared" si="453"/>
        <v>0.6592200563634163</v>
      </c>
      <c r="I608" s="52">
        <f t="shared" si="454"/>
        <v>10</v>
      </c>
      <c r="J608" s="52">
        <f t="shared" si="455"/>
        <v>-123</v>
      </c>
      <c r="K608" s="52">
        <f t="shared" si="456"/>
        <v>8.6058869290264184E-3</v>
      </c>
      <c r="L608" s="52">
        <f t="shared" si="457"/>
        <v>6.8026130874784636E-3</v>
      </c>
      <c r="M608" s="52">
        <f t="shared" si="458"/>
        <v>6.8027180219343486E-3</v>
      </c>
      <c r="N608" s="52">
        <f t="shared" si="459"/>
        <v>1.7929187067666774E-5</v>
      </c>
      <c r="O608" s="52">
        <f t="shared" si="435"/>
        <v>6383606.8159321202</v>
      </c>
      <c r="P608" s="52">
        <f t="shared" si="436"/>
        <v>9.7439130913641327E-8</v>
      </c>
      <c r="Q608" s="52">
        <f t="shared" si="460"/>
        <v>0.9683267959847669</v>
      </c>
      <c r="R608" s="52">
        <f t="shared" si="461"/>
        <v>0.60505233418432181</v>
      </c>
      <c r="S608" s="52">
        <f t="shared" si="462"/>
        <v>1.1433834543557997</v>
      </c>
      <c r="T608" s="52">
        <f t="shared" si="463"/>
        <v>1.0088006743129303</v>
      </c>
      <c r="U608" s="52">
        <f t="shared" si="464"/>
        <v>1.8073553861486695</v>
      </c>
      <c r="V608" s="52">
        <f t="shared" si="451"/>
        <v>5.0546225567071803E-3</v>
      </c>
      <c r="W608" s="52">
        <f t="shared" si="465"/>
        <v>4.2582015317955055E-5</v>
      </c>
      <c r="X608" s="52">
        <f t="shared" si="466"/>
        <v>1.6740578955036711E-7</v>
      </c>
      <c r="Y608" s="52">
        <f t="shared" si="437"/>
        <v>4180354.99819582</v>
      </c>
      <c r="Z608" s="38" t="str">
        <f t="shared" si="467"/>
        <v>S</v>
      </c>
      <c r="AA608" s="38" t="str">
        <f t="shared" si="468"/>
        <v>S</v>
      </c>
      <c r="AB608" s="38" t="str">
        <f t="shared" si="469"/>
        <v>U</v>
      </c>
      <c r="AC608" s="50">
        <f t="shared" si="450"/>
        <v>543425.87854214432</v>
      </c>
      <c r="AD608" s="50">
        <f t="shared" si="438"/>
        <v>4180469.4510877416</v>
      </c>
      <c r="AE608" s="51">
        <f t="shared" si="439"/>
        <v>10</v>
      </c>
      <c r="AF608" s="51" t="str">
        <f t="shared" si="440"/>
        <v>S</v>
      </c>
      <c r="AG608" s="40">
        <f t="shared" si="441"/>
        <v>-122</v>
      </c>
      <c r="AH608" s="41">
        <f t="shared" si="442"/>
        <v>-30</v>
      </c>
      <c r="AI608" s="42">
        <f t="shared" si="443"/>
        <v>-24.908000000000001</v>
      </c>
      <c r="AJ608" s="40">
        <f t="shared" si="444"/>
        <v>37</v>
      </c>
      <c r="AK608" s="41">
        <f t="shared" si="445"/>
        <v>46</v>
      </c>
      <c r="AL608" s="42">
        <f t="shared" si="446"/>
        <v>13.897</v>
      </c>
      <c r="AM608" s="43" t="str">
        <f t="shared" si="447"/>
        <v>-37º -46' -13,897" S</v>
      </c>
      <c r="AN608" s="43" t="str">
        <f t="shared" si="448"/>
        <v>122º 30' 24,908" W</v>
      </c>
      <c r="AO608" s="43" t="str">
        <f t="shared" si="449"/>
        <v>10 S 543426 4180469</v>
      </c>
    </row>
    <row r="609" spans="5:41" x14ac:dyDescent="0.25">
      <c r="E609" s="53">
        <v>37.738846000000002</v>
      </c>
      <c r="F609" s="53">
        <v>-122.492569</v>
      </c>
      <c r="G609" s="52">
        <f t="shared" si="452"/>
        <v>-2.1378986382763379</v>
      </c>
      <c r="H609" s="52">
        <f t="shared" si="453"/>
        <v>0.65866711860309191</v>
      </c>
      <c r="I609" s="52">
        <f t="shared" si="454"/>
        <v>10</v>
      </c>
      <c r="J609" s="52">
        <f t="shared" si="455"/>
        <v>-123</v>
      </c>
      <c r="K609" s="52">
        <f t="shared" si="456"/>
        <v>8.8563416766875847E-3</v>
      </c>
      <c r="L609" s="52">
        <f t="shared" si="457"/>
        <v>7.0035808612856848E-3</v>
      </c>
      <c r="M609" s="52">
        <f t="shared" si="458"/>
        <v>7.0036953735410747E-3</v>
      </c>
      <c r="N609" s="52">
        <f t="shared" si="459"/>
        <v>1.8982542197121255E-5</v>
      </c>
      <c r="O609" s="52">
        <f t="shared" si="435"/>
        <v>6383595.348304349</v>
      </c>
      <c r="P609" s="52">
        <f t="shared" si="436"/>
        <v>1.0337008919437259E-7</v>
      </c>
      <c r="Q609" s="52">
        <f t="shared" si="460"/>
        <v>0.96805008203267862</v>
      </c>
      <c r="R609" s="52">
        <f t="shared" si="461"/>
        <v>0.6053976750526413</v>
      </c>
      <c r="S609" s="52">
        <f t="shared" si="462"/>
        <v>1.1426921596194313</v>
      </c>
      <c r="T609" s="52">
        <f t="shared" si="463"/>
        <v>1.0083685384777339</v>
      </c>
      <c r="U609" s="52">
        <f t="shared" si="464"/>
        <v>1.8068151205234593</v>
      </c>
      <c r="V609" s="52">
        <f t="shared" si="451"/>
        <v>5.0546225567071803E-3</v>
      </c>
      <c r="W609" s="52">
        <f t="shared" si="465"/>
        <v>4.2582015317955055E-5</v>
      </c>
      <c r="X609" s="52">
        <f t="shared" si="466"/>
        <v>1.6740578955036711E-7</v>
      </c>
      <c r="Y609" s="52">
        <f t="shared" si="437"/>
        <v>4176840.0722583286</v>
      </c>
      <c r="Z609" s="38" t="str">
        <f t="shared" si="467"/>
        <v>S</v>
      </c>
      <c r="AA609" s="38" t="str">
        <f t="shared" si="468"/>
        <v>S</v>
      </c>
      <c r="AB609" s="38" t="str">
        <f t="shared" si="469"/>
        <v>U</v>
      </c>
      <c r="AC609" s="50">
        <f t="shared" si="450"/>
        <v>544708.75874799362</v>
      </c>
      <c r="AD609" s="50">
        <f t="shared" si="438"/>
        <v>4176961.2491389234</v>
      </c>
      <c r="AE609" s="51">
        <f t="shared" si="439"/>
        <v>10</v>
      </c>
      <c r="AF609" s="51" t="str">
        <f t="shared" si="440"/>
        <v>S</v>
      </c>
      <c r="AG609" s="40">
        <f t="shared" si="441"/>
        <v>-122</v>
      </c>
      <c r="AH609" s="41">
        <f t="shared" si="442"/>
        <v>-29</v>
      </c>
      <c r="AI609" s="42">
        <f t="shared" si="443"/>
        <v>-33.247999999999998</v>
      </c>
      <c r="AJ609" s="40">
        <f t="shared" si="444"/>
        <v>37</v>
      </c>
      <c r="AK609" s="41">
        <f t="shared" si="445"/>
        <v>44</v>
      </c>
      <c r="AL609" s="42">
        <f t="shared" si="446"/>
        <v>19.846</v>
      </c>
      <c r="AM609" s="43" t="str">
        <f t="shared" si="447"/>
        <v>-37º -44' -19,846" S</v>
      </c>
      <c r="AN609" s="43" t="str">
        <f t="shared" si="448"/>
        <v>122º 29' 33,248" W</v>
      </c>
      <c r="AO609" s="43" t="str">
        <f t="shared" si="449"/>
        <v>10 S 544709 4176961</v>
      </c>
    </row>
    <row r="610" spans="5:41" x14ac:dyDescent="0.25">
      <c r="E610" s="53">
        <v>37.714018000000003</v>
      </c>
      <c r="F610" s="53">
        <v>-122.473697</v>
      </c>
      <c r="G610" s="52">
        <f t="shared" si="452"/>
        <v>-2.1375692597399016</v>
      </c>
      <c r="H610" s="52">
        <f t="shared" si="453"/>
        <v>0.65823378825640677</v>
      </c>
      <c r="I610" s="52">
        <f t="shared" si="454"/>
        <v>10</v>
      </c>
      <c r="J610" s="52">
        <f t="shared" si="455"/>
        <v>-123</v>
      </c>
      <c r="K610" s="52">
        <f t="shared" si="456"/>
        <v>9.1857202131238047E-3</v>
      </c>
      <c r="L610" s="52">
        <f t="shared" si="457"/>
        <v>7.2664812594601755E-3</v>
      </c>
      <c r="M610" s="52">
        <f t="shared" si="458"/>
        <v>7.2666091578209094E-3</v>
      </c>
      <c r="N610" s="52">
        <f t="shared" si="459"/>
        <v>2.0416204301820784E-5</v>
      </c>
      <c r="O610" s="52">
        <f t="shared" si="435"/>
        <v>6383586.3636072604</v>
      </c>
      <c r="P610" s="52">
        <f t="shared" si="436"/>
        <v>1.1135127136486244E-7</v>
      </c>
      <c r="Q610" s="52">
        <f t="shared" si="460"/>
        <v>0.96783239733224269</v>
      </c>
      <c r="R610" s="52">
        <f t="shared" si="461"/>
        <v>0.60566748574204576</v>
      </c>
      <c r="S610" s="52">
        <f t="shared" si="462"/>
        <v>1.142149986922528</v>
      </c>
      <c r="T610" s="52">
        <f t="shared" si="463"/>
        <v>1.0080293616274074</v>
      </c>
      <c r="U610" s="52">
        <f t="shared" si="464"/>
        <v>1.8063907504260197</v>
      </c>
      <c r="V610" s="52">
        <f t="shared" si="451"/>
        <v>5.0546225567071803E-3</v>
      </c>
      <c r="W610" s="52">
        <f t="shared" si="465"/>
        <v>4.2582015317955055E-5</v>
      </c>
      <c r="X610" s="52">
        <f t="shared" si="466"/>
        <v>1.6740578955036711E-7</v>
      </c>
      <c r="Y610" s="52">
        <f t="shared" si="437"/>
        <v>4174085.4823848051</v>
      </c>
      <c r="Z610" s="38" t="str">
        <f t="shared" si="467"/>
        <v>S</v>
      </c>
      <c r="AA610" s="38" t="str">
        <f t="shared" si="468"/>
        <v>S</v>
      </c>
      <c r="AB610" s="38" t="str">
        <f t="shared" si="469"/>
        <v>U</v>
      </c>
      <c r="AC610" s="50">
        <f t="shared" si="450"/>
        <v>546387.02885128069</v>
      </c>
      <c r="AD610" s="50">
        <f t="shared" si="438"/>
        <v>4174215.811002695</v>
      </c>
      <c r="AE610" s="51">
        <f t="shared" si="439"/>
        <v>10</v>
      </c>
      <c r="AF610" s="51" t="str">
        <f t="shared" si="440"/>
        <v>S</v>
      </c>
      <c r="AG610" s="40">
        <f t="shared" si="441"/>
        <v>-122</v>
      </c>
      <c r="AH610" s="41">
        <f t="shared" si="442"/>
        <v>-28</v>
      </c>
      <c r="AI610" s="42">
        <f t="shared" si="443"/>
        <v>-25.309000000000001</v>
      </c>
      <c r="AJ610" s="40">
        <f t="shared" si="444"/>
        <v>37</v>
      </c>
      <c r="AK610" s="41">
        <f t="shared" si="445"/>
        <v>42</v>
      </c>
      <c r="AL610" s="42">
        <f t="shared" si="446"/>
        <v>50.465000000000003</v>
      </c>
      <c r="AM610" s="43" t="str">
        <f t="shared" si="447"/>
        <v>-37º -42' -50,465" S</v>
      </c>
      <c r="AN610" s="43" t="str">
        <f t="shared" si="448"/>
        <v>122º 28' 25,309" W</v>
      </c>
      <c r="AO610" s="43" t="str">
        <f t="shared" si="449"/>
        <v>10 S 546387 4174216</v>
      </c>
    </row>
    <row r="611" spans="5:41" x14ac:dyDescent="0.25">
      <c r="E611" s="53">
        <v>37.737366000000002</v>
      </c>
      <c r="F611" s="53">
        <v>-122.501374</v>
      </c>
      <c r="G611" s="52">
        <f t="shared" si="452"/>
        <v>-2.1380523145169761</v>
      </c>
      <c r="H611" s="52">
        <f t="shared" si="453"/>
        <v>0.65864128773016251</v>
      </c>
      <c r="I611" s="52">
        <f t="shared" si="454"/>
        <v>10</v>
      </c>
      <c r="J611" s="52">
        <f t="shared" si="455"/>
        <v>-123</v>
      </c>
      <c r="K611" s="52">
        <f t="shared" si="456"/>
        <v>8.7026654360493616E-3</v>
      </c>
      <c r="L611" s="52">
        <f t="shared" si="457"/>
        <v>6.8821946168403821E-3</v>
      </c>
      <c r="M611" s="52">
        <f t="shared" si="458"/>
        <v>6.8823032773998065E-3</v>
      </c>
      <c r="N611" s="52">
        <f t="shared" si="459"/>
        <v>1.8329226692759271E-5</v>
      </c>
      <c r="O611" s="52">
        <f t="shared" si="435"/>
        <v>6383594.812667829</v>
      </c>
      <c r="P611" s="52">
        <f t="shared" si="436"/>
        <v>9.9821794354655685E-8</v>
      </c>
      <c r="Q611" s="52">
        <f t="shared" si="460"/>
        <v>0.96803712619998694</v>
      </c>
      <c r="R611" s="52">
        <f t="shared" si="461"/>
        <v>0.60541377892039716</v>
      </c>
      <c r="S611" s="52">
        <f t="shared" si="462"/>
        <v>1.142659850830156</v>
      </c>
      <c r="T611" s="52">
        <f t="shared" si="463"/>
        <v>1.0083483328527163</v>
      </c>
      <c r="U611" s="52">
        <f t="shared" si="464"/>
        <v>1.8067898476926558</v>
      </c>
      <c r="V611" s="52">
        <f t="shared" si="451"/>
        <v>5.0546225567071803E-3</v>
      </c>
      <c r="W611" s="52">
        <f t="shared" si="465"/>
        <v>4.2582015317955055E-5</v>
      </c>
      <c r="X611" s="52">
        <f t="shared" si="466"/>
        <v>1.6740578955036711E-7</v>
      </c>
      <c r="Y611" s="52">
        <f t="shared" si="437"/>
        <v>4176675.8705059937</v>
      </c>
      <c r="Z611" s="38" t="str">
        <f t="shared" si="467"/>
        <v>S</v>
      </c>
      <c r="AA611" s="38" t="str">
        <f t="shared" si="468"/>
        <v>S</v>
      </c>
      <c r="AB611" s="38" t="str">
        <f t="shared" si="469"/>
        <v>U</v>
      </c>
      <c r="AC611" s="50">
        <f t="shared" si="450"/>
        <v>543933.83696266764</v>
      </c>
      <c r="AD611" s="50">
        <f t="shared" si="438"/>
        <v>4176792.8768741097</v>
      </c>
      <c r="AE611" s="51">
        <f t="shared" si="439"/>
        <v>10</v>
      </c>
      <c r="AF611" s="51" t="str">
        <f t="shared" si="440"/>
        <v>S</v>
      </c>
      <c r="AG611" s="40">
        <f t="shared" si="441"/>
        <v>-122</v>
      </c>
      <c r="AH611" s="41">
        <f t="shared" si="442"/>
        <v>-30</v>
      </c>
      <c r="AI611" s="42">
        <f t="shared" si="443"/>
        <v>-4.9459999999999997</v>
      </c>
      <c r="AJ611" s="40">
        <f t="shared" si="444"/>
        <v>37</v>
      </c>
      <c r="AK611" s="41">
        <f t="shared" si="445"/>
        <v>44</v>
      </c>
      <c r="AL611" s="42">
        <f t="shared" si="446"/>
        <v>14.518000000000001</v>
      </c>
      <c r="AM611" s="43" t="str">
        <f t="shared" si="447"/>
        <v>-37º -44' -14,518" S</v>
      </c>
      <c r="AN611" s="43" t="str">
        <f t="shared" si="448"/>
        <v>122º 30' 4,946" W</v>
      </c>
      <c r="AO611" s="43" t="str">
        <f t="shared" si="449"/>
        <v>10 S 543934 4176793</v>
      </c>
    </row>
    <row r="612" spans="5:41" x14ac:dyDescent="0.25">
      <c r="E612" s="53">
        <v>37.757786000000003</v>
      </c>
      <c r="F612" s="53">
        <v>-122.486152</v>
      </c>
      <c r="G612" s="52">
        <f t="shared" si="452"/>
        <v>-2.1377866404982377</v>
      </c>
      <c r="H612" s="52">
        <f t="shared" si="453"/>
        <v>0.65899768396341973</v>
      </c>
      <c r="I612" s="52">
        <f t="shared" si="454"/>
        <v>10</v>
      </c>
      <c r="J612" s="52">
        <f t="shared" si="455"/>
        <v>-123</v>
      </c>
      <c r="K612" s="52">
        <f t="shared" si="456"/>
        <v>8.9683394547876993E-3</v>
      </c>
      <c r="L612" s="52">
        <f t="shared" si="457"/>
        <v>7.0903312659120763E-3</v>
      </c>
      <c r="M612" s="52">
        <f t="shared" si="458"/>
        <v>7.0904500864253902E-3</v>
      </c>
      <c r="N612" s="52">
        <f t="shared" si="459"/>
        <v>1.9469024455820438E-5</v>
      </c>
      <c r="O612" s="52">
        <f t="shared" si="435"/>
        <v>6383602.2036483698</v>
      </c>
      <c r="P612" s="52">
        <f t="shared" si="436"/>
        <v>1.058926215761618E-7</v>
      </c>
      <c r="Q612" s="52">
        <f t="shared" si="460"/>
        <v>0.96821565356705752</v>
      </c>
      <c r="R612" s="52">
        <f t="shared" si="461"/>
        <v>0.60519136070542567</v>
      </c>
      <c r="S612" s="52">
        <f t="shared" si="462"/>
        <v>1.1431055107469485</v>
      </c>
      <c r="T612" s="52">
        <f t="shared" si="463"/>
        <v>1.0086269732365678</v>
      </c>
      <c r="U612" s="52">
        <f t="shared" si="464"/>
        <v>1.8071382768986846</v>
      </c>
      <c r="V612" s="52">
        <f t="shared" si="451"/>
        <v>5.0546225567071803E-3</v>
      </c>
      <c r="W612" s="52">
        <f t="shared" si="465"/>
        <v>4.2582015317955055E-5</v>
      </c>
      <c r="X612" s="52">
        <f t="shared" si="466"/>
        <v>1.6740578955036711E-7</v>
      </c>
      <c r="Y612" s="52">
        <f t="shared" si="437"/>
        <v>4178941.4145490211</v>
      </c>
      <c r="Z612" s="38" t="str">
        <f t="shared" si="467"/>
        <v>S</v>
      </c>
      <c r="AA612" s="38" t="str">
        <f t="shared" si="468"/>
        <v>S</v>
      </c>
      <c r="AB612" s="38" t="str">
        <f t="shared" si="469"/>
        <v>U</v>
      </c>
      <c r="AC612" s="50">
        <f t="shared" si="450"/>
        <v>545262.61439422285</v>
      </c>
      <c r="AD612" s="50">
        <f t="shared" si="438"/>
        <v>4179065.6970696007</v>
      </c>
      <c r="AE612" s="51">
        <f t="shared" si="439"/>
        <v>10</v>
      </c>
      <c r="AF612" s="51" t="str">
        <f t="shared" si="440"/>
        <v>S</v>
      </c>
      <c r="AG612" s="40">
        <f t="shared" si="441"/>
        <v>-122</v>
      </c>
      <c r="AH612" s="41">
        <f t="shared" si="442"/>
        <v>-29</v>
      </c>
      <c r="AI612" s="42">
        <f t="shared" si="443"/>
        <v>-10.147</v>
      </c>
      <c r="AJ612" s="40">
        <f t="shared" si="444"/>
        <v>37</v>
      </c>
      <c r="AK612" s="41">
        <f t="shared" si="445"/>
        <v>45</v>
      </c>
      <c r="AL612" s="42">
        <f t="shared" si="446"/>
        <v>28.03</v>
      </c>
      <c r="AM612" s="43" t="str">
        <f t="shared" si="447"/>
        <v>-37º -45' -28,03" S</v>
      </c>
      <c r="AN612" s="43" t="str">
        <f t="shared" si="448"/>
        <v>122º 29' 10,147" W</v>
      </c>
      <c r="AO612" s="43" t="str">
        <f t="shared" si="449"/>
        <v>10 S 545263 4179066</v>
      </c>
    </row>
    <row r="613" spans="5:41" x14ac:dyDescent="0.25">
      <c r="E613" s="53">
        <v>37.763233</v>
      </c>
      <c r="F613" s="53">
        <v>-122.501186</v>
      </c>
      <c r="G613" s="52">
        <f t="shared" si="452"/>
        <v>-2.1380490332979822</v>
      </c>
      <c r="H613" s="52">
        <f t="shared" si="453"/>
        <v>0.65909275204777584</v>
      </c>
      <c r="I613" s="52">
        <f t="shared" si="454"/>
        <v>10</v>
      </c>
      <c r="J613" s="52">
        <f t="shared" si="455"/>
        <v>-123</v>
      </c>
      <c r="K613" s="52">
        <f t="shared" si="456"/>
        <v>8.7059466550432063E-3</v>
      </c>
      <c r="L613" s="52">
        <f t="shared" si="457"/>
        <v>6.8823831275987412E-3</v>
      </c>
      <c r="M613" s="52">
        <f t="shared" si="458"/>
        <v>6.8824917970875575E-3</v>
      </c>
      <c r="N613" s="52">
        <f t="shared" si="459"/>
        <v>1.834733445549297E-5</v>
      </c>
      <c r="O613" s="52">
        <f t="shared" si="435"/>
        <v>6383604.1754142065</v>
      </c>
      <c r="P613" s="52">
        <f t="shared" si="436"/>
        <v>9.9757495251390862E-8</v>
      </c>
      <c r="Q613" s="52">
        <f t="shared" si="460"/>
        <v>0.96826319232863289</v>
      </c>
      <c r="R613" s="52">
        <f t="shared" si="461"/>
        <v>0.60513194787275448</v>
      </c>
      <c r="S613" s="52">
        <f t="shared" si="462"/>
        <v>1.1432243482120923</v>
      </c>
      <c r="T613" s="52">
        <f t="shared" si="463"/>
        <v>1.0087012481272579</v>
      </c>
      <c r="U613" s="52">
        <f t="shared" si="464"/>
        <v>1.8072311223559703</v>
      </c>
      <c r="V613" s="52">
        <f t="shared" si="451"/>
        <v>5.0546225567071803E-3</v>
      </c>
      <c r="W613" s="52">
        <f t="shared" si="465"/>
        <v>4.2582015317955055E-5</v>
      </c>
      <c r="X613" s="52">
        <f t="shared" si="466"/>
        <v>1.6740578955036711E-7</v>
      </c>
      <c r="Y613" s="52">
        <f t="shared" si="437"/>
        <v>4179545.7458689199</v>
      </c>
      <c r="Z613" s="38" t="str">
        <f t="shared" si="467"/>
        <v>S</v>
      </c>
      <c r="AA613" s="38" t="str">
        <f t="shared" si="468"/>
        <v>S</v>
      </c>
      <c r="AB613" s="38" t="str">
        <f t="shared" si="469"/>
        <v>U</v>
      </c>
      <c r="AC613" s="50">
        <f t="shared" si="450"/>
        <v>543935.10483409406</v>
      </c>
      <c r="AD613" s="50">
        <f t="shared" si="438"/>
        <v>4179662.8680014415</v>
      </c>
      <c r="AE613" s="51">
        <f t="shared" si="439"/>
        <v>10</v>
      </c>
      <c r="AF613" s="51" t="str">
        <f t="shared" si="440"/>
        <v>S</v>
      </c>
      <c r="AG613" s="40">
        <f t="shared" si="441"/>
        <v>-122</v>
      </c>
      <c r="AH613" s="41">
        <f t="shared" si="442"/>
        <v>-30</v>
      </c>
      <c r="AI613" s="42">
        <f t="shared" si="443"/>
        <v>-4.2699999999999996</v>
      </c>
      <c r="AJ613" s="40">
        <f t="shared" si="444"/>
        <v>37</v>
      </c>
      <c r="AK613" s="41">
        <f t="shared" si="445"/>
        <v>45</v>
      </c>
      <c r="AL613" s="42">
        <f t="shared" si="446"/>
        <v>47.639000000000003</v>
      </c>
      <c r="AM613" s="43" t="str">
        <f t="shared" si="447"/>
        <v>-37º -45' -47,639" S</v>
      </c>
      <c r="AN613" s="43" t="str">
        <f t="shared" si="448"/>
        <v>122º 30' 4,27" W</v>
      </c>
      <c r="AO613" s="43" t="str">
        <f t="shared" si="449"/>
        <v>10 S 543935 4179663</v>
      </c>
    </row>
    <row r="614" spans="5:41" x14ac:dyDescent="0.25">
      <c r="E614" s="53">
        <v>37.779798999999997</v>
      </c>
      <c r="F614" s="53">
        <v>-122.511375</v>
      </c>
      <c r="G614" s="52">
        <f t="shared" si="452"/>
        <v>-2.1382268648954681</v>
      </c>
      <c r="H614" s="52">
        <f t="shared" si="453"/>
        <v>0.65938188329166114</v>
      </c>
      <c r="I614" s="52">
        <f t="shared" si="454"/>
        <v>10</v>
      </c>
      <c r="J614" s="52">
        <f t="shared" si="455"/>
        <v>-123</v>
      </c>
      <c r="K614" s="52">
        <f t="shared" si="456"/>
        <v>8.5281150575573506E-3</v>
      </c>
      <c r="L614" s="52">
        <f t="shared" si="457"/>
        <v>6.7402936207081043E-3</v>
      </c>
      <c r="M614" s="52">
        <f t="shared" si="458"/>
        <v>6.7403956975044142E-3</v>
      </c>
      <c r="N614" s="52">
        <f t="shared" si="459"/>
        <v>1.7608060188578634E-5</v>
      </c>
      <c r="O614" s="52">
        <f t="shared" si="435"/>
        <v>6383610.1727653788</v>
      </c>
      <c r="P614" s="52">
        <f t="shared" si="436"/>
        <v>9.5637962537185761E-8</v>
      </c>
      <c r="Q614" s="52">
        <f t="shared" si="460"/>
        <v>0.96840755717937876</v>
      </c>
      <c r="R614" s="52">
        <f t="shared" si="461"/>
        <v>0.60495104015894596</v>
      </c>
      <c r="S614" s="52">
        <f t="shared" si="462"/>
        <v>1.1435856618813505</v>
      </c>
      <c r="T614" s="52">
        <f t="shared" si="463"/>
        <v>1.0089270064507494</v>
      </c>
      <c r="U614" s="52">
        <f t="shared" si="464"/>
        <v>1.8075132418870863</v>
      </c>
      <c r="V614" s="52">
        <f t="shared" si="451"/>
        <v>5.0546225567071803E-3</v>
      </c>
      <c r="W614" s="52">
        <f t="shared" si="465"/>
        <v>4.2582015317955055E-5</v>
      </c>
      <c r="X614" s="52">
        <f t="shared" si="466"/>
        <v>1.6740578955036711E-7</v>
      </c>
      <c r="Y614" s="52">
        <f t="shared" si="437"/>
        <v>4181383.7064696159</v>
      </c>
      <c r="Z614" s="38" t="str">
        <f t="shared" si="467"/>
        <v>S</v>
      </c>
      <c r="AA614" s="38" t="str">
        <f t="shared" si="468"/>
        <v>S</v>
      </c>
      <c r="AB614" s="38" t="str">
        <f t="shared" si="469"/>
        <v>U</v>
      </c>
      <c r="AC614" s="50">
        <f t="shared" si="450"/>
        <v>543028.05991475843</v>
      </c>
      <c r="AD614" s="50">
        <f t="shared" si="438"/>
        <v>4181496.1094725085</v>
      </c>
      <c r="AE614" s="51">
        <f t="shared" si="439"/>
        <v>10</v>
      </c>
      <c r="AF614" s="51" t="str">
        <f t="shared" si="440"/>
        <v>S</v>
      </c>
      <c r="AG614" s="40">
        <f t="shared" si="441"/>
        <v>-122</v>
      </c>
      <c r="AH614" s="41">
        <f t="shared" si="442"/>
        <v>-30</v>
      </c>
      <c r="AI614" s="42">
        <f t="shared" si="443"/>
        <v>-40.950000000000003</v>
      </c>
      <c r="AJ614" s="40">
        <f t="shared" si="444"/>
        <v>37</v>
      </c>
      <c r="AK614" s="41">
        <f t="shared" si="445"/>
        <v>46</v>
      </c>
      <c r="AL614" s="42">
        <f t="shared" si="446"/>
        <v>47.276000000000003</v>
      </c>
      <c r="AM614" s="43" t="str">
        <f t="shared" si="447"/>
        <v>-37º -46' -47,276" S</v>
      </c>
      <c r="AN614" s="43" t="str">
        <f t="shared" si="448"/>
        <v>122º 30' 40,95" W</v>
      </c>
      <c r="AO614" s="43" t="str">
        <f t="shared" si="449"/>
        <v>10 S 543028 4181496</v>
      </c>
    </row>
    <row r="615" spans="5:41" x14ac:dyDescent="0.25">
      <c r="E615" s="53">
        <v>37.776884000000003</v>
      </c>
      <c r="F615" s="53">
        <v>-122.388852</v>
      </c>
      <c r="G615" s="52">
        <f t="shared" si="452"/>
        <v>-2.1360884351360472</v>
      </c>
      <c r="H615" s="52">
        <f t="shared" si="453"/>
        <v>0.65933100694396563</v>
      </c>
      <c r="I615" s="52">
        <f t="shared" si="454"/>
        <v>10</v>
      </c>
      <c r="J615" s="52">
        <f t="shared" si="455"/>
        <v>-123</v>
      </c>
      <c r="K615" s="52">
        <f t="shared" si="456"/>
        <v>1.0666544816978263E-2</v>
      </c>
      <c r="L615" s="52">
        <f t="shared" si="457"/>
        <v>8.4307008932858005E-3</v>
      </c>
      <c r="M615" s="52">
        <f t="shared" si="458"/>
        <v>8.4309006439864873E-3</v>
      </c>
      <c r="N615" s="52">
        <f t="shared" si="459"/>
        <v>2.7545181519594841E-5</v>
      </c>
      <c r="O615" s="52">
        <f t="shared" si="435"/>
        <v>6383609.1173885474</v>
      </c>
      <c r="P615" s="52">
        <f t="shared" si="436"/>
        <v>1.4963794093604391E-7</v>
      </c>
      <c r="Q615" s="52">
        <f t="shared" si="460"/>
        <v>0.96838217780960478</v>
      </c>
      <c r="R615" s="52">
        <f t="shared" si="461"/>
        <v>0.60498289664626359</v>
      </c>
      <c r="S615" s="52">
        <f t="shared" si="462"/>
        <v>1.143522095848768</v>
      </c>
      <c r="T615" s="52">
        <f t="shared" si="463"/>
        <v>1.0088872960481419</v>
      </c>
      <c r="U615" s="52">
        <f t="shared" si="464"/>
        <v>1.8074636268328821</v>
      </c>
      <c r="V615" s="52">
        <f t="shared" si="451"/>
        <v>5.0546225567071803E-3</v>
      </c>
      <c r="W615" s="52">
        <f t="shared" si="465"/>
        <v>4.2582015317955055E-5</v>
      </c>
      <c r="X615" s="52">
        <f t="shared" si="466"/>
        <v>1.6740578955036711E-7</v>
      </c>
      <c r="Y615" s="52">
        <f t="shared" si="437"/>
        <v>4181060.2933721412</v>
      </c>
      <c r="Z615" s="38" t="str">
        <f t="shared" si="467"/>
        <v>S</v>
      </c>
      <c r="AA615" s="38" t="str">
        <f t="shared" si="468"/>
        <v>S</v>
      </c>
      <c r="AB615" s="38" t="str">
        <f t="shared" si="469"/>
        <v>U</v>
      </c>
      <c r="AC615" s="50">
        <f t="shared" si="450"/>
        <v>553819.57690323249</v>
      </c>
      <c r="AD615" s="50">
        <f t="shared" si="438"/>
        <v>4181236.1310703419</v>
      </c>
      <c r="AE615" s="51">
        <f t="shared" si="439"/>
        <v>10</v>
      </c>
      <c r="AF615" s="51" t="str">
        <f t="shared" si="440"/>
        <v>S</v>
      </c>
      <c r="AG615" s="40">
        <f t="shared" si="441"/>
        <v>-122</v>
      </c>
      <c r="AH615" s="41">
        <f t="shared" si="442"/>
        <v>-23</v>
      </c>
      <c r="AI615" s="42">
        <f t="shared" si="443"/>
        <v>-19.867000000000001</v>
      </c>
      <c r="AJ615" s="40">
        <f t="shared" si="444"/>
        <v>37</v>
      </c>
      <c r="AK615" s="41">
        <f t="shared" si="445"/>
        <v>46</v>
      </c>
      <c r="AL615" s="42">
        <f t="shared" si="446"/>
        <v>36.781999999999996</v>
      </c>
      <c r="AM615" s="43" t="str">
        <f t="shared" si="447"/>
        <v>-37º -46' -36,782" S</v>
      </c>
      <c r="AN615" s="43" t="str">
        <f t="shared" si="448"/>
        <v>122º 23' 19,867" W</v>
      </c>
      <c r="AO615" s="43" t="str">
        <f t="shared" si="449"/>
        <v>10 S 553820 4181236</v>
      </c>
    </row>
    <row r="616" spans="5:41" x14ac:dyDescent="0.25">
      <c r="E616" s="53">
        <v>37.76481628418</v>
      </c>
      <c r="F616" s="53">
        <v>-122.41996765137</v>
      </c>
      <c r="G616" s="52">
        <f t="shared" si="452"/>
        <v>-2.1366315057013563</v>
      </c>
      <c r="H616" s="52">
        <f t="shared" si="453"/>
        <v>0.65912038556971153</v>
      </c>
      <c r="I616" s="52">
        <f t="shared" si="454"/>
        <v>10</v>
      </c>
      <c r="J616" s="52">
        <f t="shared" si="455"/>
        <v>-123</v>
      </c>
      <c r="K616" s="52">
        <f t="shared" si="456"/>
        <v>1.0123474251669151E-2</v>
      </c>
      <c r="L616" s="52">
        <f t="shared" si="457"/>
        <v>8.0027858792075957E-3</v>
      </c>
      <c r="M616" s="52">
        <f t="shared" si="458"/>
        <v>8.0029567307979502E-3</v>
      </c>
      <c r="N616" s="52">
        <f t="shared" si="459"/>
        <v>2.4808984633972742E-5</v>
      </c>
      <c r="O616" s="52">
        <f t="shared" si="435"/>
        <v>6383604.7485675784</v>
      </c>
      <c r="P616" s="52">
        <f t="shared" si="436"/>
        <v>1.3487655820669908E-7</v>
      </c>
      <c r="Q616" s="52">
        <f t="shared" si="460"/>
        <v>0.96827700389533178</v>
      </c>
      <c r="R616" s="52">
        <f t="shared" si="461"/>
        <v>0.60511467172777711</v>
      </c>
      <c r="S616" s="52">
        <f t="shared" si="462"/>
        <v>1.1432588875173775</v>
      </c>
      <c r="T616" s="52">
        <f t="shared" si="463"/>
        <v>1.0087228335699774</v>
      </c>
      <c r="U616" s="52">
        <f t="shared" si="464"/>
        <v>1.8072581021306717</v>
      </c>
      <c r="V616" s="52">
        <f t="shared" si="451"/>
        <v>5.0546225567071803E-3</v>
      </c>
      <c r="W616" s="52">
        <f t="shared" si="465"/>
        <v>4.2582015317955055E-5</v>
      </c>
      <c r="X616" s="52">
        <f t="shared" si="466"/>
        <v>1.6740578955036711E-7</v>
      </c>
      <c r="Y616" s="52">
        <f t="shared" si="437"/>
        <v>4179721.4074790645</v>
      </c>
      <c r="Z616" s="38" t="str">
        <f t="shared" si="467"/>
        <v>S</v>
      </c>
      <c r="AA616" s="38" t="str">
        <f t="shared" si="468"/>
        <v>S</v>
      </c>
      <c r="AB616" s="38" t="str">
        <f t="shared" si="469"/>
        <v>U</v>
      </c>
      <c r="AC616" s="50">
        <f t="shared" si="450"/>
        <v>551087.71488614765</v>
      </c>
      <c r="AD616" s="50">
        <f t="shared" si="438"/>
        <v>4179879.7782525416</v>
      </c>
      <c r="AE616" s="51">
        <f t="shared" si="439"/>
        <v>10</v>
      </c>
      <c r="AF616" s="51" t="str">
        <f t="shared" si="440"/>
        <v>S</v>
      </c>
      <c r="AG616" s="40">
        <f t="shared" si="441"/>
        <v>-122</v>
      </c>
      <c r="AH616" s="41">
        <f t="shared" si="442"/>
        <v>-25</v>
      </c>
      <c r="AI616" s="42">
        <f t="shared" si="443"/>
        <v>-11.884</v>
      </c>
      <c r="AJ616" s="40">
        <f t="shared" si="444"/>
        <v>37</v>
      </c>
      <c r="AK616" s="41">
        <f t="shared" si="445"/>
        <v>45</v>
      </c>
      <c r="AL616" s="42">
        <f t="shared" si="446"/>
        <v>53.338999999999999</v>
      </c>
      <c r="AM616" s="43" t="str">
        <f t="shared" si="447"/>
        <v>-37º -45' -53,339" S</v>
      </c>
      <c r="AN616" s="43" t="str">
        <f t="shared" si="448"/>
        <v>122º 25' 11,884" W</v>
      </c>
      <c r="AO616" s="43" t="str">
        <f t="shared" si="449"/>
        <v>10 S 551088 4179880</v>
      </c>
    </row>
    <row r="617" spans="5:41" x14ac:dyDescent="0.25">
      <c r="E617" s="53">
        <v>37.719726999999999</v>
      </c>
      <c r="F617" s="53">
        <v>-122.44903600000001</v>
      </c>
      <c r="G617" s="52">
        <f t="shared" si="452"/>
        <v>-2.1371388440930672</v>
      </c>
      <c r="H617" s="52">
        <f t="shared" si="453"/>
        <v>0.65833342910340309</v>
      </c>
      <c r="I617" s="52">
        <f t="shared" si="454"/>
        <v>10</v>
      </c>
      <c r="J617" s="52">
        <f t="shared" si="455"/>
        <v>-123</v>
      </c>
      <c r="K617" s="52">
        <f t="shared" si="456"/>
        <v>9.6161358599582414E-3</v>
      </c>
      <c r="L617" s="52">
        <f t="shared" si="457"/>
        <v>7.6063706375234822E-3</v>
      </c>
      <c r="M617" s="52">
        <f t="shared" si="458"/>
        <v>7.6065173362259699E-3</v>
      </c>
      <c r="N617" s="52">
        <f t="shared" si="459"/>
        <v>2.237551562456197E-5</v>
      </c>
      <c r="O617" s="52">
        <f t="shared" si="435"/>
        <v>6383588.4293841822</v>
      </c>
      <c r="P617" s="52">
        <f t="shared" si="436"/>
        <v>1.2199340784920246E-7</v>
      </c>
      <c r="Q617" s="52">
        <f t="shared" si="460"/>
        <v>0.96788251655290103</v>
      </c>
      <c r="R617" s="52">
        <f t="shared" si="461"/>
        <v>0.60560550945845892</v>
      </c>
      <c r="S617" s="52">
        <f t="shared" si="462"/>
        <v>1.1422746873798535</v>
      </c>
      <c r="T617" s="52">
        <f t="shared" si="463"/>
        <v>1.0081073928995048</v>
      </c>
      <c r="U617" s="52">
        <f t="shared" si="464"/>
        <v>1.8064884065143418</v>
      </c>
      <c r="V617" s="52">
        <f t="shared" si="451"/>
        <v>5.0546225567071803E-3</v>
      </c>
      <c r="W617" s="52">
        <f t="shared" si="465"/>
        <v>4.2582015317955055E-5</v>
      </c>
      <c r="X617" s="52">
        <f t="shared" si="466"/>
        <v>1.6740578955036711E-7</v>
      </c>
      <c r="Y617" s="52">
        <f t="shared" si="437"/>
        <v>4174718.8772624442</v>
      </c>
      <c r="Z617" s="38" t="str">
        <f t="shared" si="467"/>
        <v>S</v>
      </c>
      <c r="AA617" s="38" t="str">
        <f t="shared" si="468"/>
        <v>S</v>
      </c>
      <c r="AB617" s="38" t="str">
        <f t="shared" si="469"/>
        <v>U</v>
      </c>
      <c r="AC617" s="50">
        <f t="shared" si="450"/>
        <v>548556.87802998186</v>
      </c>
      <c r="AD617" s="50">
        <f t="shared" si="438"/>
        <v>4174861.7133625117</v>
      </c>
      <c r="AE617" s="51">
        <f t="shared" si="439"/>
        <v>10</v>
      </c>
      <c r="AF617" s="51" t="str">
        <f t="shared" si="440"/>
        <v>S</v>
      </c>
      <c r="AG617" s="40">
        <f t="shared" si="441"/>
        <v>-122</v>
      </c>
      <c r="AH617" s="41">
        <f t="shared" si="442"/>
        <v>-26</v>
      </c>
      <c r="AI617" s="42">
        <f t="shared" si="443"/>
        <v>-56.53</v>
      </c>
      <c r="AJ617" s="40">
        <f t="shared" si="444"/>
        <v>37</v>
      </c>
      <c r="AK617" s="41">
        <f t="shared" si="445"/>
        <v>43</v>
      </c>
      <c r="AL617" s="42">
        <f t="shared" si="446"/>
        <v>11.016999999999999</v>
      </c>
      <c r="AM617" s="43" t="str">
        <f t="shared" si="447"/>
        <v>-37º -43' -11,017" S</v>
      </c>
      <c r="AN617" s="43" t="str">
        <f t="shared" si="448"/>
        <v>122º 26' 56,53" W</v>
      </c>
      <c r="AO617" s="43" t="str">
        <f t="shared" si="449"/>
        <v>10 S 548557 4174862</v>
      </c>
    </row>
    <row r="618" spans="5:41" x14ac:dyDescent="0.25">
      <c r="E618" s="53">
        <v>37.779007</v>
      </c>
      <c r="F618" s="53">
        <v>-122.389984</v>
      </c>
      <c r="G618" s="52">
        <f t="shared" si="452"/>
        <v>-2.1361081922631793</v>
      </c>
      <c r="H618" s="52">
        <f t="shared" si="453"/>
        <v>0.65936806028398531</v>
      </c>
      <c r="I618" s="52">
        <f t="shared" si="454"/>
        <v>10</v>
      </c>
      <c r="J618" s="52">
        <f t="shared" si="455"/>
        <v>-123</v>
      </c>
      <c r="K618" s="52">
        <f t="shared" si="456"/>
        <v>1.0646787689846171E-2</v>
      </c>
      <c r="L618" s="52">
        <f t="shared" si="457"/>
        <v>8.4148440360605307E-3</v>
      </c>
      <c r="M618" s="52">
        <f t="shared" si="458"/>
        <v>8.4150426617465093E-3</v>
      </c>
      <c r="N618" s="52">
        <f t="shared" si="459"/>
        <v>2.7443755940992354E-5</v>
      </c>
      <c r="O618" s="52">
        <f t="shared" ref="O618:O681" si="470">($C$19/(1+$C$18*(COS(H618))^2)^(1/2))*0.9996</f>
        <v>6383609.8860186972</v>
      </c>
      <c r="P618" s="52">
        <f t="shared" ref="P618:P681" si="471">($C$18/2)*M618^2*(COS(H618))^2</f>
        <v>1.4906698938427149E-7</v>
      </c>
      <c r="Q618" s="52">
        <f t="shared" si="460"/>
        <v>0.96840066264450031</v>
      </c>
      <c r="R618" s="52">
        <f t="shared" si="461"/>
        <v>0.60495969649728565</v>
      </c>
      <c r="S618" s="52">
        <f t="shared" si="462"/>
        <v>1.1435683916062356</v>
      </c>
      <c r="T618" s="52">
        <f t="shared" si="463"/>
        <v>1.0089162178289981</v>
      </c>
      <c r="U618" s="52">
        <f t="shared" si="464"/>
        <v>1.8074997627318881</v>
      </c>
      <c r="V618" s="52">
        <f t="shared" si="451"/>
        <v>5.0546225567071803E-3</v>
      </c>
      <c r="W618" s="52">
        <f t="shared" si="465"/>
        <v>4.2582015317955055E-5</v>
      </c>
      <c r="X618" s="52">
        <f t="shared" si="466"/>
        <v>1.6740578955036711E-7</v>
      </c>
      <c r="Y618" s="52">
        <f t="shared" ref="Y618:Y681" si="472">0.9996*$C$19*(H618-(V618*S618)+(W618*T618)-(X618*U618))</f>
        <v>4181295.8357253755</v>
      </c>
      <c r="Z618" s="38" t="str">
        <f t="shared" si="467"/>
        <v>S</v>
      </c>
      <c r="AA618" s="38" t="str">
        <f t="shared" si="468"/>
        <v>S</v>
      </c>
      <c r="AB618" s="38" t="str">
        <f t="shared" si="469"/>
        <v>U</v>
      </c>
      <c r="AC618" s="50">
        <f t="shared" si="450"/>
        <v>553718.35219600494</v>
      </c>
      <c r="AD618" s="50">
        <f t="shared" ref="AD618:AD681" si="473">IF($C$22="S",N618*O618*(1+P618)+Y618+10000000,N618*O618*(1+P618)+Y618)</f>
        <v>4181471.0259832251</v>
      </c>
      <c r="AE618" s="51">
        <f t="shared" ref="AE618:AE681" si="474">I618</f>
        <v>10</v>
      </c>
      <c r="AF618" s="51" t="str">
        <f t="shared" ref="AF618:AF681" si="475">IF(E618&lt;-16,Z618,IF(E618&lt;48,AA618,IF(E618&lt;84,AB618,"MALO")))</f>
        <v>S</v>
      </c>
      <c r="AG618" s="40">
        <f t="shared" ref="AG618:AG681" si="476">TRUNC(F618,0)</f>
        <v>-122</v>
      </c>
      <c r="AH618" s="41">
        <f t="shared" ref="AH618:AH681" si="477">TRUNC((F618-AG618)*60,0)</f>
        <v>-23</v>
      </c>
      <c r="AI618" s="42">
        <f t="shared" ref="AI618:AI681" si="478">ROUND((((F618-AG618)*60)-AH618)*60,3)</f>
        <v>-23.942</v>
      </c>
      <c r="AJ618" s="40">
        <f t="shared" ref="AJ618:AJ681" si="479">TRUNC(E618,0)</f>
        <v>37</v>
      </c>
      <c r="AK618" s="41">
        <f t="shared" ref="AK618:AK681" si="480">TRUNC((E618-AJ618)*60,0)</f>
        <v>46</v>
      </c>
      <c r="AL618" s="42">
        <f t="shared" ref="AL618:AL681" si="481">ROUND((((E618-AJ618)*60)-AK618)*60,3)</f>
        <v>44.424999999999997</v>
      </c>
      <c r="AM618" s="43" t="str">
        <f t="shared" ref="AM618:AM681" si="482">CONCATENATE(-AJ618,"º ",-AK618,"' ",-AL618,""" S")</f>
        <v>-37º -46' -44,425" S</v>
      </c>
      <c r="AN618" s="43" t="str">
        <f t="shared" ref="AN618:AN681" si="483">CONCATENATE(-AG618,"º ",-AH618,"' ",-AI618,""" W")</f>
        <v>122º 23' 23,942" W</v>
      </c>
      <c r="AO618" s="43" t="str">
        <f t="shared" ref="AO618:AO681" si="484">CONCATENATE(AE618," ",AF618," ",ROUND(AC618,0)," ",ROUND(AD618,0))</f>
        <v>10 S 553718 4181471</v>
      </c>
    </row>
    <row r="619" spans="5:41" x14ac:dyDescent="0.25">
      <c r="E619" s="53">
        <v>37.778549194336001</v>
      </c>
      <c r="F619" s="53">
        <v>-122.39112854004</v>
      </c>
      <c r="G619" s="52">
        <f t="shared" si="452"/>
        <v>-2.1361281682552988</v>
      </c>
      <c r="H619" s="52">
        <f t="shared" si="453"/>
        <v>0.65936007006781439</v>
      </c>
      <c r="I619" s="52">
        <f t="shared" si="454"/>
        <v>10</v>
      </c>
      <c r="J619" s="52">
        <f t="shared" si="455"/>
        <v>-123</v>
      </c>
      <c r="K619" s="52">
        <f t="shared" si="456"/>
        <v>1.0626811697726612E-2</v>
      </c>
      <c r="L619" s="52">
        <f t="shared" si="457"/>
        <v>8.3991083304561544E-3</v>
      </c>
      <c r="M619" s="52">
        <f t="shared" si="458"/>
        <v>8.3993058439068794E-3</v>
      </c>
      <c r="N619" s="52">
        <f t="shared" si="459"/>
        <v>2.7340754904736642E-5</v>
      </c>
      <c r="O619" s="52">
        <f t="shared" si="470"/>
        <v>6383609.7202693243</v>
      </c>
      <c r="P619" s="52">
        <f t="shared" si="471"/>
        <v>1.4851181527284481E-7</v>
      </c>
      <c r="Q619" s="52">
        <f t="shared" si="460"/>
        <v>0.96839667700753895</v>
      </c>
      <c r="R619" s="52">
        <f t="shared" si="461"/>
        <v>0.60496469984790302</v>
      </c>
      <c r="S619" s="52">
        <f t="shared" si="462"/>
        <v>1.1435584085715838</v>
      </c>
      <c r="T619" s="52">
        <f t="shared" si="463"/>
        <v>1.0089099813906635</v>
      </c>
      <c r="U619" s="52">
        <f t="shared" si="464"/>
        <v>1.8074919708801198</v>
      </c>
      <c r="V619" s="52">
        <f t="shared" si="451"/>
        <v>5.0546225567071803E-3</v>
      </c>
      <c r="W619" s="52">
        <f t="shared" si="465"/>
        <v>4.2582015317955055E-5</v>
      </c>
      <c r="X619" s="52">
        <f t="shared" si="466"/>
        <v>1.6740578955036711E-7</v>
      </c>
      <c r="Y619" s="52">
        <f t="shared" si="472"/>
        <v>4181245.0431494466</v>
      </c>
      <c r="Z619" s="38" t="str">
        <f t="shared" si="467"/>
        <v>S</v>
      </c>
      <c r="AA619" s="38" t="str">
        <f t="shared" si="468"/>
        <v>S</v>
      </c>
      <c r="AB619" s="38" t="str">
        <f t="shared" si="469"/>
        <v>U</v>
      </c>
      <c r="AC619" s="50">
        <f t="shared" si="450"/>
        <v>553617.89308297564</v>
      </c>
      <c r="AD619" s="50">
        <f t="shared" si="473"/>
        <v>4181419.5758841364</v>
      </c>
      <c r="AE619" s="51">
        <f t="shared" si="474"/>
        <v>10</v>
      </c>
      <c r="AF619" s="51" t="str">
        <f t="shared" si="475"/>
        <v>S</v>
      </c>
      <c r="AG619" s="40">
        <f t="shared" si="476"/>
        <v>-122</v>
      </c>
      <c r="AH619" s="41">
        <f t="shared" si="477"/>
        <v>-23</v>
      </c>
      <c r="AI619" s="42">
        <f t="shared" si="478"/>
        <v>-28.062999999999999</v>
      </c>
      <c r="AJ619" s="40">
        <f t="shared" si="479"/>
        <v>37</v>
      </c>
      <c r="AK619" s="41">
        <f t="shared" si="480"/>
        <v>46</v>
      </c>
      <c r="AL619" s="42">
        <f t="shared" si="481"/>
        <v>42.777000000000001</v>
      </c>
      <c r="AM619" s="43" t="str">
        <f t="shared" si="482"/>
        <v>-37º -46' -42,777" S</v>
      </c>
      <c r="AN619" s="43" t="str">
        <f t="shared" si="483"/>
        <v>122º 23' 28,063" W</v>
      </c>
      <c r="AO619" s="43" t="str">
        <f t="shared" si="484"/>
        <v>10 S 553618 4181420</v>
      </c>
    </row>
    <row r="620" spans="5:41" x14ac:dyDescent="0.25">
      <c r="E620" s="53">
        <v>37.790908813477003</v>
      </c>
      <c r="F620" s="53">
        <v>-122.39524841309</v>
      </c>
      <c r="G620" s="52">
        <f t="shared" si="452"/>
        <v>-2.136200073604785</v>
      </c>
      <c r="H620" s="52">
        <f t="shared" si="453"/>
        <v>0.65957578611611734</v>
      </c>
      <c r="I620" s="52">
        <f t="shared" si="454"/>
        <v>10</v>
      </c>
      <c r="J620" s="52">
        <f t="shared" si="455"/>
        <v>-123</v>
      </c>
      <c r="K620" s="52">
        <f t="shared" si="456"/>
        <v>1.0554906348240412E-2</v>
      </c>
      <c r="L620" s="52">
        <f t="shared" si="457"/>
        <v>8.340883650004214E-3</v>
      </c>
      <c r="M620" s="52">
        <f t="shared" si="458"/>
        <v>8.3410770841160185E-3</v>
      </c>
      <c r="N620" s="52">
        <f t="shared" si="459"/>
        <v>2.6974994070783076E-5</v>
      </c>
      <c r="O620" s="52">
        <f t="shared" si="470"/>
        <v>6383614.1953357123</v>
      </c>
      <c r="P620" s="52">
        <f t="shared" si="471"/>
        <v>1.464108382150332E-7</v>
      </c>
      <c r="Q620" s="52">
        <f t="shared" si="460"/>
        <v>0.96850419254414888</v>
      </c>
      <c r="R620" s="52">
        <f t="shared" si="461"/>
        <v>0.60482953510832849</v>
      </c>
      <c r="S620" s="52">
        <f t="shared" si="462"/>
        <v>1.1438278823881918</v>
      </c>
      <c r="T620" s="52">
        <f t="shared" si="463"/>
        <v>1.009078295568226</v>
      </c>
      <c r="U620" s="52">
        <f t="shared" si="464"/>
        <v>1.8077022299916672</v>
      </c>
      <c r="V620" s="52">
        <f t="shared" si="451"/>
        <v>5.0546225567071803E-3</v>
      </c>
      <c r="W620" s="52">
        <f t="shared" si="465"/>
        <v>4.2582015317955055E-5</v>
      </c>
      <c r="X620" s="52">
        <f t="shared" si="466"/>
        <v>1.6740578955036711E-7</v>
      </c>
      <c r="Y620" s="52">
        <f t="shared" si="472"/>
        <v>4182616.3182967766</v>
      </c>
      <c r="Z620" s="38" t="str">
        <f t="shared" si="467"/>
        <v>S</v>
      </c>
      <c r="AA620" s="38" t="str">
        <f t="shared" si="468"/>
        <v>S</v>
      </c>
      <c r="AB620" s="38" t="str">
        <f t="shared" si="469"/>
        <v>U</v>
      </c>
      <c r="AC620" s="50">
        <f t="shared" si="450"/>
        <v>553246.22067716019</v>
      </c>
      <c r="AD620" s="50">
        <f t="shared" si="473"/>
        <v>4182788.5162770576</v>
      </c>
      <c r="AE620" s="51">
        <f t="shared" si="474"/>
        <v>10</v>
      </c>
      <c r="AF620" s="51" t="str">
        <f t="shared" si="475"/>
        <v>S</v>
      </c>
      <c r="AG620" s="40">
        <f t="shared" si="476"/>
        <v>-122</v>
      </c>
      <c r="AH620" s="41">
        <f t="shared" si="477"/>
        <v>-23</v>
      </c>
      <c r="AI620" s="42">
        <f t="shared" si="478"/>
        <v>-42.893999999999998</v>
      </c>
      <c r="AJ620" s="40">
        <f t="shared" si="479"/>
        <v>37</v>
      </c>
      <c r="AK620" s="41">
        <f t="shared" si="480"/>
        <v>47</v>
      </c>
      <c r="AL620" s="42">
        <f t="shared" si="481"/>
        <v>27.271999999999998</v>
      </c>
      <c r="AM620" s="43" t="str">
        <f t="shared" si="482"/>
        <v>-37º -47' -27,272" S</v>
      </c>
      <c r="AN620" s="43" t="str">
        <f t="shared" si="483"/>
        <v>122º 23' 42,894" W</v>
      </c>
      <c r="AO620" s="43" t="str">
        <f t="shared" si="484"/>
        <v>10 S 553246 4182789</v>
      </c>
    </row>
    <row r="621" spans="5:41" x14ac:dyDescent="0.25">
      <c r="E621" s="53">
        <v>37.788162</v>
      </c>
      <c r="F621" s="53">
        <v>-122.393552</v>
      </c>
      <c r="G621" s="52">
        <f t="shared" si="452"/>
        <v>-2.1361704656108906</v>
      </c>
      <c r="H621" s="52">
        <f t="shared" si="453"/>
        <v>0.65952784517700547</v>
      </c>
      <c r="I621" s="52">
        <f t="shared" si="454"/>
        <v>10</v>
      </c>
      <c r="J621" s="52">
        <f t="shared" si="455"/>
        <v>-123</v>
      </c>
      <c r="K621" s="52">
        <f t="shared" si="456"/>
        <v>1.058451434213481E-2</v>
      </c>
      <c r="L621" s="52">
        <f t="shared" si="457"/>
        <v>8.3645910562539609E-3</v>
      </c>
      <c r="M621" s="52">
        <f t="shared" si="458"/>
        <v>8.3647861445058421E-3</v>
      </c>
      <c r="N621" s="52">
        <f t="shared" si="459"/>
        <v>2.712587876518846E-5</v>
      </c>
      <c r="O621" s="52">
        <f t="shared" si="470"/>
        <v>6383613.2007489717</v>
      </c>
      <c r="P621" s="52">
        <f t="shared" si="471"/>
        <v>1.4725529828710486E-7</v>
      </c>
      <c r="Q621" s="52">
        <f t="shared" si="460"/>
        <v>0.96848031376857691</v>
      </c>
      <c r="R621" s="52">
        <f t="shared" si="461"/>
        <v>0.60485958980149956</v>
      </c>
      <c r="S621" s="52">
        <f t="shared" si="462"/>
        <v>1.1437680020612939</v>
      </c>
      <c r="T621" s="52">
        <f t="shared" si="463"/>
        <v>1.0090408989963453</v>
      </c>
      <c r="U621" s="52">
        <f t="shared" si="464"/>
        <v>1.8076555200399511</v>
      </c>
      <c r="V621" s="52">
        <f t="shared" si="451"/>
        <v>5.0546225567071803E-3</v>
      </c>
      <c r="W621" s="52">
        <f t="shared" si="465"/>
        <v>4.2582015317955055E-5</v>
      </c>
      <c r="X621" s="52">
        <f t="shared" si="466"/>
        <v>1.6740578955036711E-7</v>
      </c>
      <c r="Y621" s="52">
        <f t="shared" si="472"/>
        <v>4182311.5645585796</v>
      </c>
      <c r="Z621" s="38" t="str">
        <f t="shared" si="467"/>
        <v>S</v>
      </c>
      <c r="AA621" s="38" t="str">
        <f t="shared" si="468"/>
        <v>S</v>
      </c>
      <c r="AB621" s="38" t="str">
        <f t="shared" si="469"/>
        <v>U</v>
      </c>
      <c r="AC621" s="50">
        <f t="shared" si="450"/>
        <v>553397.56187453412</v>
      </c>
      <c r="AD621" s="50">
        <f t="shared" si="473"/>
        <v>4182484.7257018457</v>
      </c>
      <c r="AE621" s="51">
        <f t="shared" si="474"/>
        <v>10</v>
      </c>
      <c r="AF621" s="51" t="str">
        <f t="shared" si="475"/>
        <v>S</v>
      </c>
      <c r="AG621" s="40">
        <f t="shared" si="476"/>
        <v>-122</v>
      </c>
      <c r="AH621" s="41">
        <f t="shared" si="477"/>
        <v>-23</v>
      </c>
      <c r="AI621" s="42">
        <f t="shared" si="478"/>
        <v>-36.786999999999999</v>
      </c>
      <c r="AJ621" s="40">
        <f t="shared" si="479"/>
        <v>37</v>
      </c>
      <c r="AK621" s="41">
        <f t="shared" si="480"/>
        <v>47</v>
      </c>
      <c r="AL621" s="42">
        <f t="shared" si="481"/>
        <v>17.382999999999999</v>
      </c>
      <c r="AM621" s="43" t="str">
        <f t="shared" si="482"/>
        <v>-37º -47' -17,383" S</v>
      </c>
      <c r="AN621" s="43" t="str">
        <f t="shared" si="483"/>
        <v>122º 23' 36,787" W</v>
      </c>
      <c r="AO621" s="43" t="str">
        <f t="shared" si="484"/>
        <v>10 S 553398 4182485</v>
      </c>
    </row>
    <row r="622" spans="5:41" x14ac:dyDescent="0.25">
      <c r="E622" s="53">
        <v>37.783878999999999</v>
      </c>
      <c r="F622" s="53">
        <v>-122.40097</v>
      </c>
      <c r="G622" s="52">
        <f t="shared" si="452"/>
        <v>-2.1362999341348035</v>
      </c>
      <c r="H622" s="52">
        <f t="shared" si="453"/>
        <v>0.65945309272514252</v>
      </c>
      <c r="I622" s="52">
        <f t="shared" si="454"/>
        <v>10</v>
      </c>
      <c r="J622" s="52">
        <f t="shared" si="455"/>
        <v>-123</v>
      </c>
      <c r="K622" s="52">
        <f t="shared" si="456"/>
        <v>1.0455045818221986E-2</v>
      </c>
      <c r="L622" s="52">
        <f t="shared" si="457"/>
        <v>8.2627589738558781E-3</v>
      </c>
      <c r="M622" s="52">
        <f t="shared" si="458"/>
        <v>8.2629470231855625E-3</v>
      </c>
      <c r="N622" s="52">
        <f t="shared" si="459"/>
        <v>2.6465301863010104E-5</v>
      </c>
      <c r="O622" s="52">
        <f t="shared" si="470"/>
        <v>6383611.6499782084</v>
      </c>
      <c r="P622" s="52">
        <f t="shared" si="471"/>
        <v>1.437081904705632E-7</v>
      </c>
      <c r="Q622" s="52">
        <f t="shared" si="460"/>
        <v>0.96844306275251968</v>
      </c>
      <c r="R622" s="52">
        <f t="shared" si="461"/>
        <v>0.60490643518866394</v>
      </c>
      <c r="S622" s="52">
        <f t="shared" si="462"/>
        <v>1.1436746241014024</v>
      </c>
      <c r="T622" s="52">
        <f t="shared" si="463"/>
        <v>1.0089825768732177</v>
      </c>
      <c r="U622" s="52">
        <f t="shared" si="464"/>
        <v>1.8075826662304679</v>
      </c>
      <c r="V622" s="52">
        <f t="shared" si="451"/>
        <v>5.0546225567071803E-3</v>
      </c>
      <c r="W622" s="52">
        <f t="shared" si="465"/>
        <v>4.2582015317955055E-5</v>
      </c>
      <c r="X622" s="52">
        <f t="shared" si="466"/>
        <v>1.6740578955036711E-7</v>
      </c>
      <c r="Y622" s="52">
        <f t="shared" si="472"/>
        <v>4181836.3741275761</v>
      </c>
      <c r="Z622" s="38" t="str">
        <f t="shared" si="467"/>
        <v>S</v>
      </c>
      <c r="AA622" s="38" t="str">
        <f t="shared" si="468"/>
        <v>S</v>
      </c>
      <c r="AB622" s="38" t="str">
        <f t="shared" si="469"/>
        <v>U</v>
      </c>
      <c r="AC622" s="50">
        <f t="shared" si="450"/>
        <v>552747.44740710675</v>
      </c>
      <c r="AD622" s="50">
        <f t="shared" si="473"/>
        <v>4182005.3183611478</v>
      </c>
      <c r="AE622" s="51">
        <f t="shared" si="474"/>
        <v>10</v>
      </c>
      <c r="AF622" s="51" t="str">
        <f t="shared" si="475"/>
        <v>S</v>
      </c>
      <c r="AG622" s="40">
        <f t="shared" si="476"/>
        <v>-122</v>
      </c>
      <c r="AH622" s="41">
        <f t="shared" si="477"/>
        <v>-24</v>
      </c>
      <c r="AI622" s="42">
        <f t="shared" si="478"/>
        <v>-3.492</v>
      </c>
      <c r="AJ622" s="40">
        <f t="shared" si="479"/>
        <v>37</v>
      </c>
      <c r="AK622" s="41">
        <f t="shared" si="480"/>
        <v>47</v>
      </c>
      <c r="AL622" s="42">
        <f t="shared" si="481"/>
        <v>1.964</v>
      </c>
      <c r="AM622" s="43" t="str">
        <f t="shared" si="482"/>
        <v>-37º -47' -1,964" S</v>
      </c>
      <c r="AN622" s="43" t="str">
        <f t="shared" si="483"/>
        <v>122º 24' 3,492" W</v>
      </c>
      <c r="AO622" s="43" t="str">
        <f t="shared" si="484"/>
        <v>10 S 552747 4182005</v>
      </c>
    </row>
    <row r="623" spans="5:41" x14ac:dyDescent="0.25">
      <c r="E623" s="53">
        <v>37.786802999999999</v>
      </c>
      <c r="F623" s="53">
        <v>-122.40233600000001</v>
      </c>
      <c r="G623" s="52">
        <f t="shared" si="452"/>
        <v>-2.1363237753323863</v>
      </c>
      <c r="H623" s="52">
        <f t="shared" si="453"/>
        <v>0.65950412615247089</v>
      </c>
      <c r="I623" s="52">
        <f t="shared" si="454"/>
        <v>10</v>
      </c>
      <c r="J623" s="52">
        <f t="shared" si="455"/>
        <v>-123</v>
      </c>
      <c r="K623" s="52">
        <f t="shared" si="456"/>
        <v>1.0431204620639178E-2</v>
      </c>
      <c r="L623" s="52">
        <f t="shared" si="457"/>
        <v>8.243591487389625E-3</v>
      </c>
      <c r="M623" s="52">
        <f t="shared" si="458"/>
        <v>8.2437782310383883E-3</v>
      </c>
      <c r="N623" s="52">
        <f t="shared" si="459"/>
        <v>2.6345427808993627E-5</v>
      </c>
      <c r="O623" s="52">
        <f t="shared" si="470"/>
        <v>6383612.7086813403</v>
      </c>
      <c r="P623" s="52">
        <f t="shared" si="471"/>
        <v>1.4303088277652624E-7</v>
      </c>
      <c r="Q623" s="52">
        <f t="shared" si="460"/>
        <v>0.96846849633010235</v>
      </c>
      <c r="R623" s="52">
        <f t="shared" si="461"/>
        <v>0.60487445622830194</v>
      </c>
      <c r="S623" s="52">
        <f t="shared" si="462"/>
        <v>1.143738374317522</v>
      </c>
      <c r="T623" s="52">
        <f t="shared" si="463"/>
        <v>1.009022394795217</v>
      </c>
      <c r="U623" s="52">
        <f t="shared" si="464"/>
        <v>1.8076324062002964</v>
      </c>
      <c r="V623" s="52">
        <f t="shared" si="451"/>
        <v>5.0546225567071803E-3</v>
      </c>
      <c r="W623" s="52">
        <f t="shared" si="465"/>
        <v>4.2582015317955055E-5</v>
      </c>
      <c r="X623" s="52">
        <f t="shared" si="466"/>
        <v>1.6740578955036711E-7</v>
      </c>
      <c r="Y623" s="52">
        <f t="shared" si="472"/>
        <v>4182160.7861424261</v>
      </c>
      <c r="Z623" s="38" t="str">
        <f t="shared" si="467"/>
        <v>S</v>
      </c>
      <c r="AA623" s="38" t="str">
        <f t="shared" si="468"/>
        <v>S</v>
      </c>
      <c r="AB623" s="38" t="str">
        <f t="shared" si="469"/>
        <v>U</v>
      </c>
      <c r="AC623" s="50">
        <f t="shared" si="450"/>
        <v>552625.08999221143</v>
      </c>
      <c r="AD623" s="50">
        <f t="shared" si="473"/>
        <v>4182328.9651742582</v>
      </c>
      <c r="AE623" s="51">
        <f t="shared" si="474"/>
        <v>10</v>
      </c>
      <c r="AF623" s="51" t="str">
        <f t="shared" si="475"/>
        <v>S</v>
      </c>
      <c r="AG623" s="40">
        <f t="shared" si="476"/>
        <v>-122</v>
      </c>
      <c r="AH623" s="41">
        <f t="shared" si="477"/>
        <v>-24</v>
      </c>
      <c r="AI623" s="42">
        <f t="shared" si="478"/>
        <v>-8.41</v>
      </c>
      <c r="AJ623" s="40">
        <f t="shared" si="479"/>
        <v>37</v>
      </c>
      <c r="AK623" s="41">
        <f t="shared" si="480"/>
        <v>47</v>
      </c>
      <c r="AL623" s="42">
        <f t="shared" si="481"/>
        <v>12.491</v>
      </c>
      <c r="AM623" s="43" t="str">
        <f t="shared" si="482"/>
        <v>-37º -47' -12,491" S</v>
      </c>
      <c r="AN623" s="43" t="str">
        <f t="shared" si="483"/>
        <v>122º 24' 8,41" W</v>
      </c>
      <c r="AO623" s="43" t="str">
        <f t="shared" si="484"/>
        <v>10 S 552625 4182329</v>
      </c>
    </row>
    <row r="624" spans="5:41" x14ac:dyDescent="0.25">
      <c r="E624" s="53">
        <v>37.799149</v>
      </c>
      <c r="F624" s="53">
        <v>-122.407737</v>
      </c>
      <c r="G624" s="52">
        <f t="shared" si="452"/>
        <v>-2.1364180405652862</v>
      </c>
      <c r="H624" s="52">
        <f t="shared" si="453"/>
        <v>0.65971960450192213</v>
      </c>
      <c r="I624" s="52">
        <f t="shared" si="454"/>
        <v>10</v>
      </c>
      <c r="J624" s="52">
        <f t="shared" si="455"/>
        <v>-123</v>
      </c>
      <c r="K624" s="52">
        <f t="shared" si="456"/>
        <v>1.0336939387739275E-2</v>
      </c>
      <c r="L624" s="52">
        <f t="shared" si="457"/>
        <v>8.1677331111088321E-3</v>
      </c>
      <c r="M624" s="52">
        <f t="shared" si="458"/>
        <v>8.1679147466132158E-3</v>
      </c>
      <c r="N624" s="52">
        <f t="shared" si="459"/>
        <v>2.5874273815729154E-5</v>
      </c>
      <c r="O624" s="52">
        <f t="shared" si="470"/>
        <v>6383617.1791538503</v>
      </c>
      <c r="P624" s="52">
        <f t="shared" si="471"/>
        <v>1.4036359082525443E-7</v>
      </c>
      <c r="Q624" s="52">
        <f t="shared" si="460"/>
        <v>0.9685757732428798</v>
      </c>
      <c r="R624" s="52">
        <f t="shared" si="461"/>
        <v>0.60473932050004442</v>
      </c>
      <c r="S624" s="52">
        <f t="shared" si="462"/>
        <v>1.144007491123362</v>
      </c>
      <c r="T624" s="52">
        <f t="shared" si="463"/>
        <v>1.0091904484675327</v>
      </c>
      <c r="U624" s="52">
        <f t="shared" si="464"/>
        <v>1.8078422930332907</v>
      </c>
      <c r="V624" s="52">
        <f t="shared" si="451"/>
        <v>5.0546225567071803E-3</v>
      </c>
      <c r="W624" s="52">
        <f t="shared" si="465"/>
        <v>4.2582015317955055E-5</v>
      </c>
      <c r="X624" s="52">
        <f t="shared" si="466"/>
        <v>1.6740578955036711E-7</v>
      </c>
      <c r="Y624" s="52">
        <f t="shared" si="472"/>
        <v>4183530.5521954061</v>
      </c>
      <c r="Z624" s="38" t="str">
        <f t="shared" si="467"/>
        <v>S</v>
      </c>
      <c r="AA624" s="38" t="str">
        <f t="shared" si="468"/>
        <v>S</v>
      </c>
      <c r="AB624" s="38" t="str">
        <f t="shared" si="469"/>
        <v>U</v>
      </c>
      <c r="AC624" s="50">
        <f t="shared" si="450"/>
        <v>552140.84333390277</v>
      </c>
      <c r="AD624" s="50">
        <f t="shared" si="473"/>
        <v>4183695.7236774182</v>
      </c>
      <c r="AE624" s="51">
        <f t="shared" si="474"/>
        <v>10</v>
      </c>
      <c r="AF624" s="51" t="str">
        <f t="shared" si="475"/>
        <v>S</v>
      </c>
      <c r="AG624" s="40">
        <f t="shared" si="476"/>
        <v>-122</v>
      </c>
      <c r="AH624" s="41">
        <f t="shared" si="477"/>
        <v>-24</v>
      </c>
      <c r="AI624" s="42">
        <f t="shared" si="478"/>
        <v>-27.853000000000002</v>
      </c>
      <c r="AJ624" s="40">
        <f t="shared" si="479"/>
        <v>37</v>
      </c>
      <c r="AK624" s="41">
        <f t="shared" si="480"/>
        <v>47</v>
      </c>
      <c r="AL624" s="42">
        <f t="shared" si="481"/>
        <v>56.936</v>
      </c>
      <c r="AM624" s="43" t="str">
        <f t="shared" si="482"/>
        <v>-37º -47' -56,936" S</v>
      </c>
      <c r="AN624" s="43" t="str">
        <f t="shared" si="483"/>
        <v>122º 24' 27,853" W</v>
      </c>
      <c r="AO624" s="43" t="str">
        <f t="shared" si="484"/>
        <v>10 S 552141 4183696</v>
      </c>
    </row>
    <row r="625" spans="5:41" x14ac:dyDescent="0.25">
      <c r="E625" s="53">
        <v>37.797775000000001</v>
      </c>
      <c r="F625" s="53">
        <v>-122.40378200000001</v>
      </c>
      <c r="G625" s="52">
        <f t="shared" si="452"/>
        <v>-2.13634901279337</v>
      </c>
      <c r="H625" s="52">
        <f t="shared" si="453"/>
        <v>0.65969562367799972</v>
      </c>
      <c r="I625" s="52">
        <f t="shared" si="454"/>
        <v>10</v>
      </c>
      <c r="J625" s="52">
        <f t="shared" si="455"/>
        <v>-123</v>
      </c>
      <c r="K625" s="52">
        <f t="shared" si="456"/>
        <v>1.0405967159655471E-2</v>
      </c>
      <c r="L625" s="52">
        <f t="shared" si="457"/>
        <v>8.2224263849664369E-3</v>
      </c>
      <c r="M625" s="52">
        <f t="shared" si="458"/>
        <v>8.2226116938948716E-3</v>
      </c>
      <c r="N625" s="52">
        <f t="shared" si="459"/>
        <v>2.6220678517097085E-5</v>
      </c>
      <c r="O625" s="52">
        <f t="shared" si="470"/>
        <v>6383616.6816050727</v>
      </c>
      <c r="P625" s="52">
        <f t="shared" si="471"/>
        <v>1.4225508415641444E-7</v>
      </c>
      <c r="Q625" s="52">
        <f t="shared" si="460"/>
        <v>0.9685638431721173</v>
      </c>
      <c r="R625" s="52">
        <f t="shared" si="461"/>
        <v>0.60475436878027</v>
      </c>
      <c r="S625" s="52">
        <f t="shared" si="462"/>
        <v>1.1439775452640584</v>
      </c>
      <c r="T625" s="52">
        <f t="shared" si="463"/>
        <v>1.0091717511431113</v>
      </c>
      <c r="U625" s="52">
        <f t="shared" si="464"/>
        <v>1.8078189449011157</v>
      </c>
      <c r="V625" s="52">
        <f t="shared" si="451"/>
        <v>5.0546225567071803E-3</v>
      </c>
      <c r="W625" s="52">
        <f t="shared" si="465"/>
        <v>4.2582015317955055E-5</v>
      </c>
      <c r="X625" s="52">
        <f t="shared" si="466"/>
        <v>1.6740578955036711E-7</v>
      </c>
      <c r="Y625" s="52">
        <f t="shared" si="472"/>
        <v>4183378.1092735026</v>
      </c>
      <c r="Z625" s="38" t="str">
        <f t="shared" si="467"/>
        <v>S</v>
      </c>
      <c r="AA625" s="38" t="str">
        <f t="shared" si="468"/>
        <v>S</v>
      </c>
      <c r="AB625" s="38" t="str">
        <f t="shared" si="469"/>
        <v>U</v>
      </c>
      <c r="AC625" s="50">
        <f t="shared" si="450"/>
        <v>552490.0036644981</v>
      </c>
      <c r="AD625" s="50">
        <f t="shared" si="473"/>
        <v>4183545.4920580983</v>
      </c>
      <c r="AE625" s="51">
        <f t="shared" si="474"/>
        <v>10</v>
      </c>
      <c r="AF625" s="51" t="str">
        <f t="shared" si="475"/>
        <v>S</v>
      </c>
      <c r="AG625" s="40">
        <f t="shared" si="476"/>
        <v>-122</v>
      </c>
      <c r="AH625" s="41">
        <f t="shared" si="477"/>
        <v>-24</v>
      </c>
      <c r="AI625" s="42">
        <f t="shared" si="478"/>
        <v>-13.615</v>
      </c>
      <c r="AJ625" s="40">
        <f t="shared" si="479"/>
        <v>37</v>
      </c>
      <c r="AK625" s="41">
        <f t="shared" si="480"/>
        <v>47</v>
      </c>
      <c r="AL625" s="42">
        <f t="shared" si="481"/>
        <v>51.99</v>
      </c>
      <c r="AM625" s="43" t="str">
        <f t="shared" si="482"/>
        <v>-37º -47' -51,99" S</v>
      </c>
      <c r="AN625" s="43" t="str">
        <f t="shared" si="483"/>
        <v>122º 24' 13,615" W</v>
      </c>
      <c r="AO625" s="43" t="str">
        <f t="shared" si="484"/>
        <v>10 S 552490 4183545</v>
      </c>
    </row>
    <row r="626" spans="5:41" x14ac:dyDescent="0.25">
      <c r="E626" s="53">
        <v>37.784793000000001</v>
      </c>
      <c r="F626" s="53">
        <v>-122.393073</v>
      </c>
      <c r="G626" s="52">
        <f t="shared" si="452"/>
        <v>-2.1361621054837738</v>
      </c>
      <c r="H626" s="52">
        <f t="shared" si="453"/>
        <v>0.65946904503450576</v>
      </c>
      <c r="I626" s="52">
        <f t="shared" si="454"/>
        <v>10</v>
      </c>
      <c r="J626" s="52">
        <f t="shared" si="455"/>
        <v>-123</v>
      </c>
      <c r="K626" s="52">
        <f t="shared" si="456"/>
        <v>1.0592874469251612E-2</v>
      </c>
      <c r="L626" s="52">
        <f t="shared" si="457"/>
        <v>8.3715791742902824E-3</v>
      </c>
      <c r="M626" s="52">
        <f t="shared" si="458"/>
        <v>8.3717747519182831E-3</v>
      </c>
      <c r="N626" s="52">
        <f t="shared" si="459"/>
        <v>2.7167925417015404E-5</v>
      </c>
      <c r="O626" s="52">
        <f t="shared" si="470"/>
        <v>6383611.9809104111</v>
      </c>
      <c r="P626" s="52">
        <f t="shared" si="471"/>
        <v>1.475149078030953E-7</v>
      </c>
      <c r="Q626" s="52">
        <f t="shared" si="460"/>
        <v>0.96845101400400979</v>
      </c>
      <c r="R626" s="52">
        <f t="shared" si="461"/>
        <v>0.60489644011156118</v>
      </c>
      <c r="S626" s="52">
        <f t="shared" si="462"/>
        <v>1.1436945520365107</v>
      </c>
      <c r="T626" s="52">
        <f t="shared" si="463"/>
        <v>1.0089950240552734</v>
      </c>
      <c r="U626" s="52">
        <f t="shared" si="464"/>
        <v>1.8075982154923755</v>
      </c>
      <c r="V626" s="52">
        <f t="shared" si="451"/>
        <v>5.0546225567071803E-3</v>
      </c>
      <c r="W626" s="52">
        <f t="shared" si="465"/>
        <v>4.2582015317955055E-5</v>
      </c>
      <c r="X626" s="52">
        <f t="shared" si="466"/>
        <v>1.6740578955036711E-7</v>
      </c>
      <c r="Y626" s="52">
        <f t="shared" si="472"/>
        <v>4181937.780601881</v>
      </c>
      <c r="Z626" s="38" t="str">
        <f t="shared" si="467"/>
        <v>S</v>
      </c>
      <c r="AA626" s="38" t="str">
        <f t="shared" si="468"/>
        <v>S</v>
      </c>
      <c r="AB626" s="38" t="str">
        <f t="shared" si="469"/>
        <v>U</v>
      </c>
      <c r="AC626" s="50">
        <f t="shared" ref="AC626:AC689" si="485">M626*O626*(1+P626/3)+500000</f>
        <v>553442.16423566733</v>
      </c>
      <c r="AD626" s="50">
        <f t="shared" si="473"/>
        <v>4182111.210121653</v>
      </c>
      <c r="AE626" s="51">
        <f t="shared" si="474"/>
        <v>10</v>
      </c>
      <c r="AF626" s="51" t="str">
        <f t="shared" si="475"/>
        <v>S</v>
      </c>
      <c r="AG626" s="40">
        <f t="shared" si="476"/>
        <v>-122</v>
      </c>
      <c r="AH626" s="41">
        <f t="shared" si="477"/>
        <v>-23</v>
      </c>
      <c r="AI626" s="42">
        <f t="shared" si="478"/>
        <v>-35.063000000000002</v>
      </c>
      <c r="AJ626" s="40">
        <f t="shared" si="479"/>
        <v>37</v>
      </c>
      <c r="AK626" s="41">
        <f t="shared" si="480"/>
        <v>47</v>
      </c>
      <c r="AL626" s="42">
        <f t="shared" si="481"/>
        <v>5.2549999999999999</v>
      </c>
      <c r="AM626" s="43" t="str">
        <f t="shared" si="482"/>
        <v>-37º -47' -5,255" S</v>
      </c>
      <c r="AN626" s="43" t="str">
        <f t="shared" si="483"/>
        <v>122º 23' 35,063" W</v>
      </c>
      <c r="AO626" s="43" t="str">
        <f t="shared" si="484"/>
        <v>10 S 553442 4182111</v>
      </c>
    </row>
    <row r="627" spans="5:41" x14ac:dyDescent="0.25">
      <c r="E627" s="53">
        <v>37.785415649413999</v>
      </c>
      <c r="F627" s="53">
        <v>-122.41035461426</v>
      </c>
      <c r="G627" s="52">
        <f t="shared" si="452"/>
        <v>-2.1364637265526705</v>
      </c>
      <c r="H627" s="52">
        <f t="shared" si="453"/>
        <v>0.65947991231686565</v>
      </c>
      <c r="I627" s="52">
        <f t="shared" si="454"/>
        <v>10</v>
      </c>
      <c r="J627" s="52">
        <f t="shared" si="455"/>
        <v>-123</v>
      </c>
      <c r="K627" s="52">
        <f t="shared" si="456"/>
        <v>1.0291253400354972E-2</v>
      </c>
      <c r="L627" s="52">
        <f t="shared" si="457"/>
        <v>8.1331471922378318E-3</v>
      </c>
      <c r="M627" s="52">
        <f t="shared" si="458"/>
        <v>8.1333265300547845E-3</v>
      </c>
      <c r="N627" s="52">
        <f t="shared" si="459"/>
        <v>2.564290189943641E-5</v>
      </c>
      <c r="O627" s="52">
        <f t="shared" si="470"/>
        <v>6383612.206354823</v>
      </c>
      <c r="P627" s="52">
        <f t="shared" si="471"/>
        <v>1.3922907611973369E-7</v>
      </c>
      <c r="Q627" s="52">
        <f t="shared" si="460"/>
        <v>0.96845643011572569</v>
      </c>
      <c r="R627" s="52">
        <f t="shared" si="461"/>
        <v>0.60488963054476097</v>
      </c>
      <c r="S627" s="52">
        <f t="shared" si="462"/>
        <v>1.1437081273747285</v>
      </c>
      <c r="T627" s="52">
        <f t="shared" si="463"/>
        <v>1.0090035031672366</v>
      </c>
      <c r="U627" s="52">
        <f t="shared" si="464"/>
        <v>1.8076088075437162</v>
      </c>
      <c r="V627" s="52">
        <f t="shared" si="451"/>
        <v>5.0546225567071803E-3</v>
      </c>
      <c r="W627" s="52">
        <f t="shared" si="465"/>
        <v>4.2582015317955055E-5</v>
      </c>
      <c r="X627" s="52">
        <f t="shared" si="466"/>
        <v>1.6740578955036711E-7</v>
      </c>
      <c r="Y627" s="52">
        <f t="shared" si="472"/>
        <v>4182006.8623196664</v>
      </c>
      <c r="Z627" s="38" t="str">
        <f t="shared" si="467"/>
        <v>S</v>
      </c>
      <c r="AA627" s="38" t="str">
        <f t="shared" si="468"/>
        <v>S</v>
      </c>
      <c r="AB627" s="38" t="str">
        <f t="shared" si="469"/>
        <v>U</v>
      </c>
      <c r="AC627" s="50">
        <f t="shared" si="485"/>
        <v>551920.00492511853</v>
      </c>
      <c r="AD627" s="50">
        <f t="shared" si="473"/>
        <v>4182170.5566840288</v>
      </c>
      <c r="AE627" s="51">
        <f t="shared" si="474"/>
        <v>10</v>
      </c>
      <c r="AF627" s="51" t="str">
        <f t="shared" si="475"/>
        <v>S</v>
      </c>
      <c r="AG627" s="40">
        <f t="shared" si="476"/>
        <v>-122</v>
      </c>
      <c r="AH627" s="41">
        <f t="shared" si="477"/>
        <v>-24</v>
      </c>
      <c r="AI627" s="42">
        <f t="shared" si="478"/>
        <v>-37.277000000000001</v>
      </c>
      <c r="AJ627" s="40">
        <f t="shared" si="479"/>
        <v>37</v>
      </c>
      <c r="AK627" s="41">
        <f t="shared" si="480"/>
        <v>47</v>
      </c>
      <c r="AL627" s="42">
        <f t="shared" si="481"/>
        <v>7.4960000000000004</v>
      </c>
      <c r="AM627" s="43" t="str">
        <f t="shared" si="482"/>
        <v>-37º -47' -7,496" S</v>
      </c>
      <c r="AN627" s="43" t="str">
        <f t="shared" si="483"/>
        <v>122º 24' 37,277" W</v>
      </c>
      <c r="AO627" s="43" t="str">
        <f t="shared" si="484"/>
        <v>10 S 551920 4182171</v>
      </c>
    </row>
    <row r="628" spans="5:41" x14ac:dyDescent="0.25">
      <c r="E628" s="53">
        <v>37.804257</v>
      </c>
      <c r="F628" s="53">
        <v>-122.414365</v>
      </c>
      <c r="G628" s="52">
        <f t="shared" si="452"/>
        <v>-2.1365337209881083</v>
      </c>
      <c r="H628" s="52">
        <f t="shared" si="453"/>
        <v>0.6598087559201139</v>
      </c>
      <c r="I628" s="52">
        <f t="shared" si="454"/>
        <v>10</v>
      </c>
      <c r="J628" s="52">
        <f t="shared" si="455"/>
        <v>-123</v>
      </c>
      <c r="K628" s="52">
        <f t="shared" si="456"/>
        <v>1.0221258964917102E-2</v>
      </c>
      <c r="L628" s="52">
        <f t="shared" si="457"/>
        <v>8.0757729041863961E-3</v>
      </c>
      <c r="M628" s="52">
        <f t="shared" si="458"/>
        <v>8.0759484732664134E-3</v>
      </c>
      <c r="N628" s="52">
        <f t="shared" si="459"/>
        <v>2.5299541618006849E-5</v>
      </c>
      <c r="O628" s="52">
        <f t="shared" si="470"/>
        <v>6383619.0289023081</v>
      </c>
      <c r="P628" s="52">
        <f t="shared" si="471"/>
        <v>1.3720157197461415E-7</v>
      </c>
      <c r="Q628" s="52">
        <f t="shared" si="460"/>
        <v>0.96862010508862784</v>
      </c>
      <c r="R628" s="52">
        <f t="shared" si="461"/>
        <v>0.6046833573342999</v>
      </c>
      <c r="S628" s="52">
        <f t="shared" si="462"/>
        <v>1.1441188084644278</v>
      </c>
      <c r="T628" s="52">
        <f t="shared" si="463"/>
        <v>1.0092599456818958</v>
      </c>
      <c r="U628" s="52">
        <f t="shared" si="464"/>
        <v>1.8079290695007428</v>
      </c>
      <c r="V628" s="52">
        <f t="shared" si="451"/>
        <v>5.0546225567071803E-3</v>
      </c>
      <c r="W628" s="52">
        <f t="shared" si="465"/>
        <v>4.2582015317955055E-5</v>
      </c>
      <c r="X628" s="52">
        <f t="shared" si="466"/>
        <v>1.6740578955036711E-7</v>
      </c>
      <c r="Y628" s="52">
        <f t="shared" si="472"/>
        <v>4184097.2762671425</v>
      </c>
      <c r="Z628" s="38" t="str">
        <f t="shared" si="467"/>
        <v>S</v>
      </c>
      <c r="AA628" s="38" t="str">
        <f t="shared" si="468"/>
        <v>S</v>
      </c>
      <c r="AB628" s="38" t="str">
        <f t="shared" si="469"/>
        <v>U</v>
      </c>
      <c r="AC628" s="50">
        <f t="shared" si="485"/>
        <v>551553.78070813115</v>
      </c>
      <c r="AD628" s="50">
        <f t="shared" si="473"/>
        <v>4184258.778924596</v>
      </c>
      <c r="AE628" s="51">
        <f t="shared" si="474"/>
        <v>10</v>
      </c>
      <c r="AF628" s="51" t="str">
        <f t="shared" si="475"/>
        <v>S</v>
      </c>
      <c r="AG628" s="40">
        <f t="shared" si="476"/>
        <v>-122</v>
      </c>
      <c r="AH628" s="41">
        <f t="shared" si="477"/>
        <v>-24</v>
      </c>
      <c r="AI628" s="42">
        <f t="shared" si="478"/>
        <v>-51.713999999999999</v>
      </c>
      <c r="AJ628" s="40">
        <f t="shared" si="479"/>
        <v>37</v>
      </c>
      <c r="AK628" s="41">
        <f t="shared" si="480"/>
        <v>48</v>
      </c>
      <c r="AL628" s="42">
        <f t="shared" si="481"/>
        <v>15.324999999999999</v>
      </c>
      <c r="AM628" s="43" t="str">
        <f t="shared" si="482"/>
        <v>-37º -48' -15,325" S</v>
      </c>
      <c r="AN628" s="43" t="str">
        <f t="shared" si="483"/>
        <v>122º 24' 51,714" W</v>
      </c>
      <c r="AO628" s="43" t="str">
        <f t="shared" si="484"/>
        <v>10 S 551554 4184259</v>
      </c>
    </row>
    <row r="629" spans="5:41" x14ac:dyDescent="0.25">
      <c r="E629" s="53">
        <v>37.797114000000001</v>
      </c>
      <c r="F629" s="53">
        <v>-122.395983</v>
      </c>
      <c r="G629" s="52">
        <f t="shared" si="452"/>
        <v>-2.1362128945650065</v>
      </c>
      <c r="H629" s="52">
        <f t="shared" si="453"/>
        <v>0.65968408705164405</v>
      </c>
      <c r="I629" s="52">
        <f t="shared" si="454"/>
        <v>10</v>
      </c>
      <c r="J629" s="52">
        <f t="shared" si="455"/>
        <v>-123</v>
      </c>
      <c r="K629" s="52">
        <f t="shared" si="456"/>
        <v>1.0542085388018929E-2</v>
      </c>
      <c r="L629" s="52">
        <f t="shared" si="457"/>
        <v>8.3300527614012364E-3</v>
      </c>
      <c r="M629" s="52">
        <f t="shared" si="458"/>
        <v>8.3302454429300971E-3</v>
      </c>
      <c r="N629" s="52">
        <f t="shared" si="459"/>
        <v>2.6910997313112084E-5</v>
      </c>
      <c r="O629" s="52">
        <f t="shared" si="470"/>
        <v>6383616.4422479495</v>
      </c>
      <c r="P629" s="52">
        <f t="shared" si="471"/>
        <v>1.4600630193022947E-7</v>
      </c>
      <c r="Q629" s="52">
        <f t="shared" si="460"/>
        <v>0.9685581030939685</v>
      </c>
      <c r="R629" s="52">
        <f t="shared" si="461"/>
        <v>0.60476160737221885</v>
      </c>
      <c r="S629" s="52">
        <f t="shared" si="462"/>
        <v>1.1439631385986284</v>
      </c>
      <c r="T629" s="52">
        <f t="shared" si="463"/>
        <v>1.009162755792026</v>
      </c>
      <c r="U629" s="52">
        <f t="shared" si="464"/>
        <v>1.8078077117199827</v>
      </c>
      <c r="V629" s="52">
        <f t="shared" si="451"/>
        <v>5.0546225567071803E-3</v>
      </c>
      <c r="W629" s="52">
        <f t="shared" si="465"/>
        <v>4.2582015317955055E-5</v>
      </c>
      <c r="X629" s="52">
        <f t="shared" si="466"/>
        <v>1.6740578955036711E-7</v>
      </c>
      <c r="Y629" s="52">
        <f t="shared" si="472"/>
        <v>4183304.7724802494</v>
      </c>
      <c r="Z629" s="38" t="str">
        <f t="shared" si="467"/>
        <v>S</v>
      </c>
      <c r="AA629" s="38" t="str">
        <f t="shared" si="468"/>
        <v>S</v>
      </c>
      <c r="AB629" s="38" t="str">
        <f t="shared" si="469"/>
        <v>U</v>
      </c>
      <c r="AC629" s="50">
        <f t="shared" si="485"/>
        <v>553177.09436551307</v>
      </c>
      <c r="AD629" s="50">
        <f t="shared" si="473"/>
        <v>4183476.5619902569</v>
      </c>
      <c r="AE629" s="51">
        <f t="shared" si="474"/>
        <v>10</v>
      </c>
      <c r="AF629" s="51" t="str">
        <f t="shared" si="475"/>
        <v>S</v>
      </c>
      <c r="AG629" s="40">
        <f t="shared" si="476"/>
        <v>-122</v>
      </c>
      <c r="AH629" s="41">
        <f t="shared" si="477"/>
        <v>-23</v>
      </c>
      <c r="AI629" s="42">
        <f t="shared" si="478"/>
        <v>-45.539000000000001</v>
      </c>
      <c r="AJ629" s="40">
        <f t="shared" si="479"/>
        <v>37</v>
      </c>
      <c r="AK629" s="41">
        <f t="shared" si="480"/>
        <v>47</v>
      </c>
      <c r="AL629" s="42">
        <f t="shared" si="481"/>
        <v>49.61</v>
      </c>
      <c r="AM629" s="43" t="str">
        <f t="shared" si="482"/>
        <v>-37º -47' -49,61" S</v>
      </c>
      <c r="AN629" s="43" t="str">
        <f t="shared" si="483"/>
        <v>122º 23' 45,539" W</v>
      </c>
      <c r="AO629" s="43" t="str">
        <f t="shared" si="484"/>
        <v>10 S 553177 4183477</v>
      </c>
    </row>
    <row r="630" spans="5:41" x14ac:dyDescent="0.25">
      <c r="E630" s="53">
        <v>37.793540999999998</v>
      </c>
      <c r="F630" s="53">
        <v>-122.414474</v>
      </c>
      <c r="G630" s="52">
        <f t="shared" si="452"/>
        <v>-2.136535623396993</v>
      </c>
      <c r="H630" s="52">
        <f t="shared" si="453"/>
        <v>0.65962172643747019</v>
      </c>
      <c r="I630" s="52">
        <f t="shared" si="454"/>
        <v>10</v>
      </c>
      <c r="J630" s="52">
        <f t="shared" si="455"/>
        <v>-123</v>
      </c>
      <c r="K630" s="52">
        <f t="shared" si="456"/>
        <v>1.0219356556032455E-2</v>
      </c>
      <c r="L630" s="52">
        <f t="shared" si="457"/>
        <v>8.0754412841013753E-3</v>
      </c>
      <c r="M630" s="52">
        <f t="shared" si="458"/>
        <v>8.0756168315532714E-3</v>
      </c>
      <c r="N630" s="52">
        <f t="shared" si="459"/>
        <v>2.5287695682219002E-5</v>
      </c>
      <c r="O630" s="52">
        <f t="shared" si="470"/>
        <v>6383615.1484409114</v>
      </c>
      <c r="P630" s="52">
        <f t="shared" si="471"/>
        <v>1.3723011368792242E-7</v>
      </c>
      <c r="Q630" s="52">
        <f t="shared" si="460"/>
        <v>0.96852706648312337</v>
      </c>
      <c r="R630" s="52">
        <f t="shared" si="461"/>
        <v>0.60480072628660952</v>
      </c>
      <c r="S630" s="52">
        <f t="shared" si="462"/>
        <v>1.1438852596790319</v>
      </c>
      <c r="T630" s="52">
        <f t="shared" si="463"/>
        <v>1.0091141263309262</v>
      </c>
      <c r="U630" s="52">
        <f t="shared" si="464"/>
        <v>1.8077469809214313</v>
      </c>
      <c r="V630" s="52">
        <f t="shared" si="451"/>
        <v>5.0546225567071803E-3</v>
      </c>
      <c r="W630" s="52">
        <f t="shared" si="465"/>
        <v>4.2582015317955055E-5</v>
      </c>
      <c r="X630" s="52">
        <f t="shared" si="466"/>
        <v>1.6740578955036711E-7</v>
      </c>
      <c r="Y630" s="52">
        <f t="shared" si="472"/>
        <v>4182908.3545257943</v>
      </c>
      <c r="Z630" s="38" t="str">
        <f t="shared" si="467"/>
        <v>S</v>
      </c>
      <c r="AA630" s="38" t="str">
        <f t="shared" si="468"/>
        <v>S</v>
      </c>
      <c r="AB630" s="38" t="str">
        <f t="shared" si="469"/>
        <v>U</v>
      </c>
      <c r="AC630" s="50">
        <f t="shared" si="485"/>
        <v>551551.63229705323</v>
      </c>
      <c r="AD630" s="50">
        <f t="shared" si="473"/>
        <v>4183069.7814651732</v>
      </c>
      <c r="AE630" s="51">
        <f t="shared" si="474"/>
        <v>10</v>
      </c>
      <c r="AF630" s="51" t="str">
        <f t="shared" si="475"/>
        <v>S</v>
      </c>
      <c r="AG630" s="40">
        <f t="shared" si="476"/>
        <v>-122</v>
      </c>
      <c r="AH630" s="41">
        <f t="shared" si="477"/>
        <v>-24</v>
      </c>
      <c r="AI630" s="42">
        <f t="shared" si="478"/>
        <v>-52.106000000000002</v>
      </c>
      <c r="AJ630" s="40">
        <f t="shared" si="479"/>
        <v>37</v>
      </c>
      <c r="AK630" s="41">
        <f t="shared" si="480"/>
        <v>47</v>
      </c>
      <c r="AL630" s="42">
        <f t="shared" si="481"/>
        <v>36.747999999999998</v>
      </c>
      <c r="AM630" s="43" t="str">
        <f t="shared" si="482"/>
        <v>-37º -47' -36,748" S</v>
      </c>
      <c r="AN630" s="43" t="str">
        <f t="shared" si="483"/>
        <v>122º 24' 52,106" W</v>
      </c>
      <c r="AO630" s="43" t="str">
        <f t="shared" si="484"/>
        <v>10 S 551552 4183070</v>
      </c>
    </row>
    <row r="631" spans="5:41" x14ac:dyDescent="0.25">
      <c r="E631" s="53">
        <v>37.796702000000003</v>
      </c>
      <c r="F631" s="53">
        <v>-122.39533400000001</v>
      </c>
      <c r="G631" s="52">
        <f t="shared" si="452"/>
        <v>-2.1362015673781616</v>
      </c>
      <c r="H631" s="52">
        <f t="shared" si="453"/>
        <v>0.65967689629512583</v>
      </c>
      <c r="I631" s="52">
        <f t="shared" si="454"/>
        <v>10</v>
      </c>
      <c r="J631" s="52">
        <f t="shared" si="455"/>
        <v>-123</v>
      </c>
      <c r="K631" s="52">
        <f t="shared" si="456"/>
        <v>1.0553412574863863E-2</v>
      </c>
      <c r="L631" s="52">
        <f t="shared" si="457"/>
        <v>8.3390493542439739E-3</v>
      </c>
      <c r="M631" s="52">
        <f t="shared" si="458"/>
        <v>8.339242660762353E-3</v>
      </c>
      <c r="N631" s="52">
        <f t="shared" si="459"/>
        <v>2.6968760522549928E-5</v>
      </c>
      <c r="O631" s="52">
        <f t="shared" si="470"/>
        <v>6383616.293057858</v>
      </c>
      <c r="P631" s="52">
        <f t="shared" si="471"/>
        <v>1.4632349735433012E-7</v>
      </c>
      <c r="Q631" s="52">
        <f t="shared" si="460"/>
        <v>0.96855452505368733</v>
      </c>
      <c r="R631" s="52">
        <f t="shared" si="461"/>
        <v>0.60476611891211818</v>
      </c>
      <c r="S631" s="52">
        <f t="shared" si="462"/>
        <v>1.1439541588219695</v>
      </c>
      <c r="T631" s="52">
        <f t="shared" si="463"/>
        <v>1.0091571488445066</v>
      </c>
      <c r="U631" s="52">
        <f t="shared" si="464"/>
        <v>1.8078007097951729</v>
      </c>
      <c r="V631" s="52">
        <f t="shared" si="451"/>
        <v>5.0546225567071803E-3</v>
      </c>
      <c r="W631" s="52">
        <f t="shared" si="465"/>
        <v>4.2582015317955055E-5</v>
      </c>
      <c r="X631" s="52">
        <f t="shared" si="466"/>
        <v>1.6740578955036711E-7</v>
      </c>
      <c r="Y631" s="52">
        <f t="shared" si="472"/>
        <v>4183259.061805421</v>
      </c>
      <c r="Z631" s="38" t="str">
        <f t="shared" si="467"/>
        <v>S</v>
      </c>
      <c r="AA631" s="38" t="str">
        <f t="shared" si="468"/>
        <v>S</v>
      </c>
      <c r="AB631" s="38" t="str">
        <f t="shared" si="469"/>
        <v>U</v>
      </c>
      <c r="AC631" s="50">
        <f t="shared" si="485"/>
        <v>553234.52791749302</v>
      </c>
      <c r="AD631" s="50">
        <f t="shared" si="473"/>
        <v>4183431.2200496872</v>
      </c>
      <c r="AE631" s="51">
        <f t="shared" si="474"/>
        <v>10</v>
      </c>
      <c r="AF631" s="51" t="str">
        <f t="shared" si="475"/>
        <v>S</v>
      </c>
      <c r="AG631" s="40">
        <f t="shared" si="476"/>
        <v>-122</v>
      </c>
      <c r="AH631" s="41">
        <f t="shared" si="477"/>
        <v>-23</v>
      </c>
      <c r="AI631" s="42">
        <f t="shared" si="478"/>
        <v>-43.201999999999998</v>
      </c>
      <c r="AJ631" s="40">
        <f t="shared" si="479"/>
        <v>37</v>
      </c>
      <c r="AK631" s="41">
        <f t="shared" si="480"/>
        <v>47</v>
      </c>
      <c r="AL631" s="42">
        <f t="shared" si="481"/>
        <v>48.127000000000002</v>
      </c>
      <c r="AM631" s="43" t="str">
        <f t="shared" si="482"/>
        <v>-37º -47' -48,127" S</v>
      </c>
      <c r="AN631" s="43" t="str">
        <f t="shared" si="483"/>
        <v>122º 23' 43,202" W</v>
      </c>
      <c r="AO631" s="43" t="str">
        <f t="shared" si="484"/>
        <v>10 S 553235 4183431</v>
      </c>
    </row>
    <row r="632" spans="5:41" x14ac:dyDescent="0.25">
      <c r="E632" s="53">
        <v>37.807099000000001</v>
      </c>
      <c r="F632" s="53">
        <v>-122.408981</v>
      </c>
      <c r="G632" s="52">
        <f t="shared" si="452"/>
        <v>-2.1364397524611811</v>
      </c>
      <c r="H632" s="52">
        <f t="shared" si="453"/>
        <v>0.65985835817745564</v>
      </c>
      <c r="I632" s="52">
        <f t="shared" si="454"/>
        <v>10</v>
      </c>
      <c r="J632" s="52">
        <f t="shared" si="455"/>
        <v>-123</v>
      </c>
      <c r="K632" s="52">
        <f t="shared" si="456"/>
        <v>1.0315227491844325E-2</v>
      </c>
      <c r="L632" s="52">
        <f t="shared" si="457"/>
        <v>8.1497007796424922E-3</v>
      </c>
      <c r="M632" s="52">
        <f t="shared" si="458"/>
        <v>8.1498812147504703E-3</v>
      </c>
      <c r="N632" s="52">
        <f t="shared" si="459"/>
        <v>2.5767526631526039E-5</v>
      </c>
      <c r="O632" s="52">
        <f t="shared" si="470"/>
        <v>6383620.0581066683</v>
      </c>
      <c r="P632" s="52">
        <f t="shared" si="471"/>
        <v>1.3971439039773114E-7</v>
      </c>
      <c r="Q632" s="52">
        <f t="shared" si="460"/>
        <v>0.96864475720312915</v>
      </c>
      <c r="R632" s="52">
        <f t="shared" si="461"/>
        <v>0.60465220713320078</v>
      </c>
      <c r="S632" s="52">
        <f t="shared" si="462"/>
        <v>1.1441807367790202</v>
      </c>
      <c r="T632" s="52">
        <f t="shared" si="463"/>
        <v>1.0092986043675654</v>
      </c>
      <c r="U632" s="52">
        <f t="shared" si="464"/>
        <v>1.8079773347890289</v>
      </c>
      <c r="V632" s="52">
        <f t="shared" si="451"/>
        <v>5.0546225567071803E-3</v>
      </c>
      <c r="W632" s="52">
        <f t="shared" si="465"/>
        <v>4.2582015317955055E-5</v>
      </c>
      <c r="X632" s="52">
        <f t="shared" si="466"/>
        <v>1.6740578955036711E-7</v>
      </c>
      <c r="Y632" s="52">
        <f t="shared" si="472"/>
        <v>4184412.5916354773</v>
      </c>
      <c r="Z632" s="38" t="str">
        <f t="shared" si="467"/>
        <v>S</v>
      </c>
      <c r="AA632" s="38" t="str">
        <f t="shared" si="468"/>
        <v>S</v>
      </c>
      <c r="AB632" s="38" t="str">
        <f t="shared" si="469"/>
        <v>U</v>
      </c>
      <c r="AC632" s="50">
        <f t="shared" si="485"/>
        <v>552025.7476165829</v>
      </c>
      <c r="AD632" s="50">
        <f t="shared" si="473"/>
        <v>4184577.0817583115</v>
      </c>
      <c r="AE632" s="51">
        <f t="shared" si="474"/>
        <v>10</v>
      </c>
      <c r="AF632" s="51" t="str">
        <f t="shared" si="475"/>
        <v>S</v>
      </c>
      <c r="AG632" s="40">
        <f t="shared" si="476"/>
        <v>-122</v>
      </c>
      <c r="AH632" s="41">
        <f t="shared" si="477"/>
        <v>-24</v>
      </c>
      <c r="AI632" s="42">
        <f t="shared" si="478"/>
        <v>-32.332000000000001</v>
      </c>
      <c r="AJ632" s="40">
        <f t="shared" si="479"/>
        <v>37</v>
      </c>
      <c r="AK632" s="41">
        <f t="shared" si="480"/>
        <v>48</v>
      </c>
      <c r="AL632" s="42">
        <f t="shared" si="481"/>
        <v>25.556000000000001</v>
      </c>
      <c r="AM632" s="43" t="str">
        <f t="shared" si="482"/>
        <v>-37º -48' -25,556" S</v>
      </c>
      <c r="AN632" s="43" t="str">
        <f t="shared" si="483"/>
        <v>122º 24' 32,332" W</v>
      </c>
      <c r="AO632" s="43" t="str">
        <f t="shared" si="484"/>
        <v>10 S 552026 4184577</v>
      </c>
    </row>
    <row r="633" spans="5:41" x14ac:dyDescent="0.25">
      <c r="E633" s="53">
        <v>37.800493000000003</v>
      </c>
      <c r="F633" s="53">
        <v>-122.40810500000001</v>
      </c>
      <c r="G633" s="52">
        <f t="shared" si="452"/>
        <v>-2.1364244633769336</v>
      </c>
      <c r="H633" s="52">
        <f t="shared" si="453"/>
        <v>0.65974306172706898</v>
      </c>
      <c r="I633" s="52">
        <f t="shared" si="454"/>
        <v>10</v>
      </c>
      <c r="J633" s="52">
        <f t="shared" si="455"/>
        <v>-123</v>
      </c>
      <c r="K633" s="52">
        <f t="shared" si="456"/>
        <v>1.0330516576091853E-2</v>
      </c>
      <c r="L633" s="52">
        <f t="shared" si="457"/>
        <v>8.1625097871773356E-3</v>
      </c>
      <c r="M633" s="52">
        <f t="shared" si="458"/>
        <v>8.1626910744236631E-3</v>
      </c>
      <c r="N633" s="52">
        <f t="shared" si="459"/>
        <v>2.5842440550594148E-5</v>
      </c>
      <c r="O633" s="52">
        <f t="shared" si="470"/>
        <v>6383617.6658451594</v>
      </c>
      <c r="P633" s="52">
        <f t="shared" si="471"/>
        <v>1.4017901195542025E-7</v>
      </c>
      <c r="Q633" s="52">
        <f t="shared" si="460"/>
        <v>0.96858744067615365</v>
      </c>
      <c r="R633" s="52">
        <f t="shared" si="461"/>
        <v>0.60472459863481764</v>
      </c>
      <c r="S633" s="52">
        <f t="shared" si="462"/>
        <v>1.1440367820651458</v>
      </c>
      <c r="T633" s="52">
        <f t="shared" si="463"/>
        <v>1.0092087362075637</v>
      </c>
      <c r="U633" s="52">
        <f t="shared" si="464"/>
        <v>1.8078651288600078</v>
      </c>
      <c r="V633" s="52">
        <f t="shared" si="451"/>
        <v>5.0546225567071803E-3</v>
      </c>
      <c r="W633" s="52">
        <f t="shared" si="465"/>
        <v>4.2582015317955055E-5</v>
      </c>
      <c r="X633" s="52">
        <f t="shared" si="466"/>
        <v>1.6740578955036711E-7</v>
      </c>
      <c r="Y633" s="52">
        <f t="shared" si="472"/>
        <v>4183679.6667037187</v>
      </c>
      <c r="Z633" s="38" t="str">
        <f t="shared" si="467"/>
        <v>S</v>
      </c>
      <c r="AA633" s="38" t="str">
        <f t="shared" si="468"/>
        <v>S</v>
      </c>
      <c r="AB633" s="38" t="str">
        <f t="shared" si="469"/>
        <v>U</v>
      </c>
      <c r="AC633" s="50">
        <f t="shared" si="485"/>
        <v>552107.50137832004</v>
      </c>
      <c r="AD633" s="50">
        <f t="shared" si="473"/>
        <v>4183844.6349868709</v>
      </c>
      <c r="AE633" s="51">
        <f t="shared" si="474"/>
        <v>10</v>
      </c>
      <c r="AF633" s="51" t="str">
        <f t="shared" si="475"/>
        <v>S</v>
      </c>
      <c r="AG633" s="40">
        <f t="shared" si="476"/>
        <v>-122</v>
      </c>
      <c r="AH633" s="41">
        <f t="shared" si="477"/>
        <v>-24</v>
      </c>
      <c r="AI633" s="42">
        <f t="shared" si="478"/>
        <v>-29.178000000000001</v>
      </c>
      <c r="AJ633" s="40">
        <f t="shared" si="479"/>
        <v>37</v>
      </c>
      <c r="AK633" s="41">
        <f t="shared" si="480"/>
        <v>48</v>
      </c>
      <c r="AL633" s="42">
        <f t="shared" si="481"/>
        <v>1.7749999999999999</v>
      </c>
      <c r="AM633" s="43" t="str">
        <f t="shared" si="482"/>
        <v>-37º -48' -1,775" S</v>
      </c>
      <c r="AN633" s="43" t="str">
        <f t="shared" si="483"/>
        <v>122º 24' 29,178" W</v>
      </c>
      <c r="AO633" s="43" t="str">
        <f t="shared" si="484"/>
        <v>10 S 552108 4183845</v>
      </c>
    </row>
    <row r="634" spans="5:41" x14ac:dyDescent="0.25">
      <c r="E634" s="53">
        <v>37.781840000000003</v>
      </c>
      <c r="F634" s="53">
        <v>-122.410048</v>
      </c>
      <c r="G634" s="52">
        <f t="shared" si="452"/>
        <v>-2.1364583751242998</v>
      </c>
      <c r="H634" s="52">
        <f t="shared" si="453"/>
        <v>0.65941750546169442</v>
      </c>
      <c r="I634" s="52">
        <f t="shared" si="454"/>
        <v>10</v>
      </c>
      <c r="J634" s="52">
        <f t="shared" si="455"/>
        <v>-123</v>
      </c>
      <c r="K634" s="52">
        <f t="shared" si="456"/>
        <v>1.0296604828725631E-2</v>
      </c>
      <c r="L634" s="52">
        <f t="shared" si="457"/>
        <v>8.137769949840121E-3</v>
      </c>
      <c r="M634" s="52">
        <f t="shared" si="458"/>
        <v>8.1379495936378127E-3</v>
      </c>
      <c r="N634" s="52">
        <f t="shared" si="459"/>
        <v>2.5668753500074359E-5</v>
      </c>
      <c r="O634" s="52">
        <f t="shared" si="470"/>
        <v>6383610.9117269563</v>
      </c>
      <c r="P634" s="52">
        <f t="shared" si="471"/>
        <v>1.3940088702668739E-7</v>
      </c>
      <c r="Q634" s="52">
        <f t="shared" si="460"/>
        <v>0.96842532112363255</v>
      </c>
      <c r="R634" s="52">
        <f t="shared" si="461"/>
        <v>0.60492872919313256</v>
      </c>
      <c r="S634" s="52">
        <f t="shared" si="462"/>
        <v>1.1436301660235106</v>
      </c>
      <c r="T634" s="52">
        <f t="shared" si="463"/>
        <v>1.0089548068159162</v>
      </c>
      <c r="U634" s="52">
        <f t="shared" si="464"/>
        <v>1.8075479739486919</v>
      </c>
      <c r="V634" s="52">
        <f t="shared" si="451"/>
        <v>5.0546225567071803E-3</v>
      </c>
      <c r="W634" s="52">
        <f t="shared" si="465"/>
        <v>4.2582015317955055E-5</v>
      </c>
      <c r="X634" s="52">
        <f t="shared" si="466"/>
        <v>1.6740578955036711E-7</v>
      </c>
      <c r="Y634" s="52">
        <f t="shared" si="472"/>
        <v>4181610.151207271</v>
      </c>
      <c r="Z634" s="38" t="str">
        <f t="shared" si="467"/>
        <v>S</v>
      </c>
      <c r="AA634" s="38" t="str">
        <f t="shared" si="468"/>
        <v>S</v>
      </c>
      <c r="AB634" s="38" t="str">
        <f t="shared" si="469"/>
        <v>U</v>
      </c>
      <c r="AC634" s="50">
        <f t="shared" si="485"/>
        <v>551949.5062389659</v>
      </c>
      <c r="AD634" s="50">
        <f t="shared" si="473"/>
        <v>4181774.0105650467</v>
      </c>
      <c r="AE634" s="51">
        <f t="shared" si="474"/>
        <v>10</v>
      </c>
      <c r="AF634" s="51" t="str">
        <f t="shared" si="475"/>
        <v>S</v>
      </c>
      <c r="AG634" s="40">
        <f t="shared" si="476"/>
        <v>-122</v>
      </c>
      <c r="AH634" s="41">
        <f t="shared" si="477"/>
        <v>-24</v>
      </c>
      <c r="AI634" s="42">
        <f t="shared" si="478"/>
        <v>-36.173000000000002</v>
      </c>
      <c r="AJ634" s="40">
        <f t="shared" si="479"/>
        <v>37</v>
      </c>
      <c r="AK634" s="41">
        <f t="shared" si="480"/>
        <v>46</v>
      </c>
      <c r="AL634" s="42">
        <f t="shared" si="481"/>
        <v>54.624000000000002</v>
      </c>
      <c r="AM634" s="43" t="str">
        <f t="shared" si="482"/>
        <v>-37º -46' -54,624" S</v>
      </c>
      <c r="AN634" s="43" t="str">
        <f t="shared" si="483"/>
        <v>122º 24' 36,173" W</v>
      </c>
      <c r="AO634" s="43" t="str">
        <f t="shared" si="484"/>
        <v>10 S 551950 4181774</v>
      </c>
    </row>
    <row r="635" spans="5:41" x14ac:dyDescent="0.25">
      <c r="E635" s="53">
        <v>37.782479000000002</v>
      </c>
      <c r="F635" s="53">
        <v>-122.40988</v>
      </c>
      <c r="G635" s="52">
        <f t="shared" si="452"/>
        <v>-2.1364554429711564</v>
      </c>
      <c r="H635" s="52">
        <f t="shared" si="453"/>
        <v>0.65942865811561469</v>
      </c>
      <c r="I635" s="52">
        <f t="shared" si="454"/>
        <v>10</v>
      </c>
      <c r="J635" s="52">
        <f t="shared" si="455"/>
        <v>-123</v>
      </c>
      <c r="K635" s="52">
        <f t="shared" si="456"/>
        <v>1.0299536981869029E-2</v>
      </c>
      <c r="L635" s="52">
        <f t="shared" si="457"/>
        <v>8.140016878561588E-3</v>
      </c>
      <c r="M635" s="52">
        <f t="shared" si="458"/>
        <v>8.1401966712092069E-3</v>
      </c>
      <c r="N635" s="52">
        <f t="shared" si="459"/>
        <v>2.5683522719255336E-5</v>
      </c>
      <c r="O635" s="52">
        <f t="shared" si="470"/>
        <v>6383611.1430852339</v>
      </c>
      <c r="P635" s="52">
        <f t="shared" si="471"/>
        <v>1.3947546968141538E-7</v>
      </c>
      <c r="Q635" s="52">
        <f t="shared" si="460"/>
        <v>0.96843088168129687</v>
      </c>
      <c r="R635" s="52">
        <f t="shared" si="461"/>
        <v>0.60492174302628576</v>
      </c>
      <c r="S635" s="52">
        <f t="shared" si="462"/>
        <v>1.1436440989562631</v>
      </c>
      <c r="T635" s="52">
        <f t="shared" si="463"/>
        <v>1.0089635099737688</v>
      </c>
      <c r="U635" s="52">
        <f t="shared" si="464"/>
        <v>1.8075588467430928</v>
      </c>
      <c r="V635" s="52">
        <f t="shared" si="451"/>
        <v>5.0546225567071803E-3</v>
      </c>
      <c r="W635" s="52">
        <f t="shared" si="465"/>
        <v>4.2582015317955055E-5</v>
      </c>
      <c r="X635" s="52">
        <f t="shared" si="466"/>
        <v>1.6740578955036711E-7</v>
      </c>
      <c r="Y635" s="52">
        <f t="shared" si="472"/>
        <v>4181681.0469546262</v>
      </c>
      <c r="Z635" s="38" t="str">
        <f t="shared" si="467"/>
        <v>S</v>
      </c>
      <c r="AA635" s="38" t="str">
        <f t="shared" si="468"/>
        <v>S</v>
      </c>
      <c r="AB635" s="38" t="str">
        <f t="shared" si="469"/>
        <v>U</v>
      </c>
      <c r="AC635" s="50">
        <f t="shared" si="485"/>
        <v>551963.85259313055</v>
      </c>
      <c r="AD635" s="50">
        <f t="shared" si="473"/>
        <v>4181845.0005993182</v>
      </c>
      <c r="AE635" s="51">
        <f t="shared" si="474"/>
        <v>10</v>
      </c>
      <c r="AF635" s="51" t="str">
        <f t="shared" si="475"/>
        <v>S</v>
      </c>
      <c r="AG635" s="40">
        <f t="shared" si="476"/>
        <v>-122</v>
      </c>
      <c r="AH635" s="41">
        <f t="shared" si="477"/>
        <v>-24</v>
      </c>
      <c r="AI635" s="42">
        <f t="shared" si="478"/>
        <v>-35.567999999999998</v>
      </c>
      <c r="AJ635" s="40">
        <f t="shared" si="479"/>
        <v>37</v>
      </c>
      <c r="AK635" s="41">
        <f t="shared" si="480"/>
        <v>46</v>
      </c>
      <c r="AL635" s="42">
        <f t="shared" si="481"/>
        <v>56.923999999999999</v>
      </c>
      <c r="AM635" s="43" t="str">
        <f t="shared" si="482"/>
        <v>-37º -46' -56,924" S</v>
      </c>
      <c r="AN635" s="43" t="str">
        <f t="shared" si="483"/>
        <v>122º 24' 35,568" W</v>
      </c>
      <c r="AO635" s="43" t="str">
        <f t="shared" si="484"/>
        <v>10 S 551964 4181845</v>
      </c>
    </row>
    <row r="636" spans="5:41" x14ac:dyDescent="0.25">
      <c r="E636" s="53">
        <v>37.803327000000003</v>
      </c>
      <c r="F636" s="53">
        <v>-122.41933899999999</v>
      </c>
      <c r="G636" s="52">
        <f t="shared" si="452"/>
        <v>-2.1366205336651025</v>
      </c>
      <c r="H636" s="52">
        <f t="shared" si="453"/>
        <v>0.65979252435807045</v>
      </c>
      <c r="I636" s="52">
        <f t="shared" si="454"/>
        <v>10</v>
      </c>
      <c r="J636" s="52">
        <f t="shared" si="455"/>
        <v>-123</v>
      </c>
      <c r="K636" s="52">
        <f t="shared" si="456"/>
        <v>1.0134446287922927E-2</v>
      </c>
      <c r="L636" s="52">
        <f t="shared" si="457"/>
        <v>8.007285767241001E-3</v>
      </c>
      <c r="M636" s="52">
        <f t="shared" si="458"/>
        <v>8.0074569072054267E-3</v>
      </c>
      <c r="N636" s="52">
        <f t="shared" si="459"/>
        <v>2.4871393957570653E-5</v>
      </c>
      <c r="O636" s="52">
        <f t="shared" si="470"/>
        <v>6383618.6921170941</v>
      </c>
      <c r="P636" s="52">
        <f t="shared" si="471"/>
        <v>1.3488764311066137E-7</v>
      </c>
      <c r="Q636" s="52">
        <f t="shared" si="460"/>
        <v>0.96861203600004075</v>
      </c>
      <c r="R636" s="52">
        <f t="shared" si="461"/>
        <v>0.60469354868585024</v>
      </c>
      <c r="S636" s="52">
        <f t="shared" si="462"/>
        <v>1.1440985423580909</v>
      </c>
      <c r="T636" s="52">
        <f t="shared" si="463"/>
        <v>1.0092472939400308</v>
      </c>
      <c r="U636" s="52">
        <f t="shared" si="464"/>
        <v>1.8079132730206922</v>
      </c>
      <c r="V636" s="52">
        <f t="shared" si="451"/>
        <v>5.0546225567071803E-3</v>
      </c>
      <c r="W636" s="52">
        <f t="shared" si="465"/>
        <v>4.2582015317955055E-5</v>
      </c>
      <c r="X636" s="52">
        <f t="shared" si="466"/>
        <v>1.6740578955036711E-7</v>
      </c>
      <c r="Y636" s="52">
        <f t="shared" si="472"/>
        <v>4183994.0942831784</v>
      </c>
      <c r="Z636" s="38" t="str">
        <f t="shared" si="467"/>
        <v>S</v>
      </c>
      <c r="AA636" s="38" t="str">
        <f t="shared" si="468"/>
        <v>S</v>
      </c>
      <c r="AB636" s="38" t="str">
        <f t="shared" si="469"/>
        <v>U</v>
      </c>
      <c r="AC636" s="50">
        <f t="shared" si="485"/>
        <v>551116.55388748914</v>
      </c>
      <c r="AD636" s="50">
        <f t="shared" si="473"/>
        <v>4184152.8637999608</v>
      </c>
      <c r="AE636" s="51">
        <f t="shared" si="474"/>
        <v>10</v>
      </c>
      <c r="AF636" s="51" t="str">
        <f t="shared" si="475"/>
        <v>S</v>
      </c>
      <c r="AG636" s="40">
        <f t="shared" si="476"/>
        <v>-122</v>
      </c>
      <c r="AH636" s="41">
        <f t="shared" si="477"/>
        <v>-25</v>
      </c>
      <c r="AI636" s="42">
        <f t="shared" si="478"/>
        <v>-9.6199999999999992</v>
      </c>
      <c r="AJ636" s="40">
        <f t="shared" si="479"/>
        <v>37</v>
      </c>
      <c r="AK636" s="41">
        <f t="shared" si="480"/>
        <v>48</v>
      </c>
      <c r="AL636" s="42">
        <f t="shared" si="481"/>
        <v>11.977</v>
      </c>
      <c r="AM636" s="43" t="str">
        <f t="shared" si="482"/>
        <v>-37º -48' -11,977" S</v>
      </c>
      <c r="AN636" s="43" t="str">
        <f t="shared" si="483"/>
        <v>122º 25' 9,62" W</v>
      </c>
      <c r="AO636" s="43" t="str">
        <f t="shared" si="484"/>
        <v>10 S 551117 4184153</v>
      </c>
    </row>
    <row r="637" spans="5:41" x14ac:dyDescent="0.25">
      <c r="E637" s="53">
        <v>37.795099999999998</v>
      </c>
      <c r="F637" s="53">
        <v>-122.393719</v>
      </c>
      <c r="G637" s="52">
        <f t="shared" si="452"/>
        <v>-2.1361733803107419</v>
      </c>
      <c r="H637" s="52">
        <f t="shared" si="453"/>
        <v>0.65964893612050879</v>
      </c>
      <c r="I637" s="52">
        <f t="shared" si="454"/>
        <v>10</v>
      </c>
      <c r="J637" s="52">
        <f t="shared" si="455"/>
        <v>-123</v>
      </c>
      <c r="K637" s="52">
        <f t="shared" si="456"/>
        <v>1.0581599642283557E-2</v>
      </c>
      <c r="L637" s="52">
        <f t="shared" si="457"/>
        <v>8.3615025742441607E-3</v>
      </c>
      <c r="M637" s="52">
        <f t="shared" si="458"/>
        <v>8.3616974464706569E-3</v>
      </c>
      <c r="N637" s="52">
        <f t="shared" si="459"/>
        <v>2.7112628641634551E-5</v>
      </c>
      <c r="O637" s="52">
        <f t="shared" si="470"/>
        <v>6383615.7129599741</v>
      </c>
      <c r="P637" s="52">
        <f t="shared" si="471"/>
        <v>1.4711893893468275E-7</v>
      </c>
      <c r="Q637" s="52">
        <f t="shared" si="460"/>
        <v>0.96854061047866213</v>
      </c>
      <c r="R637" s="52">
        <f t="shared" si="461"/>
        <v>0.60478365945677393</v>
      </c>
      <c r="S637" s="52">
        <f t="shared" si="462"/>
        <v>1.1439192413598398</v>
      </c>
      <c r="T637" s="52">
        <f t="shared" si="463"/>
        <v>1.0091353458840733</v>
      </c>
      <c r="U637" s="52">
        <f t="shared" si="464"/>
        <v>1.8077734816374125</v>
      </c>
      <c r="V637" s="52">
        <f t="shared" si="451"/>
        <v>5.0546225567071803E-3</v>
      </c>
      <c r="W637" s="52">
        <f t="shared" si="465"/>
        <v>4.2582015317955055E-5</v>
      </c>
      <c r="X637" s="52">
        <f t="shared" si="466"/>
        <v>1.6740578955036711E-7</v>
      </c>
      <c r="Y637" s="52">
        <f t="shared" si="472"/>
        <v>4183081.3227555985</v>
      </c>
      <c r="Z637" s="38" t="str">
        <f t="shared" si="467"/>
        <v>S</v>
      </c>
      <c r="AA637" s="38" t="str">
        <f t="shared" si="468"/>
        <v>S</v>
      </c>
      <c r="AB637" s="38" t="str">
        <f t="shared" si="469"/>
        <v>U</v>
      </c>
      <c r="AC637" s="50">
        <f t="shared" si="485"/>
        <v>553377.86582393886</v>
      </c>
      <c r="AD637" s="50">
        <f t="shared" si="473"/>
        <v>4183254.3993832776</v>
      </c>
      <c r="AE637" s="51">
        <f t="shared" si="474"/>
        <v>10</v>
      </c>
      <c r="AF637" s="51" t="str">
        <f t="shared" si="475"/>
        <v>S</v>
      </c>
      <c r="AG637" s="40">
        <f t="shared" si="476"/>
        <v>-122</v>
      </c>
      <c r="AH637" s="41">
        <f t="shared" si="477"/>
        <v>-23</v>
      </c>
      <c r="AI637" s="42">
        <f t="shared" si="478"/>
        <v>-37.387999999999998</v>
      </c>
      <c r="AJ637" s="40">
        <f t="shared" si="479"/>
        <v>37</v>
      </c>
      <c r="AK637" s="41">
        <f t="shared" si="480"/>
        <v>47</v>
      </c>
      <c r="AL637" s="42">
        <f t="shared" si="481"/>
        <v>42.36</v>
      </c>
      <c r="AM637" s="43" t="str">
        <f t="shared" si="482"/>
        <v>-37º -47' -42,36" S</v>
      </c>
      <c r="AN637" s="43" t="str">
        <f t="shared" si="483"/>
        <v>122º 23' 37,388" W</v>
      </c>
      <c r="AO637" s="43" t="str">
        <f t="shared" si="484"/>
        <v>10 S 553378 4183254</v>
      </c>
    </row>
    <row r="638" spans="5:41" x14ac:dyDescent="0.25">
      <c r="E638" s="53">
        <v>37.793953999999999</v>
      </c>
      <c r="F638" s="53">
        <v>-122.399389</v>
      </c>
      <c r="G638" s="52">
        <f t="shared" si="452"/>
        <v>-2.1362723404793296</v>
      </c>
      <c r="H638" s="52">
        <f t="shared" si="453"/>
        <v>0.65962893464728101</v>
      </c>
      <c r="I638" s="52">
        <f t="shared" si="454"/>
        <v>10</v>
      </c>
      <c r="J638" s="52">
        <f t="shared" si="455"/>
        <v>-123</v>
      </c>
      <c r="K638" s="52">
        <f t="shared" si="456"/>
        <v>1.0482639473695876E-2</v>
      </c>
      <c r="L638" s="52">
        <f t="shared" si="457"/>
        <v>8.2834363402370086E-3</v>
      </c>
      <c r="M638" s="52">
        <f t="shared" si="458"/>
        <v>8.2836258049090172E-3</v>
      </c>
      <c r="N638" s="52">
        <f t="shared" si="459"/>
        <v>2.6607593807903562E-5</v>
      </c>
      <c r="O638" s="52">
        <f t="shared" si="470"/>
        <v>6383615.2979887957</v>
      </c>
      <c r="P638" s="52">
        <f t="shared" si="471"/>
        <v>1.4438899824394014E-7</v>
      </c>
      <c r="Q638" s="52">
        <f t="shared" si="460"/>
        <v>0.96853065474838884</v>
      </c>
      <c r="R638" s="52">
        <f t="shared" si="461"/>
        <v>0.60479620533324141</v>
      </c>
      <c r="S638" s="52">
        <f t="shared" si="462"/>
        <v>1.1438942620214754</v>
      </c>
      <c r="T638" s="52">
        <f t="shared" si="463"/>
        <v>1.0091197478494169</v>
      </c>
      <c r="U638" s="52">
        <f t="shared" si="464"/>
        <v>1.807754001643058</v>
      </c>
      <c r="V638" s="52">
        <f t="shared" si="451"/>
        <v>5.0546225567071803E-3</v>
      </c>
      <c r="W638" s="52">
        <f t="shared" si="465"/>
        <v>4.2582015317955055E-5</v>
      </c>
      <c r="X638" s="52">
        <f t="shared" si="466"/>
        <v>1.6740578955036711E-7</v>
      </c>
      <c r="Y638" s="52">
        <f t="shared" si="472"/>
        <v>4182954.1761242193</v>
      </c>
      <c r="Z638" s="38" t="str">
        <f t="shared" si="467"/>
        <v>S</v>
      </c>
      <c r="AA638" s="38" t="str">
        <f t="shared" si="468"/>
        <v>S</v>
      </c>
      <c r="AB638" s="38" t="str">
        <f t="shared" si="469"/>
        <v>U</v>
      </c>
      <c r="AC638" s="50">
        <f t="shared" si="485"/>
        <v>552879.48295610363</v>
      </c>
      <c r="AD638" s="50">
        <f t="shared" si="473"/>
        <v>4183124.028791619</v>
      </c>
      <c r="AE638" s="51">
        <f t="shared" si="474"/>
        <v>10</v>
      </c>
      <c r="AF638" s="51" t="str">
        <f t="shared" si="475"/>
        <v>S</v>
      </c>
      <c r="AG638" s="40">
        <f t="shared" si="476"/>
        <v>-122</v>
      </c>
      <c r="AH638" s="41">
        <f t="shared" si="477"/>
        <v>-23</v>
      </c>
      <c r="AI638" s="42">
        <f t="shared" si="478"/>
        <v>-57.8</v>
      </c>
      <c r="AJ638" s="40">
        <f t="shared" si="479"/>
        <v>37</v>
      </c>
      <c r="AK638" s="41">
        <f t="shared" si="480"/>
        <v>47</v>
      </c>
      <c r="AL638" s="42">
        <f t="shared" si="481"/>
        <v>38.234000000000002</v>
      </c>
      <c r="AM638" s="43" t="str">
        <f t="shared" si="482"/>
        <v>-37º -47' -38,234" S</v>
      </c>
      <c r="AN638" s="43" t="str">
        <f t="shared" si="483"/>
        <v>122º 23' 57,8" W</v>
      </c>
      <c r="AO638" s="43" t="str">
        <f t="shared" si="484"/>
        <v>10 S 552879 4183124</v>
      </c>
    </row>
    <row r="639" spans="5:41" x14ac:dyDescent="0.25">
      <c r="E639" s="53">
        <v>37.783065000000001</v>
      </c>
      <c r="F639" s="53">
        <v>-122.400156</v>
      </c>
      <c r="G639" s="52">
        <f t="shared" si="452"/>
        <v>-2.1362857271546924</v>
      </c>
      <c r="H639" s="52">
        <f t="shared" si="453"/>
        <v>0.6594388857450314</v>
      </c>
      <c r="I639" s="52">
        <f t="shared" si="454"/>
        <v>10</v>
      </c>
      <c r="J639" s="52">
        <f t="shared" si="455"/>
        <v>-123</v>
      </c>
      <c r="K639" s="52">
        <f t="shared" si="456"/>
        <v>1.0469252798332995E-2</v>
      </c>
      <c r="L639" s="52">
        <f t="shared" si="457"/>
        <v>8.2740776515209166E-3</v>
      </c>
      <c r="M639" s="52">
        <f t="shared" si="458"/>
        <v>8.2742664747246716E-3</v>
      </c>
      <c r="N639" s="52">
        <f t="shared" si="459"/>
        <v>2.6537083958166896E-5</v>
      </c>
      <c r="O639" s="52">
        <f t="shared" si="470"/>
        <v>6383611.3552553598</v>
      </c>
      <c r="P639" s="52">
        <f t="shared" si="471"/>
        <v>1.4410536743913988E-7</v>
      </c>
      <c r="Q639" s="52">
        <f t="shared" si="460"/>
        <v>0.96843598061111502</v>
      </c>
      <c r="R639" s="52">
        <f t="shared" si="461"/>
        <v>0.60491533588384239</v>
      </c>
      <c r="S639" s="52">
        <f t="shared" si="462"/>
        <v>1.143656876050589</v>
      </c>
      <c r="T639" s="52">
        <f t="shared" si="463"/>
        <v>1.0089714910089023</v>
      </c>
      <c r="U639" s="52">
        <f t="shared" si="464"/>
        <v>1.8075688172293674</v>
      </c>
      <c r="V639" s="52">
        <f t="shared" si="451"/>
        <v>5.0546225567071803E-3</v>
      </c>
      <c r="W639" s="52">
        <f t="shared" si="465"/>
        <v>4.2582015317955055E-5</v>
      </c>
      <c r="X639" s="52">
        <f t="shared" si="466"/>
        <v>1.6740578955036711E-7</v>
      </c>
      <c r="Y639" s="52">
        <f t="shared" si="472"/>
        <v>4181746.0624668011</v>
      </c>
      <c r="Z639" s="38" t="str">
        <f t="shared" si="467"/>
        <v>S</v>
      </c>
      <c r="AA639" s="38" t="str">
        <f t="shared" si="468"/>
        <v>S</v>
      </c>
      <c r="AB639" s="38" t="str">
        <f t="shared" si="469"/>
        <v>U</v>
      </c>
      <c r="AC639" s="50">
        <f t="shared" si="485"/>
        <v>552819.70396166202</v>
      </c>
      <c r="AD639" s="50">
        <f t="shared" si="473"/>
        <v>4181915.4649217036</v>
      </c>
      <c r="AE639" s="51">
        <f t="shared" si="474"/>
        <v>10</v>
      </c>
      <c r="AF639" s="51" t="str">
        <f t="shared" si="475"/>
        <v>S</v>
      </c>
      <c r="AG639" s="40">
        <f t="shared" si="476"/>
        <v>-122</v>
      </c>
      <c r="AH639" s="41">
        <f t="shared" si="477"/>
        <v>-24</v>
      </c>
      <c r="AI639" s="42">
        <f t="shared" si="478"/>
        <v>-0.56200000000000006</v>
      </c>
      <c r="AJ639" s="40">
        <f t="shared" si="479"/>
        <v>37</v>
      </c>
      <c r="AK639" s="41">
        <f t="shared" si="480"/>
        <v>46</v>
      </c>
      <c r="AL639" s="42">
        <f t="shared" si="481"/>
        <v>59.033999999999999</v>
      </c>
      <c r="AM639" s="43" t="str">
        <f t="shared" si="482"/>
        <v>-37º -46' -59,034" S</v>
      </c>
      <c r="AN639" s="43" t="str">
        <f t="shared" si="483"/>
        <v>122º 24' 0,562" W</v>
      </c>
      <c r="AO639" s="43" t="str">
        <f t="shared" si="484"/>
        <v>10 S 552820 4181915</v>
      </c>
    </row>
    <row r="640" spans="5:41" x14ac:dyDescent="0.25">
      <c r="E640" s="53">
        <v>37.785415</v>
      </c>
      <c r="F640" s="53">
        <v>-122.401113</v>
      </c>
      <c r="G640" s="52">
        <f t="shared" si="452"/>
        <v>-2.1363024299556339</v>
      </c>
      <c r="H640" s="52">
        <f t="shared" si="453"/>
        <v>0.65947990098245313</v>
      </c>
      <c r="I640" s="52">
        <f t="shared" si="454"/>
        <v>10</v>
      </c>
      <c r="J640" s="52">
        <f t="shared" si="455"/>
        <v>-123</v>
      </c>
      <c r="K640" s="52">
        <f t="shared" si="456"/>
        <v>1.0452549997391536E-2</v>
      </c>
      <c r="L640" s="52">
        <f t="shared" si="457"/>
        <v>8.2606148828957577E-3</v>
      </c>
      <c r="M640" s="52">
        <f t="shared" si="458"/>
        <v>8.2608027858695997E-3</v>
      </c>
      <c r="N640" s="52">
        <f t="shared" si="459"/>
        <v>2.6453032433204626E-5</v>
      </c>
      <c r="O640" s="52">
        <f t="shared" si="470"/>
        <v>6383612.2061196864</v>
      </c>
      <c r="P640" s="52">
        <f t="shared" si="471"/>
        <v>1.4362764532479E-7</v>
      </c>
      <c r="Q640" s="52">
        <f t="shared" si="460"/>
        <v>0.96845642446704072</v>
      </c>
      <c r="R640" s="52">
        <f t="shared" si="461"/>
        <v>0.60488963764727488</v>
      </c>
      <c r="S640" s="52">
        <f t="shared" si="462"/>
        <v>1.1437081132159734</v>
      </c>
      <c r="T640" s="52">
        <f t="shared" si="463"/>
        <v>1.0090034943237987</v>
      </c>
      <c r="U640" s="52">
        <f t="shared" si="464"/>
        <v>1.8076087964966441</v>
      </c>
      <c r="V640" s="52">
        <f t="shared" si="451"/>
        <v>5.0546225567071803E-3</v>
      </c>
      <c r="W640" s="52">
        <f t="shared" si="465"/>
        <v>4.2582015317955055E-5</v>
      </c>
      <c r="X640" s="52">
        <f t="shared" si="466"/>
        <v>1.6740578955036711E-7</v>
      </c>
      <c r="Y640" s="52">
        <f t="shared" si="472"/>
        <v>4182006.7902684663</v>
      </c>
      <c r="Z640" s="38" t="str">
        <f t="shared" si="467"/>
        <v>S</v>
      </c>
      <c r="AA640" s="38" t="str">
        <f t="shared" si="468"/>
        <v>S</v>
      </c>
      <c r="AB640" s="38" t="str">
        <f t="shared" si="469"/>
        <v>U</v>
      </c>
      <c r="AC640" s="50">
        <f t="shared" si="485"/>
        <v>552733.76402090001</v>
      </c>
      <c r="AD640" s="50">
        <f t="shared" si="473"/>
        <v>4182175.6561934496</v>
      </c>
      <c r="AE640" s="51">
        <f t="shared" si="474"/>
        <v>10</v>
      </c>
      <c r="AF640" s="51" t="str">
        <f t="shared" si="475"/>
        <v>S</v>
      </c>
      <c r="AG640" s="40">
        <f t="shared" si="476"/>
        <v>-122</v>
      </c>
      <c r="AH640" s="41">
        <f t="shared" si="477"/>
        <v>-24</v>
      </c>
      <c r="AI640" s="42">
        <f t="shared" si="478"/>
        <v>-4.0069999999999997</v>
      </c>
      <c r="AJ640" s="40">
        <f t="shared" si="479"/>
        <v>37</v>
      </c>
      <c r="AK640" s="41">
        <f t="shared" si="480"/>
        <v>47</v>
      </c>
      <c r="AL640" s="42">
        <f t="shared" si="481"/>
        <v>7.4939999999999998</v>
      </c>
      <c r="AM640" s="43" t="str">
        <f t="shared" si="482"/>
        <v>-37º -47' -7,494" S</v>
      </c>
      <c r="AN640" s="43" t="str">
        <f t="shared" si="483"/>
        <v>122º 24' 4,007" W</v>
      </c>
      <c r="AO640" s="43" t="str">
        <f t="shared" si="484"/>
        <v>10 S 552734 4182176</v>
      </c>
    </row>
    <row r="641" spans="5:41" x14ac:dyDescent="0.25">
      <c r="E641" s="53">
        <v>37.793633999999997</v>
      </c>
      <c r="F641" s="53">
        <v>-122.407915</v>
      </c>
      <c r="G641" s="52">
        <f t="shared" si="452"/>
        <v>-2.1364211472513546</v>
      </c>
      <c r="H641" s="52">
        <f t="shared" si="453"/>
        <v>0.65962334959367452</v>
      </c>
      <c r="I641" s="52">
        <f t="shared" si="454"/>
        <v>10</v>
      </c>
      <c r="J641" s="52">
        <f t="shared" si="455"/>
        <v>-123</v>
      </c>
      <c r="K641" s="52">
        <f t="shared" si="456"/>
        <v>1.0333832701670875E-2</v>
      </c>
      <c r="L641" s="52">
        <f t="shared" si="457"/>
        <v>8.1658880377046134E-3</v>
      </c>
      <c r="M641" s="52">
        <f t="shared" si="458"/>
        <v>8.1660695501402768E-3</v>
      </c>
      <c r="N641" s="52">
        <f t="shared" si="459"/>
        <v>2.585744449645766E-5</v>
      </c>
      <c r="O641" s="52">
        <f t="shared" si="470"/>
        <v>6383615.1821162933</v>
      </c>
      <c r="P641" s="52">
        <f t="shared" si="471"/>
        <v>1.4032112879332231E-7</v>
      </c>
      <c r="Q641" s="52">
        <f t="shared" si="460"/>
        <v>0.96852787451199029</v>
      </c>
      <c r="R641" s="52">
        <f t="shared" si="461"/>
        <v>0.60479970826862695</v>
      </c>
      <c r="S641" s="52">
        <f t="shared" si="462"/>
        <v>1.1438872868496697</v>
      </c>
      <c r="T641" s="52">
        <f t="shared" si="463"/>
        <v>1.0091153922044089</v>
      </c>
      <c r="U641" s="52">
        <f t="shared" si="464"/>
        <v>1.807748561879289</v>
      </c>
      <c r="V641" s="52">
        <f t="shared" si="451"/>
        <v>5.0546225567071803E-3</v>
      </c>
      <c r="W641" s="52">
        <f t="shared" si="465"/>
        <v>4.2582015317955055E-5</v>
      </c>
      <c r="X641" s="52">
        <f t="shared" si="466"/>
        <v>1.6740578955036711E-7</v>
      </c>
      <c r="Y641" s="52">
        <f t="shared" si="472"/>
        <v>4182918.672706272</v>
      </c>
      <c r="Z641" s="38" t="str">
        <f t="shared" si="467"/>
        <v>S</v>
      </c>
      <c r="AA641" s="38" t="str">
        <f t="shared" si="468"/>
        <v>S</v>
      </c>
      <c r="AB641" s="38" t="str">
        <f t="shared" si="469"/>
        <v>U</v>
      </c>
      <c r="AC641" s="50">
        <f t="shared" si="485"/>
        <v>552129.04799676186</v>
      </c>
      <c r="AD641" s="50">
        <f t="shared" si="473"/>
        <v>4183083.7367046922</v>
      </c>
      <c r="AE641" s="51">
        <f t="shared" si="474"/>
        <v>10</v>
      </c>
      <c r="AF641" s="51" t="str">
        <f t="shared" si="475"/>
        <v>S</v>
      </c>
      <c r="AG641" s="40">
        <f t="shared" si="476"/>
        <v>-122</v>
      </c>
      <c r="AH641" s="41">
        <f t="shared" si="477"/>
        <v>-24</v>
      </c>
      <c r="AI641" s="42">
        <f t="shared" si="478"/>
        <v>-28.494</v>
      </c>
      <c r="AJ641" s="40">
        <f t="shared" si="479"/>
        <v>37</v>
      </c>
      <c r="AK641" s="41">
        <f t="shared" si="480"/>
        <v>47</v>
      </c>
      <c r="AL641" s="42">
        <f t="shared" si="481"/>
        <v>37.082000000000001</v>
      </c>
      <c r="AM641" s="43" t="str">
        <f t="shared" si="482"/>
        <v>-37º -47' -37,082" S</v>
      </c>
      <c r="AN641" s="43" t="str">
        <f t="shared" si="483"/>
        <v>122º 24' 28,494" W</v>
      </c>
      <c r="AO641" s="43" t="str">
        <f t="shared" si="484"/>
        <v>10 S 552129 4183084</v>
      </c>
    </row>
    <row r="642" spans="5:41" x14ac:dyDescent="0.25">
      <c r="E642" s="53">
        <v>37.790669000000001</v>
      </c>
      <c r="F642" s="53">
        <v>-122.39187</v>
      </c>
      <c r="G642" s="52">
        <f t="shared" si="452"/>
        <v>-2.1361411091728724</v>
      </c>
      <c r="H642" s="52">
        <f t="shared" si="453"/>
        <v>0.659571600581353</v>
      </c>
      <c r="I642" s="52">
        <f t="shared" si="454"/>
        <v>10</v>
      </c>
      <c r="J642" s="52">
        <f t="shared" si="455"/>
        <v>-123</v>
      </c>
      <c r="K642" s="52">
        <f t="shared" si="456"/>
        <v>1.0613870780153078E-2</v>
      </c>
      <c r="L642" s="52">
        <f t="shared" si="457"/>
        <v>8.3875050371639802E-3</v>
      </c>
      <c r="M642" s="52">
        <f t="shared" si="458"/>
        <v>8.3877017331328955E-3</v>
      </c>
      <c r="N642" s="52">
        <f t="shared" si="459"/>
        <v>2.7277173796691478E-5</v>
      </c>
      <c r="O642" s="52">
        <f t="shared" si="470"/>
        <v>6383614.108501262</v>
      </c>
      <c r="P642" s="52">
        <f t="shared" si="471"/>
        <v>1.4805317786156326E-7</v>
      </c>
      <c r="Q642" s="52">
        <f t="shared" si="460"/>
        <v>0.9685021081369477</v>
      </c>
      <c r="R642" s="52">
        <f t="shared" si="461"/>
        <v>0.60483215941938784</v>
      </c>
      <c r="S642" s="52">
        <f t="shared" si="462"/>
        <v>1.1438226546498269</v>
      </c>
      <c r="T642" s="52">
        <f t="shared" si="463"/>
        <v>1.0090750308422172</v>
      </c>
      <c r="U642" s="52">
        <f t="shared" si="464"/>
        <v>1.8076981523446356</v>
      </c>
      <c r="V642" s="52">
        <f t="shared" si="451"/>
        <v>5.0546225567071803E-3</v>
      </c>
      <c r="W642" s="52">
        <f t="shared" si="465"/>
        <v>4.2582015317955055E-5</v>
      </c>
      <c r="X642" s="52">
        <f t="shared" si="466"/>
        <v>1.6740578955036711E-7</v>
      </c>
      <c r="Y642" s="52">
        <f t="shared" si="472"/>
        <v>4182589.7114413111</v>
      </c>
      <c r="Z642" s="38" t="str">
        <f t="shared" si="467"/>
        <v>S</v>
      </c>
      <c r="AA642" s="38" t="str">
        <f t="shared" si="468"/>
        <v>S</v>
      </c>
      <c r="AB642" s="38" t="str">
        <f t="shared" si="469"/>
        <v>U</v>
      </c>
      <c r="AC642" s="50">
        <f t="shared" si="485"/>
        <v>553543.85376397346</v>
      </c>
      <c r="AD642" s="50">
        <f t="shared" si="473"/>
        <v>4182763.8384185797</v>
      </c>
      <c r="AE642" s="51">
        <f t="shared" si="474"/>
        <v>10</v>
      </c>
      <c r="AF642" s="51" t="str">
        <f t="shared" si="475"/>
        <v>S</v>
      </c>
      <c r="AG642" s="40">
        <f t="shared" si="476"/>
        <v>-122</v>
      </c>
      <c r="AH642" s="41">
        <f t="shared" si="477"/>
        <v>-23</v>
      </c>
      <c r="AI642" s="42">
        <f t="shared" si="478"/>
        <v>-30.731999999999999</v>
      </c>
      <c r="AJ642" s="40">
        <f t="shared" si="479"/>
        <v>37</v>
      </c>
      <c r="AK642" s="41">
        <f t="shared" si="480"/>
        <v>47</v>
      </c>
      <c r="AL642" s="42">
        <f t="shared" si="481"/>
        <v>26.408000000000001</v>
      </c>
      <c r="AM642" s="43" t="str">
        <f t="shared" si="482"/>
        <v>-37º -47' -26,408" S</v>
      </c>
      <c r="AN642" s="43" t="str">
        <f t="shared" si="483"/>
        <v>122º 23' 30,732" W</v>
      </c>
      <c r="AO642" s="43" t="str">
        <f t="shared" si="484"/>
        <v>10 S 553544 4182764</v>
      </c>
    </row>
    <row r="643" spans="5:41" x14ac:dyDescent="0.25">
      <c r="E643" s="53">
        <v>37.793655000000001</v>
      </c>
      <c r="F643" s="53">
        <v>-122.404404</v>
      </c>
      <c r="G643" s="52">
        <f t="shared" si="452"/>
        <v>-2.1363598687413168</v>
      </c>
      <c r="H643" s="52">
        <f t="shared" si="453"/>
        <v>0.65962371611281756</v>
      </c>
      <c r="I643" s="52">
        <f t="shared" si="454"/>
        <v>10</v>
      </c>
      <c r="J643" s="52">
        <f t="shared" si="455"/>
        <v>-123</v>
      </c>
      <c r="K643" s="52">
        <f t="shared" si="456"/>
        <v>1.0395111211708663E-2</v>
      </c>
      <c r="L643" s="52">
        <f t="shared" si="457"/>
        <v>8.214306796567537E-3</v>
      </c>
      <c r="M643" s="52">
        <f t="shared" si="458"/>
        <v>8.214491557049293E-3</v>
      </c>
      <c r="N643" s="52">
        <f t="shared" si="459"/>
        <v>2.6165029971214615E-5</v>
      </c>
      <c r="O643" s="52">
        <f t="shared" si="470"/>
        <v>6383615.1897204155</v>
      </c>
      <c r="P643" s="52">
        <f t="shared" si="471"/>
        <v>1.4199009474439716E-7</v>
      </c>
      <c r="Q643" s="52">
        <f t="shared" si="460"/>
        <v>0.96852805696870903</v>
      </c>
      <c r="R643" s="52">
        <f t="shared" si="461"/>
        <v>0.60479947839218906</v>
      </c>
      <c r="S643" s="52">
        <f t="shared" si="462"/>
        <v>1.143887744597172</v>
      </c>
      <c r="T643" s="52">
        <f t="shared" si="463"/>
        <v>1.0091156780459263</v>
      </c>
      <c r="U643" s="52">
        <f t="shared" si="464"/>
        <v>1.8077489188681206</v>
      </c>
      <c r="V643" s="52">
        <f t="shared" si="451"/>
        <v>5.0546225567071803E-3</v>
      </c>
      <c r="W643" s="52">
        <f t="shared" si="465"/>
        <v>4.2582015317955055E-5</v>
      </c>
      <c r="X643" s="52">
        <f t="shared" si="466"/>
        <v>1.6740578955036711E-7</v>
      </c>
      <c r="Y643" s="52">
        <f t="shared" si="472"/>
        <v>4182921.0026180162</v>
      </c>
      <c r="Z643" s="38" t="str">
        <f t="shared" si="467"/>
        <v>S</v>
      </c>
      <c r="AA643" s="38" t="str">
        <f t="shared" si="468"/>
        <v>S</v>
      </c>
      <c r="AB643" s="38" t="str">
        <f t="shared" si="469"/>
        <v>U</v>
      </c>
      <c r="AC643" s="50">
        <f t="shared" si="485"/>
        <v>552438.15556130942</v>
      </c>
      <c r="AD643" s="50">
        <f t="shared" si="473"/>
        <v>4183088.0301244962</v>
      </c>
      <c r="AE643" s="51">
        <f t="shared" si="474"/>
        <v>10</v>
      </c>
      <c r="AF643" s="51" t="str">
        <f t="shared" si="475"/>
        <v>S</v>
      </c>
      <c r="AG643" s="40">
        <f t="shared" si="476"/>
        <v>-122</v>
      </c>
      <c r="AH643" s="41">
        <f t="shared" si="477"/>
        <v>-24</v>
      </c>
      <c r="AI643" s="42">
        <f t="shared" si="478"/>
        <v>-15.853999999999999</v>
      </c>
      <c r="AJ643" s="40">
        <f t="shared" si="479"/>
        <v>37</v>
      </c>
      <c r="AK643" s="41">
        <f t="shared" si="480"/>
        <v>47</v>
      </c>
      <c r="AL643" s="42">
        <f t="shared" si="481"/>
        <v>37.158000000000001</v>
      </c>
      <c r="AM643" s="43" t="str">
        <f t="shared" si="482"/>
        <v>-37º -47' -37,158" S</v>
      </c>
      <c r="AN643" s="43" t="str">
        <f t="shared" si="483"/>
        <v>122º 24' 15,854" W</v>
      </c>
      <c r="AO643" s="43" t="str">
        <f t="shared" si="484"/>
        <v>10 S 552438 4183088</v>
      </c>
    </row>
    <row r="644" spans="5:41" x14ac:dyDescent="0.25">
      <c r="E644" s="53">
        <v>37.793998999999999</v>
      </c>
      <c r="F644" s="53">
        <v>-122.406097</v>
      </c>
      <c r="G644" s="52">
        <f t="shared" si="452"/>
        <v>-2.1363894171655535</v>
      </c>
      <c r="H644" s="52">
        <f t="shared" si="453"/>
        <v>0.6596297200454444</v>
      </c>
      <c r="I644" s="52">
        <f t="shared" si="454"/>
        <v>10</v>
      </c>
      <c r="J644" s="52">
        <f t="shared" si="455"/>
        <v>-123</v>
      </c>
      <c r="K644" s="52">
        <f t="shared" si="456"/>
        <v>1.0365562787471916E-2</v>
      </c>
      <c r="L644" s="52">
        <f t="shared" si="457"/>
        <v>8.1909200758376963E-3</v>
      </c>
      <c r="M644" s="52">
        <f t="shared" si="458"/>
        <v>8.1911032626869225E-3</v>
      </c>
      <c r="N644" s="52">
        <f t="shared" si="459"/>
        <v>2.6016568196896017E-5</v>
      </c>
      <c r="O644" s="52">
        <f t="shared" si="470"/>
        <v>6383615.3142833933</v>
      </c>
      <c r="P644" s="52">
        <f t="shared" si="471"/>
        <v>1.4118138289216494E-7</v>
      </c>
      <c r="Q644" s="52">
        <f t="shared" si="460"/>
        <v>0.9685310457094406</v>
      </c>
      <c r="R644" s="52">
        <f t="shared" si="461"/>
        <v>0.60479571272328247</v>
      </c>
      <c r="S644" s="52">
        <f t="shared" si="462"/>
        <v>1.1438952429001648</v>
      </c>
      <c r="T644" s="52">
        <f t="shared" si="463"/>
        <v>1.0091203603559442</v>
      </c>
      <c r="U644" s="52">
        <f t="shared" si="464"/>
        <v>1.8077547665985005</v>
      </c>
      <c r="V644" s="52">
        <f t="shared" si="451"/>
        <v>5.0546225567071803E-3</v>
      </c>
      <c r="W644" s="52">
        <f t="shared" si="465"/>
        <v>4.2582015317955055E-5</v>
      </c>
      <c r="X644" s="52">
        <f t="shared" si="466"/>
        <v>1.6740578955036711E-7</v>
      </c>
      <c r="Y644" s="52">
        <f t="shared" si="472"/>
        <v>4182959.1687925225</v>
      </c>
      <c r="Z644" s="38" t="str">
        <f t="shared" si="467"/>
        <v>S</v>
      </c>
      <c r="AA644" s="38" t="str">
        <f t="shared" si="468"/>
        <v>S</v>
      </c>
      <c r="AB644" s="38" t="str">
        <f t="shared" si="469"/>
        <v>U</v>
      </c>
      <c r="AC644" s="50">
        <f t="shared" si="485"/>
        <v>552288.85468930239</v>
      </c>
      <c r="AD644" s="50">
        <f t="shared" si="473"/>
        <v>4183125.2485791366</v>
      </c>
      <c r="AE644" s="51">
        <f t="shared" si="474"/>
        <v>10</v>
      </c>
      <c r="AF644" s="51" t="str">
        <f t="shared" si="475"/>
        <v>S</v>
      </c>
      <c r="AG644" s="40">
        <f t="shared" si="476"/>
        <v>-122</v>
      </c>
      <c r="AH644" s="41">
        <f t="shared" si="477"/>
        <v>-24</v>
      </c>
      <c r="AI644" s="42">
        <f t="shared" si="478"/>
        <v>-21.949000000000002</v>
      </c>
      <c r="AJ644" s="40">
        <f t="shared" si="479"/>
        <v>37</v>
      </c>
      <c r="AK644" s="41">
        <f t="shared" si="480"/>
        <v>47</v>
      </c>
      <c r="AL644" s="42">
        <f t="shared" si="481"/>
        <v>38.396000000000001</v>
      </c>
      <c r="AM644" s="43" t="str">
        <f t="shared" si="482"/>
        <v>-37º -47' -38,396" S</v>
      </c>
      <c r="AN644" s="43" t="str">
        <f t="shared" si="483"/>
        <v>122º 24' 21,949" W</v>
      </c>
      <c r="AO644" s="43" t="str">
        <f t="shared" si="484"/>
        <v>10 S 552289 4183125</v>
      </c>
    </row>
    <row r="645" spans="5:41" x14ac:dyDescent="0.25">
      <c r="E645" s="53">
        <v>37.794570999999998</v>
      </c>
      <c r="F645" s="53">
        <v>-122.40303</v>
      </c>
      <c r="G645" s="52">
        <f t="shared" si="452"/>
        <v>-2.1363358879173946</v>
      </c>
      <c r="H645" s="52">
        <f t="shared" si="453"/>
        <v>0.65963970332876576</v>
      </c>
      <c r="I645" s="52">
        <f t="shared" si="454"/>
        <v>10</v>
      </c>
      <c r="J645" s="52">
        <f t="shared" si="455"/>
        <v>-123</v>
      </c>
      <c r="K645" s="52">
        <f t="shared" si="456"/>
        <v>1.041909203563085E-2</v>
      </c>
      <c r="L645" s="52">
        <f t="shared" si="457"/>
        <v>8.2331538881805482E-3</v>
      </c>
      <c r="M645" s="52">
        <f t="shared" si="458"/>
        <v>8.2333399233730231E-3</v>
      </c>
      <c r="N645" s="52">
        <f t="shared" si="459"/>
        <v>2.6286110120010697E-5</v>
      </c>
      <c r="O645" s="52">
        <f t="shared" si="470"/>
        <v>6383615.5214064196</v>
      </c>
      <c r="P645" s="52">
        <f t="shared" si="471"/>
        <v>1.4263890528304115E-7</v>
      </c>
      <c r="Q645" s="52">
        <f t="shared" si="460"/>
        <v>0.96853601505056208</v>
      </c>
      <c r="R645" s="52">
        <f t="shared" si="461"/>
        <v>0.60478945089557534</v>
      </c>
      <c r="S645" s="52">
        <f t="shared" si="462"/>
        <v>1.1439077108540467</v>
      </c>
      <c r="T645" s="52">
        <f t="shared" si="463"/>
        <v>1.009128145864429</v>
      </c>
      <c r="U645" s="52">
        <f t="shared" si="464"/>
        <v>1.8077644897885188</v>
      </c>
      <c r="V645" s="52">
        <f t="shared" si="451"/>
        <v>5.0546225567071803E-3</v>
      </c>
      <c r="W645" s="52">
        <f t="shared" si="465"/>
        <v>4.2582015317955055E-5</v>
      </c>
      <c r="X645" s="52">
        <f t="shared" si="466"/>
        <v>1.6740578955036711E-7</v>
      </c>
      <c r="Y645" s="52">
        <f t="shared" si="472"/>
        <v>4183022.6311574033</v>
      </c>
      <c r="Z645" s="38" t="str">
        <f t="shared" si="467"/>
        <v>S</v>
      </c>
      <c r="AA645" s="38" t="str">
        <f t="shared" si="468"/>
        <v>S</v>
      </c>
      <c r="AB645" s="38" t="str">
        <f t="shared" si="469"/>
        <v>U</v>
      </c>
      <c r="AC645" s="50">
        <f t="shared" si="485"/>
        <v>552558.47902682039</v>
      </c>
      <c r="AD645" s="50">
        <f t="shared" si="473"/>
        <v>4183190.4316018978</v>
      </c>
      <c r="AE645" s="51">
        <f t="shared" si="474"/>
        <v>10</v>
      </c>
      <c r="AF645" s="51" t="str">
        <f t="shared" si="475"/>
        <v>S</v>
      </c>
      <c r="AG645" s="40">
        <f t="shared" si="476"/>
        <v>-122</v>
      </c>
      <c r="AH645" s="41">
        <f t="shared" si="477"/>
        <v>-24</v>
      </c>
      <c r="AI645" s="42">
        <f t="shared" si="478"/>
        <v>-10.907999999999999</v>
      </c>
      <c r="AJ645" s="40">
        <f t="shared" si="479"/>
        <v>37</v>
      </c>
      <c r="AK645" s="41">
        <f t="shared" si="480"/>
        <v>47</v>
      </c>
      <c r="AL645" s="42">
        <f t="shared" si="481"/>
        <v>40.456000000000003</v>
      </c>
      <c r="AM645" s="43" t="str">
        <f t="shared" si="482"/>
        <v>-37º -47' -40,456" S</v>
      </c>
      <c r="AN645" s="43" t="str">
        <f t="shared" si="483"/>
        <v>122º 24' 10,908" W</v>
      </c>
      <c r="AO645" s="43" t="str">
        <f t="shared" si="484"/>
        <v>10 S 552558 4183190</v>
      </c>
    </row>
    <row r="646" spans="5:41" x14ac:dyDescent="0.25">
      <c r="E646" s="53">
        <v>37.782454999999999</v>
      </c>
      <c r="F646" s="53">
        <v>-122.408796</v>
      </c>
      <c r="G646" s="52">
        <f t="shared" si="452"/>
        <v>-2.1364365236020646</v>
      </c>
      <c r="H646" s="52">
        <f t="shared" si="453"/>
        <v>0.6594282392365941</v>
      </c>
      <c r="I646" s="52">
        <f t="shared" si="454"/>
        <v>10</v>
      </c>
      <c r="J646" s="52">
        <f t="shared" si="455"/>
        <v>-123</v>
      </c>
      <c r="K646" s="52">
        <f t="shared" si="456"/>
        <v>1.0318456350960847E-2</v>
      </c>
      <c r="L646" s="52">
        <f t="shared" si="457"/>
        <v>8.1549715116274266E-3</v>
      </c>
      <c r="M646" s="52">
        <f t="shared" si="458"/>
        <v>8.1551522970546124E-3</v>
      </c>
      <c r="N646" s="52">
        <f t="shared" si="459"/>
        <v>2.5777962998185799E-5</v>
      </c>
      <c r="O646" s="52">
        <f t="shared" si="470"/>
        <v>6383611.1343956953</v>
      </c>
      <c r="P646" s="52">
        <f t="shared" si="471"/>
        <v>1.3998853570375563E-7</v>
      </c>
      <c r="Q646" s="52">
        <f t="shared" si="460"/>
        <v>0.96843067284276896</v>
      </c>
      <c r="R646" s="52">
        <f t="shared" si="461"/>
        <v>0.60492200542622498</v>
      </c>
      <c r="S646" s="52">
        <f t="shared" si="462"/>
        <v>1.1436435756579786</v>
      </c>
      <c r="T646" s="52">
        <f t="shared" si="463"/>
        <v>1.0089631831000401</v>
      </c>
      <c r="U646" s="52">
        <f t="shared" si="464"/>
        <v>1.8075584383854209</v>
      </c>
      <c r="V646" s="52">
        <f t="shared" ref="V646:V709" si="486">(3/4)*$C$18</f>
        <v>5.0546225567071803E-3</v>
      </c>
      <c r="W646" s="52">
        <f t="shared" si="465"/>
        <v>4.2582015317955055E-5</v>
      </c>
      <c r="X646" s="52">
        <f t="shared" si="466"/>
        <v>1.6740578955036711E-7</v>
      </c>
      <c r="Y646" s="52">
        <f t="shared" si="472"/>
        <v>4181678.3842034116</v>
      </c>
      <c r="Z646" s="38" t="str">
        <f t="shared" si="467"/>
        <v>S</v>
      </c>
      <c r="AA646" s="38" t="str">
        <f t="shared" si="468"/>
        <v>S</v>
      </c>
      <c r="AB646" s="38" t="str">
        <f t="shared" si="469"/>
        <v>U</v>
      </c>
      <c r="AC646" s="50">
        <f t="shared" si="485"/>
        <v>552059.32343540643</v>
      </c>
      <c r="AD646" s="50">
        <f t="shared" si="473"/>
        <v>4181842.940718065</v>
      </c>
      <c r="AE646" s="51">
        <f t="shared" si="474"/>
        <v>10</v>
      </c>
      <c r="AF646" s="51" t="str">
        <f t="shared" si="475"/>
        <v>S</v>
      </c>
      <c r="AG646" s="40">
        <f t="shared" si="476"/>
        <v>-122</v>
      </c>
      <c r="AH646" s="41">
        <f t="shared" si="477"/>
        <v>-24</v>
      </c>
      <c r="AI646" s="42">
        <f t="shared" si="478"/>
        <v>-31.666</v>
      </c>
      <c r="AJ646" s="40">
        <f t="shared" si="479"/>
        <v>37</v>
      </c>
      <c r="AK646" s="41">
        <f t="shared" si="480"/>
        <v>46</v>
      </c>
      <c r="AL646" s="42">
        <f t="shared" si="481"/>
        <v>56.838000000000001</v>
      </c>
      <c r="AM646" s="43" t="str">
        <f t="shared" si="482"/>
        <v>-37º -46' -56,838" S</v>
      </c>
      <c r="AN646" s="43" t="str">
        <f t="shared" si="483"/>
        <v>122º 24' 31,666" W</v>
      </c>
      <c r="AO646" s="43" t="str">
        <f t="shared" si="484"/>
        <v>10 S 552059 4181843</v>
      </c>
    </row>
    <row r="647" spans="5:41" x14ac:dyDescent="0.25">
      <c r="E647" s="53">
        <v>37.785818999999996</v>
      </c>
      <c r="F647" s="53">
        <v>-122.389419</v>
      </c>
      <c r="G647" s="52">
        <f t="shared" si="452"/>
        <v>-2.1360983311529056</v>
      </c>
      <c r="H647" s="52">
        <f t="shared" si="453"/>
        <v>0.6594869521126312</v>
      </c>
      <c r="I647" s="52">
        <f t="shared" si="454"/>
        <v>10</v>
      </c>
      <c r="J647" s="52">
        <f t="shared" si="455"/>
        <v>-123</v>
      </c>
      <c r="K647" s="52">
        <f t="shared" si="456"/>
        <v>1.065664880011985E-2</v>
      </c>
      <c r="L647" s="52">
        <f t="shared" si="457"/>
        <v>8.4218613894406925E-3</v>
      </c>
      <c r="M647" s="52">
        <f t="shared" si="458"/>
        <v>8.4220605124723843E-3</v>
      </c>
      <c r="N647" s="52">
        <f t="shared" si="459"/>
        <v>2.7496300671114859E-5</v>
      </c>
      <c r="O647" s="52">
        <f t="shared" si="470"/>
        <v>6383612.3523977799</v>
      </c>
      <c r="P647" s="52">
        <f t="shared" si="471"/>
        <v>1.4928820596319145E-7</v>
      </c>
      <c r="Q647" s="52">
        <f t="shared" si="460"/>
        <v>0.96845993841389844</v>
      </c>
      <c r="R647" s="52">
        <f t="shared" si="461"/>
        <v>0.60488521908225434</v>
      </c>
      <c r="S647" s="52">
        <f t="shared" si="462"/>
        <v>1.1437169213195804</v>
      </c>
      <c r="T647" s="52">
        <f t="shared" si="463"/>
        <v>1.0090089957602488</v>
      </c>
      <c r="U647" s="52">
        <f t="shared" si="464"/>
        <v>1.8076156687598159</v>
      </c>
      <c r="V647" s="52">
        <f t="shared" si="486"/>
        <v>5.0546225567071803E-3</v>
      </c>
      <c r="W647" s="52">
        <f t="shared" si="465"/>
        <v>4.2582015317955055E-5</v>
      </c>
      <c r="X647" s="52">
        <f t="shared" si="466"/>
        <v>1.6740578955036711E-7</v>
      </c>
      <c r="Y647" s="52">
        <f t="shared" si="472"/>
        <v>4182051.613271256</v>
      </c>
      <c r="Z647" s="38" t="str">
        <f t="shared" si="467"/>
        <v>S</v>
      </c>
      <c r="AA647" s="38" t="str">
        <f t="shared" si="468"/>
        <v>S</v>
      </c>
      <c r="AB647" s="38" t="str">
        <f t="shared" si="469"/>
        <v>U</v>
      </c>
      <c r="AC647" s="50">
        <f t="shared" si="485"/>
        <v>553763.17219546263</v>
      </c>
      <c r="AD647" s="50">
        <f t="shared" si="473"/>
        <v>4182227.1390220691</v>
      </c>
      <c r="AE647" s="51">
        <f t="shared" si="474"/>
        <v>10</v>
      </c>
      <c r="AF647" s="51" t="str">
        <f t="shared" si="475"/>
        <v>S</v>
      </c>
      <c r="AG647" s="40">
        <f t="shared" si="476"/>
        <v>-122</v>
      </c>
      <c r="AH647" s="41">
        <f t="shared" si="477"/>
        <v>-23</v>
      </c>
      <c r="AI647" s="42">
        <f t="shared" si="478"/>
        <v>-21.908000000000001</v>
      </c>
      <c r="AJ647" s="40">
        <f t="shared" si="479"/>
        <v>37</v>
      </c>
      <c r="AK647" s="41">
        <f t="shared" si="480"/>
        <v>47</v>
      </c>
      <c r="AL647" s="42">
        <f t="shared" si="481"/>
        <v>8.9480000000000004</v>
      </c>
      <c r="AM647" s="43" t="str">
        <f t="shared" si="482"/>
        <v>-37º -47' -8,948" S</v>
      </c>
      <c r="AN647" s="43" t="str">
        <f t="shared" si="483"/>
        <v>122º 23' 21,908" W</v>
      </c>
      <c r="AO647" s="43" t="str">
        <f t="shared" si="484"/>
        <v>10 S 553763 4182227</v>
      </c>
    </row>
    <row r="648" spans="5:41" x14ac:dyDescent="0.25">
      <c r="E648" s="53">
        <v>37.786527999999997</v>
      </c>
      <c r="F648" s="53">
        <v>-122.407253</v>
      </c>
      <c r="G648" s="52">
        <f t="shared" si="452"/>
        <v>-2.1364095931717064</v>
      </c>
      <c r="H648" s="52">
        <f t="shared" si="453"/>
        <v>0.6594993264970278</v>
      </c>
      <c r="I648" s="52">
        <f t="shared" si="454"/>
        <v>10</v>
      </c>
      <c r="J648" s="52">
        <f t="shared" si="455"/>
        <v>-123</v>
      </c>
      <c r="K648" s="52">
        <f t="shared" si="456"/>
        <v>1.0345386781319021E-2</v>
      </c>
      <c r="L648" s="52">
        <f t="shared" si="457"/>
        <v>8.1758040615757897E-3</v>
      </c>
      <c r="M648" s="52">
        <f t="shared" si="458"/>
        <v>8.1759862360765625E-3</v>
      </c>
      <c r="N648" s="52">
        <f t="shared" si="459"/>
        <v>2.591364712911659E-5</v>
      </c>
      <c r="O648" s="52">
        <f t="shared" si="470"/>
        <v>6383612.6091099009</v>
      </c>
      <c r="P648" s="52">
        <f t="shared" si="471"/>
        <v>1.4068919812786637E-7</v>
      </c>
      <c r="Q648" s="52">
        <f t="shared" si="460"/>
        <v>0.96846610475108086</v>
      </c>
      <c r="R648" s="52">
        <f t="shared" si="461"/>
        <v>0.60487746425456557</v>
      </c>
      <c r="S648" s="52">
        <f t="shared" si="462"/>
        <v>1.1437323788725682</v>
      </c>
      <c r="T648" s="52">
        <f t="shared" si="463"/>
        <v>1.0090186502180676</v>
      </c>
      <c r="U648" s="52">
        <f t="shared" si="464"/>
        <v>1.8076277286965794</v>
      </c>
      <c r="V648" s="52">
        <f t="shared" si="486"/>
        <v>5.0546225567071803E-3</v>
      </c>
      <c r="W648" s="52">
        <f t="shared" si="465"/>
        <v>4.2582015317955055E-5</v>
      </c>
      <c r="X648" s="52">
        <f t="shared" si="466"/>
        <v>1.6740578955036711E-7</v>
      </c>
      <c r="Y648" s="52">
        <f t="shared" si="472"/>
        <v>4182130.2754296376</v>
      </c>
      <c r="Z648" s="38" t="str">
        <f t="shared" si="467"/>
        <v>S</v>
      </c>
      <c r="AA648" s="38" t="str">
        <f t="shared" si="468"/>
        <v>S</v>
      </c>
      <c r="AB648" s="38" t="str">
        <f t="shared" si="469"/>
        <v>U</v>
      </c>
      <c r="AC648" s="50">
        <f t="shared" si="485"/>
        <v>552192.33127615962</v>
      </c>
      <c r="AD648" s="50">
        <f t="shared" si="473"/>
        <v>4182295.6981374724</v>
      </c>
      <c r="AE648" s="51">
        <f t="shared" si="474"/>
        <v>10</v>
      </c>
      <c r="AF648" s="51" t="str">
        <f t="shared" si="475"/>
        <v>S</v>
      </c>
      <c r="AG648" s="40">
        <f t="shared" si="476"/>
        <v>-122</v>
      </c>
      <c r="AH648" s="41">
        <f t="shared" si="477"/>
        <v>-24</v>
      </c>
      <c r="AI648" s="42">
        <f t="shared" si="478"/>
        <v>-26.111000000000001</v>
      </c>
      <c r="AJ648" s="40">
        <f t="shared" si="479"/>
        <v>37</v>
      </c>
      <c r="AK648" s="41">
        <f t="shared" si="480"/>
        <v>47</v>
      </c>
      <c r="AL648" s="42">
        <f t="shared" si="481"/>
        <v>11.500999999999999</v>
      </c>
      <c r="AM648" s="43" t="str">
        <f t="shared" si="482"/>
        <v>-37º -47' -11,501" S</v>
      </c>
      <c r="AN648" s="43" t="str">
        <f t="shared" si="483"/>
        <v>122º 24' 26,111" W</v>
      </c>
      <c r="AO648" s="43" t="str">
        <f t="shared" si="484"/>
        <v>10 S 552192 4182296</v>
      </c>
    </row>
    <row r="649" spans="5:41" x14ac:dyDescent="0.25">
      <c r="E649" s="53">
        <v>37.785752000000002</v>
      </c>
      <c r="F649" s="53">
        <v>-122.389252</v>
      </c>
      <c r="G649" s="52">
        <f t="shared" si="452"/>
        <v>-2.1360954164530548</v>
      </c>
      <c r="H649" s="52">
        <f t="shared" si="453"/>
        <v>0.65948578274203251</v>
      </c>
      <c r="I649" s="52">
        <f t="shared" si="454"/>
        <v>10</v>
      </c>
      <c r="J649" s="52">
        <f t="shared" si="455"/>
        <v>-123</v>
      </c>
      <c r="K649" s="52">
        <f t="shared" si="456"/>
        <v>1.0659563499970659E-2</v>
      </c>
      <c r="L649" s="52">
        <f t="shared" si="457"/>
        <v>8.4241724026733796E-3</v>
      </c>
      <c r="M649" s="52">
        <f t="shared" si="458"/>
        <v>8.4243716896767046E-3</v>
      </c>
      <c r="N649" s="52">
        <f t="shared" si="459"/>
        <v>2.7511327592488755E-5</v>
      </c>
      <c r="O649" s="52">
        <f t="shared" si="470"/>
        <v>6383612.3281387519</v>
      </c>
      <c r="P649" s="52">
        <f t="shared" si="471"/>
        <v>1.4937042321579371E-7</v>
      </c>
      <c r="Q649" s="52">
        <f t="shared" si="460"/>
        <v>0.968459355668707</v>
      </c>
      <c r="R649" s="52">
        <f t="shared" si="461"/>
        <v>0.60488595187737693</v>
      </c>
      <c r="S649" s="52">
        <f t="shared" si="462"/>
        <v>1.143715460576386</v>
      </c>
      <c r="T649" s="52">
        <f t="shared" si="463"/>
        <v>1.0090080834016337</v>
      </c>
      <c r="U649" s="52">
        <f t="shared" si="464"/>
        <v>1.807614529068396</v>
      </c>
      <c r="V649" s="52">
        <f t="shared" si="486"/>
        <v>5.0546225567071803E-3</v>
      </c>
      <c r="W649" s="52">
        <f t="shared" si="465"/>
        <v>4.2582015317955055E-5</v>
      </c>
      <c r="X649" s="52">
        <f t="shared" si="466"/>
        <v>1.6740578955036711E-7</v>
      </c>
      <c r="Y649" s="52">
        <f t="shared" si="472"/>
        <v>4182044.1797532551</v>
      </c>
      <c r="Z649" s="38" t="str">
        <f t="shared" si="467"/>
        <v>S</v>
      </c>
      <c r="AA649" s="38" t="str">
        <f t="shared" si="468"/>
        <v>S</v>
      </c>
      <c r="AB649" s="38" t="str">
        <f t="shared" si="469"/>
        <v>U</v>
      </c>
      <c r="AC649" s="50">
        <f t="shared" si="485"/>
        <v>553777.92565265368</v>
      </c>
      <c r="AD649" s="50">
        <f t="shared" si="473"/>
        <v>4182219.8014294705</v>
      </c>
      <c r="AE649" s="51">
        <f t="shared" si="474"/>
        <v>10</v>
      </c>
      <c r="AF649" s="51" t="str">
        <f t="shared" si="475"/>
        <v>S</v>
      </c>
      <c r="AG649" s="40">
        <f t="shared" si="476"/>
        <v>-122</v>
      </c>
      <c r="AH649" s="41">
        <f t="shared" si="477"/>
        <v>-23</v>
      </c>
      <c r="AI649" s="42">
        <f t="shared" si="478"/>
        <v>-21.306999999999999</v>
      </c>
      <c r="AJ649" s="40">
        <f t="shared" si="479"/>
        <v>37</v>
      </c>
      <c r="AK649" s="41">
        <f t="shared" si="480"/>
        <v>47</v>
      </c>
      <c r="AL649" s="42">
        <f t="shared" si="481"/>
        <v>8.7070000000000007</v>
      </c>
      <c r="AM649" s="43" t="str">
        <f t="shared" si="482"/>
        <v>-37º -47' -8,707" S</v>
      </c>
      <c r="AN649" s="43" t="str">
        <f t="shared" si="483"/>
        <v>122º 23' 21,307" W</v>
      </c>
      <c r="AO649" s="43" t="str">
        <f t="shared" si="484"/>
        <v>10 S 553778 4182220</v>
      </c>
    </row>
    <row r="650" spans="5:41" x14ac:dyDescent="0.25">
      <c r="E650" s="53">
        <v>37.788162</v>
      </c>
      <c r="F650" s="53">
        <v>-122.393238</v>
      </c>
      <c r="G650" s="52">
        <f t="shared" ref="G650:G713" si="487">F650*PI()/180</f>
        <v>-2.1361649852770395</v>
      </c>
      <c r="H650" s="52">
        <f t="shared" ref="H650:H713" si="488">E650*PI()/180</f>
        <v>0.65952784517700547</v>
      </c>
      <c r="I650" s="52">
        <f t="shared" ref="I650:I713" si="489">TRUNC((F650/6)+31)</f>
        <v>10</v>
      </c>
      <c r="J650" s="52">
        <f t="shared" ref="J650:J713" si="490">6*I650-183</f>
        <v>-123</v>
      </c>
      <c r="K650" s="52">
        <f t="shared" ref="K650:K713" si="491">+G650-((J650*PI())/180)</f>
        <v>1.0589994675985981E-2</v>
      </c>
      <c r="L650" s="52">
        <f t="shared" ref="L650:L713" si="492">COS(H650)*SIN(K650)</f>
        <v>8.3689218206911727E-3</v>
      </c>
      <c r="M650" s="52">
        <f t="shared" ref="M650:M713" si="493">(1/2)*LN((1+L650)/(1-L650))</f>
        <v>8.3691172121291499E-3</v>
      </c>
      <c r="N650" s="52">
        <f t="shared" ref="N650:N713" si="494">ATAN((TAN(H650))/COS(K650))-H650</f>
        <v>2.7153976639215927E-5</v>
      </c>
      <c r="O650" s="52">
        <f t="shared" si="470"/>
        <v>6383613.2007489717</v>
      </c>
      <c r="P650" s="52">
        <f t="shared" si="471"/>
        <v>1.4740782765360781E-7</v>
      </c>
      <c r="Q650" s="52">
        <f t="shared" ref="Q650:Q713" si="495">SIN(2*H650)</f>
        <v>0.96848031376857691</v>
      </c>
      <c r="R650" s="52">
        <f t="shared" ref="R650:R713" si="496">+Q650*(COS(H650))^2</f>
        <v>0.60485958980149956</v>
      </c>
      <c r="S650" s="52">
        <f t="shared" ref="S650:S713" si="497">H650+(Q650/2)</f>
        <v>1.1437680020612939</v>
      </c>
      <c r="T650" s="52">
        <f t="shared" ref="T650:T713" si="498">((3*S650)+R650)/4</f>
        <v>1.0090408989963453</v>
      </c>
      <c r="U650" s="52">
        <f t="shared" ref="U650:U713" si="499">(5*T650+R650*(COS(H650))^2)/3</f>
        <v>1.8076555200399511</v>
      </c>
      <c r="V650" s="52">
        <f t="shared" si="486"/>
        <v>5.0546225567071803E-3</v>
      </c>
      <c r="W650" s="52">
        <f t="shared" ref="W650:W713" si="500">(5/3)*V650^2</f>
        <v>4.2582015317955055E-5</v>
      </c>
      <c r="X650" s="52">
        <f t="shared" ref="X650:X713" si="501">(35/27)*V650^3</f>
        <v>1.6740578955036711E-7</v>
      </c>
      <c r="Y650" s="52">
        <f t="shared" si="472"/>
        <v>4182311.5645585796</v>
      </c>
      <c r="Z650" s="38" t="str">
        <f t="shared" ref="Z650:Z713" si="502">IF(E650&lt;-72,"C",IF(E650&lt;-64,"D",IF(E650&lt;-56,"E",IF(E650&lt;-48,"F",IF(E650&lt;-40,"G",IF(E650&lt;-32,"H",IF(E650&lt;-24,"J",IF(E650&lt;-16,"K",AA650))))))))</f>
        <v>S</v>
      </c>
      <c r="AA650" s="38" t="str">
        <f t="shared" ref="AA650:AA713" si="503">IF(E650&lt;-8,"L",IF(E650&lt;0,"M",IF(E650&lt;8,"N",IF(E650&lt;16,"P",IF(E650&lt;24,"Q",IF(E650&lt;32,"R",IF(E650&lt;40,"S",IF(E650&lt;48,"T","no"))))))))</f>
        <v>S</v>
      </c>
      <c r="AB650" s="38" t="str">
        <f t="shared" ref="AB650:AB713" si="504">IF(E650&lt;56,"U",IF(E650&lt;64,"V",IF(E650&lt;72,"W",IF(E650&lt;84,"X","no"))))</f>
        <v>U</v>
      </c>
      <c r="AC650" s="50">
        <f t="shared" si="485"/>
        <v>553425.20973906096</v>
      </c>
      <c r="AD650" s="50">
        <f t="shared" si="473"/>
        <v>4182484.9050678583</v>
      </c>
      <c r="AE650" s="51">
        <f t="shared" si="474"/>
        <v>10</v>
      </c>
      <c r="AF650" s="51" t="str">
        <f t="shared" si="475"/>
        <v>S</v>
      </c>
      <c r="AG650" s="40">
        <f t="shared" si="476"/>
        <v>-122</v>
      </c>
      <c r="AH650" s="41">
        <f t="shared" si="477"/>
        <v>-23</v>
      </c>
      <c r="AI650" s="42">
        <f t="shared" si="478"/>
        <v>-35.656999999999996</v>
      </c>
      <c r="AJ650" s="40">
        <f t="shared" si="479"/>
        <v>37</v>
      </c>
      <c r="AK650" s="41">
        <f t="shared" si="480"/>
        <v>47</v>
      </c>
      <c r="AL650" s="42">
        <f t="shared" si="481"/>
        <v>17.382999999999999</v>
      </c>
      <c r="AM650" s="43" t="str">
        <f t="shared" si="482"/>
        <v>-37º -47' -17,383" S</v>
      </c>
      <c r="AN650" s="43" t="str">
        <f t="shared" si="483"/>
        <v>122º 23' 35,657" W</v>
      </c>
      <c r="AO650" s="43" t="str">
        <f t="shared" si="484"/>
        <v>10 S 553425 4182485</v>
      </c>
    </row>
    <row r="651" spans="5:41" x14ac:dyDescent="0.25">
      <c r="E651" s="53">
        <v>37.794688000000001</v>
      </c>
      <c r="F651" s="53">
        <v>-122.391822</v>
      </c>
      <c r="G651" s="52">
        <f t="shared" si="487"/>
        <v>-2.1361402714148312</v>
      </c>
      <c r="H651" s="52">
        <f t="shared" si="488"/>
        <v>0.65964174536399056</v>
      </c>
      <c r="I651" s="52">
        <f t="shared" si="489"/>
        <v>10</v>
      </c>
      <c r="J651" s="52">
        <f t="shared" si="490"/>
        <v>-123</v>
      </c>
      <c r="K651" s="52">
        <f t="shared" si="491"/>
        <v>1.061470853819424E-2</v>
      </c>
      <c r="L651" s="52">
        <f t="shared" si="492"/>
        <v>8.3877107759364553E-3</v>
      </c>
      <c r="M651" s="52">
        <f t="shared" si="493"/>
        <v>8.3879074863805001E-3</v>
      </c>
      <c r="N651" s="52">
        <f t="shared" si="494"/>
        <v>2.7282463720634809E-5</v>
      </c>
      <c r="O651" s="52">
        <f t="shared" si="470"/>
        <v>6383615.5637726272</v>
      </c>
      <c r="P651" s="52">
        <f t="shared" si="471"/>
        <v>1.4804433477080201E-7</v>
      </c>
      <c r="Q651" s="52">
        <f t="shared" si="495"/>
        <v>0.96853703145913361</v>
      </c>
      <c r="R651" s="52">
        <f t="shared" si="496"/>
        <v>0.60478817001972052</v>
      </c>
      <c r="S651" s="52">
        <f t="shared" si="497"/>
        <v>1.1439102610935574</v>
      </c>
      <c r="T651" s="52">
        <f t="shared" si="498"/>
        <v>1.0091297383250981</v>
      </c>
      <c r="U651" s="52">
        <f t="shared" si="499"/>
        <v>1.8077664785671983</v>
      </c>
      <c r="V651" s="52">
        <f t="shared" si="486"/>
        <v>5.0546225567071803E-3</v>
      </c>
      <c r="W651" s="52">
        <f t="shared" si="500"/>
        <v>4.2582015317955055E-5</v>
      </c>
      <c r="X651" s="52">
        <f t="shared" si="501"/>
        <v>1.6740578955036711E-7</v>
      </c>
      <c r="Y651" s="52">
        <f t="shared" si="472"/>
        <v>4183035.6120964359</v>
      </c>
      <c r="Z651" s="38" t="str">
        <f t="shared" si="502"/>
        <v>S</v>
      </c>
      <c r="AA651" s="38" t="str">
        <f t="shared" si="503"/>
        <v>S</v>
      </c>
      <c r="AB651" s="38" t="str">
        <f t="shared" si="504"/>
        <v>U</v>
      </c>
      <c r="AC651" s="50">
        <f t="shared" si="485"/>
        <v>553545.1794198968</v>
      </c>
      <c r="AD651" s="50">
        <f t="shared" si="473"/>
        <v>4183209.7728822445</v>
      </c>
      <c r="AE651" s="51">
        <f t="shared" si="474"/>
        <v>10</v>
      </c>
      <c r="AF651" s="51" t="str">
        <f t="shared" si="475"/>
        <v>S</v>
      </c>
      <c r="AG651" s="40">
        <f t="shared" si="476"/>
        <v>-122</v>
      </c>
      <c r="AH651" s="41">
        <f t="shared" si="477"/>
        <v>-23</v>
      </c>
      <c r="AI651" s="42">
        <f t="shared" si="478"/>
        <v>-30.559000000000001</v>
      </c>
      <c r="AJ651" s="40">
        <f t="shared" si="479"/>
        <v>37</v>
      </c>
      <c r="AK651" s="41">
        <f t="shared" si="480"/>
        <v>47</v>
      </c>
      <c r="AL651" s="42">
        <f t="shared" si="481"/>
        <v>40.877000000000002</v>
      </c>
      <c r="AM651" s="43" t="str">
        <f t="shared" si="482"/>
        <v>-37º -47' -40,877" S</v>
      </c>
      <c r="AN651" s="43" t="str">
        <f t="shared" si="483"/>
        <v>122º 23' 30,559" W</v>
      </c>
      <c r="AO651" s="43" t="str">
        <f t="shared" si="484"/>
        <v>10 S 553545 4183210</v>
      </c>
    </row>
    <row r="652" spans="5:41" x14ac:dyDescent="0.25">
      <c r="E652" s="53">
        <v>37.793905000000002</v>
      </c>
      <c r="F652" s="53">
        <v>-122.407608</v>
      </c>
      <c r="G652" s="52">
        <f t="shared" si="487"/>
        <v>-2.1364157890905511</v>
      </c>
      <c r="H652" s="52">
        <f t="shared" si="488"/>
        <v>0.65962807943594759</v>
      </c>
      <c r="I652" s="52">
        <f t="shared" si="489"/>
        <v>10</v>
      </c>
      <c r="J652" s="52">
        <f t="shared" si="490"/>
        <v>-123</v>
      </c>
      <c r="K652" s="52">
        <f t="shared" si="491"/>
        <v>1.0339190862474368E-2</v>
      </c>
      <c r="L652" s="52">
        <f t="shared" si="492"/>
        <v>8.1700919858853412E-3</v>
      </c>
      <c r="M652" s="52">
        <f t="shared" si="493"/>
        <v>8.1702737788105894E-3</v>
      </c>
      <c r="N652" s="52">
        <f t="shared" si="494"/>
        <v>2.5884329536651762E-5</v>
      </c>
      <c r="O652" s="52">
        <f t="shared" si="470"/>
        <v>6383615.2802457968</v>
      </c>
      <c r="P652" s="52">
        <f t="shared" si="471"/>
        <v>1.4046462171347386E-7</v>
      </c>
      <c r="Q652" s="52">
        <f t="shared" si="495"/>
        <v>0.96853022903252584</v>
      </c>
      <c r="R652" s="52">
        <f t="shared" si="496"/>
        <v>0.60479674172804043</v>
      </c>
      <c r="S652" s="52">
        <f t="shared" si="497"/>
        <v>1.1438931939522106</v>
      </c>
      <c r="T652" s="52">
        <f t="shared" si="498"/>
        <v>1.0091190808961681</v>
      </c>
      <c r="U652" s="52">
        <f t="shared" si="499"/>
        <v>1.8077531686883967</v>
      </c>
      <c r="V652" s="52">
        <f t="shared" si="486"/>
        <v>5.0546225567071803E-3</v>
      </c>
      <c r="W652" s="52">
        <f t="shared" si="500"/>
        <v>4.2582015317955055E-5</v>
      </c>
      <c r="X652" s="52">
        <f t="shared" si="501"/>
        <v>1.6740578955036711E-7</v>
      </c>
      <c r="Y652" s="52">
        <f t="shared" si="472"/>
        <v>4182948.7396632214</v>
      </c>
      <c r="Z652" s="38" t="str">
        <f t="shared" si="502"/>
        <v>S</v>
      </c>
      <c r="AA652" s="38" t="str">
        <f t="shared" si="503"/>
        <v>S</v>
      </c>
      <c r="AB652" s="38" t="str">
        <f t="shared" si="504"/>
        <v>U</v>
      </c>
      <c r="AC652" s="50">
        <f t="shared" si="485"/>
        <v>552155.88698022568</v>
      </c>
      <c r="AD652" s="50">
        <f t="shared" si="473"/>
        <v>4183113.9752879804</v>
      </c>
      <c r="AE652" s="51">
        <f t="shared" si="474"/>
        <v>10</v>
      </c>
      <c r="AF652" s="51" t="str">
        <f t="shared" si="475"/>
        <v>S</v>
      </c>
      <c r="AG652" s="40">
        <f t="shared" si="476"/>
        <v>-122</v>
      </c>
      <c r="AH652" s="41">
        <f t="shared" si="477"/>
        <v>-24</v>
      </c>
      <c r="AI652" s="42">
        <f t="shared" si="478"/>
        <v>-27.388999999999999</v>
      </c>
      <c r="AJ652" s="40">
        <f t="shared" si="479"/>
        <v>37</v>
      </c>
      <c r="AK652" s="41">
        <f t="shared" si="480"/>
        <v>47</v>
      </c>
      <c r="AL652" s="42">
        <f t="shared" si="481"/>
        <v>38.058</v>
      </c>
      <c r="AM652" s="43" t="str">
        <f t="shared" si="482"/>
        <v>-37º -47' -38,058" S</v>
      </c>
      <c r="AN652" s="43" t="str">
        <f t="shared" si="483"/>
        <v>122º 24' 27,389" W</v>
      </c>
      <c r="AO652" s="43" t="str">
        <f t="shared" si="484"/>
        <v>10 S 552156 4183114</v>
      </c>
    </row>
    <row r="653" spans="5:41" x14ac:dyDescent="0.25">
      <c r="E653" s="53">
        <v>37.796585</v>
      </c>
      <c r="F653" s="53">
        <v>-122.405136</v>
      </c>
      <c r="G653" s="52">
        <f t="shared" si="487"/>
        <v>-2.1363726445514417</v>
      </c>
      <c r="H653" s="52">
        <f t="shared" si="488"/>
        <v>0.65967485425990102</v>
      </c>
      <c r="I653" s="52">
        <f t="shared" si="489"/>
        <v>10</v>
      </c>
      <c r="J653" s="52">
        <f t="shared" si="490"/>
        <v>-123</v>
      </c>
      <c r="K653" s="52">
        <f t="shared" si="491"/>
        <v>1.0382335401583731E-2</v>
      </c>
      <c r="L653" s="52">
        <f t="shared" si="492"/>
        <v>8.2038862326210635E-3</v>
      </c>
      <c r="M653" s="52">
        <f t="shared" si="493"/>
        <v>8.2040702908212238E-3</v>
      </c>
      <c r="N653" s="52">
        <f t="shared" si="494"/>
        <v>2.6101438996284365E-5</v>
      </c>
      <c r="O653" s="52">
        <f t="shared" si="470"/>
        <v>6383616.2506908709</v>
      </c>
      <c r="P653" s="52">
        <f t="shared" si="471"/>
        <v>1.4161881987605378E-7</v>
      </c>
      <c r="Q653" s="52">
        <f t="shared" si="495"/>
        <v>0.96855350892320224</v>
      </c>
      <c r="R653" s="52">
        <f t="shared" si="496"/>
        <v>0.60476740006541285</v>
      </c>
      <c r="S653" s="52">
        <f t="shared" si="497"/>
        <v>1.143951608721502</v>
      </c>
      <c r="T653" s="52">
        <f t="shared" si="498"/>
        <v>1.0091555565574797</v>
      </c>
      <c r="U653" s="52">
        <f t="shared" si="499"/>
        <v>1.8077987213417703</v>
      </c>
      <c r="V653" s="52">
        <f t="shared" si="486"/>
        <v>5.0546225567071803E-3</v>
      </c>
      <c r="W653" s="52">
        <f t="shared" si="500"/>
        <v>4.2582015317955055E-5</v>
      </c>
      <c r="X653" s="52">
        <f t="shared" si="501"/>
        <v>1.6740578955036711E-7</v>
      </c>
      <c r="Y653" s="52">
        <f t="shared" si="472"/>
        <v>4183246.08086194</v>
      </c>
      <c r="Z653" s="38" t="str">
        <f t="shared" si="502"/>
        <v>S</v>
      </c>
      <c r="AA653" s="38" t="str">
        <f t="shared" si="503"/>
        <v>S</v>
      </c>
      <c r="AB653" s="38" t="str">
        <f t="shared" si="504"/>
        <v>U</v>
      </c>
      <c r="AC653" s="50">
        <f t="shared" si="485"/>
        <v>552371.63890256628</v>
      </c>
      <c r="AD653" s="50">
        <f t="shared" si="473"/>
        <v>4183412.7024556799</v>
      </c>
      <c r="AE653" s="51">
        <f t="shared" si="474"/>
        <v>10</v>
      </c>
      <c r="AF653" s="51" t="str">
        <f t="shared" si="475"/>
        <v>S</v>
      </c>
      <c r="AG653" s="40">
        <f t="shared" si="476"/>
        <v>-122</v>
      </c>
      <c r="AH653" s="41">
        <f t="shared" si="477"/>
        <v>-24</v>
      </c>
      <c r="AI653" s="42">
        <f t="shared" si="478"/>
        <v>-18.489999999999998</v>
      </c>
      <c r="AJ653" s="40">
        <f t="shared" si="479"/>
        <v>37</v>
      </c>
      <c r="AK653" s="41">
        <f t="shared" si="480"/>
        <v>47</v>
      </c>
      <c r="AL653" s="42">
        <f t="shared" si="481"/>
        <v>47.706000000000003</v>
      </c>
      <c r="AM653" s="43" t="str">
        <f t="shared" si="482"/>
        <v>-37º -47' -47,706" S</v>
      </c>
      <c r="AN653" s="43" t="str">
        <f t="shared" si="483"/>
        <v>122º 24' 18,49" W</v>
      </c>
      <c r="AO653" s="43" t="str">
        <f t="shared" si="484"/>
        <v>10 S 552372 4183413</v>
      </c>
    </row>
    <row r="654" spans="5:41" x14ac:dyDescent="0.25">
      <c r="E654" s="53">
        <v>37.793846000000002</v>
      </c>
      <c r="F654" s="53">
        <v>-122.397685</v>
      </c>
      <c r="G654" s="52">
        <f t="shared" si="487"/>
        <v>-2.1362426000688757</v>
      </c>
      <c r="H654" s="52">
        <f t="shared" si="488"/>
        <v>0.65962704969168884</v>
      </c>
      <c r="I654" s="52">
        <f t="shared" si="489"/>
        <v>10</v>
      </c>
      <c r="J654" s="52">
        <f t="shared" si="490"/>
        <v>-123</v>
      </c>
      <c r="K654" s="52">
        <f t="shared" si="491"/>
        <v>1.051237988414977E-2</v>
      </c>
      <c r="L654" s="52">
        <f t="shared" si="492"/>
        <v>8.3069486461703531E-3</v>
      </c>
      <c r="M654" s="52">
        <f t="shared" si="493"/>
        <v>8.3071397288416501E-3</v>
      </c>
      <c r="N654" s="52">
        <f t="shared" si="494"/>
        <v>2.6758763268186492E-5</v>
      </c>
      <c r="O654" s="52">
        <f t="shared" si="470"/>
        <v>6383615.2588817878</v>
      </c>
      <c r="P654" s="52">
        <f t="shared" si="471"/>
        <v>1.452103122663897E-7</v>
      </c>
      <c r="Q654" s="52">
        <f t="shared" si="495"/>
        <v>0.96852971643211438</v>
      </c>
      <c r="R654" s="52">
        <f t="shared" si="496"/>
        <v>0.6047973875874143</v>
      </c>
      <c r="S654" s="52">
        <f t="shared" si="497"/>
        <v>1.1438919079077461</v>
      </c>
      <c r="T654" s="52">
        <f t="shared" si="498"/>
        <v>1.0091182778276631</v>
      </c>
      <c r="U654" s="52">
        <f t="shared" si="499"/>
        <v>1.80775216573859</v>
      </c>
      <c r="V654" s="52">
        <f t="shared" si="486"/>
        <v>5.0546225567071803E-3</v>
      </c>
      <c r="W654" s="52">
        <f t="shared" si="500"/>
        <v>4.2582015317955055E-5</v>
      </c>
      <c r="X654" s="52">
        <f t="shared" si="501"/>
        <v>1.6740578955036711E-7</v>
      </c>
      <c r="Y654" s="52">
        <f t="shared" si="472"/>
        <v>4182942.193720446</v>
      </c>
      <c r="Z654" s="38" t="str">
        <f t="shared" si="502"/>
        <v>S</v>
      </c>
      <c r="AA654" s="38" t="str">
        <f t="shared" si="503"/>
        <v>S</v>
      </c>
      <c r="AB654" s="38" t="str">
        <f t="shared" si="504"/>
        <v>U</v>
      </c>
      <c r="AC654" s="50">
        <f t="shared" si="485"/>
        <v>553029.58649751078</v>
      </c>
      <c r="AD654" s="50">
        <f t="shared" si="473"/>
        <v>4183113.0113947582</v>
      </c>
      <c r="AE654" s="51">
        <f t="shared" si="474"/>
        <v>10</v>
      </c>
      <c r="AF654" s="51" t="str">
        <f t="shared" si="475"/>
        <v>S</v>
      </c>
      <c r="AG654" s="40">
        <f t="shared" si="476"/>
        <v>-122</v>
      </c>
      <c r="AH654" s="41">
        <f t="shared" si="477"/>
        <v>-23</v>
      </c>
      <c r="AI654" s="42">
        <f t="shared" si="478"/>
        <v>-51.665999999999997</v>
      </c>
      <c r="AJ654" s="40">
        <f t="shared" si="479"/>
        <v>37</v>
      </c>
      <c r="AK654" s="41">
        <f t="shared" si="480"/>
        <v>47</v>
      </c>
      <c r="AL654" s="42">
        <f t="shared" si="481"/>
        <v>37.845999999999997</v>
      </c>
      <c r="AM654" s="43" t="str">
        <f t="shared" si="482"/>
        <v>-37º -47' -37,846" S</v>
      </c>
      <c r="AN654" s="43" t="str">
        <f t="shared" si="483"/>
        <v>122º 23' 51,666" W</v>
      </c>
      <c r="AO654" s="43" t="str">
        <f t="shared" si="484"/>
        <v>10 S 553030 4183113</v>
      </c>
    </row>
    <row r="655" spans="5:41" x14ac:dyDescent="0.25">
      <c r="E655" s="53">
        <v>37.785271999999999</v>
      </c>
      <c r="F655" s="53">
        <v>-122.40967999999999</v>
      </c>
      <c r="G655" s="52">
        <f t="shared" si="487"/>
        <v>-2.1364519523126524</v>
      </c>
      <c r="H655" s="52">
        <f t="shared" si="488"/>
        <v>0.65947740516162279</v>
      </c>
      <c r="I655" s="52">
        <f t="shared" si="489"/>
        <v>10</v>
      </c>
      <c r="J655" s="52">
        <f t="shared" si="490"/>
        <v>-123</v>
      </c>
      <c r="K655" s="52">
        <f t="shared" si="491"/>
        <v>1.0303027640373053E-2</v>
      </c>
      <c r="L655" s="52">
        <f t="shared" si="492"/>
        <v>8.142467836987138E-3</v>
      </c>
      <c r="M655" s="52">
        <f t="shared" si="493"/>
        <v>8.1426477920946254E-3</v>
      </c>
      <c r="N655" s="52">
        <f t="shared" si="494"/>
        <v>2.5701579908443684E-5</v>
      </c>
      <c r="O655" s="52">
        <f t="shared" si="470"/>
        <v>6383612.1543431636</v>
      </c>
      <c r="P655" s="52">
        <f t="shared" si="471"/>
        <v>1.3954893060563632E-7</v>
      </c>
      <c r="Q655" s="52">
        <f t="shared" si="495"/>
        <v>0.96845518062286762</v>
      </c>
      <c r="R655" s="52">
        <f t="shared" si="496"/>
        <v>0.60489120159822352</v>
      </c>
      <c r="S655" s="52">
        <f t="shared" si="497"/>
        <v>1.1437049954730565</v>
      </c>
      <c r="T655" s="52">
        <f t="shared" si="498"/>
        <v>1.0090015470043483</v>
      </c>
      <c r="U655" s="52">
        <f t="shared" si="499"/>
        <v>1.8076063639336375</v>
      </c>
      <c r="V655" s="52">
        <f t="shared" si="486"/>
        <v>5.0546225567071803E-3</v>
      </c>
      <c r="W655" s="52">
        <f t="shared" si="500"/>
        <v>4.2582015317955055E-5</v>
      </c>
      <c r="X655" s="52">
        <f t="shared" si="501"/>
        <v>1.6740578955036711E-7</v>
      </c>
      <c r="Y655" s="52">
        <f t="shared" si="472"/>
        <v>4181990.9247013861</v>
      </c>
      <c r="Z655" s="38" t="str">
        <f t="shared" si="502"/>
        <v>S</v>
      </c>
      <c r="AA655" s="38" t="str">
        <f t="shared" si="503"/>
        <v>S</v>
      </c>
      <c r="AB655" s="38" t="str">
        <f t="shared" si="504"/>
        <v>U</v>
      </c>
      <c r="AC655" s="50">
        <f t="shared" si="485"/>
        <v>551979.50783204555</v>
      </c>
      <c r="AD655" s="50">
        <f t="shared" si="473"/>
        <v>4182154.9936421709</v>
      </c>
      <c r="AE655" s="51">
        <f t="shared" si="474"/>
        <v>10</v>
      </c>
      <c r="AF655" s="51" t="str">
        <f t="shared" si="475"/>
        <v>S</v>
      </c>
      <c r="AG655" s="40">
        <f t="shared" si="476"/>
        <v>-122</v>
      </c>
      <c r="AH655" s="41">
        <f t="shared" si="477"/>
        <v>-24</v>
      </c>
      <c r="AI655" s="42">
        <f t="shared" si="478"/>
        <v>-34.847999999999999</v>
      </c>
      <c r="AJ655" s="40">
        <f t="shared" si="479"/>
        <v>37</v>
      </c>
      <c r="AK655" s="41">
        <f t="shared" si="480"/>
        <v>47</v>
      </c>
      <c r="AL655" s="42">
        <f t="shared" si="481"/>
        <v>6.9790000000000001</v>
      </c>
      <c r="AM655" s="43" t="str">
        <f t="shared" si="482"/>
        <v>-37º -47' -6,979" S</v>
      </c>
      <c r="AN655" s="43" t="str">
        <f t="shared" si="483"/>
        <v>122º 24' 34,848" W</v>
      </c>
      <c r="AO655" s="43" t="str">
        <f t="shared" si="484"/>
        <v>10 S 551980 4182155</v>
      </c>
    </row>
    <row r="656" spans="5:41" x14ac:dyDescent="0.25">
      <c r="E656" s="53">
        <v>37.790778000000003</v>
      </c>
      <c r="F656" s="53">
        <v>-122.40954499999999</v>
      </c>
      <c r="G656" s="52">
        <f t="shared" si="487"/>
        <v>-2.1364495961181618</v>
      </c>
      <c r="H656" s="52">
        <f t="shared" si="488"/>
        <v>0.65957350299023776</v>
      </c>
      <c r="I656" s="52">
        <f t="shared" si="489"/>
        <v>10</v>
      </c>
      <c r="J656" s="52">
        <f t="shared" si="490"/>
        <v>-123</v>
      </c>
      <c r="K656" s="52">
        <f t="shared" si="491"/>
        <v>1.0305383834863679E-2</v>
      </c>
      <c r="L656" s="52">
        <f t="shared" si="492"/>
        <v>8.1437230652896958E-3</v>
      </c>
      <c r="M656" s="52">
        <f t="shared" si="493"/>
        <v>8.1439031036368535E-3</v>
      </c>
      <c r="N656" s="52">
        <f t="shared" si="494"/>
        <v>2.5714607897020514E-5</v>
      </c>
      <c r="O656" s="52">
        <f t="shared" si="470"/>
        <v>6383614.1479692254</v>
      </c>
      <c r="P656" s="52">
        <f t="shared" si="471"/>
        <v>1.3957116090064865E-7</v>
      </c>
      <c r="Q656" s="52">
        <f t="shared" si="495"/>
        <v>0.96850305554993465</v>
      </c>
      <c r="R656" s="52">
        <f t="shared" si="496"/>
        <v>0.60483096662615754</v>
      </c>
      <c r="S656" s="52">
        <f t="shared" si="497"/>
        <v>1.1438250307652051</v>
      </c>
      <c r="T656" s="52">
        <f t="shared" si="498"/>
        <v>1.0090765147304432</v>
      </c>
      <c r="U656" s="52">
        <f t="shared" si="499"/>
        <v>1.8077000057262413</v>
      </c>
      <c r="V656" s="52">
        <f t="shared" si="486"/>
        <v>5.0546225567071803E-3</v>
      </c>
      <c r="W656" s="52">
        <f t="shared" si="500"/>
        <v>4.2582015317955055E-5</v>
      </c>
      <c r="X656" s="52">
        <f t="shared" si="501"/>
        <v>1.6740578955036711E-7</v>
      </c>
      <c r="Y656" s="52">
        <f t="shared" si="472"/>
        <v>4182601.8047867301</v>
      </c>
      <c r="Z656" s="38" t="str">
        <f t="shared" si="502"/>
        <v>S</v>
      </c>
      <c r="AA656" s="38" t="str">
        <f t="shared" si="503"/>
        <v>S</v>
      </c>
      <c r="AB656" s="38" t="str">
        <f t="shared" si="504"/>
        <v>U</v>
      </c>
      <c r="AC656" s="50">
        <f t="shared" si="485"/>
        <v>551987.53749072028</v>
      </c>
      <c r="AD656" s="50">
        <f t="shared" si="473"/>
        <v>4182765.9569444219</v>
      </c>
      <c r="AE656" s="51">
        <f t="shared" si="474"/>
        <v>10</v>
      </c>
      <c r="AF656" s="51" t="str">
        <f t="shared" si="475"/>
        <v>S</v>
      </c>
      <c r="AG656" s="40">
        <f t="shared" si="476"/>
        <v>-122</v>
      </c>
      <c r="AH656" s="41">
        <f t="shared" si="477"/>
        <v>-24</v>
      </c>
      <c r="AI656" s="42">
        <f t="shared" si="478"/>
        <v>-34.362000000000002</v>
      </c>
      <c r="AJ656" s="40">
        <f t="shared" si="479"/>
        <v>37</v>
      </c>
      <c r="AK656" s="41">
        <f t="shared" si="480"/>
        <v>47</v>
      </c>
      <c r="AL656" s="42">
        <f t="shared" si="481"/>
        <v>26.800999999999998</v>
      </c>
      <c r="AM656" s="43" t="str">
        <f t="shared" si="482"/>
        <v>-37º -47' -26,801" S</v>
      </c>
      <c r="AN656" s="43" t="str">
        <f t="shared" si="483"/>
        <v>122º 24' 34,362" W</v>
      </c>
      <c r="AO656" s="43" t="str">
        <f t="shared" si="484"/>
        <v>10 S 551988 4182766</v>
      </c>
    </row>
    <row r="657" spans="5:41" x14ac:dyDescent="0.25">
      <c r="E657" s="53">
        <v>37.784266000000002</v>
      </c>
      <c r="F657" s="53">
        <v>-122.410145</v>
      </c>
      <c r="G657" s="52">
        <f t="shared" si="487"/>
        <v>-2.1364600680936738</v>
      </c>
      <c r="H657" s="52">
        <f t="shared" si="488"/>
        <v>0.6594598471493478</v>
      </c>
      <c r="I657" s="52">
        <f t="shared" si="489"/>
        <v>10</v>
      </c>
      <c r="J657" s="52">
        <f t="shared" si="490"/>
        <v>-123</v>
      </c>
      <c r="K657" s="52">
        <f t="shared" si="491"/>
        <v>1.0294911859351608E-2</v>
      </c>
      <c r="L657" s="52">
        <f t="shared" si="492"/>
        <v>8.1361649217126797E-3</v>
      </c>
      <c r="M657" s="52">
        <f t="shared" si="493"/>
        <v>8.1363444592339618E-3</v>
      </c>
      <c r="N657" s="52">
        <f t="shared" si="494"/>
        <v>2.5660872321031647E-5</v>
      </c>
      <c r="O657" s="52">
        <f t="shared" si="470"/>
        <v>6383611.7900990546</v>
      </c>
      <c r="P657" s="52">
        <f t="shared" si="471"/>
        <v>1.3933675406186793E-7</v>
      </c>
      <c r="Q657" s="52">
        <f t="shared" si="495"/>
        <v>0.96844642954060545</v>
      </c>
      <c r="R657" s="52">
        <f t="shared" si="496"/>
        <v>0.60490220325756261</v>
      </c>
      <c r="S657" s="52">
        <f t="shared" si="497"/>
        <v>1.1436830619196505</v>
      </c>
      <c r="T657" s="52">
        <f t="shared" si="498"/>
        <v>1.0089878472541285</v>
      </c>
      <c r="U657" s="52">
        <f t="shared" si="499"/>
        <v>1.8075892501397508</v>
      </c>
      <c r="V657" s="52">
        <f t="shared" si="486"/>
        <v>5.0546225567071803E-3</v>
      </c>
      <c r="W657" s="52">
        <f t="shared" si="500"/>
        <v>4.2582015317955055E-5</v>
      </c>
      <c r="X657" s="52">
        <f t="shared" si="501"/>
        <v>1.6740578955036711E-7</v>
      </c>
      <c r="Y657" s="52">
        <f t="shared" si="472"/>
        <v>4181879.3110026275</v>
      </c>
      <c r="Z657" s="38" t="str">
        <f t="shared" si="502"/>
        <v>S</v>
      </c>
      <c r="AA657" s="38" t="str">
        <f t="shared" si="503"/>
        <v>S</v>
      </c>
      <c r="AB657" s="38" t="str">
        <f t="shared" si="504"/>
        <v>U</v>
      </c>
      <c r="AC657" s="50">
        <f t="shared" si="485"/>
        <v>551939.26683062257</v>
      </c>
      <c r="AD657" s="50">
        <f t="shared" si="473"/>
        <v>4182043.120072545</v>
      </c>
      <c r="AE657" s="51">
        <f t="shared" si="474"/>
        <v>10</v>
      </c>
      <c r="AF657" s="51" t="str">
        <f t="shared" si="475"/>
        <v>S</v>
      </c>
      <c r="AG657" s="40">
        <f t="shared" si="476"/>
        <v>-122</v>
      </c>
      <c r="AH657" s="41">
        <f t="shared" si="477"/>
        <v>-24</v>
      </c>
      <c r="AI657" s="42">
        <f t="shared" si="478"/>
        <v>-36.521999999999998</v>
      </c>
      <c r="AJ657" s="40">
        <f t="shared" si="479"/>
        <v>37</v>
      </c>
      <c r="AK657" s="41">
        <f t="shared" si="480"/>
        <v>47</v>
      </c>
      <c r="AL657" s="42">
        <f t="shared" si="481"/>
        <v>3.3580000000000001</v>
      </c>
      <c r="AM657" s="43" t="str">
        <f t="shared" si="482"/>
        <v>-37º -47' -3,358" S</v>
      </c>
      <c r="AN657" s="43" t="str">
        <f t="shared" si="483"/>
        <v>122º 24' 36,522" W</v>
      </c>
      <c r="AO657" s="43" t="str">
        <f t="shared" si="484"/>
        <v>10 S 551939 4182043</v>
      </c>
    </row>
    <row r="658" spans="5:41" x14ac:dyDescent="0.25">
      <c r="E658" s="53">
        <v>37.789535999999998</v>
      </c>
      <c r="F658" s="53">
        <v>-122.409615</v>
      </c>
      <c r="G658" s="52">
        <f t="shared" si="487"/>
        <v>-2.1364508178486386</v>
      </c>
      <c r="H658" s="52">
        <f t="shared" si="488"/>
        <v>0.65955182600092788</v>
      </c>
      <c r="I658" s="52">
        <f t="shared" si="489"/>
        <v>10</v>
      </c>
      <c r="J658" s="52">
        <f t="shared" si="490"/>
        <v>-123</v>
      </c>
      <c r="K658" s="52">
        <f t="shared" si="491"/>
        <v>1.0304162104386894E-2</v>
      </c>
      <c r="L658" s="52">
        <f t="shared" si="492"/>
        <v>8.1428945077232206E-3</v>
      </c>
      <c r="M658" s="52">
        <f t="shared" si="493"/>
        <v>8.143074491122209E-3</v>
      </c>
      <c r="N658" s="52">
        <f t="shared" si="494"/>
        <v>2.5708224490883502E-5</v>
      </c>
      <c r="O658" s="52">
        <f t="shared" si="470"/>
        <v>6383613.6982540311</v>
      </c>
      <c r="P658" s="52">
        <f t="shared" si="471"/>
        <v>1.3954745169881279E-7</v>
      </c>
      <c r="Q658" s="52">
        <f t="shared" si="495"/>
        <v>0.96849225942670081</v>
      </c>
      <c r="R658" s="52">
        <f t="shared" si="496"/>
        <v>0.60484455707447993</v>
      </c>
      <c r="S658" s="52">
        <f t="shared" si="497"/>
        <v>1.1437979557142783</v>
      </c>
      <c r="T658" s="52">
        <f t="shared" si="498"/>
        <v>1.0090596060543287</v>
      </c>
      <c r="U658" s="52">
        <f t="shared" si="499"/>
        <v>1.8076788864065587</v>
      </c>
      <c r="V658" s="52">
        <f t="shared" si="486"/>
        <v>5.0546225567071803E-3</v>
      </c>
      <c r="W658" s="52">
        <f t="shared" si="500"/>
        <v>4.2582015317955055E-5</v>
      </c>
      <c r="X658" s="52">
        <f t="shared" si="501"/>
        <v>1.6740578955036711E-7</v>
      </c>
      <c r="Y658" s="52">
        <f t="shared" si="472"/>
        <v>4182464.0072311088</v>
      </c>
      <c r="Z658" s="38" t="str">
        <f t="shared" si="502"/>
        <v>S</v>
      </c>
      <c r="AA658" s="38" t="str">
        <f t="shared" si="503"/>
        <v>S</v>
      </c>
      <c r="AB658" s="38" t="str">
        <f t="shared" si="504"/>
        <v>U</v>
      </c>
      <c r="AC658" s="50">
        <f t="shared" si="485"/>
        <v>551982.24428542715</v>
      </c>
      <c r="AD658" s="50">
        <f t="shared" si="473"/>
        <v>4182628.1186280278</v>
      </c>
      <c r="AE658" s="51">
        <f t="shared" si="474"/>
        <v>10</v>
      </c>
      <c r="AF658" s="51" t="str">
        <f t="shared" si="475"/>
        <v>S</v>
      </c>
      <c r="AG658" s="40">
        <f t="shared" si="476"/>
        <v>-122</v>
      </c>
      <c r="AH658" s="41">
        <f t="shared" si="477"/>
        <v>-24</v>
      </c>
      <c r="AI658" s="42">
        <f t="shared" si="478"/>
        <v>-34.613999999999997</v>
      </c>
      <c r="AJ658" s="40">
        <f t="shared" si="479"/>
        <v>37</v>
      </c>
      <c r="AK658" s="41">
        <f t="shared" si="480"/>
        <v>47</v>
      </c>
      <c r="AL658" s="42">
        <f t="shared" si="481"/>
        <v>22.33</v>
      </c>
      <c r="AM658" s="43" t="str">
        <f t="shared" si="482"/>
        <v>-37º -47' -22,33" S</v>
      </c>
      <c r="AN658" s="43" t="str">
        <f t="shared" si="483"/>
        <v>122º 24' 34,614" W</v>
      </c>
      <c r="AO658" s="43" t="str">
        <f t="shared" si="484"/>
        <v>10 S 551982 4182628</v>
      </c>
    </row>
    <row r="659" spans="5:41" x14ac:dyDescent="0.25">
      <c r="E659" s="53">
        <v>37.804267000000003</v>
      </c>
      <c r="F659" s="53">
        <v>-122.40224000000001</v>
      </c>
      <c r="G659" s="52">
        <f t="shared" si="487"/>
        <v>-2.1363220998163044</v>
      </c>
      <c r="H659" s="52">
        <f t="shared" si="488"/>
        <v>0.65980893045303912</v>
      </c>
      <c r="I659" s="52">
        <f t="shared" si="489"/>
        <v>10</v>
      </c>
      <c r="J659" s="52">
        <f t="shared" si="490"/>
        <v>-123</v>
      </c>
      <c r="K659" s="52">
        <f t="shared" si="491"/>
        <v>1.0432880136721057E-2</v>
      </c>
      <c r="L659" s="52">
        <f t="shared" si="492"/>
        <v>8.2429667641469931E-3</v>
      </c>
      <c r="M659" s="52">
        <f t="shared" si="493"/>
        <v>8.2431534653418688E-3</v>
      </c>
      <c r="N659" s="52">
        <f t="shared" si="494"/>
        <v>2.6358019691308243E-5</v>
      </c>
      <c r="O659" s="52">
        <f t="shared" si="470"/>
        <v>6383619.0325236702</v>
      </c>
      <c r="P659" s="52">
        <f t="shared" si="471"/>
        <v>1.4294160742614015E-7</v>
      </c>
      <c r="Q659" s="52">
        <f t="shared" si="495"/>
        <v>0.96862019184747417</v>
      </c>
      <c r="R659" s="52">
        <f t="shared" si="496"/>
        <v>0.60468324774434357</v>
      </c>
      <c r="S659" s="52">
        <f t="shared" si="497"/>
        <v>1.1441190263767762</v>
      </c>
      <c r="T659" s="52">
        <f t="shared" si="498"/>
        <v>1.0092600817186681</v>
      </c>
      <c r="U659" s="52">
        <f t="shared" si="499"/>
        <v>1.8079292393488819</v>
      </c>
      <c r="V659" s="52">
        <f t="shared" si="486"/>
        <v>5.0546225567071803E-3</v>
      </c>
      <c r="W659" s="52">
        <f t="shared" si="500"/>
        <v>4.2582015317955055E-5</v>
      </c>
      <c r="X659" s="52">
        <f t="shared" si="501"/>
        <v>1.6740578955036711E-7</v>
      </c>
      <c r="Y659" s="52">
        <f t="shared" si="472"/>
        <v>4184098.3857509298</v>
      </c>
      <c r="Z659" s="38" t="str">
        <f t="shared" si="502"/>
        <v>S</v>
      </c>
      <c r="AA659" s="38" t="str">
        <f t="shared" si="503"/>
        <v>S</v>
      </c>
      <c r="AB659" s="38" t="str">
        <f t="shared" si="504"/>
        <v>U</v>
      </c>
      <c r="AC659" s="50">
        <f t="shared" si="485"/>
        <v>552621.15385662043</v>
      </c>
      <c r="AD659" s="50">
        <f t="shared" si="473"/>
        <v>4184266.645331142</v>
      </c>
      <c r="AE659" s="51">
        <f t="shared" si="474"/>
        <v>10</v>
      </c>
      <c r="AF659" s="51" t="str">
        <f t="shared" si="475"/>
        <v>S</v>
      </c>
      <c r="AG659" s="40">
        <f t="shared" si="476"/>
        <v>-122</v>
      </c>
      <c r="AH659" s="41">
        <f t="shared" si="477"/>
        <v>-24</v>
      </c>
      <c r="AI659" s="42">
        <f t="shared" si="478"/>
        <v>-8.0640000000000001</v>
      </c>
      <c r="AJ659" s="40">
        <f t="shared" si="479"/>
        <v>37</v>
      </c>
      <c r="AK659" s="41">
        <f t="shared" si="480"/>
        <v>48</v>
      </c>
      <c r="AL659" s="42">
        <f t="shared" si="481"/>
        <v>15.361000000000001</v>
      </c>
      <c r="AM659" s="43" t="str">
        <f t="shared" si="482"/>
        <v>-37º -48' -15,361" S</v>
      </c>
      <c r="AN659" s="43" t="str">
        <f t="shared" si="483"/>
        <v>122º 24' 8,064" W</v>
      </c>
      <c r="AO659" s="43" t="str">
        <f t="shared" si="484"/>
        <v>10 S 552621 4184267</v>
      </c>
    </row>
    <row r="660" spans="5:41" x14ac:dyDescent="0.25">
      <c r="E660" s="53">
        <v>37.806015000000002</v>
      </c>
      <c r="F660" s="53">
        <v>-122.412852</v>
      </c>
      <c r="G660" s="52">
        <f t="shared" si="487"/>
        <v>-2.1365073141565256</v>
      </c>
      <c r="H660" s="52">
        <f t="shared" si="488"/>
        <v>0.65983943880836404</v>
      </c>
      <c r="I660" s="52">
        <f t="shared" si="489"/>
        <v>10</v>
      </c>
      <c r="J660" s="52">
        <f t="shared" si="490"/>
        <v>-123</v>
      </c>
      <c r="K660" s="52">
        <f t="shared" si="491"/>
        <v>1.0247665796499827E-2</v>
      </c>
      <c r="L660" s="52">
        <f t="shared" si="492"/>
        <v>8.0964433652218476E-3</v>
      </c>
      <c r="M660" s="52">
        <f t="shared" si="493"/>
        <v>8.0966202859319974E-3</v>
      </c>
      <c r="N660" s="52">
        <f t="shared" si="494"/>
        <v>2.5430837741868828E-5</v>
      </c>
      <c r="O660" s="52">
        <f t="shared" si="470"/>
        <v>6383619.665542813</v>
      </c>
      <c r="P660" s="52">
        <f t="shared" si="471"/>
        <v>1.3789828873930454E-7</v>
      </c>
      <c r="Q660" s="52">
        <f t="shared" si="495"/>
        <v>0.9686353554803816</v>
      </c>
      <c r="R660" s="52">
        <f t="shared" si="496"/>
        <v>0.60466408961189066</v>
      </c>
      <c r="S660" s="52">
        <f t="shared" si="497"/>
        <v>1.1441571165485549</v>
      </c>
      <c r="T660" s="52">
        <f t="shared" si="498"/>
        <v>1.009283859814389</v>
      </c>
      <c r="U660" s="52">
        <f t="shared" si="499"/>
        <v>1.8079589266834255</v>
      </c>
      <c r="V660" s="52">
        <f t="shared" si="486"/>
        <v>5.0546225567071803E-3</v>
      </c>
      <c r="W660" s="52">
        <f t="shared" si="500"/>
        <v>4.2582015317955055E-5</v>
      </c>
      <c r="X660" s="52">
        <f t="shared" si="501"/>
        <v>1.6740578955036711E-7</v>
      </c>
      <c r="Y660" s="52">
        <f t="shared" si="472"/>
        <v>4184292.3235459602</v>
      </c>
      <c r="Z660" s="38" t="str">
        <f t="shared" si="502"/>
        <v>S</v>
      </c>
      <c r="AA660" s="38" t="str">
        <f t="shared" si="503"/>
        <v>S</v>
      </c>
      <c r="AB660" s="38" t="str">
        <f t="shared" si="504"/>
        <v>U</v>
      </c>
      <c r="AC660" s="50">
        <f t="shared" si="485"/>
        <v>551685.74685750029</v>
      </c>
      <c r="AD660" s="50">
        <f t="shared" si="473"/>
        <v>4184454.6643642671</v>
      </c>
      <c r="AE660" s="51">
        <f t="shared" si="474"/>
        <v>10</v>
      </c>
      <c r="AF660" s="51" t="str">
        <f t="shared" si="475"/>
        <v>S</v>
      </c>
      <c r="AG660" s="40">
        <f t="shared" si="476"/>
        <v>-122</v>
      </c>
      <c r="AH660" s="41">
        <f t="shared" si="477"/>
        <v>-24</v>
      </c>
      <c r="AI660" s="42">
        <f t="shared" si="478"/>
        <v>-46.267000000000003</v>
      </c>
      <c r="AJ660" s="40">
        <f t="shared" si="479"/>
        <v>37</v>
      </c>
      <c r="AK660" s="41">
        <f t="shared" si="480"/>
        <v>48</v>
      </c>
      <c r="AL660" s="42">
        <f t="shared" si="481"/>
        <v>21.654</v>
      </c>
      <c r="AM660" s="43" t="str">
        <f t="shared" si="482"/>
        <v>-37º -48' -21,654" S</v>
      </c>
      <c r="AN660" s="43" t="str">
        <f t="shared" si="483"/>
        <v>122º 24' 46,267" W</v>
      </c>
      <c r="AO660" s="43" t="str">
        <f t="shared" si="484"/>
        <v>10 S 551686 4184455</v>
      </c>
    </row>
    <row r="661" spans="5:41" x14ac:dyDescent="0.25">
      <c r="E661" s="53">
        <v>37.799391</v>
      </c>
      <c r="F661" s="53">
        <v>-122.41706000000001</v>
      </c>
      <c r="G661" s="52">
        <f t="shared" si="487"/>
        <v>-2.1365807576114499</v>
      </c>
      <c r="H661" s="52">
        <f t="shared" si="488"/>
        <v>0.65972382819871189</v>
      </c>
      <c r="I661" s="52">
        <f t="shared" si="489"/>
        <v>10</v>
      </c>
      <c r="J661" s="52">
        <f t="shared" si="490"/>
        <v>-123</v>
      </c>
      <c r="K661" s="52">
        <f t="shared" si="491"/>
        <v>1.0174222341575501E-2</v>
      </c>
      <c r="L661" s="52">
        <f t="shared" si="492"/>
        <v>8.0391403643115533E-3</v>
      </c>
      <c r="M661" s="52">
        <f t="shared" si="493"/>
        <v>8.0393135549531487E-3</v>
      </c>
      <c r="N661" s="52">
        <f t="shared" si="494"/>
        <v>2.5066130075246384E-5</v>
      </c>
      <c r="O661" s="52">
        <f t="shared" si="470"/>
        <v>6383617.2667868137</v>
      </c>
      <c r="P661" s="52">
        <f t="shared" si="471"/>
        <v>1.3597753605557549E-7</v>
      </c>
      <c r="Q661" s="52">
        <f t="shared" si="495"/>
        <v>0.96857787423272745</v>
      </c>
      <c r="R661" s="52">
        <f t="shared" si="496"/>
        <v>0.60473666984496166</v>
      </c>
      <c r="S661" s="52">
        <f t="shared" si="497"/>
        <v>1.1440127653150756</v>
      </c>
      <c r="T661" s="52">
        <f t="shared" si="498"/>
        <v>1.0091937414475471</v>
      </c>
      <c r="U661" s="52">
        <f t="shared" si="499"/>
        <v>1.8078464050254077</v>
      </c>
      <c r="V661" s="52">
        <f t="shared" si="486"/>
        <v>5.0546225567071803E-3</v>
      </c>
      <c r="W661" s="52">
        <f t="shared" si="500"/>
        <v>4.2582015317955055E-5</v>
      </c>
      <c r="X661" s="52">
        <f t="shared" si="501"/>
        <v>1.6740578955036711E-7</v>
      </c>
      <c r="Y661" s="52">
        <f t="shared" si="472"/>
        <v>4183557.4016802483</v>
      </c>
      <c r="Z661" s="38" t="str">
        <f t="shared" si="502"/>
        <v>S</v>
      </c>
      <c r="AA661" s="38" t="str">
        <f t="shared" si="503"/>
        <v>S</v>
      </c>
      <c r="AB661" s="38" t="str">
        <f t="shared" si="504"/>
        <v>U</v>
      </c>
      <c r="AC661" s="50">
        <f t="shared" si="485"/>
        <v>551319.90314863005</v>
      </c>
      <c r="AD661" s="50">
        <f t="shared" si="473"/>
        <v>4183717.4142827662</v>
      </c>
      <c r="AE661" s="51">
        <f t="shared" si="474"/>
        <v>10</v>
      </c>
      <c r="AF661" s="51" t="str">
        <f t="shared" si="475"/>
        <v>S</v>
      </c>
      <c r="AG661" s="40">
        <f t="shared" si="476"/>
        <v>-122</v>
      </c>
      <c r="AH661" s="41">
        <f t="shared" si="477"/>
        <v>-25</v>
      </c>
      <c r="AI661" s="42">
        <f t="shared" si="478"/>
        <v>-1.4159999999999999</v>
      </c>
      <c r="AJ661" s="40">
        <f t="shared" si="479"/>
        <v>37</v>
      </c>
      <c r="AK661" s="41">
        <f t="shared" si="480"/>
        <v>47</v>
      </c>
      <c r="AL661" s="42">
        <f t="shared" si="481"/>
        <v>57.808</v>
      </c>
      <c r="AM661" s="43" t="str">
        <f t="shared" si="482"/>
        <v>-37º -47' -57,808" S</v>
      </c>
      <c r="AN661" s="43" t="str">
        <f t="shared" si="483"/>
        <v>122º 25' 1,416" W</v>
      </c>
      <c r="AO661" s="43" t="str">
        <f t="shared" si="484"/>
        <v>10 S 551320 4183717</v>
      </c>
    </row>
    <row r="662" spans="5:41" x14ac:dyDescent="0.25">
      <c r="E662" s="53">
        <v>37.792141999999998</v>
      </c>
      <c r="F662" s="53">
        <v>-122.40886399999999</v>
      </c>
      <c r="G662" s="52">
        <f t="shared" si="487"/>
        <v>-2.1364377104259558</v>
      </c>
      <c r="H662" s="52">
        <f t="shared" si="488"/>
        <v>0.65959730928123483</v>
      </c>
      <c r="I662" s="52">
        <f t="shared" si="489"/>
        <v>10</v>
      </c>
      <c r="J662" s="52">
        <f t="shared" si="490"/>
        <v>-123</v>
      </c>
      <c r="K662" s="52">
        <f t="shared" si="491"/>
        <v>1.0317269527069683E-2</v>
      </c>
      <c r="L662" s="52">
        <f t="shared" si="492"/>
        <v>8.1529647695039835E-3</v>
      </c>
      <c r="M662" s="52">
        <f t="shared" si="493"/>
        <v>8.1531454214996257E-3</v>
      </c>
      <c r="N662" s="52">
        <f t="shared" si="494"/>
        <v>2.577427476668781E-5</v>
      </c>
      <c r="O662" s="52">
        <f t="shared" si="470"/>
        <v>6383614.6418652274</v>
      </c>
      <c r="P662" s="52">
        <f t="shared" si="471"/>
        <v>1.3988296782466466E-7</v>
      </c>
      <c r="Q662" s="52">
        <f t="shared" si="495"/>
        <v>0.96851491006455581</v>
      </c>
      <c r="R662" s="52">
        <f t="shared" si="496"/>
        <v>0.60481603911308635</v>
      </c>
      <c r="S662" s="52">
        <f t="shared" si="497"/>
        <v>1.1438547643135126</v>
      </c>
      <c r="T662" s="52">
        <f t="shared" si="498"/>
        <v>1.009095083013406</v>
      </c>
      <c r="U662" s="52">
        <f t="shared" si="499"/>
        <v>1.8077231971145451</v>
      </c>
      <c r="V662" s="52">
        <f t="shared" si="486"/>
        <v>5.0546225567071803E-3</v>
      </c>
      <c r="W662" s="52">
        <f t="shared" si="500"/>
        <v>4.2582015317955055E-5</v>
      </c>
      <c r="X662" s="52">
        <f t="shared" si="501"/>
        <v>1.6740578955036711E-7</v>
      </c>
      <c r="Y662" s="52">
        <f t="shared" si="472"/>
        <v>4182753.1380456202</v>
      </c>
      <c r="Z662" s="38" t="str">
        <f t="shared" si="502"/>
        <v>S</v>
      </c>
      <c r="AA662" s="38" t="str">
        <f t="shared" si="503"/>
        <v>S</v>
      </c>
      <c r="AB662" s="38" t="str">
        <f t="shared" si="504"/>
        <v>U</v>
      </c>
      <c r="AC662" s="50">
        <f t="shared" si="485"/>
        <v>552046.54091674951</v>
      </c>
      <c r="AD662" s="50">
        <f t="shared" si="473"/>
        <v>4182917.6711064195</v>
      </c>
      <c r="AE662" s="51">
        <f t="shared" si="474"/>
        <v>10</v>
      </c>
      <c r="AF662" s="51" t="str">
        <f t="shared" si="475"/>
        <v>S</v>
      </c>
      <c r="AG662" s="40">
        <f t="shared" si="476"/>
        <v>-122</v>
      </c>
      <c r="AH662" s="41">
        <f t="shared" si="477"/>
        <v>-24</v>
      </c>
      <c r="AI662" s="42">
        <f t="shared" si="478"/>
        <v>-31.91</v>
      </c>
      <c r="AJ662" s="40">
        <f t="shared" si="479"/>
        <v>37</v>
      </c>
      <c r="AK662" s="41">
        <f t="shared" si="480"/>
        <v>47</v>
      </c>
      <c r="AL662" s="42">
        <f t="shared" si="481"/>
        <v>31.710999999999999</v>
      </c>
      <c r="AM662" s="43" t="str">
        <f t="shared" si="482"/>
        <v>-37º -47' -31,711" S</v>
      </c>
      <c r="AN662" s="43" t="str">
        <f t="shared" si="483"/>
        <v>122º 24' 31,91" W</v>
      </c>
      <c r="AO662" s="43" t="str">
        <f t="shared" si="484"/>
        <v>10 S 552047 4182918</v>
      </c>
    </row>
    <row r="663" spans="5:41" x14ac:dyDescent="0.25">
      <c r="E663" s="53">
        <v>37.788162</v>
      </c>
      <c r="F663" s="53">
        <v>-122.40380500000001</v>
      </c>
      <c r="G663" s="52">
        <f t="shared" si="487"/>
        <v>-2.1363494142190977</v>
      </c>
      <c r="H663" s="52">
        <f t="shared" si="488"/>
        <v>0.65952784517700547</v>
      </c>
      <c r="I663" s="52">
        <f t="shared" si="489"/>
        <v>10</v>
      </c>
      <c r="J663" s="52">
        <f t="shared" si="490"/>
        <v>-123</v>
      </c>
      <c r="K663" s="52">
        <f t="shared" si="491"/>
        <v>1.0405565733927702E-2</v>
      </c>
      <c r="L663" s="52">
        <f t="shared" si="492"/>
        <v>8.2231790470819154E-3</v>
      </c>
      <c r="M663" s="52">
        <f t="shared" si="493"/>
        <v>8.2233644069046371E-3</v>
      </c>
      <c r="N663" s="52">
        <f t="shared" si="494"/>
        <v>2.621639462374592E-5</v>
      </c>
      <c r="O663" s="52">
        <f t="shared" si="470"/>
        <v>6383613.2007489717</v>
      </c>
      <c r="P663" s="52">
        <f t="shared" si="471"/>
        <v>1.4231815896705313E-7</v>
      </c>
      <c r="Q663" s="52">
        <f t="shared" si="495"/>
        <v>0.96848031376857691</v>
      </c>
      <c r="R663" s="52">
        <f t="shared" si="496"/>
        <v>0.60485958980149956</v>
      </c>
      <c r="S663" s="52">
        <f t="shared" si="497"/>
        <v>1.1437680020612939</v>
      </c>
      <c r="T663" s="52">
        <f t="shared" si="498"/>
        <v>1.0090408989963453</v>
      </c>
      <c r="U663" s="52">
        <f t="shared" si="499"/>
        <v>1.8076555200399511</v>
      </c>
      <c r="V663" s="52">
        <f t="shared" si="486"/>
        <v>5.0546225567071803E-3</v>
      </c>
      <c r="W663" s="52">
        <f t="shared" si="500"/>
        <v>4.2582015317955055E-5</v>
      </c>
      <c r="X663" s="52">
        <f t="shared" si="501"/>
        <v>1.6740578955036711E-7</v>
      </c>
      <c r="Y663" s="52">
        <f t="shared" si="472"/>
        <v>4182311.5645585796</v>
      </c>
      <c r="Z663" s="38" t="str">
        <f t="shared" si="502"/>
        <v>S</v>
      </c>
      <c r="AA663" s="38" t="str">
        <f t="shared" si="503"/>
        <v>S</v>
      </c>
      <c r="AB663" s="38" t="str">
        <f t="shared" si="504"/>
        <v>U</v>
      </c>
      <c r="AC663" s="50">
        <f t="shared" si="485"/>
        <v>552494.7800728057</v>
      </c>
      <c r="AD663" s="50">
        <f t="shared" si="473"/>
        <v>4182478.9199051936</v>
      </c>
      <c r="AE663" s="51">
        <f t="shared" si="474"/>
        <v>10</v>
      </c>
      <c r="AF663" s="51" t="str">
        <f t="shared" si="475"/>
        <v>S</v>
      </c>
      <c r="AG663" s="40">
        <f t="shared" si="476"/>
        <v>-122</v>
      </c>
      <c r="AH663" s="41">
        <f t="shared" si="477"/>
        <v>-24</v>
      </c>
      <c r="AI663" s="42">
        <f t="shared" si="478"/>
        <v>-13.698</v>
      </c>
      <c r="AJ663" s="40">
        <f t="shared" si="479"/>
        <v>37</v>
      </c>
      <c r="AK663" s="41">
        <f t="shared" si="480"/>
        <v>47</v>
      </c>
      <c r="AL663" s="42">
        <f t="shared" si="481"/>
        <v>17.382999999999999</v>
      </c>
      <c r="AM663" s="43" t="str">
        <f t="shared" si="482"/>
        <v>-37º -47' -17,383" S</v>
      </c>
      <c r="AN663" s="43" t="str">
        <f t="shared" si="483"/>
        <v>122º 24' 13,698" W</v>
      </c>
      <c r="AO663" s="43" t="str">
        <f t="shared" si="484"/>
        <v>10 S 552495 4182479</v>
      </c>
    </row>
    <row r="664" spans="5:41" x14ac:dyDescent="0.25">
      <c r="E664" s="53">
        <v>37.789535522461001</v>
      </c>
      <c r="F664" s="53">
        <v>-122.39387512207</v>
      </c>
      <c r="G664" s="52">
        <f t="shared" si="487"/>
        <v>-2.136176105154898</v>
      </c>
      <c r="H664" s="52">
        <f t="shared" si="488"/>
        <v>0.65955181766630011</v>
      </c>
      <c r="I664" s="52">
        <f t="shared" si="489"/>
        <v>10</v>
      </c>
      <c r="J664" s="52">
        <f t="shared" si="490"/>
        <v>-123</v>
      </c>
      <c r="K664" s="52">
        <f t="shared" si="491"/>
        <v>1.0578874798127469E-2</v>
      </c>
      <c r="L664" s="52">
        <f t="shared" si="492"/>
        <v>8.3599790852139869E-3</v>
      </c>
      <c r="M664" s="52">
        <f t="shared" si="493"/>
        <v>8.3601738509382958E-3</v>
      </c>
      <c r="N664" s="52">
        <f t="shared" si="494"/>
        <v>2.7097313875512619E-5</v>
      </c>
      <c r="O664" s="52">
        <f t="shared" si="470"/>
        <v>6383613.6980811199</v>
      </c>
      <c r="P664" s="52">
        <f t="shared" si="471"/>
        <v>1.4708748358027962E-7</v>
      </c>
      <c r="Q664" s="52">
        <f t="shared" si="495"/>
        <v>0.96849225527532834</v>
      </c>
      <c r="R664" s="52">
        <f t="shared" si="496"/>
        <v>0.60484456229954831</v>
      </c>
      <c r="S664" s="52">
        <f t="shared" si="497"/>
        <v>1.1437979453039642</v>
      </c>
      <c r="T664" s="52">
        <f t="shared" si="498"/>
        <v>1.0090595995528602</v>
      </c>
      <c r="U664" s="52">
        <f t="shared" si="499"/>
        <v>1.8076788782859403</v>
      </c>
      <c r="V664" s="52">
        <f t="shared" si="486"/>
        <v>5.0546225567071803E-3</v>
      </c>
      <c r="W664" s="52">
        <f t="shared" si="500"/>
        <v>4.2582015317955055E-5</v>
      </c>
      <c r="X664" s="52">
        <f t="shared" si="501"/>
        <v>1.6740578955036711E-7</v>
      </c>
      <c r="Y664" s="52">
        <f t="shared" si="472"/>
        <v>4182463.954249064</v>
      </c>
      <c r="Z664" s="38" t="str">
        <f t="shared" si="502"/>
        <v>S</v>
      </c>
      <c r="AA664" s="38" t="str">
        <f t="shared" si="503"/>
        <v>S</v>
      </c>
      <c r="AB664" s="38" t="str">
        <f t="shared" si="504"/>
        <v>U</v>
      </c>
      <c r="AC664" s="50">
        <f t="shared" si="485"/>
        <v>553368.12292978342</v>
      </c>
      <c r="AD664" s="50">
        <f t="shared" si="473"/>
        <v>4182636.9330585441</v>
      </c>
      <c r="AE664" s="51">
        <f t="shared" si="474"/>
        <v>10</v>
      </c>
      <c r="AF664" s="51" t="str">
        <f t="shared" si="475"/>
        <v>S</v>
      </c>
      <c r="AG664" s="40">
        <f t="shared" si="476"/>
        <v>-122</v>
      </c>
      <c r="AH664" s="41">
        <f t="shared" si="477"/>
        <v>-23</v>
      </c>
      <c r="AI664" s="42">
        <f t="shared" si="478"/>
        <v>-37.950000000000003</v>
      </c>
      <c r="AJ664" s="40">
        <f t="shared" si="479"/>
        <v>37</v>
      </c>
      <c r="AK664" s="41">
        <f t="shared" si="480"/>
        <v>47</v>
      </c>
      <c r="AL664" s="42">
        <f t="shared" si="481"/>
        <v>22.327999999999999</v>
      </c>
      <c r="AM664" s="43" t="str">
        <f t="shared" si="482"/>
        <v>-37º -47' -22,328" S</v>
      </c>
      <c r="AN664" s="43" t="str">
        <f t="shared" si="483"/>
        <v>122º 23' 37,95" W</v>
      </c>
      <c r="AO664" s="43" t="str">
        <f t="shared" si="484"/>
        <v>10 S 553368 4182637</v>
      </c>
    </row>
    <row r="665" spans="5:41" x14ac:dyDescent="0.25">
      <c r="E665" s="53">
        <v>37.789833999999999</v>
      </c>
      <c r="F665" s="53">
        <v>-122.405339</v>
      </c>
      <c r="G665" s="52">
        <f t="shared" si="487"/>
        <v>-2.1363761875698235</v>
      </c>
      <c r="H665" s="52">
        <f t="shared" si="488"/>
        <v>0.65955702708209885</v>
      </c>
      <c r="I665" s="52">
        <f t="shared" si="489"/>
        <v>10</v>
      </c>
      <c r="J665" s="52">
        <f t="shared" si="490"/>
        <v>-123</v>
      </c>
      <c r="K665" s="52">
        <f t="shared" si="491"/>
        <v>1.037879238320194E-2</v>
      </c>
      <c r="L665" s="52">
        <f t="shared" si="492"/>
        <v>8.2018361186952833E-3</v>
      </c>
      <c r="M665" s="52">
        <f t="shared" si="493"/>
        <v>8.2020200389403431E-3</v>
      </c>
      <c r="N665" s="52">
        <f t="shared" si="494"/>
        <v>2.6082047576703182E-5</v>
      </c>
      <c r="O665" s="52">
        <f t="shared" si="470"/>
        <v>6383613.806156246</v>
      </c>
      <c r="P665" s="52">
        <f t="shared" si="471"/>
        <v>1.415739156644707E-7</v>
      </c>
      <c r="Q665" s="52">
        <f t="shared" si="495"/>
        <v>0.96849484996686031</v>
      </c>
      <c r="R665" s="52">
        <f t="shared" si="496"/>
        <v>0.60484129640793627</v>
      </c>
      <c r="S665" s="52">
        <f t="shared" si="497"/>
        <v>1.1438044520655291</v>
      </c>
      <c r="T665" s="52">
        <f t="shared" si="498"/>
        <v>1.0090636631511307</v>
      </c>
      <c r="U665" s="52">
        <f t="shared" si="499"/>
        <v>1.8076839538771512</v>
      </c>
      <c r="V665" s="52">
        <f t="shared" si="486"/>
        <v>5.0546225567071803E-3</v>
      </c>
      <c r="W665" s="52">
        <f t="shared" si="500"/>
        <v>4.2582015317955055E-5</v>
      </c>
      <c r="X665" s="52">
        <f t="shared" si="501"/>
        <v>1.6740578955036711E-7</v>
      </c>
      <c r="Y665" s="52">
        <f t="shared" si="472"/>
        <v>4182497.0697659538</v>
      </c>
      <c r="Z665" s="38" t="str">
        <f t="shared" si="502"/>
        <v>S</v>
      </c>
      <c r="AA665" s="38" t="str">
        <f t="shared" si="503"/>
        <v>S</v>
      </c>
      <c r="AB665" s="38" t="str">
        <f t="shared" si="504"/>
        <v>U</v>
      </c>
      <c r="AC665" s="50">
        <f t="shared" si="485"/>
        <v>552358.53082981706</v>
      </c>
      <c r="AD665" s="50">
        <f t="shared" si="473"/>
        <v>4182663.5675085289</v>
      </c>
      <c r="AE665" s="51">
        <f t="shared" si="474"/>
        <v>10</v>
      </c>
      <c r="AF665" s="51" t="str">
        <f t="shared" si="475"/>
        <v>S</v>
      </c>
      <c r="AG665" s="40">
        <f t="shared" si="476"/>
        <v>-122</v>
      </c>
      <c r="AH665" s="41">
        <f t="shared" si="477"/>
        <v>-24</v>
      </c>
      <c r="AI665" s="42">
        <f t="shared" si="478"/>
        <v>-19.22</v>
      </c>
      <c r="AJ665" s="40">
        <f t="shared" si="479"/>
        <v>37</v>
      </c>
      <c r="AK665" s="41">
        <f t="shared" si="480"/>
        <v>47</v>
      </c>
      <c r="AL665" s="42">
        <f t="shared" si="481"/>
        <v>23.402000000000001</v>
      </c>
      <c r="AM665" s="43" t="str">
        <f t="shared" si="482"/>
        <v>-37º -47' -23,402" S</v>
      </c>
      <c r="AN665" s="43" t="str">
        <f t="shared" si="483"/>
        <v>122º 24' 19,22" W</v>
      </c>
      <c r="AO665" s="43" t="str">
        <f t="shared" si="484"/>
        <v>10 S 552359 4182664</v>
      </c>
    </row>
    <row r="666" spans="5:41" x14ac:dyDescent="0.25">
      <c r="E666" s="53">
        <v>37.792251999999998</v>
      </c>
      <c r="F666" s="53">
        <v>-122.40266699999999</v>
      </c>
      <c r="G666" s="52">
        <f t="shared" si="487"/>
        <v>-2.1363295523722101</v>
      </c>
      <c r="H666" s="52">
        <f t="shared" si="488"/>
        <v>0.65959922914341196</v>
      </c>
      <c r="I666" s="52">
        <f t="shared" si="489"/>
        <v>10</v>
      </c>
      <c r="J666" s="52">
        <f t="shared" si="490"/>
        <v>-123</v>
      </c>
      <c r="K666" s="52">
        <f t="shared" si="491"/>
        <v>1.0425427580815327E-2</v>
      </c>
      <c r="L666" s="52">
        <f t="shared" si="492"/>
        <v>8.2384186266317907E-3</v>
      </c>
      <c r="M666" s="52">
        <f t="shared" si="493"/>
        <v>8.2386050189460509E-3</v>
      </c>
      <c r="N666" s="52">
        <f t="shared" si="494"/>
        <v>2.6317540808618034E-5</v>
      </c>
      <c r="O666" s="52">
        <f t="shared" si="470"/>
        <v>6383614.681695818</v>
      </c>
      <c r="P666" s="52">
        <f t="shared" si="471"/>
        <v>1.4283036033854459E-7</v>
      </c>
      <c r="Q666" s="52">
        <f t="shared" si="495"/>
        <v>0.96851586597812855</v>
      </c>
      <c r="R666" s="52">
        <f t="shared" si="496"/>
        <v>0.6048148351859135</v>
      </c>
      <c r="S666" s="52">
        <f t="shared" si="497"/>
        <v>1.1438571621324762</v>
      </c>
      <c r="T666" s="52">
        <f t="shared" si="498"/>
        <v>1.0090965803958356</v>
      </c>
      <c r="U666" s="52">
        <f t="shared" si="499"/>
        <v>1.8077250672758662</v>
      </c>
      <c r="V666" s="52">
        <f t="shared" si="486"/>
        <v>5.0546225567071803E-3</v>
      </c>
      <c r="W666" s="52">
        <f t="shared" si="500"/>
        <v>4.2582015317955055E-5</v>
      </c>
      <c r="X666" s="52">
        <f t="shared" si="501"/>
        <v>1.6740578955036711E-7</v>
      </c>
      <c r="Y666" s="52">
        <f t="shared" si="472"/>
        <v>4182765.3423422216</v>
      </c>
      <c r="Z666" s="38" t="str">
        <f t="shared" si="502"/>
        <v>S</v>
      </c>
      <c r="AA666" s="38" t="str">
        <f t="shared" si="503"/>
        <v>S</v>
      </c>
      <c r="AB666" s="38" t="str">
        <f t="shared" si="504"/>
        <v>U</v>
      </c>
      <c r="AC666" s="50">
        <f t="shared" si="485"/>
        <v>552592.0824595521</v>
      </c>
      <c r="AD666" s="50">
        <f t="shared" si="473"/>
        <v>4182933.3434061091</v>
      </c>
      <c r="AE666" s="51">
        <f t="shared" si="474"/>
        <v>10</v>
      </c>
      <c r="AF666" s="51" t="str">
        <f t="shared" si="475"/>
        <v>S</v>
      </c>
      <c r="AG666" s="40">
        <f t="shared" si="476"/>
        <v>-122</v>
      </c>
      <c r="AH666" s="41">
        <f t="shared" si="477"/>
        <v>-24</v>
      </c>
      <c r="AI666" s="42">
        <f t="shared" si="478"/>
        <v>-9.6010000000000009</v>
      </c>
      <c r="AJ666" s="40">
        <f t="shared" si="479"/>
        <v>37</v>
      </c>
      <c r="AK666" s="41">
        <f t="shared" si="480"/>
        <v>47</v>
      </c>
      <c r="AL666" s="42">
        <f t="shared" si="481"/>
        <v>32.106999999999999</v>
      </c>
      <c r="AM666" s="43" t="str">
        <f t="shared" si="482"/>
        <v>-37º -47' -32,107" S</v>
      </c>
      <c r="AN666" s="43" t="str">
        <f t="shared" si="483"/>
        <v>122º 24' 9,601" W</v>
      </c>
      <c r="AO666" s="43" t="str">
        <f t="shared" si="484"/>
        <v>10 S 552592 4182933</v>
      </c>
    </row>
    <row r="667" spans="5:41" x14ac:dyDescent="0.25">
      <c r="E667" s="53">
        <v>37.790222</v>
      </c>
      <c r="F667" s="53">
        <v>-122.399368</v>
      </c>
      <c r="G667" s="52">
        <f t="shared" si="487"/>
        <v>-2.1362719739601865</v>
      </c>
      <c r="H667" s="52">
        <f t="shared" si="488"/>
        <v>0.6595637989595966</v>
      </c>
      <c r="I667" s="52">
        <f t="shared" si="489"/>
        <v>10</v>
      </c>
      <c r="J667" s="52">
        <f t="shared" si="490"/>
        <v>-123</v>
      </c>
      <c r="K667" s="52">
        <f t="shared" si="491"/>
        <v>1.0483005992838912E-2</v>
      </c>
      <c r="L667" s="52">
        <f t="shared" si="492"/>
        <v>8.2841443766413191E-3</v>
      </c>
      <c r="M667" s="52">
        <f t="shared" si="493"/>
        <v>8.284333889902842E-3</v>
      </c>
      <c r="N667" s="52">
        <f t="shared" si="494"/>
        <v>2.6608563577390498E-5</v>
      </c>
      <c r="O667" s="52">
        <f t="shared" si="470"/>
        <v>6383613.946646817</v>
      </c>
      <c r="P667" s="52">
        <f t="shared" si="471"/>
        <v>1.4442827347626806E-7</v>
      </c>
      <c r="Q667" s="52">
        <f t="shared" si="495"/>
        <v>0.96849822272787034</v>
      </c>
      <c r="R667" s="52">
        <f t="shared" si="496"/>
        <v>0.60483705081958306</v>
      </c>
      <c r="S667" s="52">
        <f t="shared" si="497"/>
        <v>1.1438129103235317</v>
      </c>
      <c r="T667" s="52">
        <f t="shared" si="498"/>
        <v>1.0090689454475446</v>
      </c>
      <c r="U667" s="52">
        <f t="shared" si="499"/>
        <v>1.8076905516081245</v>
      </c>
      <c r="V667" s="52">
        <f t="shared" si="486"/>
        <v>5.0546225567071803E-3</v>
      </c>
      <c r="W667" s="52">
        <f t="shared" si="500"/>
        <v>4.2582015317955055E-5</v>
      </c>
      <c r="X667" s="52">
        <f t="shared" si="501"/>
        <v>1.6740578955036711E-7</v>
      </c>
      <c r="Y667" s="52">
        <f t="shared" si="472"/>
        <v>4182540.1176326261</v>
      </c>
      <c r="Z667" s="38" t="str">
        <f t="shared" si="502"/>
        <v>S</v>
      </c>
      <c r="AA667" s="38" t="str">
        <f t="shared" si="503"/>
        <v>S</v>
      </c>
      <c r="AB667" s="38" t="str">
        <f t="shared" si="504"/>
        <v>U</v>
      </c>
      <c r="AC667" s="50">
        <f t="shared" si="485"/>
        <v>552883.99190424371</v>
      </c>
      <c r="AD667" s="50">
        <f t="shared" si="473"/>
        <v>4182709.9764547115</v>
      </c>
      <c r="AE667" s="51">
        <f t="shared" si="474"/>
        <v>10</v>
      </c>
      <c r="AF667" s="51" t="str">
        <f t="shared" si="475"/>
        <v>S</v>
      </c>
      <c r="AG667" s="40">
        <f t="shared" si="476"/>
        <v>-122</v>
      </c>
      <c r="AH667" s="41">
        <f t="shared" si="477"/>
        <v>-23</v>
      </c>
      <c r="AI667" s="42">
        <f t="shared" si="478"/>
        <v>-57.725000000000001</v>
      </c>
      <c r="AJ667" s="40">
        <f t="shared" si="479"/>
        <v>37</v>
      </c>
      <c r="AK667" s="41">
        <f t="shared" si="480"/>
        <v>47</v>
      </c>
      <c r="AL667" s="42">
        <f t="shared" si="481"/>
        <v>24.798999999999999</v>
      </c>
      <c r="AM667" s="43" t="str">
        <f t="shared" si="482"/>
        <v>-37º -47' -24,799" S</v>
      </c>
      <c r="AN667" s="43" t="str">
        <f t="shared" si="483"/>
        <v>122º 23' 57,725" W</v>
      </c>
      <c r="AO667" s="43" t="str">
        <f t="shared" si="484"/>
        <v>10 S 552884 4182710</v>
      </c>
    </row>
    <row r="668" spans="5:41" x14ac:dyDescent="0.25">
      <c r="E668" s="53">
        <v>37.766190000000002</v>
      </c>
      <c r="F668" s="53">
        <v>-122.398764</v>
      </c>
      <c r="G668" s="52">
        <f t="shared" si="487"/>
        <v>-2.1362614321715045</v>
      </c>
      <c r="H668" s="52">
        <f t="shared" si="488"/>
        <v>0.65914436143375732</v>
      </c>
      <c r="I668" s="52">
        <f t="shared" si="489"/>
        <v>10</v>
      </c>
      <c r="J668" s="52">
        <f t="shared" si="490"/>
        <v>-123</v>
      </c>
      <c r="K668" s="52">
        <f t="shared" si="491"/>
        <v>1.0493547781520896E-2</v>
      </c>
      <c r="L668" s="52">
        <f t="shared" si="492"/>
        <v>8.2951709371424289E-3</v>
      </c>
      <c r="M668" s="52">
        <f t="shared" si="493"/>
        <v>8.2953612081839521E-3</v>
      </c>
      <c r="N668" s="52">
        <f t="shared" si="494"/>
        <v>2.6656347792863855E-5</v>
      </c>
      <c r="O668" s="52">
        <f t="shared" si="470"/>
        <v>6383605.2458633576</v>
      </c>
      <c r="P668" s="52">
        <f t="shared" si="471"/>
        <v>1.4490721397909988E-7</v>
      </c>
      <c r="Q668" s="52">
        <f t="shared" si="495"/>
        <v>0.9682889849243641</v>
      </c>
      <c r="R668" s="52">
        <f t="shared" si="496"/>
        <v>0.60509967991076019</v>
      </c>
      <c r="S668" s="52">
        <f t="shared" si="497"/>
        <v>1.1432888538959394</v>
      </c>
      <c r="T668" s="52">
        <f t="shared" si="498"/>
        <v>1.0087415603996446</v>
      </c>
      <c r="U668" s="52">
        <f t="shared" si="499"/>
        <v>1.8072815079719013</v>
      </c>
      <c r="V668" s="52">
        <f t="shared" si="486"/>
        <v>5.0546225567071803E-3</v>
      </c>
      <c r="W668" s="52">
        <f t="shared" si="500"/>
        <v>4.2582015317955055E-5</v>
      </c>
      <c r="X668" s="52">
        <f t="shared" si="501"/>
        <v>1.6740578955036711E-7</v>
      </c>
      <c r="Y668" s="52">
        <f t="shared" si="472"/>
        <v>4179873.8180169631</v>
      </c>
      <c r="Z668" s="38" t="str">
        <f t="shared" si="502"/>
        <v>S</v>
      </c>
      <c r="AA668" s="38" t="str">
        <f t="shared" si="503"/>
        <v>S</v>
      </c>
      <c r="AB668" s="38" t="str">
        <f t="shared" si="504"/>
        <v>U</v>
      </c>
      <c r="AC668" s="50">
        <f t="shared" si="485"/>
        <v>552954.31388271507</v>
      </c>
      <c r="AD668" s="50">
        <f t="shared" si="473"/>
        <v>4180043.9816432269</v>
      </c>
      <c r="AE668" s="51">
        <f t="shared" si="474"/>
        <v>10</v>
      </c>
      <c r="AF668" s="51" t="str">
        <f t="shared" si="475"/>
        <v>S</v>
      </c>
      <c r="AG668" s="40">
        <f t="shared" si="476"/>
        <v>-122</v>
      </c>
      <c r="AH668" s="41">
        <f t="shared" si="477"/>
        <v>-23</v>
      </c>
      <c r="AI668" s="42">
        <f t="shared" si="478"/>
        <v>-55.55</v>
      </c>
      <c r="AJ668" s="40">
        <f t="shared" si="479"/>
        <v>37</v>
      </c>
      <c r="AK668" s="41">
        <f t="shared" si="480"/>
        <v>45</v>
      </c>
      <c r="AL668" s="42">
        <f t="shared" si="481"/>
        <v>58.283999999999999</v>
      </c>
      <c r="AM668" s="43" t="str">
        <f t="shared" si="482"/>
        <v>-37º -45' -58,284" S</v>
      </c>
      <c r="AN668" s="43" t="str">
        <f t="shared" si="483"/>
        <v>122º 23' 55,55" W</v>
      </c>
      <c r="AO668" s="43" t="str">
        <f t="shared" si="484"/>
        <v>10 S 552954 4180044</v>
      </c>
    </row>
    <row r="669" spans="5:41" x14ac:dyDescent="0.25">
      <c r="E669" s="53">
        <v>37.765051999999997</v>
      </c>
      <c r="F669" s="53">
        <v>-122.405646</v>
      </c>
      <c r="G669" s="52">
        <f t="shared" si="487"/>
        <v>-2.136381545730627</v>
      </c>
      <c r="H669" s="52">
        <f t="shared" si="488"/>
        <v>0.65912449958686947</v>
      </c>
      <c r="I669" s="52">
        <f t="shared" si="489"/>
        <v>10</v>
      </c>
      <c r="J669" s="52">
        <f t="shared" si="490"/>
        <v>-123</v>
      </c>
      <c r="K669" s="52">
        <f t="shared" si="491"/>
        <v>1.0373434222398448E-2</v>
      </c>
      <c r="L669" s="52">
        <f t="shared" si="492"/>
        <v>8.2003505297419763E-3</v>
      </c>
      <c r="M669" s="52">
        <f t="shared" si="493"/>
        <v>8.2005343500626184E-3</v>
      </c>
      <c r="N669" s="52">
        <f t="shared" si="494"/>
        <v>2.6049318853527126E-5</v>
      </c>
      <c r="O669" s="52">
        <f t="shared" si="470"/>
        <v>6383604.833898087</v>
      </c>
      <c r="P669" s="52">
        <f t="shared" si="471"/>
        <v>1.4161754887411184E-7</v>
      </c>
      <c r="Q669" s="52">
        <f t="shared" si="495"/>
        <v>0.96827905987766738</v>
      </c>
      <c r="R669" s="52">
        <f t="shared" si="496"/>
        <v>0.60511209944093813</v>
      </c>
      <c r="S669" s="52">
        <f t="shared" si="497"/>
        <v>1.1432640295257031</v>
      </c>
      <c r="T669" s="52">
        <f t="shared" si="498"/>
        <v>1.0087260470045118</v>
      </c>
      <c r="U669" s="52">
        <f t="shared" si="499"/>
        <v>1.8072621185230435</v>
      </c>
      <c r="V669" s="52">
        <f t="shared" si="486"/>
        <v>5.0546225567071803E-3</v>
      </c>
      <c r="W669" s="52">
        <f t="shared" si="500"/>
        <v>4.2582015317955055E-5</v>
      </c>
      <c r="X669" s="52">
        <f t="shared" si="501"/>
        <v>1.6740578955036711E-7</v>
      </c>
      <c r="Y669" s="52">
        <f t="shared" si="472"/>
        <v>4179747.5595921245</v>
      </c>
      <c r="Z669" s="38" t="str">
        <f t="shared" si="502"/>
        <v>S</v>
      </c>
      <c r="AA669" s="38" t="str">
        <f t="shared" si="503"/>
        <v>S</v>
      </c>
      <c r="AB669" s="38" t="str">
        <f t="shared" si="504"/>
        <v>U</v>
      </c>
      <c r="AC669" s="50">
        <f t="shared" si="485"/>
        <v>552348.97318878467</v>
      </c>
      <c r="AD669" s="50">
        <f t="shared" si="473"/>
        <v>4179913.8481734269</v>
      </c>
      <c r="AE669" s="51">
        <f t="shared" si="474"/>
        <v>10</v>
      </c>
      <c r="AF669" s="51" t="str">
        <f t="shared" si="475"/>
        <v>S</v>
      </c>
      <c r="AG669" s="40">
        <f t="shared" si="476"/>
        <v>-122</v>
      </c>
      <c r="AH669" s="41">
        <f t="shared" si="477"/>
        <v>-24</v>
      </c>
      <c r="AI669" s="42">
        <f t="shared" si="478"/>
        <v>-20.326000000000001</v>
      </c>
      <c r="AJ669" s="40">
        <f t="shared" si="479"/>
        <v>37</v>
      </c>
      <c r="AK669" s="41">
        <f t="shared" si="480"/>
        <v>45</v>
      </c>
      <c r="AL669" s="42">
        <f t="shared" si="481"/>
        <v>54.186999999999998</v>
      </c>
      <c r="AM669" s="43" t="str">
        <f t="shared" si="482"/>
        <v>-37º -45' -54,187" S</v>
      </c>
      <c r="AN669" s="43" t="str">
        <f t="shared" si="483"/>
        <v>122º 24' 20,326" W</v>
      </c>
      <c r="AO669" s="43" t="str">
        <f t="shared" si="484"/>
        <v>10 S 552349 4179914</v>
      </c>
    </row>
    <row r="670" spans="5:41" x14ac:dyDescent="0.25">
      <c r="E670" s="53">
        <v>37.777093999999998</v>
      </c>
      <c r="F670" s="53">
        <v>-122.386591</v>
      </c>
      <c r="G670" s="52">
        <f t="shared" si="487"/>
        <v>-2.1360489732416594</v>
      </c>
      <c r="H670" s="52">
        <f t="shared" si="488"/>
        <v>0.65933467213539465</v>
      </c>
      <c r="I670" s="52">
        <f t="shared" si="489"/>
        <v>10</v>
      </c>
      <c r="J670" s="52">
        <f t="shared" si="490"/>
        <v>-123</v>
      </c>
      <c r="K670" s="52">
        <f t="shared" si="491"/>
        <v>1.0706006711366012E-2</v>
      </c>
      <c r="L670" s="52">
        <f t="shared" si="492"/>
        <v>8.4618658442209456E-3</v>
      </c>
      <c r="M670" s="52">
        <f t="shared" si="493"/>
        <v>8.4620678183811478E-3</v>
      </c>
      <c r="N670" s="52">
        <f t="shared" si="494"/>
        <v>2.7749428311296676E-5</v>
      </c>
      <c r="O670" s="52">
        <f t="shared" si="470"/>
        <v>6383609.1934181834</v>
      </c>
      <c r="P670" s="52">
        <f t="shared" si="471"/>
        <v>1.5074548620148765E-7</v>
      </c>
      <c r="Q670" s="52">
        <f t="shared" si="495"/>
        <v>0.96838400650414203</v>
      </c>
      <c r="R670" s="52">
        <f t="shared" si="496"/>
        <v>0.60498060200251924</v>
      </c>
      <c r="S670" s="52">
        <f t="shared" si="497"/>
        <v>1.1435266753874656</v>
      </c>
      <c r="T670" s="52">
        <f t="shared" si="498"/>
        <v>1.008890157041229</v>
      </c>
      <c r="U670" s="52">
        <f t="shared" si="499"/>
        <v>1.8074672015516409</v>
      </c>
      <c r="V670" s="52">
        <f t="shared" si="486"/>
        <v>5.0546225567071803E-3</v>
      </c>
      <c r="W670" s="52">
        <f t="shared" si="500"/>
        <v>4.2582015317955055E-5</v>
      </c>
      <c r="X670" s="52">
        <f t="shared" si="501"/>
        <v>1.6740578955036711E-7</v>
      </c>
      <c r="Y670" s="52">
        <f t="shared" si="472"/>
        <v>4181083.5924235429</v>
      </c>
      <c r="Z670" s="38" t="str">
        <f t="shared" si="502"/>
        <v>S</v>
      </c>
      <c r="AA670" s="38" t="str">
        <f t="shared" si="503"/>
        <v>S</v>
      </c>
      <c r="AB670" s="38" t="str">
        <f t="shared" si="504"/>
        <v>U</v>
      </c>
      <c r="AC670" s="50">
        <f t="shared" si="485"/>
        <v>554018.53663509607</v>
      </c>
      <c r="AD670" s="50">
        <f t="shared" si="473"/>
        <v>4181260.7339559263</v>
      </c>
      <c r="AE670" s="51">
        <f t="shared" si="474"/>
        <v>10</v>
      </c>
      <c r="AF670" s="51" t="str">
        <f t="shared" si="475"/>
        <v>S</v>
      </c>
      <c r="AG670" s="40">
        <f t="shared" si="476"/>
        <v>-122</v>
      </c>
      <c r="AH670" s="41">
        <f t="shared" si="477"/>
        <v>-23</v>
      </c>
      <c r="AI670" s="42">
        <f t="shared" si="478"/>
        <v>-11.728</v>
      </c>
      <c r="AJ670" s="40">
        <f t="shared" si="479"/>
        <v>37</v>
      </c>
      <c r="AK670" s="41">
        <f t="shared" si="480"/>
        <v>46</v>
      </c>
      <c r="AL670" s="42">
        <f t="shared" si="481"/>
        <v>37.537999999999997</v>
      </c>
      <c r="AM670" s="43" t="str">
        <f t="shared" si="482"/>
        <v>-37º -46' -37,538" S</v>
      </c>
      <c r="AN670" s="43" t="str">
        <f t="shared" si="483"/>
        <v>122º 23' 11,728" W</v>
      </c>
      <c r="AO670" s="43" t="str">
        <f t="shared" si="484"/>
        <v>10 S 554019 4181261</v>
      </c>
    </row>
    <row r="671" spans="5:41" x14ac:dyDescent="0.25">
      <c r="E671" s="53">
        <v>37.749367999999997</v>
      </c>
      <c r="F671" s="53">
        <v>-122.421142</v>
      </c>
      <c r="G671" s="52">
        <f t="shared" si="487"/>
        <v>-2.1366520019515161</v>
      </c>
      <c r="H671" s="52">
        <f t="shared" si="488"/>
        <v>0.65885076214698668</v>
      </c>
      <c r="I671" s="52">
        <f t="shared" si="489"/>
        <v>10</v>
      </c>
      <c r="J671" s="52">
        <f t="shared" si="490"/>
        <v>-123</v>
      </c>
      <c r="K671" s="52">
        <f t="shared" si="491"/>
        <v>1.0102978001509388E-2</v>
      </c>
      <c r="L671" s="52">
        <f t="shared" si="492"/>
        <v>7.9882516996841388E-3</v>
      </c>
      <c r="M671" s="52">
        <f t="shared" si="493"/>
        <v>7.988421622069147E-3</v>
      </c>
      <c r="N671" s="52">
        <f t="shared" si="494"/>
        <v>2.4705184400786173E-5</v>
      </c>
      <c r="O671" s="52">
        <f t="shared" si="470"/>
        <v>6383599.1566009084</v>
      </c>
      <c r="P671" s="52">
        <f t="shared" si="471"/>
        <v>1.3444320947215361E-7</v>
      </c>
      <c r="Q671" s="52">
        <f t="shared" si="495"/>
        <v>0.96814211651882498</v>
      </c>
      <c r="R671" s="52">
        <f t="shared" si="496"/>
        <v>0.60528311067896912</v>
      </c>
      <c r="S671" s="52">
        <f t="shared" si="497"/>
        <v>1.1429218204063991</v>
      </c>
      <c r="T671" s="52">
        <f t="shared" si="498"/>
        <v>1.0085121429745416</v>
      </c>
      <c r="U671" s="52">
        <f t="shared" si="499"/>
        <v>1.8069947093153866</v>
      </c>
      <c r="V671" s="52">
        <f t="shared" si="486"/>
        <v>5.0546225567071803E-3</v>
      </c>
      <c r="W671" s="52">
        <f t="shared" si="500"/>
        <v>4.2582015317955055E-5</v>
      </c>
      <c r="X671" s="52">
        <f t="shared" si="501"/>
        <v>1.6740578955036711E-7</v>
      </c>
      <c r="Y671" s="52">
        <f t="shared" si="472"/>
        <v>4178007.459151288</v>
      </c>
      <c r="Z671" s="38" t="str">
        <f t="shared" si="502"/>
        <v>S</v>
      </c>
      <c r="AA671" s="38" t="str">
        <f t="shared" si="503"/>
        <v>S</v>
      </c>
      <c r="AB671" s="38" t="str">
        <f t="shared" si="504"/>
        <v>U</v>
      </c>
      <c r="AC671" s="50">
        <f t="shared" si="485"/>
        <v>550994.88381451822</v>
      </c>
      <c r="AD671" s="50">
        <f t="shared" si="473"/>
        <v>4178165.1671667951</v>
      </c>
      <c r="AE671" s="51">
        <f t="shared" si="474"/>
        <v>10</v>
      </c>
      <c r="AF671" s="51" t="str">
        <f t="shared" si="475"/>
        <v>S</v>
      </c>
      <c r="AG671" s="40">
        <f t="shared" si="476"/>
        <v>-122</v>
      </c>
      <c r="AH671" s="41">
        <f t="shared" si="477"/>
        <v>-25</v>
      </c>
      <c r="AI671" s="42">
        <f t="shared" si="478"/>
        <v>-16.111000000000001</v>
      </c>
      <c r="AJ671" s="40">
        <f t="shared" si="479"/>
        <v>37</v>
      </c>
      <c r="AK671" s="41">
        <f t="shared" si="480"/>
        <v>44</v>
      </c>
      <c r="AL671" s="42">
        <f t="shared" si="481"/>
        <v>57.725000000000001</v>
      </c>
      <c r="AM671" s="43" t="str">
        <f t="shared" si="482"/>
        <v>-37º -44' -57,725" S</v>
      </c>
      <c r="AN671" s="43" t="str">
        <f t="shared" si="483"/>
        <v>122º 25' 16,111" W</v>
      </c>
      <c r="AO671" s="43" t="str">
        <f t="shared" si="484"/>
        <v>10 S 550995 4178165</v>
      </c>
    </row>
    <row r="672" spans="5:41" x14ac:dyDescent="0.25">
      <c r="E672" s="53">
        <v>37.750610999999999</v>
      </c>
      <c r="F672" s="53">
        <v>-122.41426199999999</v>
      </c>
      <c r="G672" s="52">
        <f t="shared" si="487"/>
        <v>-2.1365319232989788</v>
      </c>
      <c r="H672" s="52">
        <f t="shared" si="488"/>
        <v>0.65887245658958904</v>
      </c>
      <c r="I672" s="52">
        <f t="shared" si="489"/>
        <v>10</v>
      </c>
      <c r="J672" s="52">
        <f t="shared" si="490"/>
        <v>-123</v>
      </c>
      <c r="K672" s="52">
        <f t="shared" si="491"/>
        <v>1.0223056654046658E-2</v>
      </c>
      <c r="L672" s="52">
        <f t="shared" si="492"/>
        <v>8.0830567685205492E-3</v>
      </c>
      <c r="M672" s="52">
        <f t="shared" si="493"/>
        <v>8.0832328131000726E-3</v>
      </c>
      <c r="N672" s="52">
        <f t="shared" si="494"/>
        <v>2.5296237850636061E-5</v>
      </c>
      <c r="O672" s="52">
        <f t="shared" si="470"/>
        <v>6383599.6065124162</v>
      </c>
      <c r="P672" s="52">
        <f t="shared" si="471"/>
        <v>1.3764882209736946E-7</v>
      </c>
      <c r="Q672" s="52">
        <f t="shared" si="495"/>
        <v>0.96815298024347396</v>
      </c>
      <c r="R672" s="52">
        <f t="shared" si="496"/>
        <v>0.60526956816197386</v>
      </c>
      <c r="S672" s="52">
        <f t="shared" si="497"/>
        <v>1.1429489467113261</v>
      </c>
      <c r="T672" s="52">
        <f t="shared" si="498"/>
        <v>1.0085291020739882</v>
      </c>
      <c r="U672" s="52">
        <f t="shared" si="499"/>
        <v>1.8070159146402427</v>
      </c>
      <c r="V672" s="52">
        <f t="shared" si="486"/>
        <v>5.0546225567071803E-3</v>
      </c>
      <c r="W672" s="52">
        <f t="shared" si="500"/>
        <v>4.2582015317955055E-5</v>
      </c>
      <c r="X672" s="52">
        <f t="shared" si="501"/>
        <v>1.6740578955036711E-7</v>
      </c>
      <c r="Y672" s="52">
        <f t="shared" si="472"/>
        <v>4178145.3667125776</v>
      </c>
      <c r="Z672" s="38" t="str">
        <f t="shared" si="502"/>
        <v>S</v>
      </c>
      <c r="AA672" s="38" t="str">
        <f t="shared" si="503"/>
        <v>S</v>
      </c>
      <c r="AB672" s="38" t="str">
        <f t="shared" si="504"/>
        <v>U</v>
      </c>
      <c r="AC672" s="50">
        <f t="shared" si="485"/>
        <v>551600.12417261919</v>
      </c>
      <c r="AD672" s="50">
        <f t="shared" si="473"/>
        <v>4178306.8477887949</v>
      </c>
      <c r="AE672" s="51">
        <f t="shared" si="474"/>
        <v>10</v>
      </c>
      <c r="AF672" s="51" t="str">
        <f t="shared" si="475"/>
        <v>S</v>
      </c>
      <c r="AG672" s="40">
        <f t="shared" si="476"/>
        <v>-122</v>
      </c>
      <c r="AH672" s="41">
        <f t="shared" si="477"/>
        <v>-24</v>
      </c>
      <c r="AI672" s="42">
        <f t="shared" si="478"/>
        <v>-51.343000000000004</v>
      </c>
      <c r="AJ672" s="40">
        <f t="shared" si="479"/>
        <v>37</v>
      </c>
      <c r="AK672" s="41">
        <f t="shared" si="480"/>
        <v>45</v>
      </c>
      <c r="AL672" s="42">
        <f t="shared" si="481"/>
        <v>2.2000000000000002</v>
      </c>
      <c r="AM672" s="43" t="str">
        <f t="shared" si="482"/>
        <v>-37º -45' -2,2" S</v>
      </c>
      <c r="AN672" s="43" t="str">
        <f t="shared" si="483"/>
        <v>122º 24' 51,343" W</v>
      </c>
      <c r="AO672" s="43" t="str">
        <f t="shared" si="484"/>
        <v>10 S 551600 4178307</v>
      </c>
    </row>
    <row r="673" spans="5:41" x14ac:dyDescent="0.25">
      <c r="E673" s="53">
        <v>37.770761</v>
      </c>
      <c r="F673" s="53">
        <v>-122.405918</v>
      </c>
      <c r="G673" s="52">
        <f t="shared" si="487"/>
        <v>-2.1363862930261921</v>
      </c>
      <c r="H673" s="52">
        <f t="shared" si="488"/>
        <v>0.65922414043386601</v>
      </c>
      <c r="I673" s="52">
        <f t="shared" si="489"/>
        <v>10</v>
      </c>
      <c r="J673" s="52">
        <f t="shared" si="490"/>
        <v>-123</v>
      </c>
      <c r="K673" s="52">
        <f t="shared" si="491"/>
        <v>1.0368686926833348E-2</v>
      </c>
      <c r="L673" s="52">
        <f t="shared" si="492"/>
        <v>8.1959651051149041E-3</v>
      </c>
      <c r="M673" s="52">
        <f t="shared" si="493"/>
        <v>8.1961486306722803E-3</v>
      </c>
      <c r="N673" s="52">
        <f t="shared" si="494"/>
        <v>2.6026819051949701E-5</v>
      </c>
      <c r="O673" s="52">
        <f t="shared" si="470"/>
        <v>6383606.9006459303</v>
      </c>
      <c r="P673" s="52">
        <f t="shared" si="471"/>
        <v>1.4144427202255076E-7</v>
      </c>
      <c r="Q673" s="52">
        <f t="shared" si="495"/>
        <v>0.96832883542481607</v>
      </c>
      <c r="R673" s="52">
        <f t="shared" si="496"/>
        <v>0.6050497790459396</v>
      </c>
      <c r="S673" s="52">
        <f t="shared" si="497"/>
        <v>1.1433885581462739</v>
      </c>
      <c r="T673" s="52">
        <f t="shared" si="498"/>
        <v>1.0088038633711904</v>
      </c>
      <c r="U673" s="52">
        <f t="shared" si="499"/>
        <v>1.8073593714582694</v>
      </c>
      <c r="V673" s="52">
        <f t="shared" si="486"/>
        <v>5.0546225567071803E-3</v>
      </c>
      <c r="W673" s="52">
        <f t="shared" si="500"/>
        <v>4.2582015317955055E-5</v>
      </c>
      <c r="X673" s="52">
        <f t="shared" si="501"/>
        <v>1.6740578955036711E-7</v>
      </c>
      <c r="Y673" s="52">
        <f t="shared" si="472"/>
        <v>4180380.9599679294</v>
      </c>
      <c r="Z673" s="38" t="str">
        <f t="shared" si="502"/>
        <v>S</v>
      </c>
      <c r="AA673" s="38" t="str">
        <f t="shared" si="503"/>
        <v>S</v>
      </c>
      <c r="AB673" s="38" t="str">
        <f t="shared" si="504"/>
        <v>U</v>
      </c>
      <c r="AC673" s="50">
        <f t="shared" si="485"/>
        <v>552320.99342431407</v>
      </c>
      <c r="AD673" s="50">
        <f t="shared" si="473"/>
        <v>4180547.1049731313</v>
      </c>
      <c r="AE673" s="51">
        <f t="shared" si="474"/>
        <v>10</v>
      </c>
      <c r="AF673" s="51" t="str">
        <f t="shared" si="475"/>
        <v>S</v>
      </c>
      <c r="AG673" s="40">
        <f t="shared" si="476"/>
        <v>-122</v>
      </c>
      <c r="AH673" s="41">
        <f t="shared" si="477"/>
        <v>-24</v>
      </c>
      <c r="AI673" s="42">
        <f t="shared" si="478"/>
        <v>-21.305</v>
      </c>
      <c r="AJ673" s="40">
        <f t="shared" si="479"/>
        <v>37</v>
      </c>
      <c r="AK673" s="41">
        <f t="shared" si="480"/>
        <v>46</v>
      </c>
      <c r="AL673" s="42">
        <f t="shared" si="481"/>
        <v>14.74</v>
      </c>
      <c r="AM673" s="43" t="str">
        <f t="shared" si="482"/>
        <v>-37º -46' -14,74" S</v>
      </c>
      <c r="AN673" s="43" t="str">
        <f t="shared" si="483"/>
        <v>122º 24' 21,305" W</v>
      </c>
      <c r="AO673" s="43" t="str">
        <f t="shared" si="484"/>
        <v>10 S 552321 4180547</v>
      </c>
    </row>
    <row r="674" spans="5:41" x14ac:dyDescent="0.25">
      <c r="E674" s="53">
        <v>37.77402</v>
      </c>
      <c r="F674" s="53">
        <v>-122.417136</v>
      </c>
      <c r="G674" s="52">
        <f t="shared" si="487"/>
        <v>-2.1365820840616814</v>
      </c>
      <c r="H674" s="52">
        <f t="shared" si="488"/>
        <v>0.65928102071418848</v>
      </c>
      <c r="I674" s="52">
        <f t="shared" si="489"/>
        <v>10</v>
      </c>
      <c r="J674" s="52">
        <f t="shared" si="490"/>
        <v>-123</v>
      </c>
      <c r="K674" s="52">
        <f t="shared" si="491"/>
        <v>1.0172895891344069E-2</v>
      </c>
      <c r="L674" s="52">
        <f t="shared" si="492"/>
        <v>8.0408523572427365E-3</v>
      </c>
      <c r="M674" s="52">
        <f t="shared" si="493"/>
        <v>8.0410256585573183E-3</v>
      </c>
      <c r="N674" s="52">
        <f t="shared" si="494"/>
        <v>2.5053886415826732E-5</v>
      </c>
      <c r="O674" s="52">
        <f t="shared" si="470"/>
        <v>6383608.0805037394</v>
      </c>
      <c r="P674" s="52">
        <f t="shared" si="471"/>
        <v>1.3612889684433193E-7</v>
      </c>
      <c r="Q674" s="52">
        <f t="shared" si="495"/>
        <v>0.96835723270530705</v>
      </c>
      <c r="R674" s="52">
        <f t="shared" si="496"/>
        <v>0.60501418602733048</v>
      </c>
      <c r="S674" s="52">
        <f t="shared" si="497"/>
        <v>1.1434596370668419</v>
      </c>
      <c r="T674" s="52">
        <f t="shared" si="498"/>
        <v>1.008848274306964</v>
      </c>
      <c r="U674" s="52">
        <f t="shared" si="499"/>
        <v>1.8074148683960904</v>
      </c>
      <c r="V674" s="52">
        <f t="shared" si="486"/>
        <v>5.0546225567071803E-3</v>
      </c>
      <c r="W674" s="52">
        <f t="shared" si="500"/>
        <v>4.2582015317955055E-5</v>
      </c>
      <c r="X674" s="52">
        <f t="shared" si="501"/>
        <v>1.6740578955036711E-7</v>
      </c>
      <c r="Y674" s="52">
        <f t="shared" si="472"/>
        <v>4180742.5387732391</v>
      </c>
      <c r="Z674" s="38" t="str">
        <f t="shared" si="502"/>
        <v>S</v>
      </c>
      <c r="AA674" s="38" t="str">
        <f t="shared" si="503"/>
        <v>S</v>
      </c>
      <c r="AB674" s="38" t="str">
        <f t="shared" si="504"/>
        <v>U</v>
      </c>
      <c r="AC674" s="50">
        <f t="shared" si="485"/>
        <v>551330.75869870419</v>
      </c>
      <c r="AD674" s="50">
        <f t="shared" si="473"/>
        <v>4180902.4729867829</v>
      </c>
      <c r="AE674" s="51">
        <f t="shared" si="474"/>
        <v>10</v>
      </c>
      <c r="AF674" s="51" t="str">
        <f t="shared" si="475"/>
        <v>S</v>
      </c>
      <c r="AG674" s="40">
        <f t="shared" si="476"/>
        <v>-122</v>
      </c>
      <c r="AH674" s="41">
        <f t="shared" si="477"/>
        <v>-25</v>
      </c>
      <c r="AI674" s="42">
        <f t="shared" si="478"/>
        <v>-1.69</v>
      </c>
      <c r="AJ674" s="40">
        <f t="shared" si="479"/>
        <v>37</v>
      </c>
      <c r="AK674" s="41">
        <f t="shared" si="480"/>
        <v>46</v>
      </c>
      <c r="AL674" s="42">
        <f t="shared" si="481"/>
        <v>26.472000000000001</v>
      </c>
      <c r="AM674" s="43" t="str">
        <f t="shared" si="482"/>
        <v>-37º -46' -26,472" S</v>
      </c>
      <c r="AN674" s="43" t="str">
        <f t="shared" si="483"/>
        <v>122º 25' 1,69" W</v>
      </c>
      <c r="AO674" s="43" t="str">
        <f t="shared" si="484"/>
        <v>10 S 551331 4180902</v>
      </c>
    </row>
    <row r="675" spans="5:41" x14ac:dyDescent="0.25">
      <c r="E675" s="53">
        <v>37.738773000000002</v>
      </c>
      <c r="F675" s="53">
        <v>-122.406599</v>
      </c>
      <c r="G675" s="52">
        <f t="shared" si="487"/>
        <v>-2.1363981787183985</v>
      </c>
      <c r="H675" s="52">
        <f t="shared" si="488"/>
        <v>0.65866584451273802</v>
      </c>
      <c r="I675" s="52">
        <f t="shared" si="489"/>
        <v>10</v>
      </c>
      <c r="J675" s="52">
        <f t="shared" si="490"/>
        <v>-123</v>
      </c>
      <c r="K675" s="52">
        <f t="shared" si="491"/>
        <v>1.03568012346269E-2</v>
      </c>
      <c r="L675" s="52">
        <f t="shared" si="492"/>
        <v>8.1901106091836779E-3</v>
      </c>
      <c r="M675" s="52">
        <f t="shared" si="493"/>
        <v>8.1902937417266588E-3</v>
      </c>
      <c r="N675" s="52">
        <f t="shared" si="494"/>
        <v>2.5959690796995005E-5</v>
      </c>
      <c r="O675" s="52">
        <f t="shared" si="470"/>
        <v>6383595.3218842689</v>
      </c>
      <c r="P675" s="52">
        <f t="shared" si="471"/>
        <v>1.4136444971023886E-7</v>
      </c>
      <c r="Q675" s="52">
        <f t="shared" si="495"/>
        <v>0.96804944305556062</v>
      </c>
      <c r="R675" s="52">
        <f t="shared" si="496"/>
        <v>0.60539846942570674</v>
      </c>
      <c r="S675" s="52">
        <f t="shared" si="497"/>
        <v>1.1426905660405184</v>
      </c>
      <c r="T675" s="52">
        <f t="shared" si="498"/>
        <v>1.0083675418868154</v>
      </c>
      <c r="U675" s="52">
        <f t="shared" si="499"/>
        <v>1.8068138740292305</v>
      </c>
      <c r="V675" s="52">
        <f t="shared" si="486"/>
        <v>5.0546225567071803E-3</v>
      </c>
      <c r="W675" s="52">
        <f t="shared" si="500"/>
        <v>4.2582015317955055E-5</v>
      </c>
      <c r="X675" s="52">
        <f t="shared" si="501"/>
        <v>1.6740578955036711E-7</v>
      </c>
      <c r="Y675" s="52">
        <f t="shared" si="472"/>
        <v>4176831.9731168724</v>
      </c>
      <c r="Z675" s="38" t="str">
        <f t="shared" si="502"/>
        <v>S</v>
      </c>
      <c r="AA675" s="38" t="str">
        <f t="shared" si="503"/>
        <v>S</v>
      </c>
      <c r="AB675" s="38" t="str">
        <f t="shared" si="504"/>
        <v>U</v>
      </c>
      <c r="AC675" s="50">
        <f t="shared" si="485"/>
        <v>552283.52327822137</v>
      </c>
      <c r="AD675" s="50">
        <f t="shared" si="473"/>
        <v>4176997.6893010279</v>
      </c>
      <c r="AE675" s="51">
        <f t="shared" si="474"/>
        <v>10</v>
      </c>
      <c r="AF675" s="51" t="str">
        <f t="shared" si="475"/>
        <v>S</v>
      </c>
      <c r="AG675" s="40">
        <f t="shared" si="476"/>
        <v>-122</v>
      </c>
      <c r="AH675" s="41">
        <f t="shared" si="477"/>
        <v>-24</v>
      </c>
      <c r="AI675" s="42">
        <f t="shared" si="478"/>
        <v>-23.756</v>
      </c>
      <c r="AJ675" s="40">
        <f t="shared" si="479"/>
        <v>37</v>
      </c>
      <c r="AK675" s="41">
        <f t="shared" si="480"/>
        <v>44</v>
      </c>
      <c r="AL675" s="42">
        <f t="shared" si="481"/>
        <v>19.582999999999998</v>
      </c>
      <c r="AM675" s="43" t="str">
        <f t="shared" si="482"/>
        <v>-37º -44' -19,583" S</v>
      </c>
      <c r="AN675" s="43" t="str">
        <f t="shared" si="483"/>
        <v>122º 24' 23,756" W</v>
      </c>
      <c r="AO675" s="43" t="str">
        <f t="shared" si="484"/>
        <v>10 S 552284 4176998</v>
      </c>
    </row>
    <row r="676" spans="5:41" x14ac:dyDescent="0.25">
      <c r="E676" s="53">
        <v>37.763871999999999</v>
      </c>
      <c r="F676" s="53">
        <v>-122.40347300000001</v>
      </c>
      <c r="G676" s="52">
        <f t="shared" si="487"/>
        <v>-2.1363436197259813</v>
      </c>
      <c r="H676" s="52">
        <f t="shared" si="488"/>
        <v>0.659103904701696</v>
      </c>
      <c r="I676" s="52">
        <f t="shared" si="489"/>
        <v>10</v>
      </c>
      <c r="J676" s="52">
        <f t="shared" si="490"/>
        <v>-123</v>
      </c>
      <c r="K676" s="52">
        <f t="shared" si="491"/>
        <v>1.0411360227044142E-2</v>
      </c>
      <c r="L676" s="52">
        <f t="shared" si="492"/>
        <v>8.2304618188676782E-3</v>
      </c>
      <c r="M676" s="52">
        <f t="shared" si="493"/>
        <v>8.2306476716260176E-3</v>
      </c>
      <c r="N676" s="52">
        <f t="shared" si="494"/>
        <v>2.6239869163169338E-5</v>
      </c>
      <c r="O676" s="52">
        <f t="shared" si="470"/>
        <v>6383604.4067330202</v>
      </c>
      <c r="P676" s="52">
        <f t="shared" si="471"/>
        <v>1.4266408314274217E-7</v>
      </c>
      <c r="Q676" s="52">
        <f t="shared" si="495"/>
        <v>0.96826876691517672</v>
      </c>
      <c r="R676" s="52">
        <f t="shared" si="496"/>
        <v>0.60512497572377477</v>
      </c>
      <c r="S676" s="52">
        <f t="shared" si="497"/>
        <v>1.1432382881592844</v>
      </c>
      <c r="T676" s="52">
        <f t="shared" si="498"/>
        <v>1.008709960050407</v>
      </c>
      <c r="U676" s="52">
        <f t="shared" si="499"/>
        <v>1.807242011580142</v>
      </c>
      <c r="V676" s="52">
        <f t="shared" si="486"/>
        <v>5.0546225567071803E-3</v>
      </c>
      <c r="W676" s="52">
        <f t="shared" si="500"/>
        <v>4.2582015317955055E-5</v>
      </c>
      <c r="X676" s="52">
        <f t="shared" si="501"/>
        <v>1.6740578955036711E-7</v>
      </c>
      <c r="Y676" s="52">
        <f t="shared" si="472"/>
        <v>4179616.6413918356</v>
      </c>
      <c r="Z676" s="38" t="str">
        <f t="shared" si="502"/>
        <v>S</v>
      </c>
      <c r="AA676" s="38" t="str">
        <f t="shared" si="503"/>
        <v>S</v>
      </c>
      <c r="AB676" s="38" t="str">
        <f t="shared" si="504"/>
        <v>U</v>
      </c>
      <c r="AC676" s="50">
        <f t="shared" si="485"/>
        <v>552541.20124543936</v>
      </c>
      <c r="AD676" s="50">
        <f t="shared" si="473"/>
        <v>4179784.1463601547</v>
      </c>
      <c r="AE676" s="51">
        <f t="shared" si="474"/>
        <v>10</v>
      </c>
      <c r="AF676" s="51" t="str">
        <f t="shared" si="475"/>
        <v>S</v>
      </c>
      <c r="AG676" s="40">
        <f t="shared" si="476"/>
        <v>-122</v>
      </c>
      <c r="AH676" s="41">
        <f t="shared" si="477"/>
        <v>-24</v>
      </c>
      <c r="AI676" s="42">
        <f t="shared" si="478"/>
        <v>-12.503</v>
      </c>
      <c r="AJ676" s="40">
        <f t="shared" si="479"/>
        <v>37</v>
      </c>
      <c r="AK676" s="41">
        <f t="shared" si="480"/>
        <v>45</v>
      </c>
      <c r="AL676" s="42">
        <f t="shared" si="481"/>
        <v>49.939</v>
      </c>
      <c r="AM676" s="43" t="str">
        <f t="shared" si="482"/>
        <v>-37º -45' -49,939" S</v>
      </c>
      <c r="AN676" s="43" t="str">
        <f t="shared" si="483"/>
        <v>122º 24' 12,503" W</v>
      </c>
      <c r="AO676" s="43" t="str">
        <f t="shared" si="484"/>
        <v>10 S 552541 4179784</v>
      </c>
    </row>
    <row r="677" spans="5:41" x14ac:dyDescent="0.25">
      <c r="E677" s="53">
        <v>37.759338999999997</v>
      </c>
      <c r="F677" s="53">
        <v>-122.40625799999999</v>
      </c>
      <c r="G677" s="52">
        <f t="shared" si="487"/>
        <v>-2.1363922271456492</v>
      </c>
      <c r="H677" s="52">
        <f t="shared" si="488"/>
        <v>0.65902478892670302</v>
      </c>
      <c r="I677" s="52">
        <f t="shared" si="489"/>
        <v>10</v>
      </c>
      <c r="J677" s="52">
        <f t="shared" si="490"/>
        <v>-123</v>
      </c>
      <c r="K677" s="52">
        <f t="shared" si="491"/>
        <v>1.0362752807376197E-2</v>
      </c>
      <c r="L677" s="52">
        <f t="shared" si="492"/>
        <v>8.1925397708704963E-3</v>
      </c>
      <c r="M677" s="52">
        <f t="shared" si="493"/>
        <v>8.1927230664157382E-3</v>
      </c>
      <c r="N677" s="52">
        <f t="shared" si="494"/>
        <v>2.5994361564252166E-5</v>
      </c>
      <c r="O677" s="52">
        <f t="shared" si="470"/>
        <v>6383602.7658105837</v>
      </c>
      <c r="P677" s="52">
        <f t="shared" si="471"/>
        <v>1.4136972304675916E-7</v>
      </c>
      <c r="Q677" s="52">
        <f t="shared" si="495"/>
        <v>0.96822921096150016</v>
      </c>
      <c r="R677" s="52">
        <f t="shared" si="496"/>
        <v>0.6051744250166321</v>
      </c>
      <c r="S677" s="52">
        <f t="shared" si="497"/>
        <v>1.143139394407453</v>
      </c>
      <c r="T677" s="52">
        <f t="shared" si="498"/>
        <v>1.0086481520597479</v>
      </c>
      <c r="U677" s="52">
        <f t="shared" si="499"/>
        <v>1.8071647523470082</v>
      </c>
      <c r="V677" s="52">
        <f t="shared" si="486"/>
        <v>5.0546225567071803E-3</v>
      </c>
      <c r="W677" s="52">
        <f t="shared" si="500"/>
        <v>4.2582015317955055E-5</v>
      </c>
      <c r="X677" s="52">
        <f t="shared" si="501"/>
        <v>1.6740578955036711E-7</v>
      </c>
      <c r="Y677" s="52">
        <f t="shared" si="472"/>
        <v>4179113.7160413899</v>
      </c>
      <c r="Z677" s="38" t="str">
        <f t="shared" si="502"/>
        <v>S</v>
      </c>
      <c r="AA677" s="38" t="str">
        <f t="shared" si="503"/>
        <v>S</v>
      </c>
      <c r="AB677" s="38" t="str">
        <f t="shared" si="504"/>
        <v>U</v>
      </c>
      <c r="AC677" s="50">
        <f t="shared" si="485"/>
        <v>552299.09209079423</v>
      </c>
      <c r="AD677" s="50">
        <f t="shared" si="473"/>
        <v>4179279.6537432256</v>
      </c>
      <c r="AE677" s="51">
        <f t="shared" si="474"/>
        <v>10</v>
      </c>
      <c r="AF677" s="51" t="str">
        <f t="shared" si="475"/>
        <v>S</v>
      </c>
      <c r="AG677" s="40">
        <f t="shared" si="476"/>
        <v>-122</v>
      </c>
      <c r="AH677" s="41">
        <f t="shared" si="477"/>
        <v>-24</v>
      </c>
      <c r="AI677" s="42">
        <f t="shared" si="478"/>
        <v>-22.529</v>
      </c>
      <c r="AJ677" s="40">
        <f t="shared" si="479"/>
        <v>37</v>
      </c>
      <c r="AK677" s="41">
        <f t="shared" si="480"/>
        <v>45</v>
      </c>
      <c r="AL677" s="42">
        <f t="shared" si="481"/>
        <v>33.619999999999997</v>
      </c>
      <c r="AM677" s="43" t="str">
        <f t="shared" si="482"/>
        <v>-37º -45' -33,62" S</v>
      </c>
      <c r="AN677" s="43" t="str">
        <f t="shared" si="483"/>
        <v>122º 24' 22,529" W</v>
      </c>
      <c r="AO677" s="43" t="str">
        <f t="shared" si="484"/>
        <v>10 S 552299 4179280</v>
      </c>
    </row>
    <row r="678" spans="5:41" x14ac:dyDescent="0.25">
      <c r="E678" s="53">
        <v>37.736114999999998</v>
      </c>
      <c r="F678" s="53">
        <v>-122.391266</v>
      </c>
      <c r="G678" s="52">
        <f t="shared" si="487"/>
        <v>-2.1361305673841904</v>
      </c>
      <c r="H678" s="52">
        <f t="shared" si="488"/>
        <v>0.65861945366121999</v>
      </c>
      <c r="I678" s="52">
        <f t="shared" si="489"/>
        <v>10</v>
      </c>
      <c r="J678" s="52">
        <f t="shared" si="490"/>
        <v>-123</v>
      </c>
      <c r="K678" s="52">
        <f t="shared" si="491"/>
        <v>1.0624412568835062E-2</v>
      </c>
      <c r="L678" s="52">
        <f t="shared" si="492"/>
        <v>8.4020302104044521E-3</v>
      </c>
      <c r="M678" s="52">
        <f t="shared" si="493"/>
        <v>8.4022279300654604E-3</v>
      </c>
      <c r="N678" s="52">
        <f t="shared" si="494"/>
        <v>2.7317956363570595E-5</v>
      </c>
      <c r="O678" s="52">
        <f t="shared" si="470"/>
        <v>6383594.3599158991</v>
      </c>
      <c r="P678" s="52">
        <f t="shared" si="471"/>
        <v>1.4878575522292028E-7</v>
      </c>
      <c r="Q678" s="52">
        <f t="shared" si="495"/>
        <v>0.96802617300487415</v>
      </c>
      <c r="R678" s="52">
        <f t="shared" si="496"/>
        <v>0.60542738902289428</v>
      </c>
      <c r="S678" s="52">
        <f t="shared" si="497"/>
        <v>1.142632540163657</v>
      </c>
      <c r="T678" s="52">
        <f t="shared" si="498"/>
        <v>1.0083312523784664</v>
      </c>
      <c r="U678" s="52">
        <f t="shared" si="499"/>
        <v>1.8067684829558679</v>
      </c>
      <c r="V678" s="52">
        <f t="shared" si="486"/>
        <v>5.0546225567071803E-3</v>
      </c>
      <c r="W678" s="52">
        <f t="shared" si="500"/>
        <v>4.2582015317955055E-5</v>
      </c>
      <c r="X678" s="52">
        <f t="shared" si="501"/>
        <v>1.6740578955036711E-7</v>
      </c>
      <c r="Y678" s="52">
        <f t="shared" si="472"/>
        <v>4176537.0756786535</v>
      </c>
      <c r="Z678" s="38" t="str">
        <f t="shared" si="502"/>
        <v>S</v>
      </c>
      <c r="AA678" s="38" t="str">
        <f t="shared" si="503"/>
        <v>S</v>
      </c>
      <c r="AB678" s="38" t="str">
        <f t="shared" si="504"/>
        <v>U</v>
      </c>
      <c r="AC678" s="50">
        <f t="shared" si="485"/>
        <v>553636.41748520522</v>
      </c>
      <c r="AD678" s="50">
        <f t="shared" si="473"/>
        <v>4176711.4624567665</v>
      </c>
      <c r="AE678" s="51">
        <f t="shared" si="474"/>
        <v>10</v>
      </c>
      <c r="AF678" s="51" t="str">
        <f t="shared" si="475"/>
        <v>S</v>
      </c>
      <c r="AG678" s="40">
        <f t="shared" si="476"/>
        <v>-122</v>
      </c>
      <c r="AH678" s="41">
        <f t="shared" si="477"/>
        <v>-23</v>
      </c>
      <c r="AI678" s="42">
        <f t="shared" si="478"/>
        <v>-28.558</v>
      </c>
      <c r="AJ678" s="40">
        <f t="shared" si="479"/>
        <v>37</v>
      </c>
      <c r="AK678" s="41">
        <f t="shared" si="480"/>
        <v>44</v>
      </c>
      <c r="AL678" s="42">
        <f t="shared" si="481"/>
        <v>10.013999999999999</v>
      </c>
      <c r="AM678" s="43" t="str">
        <f t="shared" si="482"/>
        <v>-37º -44' -10,014" S</v>
      </c>
      <c r="AN678" s="43" t="str">
        <f t="shared" si="483"/>
        <v>122º 23' 28,558" W</v>
      </c>
      <c r="AO678" s="43" t="str">
        <f t="shared" si="484"/>
        <v>10 S 553636 4176711</v>
      </c>
    </row>
    <row r="679" spans="5:41" x14ac:dyDescent="0.25">
      <c r="E679" s="53">
        <v>37.790595000000003</v>
      </c>
      <c r="F679" s="53">
        <v>-122.421528</v>
      </c>
      <c r="G679" s="52">
        <f t="shared" si="487"/>
        <v>-2.1366587389224287</v>
      </c>
      <c r="H679" s="52">
        <f t="shared" si="488"/>
        <v>0.65957030903770653</v>
      </c>
      <c r="I679" s="52">
        <f t="shared" si="489"/>
        <v>10</v>
      </c>
      <c r="J679" s="52">
        <f t="shared" si="490"/>
        <v>-123</v>
      </c>
      <c r="K679" s="52">
        <f t="shared" si="491"/>
        <v>1.0096241030596698E-2</v>
      </c>
      <c r="L679" s="52">
        <f t="shared" si="492"/>
        <v>7.9784755595285525E-3</v>
      </c>
      <c r="M679" s="52">
        <f t="shared" si="493"/>
        <v>7.9786448588002549E-3</v>
      </c>
      <c r="N679" s="52">
        <f t="shared" si="494"/>
        <v>2.4681403090198728E-5</v>
      </c>
      <c r="O679" s="52">
        <f t="shared" si="470"/>
        <v>6383614.0817065202</v>
      </c>
      <c r="P679" s="52">
        <f t="shared" si="471"/>
        <v>1.3396486639268054E-7</v>
      </c>
      <c r="Q679" s="52">
        <f t="shared" si="495"/>
        <v>0.96850146493114975</v>
      </c>
      <c r="R679" s="52">
        <f t="shared" si="496"/>
        <v>0.60483296919764307</v>
      </c>
      <c r="S679" s="52">
        <f t="shared" si="497"/>
        <v>1.1438210415032815</v>
      </c>
      <c r="T679" s="52">
        <f t="shared" si="498"/>
        <v>1.0090740234268718</v>
      </c>
      <c r="U679" s="52">
        <f t="shared" si="499"/>
        <v>1.8076968940762148</v>
      </c>
      <c r="V679" s="52">
        <f t="shared" si="486"/>
        <v>5.0546225567071803E-3</v>
      </c>
      <c r="W679" s="52">
        <f t="shared" si="500"/>
        <v>4.2582015317955055E-5</v>
      </c>
      <c r="X679" s="52">
        <f t="shared" si="501"/>
        <v>1.6740578955036711E-7</v>
      </c>
      <c r="Y679" s="52">
        <f t="shared" si="472"/>
        <v>4182581.5012803283</v>
      </c>
      <c r="Z679" s="38" t="str">
        <f t="shared" si="502"/>
        <v>S</v>
      </c>
      <c r="AA679" s="38" t="str">
        <f t="shared" si="503"/>
        <v>S</v>
      </c>
      <c r="AB679" s="38" t="str">
        <f t="shared" si="504"/>
        <v>U</v>
      </c>
      <c r="AC679" s="50">
        <f t="shared" si="485"/>
        <v>550932.59194796521</v>
      </c>
      <c r="AD679" s="50">
        <f t="shared" si="473"/>
        <v>4182739.0578537583</v>
      </c>
      <c r="AE679" s="51">
        <f t="shared" si="474"/>
        <v>10</v>
      </c>
      <c r="AF679" s="51" t="str">
        <f t="shared" si="475"/>
        <v>S</v>
      </c>
      <c r="AG679" s="40">
        <f t="shared" si="476"/>
        <v>-122</v>
      </c>
      <c r="AH679" s="41">
        <f t="shared" si="477"/>
        <v>-25</v>
      </c>
      <c r="AI679" s="42">
        <f t="shared" si="478"/>
        <v>-17.501000000000001</v>
      </c>
      <c r="AJ679" s="40">
        <f t="shared" si="479"/>
        <v>37</v>
      </c>
      <c r="AK679" s="41">
        <f t="shared" si="480"/>
        <v>47</v>
      </c>
      <c r="AL679" s="42">
        <f t="shared" si="481"/>
        <v>26.141999999999999</v>
      </c>
      <c r="AM679" s="43" t="str">
        <f t="shared" si="482"/>
        <v>-37º -47' -26,142" S</v>
      </c>
      <c r="AN679" s="43" t="str">
        <f t="shared" si="483"/>
        <v>122º 25' 17,501" W</v>
      </c>
      <c r="AO679" s="43" t="str">
        <f t="shared" si="484"/>
        <v>10 S 550933 4182739</v>
      </c>
    </row>
    <row r="680" spans="5:41" x14ac:dyDescent="0.25">
      <c r="E680" s="53">
        <v>37.777653999999998</v>
      </c>
      <c r="F680" s="53">
        <v>-122.399096</v>
      </c>
      <c r="G680" s="52">
        <f t="shared" si="487"/>
        <v>-2.1362672266646214</v>
      </c>
      <c r="H680" s="52">
        <f t="shared" si="488"/>
        <v>0.65934444597920583</v>
      </c>
      <c r="I680" s="52">
        <f t="shared" si="489"/>
        <v>10</v>
      </c>
      <c r="J680" s="52">
        <f t="shared" si="490"/>
        <v>-123</v>
      </c>
      <c r="K680" s="52">
        <f t="shared" si="491"/>
        <v>1.0487753288404011E-2</v>
      </c>
      <c r="L680" s="52">
        <f t="shared" si="492"/>
        <v>8.2893052357179992E-3</v>
      </c>
      <c r="M680" s="52">
        <f t="shared" si="493"/>
        <v>8.2894951033991755E-3</v>
      </c>
      <c r="N680" s="52">
        <f t="shared" si="494"/>
        <v>2.6629662932542431E-5</v>
      </c>
      <c r="O680" s="52">
        <f t="shared" si="470"/>
        <v>6383609.3961645933</v>
      </c>
      <c r="P680" s="52">
        <f t="shared" si="471"/>
        <v>1.4465747912157531E-7</v>
      </c>
      <c r="Q680" s="52">
        <f t="shared" si="495"/>
        <v>0.96838888276851154</v>
      </c>
      <c r="R680" s="52">
        <f t="shared" si="496"/>
        <v>0.60497448269841236</v>
      </c>
      <c r="S680" s="52">
        <f t="shared" si="497"/>
        <v>1.1435388873634615</v>
      </c>
      <c r="T680" s="52">
        <f t="shared" si="498"/>
        <v>1.0088977861971993</v>
      </c>
      <c r="U680" s="52">
        <f t="shared" si="499"/>
        <v>1.8074767338371347</v>
      </c>
      <c r="V680" s="52">
        <f t="shared" si="486"/>
        <v>5.0546225567071803E-3</v>
      </c>
      <c r="W680" s="52">
        <f t="shared" si="500"/>
        <v>4.2582015317955055E-5</v>
      </c>
      <c r="X680" s="52">
        <f t="shared" si="501"/>
        <v>1.6740578955036711E-7</v>
      </c>
      <c r="Y680" s="52">
        <f t="shared" si="472"/>
        <v>4181145.7232313552</v>
      </c>
      <c r="Z680" s="38" t="str">
        <f t="shared" si="502"/>
        <v>S</v>
      </c>
      <c r="AA680" s="38" t="str">
        <f t="shared" si="503"/>
        <v>S</v>
      </c>
      <c r="AB680" s="38" t="str">
        <f t="shared" si="504"/>
        <v>U</v>
      </c>
      <c r="AC680" s="50">
        <f t="shared" si="485"/>
        <v>552916.90138312778</v>
      </c>
      <c r="AD680" s="50">
        <f t="shared" si="473"/>
        <v>4181315.7166224588</v>
      </c>
      <c r="AE680" s="51">
        <f t="shared" si="474"/>
        <v>10</v>
      </c>
      <c r="AF680" s="51" t="str">
        <f t="shared" si="475"/>
        <v>S</v>
      </c>
      <c r="AG680" s="40">
        <f t="shared" si="476"/>
        <v>-122</v>
      </c>
      <c r="AH680" s="41">
        <f t="shared" si="477"/>
        <v>-23</v>
      </c>
      <c r="AI680" s="42">
        <f t="shared" si="478"/>
        <v>-56.746000000000002</v>
      </c>
      <c r="AJ680" s="40">
        <f t="shared" si="479"/>
        <v>37</v>
      </c>
      <c r="AK680" s="41">
        <f t="shared" si="480"/>
        <v>46</v>
      </c>
      <c r="AL680" s="42">
        <f t="shared" si="481"/>
        <v>39.554000000000002</v>
      </c>
      <c r="AM680" s="43" t="str">
        <f t="shared" si="482"/>
        <v>-37º -46' -39,554" S</v>
      </c>
      <c r="AN680" s="43" t="str">
        <f t="shared" si="483"/>
        <v>122º 23' 56,746" W</v>
      </c>
      <c r="AO680" s="43" t="str">
        <f t="shared" si="484"/>
        <v>10 S 552917 4181316</v>
      </c>
    </row>
    <row r="681" spans="5:41" x14ac:dyDescent="0.25">
      <c r="E681" s="53">
        <v>37.698441000000003</v>
      </c>
      <c r="F681" s="53">
        <v>-122.394819</v>
      </c>
      <c r="G681" s="52">
        <f t="shared" si="487"/>
        <v>-2.1361925789325134</v>
      </c>
      <c r="H681" s="52">
        <f t="shared" si="488"/>
        <v>0.65796191831882367</v>
      </c>
      <c r="I681" s="52">
        <f t="shared" si="489"/>
        <v>10</v>
      </c>
      <c r="J681" s="52">
        <f t="shared" si="490"/>
        <v>-123</v>
      </c>
      <c r="K681" s="52">
        <f t="shared" si="491"/>
        <v>1.0562401020512091E-2</v>
      </c>
      <c r="L681" s="52">
        <f t="shared" si="492"/>
        <v>8.3572406045985433E-3</v>
      </c>
      <c r="M681" s="52">
        <f t="shared" si="493"/>
        <v>8.3574351789817425E-3</v>
      </c>
      <c r="N681" s="52">
        <f t="shared" si="494"/>
        <v>2.6990761780920636E-5</v>
      </c>
      <c r="O681" s="52">
        <f t="shared" si="470"/>
        <v>6383580.7276920639</v>
      </c>
      <c r="P681" s="52">
        <f t="shared" si="471"/>
        <v>1.4735340073047187E-7</v>
      </c>
      <c r="Q681" s="52">
        <f t="shared" si="495"/>
        <v>0.96769545159437531</v>
      </c>
      <c r="R681" s="52">
        <f t="shared" si="496"/>
        <v>0.60583639179247351</v>
      </c>
      <c r="S681" s="52">
        <f t="shared" si="497"/>
        <v>1.1418096441160113</v>
      </c>
      <c r="T681" s="52">
        <f t="shared" si="498"/>
        <v>1.0078163310351267</v>
      </c>
      <c r="U681" s="52">
        <f t="shared" si="499"/>
        <v>1.806124066170929</v>
      </c>
      <c r="V681" s="52">
        <f t="shared" si="486"/>
        <v>5.0546225567071803E-3</v>
      </c>
      <c r="W681" s="52">
        <f t="shared" si="500"/>
        <v>4.2582015317955055E-5</v>
      </c>
      <c r="X681" s="52">
        <f t="shared" si="501"/>
        <v>1.6740578955036711E-7</v>
      </c>
      <c r="Y681" s="52">
        <f t="shared" si="472"/>
        <v>4172357.2683099643</v>
      </c>
      <c r="Z681" s="38" t="str">
        <f t="shared" si="502"/>
        <v>S</v>
      </c>
      <c r="AA681" s="38" t="str">
        <f t="shared" si="503"/>
        <v>S</v>
      </c>
      <c r="AB681" s="38" t="str">
        <f t="shared" si="504"/>
        <v>U</v>
      </c>
      <c r="AC681" s="50">
        <f t="shared" si="485"/>
        <v>553350.36476193601</v>
      </c>
      <c r="AD681" s="50">
        <f t="shared" si="473"/>
        <v>4172529.5660420833</v>
      </c>
      <c r="AE681" s="51">
        <f t="shared" si="474"/>
        <v>10</v>
      </c>
      <c r="AF681" s="51" t="str">
        <f t="shared" si="475"/>
        <v>S</v>
      </c>
      <c r="AG681" s="40">
        <f t="shared" si="476"/>
        <v>-122</v>
      </c>
      <c r="AH681" s="41">
        <f t="shared" si="477"/>
        <v>-23</v>
      </c>
      <c r="AI681" s="42">
        <f t="shared" si="478"/>
        <v>-41.347999999999999</v>
      </c>
      <c r="AJ681" s="40">
        <f t="shared" si="479"/>
        <v>37</v>
      </c>
      <c r="AK681" s="41">
        <f t="shared" si="480"/>
        <v>41</v>
      </c>
      <c r="AL681" s="42">
        <f t="shared" si="481"/>
        <v>54.387999999999998</v>
      </c>
      <c r="AM681" s="43" t="str">
        <f t="shared" si="482"/>
        <v>-37º -41' -54,388" S</v>
      </c>
      <c r="AN681" s="43" t="str">
        <f t="shared" si="483"/>
        <v>122º 23' 41,348" W</v>
      </c>
      <c r="AO681" s="43" t="str">
        <f t="shared" si="484"/>
        <v>10 S 553350 4172530</v>
      </c>
    </row>
    <row r="682" spans="5:41" x14ac:dyDescent="0.25">
      <c r="E682" s="53">
        <v>37.745783000000003</v>
      </c>
      <c r="F682" s="53">
        <v>-122.404669</v>
      </c>
      <c r="G682" s="52">
        <f t="shared" si="487"/>
        <v>-2.1363644938638346</v>
      </c>
      <c r="H682" s="52">
        <f t="shared" si="488"/>
        <v>0.65878819209330275</v>
      </c>
      <c r="I682" s="52">
        <f t="shared" si="489"/>
        <v>10</v>
      </c>
      <c r="J682" s="52">
        <f t="shared" si="490"/>
        <v>-123</v>
      </c>
      <c r="K682" s="52">
        <f t="shared" si="491"/>
        <v>1.0390486089190798E-2</v>
      </c>
      <c r="L682" s="52">
        <f t="shared" si="492"/>
        <v>8.215969347355731E-3</v>
      </c>
      <c r="M682" s="52">
        <f t="shared" si="493"/>
        <v>8.2161542200481601E-3</v>
      </c>
      <c r="N682" s="52">
        <f t="shared" si="494"/>
        <v>2.6130489390263634E-5</v>
      </c>
      <c r="O682" s="52">
        <f t="shared" ref="O682:O745" si="505">($C$19/(1+$C$18*(COS(H682))^2)^(1/2))*0.9996</f>
        <v>6383597.8590168897</v>
      </c>
      <c r="P682" s="52">
        <f t="shared" ref="P682:P745" si="506">($C$18/2)*M682^2*(COS(H682))^2</f>
        <v>1.422316199164934E-7</v>
      </c>
      <c r="Q682" s="52">
        <f t="shared" si="495"/>
        <v>0.968110773684973</v>
      </c>
      <c r="R682" s="52">
        <f t="shared" si="496"/>
        <v>0.60532215912865528</v>
      </c>
      <c r="S682" s="52">
        <f t="shared" si="497"/>
        <v>1.1428435789357891</v>
      </c>
      <c r="T682" s="52">
        <f t="shared" si="498"/>
        <v>1.0084632239840057</v>
      </c>
      <c r="U682" s="52">
        <f t="shared" si="499"/>
        <v>1.806933537979565</v>
      </c>
      <c r="V682" s="52">
        <f t="shared" si="486"/>
        <v>5.0546225567071803E-3</v>
      </c>
      <c r="W682" s="52">
        <f t="shared" si="500"/>
        <v>4.2582015317955055E-5</v>
      </c>
      <c r="X682" s="52">
        <f t="shared" si="501"/>
        <v>1.6740578955036711E-7</v>
      </c>
      <c r="Y682" s="52">
        <f t="shared" ref="Y682:Y745" si="507">0.9996*$C$19*(H682-(V682*S682)+(W682*T682)-(X682*U682))</f>
        <v>4177609.7130497536</v>
      </c>
      <c r="Z682" s="38" t="str">
        <f t="shared" si="502"/>
        <v>S</v>
      </c>
      <c r="AA682" s="38" t="str">
        <f t="shared" si="503"/>
        <v>S</v>
      </c>
      <c r="AB682" s="38" t="str">
        <f t="shared" si="504"/>
        <v>U</v>
      </c>
      <c r="AC682" s="50">
        <f t="shared" si="485"/>
        <v>552448.62697506964</v>
      </c>
      <c r="AD682" s="50">
        <f t="shared" ref="AD682:AD745" si="508">IF($C$22="S",N682*O682*(1+P682)+Y682+10000000,N682*O682*(1+P682)+Y682)</f>
        <v>4177776.5196096054</v>
      </c>
      <c r="AE682" s="51">
        <f t="shared" ref="AE682:AE745" si="509">I682</f>
        <v>10</v>
      </c>
      <c r="AF682" s="51" t="str">
        <f t="shared" ref="AF682:AF745" si="510">IF(E682&lt;-16,Z682,IF(E682&lt;48,AA682,IF(E682&lt;84,AB682,"MALO")))</f>
        <v>S</v>
      </c>
      <c r="AG682" s="40">
        <f t="shared" ref="AG682:AG745" si="511">TRUNC(F682,0)</f>
        <v>-122</v>
      </c>
      <c r="AH682" s="41">
        <f t="shared" ref="AH682:AH745" si="512">TRUNC((F682-AG682)*60,0)</f>
        <v>-24</v>
      </c>
      <c r="AI682" s="42">
        <f t="shared" ref="AI682:AI745" si="513">ROUND((((F682-AG682)*60)-AH682)*60,3)</f>
        <v>-16.808</v>
      </c>
      <c r="AJ682" s="40">
        <f t="shared" ref="AJ682:AJ745" si="514">TRUNC(E682,0)</f>
        <v>37</v>
      </c>
      <c r="AK682" s="41">
        <f t="shared" ref="AK682:AK745" si="515">TRUNC((E682-AJ682)*60,0)</f>
        <v>44</v>
      </c>
      <c r="AL682" s="42">
        <f t="shared" ref="AL682:AL745" si="516">ROUND((((E682-AJ682)*60)-AK682)*60,3)</f>
        <v>44.819000000000003</v>
      </c>
      <c r="AM682" s="43" t="str">
        <f t="shared" ref="AM682:AM745" si="517">CONCATENATE(-AJ682,"º ",-AK682,"' ",-AL682,""" S")</f>
        <v>-37º -44' -44,819" S</v>
      </c>
      <c r="AN682" s="43" t="str">
        <f t="shared" ref="AN682:AN745" si="518">CONCATENATE(-AG682,"º ",-AH682,"' ",-AI682,""" W")</f>
        <v>122º 24' 16,808" W</v>
      </c>
      <c r="AO682" s="43" t="str">
        <f t="shared" ref="AO682:AO745" si="519">CONCATENATE(AE682," ",AF682," ",ROUND(AC682,0)," ",ROUND(AD682,0))</f>
        <v>10 S 552449 4177777</v>
      </c>
    </row>
    <row r="683" spans="5:41" x14ac:dyDescent="0.25">
      <c r="E683" s="53">
        <v>37.763317999999998</v>
      </c>
      <c r="F683" s="53">
        <v>-122.391503</v>
      </c>
      <c r="G683" s="52">
        <f t="shared" si="487"/>
        <v>-2.1361347038145171</v>
      </c>
      <c r="H683" s="52">
        <f t="shared" si="488"/>
        <v>0.65909423557763991</v>
      </c>
      <c r="I683" s="52">
        <f t="shared" si="489"/>
        <v>10</v>
      </c>
      <c r="J683" s="52">
        <f t="shared" si="490"/>
        <v>-123</v>
      </c>
      <c r="K683" s="52">
        <f t="shared" si="491"/>
        <v>1.0620276138508356E-2</v>
      </c>
      <c r="L683" s="52">
        <f t="shared" si="492"/>
        <v>8.395672234399524E-3</v>
      </c>
      <c r="M683" s="52">
        <f t="shared" si="493"/>
        <v>8.3958695055328884E-3</v>
      </c>
      <c r="N683" s="52">
        <f t="shared" si="494"/>
        <v>2.7303392155397788E-5</v>
      </c>
      <c r="O683" s="52">
        <f t="shared" si="505"/>
        <v>6383604.2061842363</v>
      </c>
      <c r="P683" s="52">
        <f t="shared" si="506"/>
        <v>1.4845146670132529E-7</v>
      </c>
      <c r="Q683" s="52">
        <f t="shared" si="495"/>
        <v>0.96826393388983256</v>
      </c>
      <c r="R683" s="52">
        <f t="shared" si="496"/>
        <v>0.60513102046287093</v>
      </c>
      <c r="S683" s="52">
        <f t="shared" si="497"/>
        <v>1.1432262025225561</v>
      </c>
      <c r="T683" s="52">
        <f t="shared" si="498"/>
        <v>1.0087024070076347</v>
      </c>
      <c r="U683" s="52">
        <f t="shared" si="499"/>
        <v>1.8072325708768666</v>
      </c>
      <c r="V683" s="52">
        <f t="shared" si="486"/>
        <v>5.0546225567071803E-3</v>
      </c>
      <c r="W683" s="52">
        <f t="shared" si="500"/>
        <v>4.2582015317955055E-5</v>
      </c>
      <c r="X683" s="52">
        <f t="shared" si="501"/>
        <v>1.6740578955036711E-7</v>
      </c>
      <c r="Y683" s="52">
        <f t="shared" si="507"/>
        <v>4179555.1764153414</v>
      </c>
      <c r="Z683" s="38" t="str">
        <f t="shared" si="502"/>
        <v>S</v>
      </c>
      <c r="AA683" s="38" t="str">
        <f t="shared" si="503"/>
        <v>S</v>
      </c>
      <c r="AB683" s="38" t="str">
        <f t="shared" si="504"/>
        <v>U</v>
      </c>
      <c r="AC683" s="50">
        <f t="shared" si="485"/>
        <v>553595.91054222407</v>
      </c>
      <c r="AD683" s="50">
        <f t="shared" si="508"/>
        <v>4179729.4704902219</v>
      </c>
      <c r="AE683" s="51">
        <f t="shared" si="509"/>
        <v>10</v>
      </c>
      <c r="AF683" s="51" t="str">
        <f t="shared" si="510"/>
        <v>S</v>
      </c>
      <c r="AG683" s="40">
        <f t="shared" si="511"/>
        <v>-122</v>
      </c>
      <c r="AH683" s="41">
        <f t="shared" si="512"/>
        <v>-23</v>
      </c>
      <c r="AI683" s="42">
        <f t="shared" si="513"/>
        <v>-29.411000000000001</v>
      </c>
      <c r="AJ683" s="40">
        <f t="shared" si="514"/>
        <v>37</v>
      </c>
      <c r="AK683" s="41">
        <f t="shared" si="515"/>
        <v>45</v>
      </c>
      <c r="AL683" s="42">
        <f t="shared" si="516"/>
        <v>47.945</v>
      </c>
      <c r="AM683" s="43" t="str">
        <f t="shared" si="517"/>
        <v>-37º -45' -47,945" S</v>
      </c>
      <c r="AN683" s="43" t="str">
        <f t="shared" si="518"/>
        <v>122º 23' 29,411" W</v>
      </c>
      <c r="AO683" s="43" t="str">
        <f t="shared" si="519"/>
        <v>10 S 553596 4179729</v>
      </c>
    </row>
    <row r="684" spans="5:41" x14ac:dyDescent="0.25">
      <c r="E684" s="53">
        <v>37.73323059082</v>
      </c>
      <c r="F684" s="53">
        <v>-122.40623474121</v>
      </c>
      <c r="G684" s="52">
        <f t="shared" si="487"/>
        <v>-2.1363918212031834</v>
      </c>
      <c r="H684" s="52">
        <f t="shared" si="488"/>
        <v>0.65856911122405426</v>
      </c>
      <c r="I684" s="52">
        <f t="shared" si="489"/>
        <v>10</v>
      </c>
      <c r="J684" s="52">
        <f t="shared" si="490"/>
        <v>-123</v>
      </c>
      <c r="K684" s="52">
        <f t="shared" si="491"/>
        <v>1.0363158749842061E-2</v>
      </c>
      <c r="L684" s="52">
        <f t="shared" si="492"/>
        <v>8.1957514431147561E-3</v>
      </c>
      <c r="M684" s="52">
        <f t="shared" si="493"/>
        <v>8.1959349543191552E-3</v>
      </c>
      <c r="N684" s="52">
        <f t="shared" si="494"/>
        <v>2.5990269123310483E-5</v>
      </c>
      <c r="O684" s="52">
        <f t="shared" si="505"/>
        <v>6383593.3160334555</v>
      </c>
      <c r="P684" s="52">
        <f t="shared" si="506"/>
        <v>1.4158044755943652E-7</v>
      </c>
      <c r="Q684" s="52">
        <f t="shared" si="495"/>
        <v>0.9680009113766308</v>
      </c>
      <c r="R684" s="52">
        <f t="shared" si="496"/>
        <v>0.6054587625551997</v>
      </c>
      <c r="S684" s="52">
        <f t="shared" si="497"/>
        <v>1.1425695669123697</v>
      </c>
      <c r="T684" s="52">
        <f t="shared" si="498"/>
        <v>1.0082918658230773</v>
      </c>
      <c r="U684" s="52">
        <f t="shared" si="499"/>
        <v>1.8067192143945503</v>
      </c>
      <c r="V684" s="52">
        <f t="shared" si="486"/>
        <v>5.0546225567071803E-3</v>
      </c>
      <c r="W684" s="52">
        <f t="shared" si="500"/>
        <v>4.2582015317955055E-5</v>
      </c>
      <c r="X684" s="52">
        <f t="shared" si="501"/>
        <v>1.6740578955036711E-7</v>
      </c>
      <c r="Y684" s="52">
        <f t="shared" si="507"/>
        <v>4176217.0589453802</v>
      </c>
      <c r="Z684" s="38" t="str">
        <f t="shared" si="502"/>
        <v>S</v>
      </c>
      <c r="AA684" s="38" t="str">
        <f t="shared" si="503"/>
        <v>S</v>
      </c>
      <c r="AB684" s="38" t="str">
        <f t="shared" si="504"/>
        <v>U</v>
      </c>
      <c r="AC684" s="50">
        <f t="shared" si="485"/>
        <v>552319.51806217688</v>
      </c>
      <c r="AD684" s="50">
        <f t="shared" si="508"/>
        <v>4176382.9702771273</v>
      </c>
      <c r="AE684" s="51">
        <f t="shared" si="509"/>
        <v>10</v>
      </c>
      <c r="AF684" s="51" t="str">
        <f t="shared" si="510"/>
        <v>S</v>
      </c>
      <c r="AG684" s="40">
        <f t="shared" si="511"/>
        <v>-122</v>
      </c>
      <c r="AH684" s="41">
        <f t="shared" si="512"/>
        <v>-24</v>
      </c>
      <c r="AI684" s="42">
        <f t="shared" si="513"/>
        <v>-22.445</v>
      </c>
      <c r="AJ684" s="40">
        <f t="shared" si="514"/>
        <v>37</v>
      </c>
      <c r="AK684" s="41">
        <f t="shared" si="515"/>
        <v>43</v>
      </c>
      <c r="AL684" s="42">
        <f t="shared" si="516"/>
        <v>59.63</v>
      </c>
      <c r="AM684" s="43" t="str">
        <f t="shared" si="517"/>
        <v>-37º -43' -59,63" S</v>
      </c>
      <c r="AN684" s="43" t="str">
        <f t="shared" si="518"/>
        <v>122º 24' 22,445" W</v>
      </c>
      <c r="AO684" s="43" t="str">
        <f t="shared" si="519"/>
        <v>10 S 552320 4176383</v>
      </c>
    </row>
    <row r="685" spans="5:41" x14ac:dyDescent="0.25">
      <c r="E685" s="53">
        <v>37.729568</v>
      </c>
      <c r="F685" s="53">
        <v>-122.38563499999999</v>
      </c>
      <c r="G685" s="52">
        <f t="shared" si="487"/>
        <v>-2.1360322878940106</v>
      </c>
      <c r="H685" s="52">
        <f t="shared" si="488"/>
        <v>0.65850518695509186</v>
      </c>
      <c r="I685" s="52">
        <f t="shared" si="489"/>
        <v>10</v>
      </c>
      <c r="J685" s="52">
        <f t="shared" si="490"/>
        <v>-123</v>
      </c>
      <c r="K685" s="52">
        <f t="shared" si="491"/>
        <v>1.0722692059014882E-2</v>
      </c>
      <c r="L685" s="52">
        <f t="shared" si="492"/>
        <v>8.4804987428609598E-3</v>
      </c>
      <c r="M685" s="52">
        <f t="shared" si="493"/>
        <v>8.4807020542318149E-3</v>
      </c>
      <c r="N685" s="52">
        <f t="shared" si="494"/>
        <v>2.7824059993020178E-5</v>
      </c>
      <c r="O685" s="52">
        <f t="shared" si="505"/>
        <v>6383591.9905630993</v>
      </c>
      <c r="P685" s="52">
        <f t="shared" si="506"/>
        <v>1.5160476399688329E-7</v>
      </c>
      <c r="Q685" s="52">
        <f t="shared" si="495"/>
        <v>0.9679688202996356</v>
      </c>
      <c r="R685" s="52">
        <f t="shared" si="496"/>
        <v>0.60549858615057828</v>
      </c>
      <c r="S685" s="52">
        <f t="shared" si="497"/>
        <v>1.1424895971049096</v>
      </c>
      <c r="T685" s="52">
        <f t="shared" si="498"/>
        <v>1.0082418443663268</v>
      </c>
      <c r="U685" s="52">
        <f t="shared" si="499"/>
        <v>1.8066566371240294</v>
      </c>
      <c r="V685" s="52">
        <f t="shared" si="486"/>
        <v>5.0546225567071803E-3</v>
      </c>
      <c r="W685" s="52">
        <f t="shared" si="500"/>
        <v>4.2582015317955055E-5</v>
      </c>
      <c r="X685" s="52">
        <f t="shared" si="501"/>
        <v>1.6740578955036711E-7</v>
      </c>
      <c r="Y685" s="52">
        <f t="shared" si="507"/>
        <v>4175810.7054692139</v>
      </c>
      <c r="Z685" s="38" t="str">
        <f t="shared" si="502"/>
        <v>S</v>
      </c>
      <c r="AA685" s="38" t="str">
        <f t="shared" si="503"/>
        <v>S</v>
      </c>
      <c r="AB685" s="38" t="str">
        <f t="shared" si="504"/>
        <v>U</v>
      </c>
      <c r="AC685" s="50">
        <f t="shared" si="485"/>
        <v>554137.34444357257</v>
      </c>
      <c r="AD685" s="50">
        <f t="shared" si="508"/>
        <v>4175988.3229426579</v>
      </c>
      <c r="AE685" s="51">
        <f t="shared" si="509"/>
        <v>10</v>
      </c>
      <c r="AF685" s="51" t="str">
        <f t="shared" si="510"/>
        <v>S</v>
      </c>
      <c r="AG685" s="40">
        <f t="shared" si="511"/>
        <v>-122</v>
      </c>
      <c r="AH685" s="41">
        <f t="shared" si="512"/>
        <v>-23</v>
      </c>
      <c r="AI685" s="42">
        <f t="shared" si="513"/>
        <v>-8.2859999999999996</v>
      </c>
      <c r="AJ685" s="40">
        <f t="shared" si="514"/>
        <v>37</v>
      </c>
      <c r="AK685" s="41">
        <f t="shared" si="515"/>
        <v>43</v>
      </c>
      <c r="AL685" s="42">
        <f t="shared" si="516"/>
        <v>46.445</v>
      </c>
      <c r="AM685" s="43" t="str">
        <f t="shared" si="517"/>
        <v>-37º -43' -46,445" S</v>
      </c>
      <c r="AN685" s="43" t="str">
        <f t="shared" si="518"/>
        <v>122º 23' 8,286" W</v>
      </c>
      <c r="AO685" s="43" t="str">
        <f t="shared" si="519"/>
        <v>10 S 554137 4175988</v>
      </c>
    </row>
    <row r="686" spans="5:41" x14ac:dyDescent="0.25">
      <c r="E686" s="53">
        <v>37.790258000000001</v>
      </c>
      <c r="F686" s="53">
        <v>-122.41306899999999</v>
      </c>
      <c r="G686" s="52">
        <f t="shared" si="487"/>
        <v>-2.1365111015210023</v>
      </c>
      <c r="H686" s="52">
        <f t="shared" si="488"/>
        <v>0.65956442727812725</v>
      </c>
      <c r="I686" s="52">
        <f t="shared" si="489"/>
        <v>10</v>
      </c>
      <c r="J686" s="52">
        <f t="shared" si="490"/>
        <v>-123</v>
      </c>
      <c r="K686" s="52">
        <f t="shared" si="491"/>
        <v>1.0243878432023124E-2</v>
      </c>
      <c r="L686" s="52">
        <f t="shared" si="492"/>
        <v>8.0951777307296351E-3</v>
      </c>
      <c r="M686" s="52">
        <f t="shared" si="493"/>
        <v>8.0953545684820313E-3</v>
      </c>
      <c r="N686" s="52">
        <f t="shared" si="494"/>
        <v>2.5408454048525542E-5</v>
      </c>
      <c r="O686" s="52">
        <f t="shared" si="505"/>
        <v>6383613.9596820483</v>
      </c>
      <c r="P686" s="52">
        <f t="shared" si="506"/>
        <v>1.3791400111027988E-7</v>
      </c>
      <c r="Q686" s="52">
        <f t="shared" si="495"/>
        <v>0.96849853565545252</v>
      </c>
      <c r="R686" s="52">
        <f t="shared" si="496"/>
        <v>0.60483665689002553</v>
      </c>
      <c r="S686" s="52">
        <f t="shared" si="497"/>
        <v>1.1438136951058535</v>
      </c>
      <c r="T686" s="52">
        <f t="shared" si="498"/>
        <v>1.0090694355518965</v>
      </c>
      <c r="U686" s="52">
        <f t="shared" si="499"/>
        <v>1.8076911637581929</v>
      </c>
      <c r="V686" s="52">
        <f t="shared" si="486"/>
        <v>5.0546225567071803E-3</v>
      </c>
      <c r="W686" s="52">
        <f t="shared" si="500"/>
        <v>4.2582015317955055E-5</v>
      </c>
      <c r="X686" s="52">
        <f t="shared" si="501"/>
        <v>1.6740578955036711E-7</v>
      </c>
      <c r="Y686" s="52">
        <f t="shared" si="507"/>
        <v>4182544.111764729</v>
      </c>
      <c r="Z686" s="38" t="str">
        <f t="shared" si="502"/>
        <v>S</v>
      </c>
      <c r="AA686" s="38" t="str">
        <f t="shared" si="503"/>
        <v>S</v>
      </c>
      <c r="AB686" s="38" t="str">
        <f t="shared" si="504"/>
        <v>U</v>
      </c>
      <c r="AC686" s="50">
        <f t="shared" si="485"/>
        <v>551677.62080762675</v>
      </c>
      <c r="AD686" s="50">
        <f t="shared" si="508"/>
        <v>4182706.3095490565</v>
      </c>
      <c r="AE686" s="51">
        <f t="shared" si="509"/>
        <v>10</v>
      </c>
      <c r="AF686" s="51" t="str">
        <f t="shared" si="510"/>
        <v>S</v>
      </c>
      <c r="AG686" s="40">
        <f t="shared" si="511"/>
        <v>-122</v>
      </c>
      <c r="AH686" s="41">
        <f t="shared" si="512"/>
        <v>-24</v>
      </c>
      <c r="AI686" s="42">
        <f t="shared" si="513"/>
        <v>-47.048000000000002</v>
      </c>
      <c r="AJ686" s="40">
        <f t="shared" si="514"/>
        <v>37</v>
      </c>
      <c r="AK686" s="41">
        <f t="shared" si="515"/>
        <v>47</v>
      </c>
      <c r="AL686" s="42">
        <f t="shared" si="516"/>
        <v>24.928999999999998</v>
      </c>
      <c r="AM686" s="43" t="str">
        <f t="shared" si="517"/>
        <v>-37º -47' -24,929" S</v>
      </c>
      <c r="AN686" s="43" t="str">
        <f t="shared" si="518"/>
        <v>122º 24' 47,048" W</v>
      </c>
      <c r="AO686" s="43" t="str">
        <f t="shared" si="519"/>
        <v>10 S 551678 4182706</v>
      </c>
    </row>
    <row r="687" spans="5:41" x14ac:dyDescent="0.25">
      <c r="E687" s="53">
        <v>37.741379000000002</v>
      </c>
      <c r="F687" s="53">
        <v>-122.390305</v>
      </c>
      <c r="G687" s="52">
        <f t="shared" si="487"/>
        <v>-2.1361137947700786</v>
      </c>
      <c r="H687" s="52">
        <f t="shared" si="488"/>
        <v>0.65871132779304498</v>
      </c>
      <c r="I687" s="52">
        <f t="shared" si="489"/>
        <v>10</v>
      </c>
      <c r="J687" s="52">
        <f t="shared" si="490"/>
        <v>-123</v>
      </c>
      <c r="K687" s="52">
        <f t="shared" si="491"/>
        <v>1.0641185182946877E-2</v>
      </c>
      <c r="L687" s="52">
        <f t="shared" si="492"/>
        <v>8.4146955088815877E-3</v>
      </c>
      <c r="M687" s="52">
        <f t="shared" si="493"/>
        <v>8.4148941240498442E-3</v>
      </c>
      <c r="N687" s="52">
        <f t="shared" si="494"/>
        <v>2.7405583922890386E-5</v>
      </c>
      <c r="O687" s="52">
        <f t="shared" si="505"/>
        <v>6383596.2650559582</v>
      </c>
      <c r="P687" s="52">
        <f t="shared" si="506"/>
        <v>1.4921345460107319E-7</v>
      </c>
      <c r="Q687" s="52">
        <f t="shared" si="495"/>
        <v>0.96807224977026407</v>
      </c>
      <c r="R687" s="52">
        <f t="shared" si="496"/>
        <v>0.60537010749667586</v>
      </c>
      <c r="S687" s="52">
        <f t="shared" si="497"/>
        <v>1.1427474526781771</v>
      </c>
      <c r="T687" s="52">
        <f t="shared" si="498"/>
        <v>1.0084031163828018</v>
      </c>
      <c r="U687" s="52">
        <f t="shared" si="499"/>
        <v>1.8068583675980998</v>
      </c>
      <c r="V687" s="52">
        <f t="shared" si="486"/>
        <v>5.0546225567071803E-3</v>
      </c>
      <c r="W687" s="52">
        <f t="shared" si="500"/>
        <v>4.2582015317955055E-5</v>
      </c>
      <c r="X687" s="52">
        <f t="shared" si="501"/>
        <v>1.6740578955036711E-7</v>
      </c>
      <c r="Y687" s="52">
        <f t="shared" si="507"/>
        <v>4177121.1014344152</v>
      </c>
      <c r="Z687" s="38" t="str">
        <f t="shared" si="502"/>
        <v>S</v>
      </c>
      <c r="AA687" s="38" t="str">
        <f t="shared" si="503"/>
        <v>S</v>
      </c>
      <c r="AB687" s="38" t="str">
        <f t="shared" si="504"/>
        <v>U</v>
      </c>
      <c r="AC687" s="50">
        <f t="shared" si="485"/>
        <v>553717.28937290655</v>
      </c>
      <c r="AD687" s="50">
        <f t="shared" si="508"/>
        <v>4177296.0476436913</v>
      </c>
      <c r="AE687" s="51">
        <f t="shared" si="509"/>
        <v>10</v>
      </c>
      <c r="AF687" s="51" t="str">
        <f t="shared" si="510"/>
        <v>S</v>
      </c>
      <c r="AG687" s="40">
        <f t="shared" si="511"/>
        <v>-122</v>
      </c>
      <c r="AH687" s="41">
        <f t="shared" si="512"/>
        <v>-23</v>
      </c>
      <c r="AI687" s="42">
        <f t="shared" si="513"/>
        <v>-25.097999999999999</v>
      </c>
      <c r="AJ687" s="40">
        <f t="shared" si="514"/>
        <v>37</v>
      </c>
      <c r="AK687" s="41">
        <f t="shared" si="515"/>
        <v>44</v>
      </c>
      <c r="AL687" s="42">
        <f t="shared" si="516"/>
        <v>28.963999999999999</v>
      </c>
      <c r="AM687" s="43" t="str">
        <f t="shared" si="517"/>
        <v>-37º -44' -28,964" S</v>
      </c>
      <c r="AN687" s="43" t="str">
        <f t="shared" si="518"/>
        <v>122º 23' 25,098" W</v>
      </c>
      <c r="AO687" s="43" t="str">
        <f t="shared" si="519"/>
        <v>10 S 553717 4177296</v>
      </c>
    </row>
    <row r="688" spans="5:41" x14ac:dyDescent="0.25">
      <c r="E688" s="53">
        <v>37.782578000000001</v>
      </c>
      <c r="F688" s="53">
        <v>-122.4153</v>
      </c>
      <c r="G688" s="52">
        <f t="shared" si="487"/>
        <v>-2.1365500398166146</v>
      </c>
      <c r="H688" s="52">
        <f t="shared" si="488"/>
        <v>0.65943038599157411</v>
      </c>
      <c r="I688" s="52">
        <f t="shared" si="489"/>
        <v>10</v>
      </c>
      <c r="J688" s="52">
        <f t="shared" si="490"/>
        <v>-123</v>
      </c>
      <c r="K688" s="52">
        <f t="shared" si="491"/>
        <v>1.0204940136410823E-2</v>
      </c>
      <c r="L688" s="52">
        <f t="shared" si="492"/>
        <v>8.0652461067880678E-3</v>
      </c>
      <c r="M688" s="52">
        <f t="shared" si="493"/>
        <v>8.0654209901801673E-3</v>
      </c>
      <c r="N688" s="52">
        <f t="shared" si="494"/>
        <v>2.5213916155952809E-5</v>
      </c>
      <c r="O688" s="52">
        <f t="shared" si="505"/>
        <v>6383611.1789295943</v>
      </c>
      <c r="P688" s="52">
        <f t="shared" si="506"/>
        <v>1.3692443447404535E-7</v>
      </c>
      <c r="Q688" s="52">
        <f t="shared" si="495"/>
        <v>0.96843174313303959</v>
      </c>
      <c r="R688" s="52">
        <f t="shared" si="496"/>
        <v>0.604920660619363</v>
      </c>
      <c r="S688" s="52">
        <f t="shared" si="497"/>
        <v>1.1436462575580939</v>
      </c>
      <c r="T688" s="52">
        <f t="shared" si="498"/>
        <v>1.0089648583234112</v>
      </c>
      <c r="U688" s="52">
        <f t="shared" si="499"/>
        <v>1.8075605312100771</v>
      </c>
      <c r="V688" s="52">
        <f t="shared" si="486"/>
        <v>5.0546225567071803E-3</v>
      </c>
      <c r="W688" s="52">
        <f t="shared" si="500"/>
        <v>4.2582015317955055E-5</v>
      </c>
      <c r="X688" s="52">
        <f t="shared" si="501"/>
        <v>1.6740578955036711E-7</v>
      </c>
      <c r="Y688" s="52">
        <f t="shared" si="507"/>
        <v>4181692.0308034969</v>
      </c>
      <c r="Z688" s="38" t="str">
        <f t="shared" si="502"/>
        <v>S</v>
      </c>
      <c r="AA688" s="38" t="str">
        <f t="shared" si="503"/>
        <v>S</v>
      </c>
      <c r="AB688" s="38" t="str">
        <f t="shared" si="504"/>
        <v>U</v>
      </c>
      <c r="AC688" s="50">
        <f t="shared" si="485"/>
        <v>551486.51394560805</v>
      </c>
      <c r="AD688" s="50">
        <f t="shared" si="508"/>
        <v>4181852.9866625736</v>
      </c>
      <c r="AE688" s="51">
        <f t="shared" si="509"/>
        <v>10</v>
      </c>
      <c r="AF688" s="51" t="str">
        <f t="shared" si="510"/>
        <v>S</v>
      </c>
      <c r="AG688" s="40">
        <f t="shared" si="511"/>
        <v>-122</v>
      </c>
      <c r="AH688" s="41">
        <f t="shared" si="512"/>
        <v>-24</v>
      </c>
      <c r="AI688" s="42">
        <f t="shared" si="513"/>
        <v>-55.08</v>
      </c>
      <c r="AJ688" s="40">
        <f t="shared" si="514"/>
        <v>37</v>
      </c>
      <c r="AK688" s="41">
        <f t="shared" si="515"/>
        <v>46</v>
      </c>
      <c r="AL688" s="42">
        <f t="shared" si="516"/>
        <v>57.280999999999999</v>
      </c>
      <c r="AM688" s="43" t="str">
        <f t="shared" si="517"/>
        <v>-37º -46' -57,281" S</v>
      </c>
      <c r="AN688" s="43" t="str">
        <f t="shared" si="518"/>
        <v>122º 24' 55,08" W</v>
      </c>
      <c r="AO688" s="43" t="str">
        <f t="shared" si="519"/>
        <v>10 S 551487 4181853</v>
      </c>
    </row>
    <row r="689" spans="5:41" x14ac:dyDescent="0.25">
      <c r="E689" s="53">
        <v>37.785103999999997</v>
      </c>
      <c r="F689" s="53">
        <v>-122.412165</v>
      </c>
      <c r="G689" s="52">
        <f t="shared" si="487"/>
        <v>-2.1364953237445645</v>
      </c>
      <c r="H689" s="52">
        <f t="shared" si="488"/>
        <v>0.65947447300847939</v>
      </c>
      <c r="I689" s="52">
        <f t="shared" si="489"/>
        <v>10</v>
      </c>
      <c r="J689" s="52">
        <f t="shared" si="490"/>
        <v>-123</v>
      </c>
      <c r="K689" s="52">
        <f t="shared" si="491"/>
        <v>1.0259656208460921E-2</v>
      </c>
      <c r="L689" s="52">
        <f t="shared" si="492"/>
        <v>8.1082110938431318E-3</v>
      </c>
      <c r="M689" s="52">
        <f t="shared" si="493"/>
        <v>8.1083887871285128E-3</v>
      </c>
      <c r="N689" s="52">
        <f t="shared" si="494"/>
        <v>2.548560592141591E-5</v>
      </c>
      <c r="O689" s="52">
        <f t="shared" si="505"/>
        <v>6383612.0935148885</v>
      </c>
      <c r="P689" s="52">
        <f t="shared" si="506"/>
        <v>1.3837776638301376E-7</v>
      </c>
      <c r="Q689" s="52">
        <f t="shared" si="495"/>
        <v>0.96845371929259216</v>
      </c>
      <c r="R689" s="52">
        <f t="shared" si="496"/>
        <v>0.60489303893639301</v>
      </c>
      <c r="S689" s="52">
        <f t="shared" si="497"/>
        <v>1.1437013326547754</v>
      </c>
      <c r="T689" s="52">
        <f t="shared" si="498"/>
        <v>1.0089992592251797</v>
      </c>
      <c r="U689" s="52">
        <f t="shared" si="499"/>
        <v>1.8076035060612987</v>
      </c>
      <c r="V689" s="52">
        <f t="shared" si="486"/>
        <v>5.0546225567071803E-3</v>
      </c>
      <c r="W689" s="52">
        <f t="shared" si="500"/>
        <v>4.2582015317955055E-5</v>
      </c>
      <c r="X689" s="52">
        <f t="shared" si="501"/>
        <v>1.6740578955036711E-7</v>
      </c>
      <c r="Y689" s="52">
        <f t="shared" si="507"/>
        <v>4181972.2854342605</v>
      </c>
      <c r="Z689" s="38" t="str">
        <f t="shared" si="502"/>
        <v>S</v>
      </c>
      <c r="AA689" s="38" t="str">
        <f t="shared" si="503"/>
        <v>S</v>
      </c>
      <c r="AB689" s="38" t="str">
        <f t="shared" si="504"/>
        <v>U</v>
      </c>
      <c r="AC689" s="50">
        <f t="shared" si="485"/>
        <v>551760.81110794912</v>
      </c>
      <c r="AD689" s="50">
        <f t="shared" si="508"/>
        <v>4182134.9756789436</v>
      </c>
      <c r="AE689" s="51">
        <f t="shared" si="509"/>
        <v>10</v>
      </c>
      <c r="AF689" s="51" t="str">
        <f t="shared" si="510"/>
        <v>S</v>
      </c>
      <c r="AG689" s="40">
        <f t="shared" si="511"/>
        <v>-122</v>
      </c>
      <c r="AH689" s="41">
        <f t="shared" si="512"/>
        <v>-24</v>
      </c>
      <c r="AI689" s="42">
        <f t="shared" si="513"/>
        <v>-43.793999999999997</v>
      </c>
      <c r="AJ689" s="40">
        <f t="shared" si="514"/>
        <v>37</v>
      </c>
      <c r="AK689" s="41">
        <f t="shared" si="515"/>
        <v>47</v>
      </c>
      <c r="AL689" s="42">
        <f t="shared" si="516"/>
        <v>6.3739999999999997</v>
      </c>
      <c r="AM689" s="43" t="str">
        <f t="shared" si="517"/>
        <v>-37º -47' -6,374" S</v>
      </c>
      <c r="AN689" s="43" t="str">
        <f t="shared" si="518"/>
        <v>122º 24' 43,794" W</v>
      </c>
      <c r="AO689" s="43" t="str">
        <f t="shared" si="519"/>
        <v>10 S 551761 4182135</v>
      </c>
    </row>
    <row r="690" spans="5:41" x14ac:dyDescent="0.25">
      <c r="E690" s="53">
        <v>37.712648000000002</v>
      </c>
      <c r="F690" s="53">
        <v>-122.39662199999999</v>
      </c>
      <c r="G690" s="52">
        <f t="shared" si="487"/>
        <v>-2.1362240472189269</v>
      </c>
      <c r="H690" s="52">
        <f t="shared" si="488"/>
        <v>0.6582098772456545</v>
      </c>
      <c r="I690" s="52">
        <f t="shared" si="489"/>
        <v>10</v>
      </c>
      <c r="J690" s="52">
        <f t="shared" si="490"/>
        <v>-123</v>
      </c>
      <c r="K690" s="52">
        <f t="shared" si="491"/>
        <v>1.0530932734098553E-2</v>
      </c>
      <c r="L690" s="52">
        <f t="shared" si="492"/>
        <v>8.3307460034865513E-3</v>
      </c>
      <c r="M690" s="52">
        <f t="shared" si="493"/>
        <v>8.3309387331266926E-3</v>
      </c>
      <c r="N690" s="52">
        <f t="shared" si="494"/>
        <v>2.6833634469980439E-5</v>
      </c>
      <c r="O690" s="52">
        <f t="shared" si="505"/>
        <v>6383585.8678949112</v>
      </c>
      <c r="P690" s="52">
        <f t="shared" si="506"/>
        <v>1.4636442039569437E-7</v>
      </c>
      <c r="Q690" s="52">
        <f t="shared" si="495"/>
        <v>0.96782036440540986</v>
      </c>
      <c r="R690" s="52">
        <f t="shared" si="496"/>
        <v>0.60568235257695924</v>
      </c>
      <c r="S690" s="52">
        <f t="shared" si="497"/>
        <v>1.1421200594483594</v>
      </c>
      <c r="T690" s="52">
        <f t="shared" si="498"/>
        <v>1.0080106327305094</v>
      </c>
      <c r="U690" s="52">
        <f t="shared" si="499"/>
        <v>1.8063673089837462</v>
      </c>
      <c r="V690" s="52">
        <f t="shared" si="486"/>
        <v>5.0546225567071803E-3</v>
      </c>
      <c r="W690" s="52">
        <f t="shared" si="500"/>
        <v>4.2582015317955055E-5</v>
      </c>
      <c r="X690" s="52">
        <f t="shared" si="501"/>
        <v>1.6740578955036711E-7</v>
      </c>
      <c r="Y690" s="52">
        <f t="shared" si="507"/>
        <v>4173933.4854571335</v>
      </c>
      <c r="Z690" s="38" t="str">
        <f t="shared" si="502"/>
        <v>S</v>
      </c>
      <c r="AA690" s="38" t="str">
        <f t="shared" si="503"/>
        <v>S</v>
      </c>
      <c r="AB690" s="38" t="str">
        <f t="shared" si="504"/>
        <v>U</v>
      </c>
      <c r="AC690" s="50">
        <f t="shared" ref="AC690:AC753" si="520">M690*O690*(1+P690/3)+500000</f>
        <v>553181.26535770076</v>
      </c>
      <c r="AD690" s="50">
        <f t="shared" si="508"/>
        <v>4174104.7802919918</v>
      </c>
      <c r="AE690" s="51">
        <f t="shared" si="509"/>
        <v>10</v>
      </c>
      <c r="AF690" s="51" t="str">
        <f t="shared" si="510"/>
        <v>S</v>
      </c>
      <c r="AG690" s="40">
        <f t="shared" si="511"/>
        <v>-122</v>
      </c>
      <c r="AH690" s="41">
        <f t="shared" si="512"/>
        <v>-23</v>
      </c>
      <c r="AI690" s="42">
        <f t="shared" si="513"/>
        <v>-47.838999999999999</v>
      </c>
      <c r="AJ690" s="40">
        <f t="shared" si="514"/>
        <v>37</v>
      </c>
      <c r="AK690" s="41">
        <f t="shared" si="515"/>
        <v>42</v>
      </c>
      <c r="AL690" s="42">
        <f t="shared" si="516"/>
        <v>45.533000000000001</v>
      </c>
      <c r="AM690" s="43" t="str">
        <f t="shared" si="517"/>
        <v>-37º -42' -45,533" S</v>
      </c>
      <c r="AN690" s="43" t="str">
        <f t="shared" si="518"/>
        <v>122º 23' 47,839" W</v>
      </c>
      <c r="AO690" s="43" t="str">
        <f t="shared" si="519"/>
        <v>10 S 553181 4174105</v>
      </c>
    </row>
    <row r="691" spans="5:41" x14ac:dyDescent="0.25">
      <c r="E691" s="53">
        <v>37.757958000000002</v>
      </c>
      <c r="F691" s="53">
        <v>-122.402061</v>
      </c>
      <c r="G691" s="52">
        <f t="shared" si="487"/>
        <v>-2.136318975676943</v>
      </c>
      <c r="H691" s="52">
        <f t="shared" si="488"/>
        <v>0.65900068592973315</v>
      </c>
      <c r="I691" s="52">
        <f t="shared" si="489"/>
        <v>10</v>
      </c>
      <c r="J691" s="52">
        <f t="shared" si="490"/>
        <v>-123</v>
      </c>
      <c r="K691" s="52">
        <f t="shared" si="491"/>
        <v>1.0436004276082489E-2</v>
      </c>
      <c r="L691" s="52">
        <f t="shared" si="492"/>
        <v>8.2506025252163575E-3</v>
      </c>
      <c r="M691" s="52">
        <f t="shared" si="493"/>
        <v>8.2507897457504836E-3</v>
      </c>
      <c r="N691" s="52">
        <f t="shared" si="494"/>
        <v>2.6362835486071212E-5</v>
      </c>
      <c r="O691" s="52">
        <f t="shared" si="505"/>
        <v>6383602.2659093393</v>
      </c>
      <c r="P691" s="52">
        <f t="shared" si="506"/>
        <v>1.4338611994015127E-7</v>
      </c>
      <c r="Q691" s="52">
        <f t="shared" si="495"/>
        <v>0.96821715523443741</v>
      </c>
      <c r="R691" s="52">
        <f t="shared" si="496"/>
        <v>0.60518948516078097</v>
      </c>
      <c r="S691" s="52">
        <f t="shared" si="497"/>
        <v>1.1431092635469517</v>
      </c>
      <c r="T691" s="52">
        <f t="shared" si="498"/>
        <v>1.008629318950409</v>
      </c>
      <c r="U691" s="52">
        <f t="shared" si="499"/>
        <v>1.807141209308309</v>
      </c>
      <c r="V691" s="52">
        <f t="shared" si="486"/>
        <v>5.0546225567071803E-3</v>
      </c>
      <c r="W691" s="52">
        <f t="shared" si="500"/>
        <v>4.2582015317955055E-5</v>
      </c>
      <c r="X691" s="52">
        <f t="shared" si="501"/>
        <v>1.6740578955036711E-7</v>
      </c>
      <c r="Y691" s="52">
        <f t="shared" si="507"/>
        <v>4178960.4975195331</v>
      </c>
      <c r="Z691" s="38" t="str">
        <f t="shared" si="502"/>
        <v>S</v>
      </c>
      <c r="AA691" s="38" t="str">
        <f t="shared" si="503"/>
        <v>S</v>
      </c>
      <c r="AB691" s="38" t="str">
        <f t="shared" si="504"/>
        <v>U</v>
      </c>
      <c r="AC691" s="50">
        <f t="shared" si="520"/>
        <v>552669.76263388514</v>
      </c>
      <c r="AD691" s="50">
        <f t="shared" si="508"/>
        <v>4179128.7874000082</v>
      </c>
      <c r="AE691" s="51">
        <f t="shared" si="509"/>
        <v>10</v>
      </c>
      <c r="AF691" s="51" t="str">
        <f t="shared" si="510"/>
        <v>S</v>
      </c>
      <c r="AG691" s="40">
        <f t="shared" si="511"/>
        <v>-122</v>
      </c>
      <c r="AH691" s="41">
        <f t="shared" si="512"/>
        <v>-24</v>
      </c>
      <c r="AI691" s="42">
        <f t="shared" si="513"/>
        <v>-7.42</v>
      </c>
      <c r="AJ691" s="40">
        <f t="shared" si="514"/>
        <v>37</v>
      </c>
      <c r="AK691" s="41">
        <f t="shared" si="515"/>
        <v>45</v>
      </c>
      <c r="AL691" s="42">
        <f t="shared" si="516"/>
        <v>28.649000000000001</v>
      </c>
      <c r="AM691" s="43" t="str">
        <f t="shared" si="517"/>
        <v>-37º -45' -28,649" S</v>
      </c>
      <c r="AN691" s="43" t="str">
        <f t="shared" si="518"/>
        <v>122º 24' 7,42" W</v>
      </c>
      <c r="AO691" s="43" t="str">
        <f t="shared" si="519"/>
        <v>10 S 552670 4179129</v>
      </c>
    </row>
    <row r="692" spans="5:41" x14ac:dyDescent="0.25">
      <c r="E692" s="53">
        <v>37.738112999999998</v>
      </c>
      <c r="F692" s="53">
        <v>-122.37648</v>
      </c>
      <c r="G692" s="52">
        <f t="shared" si="487"/>
        <v>-2.1358725030009902</v>
      </c>
      <c r="H692" s="52">
        <f t="shared" si="488"/>
        <v>0.65865432533967483</v>
      </c>
      <c r="I692" s="52">
        <f t="shared" si="489"/>
        <v>10</v>
      </c>
      <c r="J692" s="52">
        <f t="shared" si="490"/>
        <v>-123</v>
      </c>
      <c r="K692" s="52">
        <f t="shared" si="491"/>
        <v>1.0882476952035258E-2</v>
      </c>
      <c r="L692" s="52">
        <f t="shared" si="492"/>
        <v>8.6058732502288342E-3</v>
      </c>
      <c r="M692" s="52">
        <f t="shared" si="493"/>
        <v>8.6060857130190026E-3</v>
      </c>
      <c r="N692" s="52">
        <f t="shared" si="494"/>
        <v>2.8661721057976486E-5</v>
      </c>
      <c r="O692" s="52">
        <f t="shared" si="505"/>
        <v>6383595.0830185926</v>
      </c>
      <c r="P692" s="52">
        <f t="shared" si="506"/>
        <v>1.5608469834000911E-7</v>
      </c>
      <c r="Q692" s="52">
        <f t="shared" si="495"/>
        <v>0.96804366571684675</v>
      </c>
      <c r="R692" s="52">
        <f t="shared" si="496"/>
        <v>0.60540565114300904</v>
      </c>
      <c r="S692" s="52">
        <f t="shared" si="497"/>
        <v>1.1426761581980982</v>
      </c>
      <c r="T692" s="52">
        <f t="shared" si="498"/>
        <v>1.008358531434326</v>
      </c>
      <c r="U692" s="52">
        <f t="shared" si="499"/>
        <v>1.8068026040206204</v>
      </c>
      <c r="V692" s="52">
        <f t="shared" si="486"/>
        <v>5.0546225567071803E-3</v>
      </c>
      <c r="W692" s="52">
        <f t="shared" si="500"/>
        <v>4.2582015317955055E-5</v>
      </c>
      <c r="X692" s="52">
        <f t="shared" si="501"/>
        <v>1.6740578955036711E-7</v>
      </c>
      <c r="Y692" s="52">
        <f t="shared" si="507"/>
        <v>4176758.7480069054</v>
      </c>
      <c r="Z692" s="38" t="str">
        <f t="shared" si="502"/>
        <v>S</v>
      </c>
      <c r="AA692" s="38" t="str">
        <f t="shared" si="503"/>
        <v>S</v>
      </c>
      <c r="AB692" s="38" t="str">
        <f t="shared" si="504"/>
        <v>U</v>
      </c>
      <c r="AC692" s="50">
        <f t="shared" si="520"/>
        <v>554937.76929997955</v>
      </c>
      <c r="AD692" s="50">
        <f t="shared" si="508"/>
        <v>4176941.7128570802</v>
      </c>
      <c r="AE692" s="51">
        <f t="shared" si="509"/>
        <v>10</v>
      </c>
      <c r="AF692" s="51" t="str">
        <f t="shared" si="510"/>
        <v>S</v>
      </c>
      <c r="AG692" s="40">
        <f t="shared" si="511"/>
        <v>-122</v>
      </c>
      <c r="AH692" s="41">
        <f t="shared" si="512"/>
        <v>-22</v>
      </c>
      <c r="AI692" s="42">
        <f t="shared" si="513"/>
        <v>-35.328000000000003</v>
      </c>
      <c r="AJ692" s="40">
        <f t="shared" si="514"/>
        <v>37</v>
      </c>
      <c r="AK692" s="41">
        <f t="shared" si="515"/>
        <v>44</v>
      </c>
      <c r="AL692" s="42">
        <f t="shared" si="516"/>
        <v>17.207000000000001</v>
      </c>
      <c r="AM692" s="43" t="str">
        <f t="shared" si="517"/>
        <v>-37º -44' -17,207" S</v>
      </c>
      <c r="AN692" s="43" t="str">
        <f t="shared" si="518"/>
        <v>122º 22' 35,328" W</v>
      </c>
      <c r="AO692" s="43" t="str">
        <f t="shared" si="519"/>
        <v>10 S 554938 4176942</v>
      </c>
    </row>
    <row r="693" spans="5:41" x14ac:dyDescent="0.25">
      <c r="E693" s="53">
        <v>37.737350463867003</v>
      </c>
      <c r="F693" s="53">
        <v>-122.40760803223</v>
      </c>
      <c r="G693" s="52">
        <f t="shared" si="487"/>
        <v>-2.1364157896530709</v>
      </c>
      <c r="H693" s="52">
        <f t="shared" si="488"/>
        <v>0.65864101657348861</v>
      </c>
      <c r="I693" s="52">
        <f t="shared" si="489"/>
        <v>10</v>
      </c>
      <c r="J693" s="52">
        <f t="shared" si="490"/>
        <v>-123</v>
      </c>
      <c r="K693" s="52">
        <f t="shared" si="491"/>
        <v>1.0339190299954559E-2</v>
      </c>
      <c r="L693" s="52">
        <f t="shared" si="492"/>
        <v>8.1763415715754486E-3</v>
      </c>
      <c r="M693" s="52">
        <f t="shared" si="493"/>
        <v>8.1765237820100953E-3</v>
      </c>
      <c r="N693" s="52">
        <f t="shared" si="494"/>
        <v>2.587114605201446E-5</v>
      </c>
      <c r="O693" s="52">
        <f t="shared" si="505"/>
        <v>6383594.8070450844</v>
      </c>
      <c r="P693" s="52">
        <f t="shared" si="506"/>
        <v>1.4089492500050463E-7</v>
      </c>
      <c r="Q693" s="52">
        <f t="shared" si="495"/>
        <v>0.96803699018389211</v>
      </c>
      <c r="R693" s="52">
        <f t="shared" si="496"/>
        <v>0.60541394795520709</v>
      </c>
      <c r="S693" s="52">
        <f t="shared" si="497"/>
        <v>1.1426595116654346</v>
      </c>
      <c r="T693" s="52">
        <f t="shared" si="498"/>
        <v>1.0083481207378777</v>
      </c>
      <c r="U693" s="52">
        <f t="shared" si="499"/>
        <v>1.8067895823778877</v>
      </c>
      <c r="V693" s="52">
        <f t="shared" si="486"/>
        <v>5.0546225567071803E-3</v>
      </c>
      <c r="W693" s="52">
        <f t="shared" si="500"/>
        <v>4.2582015317955055E-5</v>
      </c>
      <c r="X693" s="52">
        <f t="shared" si="501"/>
        <v>1.6740578955036711E-7</v>
      </c>
      <c r="Y693" s="52">
        <f t="shared" si="507"/>
        <v>4176674.1468168455</v>
      </c>
      <c r="Z693" s="38" t="str">
        <f t="shared" si="502"/>
        <v>S</v>
      </c>
      <c r="AA693" s="38" t="str">
        <f t="shared" si="503"/>
        <v>S</v>
      </c>
      <c r="AB693" s="38" t="str">
        <f t="shared" si="504"/>
        <v>U</v>
      </c>
      <c r="AC693" s="50">
        <f t="shared" si="520"/>
        <v>552195.61720588605</v>
      </c>
      <c r="AD693" s="50">
        <f t="shared" si="508"/>
        <v>4176839.2977537042</v>
      </c>
      <c r="AE693" s="51">
        <f t="shared" si="509"/>
        <v>10</v>
      </c>
      <c r="AF693" s="51" t="str">
        <f t="shared" si="510"/>
        <v>S</v>
      </c>
      <c r="AG693" s="40">
        <f t="shared" si="511"/>
        <v>-122</v>
      </c>
      <c r="AH693" s="41">
        <f t="shared" si="512"/>
        <v>-24</v>
      </c>
      <c r="AI693" s="42">
        <f t="shared" si="513"/>
        <v>-27.388999999999999</v>
      </c>
      <c r="AJ693" s="40">
        <f t="shared" si="514"/>
        <v>37</v>
      </c>
      <c r="AK693" s="41">
        <f t="shared" si="515"/>
        <v>44</v>
      </c>
      <c r="AL693" s="42">
        <f t="shared" si="516"/>
        <v>14.462</v>
      </c>
      <c r="AM693" s="43" t="str">
        <f t="shared" si="517"/>
        <v>-37º -44' -14,462" S</v>
      </c>
      <c r="AN693" s="43" t="str">
        <f t="shared" si="518"/>
        <v>122º 24' 27,389" W</v>
      </c>
      <c r="AO693" s="43" t="str">
        <f t="shared" si="519"/>
        <v>10 S 552196 4176839</v>
      </c>
    </row>
    <row r="694" spans="5:41" x14ac:dyDescent="0.25">
      <c r="E694" s="53">
        <v>37.728423999999997</v>
      </c>
      <c r="F694" s="53">
        <v>-122.394333</v>
      </c>
      <c r="G694" s="52">
        <f t="shared" si="487"/>
        <v>-2.1361840966323489</v>
      </c>
      <c r="H694" s="52">
        <f t="shared" si="488"/>
        <v>0.65848522038844903</v>
      </c>
      <c r="I694" s="52">
        <f t="shared" si="489"/>
        <v>10</v>
      </c>
      <c r="J694" s="52">
        <f t="shared" si="490"/>
        <v>-123</v>
      </c>
      <c r="K694" s="52">
        <f t="shared" si="491"/>
        <v>1.0570883320676572E-2</v>
      </c>
      <c r="L694" s="52">
        <f t="shared" si="492"/>
        <v>8.3605679796431923E-3</v>
      </c>
      <c r="M694" s="52">
        <f t="shared" si="493"/>
        <v>8.3607627865306608E-3</v>
      </c>
      <c r="N694" s="52">
        <f t="shared" si="494"/>
        <v>2.7041487116630236E-5</v>
      </c>
      <c r="O694" s="52">
        <f t="shared" si="505"/>
        <v>6383591.5765653169</v>
      </c>
      <c r="P694" s="52">
        <f t="shared" si="506"/>
        <v>1.4735146518810365E-7</v>
      </c>
      <c r="Q694" s="52">
        <f t="shared" si="495"/>
        <v>0.96795879349873715</v>
      </c>
      <c r="R694" s="52">
        <f t="shared" si="496"/>
        <v>0.60551102168972415</v>
      </c>
      <c r="S694" s="52">
        <f t="shared" si="497"/>
        <v>1.1424646171378177</v>
      </c>
      <c r="T694" s="52">
        <f t="shared" si="498"/>
        <v>1.0082262182757944</v>
      </c>
      <c r="U694" s="52">
        <f t="shared" si="499"/>
        <v>1.8066370874821542</v>
      </c>
      <c r="V694" s="52">
        <f t="shared" si="486"/>
        <v>5.0546225567071803E-3</v>
      </c>
      <c r="W694" s="52">
        <f t="shared" si="500"/>
        <v>4.2582015317955055E-5</v>
      </c>
      <c r="X694" s="52">
        <f t="shared" si="501"/>
        <v>1.6740578955036711E-7</v>
      </c>
      <c r="Y694" s="52">
        <f t="shared" si="507"/>
        <v>4175683.7821492003</v>
      </c>
      <c r="Z694" s="38" t="str">
        <f t="shared" si="502"/>
        <v>S</v>
      </c>
      <c r="AA694" s="38" t="str">
        <f t="shared" si="503"/>
        <v>S</v>
      </c>
      <c r="AB694" s="38" t="str">
        <f t="shared" si="504"/>
        <v>U</v>
      </c>
      <c r="AC694" s="50">
        <f t="shared" si="520"/>
        <v>553371.69751922367</v>
      </c>
      <c r="AD694" s="50">
        <f t="shared" si="508"/>
        <v>4175856.4039840121</v>
      </c>
      <c r="AE694" s="51">
        <f t="shared" si="509"/>
        <v>10</v>
      </c>
      <c r="AF694" s="51" t="str">
        <f t="shared" si="510"/>
        <v>S</v>
      </c>
      <c r="AG694" s="40">
        <f t="shared" si="511"/>
        <v>-122</v>
      </c>
      <c r="AH694" s="41">
        <f t="shared" si="512"/>
        <v>-23</v>
      </c>
      <c r="AI694" s="42">
        <f t="shared" si="513"/>
        <v>-39.598999999999997</v>
      </c>
      <c r="AJ694" s="40">
        <f t="shared" si="514"/>
        <v>37</v>
      </c>
      <c r="AK694" s="41">
        <f t="shared" si="515"/>
        <v>43</v>
      </c>
      <c r="AL694" s="42">
        <f t="shared" si="516"/>
        <v>42.326000000000001</v>
      </c>
      <c r="AM694" s="43" t="str">
        <f t="shared" si="517"/>
        <v>-37º -43' -42,326" S</v>
      </c>
      <c r="AN694" s="43" t="str">
        <f t="shared" si="518"/>
        <v>122º 23' 39,599" W</v>
      </c>
      <c r="AO694" s="43" t="str">
        <f t="shared" si="519"/>
        <v>10 S 553372 4175856</v>
      </c>
    </row>
    <row r="695" spans="5:41" x14ac:dyDescent="0.25">
      <c r="E695" s="53">
        <v>37.785415999999998</v>
      </c>
      <c r="F695" s="53">
        <v>-122.41168500000001</v>
      </c>
      <c r="G695" s="52">
        <f t="shared" si="487"/>
        <v>-2.1364869461641551</v>
      </c>
      <c r="H695" s="52">
        <f t="shared" si="488"/>
        <v>0.6594799184357456</v>
      </c>
      <c r="I695" s="52">
        <f t="shared" si="489"/>
        <v>10</v>
      </c>
      <c r="J695" s="52">
        <f t="shared" si="490"/>
        <v>-123</v>
      </c>
      <c r="K695" s="52">
        <f t="shared" si="491"/>
        <v>1.0268033788870312E-2</v>
      </c>
      <c r="L695" s="52">
        <f t="shared" si="492"/>
        <v>8.1147974089519782E-3</v>
      </c>
      <c r="M695" s="52">
        <f t="shared" si="493"/>
        <v>8.1149755356224006E-3</v>
      </c>
      <c r="N695" s="52">
        <f t="shared" si="494"/>
        <v>2.5527316278584067E-5</v>
      </c>
      <c r="O695" s="52">
        <f t="shared" si="505"/>
        <v>6383612.2064817604</v>
      </c>
      <c r="P695" s="52">
        <f t="shared" si="506"/>
        <v>1.3860150633980597E-7</v>
      </c>
      <c r="Q695" s="52">
        <f t="shared" si="495"/>
        <v>0.96845643316516683</v>
      </c>
      <c r="R695" s="52">
        <f t="shared" si="496"/>
        <v>0.6048896267104702</v>
      </c>
      <c r="S695" s="52">
        <f t="shared" si="497"/>
        <v>1.1437081350183291</v>
      </c>
      <c r="T695" s="52">
        <f t="shared" si="498"/>
        <v>1.0090035079413644</v>
      </c>
      <c r="U695" s="52">
        <f t="shared" si="499"/>
        <v>1.8076088135074755</v>
      </c>
      <c r="V695" s="52">
        <f t="shared" si="486"/>
        <v>5.0546225567071803E-3</v>
      </c>
      <c r="W695" s="52">
        <f t="shared" si="500"/>
        <v>4.2582015317955055E-5</v>
      </c>
      <c r="X695" s="52">
        <f t="shared" si="501"/>
        <v>1.6740578955036711E-7</v>
      </c>
      <c r="Y695" s="52">
        <f t="shared" si="507"/>
        <v>4182006.9012164893</v>
      </c>
      <c r="Z695" s="38" t="str">
        <f t="shared" si="502"/>
        <v>S</v>
      </c>
      <c r="AA695" s="38" t="str">
        <f t="shared" si="503"/>
        <v>S</v>
      </c>
      <c r="AB695" s="38" t="str">
        <f t="shared" si="504"/>
        <v>U</v>
      </c>
      <c r="AC695" s="50">
        <f t="shared" si="520"/>
        <v>551802.859277818</v>
      </c>
      <c r="AD695" s="50">
        <f t="shared" si="508"/>
        <v>4182169.8577268701</v>
      </c>
      <c r="AE695" s="51">
        <f t="shared" si="509"/>
        <v>10</v>
      </c>
      <c r="AF695" s="51" t="str">
        <f t="shared" si="510"/>
        <v>S</v>
      </c>
      <c r="AG695" s="40">
        <f t="shared" si="511"/>
        <v>-122</v>
      </c>
      <c r="AH695" s="41">
        <f t="shared" si="512"/>
        <v>-24</v>
      </c>
      <c r="AI695" s="42">
        <f t="shared" si="513"/>
        <v>-42.066000000000003</v>
      </c>
      <c r="AJ695" s="40">
        <f t="shared" si="514"/>
        <v>37</v>
      </c>
      <c r="AK695" s="41">
        <f t="shared" si="515"/>
        <v>47</v>
      </c>
      <c r="AL695" s="42">
        <f t="shared" si="516"/>
        <v>7.4980000000000002</v>
      </c>
      <c r="AM695" s="43" t="str">
        <f t="shared" si="517"/>
        <v>-37º -47' -7,498" S</v>
      </c>
      <c r="AN695" s="43" t="str">
        <f t="shared" si="518"/>
        <v>122º 24' 42,066" W</v>
      </c>
      <c r="AO695" s="43" t="str">
        <f t="shared" si="519"/>
        <v>10 S 551803 4182170</v>
      </c>
    </row>
    <row r="696" spans="5:41" x14ac:dyDescent="0.25">
      <c r="E696" s="53">
        <v>37.788998999999997</v>
      </c>
      <c r="F696" s="53">
        <v>-122.42182699999999</v>
      </c>
      <c r="G696" s="52">
        <f t="shared" si="487"/>
        <v>-2.136663957456892</v>
      </c>
      <c r="H696" s="52">
        <f t="shared" si="488"/>
        <v>0.65954245358284469</v>
      </c>
      <c r="I696" s="52">
        <f t="shared" si="489"/>
        <v>10</v>
      </c>
      <c r="J696" s="52">
        <f t="shared" si="490"/>
        <v>-123</v>
      </c>
      <c r="K696" s="52">
        <f t="shared" si="491"/>
        <v>1.0091022496133473E-2</v>
      </c>
      <c r="L696" s="52">
        <f t="shared" si="492"/>
        <v>7.9745240330525175E-3</v>
      </c>
      <c r="M696" s="52">
        <f t="shared" si="493"/>
        <v>7.9746930808941574E-3</v>
      </c>
      <c r="N696" s="52">
        <f t="shared" si="494"/>
        <v>2.4655541327911479E-5</v>
      </c>
      <c r="O696" s="52">
        <f t="shared" si="505"/>
        <v>6383613.5038135359</v>
      </c>
      <c r="P696" s="52">
        <f t="shared" si="506"/>
        <v>1.3383797656515685E-7</v>
      </c>
      <c r="Q696" s="52">
        <f t="shared" si="495"/>
        <v>0.96848759097399062</v>
      </c>
      <c r="R696" s="52">
        <f t="shared" si="496"/>
        <v>0.6048504325752927</v>
      </c>
      <c r="S696" s="52">
        <f t="shared" si="497"/>
        <v>1.1437862490698401</v>
      </c>
      <c r="T696" s="52">
        <f t="shared" si="498"/>
        <v>1.0090522949462033</v>
      </c>
      <c r="U696" s="52">
        <f t="shared" si="499"/>
        <v>1.8076697544469598</v>
      </c>
      <c r="V696" s="52">
        <f t="shared" si="486"/>
        <v>5.0546225567071803E-3</v>
      </c>
      <c r="W696" s="52">
        <f t="shared" si="500"/>
        <v>4.2582015317955055E-5</v>
      </c>
      <c r="X696" s="52">
        <f t="shared" si="501"/>
        <v>1.6740578955036711E-7</v>
      </c>
      <c r="Y696" s="52">
        <f t="shared" si="507"/>
        <v>4182404.4281037599</v>
      </c>
      <c r="Z696" s="38" t="str">
        <f t="shared" si="502"/>
        <v>S</v>
      </c>
      <c r="AA696" s="38" t="str">
        <f t="shared" si="503"/>
        <v>S</v>
      </c>
      <c r="AB696" s="38" t="str">
        <f t="shared" si="504"/>
        <v>U</v>
      </c>
      <c r="AC696" s="50">
        <f t="shared" si="520"/>
        <v>550907.36071107688</v>
      </c>
      <c r="AD696" s="50">
        <f t="shared" si="508"/>
        <v>4182561.8195713894</v>
      </c>
      <c r="AE696" s="51">
        <f t="shared" si="509"/>
        <v>10</v>
      </c>
      <c r="AF696" s="51" t="str">
        <f t="shared" si="510"/>
        <v>S</v>
      </c>
      <c r="AG696" s="40">
        <f t="shared" si="511"/>
        <v>-122</v>
      </c>
      <c r="AH696" s="41">
        <f t="shared" si="512"/>
        <v>-25</v>
      </c>
      <c r="AI696" s="42">
        <f t="shared" si="513"/>
        <v>-18.577000000000002</v>
      </c>
      <c r="AJ696" s="40">
        <f t="shared" si="514"/>
        <v>37</v>
      </c>
      <c r="AK696" s="41">
        <f t="shared" si="515"/>
        <v>47</v>
      </c>
      <c r="AL696" s="42">
        <f t="shared" si="516"/>
        <v>20.396000000000001</v>
      </c>
      <c r="AM696" s="43" t="str">
        <f t="shared" si="517"/>
        <v>-37º -47' -20,396" S</v>
      </c>
      <c r="AN696" s="43" t="str">
        <f t="shared" si="518"/>
        <v>122º 25' 18,577" W</v>
      </c>
      <c r="AO696" s="43" t="str">
        <f t="shared" si="519"/>
        <v>10 S 550907 4182562</v>
      </c>
    </row>
    <row r="697" spans="5:41" x14ac:dyDescent="0.25">
      <c r="E697" s="53">
        <v>37.701419999999999</v>
      </c>
      <c r="F697" s="53">
        <v>-122.394192</v>
      </c>
      <c r="G697" s="52">
        <f t="shared" si="487"/>
        <v>-2.1361816357181036</v>
      </c>
      <c r="H697" s="52">
        <f t="shared" si="488"/>
        <v>0.65801391167724055</v>
      </c>
      <c r="I697" s="52">
        <f t="shared" si="489"/>
        <v>10</v>
      </c>
      <c r="J697" s="52">
        <f t="shared" si="490"/>
        <v>-123</v>
      </c>
      <c r="K697" s="52">
        <f t="shared" si="491"/>
        <v>1.0573344234921844E-2</v>
      </c>
      <c r="L697" s="52">
        <f t="shared" si="492"/>
        <v>8.3655626556223724E-3</v>
      </c>
      <c r="M697" s="52">
        <f t="shared" si="493"/>
        <v>8.3657578118660723E-3</v>
      </c>
      <c r="N697" s="52">
        <f t="shared" si="494"/>
        <v>2.704745248827134E-5</v>
      </c>
      <c r="O697" s="52">
        <f t="shared" si="505"/>
        <v>6383581.8054613685</v>
      </c>
      <c r="P697" s="52">
        <f t="shared" si="506"/>
        <v>1.4763516053834533E-7</v>
      </c>
      <c r="Q697" s="52">
        <f t="shared" si="495"/>
        <v>0.96772166370346802</v>
      </c>
      <c r="R697" s="52">
        <f t="shared" si="496"/>
        <v>0.60580411181974236</v>
      </c>
      <c r="S697" s="52">
        <f t="shared" si="497"/>
        <v>1.1418747435289744</v>
      </c>
      <c r="T697" s="52">
        <f t="shared" si="498"/>
        <v>1.0078570856016664</v>
      </c>
      <c r="U697" s="52">
        <f t="shared" si="499"/>
        <v>1.8061750938106309</v>
      </c>
      <c r="V697" s="52">
        <f t="shared" si="486"/>
        <v>5.0546225567071803E-3</v>
      </c>
      <c r="W697" s="52">
        <f t="shared" si="500"/>
        <v>4.2582015317955055E-5</v>
      </c>
      <c r="X697" s="52">
        <f t="shared" si="501"/>
        <v>1.6740578955036711E-7</v>
      </c>
      <c r="Y697" s="52">
        <f t="shared" si="507"/>
        <v>4172687.7776644551</v>
      </c>
      <c r="Z697" s="38" t="str">
        <f t="shared" si="502"/>
        <v>S</v>
      </c>
      <c r="AA697" s="38" t="str">
        <f t="shared" si="503"/>
        <v>S</v>
      </c>
      <c r="AB697" s="38" t="str">
        <f t="shared" si="504"/>
        <v>U</v>
      </c>
      <c r="AC697" s="50">
        <f t="shared" si="520"/>
        <v>553403.50198480266</v>
      </c>
      <c r="AD697" s="50">
        <f t="shared" si="508"/>
        <v>4172860.4373155339</v>
      </c>
      <c r="AE697" s="51">
        <f t="shared" si="509"/>
        <v>10</v>
      </c>
      <c r="AF697" s="51" t="str">
        <f t="shared" si="510"/>
        <v>S</v>
      </c>
      <c r="AG697" s="40">
        <f t="shared" si="511"/>
        <v>-122</v>
      </c>
      <c r="AH697" s="41">
        <f t="shared" si="512"/>
        <v>-23</v>
      </c>
      <c r="AI697" s="42">
        <f t="shared" si="513"/>
        <v>-39.091000000000001</v>
      </c>
      <c r="AJ697" s="40">
        <f t="shared" si="514"/>
        <v>37</v>
      </c>
      <c r="AK697" s="41">
        <f t="shared" si="515"/>
        <v>42</v>
      </c>
      <c r="AL697" s="42">
        <f t="shared" si="516"/>
        <v>5.1120000000000001</v>
      </c>
      <c r="AM697" s="43" t="str">
        <f t="shared" si="517"/>
        <v>-37º -42' -5,112" S</v>
      </c>
      <c r="AN697" s="43" t="str">
        <f t="shared" si="518"/>
        <v>122º 23' 39,091" W</v>
      </c>
      <c r="AO697" s="43" t="str">
        <f t="shared" si="519"/>
        <v>10 S 553404 4172860</v>
      </c>
    </row>
    <row r="698" spans="5:41" x14ac:dyDescent="0.25">
      <c r="E698" s="53">
        <v>37.757818999999998</v>
      </c>
      <c r="F698" s="53">
        <v>-122.38838200000001</v>
      </c>
      <c r="G698" s="52">
        <f t="shared" si="487"/>
        <v>-2.1360802320885628</v>
      </c>
      <c r="H698" s="52">
        <f t="shared" si="488"/>
        <v>0.65899825992207284</v>
      </c>
      <c r="I698" s="52">
        <f t="shared" si="489"/>
        <v>10</v>
      </c>
      <c r="J698" s="52">
        <f t="shared" si="490"/>
        <v>-123</v>
      </c>
      <c r="K698" s="52">
        <f t="shared" si="491"/>
        <v>1.0674747864462653E-2</v>
      </c>
      <c r="L698" s="52">
        <f t="shared" si="492"/>
        <v>8.4393596302618536E-3</v>
      </c>
      <c r="M698" s="52">
        <f t="shared" si="493"/>
        <v>8.4395599970733346E-3</v>
      </c>
      <c r="N698" s="52">
        <f t="shared" si="494"/>
        <v>2.75828305777992E-5</v>
      </c>
      <c r="O698" s="52">
        <f t="shared" si="505"/>
        <v>6383602.2155937804</v>
      </c>
      <c r="P698" s="52">
        <f t="shared" si="506"/>
        <v>1.5002281644019515E-7</v>
      </c>
      <c r="Q698" s="52">
        <f t="shared" si="495"/>
        <v>0.96821594168036518</v>
      </c>
      <c r="R698" s="52">
        <f t="shared" si="496"/>
        <v>0.60519100086526401</v>
      </c>
      <c r="S698" s="52">
        <f t="shared" si="497"/>
        <v>1.1431062307622555</v>
      </c>
      <c r="T698" s="52">
        <f t="shared" si="498"/>
        <v>1.0086274232880077</v>
      </c>
      <c r="U698" s="52">
        <f t="shared" si="499"/>
        <v>1.8071388395153303</v>
      </c>
      <c r="V698" s="52">
        <f t="shared" si="486"/>
        <v>5.0546225567071803E-3</v>
      </c>
      <c r="W698" s="52">
        <f t="shared" si="500"/>
        <v>4.2582015317955055E-5</v>
      </c>
      <c r="X698" s="52">
        <f t="shared" si="501"/>
        <v>1.6740578955036711E-7</v>
      </c>
      <c r="Y698" s="52">
        <f t="shared" si="507"/>
        <v>4178945.0758165759</v>
      </c>
      <c r="Z698" s="38" t="str">
        <f t="shared" si="502"/>
        <v>S</v>
      </c>
      <c r="AA698" s="38" t="str">
        <f t="shared" si="503"/>
        <v>S</v>
      </c>
      <c r="AB698" s="38" t="str">
        <f t="shared" si="504"/>
        <v>U</v>
      </c>
      <c r="AC698" s="50">
        <f t="shared" si="520"/>
        <v>553874.79659010342</v>
      </c>
      <c r="AD698" s="50">
        <f t="shared" si="508"/>
        <v>4179121.1536613805</v>
      </c>
      <c r="AE698" s="51">
        <f t="shared" si="509"/>
        <v>10</v>
      </c>
      <c r="AF698" s="51" t="str">
        <f t="shared" si="510"/>
        <v>S</v>
      </c>
      <c r="AG698" s="40">
        <f t="shared" si="511"/>
        <v>-122</v>
      </c>
      <c r="AH698" s="41">
        <f t="shared" si="512"/>
        <v>-23</v>
      </c>
      <c r="AI698" s="42">
        <f t="shared" si="513"/>
        <v>-18.175000000000001</v>
      </c>
      <c r="AJ698" s="40">
        <f t="shared" si="514"/>
        <v>37</v>
      </c>
      <c r="AK698" s="41">
        <f t="shared" si="515"/>
        <v>45</v>
      </c>
      <c r="AL698" s="42">
        <f t="shared" si="516"/>
        <v>28.148</v>
      </c>
      <c r="AM698" s="43" t="str">
        <f t="shared" si="517"/>
        <v>-37º -45' -28,148" S</v>
      </c>
      <c r="AN698" s="43" t="str">
        <f t="shared" si="518"/>
        <v>122º 23' 18,175" W</v>
      </c>
      <c r="AO698" s="43" t="str">
        <f t="shared" si="519"/>
        <v>10 S 553875 4179121</v>
      </c>
    </row>
    <row r="699" spans="5:41" x14ac:dyDescent="0.25">
      <c r="E699" s="53">
        <v>37.763402999999997</v>
      </c>
      <c r="F699" s="53">
        <v>-122.39734900000001</v>
      </c>
      <c r="G699" s="52">
        <f t="shared" si="487"/>
        <v>-2.1362367357625893</v>
      </c>
      <c r="H699" s="52">
        <f t="shared" si="488"/>
        <v>0.6590957191075042</v>
      </c>
      <c r="I699" s="52">
        <f t="shared" si="489"/>
        <v>10</v>
      </c>
      <c r="J699" s="52">
        <f t="shared" si="490"/>
        <v>-123</v>
      </c>
      <c r="K699" s="52">
        <f t="shared" si="491"/>
        <v>1.0518244190436121E-2</v>
      </c>
      <c r="L699" s="52">
        <f t="shared" si="492"/>
        <v>8.3150061082353389E-3</v>
      </c>
      <c r="M699" s="52">
        <f t="shared" si="493"/>
        <v>8.3151977474928349E-3</v>
      </c>
      <c r="N699" s="52">
        <f t="shared" si="494"/>
        <v>2.6781296953548583E-5</v>
      </c>
      <c r="O699" s="52">
        <f t="shared" si="505"/>
        <v>6383604.2369542904</v>
      </c>
      <c r="P699" s="52">
        <f t="shared" si="506"/>
        <v>1.4561204410109118E-7</v>
      </c>
      <c r="Q699" s="52">
        <f t="shared" si="495"/>
        <v>0.96826467544250838</v>
      </c>
      <c r="R699" s="52">
        <f t="shared" si="496"/>
        <v>0.60513009304446475</v>
      </c>
      <c r="S699" s="52">
        <f t="shared" si="497"/>
        <v>1.1432280568287583</v>
      </c>
      <c r="T699" s="52">
        <f t="shared" si="498"/>
        <v>1.0087035658826848</v>
      </c>
      <c r="U699" s="52">
        <f t="shared" si="499"/>
        <v>1.8072340193877767</v>
      </c>
      <c r="V699" s="52">
        <f t="shared" si="486"/>
        <v>5.0546225567071803E-3</v>
      </c>
      <c r="W699" s="52">
        <f t="shared" si="500"/>
        <v>4.2582015317955055E-5</v>
      </c>
      <c r="X699" s="52">
        <f t="shared" si="501"/>
        <v>1.6740578955036711E-7</v>
      </c>
      <c r="Y699" s="52">
        <f t="shared" si="507"/>
        <v>4179564.6069619004</v>
      </c>
      <c r="Z699" s="38" t="str">
        <f t="shared" si="502"/>
        <v>S</v>
      </c>
      <c r="AA699" s="38" t="str">
        <f t="shared" si="503"/>
        <v>S</v>
      </c>
      <c r="AB699" s="38" t="str">
        <f t="shared" si="504"/>
        <v>U</v>
      </c>
      <c r="AC699" s="50">
        <f t="shared" si="520"/>
        <v>553080.93414841569</v>
      </c>
      <c r="AD699" s="50">
        <f t="shared" si="508"/>
        <v>4179735.568187498</v>
      </c>
      <c r="AE699" s="51">
        <f t="shared" si="509"/>
        <v>10</v>
      </c>
      <c r="AF699" s="51" t="str">
        <f t="shared" si="510"/>
        <v>S</v>
      </c>
      <c r="AG699" s="40">
        <f t="shared" si="511"/>
        <v>-122</v>
      </c>
      <c r="AH699" s="41">
        <f t="shared" si="512"/>
        <v>-23</v>
      </c>
      <c r="AI699" s="42">
        <f t="shared" si="513"/>
        <v>-50.456000000000003</v>
      </c>
      <c r="AJ699" s="40">
        <f t="shared" si="514"/>
        <v>37</v>
      </c>
      <c r="AK699" s="41">
        <f t="shared" si="515"/>
        <v>45</v>
      </c>
      <c r="AL699" s="42">
        <f t="shared" si="516"/>
        <v>48.250999999999998</v>
      </c>
      <c r="AM699" s="43" t="str">
        <f t="shared" si="517"/>
        <v>-37º -45' -48,251" S</v>
      </c>
      <c r="AN699" s="43" t="str">
        <f t="shared" si="518"/>
        <v>122º 23' 50,456" W</v>
      </c>
      <c r="AO699" s="43" t="str">
        <f t="shared" si="519"/>
        <v>10 S 553081 4179736</v>
      </c>
    </row>
    <row r="700" spans="5:41" x14ac:dyDescent="0.25">
      <c r="E700" s="53">
        <v>37.775709999999997</v>
      </c>
      <c r="F700" s="53">
        <v>-122.39464</v>
      </c>
      <c r="G700" s="52">
        <f t="shared" si="487"/>
        <v>-2.1361894547931524</v>
      </c>
      <c r="H700" s="52">
        <f t="shared" si="488"/>
        <v>0.65931051677854713</v>
      </c>
      <c r="I700" s="52">
        <f t="shared" si="489"/>
        <v>10</v>
      </c>
      <c r="J700" s="52">
        <f t="shared" si="490"/>
        <v>-123</v>
      </c>
      <c r="K700" s="52">
        <f t="shared" si="491"/>
        <v>1.0565525159873079E-2</v>
      </c>
      <c r="L700" s="52">
        <f t="shared" si="492"/>
        <v>8.3509918454203851E-3</v>
      </c>
      <c r="M700" s="52">
        <f t="shared" si="493"/>
        <v>8.3511859836642964E-3</v>
      </c>
      <c r="N700" s="52">
        <f t="shared" si="494"/>
        <v>2.7025609216191349E-5</v>
      </c>
      <c r="O700" s="52">
        <f t="shared" si="505"/>
        <v>6383608.6923493743</v>
      </c>
      <c r="P700" s="52">
        <f t="shared" si="506"/>
        <v>1.4682631046073296E-7</v>
      </c>
      <c r="Q700" s="52">
        <f t="shared" si="495"/>
        <v>0.96837195357774053</v>
      </c>
      <c r="R700" s="52">
        <f t="shared" si="496"/>
        <v>0.60499572383988076</v>
      </c>
      <c r="S700" s="52">
        <f t="shared" si="497"/>
        <v>1.1434964935674174</v>
      </c>
      <c r="T700" s="52">
        <f t="shared" si="498"/>
        <v>1.0088713011355332</v>
      </c>
      <c r="U700" s="52">
        <f t="shared" si="499"/>
        <v>1.8074436413303498</v>
      </c>
      <c r="V700" s="52">
        <f t="shared" si="486"/>
        <v>5.0546225567071803E-3</v>
      </c>
      <c r="W700" s="52">
        <f t="shared" si="500"/>
        <v>4.2582015317955055E-5</v>
      </c>
      <c r="X700" s="52">
        <f t="shared" si="501"/>
        <v>1.6740578955036711E-7</v>
      </c>
      <c r="Y700" s="52">
        <f t="shared" si="507"/>
        <v>4180930.0405953447</v>
      </c>
      <c r="Z700" s="38" t="str">
        <f t="shared" si="502"/>
        <v>S</v>
      </c>
      <c r="AA700" s="38" t="str">
        <f t="shared" si="503"/>
        <v>S</v>
      </c>
      <c r="AB700" s="38" t="str">
        <f t="shared" si="504"/>
        <v>U</v>
      </c>
      <c r="AC700" s="50">
        <f t="shared" si="520"/>
        <v>553310.70604588359</v>
      </c>
      <c r="AD700" s="50">
        <f t="shared" si="508"/>
        <v>4181102.561534584</v>
      </c>
      <c r="AE700" s="51">
        <f t="shared" si="509"/>
        <v>10</v>
      </c>
      <c r="AF700" s="51" t="str">
        <f t="shared" si="510"/>
        <v>S</v>
      </c>
      <c r="AG700" s="40">
        <f t="shared" si="511"/>
        <v>-122</v>
      </c>
      <c r="AH700" s="41">
        <f t="shared" si="512"/>
        <v>-23</v>
      </c>
      <c r="AI700" s="42">
        <f t="shared" si="513"/>
        <v>-40.704000000000001</v>
      </c>
      <c r="AJ700" s="40">
        <f t="shared" si="514"/>
        <v>37</v>
      </c>
      <c r="AK700" s="41">
        <f t="shared" si="515"/>
        <v>46</v>
      </c>
      <c r="AL700" s="42">
        <f t="shared" si="516"/>
        <v>32.555999999999997</v>
      </c>
      <c r="AM700" s="43" t="str">
        <f t="shared" si="517"/>
        <v>-37º -46' -32,556" S</v>
      </c>
      <c r="AN700" s="43" t="str">
        <f t="shared" si="518"/>
        <v>122º 23' 40,704" W</v>
      </c>
      <c r="AO700" s="43" t="str">
        <f t="shared" si="519"/>
        <v>10 S 553311 4181103</v>
      </c>
    </row>
    <row r="701" spans="5:41" x14ac:dyDescent="0.25">
      <c r="E701" s="53">
        <v>37.770207999999997</v>
      </c>
      <c r="F701" s="53">
        <v>-122.409066</v>
      </c>
      <c r="G701" s="52">
        <f t="shared" si="487"/>
        <v>-2.136441235991045</v>
      </c>
      <c r="H701" s="52">
        <f t="shared" si="488"/>
        <v>0.6592144887631024</v>
      </c>
      <c r="I701" s="52">
        <f t="shared" si="489"/>
        <v>10</v>
      </c>
      <c r="J701" s="52">
        <f t="shared" si="490"/>
        <v>-123</v>
      </c>
      <c r="K701" s="52">
        <f t="shared" si="491"/>
        <v>1.0313743961980482E-2</v>
      </c>
      <c r="L701" s="52">
        <f t="shared" si="492"/>
        <v>8.1525977591882254E-3</v>
      </c>
      <c r="M701" s="52">
        <f t="shared" si="493"/>
        <v>8.1527783867879136E-3</v>
      </c>
      <c r="N701" s="52">
        <f t="shared" si="494"/>
        <v>2.5751586303690566E-5</v>
      </c>
      <c r="O701" s="52">
        <f t="shared" si="505"/>
        <v>6383606.7004464939</v>
      </c>
      <c r="P701" s="52">
        <f t="shared" si="506"/>
        <v>1.3995340993172347E-7</v>
      </c>
      <c r="Q701" s="52">
        <f t="shared" si="495"/>
        <v>0.96832401561840842</v>
      </c>
      <c r="R701" s="52">
        <f t="shared" si="496"/>
        <v>0.60505581736725766</v>
      </c>
      <c r="S701" s="52">
        <f t="shared" si="497"/>
        <v>1.1433764965723066</v>
      </c>
      <c r="T701" s="52">
        <f t="shared" si="498"/>
        <v>1.0087963267710442</v>
      </c>
      <c r="U701" s="52">
        <f t="shared" si="499"/>
        <v>1.8073499530619779</v>
      </c>
      <c r="V701" s="52">
        <f t="shared" si="486"/>
        <v>5.0546225567071803E-3</v>
      </c>
      <c r="W701" s="52">
        <f t="shared" si="500"/>
        <v>4.2582015317955055E-5</v>
      </c>
      <c r="X701" s="52">
        <f t="shared" si="501"/>
        <v>1.6740578955036711E-7</v>
      </c>
      <c r="Y701" s="52">
        <f t="shared" si="507"/>
        <v>4180319.6058671316</v>
      </c>
      <c r="Z701" s="38" t="str">
        <f t="shared" si="502"/>
        <v>S</v>
      </c>
      <c r="AA701" s="38" t="str">
        <f t="shared" si="503"/>
        <v>S</v>
      </c>
      <c r="AB701" s="38" t="str">
        <f t="shared" si="504"/>
        <v>U</v>
      </c>
      <c r="AC701" s="50">
        <f t="shared" si="520"/>
        <v>552044.13316507253</v>
      </c>
      <c r="AD701" s="50">
        <f t="shared" si="508"/>
        <v>4180483.9938890138</v>
      </c>
      <c r="AE701" s="51">
        <f t="shared" si="509"/>
        <v>10</v>
      </c>
      <c r="AF701" s="51" t="str">
        <f t="shared" si="510"/>
        <v>S</v>
      </c>
      <c r="AG701" s="40">
        <f t="shared" si="511"/>
        <v>-122</v>
      </c>
      <c r="AH701" s="41">
        <f t="shared" si="512"/>
        <v>-24</v>
      </c>
      <c r="AI701" s="42">
        <f t="shared" si="513"/>
        <v>-32.637999999999998</v>
      </c>
      <c r="AJ701" s="40">
        <f t="shared" si="514"/>
        <v>37</v>
      </c>
      <c r="AK701" s="41">
        <f t="shared" si="515"/>
        <v>46</v>
      </c>
      <c r="AL701" s="42">
        <f t="shared" si="516"/>
        <v>12.749000000000001</v>
      </c>
      <c r="AM701" s="43" t="str">
        <f t="shared" si="517"/>
        <v>-37º -46' -12,749" S</v>
      </c>
      <c r="AN701" s="43" t="str">
        <f t="shared" si="518"/>
        <v>122º 24' 32,638" W</v>
      </c>
      <c r="AO701" s="43" t="str">
        <f t="shared" si="519"/>
        <v>10 S 552044 4180484</v>
      </c>
    </row>
    <row r="702" spans="5:41" x14ac:dyDescent="0.25">
      <c r="E702" s="53">
        <v>37.771633999999999</v>
      </c>
      <c r="F702" s="53">
        <v>-122.41385</v>
      </c>
      <c r="G702" s="52">
        <f t="shared" si="487"/>
        <v>-2.1365247325424606</v>
      </c>
      <c r="H702" s="52">
        <f t="shared" si="488"/>
        <v>0.65923937715823588</v>
      </c>
      <c r="I702" s="52">
        <f t="shared" si="489"/>
        <v>10</v>
      </c>
      <c r="J702" s="52">
        <f t="shared" si="490"/>
        <v>-123</v>
      </c>
      <c r="K702" s="52">
        <f t="shared" si="491"/>
        <v>1.0230247410564886E-2</v>
      </c>
      <c r="L702" s="52">
        <f t="shared" si="492"/>
        <v>8.0864434716819266E-3</v>
      </c>
      <c r="M702" s="52">
        <f t="shared" si="493"/>
        <v>8.0866197376415934E-3</v>
      </c>
      <c r="N702" s="52">
        <f t="shared" si="494"/>
        <v>2.5336637134776296E-5</v>
      </c>
      <c r="O702" s="52">
        <f t="shared" si="505"/>
        <v>6383607.216695209</v>
      </c>
      <c r="P702" s="52">
        <f t="shared" si="506"/>
        <v>1.3768591084612723E-7</v>
      </c>
      <c r="Q702" s="52">
        <f t="shared" si="495"/>
        <v>0.96833644353487425</v>
      </c>
      <c r="R702" s="52">
        <f t="shared" si="496"/>
        <v>0.60504024584453298</v>
      </c>
      <c r="S702" s="52">
        <f t="shared" si="497"/>
        <v>1.1434075989256729</v>
      </c>
      <c r="T702" s="52">
        <f t="shared" si="498"/>
        <v>1.0088157606553878</v>
      </c>
      <c r="U702" s="52">
        <f t="shared" si="499"/>
        <v>1.8073742390609357</v>
      </c>
      <c r="V702" s="52">
        <f t="shared" si="486"/>
        <v>5.0546225567071803E-3</v>
      </c>
      <c r="W702" s="52">
        <f t="shared" si="500"/>
        <v>4.2582015317955055E-5</v>
      </c>
      <c r="X702" s="52">
        <f t="shared" si="501"/>
        <v>1.6740578955036711E-7</v>
      </c>
      <c r="Y702" s="52">
        <f t="shared" si="507"/>
        <v>4180477.8173576081</v>
      </c>
      <c r="Z702" s="38" t="str">
        <f t="shared" si="502"/>
        <v>S</v>
      </c>
      <c r="AA702" s="38" t="str">
        <f t="shared" si="503"/>
        <v>S</v>
      </c>
      <c r="AB702" s="38" t="str">
        <f t="shared" si="504"/>
        <v>U</v>
      </c>
      <c r="AC702" s="50">
        <f t="shared" si="520"/>
        <v>551621.80648507713</v>
      </c>
      <c r="AD702" s="50">
        <f t="shared" si="508"/>
        <v>4180639.5565195377</v>
      </c>
      <c r="AE702" s="51">
        <f t="shared" si="509"/>
        <v>10</v>
      </c>
      <c r="AF702" s="51" t="str">
        <f t="shared" si="510"/>
        <v>S</v>
      </c>
      <c r="AG702" s="40">
        <f t="shared" si="511"/>
        <v>-122</v>
      </c>
      <c r="AH702" s="41">
        <f t="shared" si="512"/>
        <v>-24</v>
      </c>
      <c r="AI702" s="42">
        <f t="shared" si="513"/>
        <v>-49.86</v>
      </c>
      <c r="AJ702" s="40">
        <f t="shared" si="514"/>
        <v>37</v>
      </c>
      <c r="AK702" s="41">
        <f t="shared" si="515"/>
        <v>46</v>
      </c>
      <c r="AL702" s="42">
        <f t="shared" si="516"/>
        <v>17.882000000000001</v>
      </c>
      <c r="AM702" s="43" t="str">
        <f t="shared" si="517"/>
        <v>-37º -46' -17,882" S</v>
      </c>
      <c r="AN702" s="43" t="str">
        <f t="shared" si="518"/>
        <v>122º 24' 49,86" W</v>
      </c>
      <c r="AO702" s="43" t="str">
        <f t="shared" si="519"/>
        <v>10 S 551622 4180640</v>
      </c>
    </row>
    <row r="703" spans="5:41" x14ac:dyDescent="0.25">
      <c r="E703" s="53">
        <v>37.761536</v>
      </c>
      <c r="F703" s="53">
        <v>-122.41868100000001</v>
      </c>
      <c r="G703" s="52">
        <f t="shared" si="487"/>
        <v>-2.1366090493986243</v>
      </c>
      <c r="H703" s="52">
        <f t="shared" si="488"/>
        <v>0.65906313381036941</v>
      </c>
      <c r="I703" s="52">
        <f t="shared" si="489"/>
        <v>10</v>
      </c>
      <c r="J703" s="52">
        <f t="shared" si="490"/>
        <v>-123</v>
      </c>
      <c r="K703" s="52">
        <f t="shared" si="491"/>
        <v>1.0145930554401161E-2</v>
      </c>
      <c r="L703" s="52">
        <f t="shared" si="492"/>
        <v>8.020893095805063E-3</v>
      </c>
      <c r="M703" s="52">
        <f t="shared" si="493"/>
        <v>8.0210651097649948E-3</v>
      </c>
      <c r="N703" s="52">
        <f t="shared" si="494"/>
        <v>2.4918437467214005E-5</v>
      </c>
      <c r="O703" s="52">
        <f t="shared" si="505"/>
        <v>6383603.5611046329</v>
      </c>
      <c r="P703" s="52">
        <f t="shared" si="506"/>
        <v>1.3549964043999588E-7</v>
      </c>
      <c r="Q703" s="52">
        <f t="shared" si="495"/>
        <v>0.968248385493506</v>
      </c>
      <c r="R703" s="52">
        <f t="shared" si="496"/>
        <v>0.6051504615546055</v>
      </c>
      <c r="S703" s="52">
        <f t="shared" si="497"/>
        <v>1.1431873265571224</v>
      </c>
      <c r="T703" s="52">
        <f t="shared" si="498"/>
        <v>1.0086781103064932</v>
      </c>
      <c r="U703" s="52">
        <f t="shared" si="499"/>
        <v>1.8072022009719715</v>
      </c>
      <c r="V703" s="52">
        <f t="shared" si="486"/>
        <v>5.0546225567071803E-3</v>
      </c>
      <c r="W703" s="52">
        <f t="shared" si="500"/>
        <v>4.2582015317955055E-5</v>
      </c>
      <c r="X703" s="52">
        <f t="shared" si="501"/>
        <v>1.6740578955036711E-7</v>
      </c>
      <c r="Y703" s="52">
        <f t="shared" si="507"/>
        <v>4179357.4678118238</v>
      </c>
      <c r="Z703" s="38" t="str">
        <f t="shared" si="502"/>
        <v>S</v>
      </c>
      <c r="AA703" s="38" t="str">
        <f t="shared" si="503"/>
        <v>S</v>
      </c>
      <c r="AB703" s="38" t="str">
        <f t="shared" si="504"/>
        <v>U</v>
      </c>
      <c r="AC703" s="50">
        <f t="shared" si="520"/>
        <v>551203.30211122415</v>
      </c>
      <c r="AD703" s="50">
        <f t="shared" si="508"/>
        <v>4179516.5372595307</v>
      </c>
      <c r="AE703" s="51">
        <f t="shared" si="509"/>
        <v>10</v>
      </c>
      <c r="AF703" s="51" t="str">
        <f t="shared" si="510"/>
        <v>S</v>
      </c>
      <c r="AG703" s="40">
        <f t="shared" si="511"/>
        <v>-122</v>
      </c>
      <c r="AH703" s="41">
        <f t="shared" si="512"/>
        <v>-25</v>
      </c>
      <c r="AI703" s="42">
        <f t="shared" si="513"/>
        <v>-7.2519999999999998</v>
      </c>
      <c r="AJ703" s="40">
        <f t="shared" si="514"/>
        <v>37</v>
      </c>
      <c r="AK703" s="41">
        <f t="shared" si="515"/>
        <v>45</v>
      </c>
      <c r="AL703" s="42">
        <f t="shared" si="516"/>
        <v>41.53</v>
      </c>
      <c r="AM703" s="43" t="str">
        <f t="shared" si="517"/>
        <v>-37º -45' -41,53" S</v>
      </c>
      <c r="AN703" s="43" t="str">
        <f t="shared" si="518"/>
        <v>122º 25' 7,252" W</v>
      </c>
      <c r="AO703" s="43" t="str">
        <f t="shared" si="519"/>
        <v>10 S 551203 4179517</v>
      </c>
    </row>
    <row r="704" spans="5:41" x14ac:dyDescent="0.25">
      <c r="E704" s="53">
        <v>37.752456665038999</v>
      </c>
      <c r="F704" s="53">
        <v>-122.41859436035</v>
      </c>
      <c r="G704" s="52">
        <f t="shared" si="487"/>
        <v>-2.1366075372514692</v>
      </c>
      <c r="H704" s="52">
        <f t="shared" si="488"/>
        <v>0.65890466952140858</v>
      </c>
      <c r="I704" s="52">
        <f t="shared" si="489"/>
        <v>10</v>
      </c>
      <c r="J704" s="52">
        <f t="shared" si="490"/>
        <v>-123</v>
      </c>
      <c r="K704" s="52">
        <f t="shared" si="491"/>
        <v>1.0147442701556209E-2</v>
      </c>
      <c r="L704" s="52">
        <f t="shared" si="492"/>
        <v>8.0230730750363057E-3</v>
      </c>
      <c r="M704" s="52">
        <f t="shared" si="493"/>
        <v>8.0232452292918078E-3</v>
      </c>
      <c r="N704" s="52">
        <f t="shared" si="494"/>
        <v>2.4923825204692385E-5</v>
      </c>
      <c r="O704" s="52">
        <f t="shared" si="505"/>
        <v>6383600.2745717335</v>
      </c>
      <c r="P704" s="52">
        <f t="shared" si="506"/>
        <v>1.3560658897926376E-7</v>
      </c>
      <c r="Q704" s="52">
        <f t="shared" si="495"/>
        <v>0.96816910785190335</v>
      </c>
      <c r="R704" s="52">
        <f t="shared" si="496"/>
        <v>0.60524945622906556</v>
      </c>
      <c r="S704" s="52">
        <f t="shared" si="497"/>
        <v>1.1429892234473602</v>
      </c>
      <c r="T704" s="52">
        <f t="shared" si="498"/>
        <v>1.0085542816427866</v>
      </c>
      <c r="U704" s="52">
        <f t="shared" si="499"/>
        <v>1.8070473973643877</v>
      </c>
      <c r="V704" s="52">
        <f t="shared" si="486"/>
        <v>5.0546225567071803E-3</v>
      </c>
      <c r="W704" s="52">
        <f t="shared" si="500"/>
        <v>4.2582015317955055E-5</v>
      </c>
      <c r="X704" s="52">
        <f t="shared" si="501"/>
        <v>1.6740578955036711E-7</v>
      </c>
      <c r="Y704" s="52">
        <f t="shared" si="507"/>
        <v>4178350.1384192137</v>
      </c>
      <c r="Z704" s="38" t="str">
        <f t="shared" si="502"/>
        <v>S</v>
      </c>
      <c r="AA704" s="38" t="str">
        <f t="shared" si="503"/>
        <v>S</v>
      </c>
      <c r="AB704" s="38" t="str">
        <f t="shared" si="504"/>
        <v>U</v>
      </c>
      <c r="AC704" s="50">
        <f t="shared" si="520"/>
        <v>551217.19276379305</v>
      </c>
      <c r="AD704" s="50">
        <f t="shared" si="508"/>
        <v>4178509.2421782091</v>
      </c>
      <c r="AE704" s="51">
        <f t="shared" si="509"/>
        <v>10</v>
      </c>
      <c r="AF704" s="51" t="str">
        <f t="shared" si="510"/>
        <v>S</v>
      </c>
      <c r="AG704" s="40">
        <f t="shared" si="511"/>
        <v>-122</v>
      </c>
      <c r="AH704" s="41">
        <f t="shared" si="512"/>
        <v>-25</v>
      </c>
      <c r="AI704" s="42">
        <f t="shared" si="513"/>
        <v>-6.94</v>
      </c>
      <c r="AJ704" s="40">
        <f t="shared" si="514"/>
        <v>37</v>
      </c>
      <c r="AK704" s="41">
        <f t="shared" si="515"/>
        <v>45</v>
      </c>
      <c r="AL704" s="42">
        <f t="shared" si="516"/>
        <v>8.8439999999999994</v>
      </c>
      <c r="AM704" s="43" t="str">
        <f t="shared" si="517"/>
        <v>-37º -45' -8,844" S</v>
      </c>
      <c r="AN704" s="43" t="str">
        <f t="shared" si="518"/>
        <v>122º 25' 6,94" W</v>
      </c>
      <c r="AO704" s="43" t="str">
        <f t="shared" si="519"/>
        <v>10 S 551217 4178509</v>
      </c>
    </row>
    <row r="705" spans="5:41" x14ac:dyDescent="0.25">
      <c r="E705" s="53">
        <v>37.761465000000001</v>
      </c>
      <c r="F705" s="53">
        <v>-122.422493</v>
      </c>
      <c r="G705" s="52">
        <f t="shared" si="487"/>
        <v>-2.1366755813497105</v>
      </c>
      <c r="H705" s="52">
        <f t="shared" si="488"/>
        <v>0.65906189462660059</v>
      </c>
      <c r="I705" s="52">
        <f t="shared" si="489"/>
        <v>10</v>
      </c>
      <c r="J705" s="52">
        <f t="shared" si="490"/>
        <v>-123</v>
      </c>
      <c r="K705" s="52">
        <f t="shared" si="491"/>
        <v>1.0079398603314971E-2</v>
      </c>
      <c r="L705" s="52">
        <f t="shared" si="492"/>
        <v>7.9683055159189432E-3</v>
      </c>
      <c r="M705" s="52">
        <f t="shared" si="493"/>
        <v>7.9684741685894234E-3</v>
      </c>
      <c r="N705" s="52">
        <f t="shared" si="494"/>
        <v>2.459268029808559E-5</v>
      </c>
      <c r="O705" s="52">
        <f t="shared" si="505"/>
        <v>6383603.5354030281</v>
      </c>
      <c r="P705" s="52">
        <f t="shared" si="506"/>
        <v>1.3372888741385959E-7</v>
      </c>
      <c r="Q705" s="52">
        <f t="shared" si="495"/>
        <v>0.96824776592311501</v>
      </c>
      <c r="R705" s="52">
        <f t="shared" si="496"/>
        <v>0.60515123606595433</v>
      </c>
      <c r="S705" s="52">
        <f t="shared" si="497"/>
        <v>1.1431857775881582</v>
      </c>
      <c r="T705" s="52">
        <f t="shared" si="498"/>
        <v>1.0086771422076073</v>
      </c>
      <c r="U705" s="52">
        <f t="shared" si="499"/>
        <v>1.8072009908567594</v>
      </c>
      <c r="V705" s="52">
        <f t="shared" si="486"/>
        <v>5.0546225567071803E-3</v>
      </c>
      <c r="W705" s="52">
        <f t="shared" si="500"/>
        <v>4.2582015317955055E-5</v>
      </c>
      <c r="X705" s="52">
        <f t="shared" si="501"/>
        <v>1.6740578955036711E-7</v>
      </c>
      <c r="Y705" s="52">
        <f t="shared" si="507"/>
        <v>4179349.5905342512</v>
      </c>
      <c r="Z705" s="38" t="str">
        <f t="shared" si="502"/>
        <v>S</v>
      </c>
      <c r="AA705" s="38" t="str">
        <f t="shared" si="503"/>
        <v>S</v>
      </c>
      <c r="AB705" s="38" t="str">
        <f t="shared" si="504"/>
        <v>U</v>
      </c>
      <c r="AC705" s="50">
        <f t="shared" si="520"/>
        <v>550867.58214186342</v>
      </c>
      <c r="AD705" s="50">
        <f t="shared" si="508"/>
        <v>4179506.5804761411</v>
      </c>
      <c r="AE705" s="51">
        <f t="shared" si="509"/>
        <v>10</v>
      </c>
      <c r="AF705" s="51" t="str">
        <f t="shared" si="510"/>
        <v>S</v>
      </c>
      <c r="AG705" s="40">
        <f t="shared" si="511"/>
        <v>-122</v>
      </c>
      <c r="AH705" s="41">
        <f t="shared" si="512"/>
        <v>-25</v>
      </c>
      <c r="AI705" s="42">
        <f t="shared" si="513"/>
        <v>-20.975000000000001</v>
      </c>
      <c r="AJ705" s="40">
        <f t="shared" si="514"/>
        <v>37</v>
      </c>
      <c r="AK705" s="41">
        <f t="shared" si="515"/>
        <v>45</v>
      </c>
      <c r="AL705" s="42">
        <f t="shared" si="516"/>
        <v>41.274000000000001</v>
      </c>
      <c r="AM705" s="43" t="str">
        <f t="shared" si="517"/>
        <v>-37º -45' -41,274" S</v>
      </c>
      <c r="AN705" s="43" t="str">
        <f t="shared" si="518"/>
        <v>122º 25' 20,975" W</v>
      </c>
      <c r="AO705" s="43" t="str">
        <f t="shared" si="519"/>
        <v>10 S 550868 4179507</v>
      </c>
    </row>
    <row r="706" spans="5:41" x14ac:dyDescent="0.25">
      <c r="E706" s="53">
        <v>37.792014000000002</v>
      </c>
      <c r="F706" s="53">
        <v>-122.417242</v>
      </c>
      <c r="G706" s="52">
        <f t="shared" si="487"/>
        <v>-2.1365839341106883</v>
      </c>
      <c r="H706" s="52">
        <f t="shared" si="488"/>
        <v>0.65959507525979233</v>
      </c>
      <c r="I706" s="52">
        <f t="shared" si="489"/>
        <v>10</v>
      </c>
      <c r="J706" s="52">
        <f t="shared" si="490"/>
        <v>-123</v>
      </c>
      <c r="K706" s="52">
        <f t="shared" si="491"/>
        <v>1.017104584233719E-2</v>
      </c>
      <c r="L706" s="52">
        <f t="shared" si="492"/>
        <v>8.0374330889226037E-3</v>
      </c>
      <c r="M706" s="52">
        <f t="shared" si="493"/>
        <v>8.0376061692429696E-3</v>
      </c>
      <c r="N706" s="52">
        <f t="shared" si="494"/>
        <v>2.5048823269702147E-5</v>
      </c>
      <c r="O706" s="52">
        <f t="shared" si="505"/>
        <v>6383614.5955169536</v>
      </c>
      <c r="P706" s="52">
        <f t="shared" si="506"/>
        <v>1.3594693189632545E-7</v>
      </c>
      <c r="Q706" s="52">
        <f t="shared" si="495"/>
        <v>0.96851379771078661</v>
      </c>
      <c r="R706" s="52">
        <f t="shared" si="496"/>
        <v>0.60481744002858617</v>
      </c>
      <c r="S706" s="52">
        <f t="shared" si="497"/>
        <v>1.1438519741151856</v>
      </c>
      <c r="T706" s="52">
        <f t="shared" si="498"/>
        <v>1.0090933405935356</v>
      </c>
      <c r="U706" s="52">
        <f t="shared" si="499"/>
        <v>1.8077210209057963</v>
      </c>
      <c r="V706" s="52">
        <f t="shared" si="486"/>
        <v>5.0546225567071803E-3</v>
      </c>
      <c r="W706" s="52">
        <f t="shared" si="500"/>
        <v>4.2582015317955055E-5</v>
      </c>
      <c r="X706" s="52">
        <f t="shared" si="501"/>
        <v>1.6740578955036711E-7</v>
      </c>
      <c r="Y706" s="52">
        <f t="shared" si="507"/>
        <v>4182738.9366825889</v>
      </c>
      <c r="Z706" s="38" t="str">
        <f t="shared" si="502"/>
        <v>S</v>
      </c>
      <c r="AA706" s="38" t="str">
        <f t="shared" si="503"/>
        <v>S</v>
      </c>
      <c r="AB706" s="38" t="str">
        <f t="shared" si="504"/>
        <v>U</v>
      </c>
      <c r="AC706" s="50">
        <f t="shared" si="520"/>
        <v>551308.98238009599</v>
      </c>
      <c r="AD706" s="50">
        <f t="shared" si="508"/>
        <v>4182898.8387381523</v>
      </c>
      <c r="AE706" s="51">
        <f t="shared" si="509"/>
        <v>10</v>
      </c>
      <c r="AF706" s="51" t="str">
        <f t="shared" si="510"/>
        <v>S</v>
      </c>
      <c r="AG706" s="40">
        <f t="shared" si="511"/>
        <v>-122</v>
      </c>
      <c r="AH706" s="41">
        <f t="shared" si="512"/>
        <v>-25</v>
      </c>
      <c r="AI706" s="42">
        <f t="shared" si="513"/>
        <v>-2.0710000000000002</v>
      </c>
      <c r="AJ706" s="40">
        <f t="shared" si="514"/>
        <v>37</v>
      </c>
      <c r="AK706" s="41">
        <f t="shared" si="515"/>
        <v>47</v>
      </c>
      <c r="AL706" s="42">
        <f t="shared" si="516"/>
        <v>31.25</v>
      </c>
      <c r="AM706" s="43" t="str">
        <f t="shared" si="517"/>
        <v>-37º -47' -31,25" S</v>
      </c>
      <c r="AN706" s="43" t="str">
        <f t="shared" si="518"/>
        <v>122º 25' 2,071" W</v>
      </c>
      <c r="AO706" s="43" t="str">
        <f t="shared" si="519"/>
        <v>10 S 551309 4182899</v>
      </c>
    </row>
    <row r="707" spans="5:41" x14ac:dyDescent="0.25">
      <c r="E707" s="53">
        <v>37.751061</v>
      </c>
      <c r="F707" s="53">
        <v>-122.416445</v>
      </c>
      <c r="G707" s="52">
        <f t="shared" si="487"/>
        <v>-2.1365700238365499</v>
      </c>
      <c r="H707" s="52">
        <f t="shared" si="488"/>
        <v>0.65888031057122309</v>
      </c>
      <c r="I707" s="52">
        <f t="shared" si="489"/>
        <v>10</v>
      </c>
      <c r="J707" s="52">
        <f t="shared" si="490"/>
        <v>-123</v>
      </c>
      <c r="K707" s="52">
        <f t="shared" si="491"/>
        <v>1.0184956116475519E-2</v>
      </c>
      <c r="L707" s="52">
        <f t="shared" si="492"/>
        <v>8.0528839149602433E-3</v>
      </c>
      <c r="M707" s="52">
        <f t="shared" si="493"/>
        <v>8.0530579953938843E-3</v>
      </c>
      <c r="N707" s="52">
        <f t="shared" si="494"/>
        <v>2.5108132489459756E-5</v>
      </c>
      <c r="O707" s="52">
        <f t="shared" si="505"/>
        <v>6383599.7693939563</v>
      </c>
      <c r="P707" s="52">
        <f t="shared" si="506"/>
        <v>1.3662138874358952E-7</v>
      </c>
      <c r="Q707" s="52">
        <f t="shared" si="495"/>
        <v>0.96815691275959137</v>
      </c>
      <c r="R707" s="52">
        <f t="shared" si="496"/>
        <v>0.60526466495069697</v>
      </c>
      <c r="S707" s="52">
        <f t="shared" si="497"/>
        <v>1.1429587669510188</v>
      </c>
      <c r="T707" s="52">
        <f t="shared" si="498"/>
        <v>1.0085352414509383</v>
      </c>
      <c r="U707" s="52">
        <f t="shared" si="499"/>
        <v>1.8070235910209662</v>
      </c>
      <c r="V707" s="52">
        <f t="shared" si="486"/>
        <v>5.0546225567071803E-3</v>
      </c>
      <c r="W707" s="52">
        <f t="shared" si="500"/>
        <v>4.2582015317955055E-5</v>
      </c>
      <c r="X707" s="52">
        <f t="shared" si="501"/>
        <v>1.6740578955036711E-7</v>
      </c>
      <c r="Y707" s="52">
        <f t="shared" si="507"/>
        <v>4178195.2930291635</v>
      </c>
      <c r="Z707" s="38" t="str">
        <f t="shared" si="502"/>
        <v>S</v>
      </c>
      <c r="AA707" s="38" t="str">
        <f t="shared" si="503"/>
        <v>S</v>
      </c>
      <c r="AB707" s="38" t="str">
        <f t="shared" si="504"/>
        <v>U</v>
      </c>
      <c r="AC707" s="50">
        <f t="shared" si="520"/>
        <v>551407.50150343392</v>
      </c>
      <c r="AD707" s="50">
        <f t="shared" si="508"/>
        <v>4178355.5733198309</v>
      </c>
      <c r="AE707" s="51">
        <f t="shared" si="509"/>
        <v>10</v>
      </c>
      <c r="AF707" s="51" t="str">
        <f t="shared" si="510"/>
        <v>S</v>
      </c>
      <c r="AG707" s="40">
        <f t="shared" si="511"/>
        <v>-122</v>
      </c>
      <c r="AH707" s="41">
        <f t="shared" si="512"/>
        <v>-24</v>
      </c>
      <c r="AI707" s="42">
        <f t="shared" si="513"/>
        <v>-59.201999999999998</v>
      </c>
      <c r="AJ707" s="40">
        <f t="shared" si="514"/>
        <v>37</v>
      </c>
      <c r="AK707" s="41">
        <f t="shared" si="515"/>
        <v>45</v>
      </c>
      <c r="AL707" s="42">
        <f t="shared" si="516"/>
        <v>3.82</v>
      </c>
      <c r="AM707" s="43" t="str">
        <f t="shared" si="517"/>
        <v>-37º -45' -3,82" S</v>
      </c>
      <c r="AN707" s="43" t="str">
        <f t="shared" si="518"/>
        <v>122º 24' 59,202" W</v>
      </c>
      <c r="AO707" s="43" t="str">
        <f t="shared" si="519"/>
        <v>10 S 551408 4178356</v>
      </c>
    </row>
    <row r="708" spans="5:41" x14ac:dyDescent="0.25">
      <c r="E708" s="53">
        <v>37.707675000000002</v>
      </c>
      <c r="F708" s="53">
        <v>-122.44496599999999</v>
      </c>
      <c r="G708" s="52">
        <f t="shared" si="487"/>
        <v>-2.1370678091925108</v>
      </c>
      <c r="H708" s="52">
        <f t="shared" si="488"/>
        <v>0.6581230820219528</v>
      </c>
      <c r="I708" s="52">
        <f t="shared" si="489"/>
        <v>10</v>
      </c>
      <c r="J708" s="52">
        <f t="shared" si="490"/>
        <v>-123</v>
      </c>
      <c r="K708" s="52">
        <f t="shared" si="491"/>
        <v>9.6871707605146185E-3</v>
      </c>
      <c r="L708" s="52">
        <f t="shared" si="492"/>
        <v>7.6638040008149035E-3</v>
      </c>
      <c r="M708" s="52">
        <f t="shared" si="493"/>
        <v>7.6639540477808727E-3</v>
      </c>
      <c r="N708" s="52">
        <f t="shared" si="494"/>
        <v>2.2704838890996726E-5</v>
      </c>
      <c r="O708" s="52">
        <f t="shared" si="505"/>
        <v>6383584.0685480423</v>
      </c>
      <c r="P708" s="52">
        <f t="shared" si="506"/>
        <v>1.2388299864596508E-7</v>
      </c>
      <c r="Q708" s="52">
        <f t="shared" si="495"/>
        <v>0.96777666716039379</v>
      </c>
      <c r="R708" s="52">
        <f t="shared" si="496"/>
        <v>0.60573629944100482</v>
      </c>
      <c r="S708" s="52">
        <f t="shared" si="497"/>
        <v>1.1420114156021497</v>
      </c>
      <c r="T708" s="52">
        <f t="shared" si="498"/>
        <v>1.0079426365618636</v>
      </c>
      <c r="U708" s="52">
        <f t="shared" si="499"/>
        <v>1.8062821964050084</v>
      </c>
      <c r="V708" s="52">
        <f t="shared" si="486"/>
        <v>5.0546225567071803E-3</v>
      </c>
      <c r="W708" s="52">
        <f t="shared" si="500"/>
        <v>4.2582015317955055E-5</v>
      </c>
      <c r="X708" s="52">
        <f t="shared" si="501"/>
        <v>1.6740578955036711E-7</v>
      </c>
      <c r="Y708" s="52">
        <f t="shared" si="507"/>
        <v>4173381.7480018991</v>
      </c>
      <c r="Z708" s="38" t="str">
        <f t="shared" si="502"/>
        <v>S</v>
      </c>
      <c r="AA708" s="38" t="str">
        <f t="shared" si="503"/>
        <v>S</v>
      </c>
      <c r="AB708" s="38" t="str">
        <f t="shared" si="504"/>
        <v>U</v>
      </c>
      <c r="AC708" s="50">
        <f t="shared" si="520"/>
        <v>548923.4969817613</v>
      </c>
      <c r="AD708" s="50">
        <f t="shared" si="508"/>
        <v>4173526.6862676782</v>
      </c>
      <c r="AE708" s="51">
        <f t="shared" si="509"/>
        <v>10</v>
      </c>
      <c r="AF708" s="51" t="str">
        <f t="shared" si="510"/>
        <v>S</v>
      </c>
      <c r="AG708" s="40">
        <f t="shared" si="511"/>
        <v>-122</v>
      </c>
      <c r="AH708" s="41">
        <f t="shared" si="512"/>
        <v>-26</v>
      </c>
      <c r="AI708" s="42">
        <f t="shared" si="513"/>
        <v>-41.878</v>
      </c>
      <c r="AJ708" s="40">
        <f t="shared" si="514"/>
        <v>37</v>
      </c>
      <c r="AK708" s="41">
        <f t="shared" si="515"/>
        <v>42</v>
      </c>
      <c r="AL708" s="42">
        <f t="shared" si="516"/>
        <v>27.63</v>
      </c>
      <c r="AM708" s="43" t="str">
        <f t="shared" si="517"/>
        <v>-37º -42' -27,63" S</v>
      </c>
      <c r="AN708" s="43" t="str">
        <f t="shared" si="518"/>
        <v>122º 26' 41,878" W</v>
      </c>
      <c r="AO708" s="43" t="str">
        <f t="shared" si="519"/>
        <v>10 S 548923 4173527</v>
      </c>
    </row>
    <row r="709" spans="5:41" x14ac:dyDescent="0.25">
      <c r="E709" s="53">
        <v>37.768935999999997</v>
      </c>
      <c r="F709" s="53">
        <v>-122.399311</v>
      </c>
      <c r="G709" s="52">
        <f t="shared" si="487"/>
        <v>-2.136270979122513</v>
      </c>
      <c r="H709" s="52">
        <f t="shared" si="488"/>
        <v>0.65919228817501696</v>
      </c>
      <c r="I709" s="52">
        <f t="shared" si="489"/>
        <v>10</v>
      </c>
      <c r="J709" s="52">
        <f t="shared" si="490"/>
        <v>-123</v>
      </c>
      <c r="K709" s="52">
        <f t="shared" si="491"/>
        <v>1.0484000830512485E-2</v>
      </c>
      <c r="L709" s="52">
        <f t="shared" si="492"/>
        <v>8.2873165962460589E-3</v>
      </c>
      <c r="M709" s="52">
        <f t="shared" si="493"/>
        <v>8.2875063273060608E-3</v>
      </c>
      <c r="N709" s="52">
        <f t="shared" si="494"/>
        <v>2.6608523010840379E-5</v>
      </c>
      <c r="O709" s="52">
        <f t="shared" si="505"/>
        <v>6383606.2399554383</v>
      </c>
      <c r="P709" s="52">
        <f t="shared" si="506"/>
        <v>1.4462217778490188E-7</v>
      </c>
      <c r="Q709" s="52">
        <f t="shared" si="495"/>
        <v>0.96831292782262024</v>
      </c>
      <c r="R709" s="52">
        <f t="shared" si="496"/>
        <v>0.60506970522954051</v>
      </c>
      <c r="S709" s="52">
        <f t="shared" si="497"/>
        <v>1.143348752086327</v>
      </c>
      <c r="T709" s="52">
        <f t="shared" si="498"/>
        <v>1.0087789903721305</v>
      </c>
      <c r="U709" s="52">
        <f t="shared" si="499"/>
        <v>1.8073282874432632</v>
      </c>
      <c r="V709" s="52">
        <f t="shared" si="486"/>
        <v>5.0546225567071803E-3</v>
      </c>
      <c r="W709" s="52">
        <f t="shared" si="500"/>
        <v>4.2582015317955055E-5</v>
      </c>
      <c r="X709" s="52">
        <f t="shared" si="501"/>
        <v>1.6740578955036711E-7</v>
      </c>
      <c r="Y709" s="52">
        <f t="shared" si="507"/>
        <v>4180178.4803624344</v>
      </c>
      <c r="Z709" s="38" t="str">
        <f t="shared" si="502"/>
        <v>S</v>
      </c>
      <c r="AA709" s="38" t="str">
        <f t="shared" si="503"/>
        <v>S</v>
      </c>
      <c r="AB709" s="38" t="str">
        <f t="shared" si="504"/>
        <v>U</v>
      </c>
      <c r="AC709" s="50">
        <f t="shared" si="520"/>
        <v>552904.17965503363</v>
      </c>
      <c r="AD709" s="50">
        <f t="shared" si="508"/>
        <v>4180348.3387205275</v>
      </c>
      <c r="AE709" s="51">
        <f t="shared" si="509"/>
        <v>10</v>
      </c>
      <c r="AF709" s="51" t="str">
        <f t="shared" si="510"/>
        <v>S</v>
      </c>
      <c r="AG709" s="40">
        <f t="shared" si="511"/>
        <v>-122</v>
      </c>
      <c r="AH709" s="41">
        <f t="shared" si="512"/>
        <v>-23</v>
      </c>
      <c r="AI709" s="42">
        <f t="shared" si="513"/>
        <v>-57.52</v>
      </c>
      <c r="AJ709" s="40">
        <f t="shared" si="514"/>
        <v>37</v>
      </c>
      <c r="AK709" s="41">
        <f t="shared" si="515"/>
        <v>46</v>
      </c>
      <c r="AL709" s="42">
        <f t="shared" si="516"/>
        <v>8.17</v>
      </c>
      <c r="AM709" s="43" t="str">
        <f t="shared" si="517"/>
        <v>-37º -46' -8,17" S</v>
      </c>
      <c r="AN709" s="43" t="str">
        <f t="shared" si="518"/>
        <v>122º 23' 57,52" W</v>
      </c>
      <c r="AO709" s="43" t="str">
        <f t="shared" si="519"/>
        <v>10 S 552904 4180348</v>
      </c>
    </row>
    <row r="710" spans="5:41" x14ac:dyDescent="0.25">
      <c r="E710" s="53">
        <v>37.733505000000001</v>
      </c>
      <c r="F710" s="53">
        <v>-122.42993800000001</v>
      </c>
      <c r="G710" s="52">
        <f t="shared" si="487"/>
        <v>-2.1368055211125214</v>
      </c>
      <c r="H710" s="52">
        <f t="shared" si="488"/>
        <v>0.65857390056774301</v>
      </c>
      <c r="I710" s="52">
        <f t="shared" si="489"/>
        <v>10</v>
      </c>
      <c r="J710" s="52">
        <f t="shared" si="490"/>
        <v>-123</v>
      </c>
      <c r="K710" s="52">
        <f t="shared" si="491"/>
        <v>9.9494588405040219E-3</v>
      </c>
      <c r="L710" s="52">
        <f t="shared" si="492"/>
        <v>7.8685568386340811E-3</v>
      </c>
      <c r="M710" s="52">
        <f t="shared" si="493"/>
        <v>7.8687192364327065E-3</v>
      </c>
      <c r="N710" s="52">
        <f t="shared" si="494"/>
        <v>2.3956625016863242E-5</v>
      </c>
      <c r="O710" s="52">
        <f t="shared" si="505"/>
        <v>6383593.4153423477</v>
      </c>
      <c r="P710" s="52">
        <f t="shared" si="506"/>
        <v>1.3050019325404561E-7</v>
      </c>
      <c r="Q710" s="52">
        <f t="shared" si="495"/>
        <v>0.96800331507200732</v>
      </c>
      <c r="R710" s="52">
        <f t="shared" si="496"/>
        <v>0.60545577824742691</v>
      </c>
      <c r="S710" s="52">
        <f t="shared" si="497"/>
        <v>1.1425755581037467</v>
      </c>
      <c r="T710" s="52">
        <f t="shared" si="498"/>
        <v>1.0082956131396668</v>
      </c>
      <c r="U710" s="52">
        <f t="shared" si="499"/>
        <v>1.8067239020704191</v>
      </c>
      <c r="V710" s="52">
        <f t="shared" ref="V710:V773" si="521">(3/4)*$C$18</f>
        <v>5.0546225567071803E-3</v>
      </c>
      <c r="W710" s="52">
        <f t="shared" si="500"/>
        <v>4.2582015317955055E-5</v>
      </c>
      <c r="X710" s="52">
        <f t="shared" si="501"/>
        <v>1.6740578955036711E-7</v>
      </c>
      <c r="Y710" s="52">
        <f t="shared" si="507"/>
        <v>4176247.5038318001</v>
      </c>
      <c r="Z710" s="38" t="str">
        <f t="shared" si="502"/>
        <v>S</v>
      </c>
      <c r="AA710" s="38" t="str">
        <f t="shared" si="503"/>
        <v>S</v>
      </c>
      <c r="AB710" s="38" t="str">
        <f t="shared" si="504"/>
        <v>U</v>
      </c>
      <c r="AC710" s="50">
        <f t="shared" si="520"/>
        <v>550230.70648990839</v>
      </c>
      <c r="AD710" s="50">
        <f t="shared" si="508"/>
        <v>4176400.433205469</v>
      </c>
      <c r="AE710" s="51">
        <f t="shared" si="509"/>
        <v>10</v>
      </c>
      <c r="AF710" s="51" t="str">
        <f t="shared" si="510"/>
        <v>S</v>
      </c>
      <c r="AG710" s="40">
        <f t="shared" si="511"/>
        <v>-122</v>
      </c>
      <c r="AH710" s="41">
        <f t="shared" si="512"/>
        <v>-25</v>
      </c>
      <c r="AI710" s="42">
        <f t="shared" si="513"/>
        <v>-47.777000000000001</v>
      </c>
      <c r="AJ710" s="40">
        <f t="shared" si="514"/>
        <v>37</v>
      </c>
      <c r="AK710" s="41">
        <f t="shared" si="515"/>
        <v>44</v>
      </c>
      <c r="AL710" s="42">
        <f t="shared" si="516"/>
        <v>0.61799999999999999</v>
      </c>
      <c r="AM710" s="43" t="str">
        <f t="shared" si="517"/>
        <v>-37º -44' -0,618" S</v>
      </c>
      <c r="AN710" s="43" t="str">
        <f t="shared" si="518"/>
        <v>122º 25' 47,777" W</v>
      </c>
      <c r="AO710" s="43" t="str">
        <f t="shared" si="519"/>
        <v>10 S 550231 4176400</v>
      </c>
    </row>
    <row r="711" spans="5:41" x14ac:dyDescent="0.25">
      <c r="E711" s="53">
        <v>37.727710000000002</v>
      </c>
      <c r="F711" s="53">
        <v>-122.44606</v>
      </c>
      <c r="G711" s="52">
        <f t="shared" si="487"/>
        <v>-2.1370869030945276</v>
      </c>
      <c r="H711" s="52">
        <f t="shared" si="488"/>
        <v>0.65847275873758981</v>
      </c>
      <c r="I711" s="52">
        <f t="shared" si="489"/>
        <v>10</v>
      </c>
      <c r="J711" s="52">
        <f t="shared" si="490"/>
        <v>-123</v>
      </c>
      <c r="K711" s="52">
        <f t="shared" si="491"/>
        <v>9.6680768584977983E-3</v>
      </c>
      <c r="L711" s="52">
        <f t="shared" si="492"/>
        <v>7.6466305438701049E-3</v>
      </c>
      <c r="M711" s="52">
        <f t="shared" si="493"/>
        <v>7.6467795843717396E-3</v>
      </c>
      <c r="N711" s="52">
        <f t="shared" si="494"/>
        <v>2.2619529807532679E-5</v>
      </c>
      <c r="O711" s="52">
        <f t="shared" si="505"/>
        <v>6383591.3181808023</v>
      </c>
      <c r="P711" s="52">
        <f t="shared" si="506"/>
        <v>1.2326170575987143E-7</v>
      </c>
      <c r="Q711" s="52">
        <f t="shared" si="495"/>
        <v>0.96795253473053877</v>
      </c>
      <c r="R711" s="52">
        <f t="shared" si="496"/>
        <v>0.60551878224741318</v>
      </c>
      <c r="S711" s="52">
        <f t="shared" si="497"/>
        <v>1.1424490261028593</v>
      </c>
      <c r="T711" s="52">
        <f t="shared" si="498"/>
        <v>1.0082164651389978</v>
      </c>
      <c r="U711" s="52">
        <f t="shared" si="499"/>
        <v>1.8066248851264248</v>
      </c>
      <c r="V711" s="52">
        <f t="shared" si="521"/>
        <v>5.0546225567071803E-3</v>
      </c>
      <c r="W711" s="52">
        <f t="shared" si="500"/>
        <v>4.2582015317955055E-5</v>
      </c>
      <c r="X711" s="52">
        <f t="shared" si="501"/>
        <v>1.6740578955036711E-7</v>
      </c>
      <c r="Y711" s="52">
        <f t="shared" si="507"/>
        <v>4175604.5660336651</v>
      </c>
      <c r="Z711" s="38" t="str">
        <f t="shared" si="502"/>
        <v>S</v>
      </c>
      <c r="AA711" s="38" t="str">
        <f t="shared" si="503"/>
        <v>S</v>
      </c>
      <c r="AB711" s="38" t="str">
        <f t="shared" si="504"/>
        <v>U</v>
      </c>
      <c r="AC711" s="50">
        <f t="shared" si="520"/>
        <v>548813.91777246643</v>
      </c>
      <c r="AD711" s="50">
        <f t="shared" si="508"/>
        <v>4175748.9598855642</v>
      </c>
      <c r="AE711" s="51">
        <f t="shared" si="509"/>
        <v>10</v>
      </c>
      <c r="AF711" s="51" t="str">
        <f t="shared" si="510"/>
        <v>S</v>
      </c>
      <c r="AG711" s="40">
        <f t="shared" si="511"/>
        <v>-122</v>
      </c>
      <c r="AH711" s="41">
        <f t="shared" si="512"/>
        <v>-26</v>
      </c>
      <c r="AI711" s="42">
        <f t="shared" si="513"/>
        <v>-45.816000000000003</v>
      </c>
      <c r="AJ711" s="40">
        <f t="shared" si="514"/>
        <v>37</v>
      </c>
      <c r="AK711" s="41">
        <f t="shared" si="515"/>
        <v>43</v>
      </c>
      <c r="AL711" s="42">
        <f t="shared" si="516"/>
        <v>39.756</v>
      </c>
      <c r="AM711" s="43" t="str">
        <f t="shared" si="517"/>
        <v>-37º -43' -39,756" S</v>
      </c>
      <c r="AN711" s="43" t="str">
        <f t="shared" si="518"/>
        <v>122º 26' 45,816" W</v>
      </c>
      <c r="AO711" s="43" t="str">
        <f t="shared" si="519"/>
        <v>10 S 548814 4175749</v>
      </c>
    </row>
    <row r="712" spans="5:41" x14ac:dyDescent="0.25">
      <c r="E712" s="53">
        <v>37.694189999999999</v>
      </c>
      <c r="F712" s="53">
        <v>-122.391521</v>
      </c>
      <c r="G712" s="52">
        <f t="shared" si="487"/>
        <v>-2.1361350179737828</v>
      </c>
      <c r="H712" s="52">
        <f t="shared" si="488"/>
        <v>0.65788772437232135</v>
      </c>
      <c r="I712" s="52">
        <f t="shared" si="489"/>
        <v>10</v>
      </c>
      <c r="J712" s="52">
        <f t="shared" si="490"/>
        <v>-123</v>
      </c>
      <c r="K712" s="52">
        <f t="shared" si="491"/>
        <v>1.0619961979242643E-2</v>
      </c>
      <c r="L712" s="52">
        <f t="shared" si="492"/>
        <v>8.403264388639425E-3</v>
      </c>
      <c r="M712" s="52">
        <f t="shared" si="493"/>
        <v>8.4034621954451692E-3</v>
      </c>
      <c r="N712" s="52">
        <f t="shared" si="494"/>
        <v>2.728469413504353E-5</v>
      </c>
      <c r="O712" s="52">
        <f t="shared" si="505"/>
        <v>6383579.1897787163</v>
      </c>
      <c r="P712" s="52">
        <f t="shared" si="506"/>
        <v>1.4899799772251123E-7</v>
      </c>
      <c r="Q712" s="52">
        <f t="shared" si="495"/>
        <v>0.96765802908535936</v>
      </c>
      <c r="R712" s="52">
        <f t="shared" si="496"/>
        <v>0.60588243675885223</v>
      </c>
      <c r="S712" s="52">
        <f t="shared" si="497"/>
        <v>1.1417167389150009</v>
      </c>
      <c r="T712" s="52">
        <f t="shared" si="498"/>
        <v>1.0077581633759638</v>
      </c>
      <c r="U712" s="52">
        <f t="shared" si="499"/>
        <v>1.8060512289876627</v>
      </c>
      <c r="V712" s="52">
        <f t="shared" si="521"/>
        <v>5.0546225567071803E-3</v>
      </c>
      <c r="W712" s="52">
        <f t="shared" si="500"/>
        <v>4.2582015317955055E-5</v>
      </c>
      <c r="X712" s="52">
        <f t="shared" si="501"/>
        <v>1.6740578955036711E-7</v>
      </c>
      <c r="Y712" s="52">
        <f t="shared" si="507"/>
        <v>4171885.6354122167</v>
      </c>
      <c r="Z712" s="38" t="str">
        <f t="shared" si="502"/>
        <v>S</v>
      </c>
      <c r="AA712" s="38" t="str">
        <f t="shared" si="503"/>
        <v>S</v>
      </c>
      <c r="AB712" s="38" t="str">
        <f t="shared" si="504"/>
        <v>U</v>
      </c>
      <c r="AC712" s="50">
        <f t="shared" si="520"/>
        <v>553644.16905722709</v>
      </c>
      <c r="AD712" s="50">
        <f t="shared" si="508"/>
        <v>4172059.8094438482</v>
      </c>
      <c r="AE712" s="51">
        <f t="shared" si="509"/>
        <v>10</v>
      </c>
      <c r="AF712" s="51" t="str">
        <f t="shared" si="510"/>
        <v>S</v>
      </c>
      <c r="AG712" s="40">
        <f t="shared" si="511"/>
        <v>-122</v>
      </c>
      <c r="AH712" s="41">
        <f t="shared" si="512"/>
        <v>-23</v>
      </c>
      <c r="AI712" s="42">
        <f t="shared" si="513"/>
        <v>-29.475999999999999</v>
      </c>
      <c r="AJ712" s="40">
        <f t="shared" si="514"/>
        <v>37</v>
      </c>
      <c r="AK712" s="41">
        <f t="shared" si="515"/>
        <v>41</v>
      </c>
      <c r="AL712" s="42">
        <f t="shared" si="516"/>
        <v>39.084000000000003</v>
      </c>
      <c r="AM712" s="43" t="str">
        <f t="shared" si="517"/>
        <v>-37º -41' -39,084" S</v>
      </c>
      <c r="AN712" s="43" t="str">
        <f t="shared" si="518"/>
        <v>122º 23' 29,476" W</v>
      </c>
      <c r="AO712" s="43" t="str">
        <f t="shared" si="519"/>
        <v>10 S 553644 4172060</v>
      </c>
    </row>
    <row r="713" spans="5:41" x14ac:dyDescent="0.25">
      <c r="E713" s="53">
        <v>37.770309448242003</v>
      </c>
      <c r="F713" s="53">
        <v>-122.4227142334</v>
      </c>
      <c r="G713" s="52">
        <f t="shared" si="487"/>
        <v>-2.1366794426009559</v>
      </c>
      <c r="H713" s="52">
        <f t="shared" si="488"/>
        <v>0.65921625936894568</v>
      </c>
      <c r="I713" s="52">
        <f t="shared" si="489"/>
        <v>10</v>
      </c>
      <c r="J713" s="52">
        <f t="shared" si="490"/>
        <v>-123</v>
      </c>
      <c r="K713" s="52">
        <f t="shared" si="491"/>
        <v>1.0075537352069563E-2</v>
      </c>
      <c r="L713" s="52">
        <f t="shared" si="492"/>
        <v>7.9643005817987399E-3</v>
      </c>
      <c r="M713" s="52">
        <f t="shared" si="493"/>
        <v>7.9644689802919524E-3</v>
      </c>
      <c r="N713" s="52">
        <f t="shared" si="494"/>
        <v>2.4575798818537997E-5</v>
      </c>
      <c r="O713" s="52">
        <f t="shared" si="505"/>
        <v>6383606.7371731466</v>
      </c>
      <c r="P713" s="52">
        <f t="shared" si="506"/>
        <v>1.3356253966987827E-7</v>
      </c>
      <c r="Q713" s="52">
        <f t="shared" si="495"/>
        <v>0.96832489984233505</v>
      </c>
      <c r="R713" s="52">
        <f t="shared" si="496"/>
        <v>0.60505470965993913</v>
      </c>
      <c r="S713" s="52">
        <f t="shared" si="497"/>
        <v>1.1433787092901131</v>
      </c>
      <c r="T713" s="52">
        <f t="shared" si="498"/>
        <v>1.0087977093825695</v>
      </c>
      <c r="U713" s="52">
        <f t="shared" si="499"/>
        <v>1.8073516809051073</v>
      </c>
      <c r="V713" s="52">
        <f t="shared" si="521"/>
        <v>5.0546225567071803E-3</v>
      </c>
      <c r="W713" s="52">
        <f t="shared" si="500"/>
        <v>4.2582015317955055E-5</v>
      </c>
      <c r="X713" s="52">
        <f t="shared" si="501"/>
        <v>1.6740578955036711E-7</v>
      </c>
      <c r="Y713" s="52">
        <f t="shared" si="507"/>
        <v>4180330.861319982</v>
      </c>
      <c r="Z713" s="38" t="str">
        <f t="shared" si="502"/>
        <v>S</v>
      </c>
      <c r="AA713" s="38" t="str">
        <f t="shared" si="503"/>
        <v>S</v>
      </c>
      <c r="AB713" s="38" t="str">
        <f t="shared" si="504"/>
        <v>U</v>
      </c>
      <c r="AC713" s="50">
        <f t="shared" si="520"/>
        <v>550842.04010412877</v>
      </c>
      <c r="AD713" s="50">
        <f t="shared" si="508"/>
        <v>4180487.7435758449</v>
      </c>
      <c r="AE713" s="51">
        <f t="shared" si="509"/>
        <v>10</v>
      </c>
      <c r="AF713" s="51" t="str">
        <f t="shared" si="510"/>
        <v>S</v>
      </c>
      <c r="AG713" s="40">
        <f t="shared" si="511"/>
        <v>-122</v>
      </c>
      <c r="AH713" s="41">
        <f t="shared" si="512"/>
        <v>-25</v>
      </c>
      <c r="AI713" s="42">
        <f t="shared" si="513"/>
        <v>-21.771000000000001</v>
      </c>
      <c r="AJ713" s="40">
        <f t="shared" si="514"/>
        <v>37</v>
      </c>
      <c r="AK713" s="41">
        <f t="shared" si="515"/>
        <v>46</v>
      </c>
      <c r="AL713" s="42">
        <f t="shared" si="516"/>
        <v>13.114000000000001</v>
      </c>
      <c r="AM713" s="43" t="str">
        <f t="shared" si="517"/>
        <v>-37º -46' -13,114" S</v>
      </c>
      <c r="AN713" s="43" t="str">
        <f t="shared" si="518"/>
        <v>122º 25' 21,771" W</v>
      </c>
      <c r="AO713" s="43" t="str">
        <f t="shared" si="519"/>
        <v>10 S 550842 4180488</v>
      </c>
    </row>
    <row r="714" spans="5:41" x14ac:dyDescent="0.25">
      <c r="E714" s="53">
        <v>37.801952999999997</v>
      </c>
      <c r="F714" s="53">
        <v>-122.46360900000001</v>
      </c>
      <c r="G714" s="52">
        <f t="shared" ref="G714:G777" si="522">F714*PI()/180</f>
        <v>-2.1373931909249606</v>
      </c>
      <c r="H714" s="52">
        <f t="shared" ref="H714:H777" si="523">E714*PI()/180</f>
        <v>0.65976854353414793</v>
      </c>
      <c r="I714" s="52">
        <f t="shared" ref="I714:I777" si="524">TRUNC((F714/6)+31)</f>
        <v>10</v>
      </c>
      <c r="J714" s="52">
        <f t="shared" ref="J714:J777" si="525">6*I714-183</f>
        <v>-123</v>
      </c>
      <c r="K714" s="52">
        <f t="shared" ref="K714:K777" si="526">+G714-((J714*PI())/180)</f>
        <v>9.3617890280648375E-3</v>
      </c>
      <c r="L714" s="52">
        <f t="shared" ref="L714:L777" si="527">COS(H714)*SIN(K714)</f>
        <v>7.3969608872806285E-3</v>
      </c>
      <c r="M714" s="52">
        <f t="shared" ref="M714:M777" si="528">(1/2)*LN((1+L714)/(1-L714))</f>
        <v>7.3970958000228858E-3</v>
      </c>
      <c r="N714" s="52">
        <f t="shared" ref="N714:N777" si="529">ATAN((TAN(H714))/COS(K714))-H714</f>
        <v>2.1223203256148793E-5</v>
      </c>
      <c r="O714" s="52">
        <f t="shared" si="505"/>
        <v>6383618.1945493324</v>
      </c>
      <c r="P714" s="52">
        <f t="shared" si="506"/>
        <v>1.1511226282127306E-7</v>
      </c>
      <c r="Q714" s="52">
        <f t="shared" ref="Q714:Q777" si="530">SIN(2*H714)</f>
        <v>0.96860011270427293</v>
      </c>
      <c r="R714" s="52">
        <f t="shared" ref="R714:R777" si="531">+Q714*(COS(H714))^2</f>
        <v>0.60470860372306612</v>
      </c>
      <c r="S714" s="52">
        <f t="shared" ref="S714:S777" si="532">H714+(Q714/2)</f>
        <v>1.1440685998862845</v>
      </c>
      <c r="T714" s="52">
        <f t="shared" ref="T714:T777" si="533">((3*S714)+R714)/4</f>
        <v>1.0092286008454798</v>
      </c>
      <c r="U714" s="52">
        <f t="shared" ref="U714:U777" si="534">(5*T714+R714*(COS(H714))^2)/3</f>
        <v>1.8078899328110938</v>
      </c>
      <c r="V714" s="52">
        <f t="shared" si="521"/>
        <v>5.0546225567071803E-3</v>
      </c>
      <c r="W714" s="52">
        <f t="shared" ref="W714:W777" si="535">(5/3)*V714^2</f>
        <v>4.2582015317955055E-5</v>
      </c>
      <c r="X714" s="52">
        <f t="shared" ref="X714:X777" si="536">(35/27)*V714^3</f>
        <v>1.6740578955036711E-7</v>
      </c>
      <c r="Y714" s="52">
        <f t="shared" si="507"/>
        <v>4183841.6512528849</v>
      </c>
      <c r="Z714" s="38" t="str">
        <f t="shared" ref="Z714:Z777" si="537">IF(E714&lt;-72,"C",IF(E714&lt;-64,"D",IF(E714&lt;-56,"E",IF(E714&lt;-48,"F",IF(E714&lt;-40,"G",IF(E714&lt;-32,"H",IF(E714&lt;-24,"J",IF(E714&lt;-16,"K",AA714))))))))</f>
        <v>S</v>
      </c>
      <c r="AA714" s="38" t="str">
        <f t="shared" ref="AA714:AA777" si="538">IF(E714&lt;-8,"L",IF(E714&lt;0,"M",IF(E714&lt;8,"N",IF(E714&lt;16,"P",IF(E714&lt;24,"Q",IF(E714&lt;32,"R",IF(E714&lt;40,"S",IF(E714&lt;48,"T","no"))))))))</f>
        <v>S</v>
      </c>
      <c r="AB714" s="38" t="str">
        <f t="shared" ref="AB714:AB777" si="539">IF(E714&lt;56,"U",IF(E714&lt;64,"V",IF(E714&lt;72,"W",IF(E714&lt;84,"X","no"))))</f>
        <v>U</v>
      </c>
      <c r="AC714" s="50">
        <f t="shared" si="520"/>
        <v>547220.23714772658</v>
      </c>
      <c r="AD714" s="50">
        <f t="shared" si="508"/>
        <v>4183977.1320949332</v>
      </c>
      <c r="AE714" s="51">
        <f t="shared" si="509"/>
        <v>10</v>
      </c>
      <c r="AF714" s="51" t="str">
        <f t="shared" si="510"/>
        <v>S</v>
      </c>
      <c r="AG714" s="40">
        <f t="shared" si="511"/>
        <v>-122</v>
      </c>
      <c r="AH714" s="41">
        <f t="shared" si="512"/>
        <v>-27</v>
      </c>
      <c r="AI714" s="42">
        <f t="shared" si="513"/>
        <v>-48.991999999999997</v>
      </c>
      <c r="AJ714" s="40">
        <f t="shared" si="514"/>
        <v>37</v>
      </c>
      <c r="AK714" s="41">
        <f t="shared" si="515"/>
        <v>48</v>
      </c>
      <c r="AL714" s="42">
        <f t="shared" si="516"/>
        <v>7.0309999999999997</v>
      </c>
      <c r="AM714" s="43" t="str">
        <f t="shared" si="517"/>
        <v>-37º -48' -7,031" S</v>
      </c>
      <c r="AN714" s="43" t="str">
        <f t="shared" si="518"/>
        <v>122º 27' 48,992" W</v>
      </c>
      <c r="AO714" s="43" t="str">
        <f t="shared" si="519"/>
        <v>10 S 547220 4183977</v>
      </c>
    </row>
    <row r="715" spans="5:41" x14ac:dyDescent="0.25">
      <c r="E715" s="53">
        <v>37.748787</v>
      </c>
      <c r="F715" s="53">
        <v>-122.46116600000001</v>
      </c>
      <c r="G715" s="52">
        <f t="shared" si="522"/>
        <v>-2.1373505525313345</v>
      </c>
      <c r="H715" s="52">
        <f t="shared" si="523"/>
        <v>0.65884062178403269</v>
      </c>
      <c r="I715" s="52">
        <f t="shared" si="524"/>
        <v>10</v>
      </c>
      <c r="J715" s="52">
        <f t="shared" si="525"/>
        <v>-123</v>
      </c>
      <c r="K715" s="52">
        <f t="shared" si="526"/>
        <v>9.4044274216908974E-3</v>
      </c>
      <c r="L715" s="52">
        <f t="shared" si="527"/>
        <v>7.4359949882188154E-3</v>
      </c>
      <c r="M715" s="52">
        <f t="shared" si="528"/>
        <v>7.436132048121497E-3</v>
      </c>
      <c r="N715" s="52">
        <f t="shared" si="529"/>
        <v>2.1406731835260651E-5</v>
      </c>
      <c r="O715" s="52">
        <f t="shared" si="505"/>
        <v>6383598.9463061439</v>
      </c>
      <c r="P715" s="52">
        <f t="shared" si="506"/>
        <v>1.1649785270063138E-7</v>
      </c>
      <c r="Q715" s="52">
        <f t="shared" si="530"/>
        <v>0.96813703799832806</v>
      </c>
      <c r="R715" s="52">
        <f t="shared" si="531"/>
        <v>0.60528944006336582</v>
      </c>
      <c r="S715" s="52">
        <f t="shared" si="532"/>
        <v>1.1429091407831966</v>
      </c>
      <c r="T715" s="52">
        <f t="shared" si="533"/>
        <v>1.0085042156032389</v>
      </c>
      <c r="U715" s="52">
        <f t="shared" si="534"/>
        <v>1.8069847968416848</v>
      </c>
      <c r="V715" s="52">
        <f t="shared" si="521"/>
        <v>5.0546225567071803E-3</v>
      </c>
      <c r="W715" s="52">
        <f t="shared" si="535"/>
        <v>4.2582015317955055E-5</v>
      </c>
      <c r="X715" s="52">
        <f t="shared" si="536"/>
        <v>1.6740578955036711E-7</v>
      </c>
      <c r="Y715" s="52">
        <f t="shared" si="507"/>
        <v>4177942.9987484906</v>
      </c>
      <c r="Z715" s="38" t="str">
        <f t="shared" si="537"/>
        <v>S</v>
      </c>
      <c r="AA715" s="38" t="str">
        <f t="shared" si="538"/>
        <v>S</v>
      </c>
      <c r="AB715" s="38" t="str">
        <f t="shared" si="539"/>
        <v>U</v>
      </c>
      <c r="AC715" s="50">
        <f t="shared" si="520"/>
        <v>547469.28655033826</v>
      </c>
      <c r="AD715" s="50">
        <f t="shared" si="508"/>
        <v>4178079.6507551977</v>
      </c>
      <c r="AE715" s="51">
        <f t="shared" si="509"/>
        <v>10</v>
      </c>
      <c r="AF715" s="51" t="str">
        <f t="shared" si="510"/>
        <v>S</v>
      </c>
      <c r="AG715" s="40">
        <f t="shared" si="511"/>
        <v>-122</v>
      </c>
      <c r="AH715" s="41">
        <f t="shared" si="512"/>
        <v>-27</v>
      </c>
      <c r="AI715" s="42">
        <f t="shared" si="513"/>
        <v>-40.198</v>
      </c>
      <c r="AJ715" s="40">
        <f t="shared" si="514"/>
        <v>37</v>
      </c>
      <c r="AK715" s="41">
        <f t="shared" si="515"/>
        <v>44</v>
      </c>
      <c r="AL715" s="42">
        <f t="shared" si="516"/>
        <v>55.633000000000003</v>
      </c>
      <c r="AM715" s="43" t="str">
        <f t="shared" si="517"/>
        <v>-37º -44' -55,633" S</v>
      </c>
      <c r="AN715" s="43" t="str">
        <f t="shared" si="518"/>
        <v>122º 27' 40,198" W</v>
      </c>
      <c r="AO715" s="43" t="str">
        <f t="shared" si="519"/>
        <v>10 S 547469 4178080</v>
      </c>
    </row>
    <row r="716" spans="5:41" x14ac:dyDescent="0.25">
      <c r="E716" s="53">
        <v>37.783363000000001</v>
      </c>
      <c r="F716" s="53">
        <v>-122.465496</v>
      </c>
      <c r="G716" s="52">
        <f t="shared" si="522"/>
        <v>-2.1374261252879454</v>
      </c>
      <c r="H716" s="52">
        <f t="shared" si="523"/>
        <v>0.65944408682620237</v>
      </c>
      <c r="I716" s="52">
        <f t="shared" si="524"/>
        <v>10</v>
      </c>
      <c r="J716" s="52">
        <f t="shared" si="525"/>
        <v>-123</v>
      </c>
      <c r="K716" s="52">
        <f t="shared" si="526"/>
        <v>9.3288546650800441E-3</v>
      </c>
      <c r="L716" s="52">
        <f t="shared" si="527"/>
        <v>7.3727942791717372E-3</v>
      </c>
      <c r="M716" s="52">
        <f t="shared" si="528"/>
        <v>7.3729278738807035E-3</v>
      </c>
      <c r="N716" s="52">
        <f t="shared" si="529"/>
        <v>2.1070623977936798E-5</v>
      </c>
      <c r="O716" s="52">
        <f t="shared" si="505"/>
        <v>6383611.4631511848</v>
      </c>
      <c r="P716" s="52">
        <f t="shared" si="506"/>
        <v>1.1441886072790697E-7</v>
      </c>
      <c r="Q716" s="52">
        <f t="shared" si="530"/>
        <v>0.96843857342682527</v>
      </c>
      <c r="R716" s="52">
        <f t="shared" si="531"/>
        <v>0.60491207748897202</v>
      </c>
      <c r="S716" s="52">
        <f t="shared" si="532"/>
        <v>1.1436633735396149</v>
      </c>
      <c r="T716" s="52">
        <f t="shared" si="533"/>
        <v>1.0089755495269541</v>
      </c>
      <c r="U716" s="52">
        <f t="shared" si="534"/>
        <v>1.8075738873629872</v>
      </c>
      <c r="V716" s="52">
        <f t="shared" si="521"/>
        <v>5.0546225567071803E-3</v>
      </c>
      <c r="W716" s="52">
        <f t="shared" si="535"/>
        <v>4.2582015317955055E-5</v>
      </c>
      <c r="X716" s="52">
        <f t="shared" si="536"/>
        <v>1.6740578955036711E-7</v>
      </c>
      <c r="Y716" s="52">
        <f t="shared" si="507"/>
        <v>4181779.1249652412</v>
      </c>
      <c r="Z716" s="38" t="str">
        <f t="shared" si="537"/>
        <v>S</v>
      </c>
      <c r="AA716" s="38" t="str">
        <f t="shared" si="538"/>
        <v>S</v>
      </c>
      <c r="AB716" s="38" t="str">
        <f t="shared" si="539"/>
        <v>U</v>
      </c>
      <c r="AC716" s="50">
        <f t="shared" si="520"/>
        <v>547065.90868776757</v>
      </c>
      <c r="AD716" s="50">
        <f t="shared" si="508"/>
        <v>4181913.6316573927</v>
      </c>
      <c r="AE716" s="51">
        <f t="shared" si="509"/>
        <v>10</v>
      </c>
      <c r="AF716" s="51" t="str">
        <f t="shared" si="510"/>
        <v>S</v>
      </c>
      <c r="AG716" s="40">
        <f t="shared" si="511"/>
        <v>-122</v>
      </c>
      <c r="AH716" s="41">
        <f t="shared" si="512"/>
        <v>-27</v>
      </c>
      <c r="AI716" s="42">
        <f t="shared" si="513"/>
        <v>-55.786000000000001</v>
      </c>
      <c r="AJ716" s="40">
        <f t="shared" si="514"/>
        <v>37</v>
      </c>
      <c r="AK716" s="41">
        <f t="shared" si="515"/>
        <v>47</v>
      </c>
      <c r="AL716" s="42">
        <f t="shared" si="516"/>
        <v>0.107</v>
      </c>
      <c r="AM716" s="43" t="str">
        <f t="shared" si="517"/>
        <v>-37º -47' -0,107" S</v>
      </c>
      <c r="AN716" s="43" t="str">
        <f t="shared" si="518"/>
        <v>122º 27' 55,786" W</v>
      </c>
      <c r="AO716" s="43" t="str">
        <f t="shared" si="519"/>
        <v>10 S 547066 4181914</v>
      </c>
    </row>
    <row r="717" spans="5:41" x14ac:dyDescent="0.25">
      <c r="E717" s="53">
        <v>37.795431999999998</v>
      </c>
      <c r="F717" s="53">
        <v>-122.429355</v>
      </c>
      <c r="G717" s="52">
        <f t="shared" si="522"/>
        <v>-2.136795345842982</v>
      </c>
      <c r="H717" s="52">
        <f t="shared" si="523"/>
        <v>0.65965473061362545</v>
      </c>
      <c r="I717" s="52">
        <f t="shared" si="524"/>
        <v>10</v>
      </c>
      <c r="J717" s="52">
        <f t="shared" si="525"/>
        <v>-123</v>
      </c>
      <c r="K717" s="52">
        <f t="shared" si="526"/>
        <v>9.9596341100434138E-3</v>
      </c>
      <c r="L717" s="52">
        <f t="shared" si="527"/>
        <v>7.8700113546231742E-3</v>
      </c>
      <c r="M717" s="52">
        <f t="shared" si="528"/>
        <v>7.8701738424991532E-3</v>
      </c>
      <c r="N717" s="52">
        <f t="shared" si="529"/>
        <v>2.4019046604539795E-5</v>
      </c>
      <c r="O717" s="52">
        <f t="shared" si="505"/>
        <v>6383615.8331793128</v>
      </c>
      <c r="P717" s="52">
        <f t="shared" si="506"/>
        <v>1.3033001132959576E-7</v>
      </c>
      <c r="Q717" s="52">
        <f t="shared" si="530"/>
        <v>0.96854349439719067</v>
      </c>
      <c r="R717" s="52">
        <f t="shared" si="531"/>
        <v>0.60478002458587432</v>
      </c>
      <c r="S717" s="52">
        <f t="shared" si="532"/>
        <v>1.1439264778122209</v>
      </c>
      <c r="T717" s="52">
        <f t="shared" si="533"/>
        <v>1.0091398645056342</v>
      </c>
      <c r="U717" s="52">
        <f t="shared" si="534"/>
        <v>1.8077791247176778</v>
      </c>
      <c r="V717" s="52">
        <f t="shared" si="521"/>
        <v>5.0546225567071803E-3</v>
      </c>
      <c r="W717" s="52">
        <f t="shared" si="535"/>
        <v>4.2582015317955055E-5</v>
      </c>
      <c r="X717" s="52">
        <f t="shared" si="536"/>
        <v>1.6740578955036711E-7</v>
      </c>
      <c r="Y717" s="52">
        <f t="shared" si="507"/>
        <v>4183118.1575609441</v>
      </c>
      <c r="Z717" s="38" t="str">
        <f t="shared" si="537"/>
        <v>S</v>
      </c>
      <c r="AA717" s="38" t="str">
        <f t="shared" si="538"/>
        <v>S</v>
      </c>
      <c r="AB717" s="38" t="str">
        <f t="shared" si="539"/>
        <v>U</v>
      </c>
      <c r="AC717" s="50">
        <f t="shared" si="520"/>
        <v>550240.16853345174</v>
      </c>
      <c r="AD717" s="50">
        <f t="shared" si="508"/>
        <v>4183271.4859471298</v>
      </c>
      <c r="AE717" s="51">
        <f t="shared" si="509"/>
        <v>10</v>
      </c>
      <c r="AF717" s="51" t="str">
        <f t="shared" si="510"/>
        <v>S</v>
      </c>
      <c r="AG717" s="40">
        <f t="shared" si="511"/>
        <v>-122</v>
      </c>
      <c r="AH717" s="41">
        <f t="shared" si="512"/>
        <v>-25</v>
      </c>
      <c r="AI717" s="42">
        <f t="shared" si="513"/>
        <v>-45.677999999999997</v>
      </c>
      <c r="AJ717" s="40">
        <f t="shared" si="514"/>
        <v>37</v>
      </c>
      <c r="AK717" s="41">
        <f t="shared" si="515"/>
        <v>47</v>
      </c>
      <c r="AL717" s="42">
        <f t="shared" si="516"/>
        <v>43.555</v>
      </c>
      <c r="AM717" s="43" t="str">
        <f t="shared" si="517"/>
        <v>-37º -47' -43,555" S</v>
      </c>
      <c r="AN717" s="43" t="str">
        <f t="shared" si="518"/>
        <v>122º 25' 45,678" W</v>
      </c>
      <c r="AO717" s="43" t="str">
        <f t="shared" si="519"/>
        <v>10 S 550240 4183271</v>
      </c>
    </row>
    <row r="718" spans="5:41" x14ac:dyDescent="0.25">
      <c r="E718" s="53">
        <v>37.750731000000002</v>
      </c>
      <c r="F718" s="53">
        <v>-122.456694</v>
      </c>
      <c r="G718" s="52">
        <f t="shared" si="522"/>
        <v>-2.1372725014071849</v>
      </c>
      <c r="H718" s="52">
        <f t="shared" si="523"/>
        <v>0.6588745509846915</v>
      </c>
      <c r="I718" s="52">
        <f t="shared" si="524"/>
        <v>10</v>
      </c>
      <c r="J718" s="52">
        <f t="shared" si="525"/>
        <v>-123</v>
      </c>
      <c r="K718" s="52">
        <f t="shared" si="526"/>
        <v>9.4824785458405003E-3</v>
      </c>
      <c r="L718" s="52">
        <f t="shared" si="527"/>
        <v>7.4975104916521554E-3</v>
      </c>
      <c r="M718" s="52">
        <f t="shared" si="528"/>
        <v>7.4976509814021954E-3</v>
      </c>
      <c r="N718" s="52">
        <f t="shared" si="529"/>
        <v>2.1763921757012028E-5</v>
      </c>
      <c r="O718" s="52">
        <f t="shared" si="505"/>
        <v>6383599.6499474272</v>
      </c>
      <c r="P718" s="52">
        <f t="shared" si="506"/>
        <v>1.1842717120545592E-7</v>
      </c>
      <c r="Q718" s="52">
        <f t="shared" si="530"/>
        <v>0.96815402893779601</v>
      </c>
      <c r="R718" s="52">
        <f t="shared" si="531"/>
        <v>0.60526826066234063</v>
      </c>
      <c r="S718" s="52">
        <f t="shared" si="532"/>
        <v>1.1429515654535896</v>
      </c>
      <c r="T718" s="52">
        <f t="shared" si="533"/>
        <v>1.0085307392557772</v>
      </c>
      <c r="U718" s="52">
        <f t="shared" si="534"/>
        <v>1.8070179617024895</v>
      </c>
      <c r="V718" s="52">
        <f t="shared" si="521"/>
        <v>5.0546225567071803E-3</v>
      </c>
      <c r="W718" s="52">
        <f t="shared" si="535"/>
        <v>4.2582015317955055E-5</v>
      </c>
      <c r="X718" s="52">
        <f t="shared" si="536"/>
        <v>1.6740578955036711E-7</v>
      </c>
      <c r="Y718" s="52">
        <f t="shared" si="507"/>
        <v>4178158.6803966267</v>
      </c>
      <c r="Z718" s="38" t="str">
        <f t="shared" si="537"/>
        <v>S</v>
      </c>
      <c r="AA718" s="38" t="str">
        <f t="shared" si="538"/>
        <v>S</v>
      </c>
      <c r="AB718" s="38" t="str">
        <f t="shared" si="539"/>
        <v>U</v>
      </c>
      <c r="AC718" s="50">
        <f t="shared" si="520"/>
        <v>547862.0040696942</v>
      </c>
      <c r="AD718" s="50">
        <f t="shared" si="508"/>
        <v>4178297.6125763897</v>
      </c>
      <c r="AE718" s="51">
        <f t="shared" si="509"/>
        <v>10</v>
      </c>
      <c r="AF718" s="51" t="str">
        <f t="shared" si="510"/>
        <v>S</v>
      </c>
      <c r="AG718" s="40">
        <f t="shared" si="511"/>
        <v>-122</v>
      </c>
      <c r="AH718" s="41">
        <f t="shared" si="512"/>
        <v>-27</v>
      </c>
      <c r="AI718" s="42">
        <f t="shared" si="513"/>
        <v>-24.097999999999999</v>
      </c>
      <c r="AJ718" s="40">
        <f t="shared" si="514"/>
        <v>37</v>
      </c>
      <c r="AK718" s="41">
        <f t="shared" si="515"/>
        <v>45</v>
      </c>
      <c r="AL718" s="42">
        <f t="shared" si="516"/>
        <v>2.6320000000000001</v>
      </c>
      <c r="AM718" s="43" t="str">
        <f t="shared" si="517"/>
        <v>-37º -45' -2,632" S</v>
      </c>
      <c r="AN718" s="43" t="str">
        <f t="shared" si="518"/>
        <v>122º 27' 24,098" W</v>
      </c>
      <c r="AO718" s="43" t="str">
        <f t="shared" si="519"/>
        <v>10 S 547862 4178298</v>
      </c>
    </row>
    <row r="719" spans="5:41" x14ac:dyDescent="0.25">
      <c r="E719" s="53">
        <v>37.738920999999998</v>
      </c>
      <c r="F719" s="53">
        <v>-122.469522</v>
      </c>
      <c r="G719" s="52">
        <f t="shared" si="522"/>
        <v>-2.137496392243631</v>
      </c>
      <c r="H719" s="52">
        <f t="shared" si="523"/>
        <v>0.65866842760003097</v>
      </c>
      <c r="I719" s="52">
        <f t="shared" si="524"/>
        <v>10</v>
      </c>
      <c r="J719" s="52">
        <f t="shared" si="525"/>
        <v>-123</v>
      </c>
      <c r="K719" s="52">
        <f t="shared" si="526"/>
        <v>9.2585877093944724E-3</v>
      </c>
      <c r="L719" s="52">
        <f t="shared" si="527"/>
        <v>7.3216600722967604E-3</v>
      </c>
      <c r="M719" s="52">
        <f t="shared" si="528"/>
        <v>7.3217909065317619E-3</v>
      </c>
      <c r="N719" s="52">
        <f t="shared" si="529"/>
        <v>2.0746085245049173E-5</v>
      </c>
      <c r="O719" s="52">
        <f t="shared" si="505"/>
        <v>6383595.3754482865</v>
      </c>
      <c r="P719" s="52">
        <f t="shared" si="506"/>
        <v>1.129728693324206E-7</v>
      </c>
      <c r="Q719" s="52">
        <f t="shared" si="530"/>
        <v>0.96805073850947265</v>
      </c>
      <c r="R719" s="52">
        <f t="shared" si="531"/>
        <v>0.60539685890937378</v>
      </c>
      <c r="S719" s="52">
        <f t="shared" si="532"/>
        <v>1.1426937968547672</v>
      </c>
      <c r="T719" s="52">
        <f t="shared" si="533"/>
        <v>1.0083695623684188</v>
      </c>
      <c r="U719" s="52">
        <f t="shared" si="534"/>
        <v>1.8068164011605328</v>
      </c>
      <c r="V719" s="52">
        <f t="shared" si="521"/>
        <v>5.0546225567071803E-3</v>
      </c>
      <c r="W719" s="52">
        <f t="shared" si="535"/>
        <v>4.2582015317955055E-5</v>
      </c>
      <c r="X719" s="52">
        <f t="shared" si="536"/>
        <v>1.6740578955036711E-7</v>
      </c>
      <c r="Y719" s="52">
        <f t="shared" si="507"/>
        <v>4176848.3932941756</v>
      </c>
      <c r="Z719" s="38" t="str">
        <f t="shared" si="537"/>
        <v>S</v>
      </c>
      <c r="AA719" s="38" t="str">
        <f t="shared" si="538"/>
        <v>S</v>
      </c>
      <c r="AB719" s="38" t="str">
        <f t="shared" si="539"/>
        <v>U</v>
      </c>
      <c r="AC719" s="50">
        <f t="shared" si="520"/>
        <v>546739.35233102832</v>
      </c>
      <c r="AD719" s="50">
        <f t="shared" si="508"/>
        <v>4176980.8279229659</v>
      </c>
      <c r="AE719" s="51">
        <f t="shared" si="509"/>
        <v>10</v>
      </c>
      <c r="AF719" s="51" t="str">
        <f t="shared" si="510"/>
        <v>S</v>
      </c>
      <c r="AG719" s="40">
        <f t="shared" si="511"/>
        <v>-122</v>
      </c>
      <c r="AH719" s="41">
        <f t="shared" si="512"/>
        <v>-28</v>
      </c>
      <c r="AI719" s="42">
        <f t="shared" si="513"/>
        <v>-10.279</v>
      </c>
      <c r="AJ719" s="40">
        <f t="shared" si="514"/>
        <v>37</v>
      </c>
      <c r="AK719" s="41">
        <f t="shared" si="515"/>
        <v>44</v>
      </c>
      <c r="AL719" s="42">
        <f t="shared" si="516"/>
        <v>20.116</v>
      </c>
      <c r="AM719" s="43" t="str">
        <f t="shared" si="517"/>
        <v>-37º -44' -20,116" S</v>
      </c>
      <c r="AN719" s="43" t="str">
        <f t="shared" si="518"/>
        <v>122º 28' 10,279" W</v>
      </c>
      <c r="AO719" s="43" t="str">
        <f t="shared" si="519"/>
        <v>10 S 546739 4176981</v>
      </c>
    </row>
    <row r="720" spans="5:41" x14ac:dyDescent="0.25">
      <c r="E720" s="53">
        <v>37.748145999999998</v>
      </c>
      <c r="F720" s="53">
        <v>-122.433632</v>
      </c>
      <c r="G720" s="52">
        <f t="shared" si="522"/>
        <v>-2.1368699935750901</v>
      </c>
      <c r="H720" s="52">
        <f t="shared" si="523"/>
        <v>0.65882943422352735</v>
      </c>
      <c r="I720" s="52">
        <f t="shared" si="524"/>
        <v>10</v>
      </c>
      <c r="J720" s="52">
        <f t="shared" si="525"/>
        <v>-123</v>
      </c>
      <c r="K720" s="52">
        <f t="shared" si="526"/>
        <v>9.8849863779353342E-3</v>
      </c>
      <c r="L720" s="52">
        <f t="shared" si="527"/>
        <v>7.816024197565977E-3</v>
      </c>
      <c r="M720" s="52">
        <f t="shared" si="528"/>
        <v>7.8161833643165066E-3</v>
      </c>
      <c r="N720" s="52">
        <f t="shared" si="529"/>
        <v>2.3650275832620693E-5</v>
      </c>
      <c r="O720" s="52">
        <f t="shared" si="505"/>
        <v>6383598.7142954953</v>
      </c>
      <c r="P720" s="52">
        <f t="shared" si="506"/>
        <v>1.2871250304810749E-7</v>
      </c>
      <c r="Q720" s="52">
        <f t="shared" si="530"/>
        <v>0.9681314345558738</v>
      </c>
      <c r="R720" s="52">
        <f t="shared" si="531"/>
        <v>0.60529642262230687</v>
      </c>
      <c r="S720" s="52">
        <f t="shared" si="532"/>
        <v>1.1428951515014643</v>
      </c>
      <c r="T720" s="52">
        <f t="shared" si="533"/>
        <v>1.008495469281675</v>
      </c>
      <c r="U720" s="52">
        <f t="shared" si="534"/>
        <v>1.8069738601628236</v>
      </c>
      <c r="V720" s="52">
        <f t="shared" si="521"/>
        <v>5.0546225567071803E-3</v>
      </c>
      <c r="W720" s="52">
        <f t="shared" si="535"/>
        <v>4.2582015317955055E-5</v>
      </c>
      <c r="X720" s="52">
        <f t="shared" si="536"/>
        <v>1.6740578955036711E-7</v>
      </c>
      <c r="Y720" s="52">
        <f t="shared" si="507"/>
        <v>4177871.8815128631</v>
      </c>
      <c r="Z720" s="38" t="str">
        <f t="shared" si="537"/>
        <v>S</v>
      </c>
      <c r="AA720" s="38" t="str">
        <f t="shared" si="538"/>
        <v>S</v>
      </c>
      <c r="AB720" s="38" t="str">
        <f t="shared" si="539"/>
        <v>U</v>
      </c>
      <c r="AC720" s="50">
        <f t="shared" si="520"/>
        <v>549895.38021586835</v>
      </c>
      <c r="AD720" s="50">
        <f t="shared" si="508"/>
        <v>4178022.8554026932</v>
      </c>
      <c r="AE720" s="51">
        <f t="shared" si="509"/>
        <v>10</v>
      </c>
      <c r="AF720" s="51" t="str">
        <f t="shared" si="510"/>
        <v>S</v>
      </c>
      <c r="AG720" s="40">
        <f t="shared" si="511"/>
        <v>-122</v>
      </c>
      <c r="AH720" s="41">
        <f t="shared" si="512"/>
        <v>-26</v>
      </c>
      <c r="AI720" s="42">
        <f t="shared" si="513"/>
        <v>-1.075</v>
      </c>
      <c r="AJ720" s="40">
        <f t="shared" si="514"/>
        <v>37</v>
      </c>
      <c r="AK720" s="41">
        <f t="shared" si="515"/>
        <v>44</v>
      </c>
      <c r="AL720" s="42">
        <f t="shared" si="516"/>
        <v>53.326000000000001</v>
      </c>
      <c r="AM720" s="43" t="str">
        <f t="shared" si="517"/>
        <v>-37º -44' -53,326" S</v>
      </c>
      <c r="AN720" s="43" t="str">
        <f t="shared" si="518"/>
        <v>122º 26' 1,075" W</v>
      </c>
      <c r="AO720" s="43" t="str">
        <f t="shared" si="519"/>
        <v>10 S 549895 4178023</v>
      </c>
    </row>
    <row r="721" spans="5:41" x14ac:dyDescent="0.25">
      <c r="E721" s="53">
        <v>37.734603881836001</v>
      </c>
      <c r="F721" s="53">
        <v>-122.42958068848</v>
      </c>
      <c r="G721" s="52">
        <f t="shared" si="522"/>
        <v>-2.1367992848500421</v>
      </c>
      <c r="H721" s="52">
        <f t="shared" si="523"/>
        <v>0.65859307967387148</v>
      </c>
      <c r="I721" s="52">
        <f t="shared" si="524"/>
        <v>10</v>
      </c>
      <c r="J721" s="52">
        <f t="shared" si="525"/>
        <v>-123</v>
      </c>
      <c r="K721" s="52">
        <f t="shared" si="526"/>
        <v>9.9556951029833307E-3</v>
      </c>
      <c r="L721" s="52">
        <f t="shared" si="527"/>
        <v>7.8733717874092998E-3</v>
      </c>
      <c r="M721" s="52">
        <f t="shared" si="528"/>
        <v>7.8735344835225204E-3</v>
      </c>
      <c r="N721" s="52">
        <f t="shared" si="529"/>
        <v>2.3986905332007424E-5</v>
      </c>
      <c r="O721" s="52">
        <f t="shared" si="505"/>
        <v>6383593.8130310411</v>
      </c>
      <c r="P721" s="52">
        <f t="shared" si="506"/>
        <v>1.3065608246538291E-7</v>
      </c>
      <c r="Q721" s="52">
        <f t="shared" si="530"/>
        <v>0.96801293987017178</v>
      </c>
      <c r="R721" s="52">
        <f t="shared" si="531"/>
        <v>0.60544382658358586</v>
      </c>
      <c r="S721" s="52">
        <f t="shared" si="532"/>
        <v>1.1425995496089574</v>
      </c>
      <c r="T721" s="52">
        <f t="shared" si="533"/>
        <v>1.0083106188526145</v>
      </c>
      <c r="U721" s="52">
        <f t="shared" si="534"/>
        <v>1.8067426729994718</v>
      </c>
      <c r="V721" s="52">
        <f t="shared" si="521"/>
        <v>5.0546225567071803E-3</v>
      </c>
      <c r="W721" s="52">
        <f t="shared" si="535"/>
        <v>4.2582015317955055E-5</v>
      </c>
      <c r="X721" s="52">
        <f t="shared" si="536"/>
        <v>1.6740578955036711E-7</v>
      </c>
      <c r="Y721" s="52">
        <f t="shared" si="507"/>
        <v>4176369.4215336516</v>
      </c>
      <c r="Z721" s="38" t="str">
        <f t="shared" si="537"/>
        <v>S</v>
      </c>
      <c r="AA721" s="38" t="str">
        <f t="shared" si="538"/>
        <v>S</v>
      </c>
      <c r="AB721" s="38" t="str">
        <f t="shared" si="539"/>
        <v>U</v>
      </c>
      <c r="AC721" s="50">
        <f t="shared" si="520"/>
        <v>550261.44820468884</v>
      </c>
      <c r="AD721" s="50">
        <f t="shared" si="508"/>
        <v>4176522.5442141294</v>
      </c>
      <c r="AE721" s="51">
        <f t="shared" si="509"/>
        <v>10</v>
      </c>
      <c r="AF721" s="51" t="str">
        <f t="shared" si="510"/>
        <v>S</v>
      </c>
      <c r="AG721" s="40">
        <f t="shared" si="511"/>
        <v>-122</v>
      </c>
      <c r="AH721" s="41">
        <f t="shared" si="512"/>
        <v>-25</v>
      </c>
      <c r="AI721" s="42">
        <f t="shared" si="513"/>
        <v>-46.49</v>
      </c>
      <c r="AJ721" s="40">
        <f t="shared" si="514"/>
        <v>37</v>
      </c>
      <c r="AK721" s="41">
        <f t="shared" si="515"/>
        <v>44</v>
      </c>
      <c r="AL721" s="42">
        <f t="shared" si="516"/>
        <v>4.5739999999999998</v>
      </c>
      <c r="AM721" s="43" t="str">
        <f t="shared" si="517"/>
        <v>-37º -44' -4,574" S</v>
      </c>
      <c r="AN721" s="43" t="str">
        <f t="shared" si="518"/>
        <v>122º 25' 46,49" W</v>
      </c>
      <c r="AO721" s="43" t="str">
        <f t="shared" si="519"/>
        <v>10 S 550261 4176523</v>
      </c>
    </row>
    <row r="722" spans="5:41" x14ac:dyDescent="0.25">
      <c r="E722" s="53">
        <v>37.800930999999999</v>
      </c>
      <c r="F722" s="53">
        <v>-122.436921</v>
      </c>
      <c r="G722" s="52">
        <f t="shared" si="522"/>
        <v>-2.1369273974541882</v>
      </c>
      <c r="H722" s="52">
        <f t="shared" si="523"/>
        <v>0.65975070626919252</v>
      </c>
      <c r="I722" s="52">
        <f t="shared" si="524"/>
        <v>10</v>
      </c>
      <c r="J722" s="52">
        <f t="shared" si="525"/>
        <v>-123</v>
      </c>
      <c r="K722" s="52">
        <f t="shared" si="526"/>
        <v>9.8275824988371951E-3</v>
      </c>
      <c r="L722" s="52">
        <f t="shared" si="527"/>
        <v>7.7650907004667528E-3</v>
      </c>
      <c r="M722" s="52">
        <f t="shared" si="528"/>
        <v>7.7652467757228063E-3</v>
      </c>
      <c r="N722" s="52">
        <f t="shared" si="529"/>
        <v>2.3387486053572104E-5</v>
      </c>
      <c r="O722" s="52">
        <f t="shared" si="505"/>
        <v>6383617.8244556701</v>
      </c>
      <c r="P722" s="52">
        <f t="shared" si="506"/>
        <v>1.2685910610397499E-7</v>
      </c>
      <c r="Q722" s="52">
        <f t="shared" si="530"/>
        <v>0.96859124254873963</v>
      </c>
      <c r="R722" s="52">
        <f t="shared" si="531"/>
        <v>0.60471980042473028</v>
      </c>
      <c r="S722" s="52">
        <f t="shared" si="532"/>
        <v>1.1440463275435624</v>
      </c>
      <c r="T722" s="52">
        <f t="shared" si="533"/>
        <v>1.0092146957638544</v>
      </c>
      <c r="U722" s="52">
        <f t="shared" si="534"/>
        <v>1.8078725703542176</v>
      </c>
      <c r="V722" s="52">
        <f t="shared" si="521"/>
        <v>5.0546225567071803E-3</v>
      </c>
      <c r="W722" s="52">
        <f t="shared" si="535"/>
        <v>4.2582015317955055E-5</v>
      </c>
      <c r="X722" s="52">
        <f t="shared" si="536"/>
        <v>1.6740578955036711E-7</v>
      </c>
      <c r="Y722" s="52">
        <f t="shared" si="507"/>
        <v>4183728.2620642418</v>
      </c>
      <c r="Z722" s="38" t="str">
        <f t="shared" si="537"/>
        <v>S</v>
      </c>
      <c r="AA722" s="38" t="str">
        <f t="shared" si="538"/>
        <v>S</v>
      </c>
      <c r="AB722" s="38" t="str">
        <f t="shared" si="539"/>
        <v>U</v>
      </c>
      <c r="AC722" s="50">
        <f t="shared" si="520"/>
        <v>549570.36982495186</v>
      </c>
      <c r="AD722" s="50">
        <f t="shared" si="508"/>
        <v>4183877.5588560221</v>
      </c>
      <c r="AE722" s="51">
        <f t="shared" si="509"/>
        <v>10</v>
      </c>
      <c r="AF722" s="51" t="str">
        <f t="shared" si="510"/>
        <v>S</v>
      </c>
      <c r="AG722" s="40">
        <f t="shared" si="511"/>
        <v>-122</v>
      </c>
      <c r="AH722" s="41">
        <f t="shared" si="512"/>
        <v>-26</v>
      </c>
      <c r="AI722" s="42">
        <f t="shared" si="513"/>
        <v>-12.916</v>
      </c>
      <c r="AJ722" s="40">
        <f t="shared" si="514"/>
        <v>37</v>
      </c>
      <c r="AK722" s="41">
        <f t="shared" si="515"/>
        <v>48</v>
      </c>
      <c r="AL722" s="42">
        <f t="shared" si="516"/>
        <v>3.3519999999999999</v>
      </c>
      <c r="AM722" s="43" t="str">
        <f t="shared" si="517"/>
        <v>-37º -48' -3,352" S</v>
      </c>
      <c r="AN722" s="43" t="str">
        <f t="shared" si="518"/>
        <v>122º 26' 12,916" W</v>
      </c>
      <c r="AO722" s="43" t="str">
        <f t="shared" si="519"/>
        <v>10 S 549570 4183878</v>
      </c>
    </row>
    <row r="723" spans="5:41" x14ac:dyDescent="0.25">
      <c r="E723" s="53">
        <v>37.763995000000001</v>
      </c>
      <c r="F723" s="53">
        <v>-122.468514</v>
      </c>
      <c r="G723" s="52">
        <f t="shared" si="522"/>
        <v>-2.1374787993247706</v>
      </c>
      <c r="H723" s="52">
        <f t="shared" si="523"/>
        <v>0.659106051456676</v>
      </c>
      <c r="I723" s="52">
        <f t="shared" si="524"/>
        <v>10</v>
      </c>
      <c r="J723" s="52">
        <f t="shared" si="525"/>
        <v>-123</v>
      </c>
      <c r="K723" s="52">
        <f t="shared" si="526"/>
        <v>9.2761806282548598E-3</v>
      </c>
      <c r="L723" s="52">
        <f t="shared" si="527"/>
        <v>7.3330867662323163E-3</v>
      </c>
      <c r="M723" s="52">
        <f t="shared" si="528"/>
        <v>7.3332182140042031E-3</v>
      </c>
      <c r="N723" s="52">
        <f t="shared" si="529"/>
        <v>2.0829717010228954E-5</v>
      </c>
      <c r="O723" s="52">
        <f t="shared" si="505"/>
        <v>6383604.4512593327</v>
      </c>
      <c r="P723" s="52">
        <f t="shared" si="506"/>
        <v>1.1324900616986291E-7</v>
      </c>
      <c r="Q723" s="52">
        <f t="shared" si="530"/>
        <v>0.96826983990236781</v>
      </c>
      <c r="R723" s="52">
        <f t="shared" si="531"/>
        <v>0.60512363361164878</v>
      </c>
      <c r="S723" s="52">
        <f t="shared" si="532"/>
        <v>1.14324097140786</v>
      </c>
      <c r="T723" s="52">
        <f t="shared" si="533"/>
        <v>1.0087116369588072</v>
      </c>
      <c r="U723" s="52">
        <f t="shared" si="534"/>
        <v>1.8072441075632037</v>
      </c>
      <c r="V723" s="52">
        <f t="shared" si="521"/>
        <v>5.0546225567071803E-3</v>
      </c>
      <c r="W723" s="52">
        <f t="shared" si="535"/>
        <v>4.2582015317955055E-5</v>
      </c>
      <c r="X723" s="52">
        <f t="shared" si="536"/>
        <v>1.6740578955036711E-7</v>
      </c>
      <c r="Y723" s="52">
        <f t="shared" si="507"/>
        <v>4179630.2879487746</v>
      </c>
      <c r="Z723" s="38" t="str">
        <f t="shared" si="537"/>
        <v>S</v>
      </c>
      <c r="AA723" s="38" t="str">
        <f t="shared" si="538"/>
        <v>S</v>
      </c>
      <c r="AB723" s="38" t="str">
        <f t="shared" si="539"/>
        <v>U</v>
      </c>
      <c r="AC723" s="50">
        <f t="shared" si="520"/>
        <v>546812.3662001245</v>
      </c>
      <c r="AD723" s="50">
        <f t="shared" si="508"/>
        <v>4179763.256638058</v>
      </c>
      <c r="AE723" s="51">
        <f t="shared" si="509"/>
        <v>10</v>
      </c>
      <c r="AF723" s="51" t="str">
        <f t="shared" si="510"/>
        <v>S</v>
      </c>
      <c r="AG723" s="40">
        <f t="shared" si="511"/>
        <v>-122</v>
      </c>
      <c r="AH723" s="41">
        <f t="shared" si="512"/>
        <v>-28</v>
      </c>
      <c r="AI723" s="42">
        <f t="shared" si="513"/>
        <v>-6.65</v>
      </c>
      <c r="AJ723" s="40">
        <f t="shared" si="514"/>
        <v>37</v>
      </c>
      <c r="AK723" s="41">
        <f t="shared" si="515"/>
        <v>45</v>
      </c>
      <c r="AL723" s="42">
        <f t="shared" si="516"/>
        <v>50.381999999999998</v>
      </c>
      <c r="AM723" s="43" t="str">
        <f t="shared" si="517"/>
        <v>-37º -45' -50,382" S</v>
      </c>
      <c r="AN723" s="43" t="str">
        <f t="shared" si="518"/>
        <v>122º 28' 6,65" W</v>
      </c>
      <c r="AO723" s="43" t="str">
        <f t="shared" si="519"/>
        <v>10 S 546812 4179763</v>
      </c>
    </row>
    <row r="724" spans="5:41" x14ac:dyDescent="0.25">
      <c r="E724" s="53">
        <v>37.799149</v>
      </c>
      <c r="F724" s="53">
        <v>-122.426869</v>
      </c>
      <c r="G724" s="52">
        <f t="shared" si="522"/>
        <v>-2.1367519569577778</v>
      </c>
      <c r="H724" s="52">
        <f t="shared" si="523"/>
        <v>0.65971960450192213</v>
      </c>
      <c r="I724" s="52">
        <f t="shared" si="524"/>
        <v>10</v>
      </c>
      <c r="J724" s="52">
        <f t="shared" si="525"/>
        <v>-123</v>
      </c>
      <c r="K724" s="52">
        <f t="shared" si="526"/>
        <v>1.000302299524769E-2</v>
      </c>
      <c r="L724" s="52">
        <f t="shared" si="527"/>
        <v>7.9038980059870628E-3</v>
      </c>
      <c r="M724" s="52">
        <f t="shared" si="528"/>
        <v>7.9040626018845855E-3</v>
      </c>
      <c r="N724" s="52">
        <f t="shared" si="529"/>
        <v>2.4229591358504443E-5</v>
      </c>
      <c r="O724" s="52">
        <f t="shared" si="505"/>
        <v>6383617.1791538503</v>
      </c>
      <c r="P724" s="52">
        <f t="shared" si="506"/>
        <v>1.3144159495107811E-7</v>
      </c>
      <c r="Q724" s="52">
        <f t="shared" si="530"/>
        <v>0.9685757732428798</v>
      </c>
      <c r="R724" s="52">
        <f t="shared" si="531"/>
        <v>0.60473932050004442</v>
      </c>
      <c r="S724" s="52">
        <f t="shared" si="532"/>
        <v>1.144007491123362</v>
      </c>
      <c r="T724" s="52">
        <f t="shared" si="533"/>
        <v>1.0091904484675327</v>
      </c>
      <c r="U724" s="52">
        <f t="shared" si="534"/>
        <v>1.8078422930332907</v>
      </c>
      <c r="V724" s="52">
        <f t="shared" si="521"/>
        <v>5.0546225567071803E-3</v>
      </c>
      <c r="W724" s="52">
        <f t="shared" si="535"/>
        <v>4.2582015317955055E-5</v>
      </c>
      <c r="X724" s="52">
        <f t="shared" si="536"/>
        <v>1.6740578955036711E-7</v>
      </c>
      <c r="Y724" s="52">
        <f t="shared" si="507"/>
        <v>4183530.5521954061</v>
      </c>
      <c r="Z724" s="38" t="str">
        <f t="shared" si="537"/>
        <v>S</v>
      </c>
      <c r="AA724" s="38" t="str">
        <f t="shared" si="538"/>
        <v>S</v>
      </c>
      <c r="AB724" s="38" t="str">
        <f t="shared" si="539"/>
        <v>U</v>
      </c>
      <c r="AC724" s="50">
        <f t="shared" si="520"/>
        <v>550456.51202119258</v>
      </c>
      <c r="AD724" s="50">
        <f t="shared" si="508"/>
        <v>4183685.2246513763</v>
      </c>
      <c r="AE724" s="51">
        <f t="shared" si="509"/>
        <v>10</v>
      </c>
      <c r="AF724" s="51" t="str">
        <f t="shared" si="510"/>
        <v>S</v>
      </c>
      <c r="AG724" s="40">
        <f t="shared" si="511"/>
        <v>-122</v>
      </c>
      <c r="AH724" s="41">
        <f t="shared" si="512"/>
        <v>-25</v>
      </c>
      <c r="AI724" s="42">
        <f t="shared" si="513"/>
        <v>-36.728000000000002</v>
      </c>
      <c r="AJ724" s="40">
        <f t="shared" si="514"/>
        <v>37</v>
      </c>
      <c r="AK724" s="41">
        <f t="shared" si="515"/>
        <v>47</v>
      </c>
      <c r="AL724" s="42">
        <f t="shared" si="516"/>
        <v>56.936</v>
      </c>
      <c r="AM724" s="43" t="str">
        <f t="shared" si="517"/>
        <v>-37º -47' -56,936" S</v>
      </c>
      <c r="AN724" s="43" t="str">
        <f t="shared" si="518"/>
        <v>122º 25' 36,728" W</v>
      </c>
      <c r="AO724" s="43" t="str">
        <f t="shared" si="519"/>
        <v>10 S 550457 4183685</v>
      </c>
    </row>
    <row r="725" spans="5:41" x14ac:dyDescent="0.25">
      <c r="E725" s="53">
        <v>37.782949000000002</v>
      </c>
      <c r="F725" s="53">
        <v>-122.414322</v>
      </c>
      <c r="G725" s="52">
        <f t="shared" si="522"/>
        <v>-2.1365329704965301</v>
      </c>
      <c r="H725" s="52">
        <f t="shared" si="523"/>
        <v>0.65943686116309908</v>
      </c>
      <c r="I725" s="52">
        <f t="shared" si="524"/>
        <v>10</v>
      </c>
      <c r="J725" s="52">
        <f t="shared" si="525"/>
        <v>-123</v>
      </c>
      <c r="K725" s="52">
        <f t="shared" si="526"/>
        <v>1.0222009456495318E-2</v>
      </c>
      <c r="L725" s="52">
        <f t="shared" si="527"/>
        <v>8.0786954410968156E-3</v>
      </c>
      <c r="M725" s="52">
        <f t="shared" si="528"/>
        <v>8.0788712008605795E-3</v>
      </c>
      <c r="N725" s="52">
        <f t="shared" si="529"/>
        <v>2.5298421286512607E-5</v>
      </c>
      <c r="O725" s="52">
        <f t="shared" si="505"/>
        <v>6383611.3132557217</v>
      </c>
      <c r="P725" s="52">
        <f t="shared" si="506"/>
        <v>1.3738011714396389E-7</v>
      </c>
      <c r="Q725" s="52">
        <f t="shared" si="530"/>
        <v>0.96843497129881295</v>
      </c>
      <c r="R725" s="52">
        <f t="shared" si="531"/>
        <v>0.60491660422402305</v>
      </c>
      <c r="S725" s="52">
        <f t="shared" si="532"/>
        <v>1.1436543468125056</v>
      </c>
      <c r="T725" s="52">
        <f t="shared" si="533"/>
        <v>1.0089699111653849</v>
      </c>
      <c r="U725" s="52">
        <f t="shared" si="534"/>
        <v>1.8075668435871426</v>
      </c>
      <c r="V725" s="52">
        <f t="shared" si="521"/>
        <v>5.0546225567071803E-3</v>
      </c>
      <c r="W725" s="52">
        <f t="shared" si="535"/>
        <v>4.2582015317955055E-5</v>
      </c>
      <c r="X725" s="52">
        <f t="shared" si="536"/>
        <v>1.6740578955036711E-7</v>
      </c>
      <c r="Y725" s="52">
        <f t="shared" si="507"/>
        <v>4181733.1925014192</v>
      </c>
      <c r="Z725" s="38" t="str">
        <f t="shared" si="537"/>
        <v>S</v>
      </c>
      <c r="AA725" s="38" t="str">
        <f t="shared" si="538"/>
        <v>S</v>
      </c>
      <c r="AB725" s="38" t="str">
        <f t="shared" si="539"/>
        <v>U</v>
      </c>
      <c r="AC725" s="50">
        <f t="shared" si="520"/>
        <v>551572.37595782231</v>
      </c>
      <c r="AD725" s="50">
        <f t="shared" si="508"/>
        <v>4181894.6878119376</v>
      </c>
      <c r="AE725" s="51">
        <f t="shared" si="509"/>
        <v>10</v>
      </c>
      <c r="AF725" s="51" t="str">
        <f t="shared" si="510"/>
        <v>S</v>
      </c>
      <c r="AG725" s="40">
        <f t="shared" si="511"/>
        <v>-122</v>
      </c>
      <c r="AH725" s="41">
        <f t="shared" si="512"/>
        <v>-24</v>
      </c>
      <c r="AI725" s="42">
        <f t="shared" si="513"/>
        <v>-51.558999999999997</v>
      </c>
      <c r="AJ725" s="40">
        <f t="shared" si="514"/>
        <v>37</v>
      </c>
      <c r="AK725" s="41">
        <f t="shared" si="515"/>
        <v>46</v>
      </c>
      <c r="AL725" s="42">
        <f t="shared" si="516"/>
        <v>58.616</v>
      </c>
      <c r="AM725" s="43" t="str">
        <f t="shared" si="517"/>
        <v>-37º -46' -58,616" S</v>
      </c>
      <c r="AN725" s="43" t="str">
        <f t="shared" si="518"/>
        <v>122º 24' 51,559" W</v>
      </c>
      <c r="AO725" s="43" t="str">
        <f t="shared" si="519"/>
        <v>10 S 551572 4181895</v>
      </c>
    </row>
    <row r="726" spans="5:41" x14ac:dyDescent="0.25">
      <c r="E726" s="53">
        <v>37.771082999999997</v>
      </c>
      <c r="F726" s="53">
        <v>-122.46870199999999</v>
      </c>
      <c r="G726" s="52">
        <f t="shared" si="522"/>
        <v>-2.1374820805437644</v>
      </c>
      <c r="H726" s="52">
        <f t="shared" si="523"/>
        <v>0.65922976039405734</v>
      </c>
      <c r="I726" s="52">
        <f t="shared" si="524"/>
        <v>10</v>
      </c>
      <c r="J726" s="52">
        <f t="shared" si="525"/>
        <v>-123</v>
      </c>
      <c r="K726" s="52">
        <f t="shared" si="526"/>
        <v>9.2728994092610151E-3</v>
      </c>
      <c r="L726" s="52">
        <f t="shared" si="527"/>
        <v>7.3297903760853478E-3</v>
      </c>
      <c r="M726" s="52">
        <f t="shared" si="528"/>
        <v>7.3299216466668335E-3</v>
      </c>
      <c r="N726" s="52">
        <f t="shared" si="529"/>
        <v>2.0816311786076014E-5</v>
      </c>
      <c r="O726" s="52">
        <f t="shared" si="505"/>
        <v>6383607.0172182219</v>
      </c>
      <c r="P726" s="52">
        <f t="shared" si="506"/>
        <v>1.1312552197393939E-7</v>
      </c>
      <c r="Q726" s="52">
        <f t="shared" si="530"/>
        <v>0.96833164172815456</v>
      </c>
      <c r="R726" s="52">
        <f t="shared" si="531"/>
        <v>0.60504626289526575</v>
      </c>
      <c r="S726" s="52">
        <f t="shared" si="532"/>
        <v>1.1433955812581347</v>
      </c>
      <c r="T726" s="52">
        <f t="shared" si="533"/>
        <v>1.0088082516674173</v>
      </c>
      <c r="U726" s="52">
        <f t="shared" si="534"/>
        <v>1.8073648553930717</v>
      </c>
      <c r="V726" s="52">
        <f t="shared" si="521"/>
        <v>5.0546225567071803E-3</v>
      </c>
      <c r="W726" s="52">
        <f t="shared" si="535"/>
        <v>4.2582015317955055E-5</v>
      </c>
      <c r="X726" s="52">
        <f t="shared" si="536"/>
        <v>1.6740578955036711E-7</v>
      </c>
      <c r="Y726" s="52">
        <f t="shared" si="507"/>
        <v>4180416.6851432035</v>
      </c>
      <c r="Z726" s="38" t="str">
        <f t="shared" si="537"/>
        <v>S</v>
      </c>
      <c r="AA726" s="38" t="str">
        <f t="shared" si="538"/>
        <v>S</v>
      </c>
      <c r="AB726" s="38" t="str">
        <f t="shared" si="539"/>
        <v>U</v>
      </c>
      <c r="AC726" s="50">
        <f t="shared" si="520"/>
        <v>546791.34102375375</v>
      </c>
      <c r="AD726" s="50">
        <f t="shared" si="508"/>
        <v>4180549.5683122263</v>
      </c>
      <c r="AE726" s="51">
        <f t="shared" si="509"/>
        <v>10</v>
      </c>
      <c r="AF726" s="51" t="str">
        <f t="shared" si="510"/>
        <v>S</v>
      </c>
      <c r="AG726" s="40">
        <f t="shared" si="511"/>
        <v>-122</v>
      </c>
      <c r="AH726" s="41">
        <f t="shared" si="512"/>
        <v>-28</v>
      </c>
      <c r="AI726" s="42">
        <f t="shared" si="513"/>
        <v>-7.327</v>
      </c>
      <c r="AJ726" s="40">
        <f t="shared" si="514"/>
        <v>37</v>
      </c>
      <c r="AK726" s="41">
        <f t="shared" si="515"/>
        <v>46</v>
      </c>
      <c r="AL726" s="42">
        <f t="shared" si="516"/>
        <v>15.898999999999999</v>
      </c>
      <c r="AM726" s="43" t="str">
        <f t="shared" si="517"/>
        <v>-37º -46' -15,899" S</v>
      </c>
      <c r="AN726" s="43" t="str">
        <f t="shared" si="518"/>
        <v>122º 28' 7,327" W</v>
      </c>
      <c r="AO726" s="43" t="str">
        <f t="shared" si="519"/>
        <v>10 S 546791 4180550</v>
      </c>
    </row>
    <row r="727" spans="5:41" x14ac:dyDescent="0.25">
      <c r="E727" s="53">
        <v>37.722244262695</v>
      </c>
      <c r="F727" s="53">
        <v>-122.45018005371</v>
      </c>
      <c r="G727" s="52">
        <f t="shared" si="522"/>
        <v>-2.1371588115971263</v>
      </c>
      <c r="H727" s="52">
        <f t="shared" si="523"/>
        <v>0.65837736362556853</v>
      </c>
      <c r="I727" s="52">
        <f t="shared" si="524"/>
        <v>10</v>
      </c>
      <c r="J727" s="52">
        <f t="shared" si="525"/>
        <v>-123</v>
      </c>
      <c r="K727" s="52">
        <f t="shared" si="526"/>
        <v>9.5961683558991595E-3</v>
      </c>
      <c r="L727" s="52">
        <f t="shared" si="527"/>
        <v>7.5903188723583292E-3</v>
      </c>
      <c r="M727" s="52">
        <f t="shared" si="528"/>
        <v>7.5904646442607731E-3</v>
      </c>
      <c r="N727" s="52">
        <f t="shared" si="529"/>
        <v>2.2283194934247241E-5</v>
      </c>
      <c r="O727" s="52">
        <f t="shared" si="505"/>
        <v>6383589.3402793966</v>
      </c>
      <c r="P727" s="52">
        <f t="shared" si="506"/>
        <v>1.2147078871573563E-7</v>
      </c>
      <c r="Q727" s="52">
        <f t="shared" si="530"/>
        <v>0.96790460335174233</v>
      </c>
      <c r="R727" s="52">
        <f t="shared" si="531"/>
        <v>0.60557817008253711</v>
      </c>
      <c r="S727" s="52">
        <f t="shared" si="532"/>
        <v>1.1423296653014396</v>
      </c>
      <c r="T727" s="52">
        <f t="shared" si="533"/>
        <v>1.0081417914967139</v>
      </c>
      <c r="U727" s="52">
        <f t="shared" si="534"/>
        <v>1.8065314515570161</v>
      </c>
      <c r="V727" s="52">
        <f t="shared" si="521"/>
        <v>5.0546225567071803E-3</v>
      </c>
      <c r="W727" s="52">
        <f t="shared" si="535"/>
        <v>4.2582015317955055E-5</v>
      </c>
      <c r="X727" s="52">
        <f t="shared" si="536"/>
        <v>1.6740578955036711E-7</v>
      </c>
      <c r="Y727" s="52">
        <f t="shared" si="507"/>
        <v>4174998.1595206186</v>
      </c>
      <c r="Z727" s="38" t="str">
        <f t="shared" si="537"/>
        <v>S</v>
      </c>
      <c r="AA727" s="38" t="str">
        <f t="shared" si="538"/>
        <v>S</v>
      </c>
      <c r="AB727" s="38" t="str">
        <f t="shared" si="539"/>
        <v>U</v>
      </c>
      <c r="AC727" s="50">
        <f t="shared" si="520"/>
        <v>548454.41115280252</v>
      </c>
      <c r="AD727" s="50">
        <f t="shared" si="508"/>
        <v>4175140.4063035469</v>
      </c>
      <c r="AE727" s="51">
        <f t="shared" si="509"/>
        <v>10</v>
      </c>
      <c r="AF727" s="51" t="str">
        <f t="shared" si="510"/>
        <v>S</v>
      </c>
      <c r="AG727" s="40">
        <f t="shared" si="511"/>
        <v>-122</v>
      </c>
      <c r="AH727" s="41">
        <f t="shared" si="512"/>
        <v>-27</v>
      </c>
      <c r="AI727" s="42">
        <f t="shared" si="513"/>
        <v>-0.64800000000000002</v>
      </c>
      <c r="AJ727" s="40">
        <f t="shared" si="514"/>
        <v>37</v>
      </c>
      <c r="AK727" s="41">
        <f t="shared" si="515"/>
        <v>43</v>
      </c>
      <c r="AL727" s="42">
        <f t="shared" si="516"/>
        <v>20.079000000000001</v>
      </c>
      <c r="AM727" s="43" t="str">
        <f t="shared" si="517"/>
        <v>-37º -43' -20,079" S</v>
      </c>
      <c r="AN727" s="43" t="str">
        <f t="shared" si="518"/>
        <v>122º 27' 0,648" W</v>
      </c>
      <c r="AO727" s="43" t="str">
        <f t="shared" si="519"/>
        <v>10 S 548454 4175140</v>
      </c>
    </row>
    <row r="728" spans="5:41" x14ac:dyDescent="0.25">
      <c r="E728" s="53">
        <v>37.769109999999998</v>
      </c>
      <c r="F728" s="53">
        <v>-122.462041</v>
      </c>
      <c r="G728" s="52">
        <f t="shared" si="522"/>
        <v>-2.137365824162289</v>
      </c>
      <c r="H728" s="52">
        <f t="shared" si="523"/>
        <v>0.65919532504791545</v>
      </c>
      <c r="I728" s="52">
        <f t="shared" si="524"/>
        <v>10</v>
      </c>
      <c r="J728" s="52">
        <f t="shared" si="525"/>
        <v>-123</v>
      </c>
      <c r="K728" s="52">
        <f t="shared" si="526"/>
        <v>9.3891557907364032E-3</v>
      </c>
      <c r="L728" s="52">
        <f t="shared" si="527"/>
        <v>7.4218809162489106E-3</v>
      </c>
      <c r="M728" s="52">
        <f t="shared" si="528"/>
        <v>7.4220171971651943E-3</v>
      </c>
      <c r="N728" s="52">
        <f t="shared" si="529"/>
        <v>2.134117272467595E-5</v>
      </c>
      <c r="O728" s="52">
        <f t="shared" si="505"/>
        <v>6383606.3029468227</v>
      </c>
      <c r="P728" s="52">
        <f t="shared" si="506"/>
        <v>1.1599226254492064E-7</v>
      </c>
      <c r="Q728" s="52">
        <f t="shared" si="530"/>
        <v>0.96831444466211036</v>
      </c>
      <c r="R728" s="52">
        <f t="shared" si="531"/>
        <v>0.60506780558743978</v>
      </c>
      <c r="S728" s="52">
        <f t="shared" si="532"/>
        <v>1.1433525473789707</v>
      </c>
      <c r="T728" s="52">
        <f t="shared" si="533"/>
        <v>1.0087813619310879</v>
      </c>
      <c r="U728" s="52">
        <f t="shared" si="534"/>
        <v>1.8073312512684103</v>
      </c>
      <c r="V728" s="52">
        <f t="shared" si="521"/>
        <v>5.0546225567071803E-3</v>
      </c>
      <c r="W728" s="52">
        <f t="shared" si="535"/>
        <v>4.2582015317955055E-5</v>
      </c>
      <c r="X728" s="52">
        <f t="shared" si="536"/>
        <v>1.6740578955036711E-7</v>
      </c>
      <c r="Y728" s="52">
        <f t="shared" si="507"/>
        <v>4180197.7852645759</v>
      </c>
      <c r="Z728" s="38" t="str">
        <f t="shared" si="537"/>
        <v>S</v>
      </c>
      <c r="AA728" s="38" t="str">
        <f t="shared" si="538"/>
        <v>S</v>
      </c>
      <c r="AB728" s="38" t="str">
        <f t="shared" si="539"/>
        <v>U</v>
      </c>
      <c r="AC728" s="50">
        <f t="shared" si="520"/>
        <v>547379.2375922784</v>
      </c>
      <c r="AD728" s="50">
        <f t="shared" si="508"/>
        <v>4180334.0189250954</v>
      </c>
      <c r="AE728" s="51">
        <f t="shared" si="509"/>
        <v>10</v>
      </c>
      <c r="AF728" s="51" t="str">
        <f t="shared" si="510"/>
        <v>S</v>
      </c>
      <c r="AG728" s="40">
        <f t="shared" si="511"/>
        <v>-122</v>
      </c>
      <c r="AH728" s="41">
        <f t="shared" si="512"/>
        <v>-27</v>
      </c>
      <c r="AI728" s="42">
        <f t="shared" si="513"/>
        <v>-43.347999999999999</v>
      </c>
      <c r="AJ728" s="40">
        <f t="shared" si="514"/>
        <v>37</v>
      </c>
      <c r="AK728" s="41">
        <f t="shared" si="515"/>
        <v>46</v>
      </c>
      <c r="AL728" s="42">
        <f t="shared" si="516"/>
        <v>8.7959999999999994</v>
      </c>
      <c r="AM728" s="43" t="str">
        <f t="shared" si="517"/>
        <v>-37º -46' -8,796" S</v>
      </c>
      <c r="AN728" s="43" t="str">
        <f t="shared" si="518"/>
        <v>122º 27' 43,348" W</v>
      </c>
      <c r="AO728" s="43" t="str">
        <f t="shared" si="519"/>
        <v>10 S 547379 4180334</v>
      </c>
    </row>
    <row r="729" spans="5:41" x14ac:dyDescent="0.25">
      <c r="E729" s="53">
        <v>37.770308999999997</v>
      </c>
      <c r="F729" s="53">
        <v>-122.419954</v>
      </c>
      <c r="G729" s="52">
        <f t="shared" si="522"/>
        <v>-2.1366312674400021</v>
      </c>
      <c r="H729" s="52">
        <f t="shared" si="523"/>
        <v>0.65921625154564689</v>
      </c>
      <c r="I729" s="52">
        <f t="shared" si="524"/>
        <v>10</v>
      </c>
      <c r="J729" s="52">
        <f t="shared" si="525"/>
        <v>-123</v>
      </c>
      <c r="K729" s="52">
        <f t="shared" si="526"/>
        <v>1.0123712513023353E-2</v>
      </c>
      <c r="L729" s="52">
        <f t="shared" si="527"/>
        <v>8.0023798286998279E-3</v>
      </c>
      <c r="M729" s="52">
        <f t="shared" si="528"/>
        <v>8.0025506542844519E-3</v>
      </c>
      <c r="N729" s="52">
        <f t="shared" si="529"/>
        <v>2.4811379479849904E-5</v>
      </c>
      <c r="O729" s="52">
        <f t="shared" si="505"/>
        <v>6383606.7370108711</v>
      </c>
      <c r="P729" s="52">
        <f t="shared" si="506"/>
        <v>1.3484283883695871E-7</v>
      </c>
      <c r="Q729" s="52">
        <f t="shared" si="530"/>
        <v>0.96832489593547977</v>
      </c>
      <c r="R729" s="52">
        <f t="shared" si="531"/>
        <v>0.60505471455429372</v>
      </c>
      <c r="S729" s="52">
        <f t="shared" si="532"/>
        <v>1.1433786995133868</v>
      </c>
      <c r="T729" s="52">
        <f t="shared" si="533"/>
        <v>1.0087977032736135</v>
      </c>
      <c r="U729" s="52">
        <f t="shared" si="534"/>
        <v>1.8073516732707839</v>
      </c>
      <c r="V729" s="52">
        <f t="shared" si="521"/>
        <v>5.0546225567071803E-3</v>
      </c>
      <c r="W729" s="52">
        <f t="shared" si="535"/>
        <v>4.2582015317955055E-5</v>
      </c>
      <c r="X729" s="52">
        <f t="shared" si="536"/>
        <v>1.6740578955036711E-7</v>
      </c>
      <c r="Y729" s="52">
        <f t="shared" si="507"/>
        <v>4180330.8115885463</v>
      </c>
      <c r="Z729" s="38" t="str">
        <f t="shared" si="537"/>
        <v>S</v>
      </c>
      <c r="AA729" s="38" t="str">
        <f t="shared" si="538"/>
        <v>S</v>
      </c>
      <c r="AB729" s="38" t="str">
        <f t="shared" si="539"/>
        <v>U</v>
      </c>
      <c r="AC729" s="50">
        <f t="shared" si="520"/>
        <v>551085.13856611587</v>
      </c>
      <c r="AD729" s="50">
        <f t="shared" si="508"/>
        <v>4180489.1976991054</v>
      </c>
      <c r="AE729" s="51">
        <f t="shared" si="509"/>
        <v>10</v>
      </c>
      <c r="AF729" s="51" t="str">
        <f t="shared" si="510"/>
        <v>S</v>
      </c>
      <c r="AG729" s="40">
        <f t="shared" si="511"/>
        <v>-122</v>
      </c>
      <c r="AH729" s="41">
        <f t="shared" si="512"/>
        <v>-25</v>
      </c>
      <c r="AI729" s="42">
        <f t="shared" si="513"/>
        <v>-11.834</v>
      </c>
      <c r="AJ729" s="40">
        <f t="shared" si="514"/>
        <v>37</v>
      </c>
      <c r="AK729" s="41">
        <f t="shared" si="515"/>
        <v>46</v>
      </c>
      <c r="AL729" s="42">
        <f t="shared" si="516"/>
        <v>13.112</v>
      </c>
      <c r="AM729" s="43" t="str">
        <f t="shared" si="517"/>
        <v>-37º -46' -13,112" S</v>
      </c>
      <c r="AN729" s="43" t="str">
        <f t="shared" si="518"/>
        <v>122º 25' 11,834" W</v>
      </c>
      <c r="AO729" s="43" t="str">
        <f t="shared" si="519"/>
        <v>10 S 551085 4180489</v>
      </c>
    </row>
    <row r="730" spans="5:41" x14ac:dyDescent="0.25">
      <c r="E730" s="53">
        <v>37.763443000000002</v>
      </c>
      <c r="F730" s="53">
        <v>-122.45787</v>
      </c>
      <c r="G730" s="52">
        <f t="shared" si="522"/>
        <v>-2.1372930264791887</v>
      </c>
      <c r="H730" s="52">
        <f t="shared" si="523"/>
        <v>0.65909641723920498</v>
      </c>
      <c r="I730" s="52">
        <f t="shared" si="524"/>
        <v>10</v>
      </c>
      <c r="J730" s="52">
        <f t="shared" si="525"/>
        <v>-123</v>
      </c>
      <c r="K730" s="52">
        <f t="shared" si="526"/>
        <v>9.461953473836715E-3</v>
      </c>
      <c r="L730" s="52">
        <f t="shared" si="527"/>
        <v>7.4799970129618872E-3</v>
      </c>
      <c r="M730" s="52">
        <f t="shared" si="528"/>
        <v>7.4801365204754692E-3</v>
      </c>
      <c r="N730" s="52">
        <f t="shared" si="529"/>
        <v>2.1672288799901018E-5</v>
      </c>
      <c r="O730" s="52">
        <f t="shared" si="505"/>
        <v>6383604.2514343224</v>
      </c>
      <c r="P730" s="52">
        <f t="shared" si="506"/>
        <v>1.1783402527611342E-7</v>
      </c>
      <c r="Q730" s="52">
        <f t="shared" si="530"/>
        <v>0.96826502440552387</v>
      </c>
      <c r="R730" s="52">
        <f t="shared" si="531"/>
        <v>0.60512965660932438</v>
      </c>
      <c r="S730" s="52">
        <f t="shared" si="532"/>
        <v>1.1432289294419669</v>
      </c>
      <c r="T730" s="52">
        <f t="shared" si="533"/>
        <v>1.0087041112338062</v>
      </c>
      <c r="U730" s="52">
        <f t="shared" si="534"/>
        <v>1.8072347010365128</v>
      </c>
      <c r="V730" s="52">
        <f t="shared" si="521"/>
        <v>5.0546225567071803E-3</v>
      </c>
      <c r="W730" s="52">
        <f t="shared" si="535"/>
        <v>4.2582015317955055E-5</v>
      </c>
      <c r="X730" s="52">
        <f t="shared" si="536"/>
        <v>1.6740578955036711E-7</v>
      </c>
      <c r="Y730" s="52">
        <f t="shared" si="507"/>
        <v>4179569.0448662103</v>
      </c>
      <c r="Z730" s="38" t="str">
        <f t="shared" si="537"/>
        <v>S</v>
      </c>
      <c r="AA730" s="38" t="str">
        <f t="shared" si="538"/>
        <v>S</v>
      </c>
      <c r="AB730" s="38" t="str">
        <f t="shared" si="539"/>
        <v>U</v>
      </c>
      <c r="AC730" s="50">
        <f t="shared" si="520"/>
        <v>547750.2331689503</v>
      </c>
      <c r="AD730" s="50">
        <f t="shared" si="508"/>
        <v>4179707.3921974339</v>
      </c>
      <c r="AE730" s="51">
        <f t="shared" si="509"/>
        <v>10</v>
      </c>
      <c r="AF730" s="51" t="str">
        <f t="shared" si="510"/>
        <v>S</v>
      </c>
      <c r="AG730" s="40">
        <f t="shared" si="511"/>
        <v>-122</v>
      </c>
      <c r="AH730" s="41">
        <f t="shared" si="512"/>
        <v>-27</v>
      </c>
      <c r="AI730" s="42">
        <f t="shared" si="513"/>
        <v>-28.332000000000001</v>
      </c>
      <c r="AJ730" s="40">
        <f t="shared" si="514"/>
        <v>37</v>
      </c>
      <c r="AK730" s="41">
        <f t="shared" si="515"/>
        <v>45</v>
      </c>
      <c r="AL730" s="42">
        <f t="shared" si="516"/>
        <v>48.395000000000003</v>
      </c>
      <c r="AM730" s="43" t="str">
        <f t="shared" si="517"/>
        <v>-37º -45' -48,395" S</v>
      </c>
      <c r="AN730" s="43" t="str">
        <f t="shared" si="518"/>
        <v>122º 27' 28,332" W</v>
      </c>
      <c r="AO730" s="43" t="str">
        <f t="shared" si="519"/>
        <v>10 S 547750 4179707</v>
      </c>
    </row>
    <row r="731" spans="5:41" x14ac:dyDescent="0.25">
      <c r="E731" s="53">
        <v>37.782668999999999</v>
      </c>
      <c r="F731" s="53">
        <v>-122.420073</v>
      </c>
      <c r="G731" s="52">
        <f t="shared" si="522"/>
        <v>-2.1366333443818122</v>
      </c>
      <c r="H731" s="52">
        <f t="shared" si="523"/>
        <v>0.65943197424119337</v>
      </c>
      <c r="I731" s="52">
        <f t="shared" si="524"/>
        <v>10</v>
      </c>
      <c r="J731" s="52">
        <f t="shared" si="525"/>
        <v>-123</v>
      </c>
      <c r="K731" s="52">
        <f t="shared" si="526"/>
        <v>1.0121635571213261E-2</v>
      </c>
      <c r="L731" s="52">
        <f t="shared" si="527"/>
        <v>7.9994006162773315E-3</v>
      </c>
      <c r="M731" s="52">
        <f t="shared" si="528"/>
        <v>7.9995712511377604E-3</v>
      </c>
      <c r="N731" s="52">
        <f t="shared" si="529"/>
        <v>2.4803956508168135E-5</v>
      </c>
      <c r="O731" s="52">
        <f t="shared" si="505"/>
        <v>6383611.2118774708</v>
      </c>
      <c r="P731" s="52">
        <f t="shared" si="506"/>
        <v>1.346974041129932E-7</v>
      </c>
      <c r="Q731" s="52">
        <f t="shared" si="530"/>
        <v>0.96843253496231907</v>
      </c>
      <c r="R731" s="52">
        <f t="shared" si="531"/>
        <v>0.60491966566947963</v>
      </c>
      <c r="S731" s="52">
        <f t="shared" si="532"/>
        <v>1.143648241722353</v>
      </c>
      <c r="T731" s="52">
        <f t="shared" si="533"/>
        <v>1.0089660977091346</v>
      </c>
      <c r="U731" s="52">
        <f t="shared" si="534"/>
        <v>1.8075620795465761</v>
      </c>
      <c r="V731" s="52">
        <f t="shared" si="521"/>
        <v>5.0546225567071803E-3</v>
      </c>
      <c r="W731" s="52">
        <f t="shared" si="535"/>
        <v>4.2582015317955055E-5</v>
      </c>
      <c r="X731" s="52">
        <f t="shared" si="536"/>
        <v>1.6740578955036711E-7</v>
      </c>
      <c r="Y731" s="52">
        <f t="shared" si="507"/>
        <v>4181702.1270687846</v>
      </c>
      <c r="Z731" s="38" t="str">
        <f t="shared" si="537"/>
        <v>S</v>
      </c>
      <c r="AA731" s="38" t="str">
        <f t="shared" si="538"/>
        <v>S</v>
      </c>
      <c r="AB731" s="38" t="str">
        <f t="shared" si="539"/>
        <v>U</v>
      </c>
      <c r="AC731" s="50">
        <f t="shared" si="520"/>
        <v>551066.15502180171</v>
      </c>
      <c r="AD731" s="50">
        <f t="shared" si="508"/>
        <v>4181860.4659049767</v>
      </c>
      <c r="AE731" s="51">
        <f t="shared" si="509"/>
        <v>10</v>
      </c>
      <c r="AF731" s="51" t="str">
        <f t="shared" si="510"/>
        <v>S</v>
      </c>
      <c r="AG731" s="40">
        <f t="shared" si="511"/>
        <v>-122</v>
      </c>
      <c r="AH731" s="41">
        <f t="shared" si="512"/>
        <v>-25</v>
      </c>
      <c r="AI731" s="42">
        <f t="shared" si="513"/>
        <v>-12.263</v>
      </c>
      <c r="AJ731" s="40">
        <f t="shared" si="514"/>
        <v>37</v>
      </c>
      <c r="AK731" s="41">
        <f t="shared" si="515"/>
        <v>46</v>
      </c>
      <c r="AL731" s="42">
        <f t="shared" si="516"/>
        <v>57.607999999999997</v>
      </c>
      <c r="AM731" s="43" t="str">
        <f t="shared" si="517"/>
        <v>-37º -46' -57,608" S</v>
      </c>
      <c r="AN731" s="43" t="str">
        <f t="shared" si="518"/>
        <v>122º 25' 12,263" W</v>
      </c>
      <c r="AO731" s="43" t="str">
        <f t="shared" si="519"/>
        <v>10 S 551066 4181860</v>
      </c>
    </row>
    <row r="732" spans="5:41" x14ac:dyDescent="0.25">
      <c r="E732" s="53">
        <v>37.777762000000003</v>
      </c>
      <c r="F732" s="53">
        <v>-122.41823100000001</v>
      </c>
      <c r="G732" s="52">
        <f t="shared" si="522"/>
        <v>-2.1366011954169903</v>
      </c>
      <c r="H732" s="52">
        <f t="shared" si="523"/>
        <v>0.65934633093479811</v>
      </c>
      <c r="I732" s="52">
        <f t="shared" si="524"/>
        <v>10</v>
      </c>
      <c r="J732" s="52">
        <f t="shared" si="525"/>
        <v>-123</v>
      </c>
      <c r="K732" s="52">
        <f t="shared" si="526"/>
        <v>1.0153784536035104E-2</v>
      </c>
      <c r="L732" s="52">
        <f t="shared" si="527"/>
        <v>8.0253406751606172E-3</v>
      </c>
      <c r="M732" s="52">
        <f t="shared" si="528"/>
        <v>8.0255129754314807E-3</v>
      </c>
      <c r="N732" s="52">
        <f t="shared" si="529"/>
        <v>2.4960677383889518E-5</v>
      </c>
      <c r="O732" s="52">
        <f t="shared" si="505"/>
        <v>6383609.4352658074</v>
      </c>
      <c r="P732" s="52">
        <f t="shared" si="506"/>
        <v>1.3559043917202227E-7</v>
      </c>
      <c r="Q732" s="52">
        <f t="shared" si="530"/>
        <v>0.96838982314836253</v>
      </c>
      <c r="R732" s="52">
        <f t="shared" si="531"/>
        <v>0.60497330250438952</v>
      </c>
      <c r="S732" s="52">
        <f t="shared" si="532"/>
        <v>1.1435412425089795</v>
      </c>
      <c r="T732" s="52">
        <f t="shared" si="533"/>
        <v>1.0088992575078319</v>
      </c>
      <c r="U732" s="52">
        <f t="shared" si="534"/>
        <v>1.8074785721566453</v>
      </c>
      <c r="V732" s="52">
        <f t="shared" si="521"/>
        <v>5.0546225567071803E-3</v>
      </c>
      <c r="W732" s="52">
        <f t="shared" si="535"/>
        <v>4.2582015317955055E-5</v>
      </c>
      <c r="X732" s="52">
        <f t="shared" si="536"/>
        <v>1.6740578955036711E-7</v>
      </c>
      <c r="Y732" s="52">
        <f t="shared" si="507"/>
        <v>4181157.705602115</v>
      </c>
      <c r="Z732" s="38" t="str">
        <f t="shared" si="537"/>
        <v>S</v>
      </c>
      <c r="AA732" s="38" t="str">
        <f t="shared" si="538"/>
        <v>S</v>
      </c>
      <c r="AB732" s="38" t="str">
        <f t="shared" si="539"/>
        <v>U</v>
      </c>
      <c r="AC732" s="50">
        <f t="shared" si="520"/>
        <v>551231.74266832392</v>
      </c>
      <c r="AD732" s="50">
        <f t="shared" si="508"/>
        <v>4181317.0448393784</v>
      </c>
      <c r="AE732" s="51">
        <f t="shared" si="509"/>
        <v>10</v>
      </c>
      <c r="AF732" s="51" t="str">
        <f t="shared" si="510"/>
        <v>S</v>
      </c>
      <c r="AG732" s="40">
        <f t="shared" si="511"/>
        <v>-122</v>
      </c>
      <c r="AH732" s="41">
        <f t="shared" si="512"/>
        <v>-25</v>
      </c>
      <c r="AI732" s="42">
        <f t="shared" si="513"/>
        <v>-5.6319999999999997</v>
      </c>
      <c r="AJ732" s="40">
        <f t="shared" si="514"/>
        <v>37</v>
      </c>
      <c r="AK732" s="41">
        <f t="shared" si="515"/>
        <v>46</v>
      </c>
      <c r="AL732" s="42">
        <f t="shared" si="516"/>
        <v>39.942999999999998</v>
      </c>
      <c r="AM732" s="43" t="str">
        <f t="shared" si="517"/>
        <v>-37º -46' -39,943" S</v>
      </c>
      <c r="AN732" s="43" t="str">
        <f t="shared" si="518"/>
        <v>122º 25' 5,632" W</v>
      </c>
      <c r="AO732" s="43" t="str">
        <f t="shared" si="519"/>
        <v>10 S 551232 4181317</v>
      </c>
    </row>
    <row r="733" spans="5:41" x14ac:dyDescent="0.25">
      <c r="E733" s="53">
        <v>37.781295776367003</v>
      </c>
      <c r="F733" s="53">
        <v>-122.4227142334</v>
      </c>
      <c r="G733" s="52">
        <f t="shared" si="522"/>
        <v>-2.1366794426009559</v>
      </c>
      <c r="H733" s="52">
        <f t="shared" si="523"/>
        <v>0.6594080069674314</v>
      </c>
      <c r="I733" s="52">
        <f t="shared" si="524"/>
        <v>10</v>
      </c>
      <c r="J733" s="52">
        <f t="shared" si="525"/>
        <v>-123</v>
      </c>
      <c r="K733" s="52">
        <f t="shared" si="526"/>
        <v>1.0075537352069563E-2</v>
      </c>
      <c r="L733" s="52">
        <f t="shared" si="527"/>
        <v>7.9631171346605887E-3</v>
      </c>
      <c r="M733" s="52">
        <f t="shared" si="528"/>
        <v>7.9632854580941534E-3</v>
      </c>
      <c r="N733" s="52">
        <f t="shared" si="529"/>
        <v>2.4578227045934931E-5</v>
      </c>
      <c r="O733" s="52">
        <f t="shared" si="505"/>
        <v>6383610.7146847667</v>
      </c>
      <c r="P733" s="52">
        <f t="shared" si="506"/>
        <v>1.3348316932664747E-7</v>
      </c>
      <c r="Q733" s="52">
        <f t="shared" si="530"/>
        <v>0.96842058492697503</v>
      </c>
      <c r="R733" s="52">
        <f t="shared" si="531"/>
        <v>0.604934678793555</v>
      </c>
      <c r="S733" s="52">
        <f t="shared" si="532"/>
        <v>1.143618299430919</v>
      </c>
      <c r="T733" s="52">
        <f t="shared" si="533"/>
        <v>1.0089473942715779</v>
      </c>
      <c r="U733" s="52">
        <f t="shared" si="534"/>
        <v>1.8075387133605083</v>
      </c>
      <c r="V733" s="52">
        <f t="shared" si="521"/>
        <v>5.0546225567071803E-3</v>
      </c>
      <c r="W733" s="52">
        <f t="shared" si="535"/>
        <v>4.2582015317955055E-5</v>
      </c>
      <c r="X733" s="52">
        <f t="shared" si="536"/>
        <v>1.6740578955036711E-7</v>
      </c>
      <c r="Y733" s="52">
        <f t="shared" si="507"/>
        <v>4181549.7707107039</v>
      </c>
      <c r="Z733" s="38" t="str">
        <f t="shared" si="537"/>
        <v>S</v>
      </c>
      <c r="AA733" s="38" t="str">
        <f t="shared" si="538"/>
        <v>S</v>
      </c>
      <c r="AB733" s="38" t="str">
        <f t="shared" si="539"/>
        <v>U</v>
      </c>
      <c r="AC733" s="50">
        <f t="shared" si="520"/>
        <v>550834.51663623389</v>
      </c>
      <c r="AD733" s="50">
        <f t="shared" si="508"/>
        <v>4181706.6685651657</v>
      </c>
      <c r="AE733" s="51">
        <f t="shared" si="509"/>
        <v>10</v>
      </c>
      <c r="AF733" s="51" t="str">
        <f t="shared" si="510"/>
        <v>S</v>
      </c>
      <c r="AG733" s="40">
        <f t="shared" si="511"/>
        <v>-122</v>
      </c>
      <c r="AH733" s="41">
        <f t="shared" si="512"/>
        <v>-25</v>
      </c>
      <c r="AI733" s="42">
        <f t="shared" si="513"/>
        <v>-21.771000000000001</v>
      </c>
      <c r="AJ733" s="40">
        <f t="shared" si="514"/>
        <v>37</v>
      </c>
      <c r="AK733" s="41">
        <f t="shared" si="515"/>
        <v>46</v>
      </c>
      <c r="AL733" s="42">
        <f t="shared" si="516"/>
        <v>52.664999999999999</v>
      </c>
      <c r="AM733" s="43" t="str">
        <f t="shared" si="517"/>
        <v>-37º -46' -52,665" S</v>
      </c>
      <c r="AN733" s="43" t="str">
        <f t="shared" si="518"/>
        <v>122º 25' 21,771" W</v>
      </c>
      <c r="AO733" s="43" t="str">
        <f t="shared" si="519"/>
        <v>10 S 550835 4181707</v>
      </c>
    </row>
    <row r="734" spans="5:41" x14ac:dyDescent="0.25">
      <c r="E734" s="53">
        <v>37.734603881836001</v>
      </c>
      <c r="F734" s="53">
        <v>-122.43782043457</v>
      </c>
      <c r="G734" s="52">
        <f t="shared" si="522"/>
        <v>-2.1369430955488409</v>
      </c>
      <c r="H734" s="52">
        <f t="shared" si="523"/>
        <v>0.65859307967387148</v>
      </c>
      <c r="I734" s="52">
        <f t="shared" si="524"/>
        <v>10</v>
      </c>
      <c r="J734" s="52">
        <f t="shared" si="525"/>
        <v>-123</v>
      </c>
      <c r="K734" s="52">
        <f t="shared" si="526"/>
        <v>9.8118844041845676E-3</v>
      </c>
      <c r="L734" s="52">
        <f t="shared" si="527"/>
        <v>7.7596440682959266E-3</v>
      </c>
      <c r="M734" s="52">
        <f t="shared" si="528"/>
        <v>7.7597998153488921E-3</v>
      </c>
      <c r="N734" s="52">
        <f t="shared" si="529"/>
        <v>2.3298910259872407E-5</v>
      </c>
      <c r="O734" s="52">
        <f t="shared" si="505"/>
        <v>6383593.8130310411</v>
      </c>
      <c r="P734" s="52">
        <f t="shared" si="506"/>
        <v>1.2690864284385214E-7</v>
      </c>
      <c r="Q734" s="52">
        <f t="shared" si="530"/>
        <v>0.96801293987017178</v>
      </c>
      <c r="R734" s="52">
        <f t="shared" si="531"/>
        <v>0.60544382658358586</v>
      </c>
      <c r="S734" s="52">
        <f t="shared" si="532"/>
        <v>1.1425995496089574</v>
      </c>
      <c r="T734" s="52">
        <f t="shared" si="533"/>
        <v>1.0083106188526145</v>
      </c>
      <c r="U734" s="52">
        <f t="shared" si="534"/>
        <v>1.8067426729994718</v>
      </c>
      <c r="V734" s="52">
        <f t="shared" si="521"/>
        <v>5.0546225567071803E-3</v>
      </c>
      <c r="W734" s="52">
        <f t="shared" si="535"/>
        <v>4.2582015317955055E-5</v>
      </c>
      <c r="X734" s="52">
        <f t="shared" si="536"/>
        <v>1.6740578955036711E-7</v>
      </c>
      <c r="Y734" s="52">
        <f t="shared" si="507"/>
        <v>4176369.4215336516</v>
      </c>
      <c r="Z734" s="38" t="str">
        <f t="shared" si="537"/>
        <v>S</v>
      </c>
      <c r="AA734" s="38" t="str">
        <f t="shared" si="538"/>
        <v>S</v>
      </c>
      <c r="AB734" s="38" t="str">
        <f t="shared" si="539"/>
        <v>U</v>
      </c>
      <c r="AC734" s="50">
        <f t="shared" si="520"/>
        <v>549535.4121871111</v>
      </c>
      <c r="AD734" s="50">
        <f t="shared" si="508"/>
        <v>4176518.152331912</v>
      </c>
      <c r="AE734" s="51">
        <f t="shared" si="509"/>
        <v>10</v>
      </c>
      <c r="AF734" s="51" t="str">
        <f t="shared" si="510"/>
        <v>S</v>
      </c>
      <c r="AG734" s="40">
        <f t="shared" si="511"/>
        <v>-122</v>
      </c>
      <c r="AH734" s="41">
        <f t="shared" si="512"/>
        <v>-26</v>
      </c>
      <c r="AI734" s="42">
        <f t="shared" si="513"/>
        <v>-16.154</v>
      </c>
      <c r="AJ734" s="40">
        <f t="shared" si="514"/>
        <v>37</v>
      </c>
      <c r="AK734" s="41">
        <f t="shared" si="515"/>
        <v>44</v>
      </c>
      <c r="AL734" s="42">
        <f t="shared" si="516"/>
        <v>4.5739999999999998</v>
      </c>
      <c r="AM734" s="43" t="str">
        <f t="shared" si="517"/>
        <v>-37º -44' -4,574" S</v>
      </c>
      <c r="AN734" s="43" t="str">
        <f t="shared" si="518"/>
        <v>122º 26' 16,154" W</v>
      </c>
      <c r="AO734" s="43" t="str">
        <f t="shared" si="519"/>
        <v>10 S 549535 4176518</v>
      </c>
    </row>
    <row r="735" spans="5:41" x14ac:dyDescent="0.25">
      <c r="E735" s="53">
        <v>37.76979</v>
      </c>
      <c r="F735" s="53">
        <v>-122.45138900000001</v>
      </c>
      <c r="G735" s="52">
        <f t="shared" si="522"/>
        <v>-2.1371799116903669</v>
      </c>
      <c r="H735" s="52">
        <f t="shared" si="523"/>
        <v>0.65920719328682909</v>
      </c>
      <c r="I735" s="52">
        <f t="shared" si="524"/>
        <v>10</v>
      </c>
      <c r="J735" s="52">
        <f t="shared" si="525"/>
        <v>-123</v>
      </c>
      <c r="K735" s="52">
        <f t="shared" si="526"/>
        <v>9.575068262658526E-3</v>
      </c>
      <c r="L735" s="52">
        <f t="shared" si="527"/>
        <v>7.5687657908361317E-3</v>
      </c>
      <c r="M735" s="52">
        <f t="shared" si="528"/>
        <v>7.5689103244536704E-3</v>
      </c>
      <c r="N735" s="52">
        <f t="shared" si="529"/>
        <v>2.2194836858280276E-5</v>
      </c>
      <c r="O735" s="52">
        <f t="shared" si="505"/>
        <v>6383606.5491210101</v>
      </c>
      <c r="P735" s="52">
        <f t="shared" si="506"/>
        <v>1.2062680903189389E-7</v>
      </c>
      <c r="Q735" s="52">
        <f t="shared" si="530"/>
        <v>0.96832037219799239</v>
      </c>
      <c r="R735" s="52">
        <f t="shared" si="531"/>
        <v>0.60506038135637108</v>
      </c>
      <c r="S735" s="52">
        <f t="shared" si="532"/>
        <v>1.1433673793858252</v>
      </c>
      <c r="T735" s="52">
        <f t="shared" si="533"/>
        <v>1.0087906298784617</v>
      </c>
      <c r="U735" s="52">
        <f t="shared" si="534"/>
        <v>1.8073428336320605</v>
      </c>
      <c r="V735" s="52">
        <f t="shared" si="521"/>
        <v>5.0546225567071803E-3</v>
      </c>
      <c r="W735" s="52">
        <f t="shared" si="535"/>
        <v>4.2582015317955055E-5</v>
      </c>
      <c r="X735" s="52">
        <f t="shared" si="536"/>
        <v>1.6740578955036711E-7</v>
      </c>
      <c r="Y735" s="52">
        <f t="shared" si="507"/>
        <v>4180273.2297152071</v>
      </c>
      <c r="Z735" s="38" t="str">
        <f t="shared" si="537"/>
        <v>S</v>
      </c>
      <c r="AA735" s="38" t="str">
        <f t="shared" si="538"/>
        <v>S</v>
      </c>
      <c r="AB735" s="38" t="str">
        <f t="shared" si="539"/>
        <v>U</v>
      </c>
      <c r="AC735" s="50">
        <f t="shared" si="520"/>
        <v>548316.94745966513</v>
      </c>
      <c r="AD735" s="50">
        <f t="shared" si="508"/>
        <v>4180414.9128382229</v>
      </c>
      <c r="AE735" s="51">
        <f t="shared" si="509"/>
        <v>10</v>
      </c>
      <c r="AF735" s="51" t="str">
        <f t="shared" si="510"/>
        <v>S</v>
      </c>
      <c r="AG735" s="40">
        <f t="shared" si="511"/>
        <v>-122</v>
      </c>
      <c r="AH735" s="41">
        <f t="shared" si="512"/>
        <v>-27</v>
      </c>
      <c r="AI735" s="42">
        <f t="shared" si="513"/>
        <v>-5</v>
      </c>
      <c r="AJ735" s="40">
        <f t="shared" si="514"/>
        <v>37</v>
      </c>
      <c r="AK735" s="41">
        <f t="shared" si="515"/>
        <v>46</v>
      </c>
      <c r="AL735" s="42">
        <f t="shared" si="516"/>
        <v>11.244</v>
      </c>
      <c r="AM735" s="43" t="str">
        <f t="shared" si="517"/>
        <v>-37º -46' -11,244" S</v>
      </c>
      <c r="AN735" s="43" t="str">
        <f t="shared" si="518"/>
        <v>122º 27' 5" W</v>
      </c>
      <c r="AO735" s="43" t="str">
        <f t="shared" si="519"/>
        <v>10 S 548317 4180415</v>
      </c>
    </row>
    <row r="736" spans="5:41" x14ac:dyDescent="0.25">
      <c r="E736" s="53">
        <v>37.756813000000001</v>
      </c>
      <c r="F736" s="53">
        <v>-122.421341</v>
      </c>
      <c r="G736" s="52">
        <f t="shared" si="522"/>
        <v>-2.1366554751567275</v>
      </c>
      <c r="H736" s="52">
        <f t="shared" si="523"/>
        <v>0.65898070190979774</v>
      </c>
      <c r="I736" s="52">
        <f t="shared" si="524"/>
        <v>10</v>
      </c>
      <c r="J736" s="52">
        <f t="shared" si="525"/>
        <v>-123</v>
      </c>
      <c r="K736" s="52">
        <f t="shared" si="526"/>
        <v>1.0099504796297953E-2</v>
      </c>
      <c r="L736" s="52">
        <f t="shared" si="527"/>
        <v>7.9847021174539769E-3</v>
      </c>
      <c r="M736" s="52">
        <f t="shared" si="528"/>
        <v>7.9848718134185679E-3</v>
      </c>
      <c r="N736" s="52">
        <f t="shared" si="529"/>
        <v>2.4689859048354634E-5</v>
      </c>
      <c r="O736" s="52">
        <f t="shared" si="505"/>
        <v>6383601.8514413582</v>
      </c>
      <c r="P736" s="52">
        <f t="shared" si="506"/>
        <v>1.3429672222476376E-7</v>
      </c>
      <c r="Q736" s="52">
        <f t="shared" si="530"/>
        <v>0.96820715801244717</v>
      </c>
      <c r="R736" s="52">
        <f t="shared" si="531"/>
        <v>0.60520196996053321</v>
      </c>
      <c r="S736" s="52">
        <f t="shared" si="532"/>
        <v>1.1430842809160213</v>
      </c>
      <c r="T736" s="52">
        <f t="shared" si="533"/>
        <v>1.0086137031771494</v>
      </c>
      <c r="U736" s="52">
        <f t="shared" si="534"/>
        <v>1.8071216875553604</v>
      </c>
      <c r="V736" s="52">
        <f t="shared" si="521"/>
        <v>5.0546225567071803E-3</v>
      </c>
      <c r="W736" s="52">
        <f t="shared" si="535"/>
        <v>4.2582015317955055E-5</v>
      </c>
      <c r="X736" s="52">
        <f t="shared" si="536"/>
        <v>1.6740578955036711E-7</v>
      </c>
      <c r="Y736" s="52">
        <f t="shared" si="507"/>
        <v>4178833.4626391316</v>
      </c>
      <c r="Z736" s="38" t="str">
        <f t="shared" si="537"/>
        <v>S</v>
      </c>
      <c r="AA736" s="38" t="str">
        <f t="shared" si="538"/>
        <v>S</v>
      </c>
      <c r="AB736" s="38" t="str">
        <f t="shared" si="539"/>
        <v>U</v>
      </c>
      <c r="AC736" s="50">
        <f t="shared" si="520"/>
        <v>550972.24477346241</v>
      </c>
      <c r="AD736" s="50">
        <f t="shared" si="508"/>
        <v>4178991.0728902309</v>
      </c>
      <c r="AE736" s="51">
        <f t="shared" si="509"/>
        <v>10</v>
      </c>
      <c r="AF736" s="51" t="str">
        <f t="shared" si="510"/>
        <v>S</v>
      </c>
      <c r="AG736" s="40">
        <f t="shared" si="511"/>
        <v>-122</v>
      </c>
      <c r="AH736" s="41">
        <f t="shared" si="512"/>
        <v>-25</v>
      </c>
      <c r="AI736" s="42">
        <f t="shared" si="513"/>
        <v>-16.827999999999999</v>
      </c>
      <c r="AJ736" s="40">
        <f t="shared" si="514"/>
        <v>37</v>
      </c>
      <c r="AK736" s="41">
        <f t="shared" si="515"/>
        <v>45</v>
      </c>
      <c r="AL736" s="42">
        <f t="shared" si="516"/>
        <v>24.527000000000001</v>
      </c>
      <c r="AM736" s="43" t="str">
        <f t="shared" si="517"/>
        <v>-37º -45' -24,527" S</v>
      </c>
      <c r="AN736" s="43" t="str">
        <f t="shared" si="518"/>
        <v>122º 25' 16,828" W</v>
      </c>
      <c r="AO736" s="43" t="str">
        <f t="shared" si="519"/>
        <v>10 S 550972 4178991</v>
      </c>
    </row>
    <row r="737" spans="5:41" x14ac:dyDescent="0.25">
      <c r="E737" s="53">
        <v>37.799706</v>
      </c>
      <c r="F737" s="53">
        <v>-122.42850799999999</v>
      </c>
      <c r="G737" s="52">
        <f t="shared" si="522"/>
        <v>-2.1367805629042178</v>
      </c>
      <c r="H737" s="52">
        <f t="shared" si="523"/>
        <v>0.65972932598585565</v>
      </c>
      <c r="I737" s="52">
        <f t="shared" si="524"/>
        <v>10</v>
      </c>
      <c r="J737" s="52">
        <f t="shared" si="525"/>
        <v>-123</v>
      </c>
      <c r="K737" s="52">
        <f t="shared" si="526"/>
        <v>9.9744170488076378E-3</v>
      </c>
      <c r="L737" s="52">
        <f t="shared" si="527"/>
        <v>7.8812363117517232E-3</v>
      </c>
      <c r="M737" s="52">
        <f t="shared" si="528"/>
        <v>7.8813994959041414E-3</v>
      </c>
      <c r="N737" s="52">
        <f t="shared" si="529"/>
        <v>2.4091326437880589E-5</v>
      </c>
      <c r="O737" s="52">
        <f t="shared" si="505"/>
        <v>6383617.3808548059</v>
      </c>
      <c r="P737" s="52">
        <f t="shared" si="506"/>
        <v>1.3068694673944738E-7</v>
      </c>
      <c r="Q737" s="52">
        <f t="shared" si="530"/>
        <v>0.96858060888870545</v>
      </c>
      <c r="R737" s="52">
        <f t="shared" si="531"/>
        <v>0.60473321950883852</v>
      </c>
      <c r="S737" s="52">
        <f t="shared" si="532"/>
        <v>1.1440196304302084</v>
      </c>
      <c r="T737" s="52">
        <f t="shared" si="533"/>
        <v>1.0091980276998658</v>
      </c>
      <c r="U737" s="52">
        <f t="shared" si="534"/>
        <v>1.8078517572907622</v>
      </c>
      <c r="V737" s="52">
        <f t="shared" si="521"/>
        <v>5.0546225567071803E-3</v>
      </c>
      <c r="W737" s="52">
        <f t="shared" si="535"/>
        <v>4.2582015317955055E-5</v>
      </c>
      <c r="X737" s="52">
        <f t="shared" si="536"/>
        <v>1.6740578955036711E-7</v>
      </c>
      <c r="Y737" s="52">
        <f t="shared" si="507"/>
        <v>4183592.3503915123</v>
      </c>
      <c r="Z737" s="38" t="str">
        <f t="shared" si="537"/>
        <v>S</v>
      </c>
      <c r="AA737" s="38" t="str">
        <f t="shared" si="538"/>
        <v>S</v>
      </c>
      <c r="AB737" s="38" t="str">
        <f t="shared" si="539"/>
        <v>U</v>
      </c>
      <c r="AC737" s="50">
        <f t="shared" si="520"/>
        <v>550311.84099921421</v>
      </c>
      <c r="AD737" s="50">
        <f t="shared" si="508"/>
        <v>4183746.1402217872</v>
      </c>
      <c r="AE737" s="51">
        <f t="shared" si="509"/>
        <v>10</v>
      </c>
      <c r="AF737" s="51" t="str">
        <f t="shared" si="510"/>
        <v>S</v>
      </c>
      <c r="AG737" s="40">
        <f t="shared" si="511"/>
        <v>-122</v>
      </c>
      <c r="AH737" s="41">
        <f t="shared" si="512"/>
        <v>-25</v>
      </c>
      <c r="AI737" s="42">
        <f t="shared" si="513"/>
        <v>-42.628999999999998</v>
      </c>
      <c r="AJ737" s="40">
        <f t="shared" si="514"/>
        <v>37</v>
      </c>
      <c r="AK737" s="41">
        <f t="shared" si="515"/>
        <v>47</v>
      </c>
      <c r="AL737" s="42">
        <f t="shared" si="516"/>
        <v>58.942</v>
      </c>
      <c r="AM737" s="43" t="str">
        <f t="shared" si="517"/>
        <v>-37º -47' -58,942" S</v>
      </c>
      <c r="AN737" s="43" t="str">
        <f t="shared" si="518"/>
        <v>122º 25' 42,629" W</v>
      </c>
      <c r="AO737" s="43" t="str">
        <f t="shared" si="519"/>
        <v>10 S 550312 4183746</v>
      </c>
    </row>
    <row r="738" spans="5:41" x14ac:dyDescent="0.25">
      <c r="E738" s="53">
        <v>37.777863000000004</v>
      </c>
      <c r="F738" s="53">
        <v>-122.416927</v>
      </c>
      <c r="G738" s="52">
        <f t="shared" si="522"/>
        <v>-2.1365784363235445</v>
      </c>
      <c r="H738" s="52">
        <f t="shared" si="523"/>
        <v>0.6593480937173426</v>
      </c>
      <c r="I738" s="52">
        <f t="shared" si="524"/>
        <v>10</v>
      </c>
      <c r="J738" s="52">
        <f t="shared" si="525"/>
        <v>-123</v>
      </c>
      <c r="K738" s="52">
        <f t="shared" si="526"/>
        <v>1.017654362948095E-2</v>
      </c>
      <c r="L738" s="52">
        <f t="shared" si="527"/>
        <v>8.043317380964126E-3</v>
      </c>
      <c r="M738" s="52">
        <f t="shared" si="528"/>
        <v>8.0434908417146792E-3</v>
      </c>
      <c r="N738" s="52">
        <f t="shared" si="529"/>
        <v>2.5072723906505168E-5</v>
      </c>
      <c r="O738" s="52">
        <f t="shared" si="505"/>
        <v>6383609.4718327178</v>
      </c>
      <c r="P738" s="52">
        <f t="shared" si="506"/>
        <v>1.3619821680187548E-7</v>
      </c>
      <c r="Q738" s="52">
        <f t="shared" si="530"/>
        <v>0.96839070256521376</v>
      </c>
      <c r="R738" s="52">
        <f t="shared" si="531"/>
        <v>0.60497219879198394</v>
      </c>
      <c r="S738" s="52">
        <f t="shared" si="532"/>
        <v>1.1435434449999495</v>
      </c>
      <c r="T738" s="52">
        <f t="shared" si="533"/>
        <v>1.0089006334479582</v>
      </c>
      <c r="U738" s="52">
        <f t="shared" si="534"/>
        <v>1.8074802913112358</v>
      </c>
      <c r="V738" s="52">
        <f t="shared" si="521"/>
        <v>5.0546225567071803E-3</v>
      </c>
      <c r="W738" s="52">
        <f t="shared" si="535"/>
        <v>4.2582015317955055E-5</v>
      </c>
      <c r="X738" s="52">
        <f t="shared" si="536"/>
        <v>1.6740578955036711E-7</v>
      </c>
      <c r="Y738" s="52">
        <f t="shared" si="507"/>
        <v>4181168.9113379312</v>
      </c>
      <c r="Z738" s="38" t="str">
        <f t="shared" si="537"/>
        <v>S</v>
      </c>
      <c r="AA738" s="38" t="str">
        <f t="shared" si="538"/>
        <v>S</v>
      </c>
      <c r="AB738" s="38" t="str">
        <f t="shared" si="539"/>
        <v>U</v>
      </c>
      <c r="AC738" s="50">
        <f t="shared" si="520"/>
        <v>551346.50665487035</v>
      </c>
      <c r="AD738" s="50">
        <f t="shared" si="508"/>
        <v>4181328.9658375443</v>
      </c>
      <c r="AE738" s="51">
        <f t="shared" si="509"/>
        <v>10</v>
      </c>
      <c r="AF738" s="51" t="str">
        <f t="shared" si="510"/>
        <v>S</v>
      </c>
      <c r="AG738" s="40">
        <f t="shared" si="511"/>
        <v>-122</v>
      </c>
      <c r="AH738" s="41">
        <f t="shared" si="512"/>
        <v>-25</v>
      </c>
      <c r="AI738" s="42">
        <f t="shared" si="513"/>
        <v>-0.93700000000000006</v>
      </c>
      <c r="AJ738" s="40">
        <f t="shared" si="514"/>
        <v>37</v>
      </c>
      <c r="AK738" s="41">
        <f t="shared" si="515"/>
        <v>46</v>
      </c>
      <c r="AL738" s="42">
        <f t="shared" si="516"/>
        <v>40.307000000000002</v>
      </c>
      <c r="AM738" s="43" t="str">
        <f t="shared" si="517"/>
        <v>-37º -46' -40,307" S</v>
      </c>
      <c r="AN738" s="43" t="str">
        <f t="shared" si="518"/>
        <v>122º 25' 0,937" W</v>
      </c>
      <c r="AO738" s="43" t="str">
        <f t="shared" si="519"/>
        <v>10 S 551347 4181329</v>
      </c>
    </row>
    <row r="739" spans="5:41" x14ac:dyDescent="0.25">
      <c r="E739" s="53">
        <v>37.779007</v>
      </c>
      <c r="F739" s="53">
        <v>-122.459335</v>
      </c>
      <c r="G739" s="52">
        <f t="shared" si="522"/>
        <v>-2.1373185955527303</v>
      </c>
      <c r="H739" s="52">
        <f t="shared" si="523"/>
        <v>0.65936806028398531</v>
      </c>
      <c r="I739" s="52">
        <f t="shared" si="524"/>
        <v>10</v>
      </c>
      <c r="J739" s="52">
        <f t="shared" si="525"/>
        <v>-123</v>
      </c>
      <c r="K739" s="52">
        <f t="shared" si="526"/>
        <v>9.4363844002951502E-3</v>
      </c>
      <c r="L739" s="52">
        <f t="shared" si="527"/>
        <v>7.4582143476085629E-3</v>
      </c>
      <c r="M739" s="52">
        <f t="shared" si="528"/>
        <v>7.4583526398520365E-3</v>
      </c>
      <c r="N739" s="52">
        <f t="shared" si="529"/>
        <v>2.1558333751503511E-5</v>
      </c>
      <c r="O739" s="52">
        <f t="shared" si="505"/>
        <v>6383609.8860186972</v>
      </c>
      <c r="P739" s="52">
        <f t="shared" si="506"/>
        <v>1.1709939821547332E-7</v>
      </c>
      <c r="Q739" s="52">
        <f t="shared" si="530"/>
        <v>0.96840066264450031</v>
      </c>
      <c r="R739" s="52">
        <f t="shared" si="531"/>
        <v>0.60495969649728565</v>
      </c>
      <c r="S739" s="52">
        <f t="shared" si="532"/>
        <v>1.1435683916062356</v>
      </c>
      <c r="T739" s="52">
        <f t="shared" si="533"/>
        <v>1.0089162178289981</v>
      </c>
      <c r="U739" s="52">
        <f t="shared" si="534"/>
        <v>1.8074997627318881</v>
      </c>
      <c r="V739" s="52">
        <f t="shared" si="521"/>
        <v>5.0546225567071803E-3</v>
      </c>
      <c r="W739" s="52">
        <f t="shared" si="535"/>
        <v>4.2582015317955055E-5</v>
      </c>
      <c r="X739" s="52">
        <f t="shared" si="536"/>
        <v>1.6740578955036711E-7</v>
      </c>
      <c r="Y739" s="52">
        <f t="shared" si="507"/>
        <v>4181295.8357253755</v>
      </c>
      <c r="Z739" s="38" t="str">
        <f t="shared" si="537"/>
        <v>S</v>
      </c>
      <c r="AA739" s="38" t="str">
        <f t="shared" si="538"/>
        <v>S</v>
      </c>
      <c r="AB739" s="38" t="str">
        <f t="shared" si="539"/>
        <v>U</v>
      </c>
      <c r="AC739" s="50">
        <f t="shared" si="520"/>
        <v>547611.21550358797</v>
      </c>
      <c r="AD739" s="50">
        <f t="shared" si="508"/>
        <v>4181433.455733953</v>
      </c>
      <c r="AE739" s="51">
        <f t="shared" si="509"/>
        <v>10</v>
      </c>
      <c r="AF739" s="51" t="str">
        <f t="shared" si="510"/>
        <v>S</v>
      </c>
      <c r="AG739" s="40">
        <f t="shared" si="511"/>
        <v>-122</v>
      </c>
      <c r="AH739" s="41">
        <f t="shared" si="512"/>
        <v>-27</v>
      </c>
      <c r="AI739" s="42">
        <f t="shared" si="513"/>
        <v>-33.606000000000002</v>
      </c>
      <c r="AJ739" s="40">
        <f t="shared" si="514"/>
        <v>37</v>
      </c>
      <c r="AK739" s="41">
        <f t="shared" si="515"/>
        <v>46</v>
      </c>
      <c r="AL739" s="42">
        <f t="shared" si="516"/>
        <v>44.424999999999997</v>
      </c>
      <c r="AM739" s="43" t="str">
        <f t="shared" si="517"/>
        <v>-37º -46' -44,425" S</v>
      </c>
      <c r="AN739" s="43" t="str">
        <f t="shared" si="518"/>
        <v>122º 27' 33,606" W</v>
      </c>
      <c r="AO739" s="43" t="str">
        <f t="shared" si="519"/>
        <v>10 S 547611 4181433</v>
      </c>
    </row>
    <row r="740" spans="5:41" x14ac:dyDescent="0.25">
      <c r="E740" s="53">
        <v>37.777175999999997</v>
      </c>
      <c r="F740" s="53">
        <v>-122.41748699999999</v>
      </c>
      <c r="G740" s="52">
        <f t="shared" si="522"/>
        <v>-2.1365882101673557</v>
      </c>
      <c r="H740" s="52">
        <f t="shared" si="523"/>
        <v>0.65933610330538128</v>
      </c>
      <c r="I740" s="52">
        <f t="shared" si="524"/>
        <v>10</v>
      </c>
      <c r="J740" s="52">
        <f t="shared" si="525"/>
        <v>-123</v>
      </c>
      <c r="K740" s="52">
        <f t="shared" si="526"/>
        <v>1.0166769785669771E-2</v>
      </c>
      <c r="L740" s="52">
        <f t="shared" si="527"/>
        <v>8.0356672915858247E-3</v>
      </c>
      <c r="M740" s="52">
        <f t="shared" si="528"/>
        <v>8.0358402578528179E-3</v>
      </c>
      <c r="N740" s="52">
        <f t="shared" si="529"/>
        <v>2.5024430202469361E-5</v>
      </c>
      <c r="O740" s="52">
        <f t="shared" si="505"/>
        <v>6383609.2231059857</v>
      </c>
      <c r="P740" s="52">
        <f t="shared" si="506"/>
        <v>1.3594177619742154E-7</v>
      </c>
      <c r="Q740" s="52">
        <f t="shared" si="530"/>
        <v>0.96838472055169222</v>
      </c>
      <c r="R740" s="52">
        <f t="shared" si="531"/>
        <v>0.60497970598466033</v>
      </c>
      <c r="S740" s="52">
        <f t="shared" si="532"/>
        <v>1.1435284635812275</v>
      </c>
      <c r="T740" s="52">
        <f t="shared" si="533"/>
        <v>1.0088912741820857</v>
      </c>
      <c r="U740" s="52">
        <f t="shared" si="534"/>
        <v>1.8074685973776639</v>
      </c>
      <c r="V740" s="52">
        <f t="shared" si="521"/>
        <v>5.0546225567071803E-3</v>
      </c>
      <c r="W740" s="52">
        <f t="shared" si="535"/>
        <v>4.2582015317955055E-5</v>
      </c>
      <c r="X740" s="52">
        <f t="shared" si="536"/>
        <v>1.6740578955036711E-7</v>
      </c>
      <c r="Y740" s="52">
        <f t="shared" si="507"/>
        <v>4181092.6901486027</v>
      </c>
      <c r="Z740" s="38" t="str">
        <f t="shared" si="537"/>
        <v>S</v>
      </c>
      <c r="AA740" s="38" t="str">
        <f t="shared" si="538"/>
        <v>S</v>
      </c>
      <c r="AB740" s="38" t="str">
        <f t="shared" si="539"/>
        <v>U</v>
      </c>
      <c r="AC740" s="50">
        <f t="shared" si="520"/>
        <v>551297.66630993411</v>
      </c>
      <c r="AD740" s="50">
        <f t="shared" si="508"/>
        <v>4181252.4363537622</v>
      </c>
      <c r="AE740" s="51">
        <f t="shared" si="509"/>
        <v>10</v>
      </c>
      <c r="AF740" s="51" t="str">
        <f t="shared" si="510"/>
        <v>S</v>
      </c>
      <c r="AG740" s="40">
        <f t="shared" si="511"/>
        <v>-122</v>
      </c>
      <c r="AH740" s="41">
        <f t="shared" si="512"/>
        <v>-25</v>
      </c>
      <c r="AI740" s="42">
        <f t="shared" si="513"/>
        <v>-2.9529999999999998</v>
      </c>
      <c r="AJ740" s="40">
        <f t="shared" si="514"/>
        <v>37</v>
      </c>
      <c r="AK740" s="41">
        <f t="shared" si="515"/>
        <v>46</v>
      </c>
      <c r="AL740" s="42">
        <f t="shared" si="516"/>
        <v>37.834000000000003</v>
      </c>
      <c r="AM740" s="43" t="str">
        <f t="shared" si="517"/>
        <v>-37º -46' -37,834" S</v>
      </c>
      <c r="AN740" s="43" t="str">
        <f t="shared" si="518"/>
        <v>122º 25' 2,953" W</v>
      </c>
      <c r="AO740" s="43" t="str">
        <f t="shared" si="519"/>
        <v>10 S 551298 4181252</v>
      </c>
    </row>
    <row r="741" spans="5:41" x14ac:dyDescent="0.25">
      <c r="E741" s="53">
        <v>37.767986000000001</v>
      </c>
      <c r="F741" s="53">
        <v>-122.49821</v>
      </c>
      <c r="G741" s="52">
        <f t="shared" si="522"/>
        <v>-2.1379970922994427</v>
      </c>
      <c r="H741" s="52">
        <f t="shared" si="523"/>
        <v>0.65917570754712307</v>
      </c>
      <c r="I741" s="52">
        <f t="shared" si="524"/>
        <v>10</v>
      </c>
      <c r="J741" s="52">
        <f t="shared" si="525"/>
        <v>-123</v>
      </c>
      <c r="K741" s="52">
        <f t="shared" si="526"/>
        <v>8.7578876535827632E-3</v>
      </c>
      <c r="L741" s="52">
        <f t="shared" si="527"/>
        <v>6.9229984869762836E-3</v>
      </c>
      <c r="M741" s="52">
        <f t="shared" si="528"/>
        <v>6.923109091768573E-3</v>
      </c>
      <c r="N741" s="52">
        <f t="shared" si="529"/>
        <v>1.8567712178785278E-5</v>
      </c>
      <c r="O741" s="52">
        <f t="shared" si="505"/>
        <v>6383605.8960387399</v>
      </c>
      <c r="P741" s="52">
        <f t="shared" si="506"/>
        <v>1.009254419278612E-7</v>
      </c>
      <c r="Q741" s="52">
        <f t="shared" si="530"/>
        <v>0.96830464559777707</v>
      </c>
      <c r="R741" s="52">
        <f t="shared" si="531"/>
        <v>0.60508007620910187</v>
      </c>
      <c r="S741" s="52">
        <f t="shared" si="532"/>
        <v>1.1433280303460116</v>
      </c>
      <c r="T741" s="52">
        <f t="shared" si="533"/>
        <v>1.0087660418117843</v>
      </c>
      <c r="U741" s="52">
        <f t="shared" si="534"/>
        <v>1.8073121049014018</v>
      </c>
      <c r="V741" s="52">
        <f t="shared" si="521"/>
        <v>5.0546225567071803E-3</v>
      </c>
      <c r="W741" s="52">
        <f t="shared" si="535"/>
        <v>4.2582015317955055E-5</v>
      </c>
      <c r="X741" s="52">
        <f t="shared" si="536"/>
        <v>1.6740578955036711E-7</v>
      </c>
      <c r="Y741" s="52">
        <f t="shared" si="507"/>
        <v>4180073.0800447306</v>
      </c>
      <c r="Z741" s="38" t="str">
        <f t="shared" si="537"/>
        <v>S</v>
      </c>
      <c r="AA741" s="38" t="str">
        <f t="shared" si="538"/>
        <v>S</v>
      </c>
      <c r="AB741" s="38" t="str">
        <f t="shared" si="539"/>
        <v>U</v>
      </c>
      <c r="AC741" s="50">
        <f t="shared" si="520"/>
        <v>544194.4015039131</v>
      </c>
      <c r="AD741" s="50">
        <f t="shared" si="508"/>
        <v>4180191.6090136338</v>
      </c>
      <c r="AE741" s="51">
        <f t="shared" si="509"/>
        <v>10</v>
      </c>
      <c r="AF741" s="51" t="str">
        <f t="shared" si="510"/>
        <v>S</v>
      </c>
      <c r="AG741" s="40">
        <f t="shared" si="511"/>
        <v>-122</v>
      </c>
      <c r="AH741" s="41">
        <f t="shared" si="512"/>
        <v>-29</v>
      </c>
      <c r="AI741" s="42">
        <f t="shared" si="513"/>
        <v>-53.555999999999997</v>
      </c>
      <c r="AJ741" s="40">
        <f t="shared" si="514"/>
        <v>37</v>
      </c>
      <c r="AK741" s="41">
        <f t="shared" si="515"/>
        <v>46</v>
      </c>
      <c r="AL741" s="42">
        <f t="shared" si="516"/>
        <v>4.75</v>
      </c>
      <c r="AM741" s="43" t="str">
        <f t="shared" si="517"/>
        <v>-37º -46' -4,75" S</v>
      </c>
      <c r="AN741" s="43" t="str">
        <f t="shared" si="518"/>
        <v>122º 29' 53,556" W</v>
      </c>
      <c r="AO741" s="43" t="str">
        <f t="shared" si="519"/>
        <v>10 S 544194 4180192</v>
      </c>
    </row>
    <row r="742" spans="5:41" x14ac:dyDescent="0.25">
      <c r="E742" s="53">
        <v>37.795943999999999</v>
      </c>
      <c r="F742" s="53">
        <v>-122.425346</v>
      </c>
      <c r="G742" s="52">
        <f t="shared" si="522"/>
        <v>-2.13672537559327</v>
      </c>
      <c r="H742" s="52">
        <f t="shared" si="523"/>
        <v>0.65966366669939569</v>
      </c>
      <c r="I742" s="52">
        <f t="shared" si="524"/>
        <v>10</v>
      </c>
      <c r="J742" s="52">
        <f t="shared" si="525"/>
        <v>-123</v>
      </c>
      <c r="K742" s="52">
        <f t="shared" si="526"/>
        <v>1.0029604359755417E-2</v>
      </c>
      <c r="L742" s="52">
        <f t="shared" si="527"/>
        <v>7.925244429727989E-3</v>
      </c>
      <c r="M742" s="52">
        <f t="shared" si="528"/>
        <v>7.9254103628594551E-3</v>
      </c>
      <c r="N742" s="52">
        <f t="shared" si="529"/>
        <v>2.435783774856759E-5</v>
      </c>
      <c r="O742" s="52">
        <f t="shared" si="505"/>
        <v>6383616.0185785238</v>
      </c>
      <c r="P742" s="52">
        <f t="shared" si="506"/>
        <v>1.3216403191034503E-7</v>
      </c>
      <c r="Q742" s="52">
        <f t="shared" si="530"/>
        <v>0.96854794163101976</v>
      </c>
      <c r="R742" s="52">
        <f t="shared" si="531"/>
        <v>0.60477441874744098</v>
      </c>
      <c r="S742" s="52">
        <f t="shared" si="532"/>
        <v>1.1439376375149055</v>
      </c>
      <c r="T742" s="52">
        <f t="shared" si="533"/>
        <v>1.0091468328230393</v>
      </c>
      <c r="U742" s="52">
        <f t="shared" si="534"/>
        <v>1.8077878270010326</v>
      </c>
      <c r="V742" s="52">
        <f t="shared" si="521"/>
        <v>5.0546225567071803E-3</v>
      </c>
      <c r="W742" s="52">
        <f t="shared" si="535"/>
        <v>4.2582015317955055E-5</v>
      </c>
      <c r="X742" s="52">
        <f t="shared" si="536"/>
        <v>1.6740578955036711E-7</v>
      </c>
      <c r="Y742" s="52">
        <f t="shared" si="507"/>
        <v>4183174.9630479673</v>
      </c>
      <c r="Z742" s="38" t="str">
        <f t="shared" si="537"/>
        <v>S</v>
      </c>
      <c r="AA742" s="38" t="str">
        <f t="shared" si="538"/>
        <v>S</v>
      </c>
      <c r="AB742" s="38" t="str">
        <f t="shared" si="539"/>
        <v>U</v>
      </c>
      <c r="AC742" s="50">
        <f t="shared" si="520"/>
        <v>550592.7787750063</v>
      </c>
      <c r="AD742" s="50">
        <f t="shared" si="508"/>
        <v>4183330.4541517473</v>
      </c>
      <c r="AE742" s="51">
        <f t="shared" si="509"/>
        <v>10</v>
      </c>
      <c r="AF742" s="51" t="str">
        <f t="shared" si="510"/>
        <v>S</v>
      </c>
      <c r="AG742" s="40">
        <f t="shared" si="511"/>
        <v>-122</v>
      </c>
      <c r="AH742" s="41">
        <f t="shared" si="512"/>
        <v>-25</v>
      </c>
      <c r="AI742" s="42">
        <f t="shared" si="513"/>
        <v>-31.245999999999999</v>
      </c>
      <c r="AJ742" s="40">
        <f t="shared" si="514"/>
        <v>37</v>
      </c>
      <c r="AK742" s="41">
        <f t="shared" si="515"/>
        <v>47</v>
      </c>
      <c r="AL742" s="42">
        <f t="shared" si="516"/>
        <v>45.398000000000003</v>
      </c>
      <c r="AM742" s="43" t="str">
        <f t="shared" si="517"/>
        <v>-37º -47' -45,398" S</v>
      </c>
      <c r="AN742" s="43" t="str">
        <f t="shared" si="518"/>
        <v>122º 25' 31,246" W</v>
      </c>
      <c r="AO742" s="43" t="str">
        <f t="shared" si="519"/>
        <v>10 S 550593 4183330</v>
      </c>
    </row>
    <row r="743" spans="5:41" x14ac:dyDescent="0.25">
      <c r="E743" s="53">
        <v>37.752887999999999</v>
      </c>
      <c r="F743" s="53">
        <v>-122.496926</v>
      </c>
      <c r="G743" s="52">
        <f t="shared" si="522"/>
        <v>-2.1379746822718477</v>
      </c>
      <c r="H743" s="52">
        <f t="shared" si="523"/>
        <v>0.65891219773665699</v>
      </c>
      <c r="I743" s="52">
        <f t="shared" si="524"/>
        <v>10</v>
      </c>
      <c r="J743" s="52">
        <f t="shared" si="525"/>
        <v>-123</v>
      </c>
      <c r="K743" s="52">
        <f t="shared" si="526"/>
        <v>8.7802976811777178E-3</v>
      </c>
      <c r="L743" s="52">
        <f t="shared" si="527"/>
        <v>6.9421296721196898E-3</v>
      </c>
      <c r="M743" s="52">
        <f t="shared" si="528"/>
        <v>6.9422411964100731E-3</v>
      </c>
      <c r="N743" s="52">
        <f t="shared" si="529"/>
        <v>1.8660319515473311E-5</v>
      </c>
      <c r="O743" s="52">
        <f t="shared" si="505"/>
        <v>6383600.4306999324</v>
      </c>
      <c r="P743" s="52">
        <f t="shared" si="506"/>
        <v>1.0152546615395487E-7</v>
      </c>
      <c r="Q743" s="52">
        <f t="shared" si="530"/>
        <v>0.96817287632125826</v>
      </c>
      <c r="R743" s="52">
        <f t="shared" si="531"/>
        <v>0.60524475545752976</v>
      </c>
      <c r="S743" s="52">
        <f t="shared" si="532"/>
        <v>1.1429986358972861</v>
      </c>
      <c r="T743" s="52">
        <f t="shared" si="533"/>
        <v>1.0085601657873471</v>
      </c>
      <c r="U743" s="52">
        <f t="shared" si="534"/>
        <v>1.8070547542496795</v>
      </c>
      <c r="V743" s="52">
        <f t="shared" si="521"/>
        <v>5.0546225567071803E-3</v>
      </c>
      <c r="W743" s="52">
        <f t="shared" si="535"/>
        <v>4.2582015317955055E-5</v>
      </c>
      <c r="X743" s="52">
        <f t="shared" si="536"/>
        <v>1.6740578955036711E-7</v>
      </c>
      <c r="Y743" s="52">
        <f t="shared" si="507"/>
        <v>4178397.9939137558</v>
      </c>
      <c r="Z743" s="38" t="str">
        <f t="shared" si="537"/>
        <v>S</v>
      </c>
      <c r="AA743" s="38" t="str">
        <f t="shared" si="538"/>
        <v>S</v>
      </c>
      <c r="AB743" s="38" t="str">
        <f t="shared" si="539"/>
        <v>U</v>
      </c>
      <c r="AC743" s="50">
        <f t="shared" si="520"/>
        <v>544316.49539117701</v>
      </c>
      <c r="AD743" s="50">
        <f t="shared" si="508"/>
        <v>4178517.1139495457</v>
      </c>
      <c r="AE743" s="51">
        <f t="shared" si="509"/>
        <v>10</v>
      </c>
      <c r="AF743" s="51" t="str">
        <f t="shared" si="510"/>
        <v>S</v>
      </c>
      <c r="AG743" s="40">
        <f t="shared" si="511"/>
        <v>-122</v>
      </c>
      <c r="AH743" s="41">
        <f t="shared" si="512"/>
        <v>-29</v>
      </c>
      <c r="AI743" s="42">
        <f t="shared" si="513"/>
        <v>-48.933999999999997</v>
      </c>
      <c r="AJ743" s="40">
        <f t="shared" si="514"/>
        <v>37</v>
      </c>
      <c r="AK743" s="41">
        <f t="shared" si="515"/>
        <v>45</v>
      </c>
      <c r="AL743" s="42">
        <f t="shared" si="516"/>
        <v>10.397</v>
      </c>
      <c r="AM743" s="43" t="str">
        <f t="shared" si="517"/>
        <v>-37º -45' -10,397" S</v>
      </c>
      <c r="AN743" s="43" t="str">
        <f t="shared" si="518"/>
        <v>122º 29' 48,934" W</v>
      </c>
      <c r="AO743" s="43" t="str">
        <f t="shared" si="519"/>
        <v>10 S 544316 4178517</v>
      </c>
    </row>
    <row r="744" spans="5:41" x14ac:dyDescent="0.25">
      <c r="E744" s="53">
        <v>37.73323059082</v>
      </c>
      <c r="F744" s="53">
        <v>-122.47352600098</v>
      </c>
      <c r="G744" s="52">
        <f t="shared" si="522"/>
        <v>-2.137566275243985</v>
      </c>
      <c r="H744" s="52">
        <f t="shared" si="523"/>
        <v>0.65856911122405426</v>
      </c>
      <c r="I744" s="52">
        <f t="shared" si="524"/>
        <v>10</v>
      </c>
      <c r="J744" s="52">
        <f t="shared" si="525"/>
        <v>-123</v>
      </c>
      <c r="K744" s="52">
        <f t="shared" si="526"/>
        <v>9.1887047090404295E-3</v>
      </c>
      <c r="L744" s="52">
        <f t="shared" si="527"/>
        <v>7.2669569109548512E-3</v>
      </c>
      <c r="M744" s="52">
        <f t="shared" si="528"/>
        <v>7.2670848344337574E-3</v>
      </c>
      <c r="N744" s="52">
        <f t="shared" si="529"/>
        <v>2.0433030205935232E-5</v>
      </c>
      <c r="O744" s="52">
        <f t="shared" si="505"/>
        <v>6383593.3160334555</v>
      </c>
      <c r="P744" s="52">
        <f t="shared" si="506"/>
        <v>1.1130809114491706E-7</v>
      </c>
      <c r="Q744" s="52">
        <f t="shared" si="530"/>
        <v>0.9680009113766308</v>
      </c>
      <c r="R744" s="52">
        <f t="shared" si="531"/>
        <v>0.6054587625551997</v>
      </c>
      <c r="S744" s="52">
        <f t="shared" si="532"/>
        <v>1.1425695669123697</v>
      </c>
      <c r="T744" s="52">
        <f t="shared" si="533"/>
        <v>1.0082918658230773</v>
      </c>
      <c r="U744" s="52">
        <f t="shared" si="534"/>
        <v>1.8067192143945503</v>
      </c>
      <c r="V744" s="52">
        <f t="shared" si="521"/>
        <v>5.0546225567071803E-3</v>
      </c>
      <c r="W744" s="52">
        <f t="shared" si="535"/>
        <v>4.2582015317955055E-5</v>
      </c>
      <c r="X744" s="52">
        <f t="shared" si="536"/>
        <v>1.6740578955036711E-7</v>
      </c>
      <c r="Y744" s="52">
        <f t="shared" si="507"/>
        <v>4176217.0589453802</v>
      </c>
      <c r="Z744" s="38" t="str">
        <f t="shared" si="537"/>
        <v>S</v>
      </c>
      <c r="AA744" s="38" t="str">
        <f t="shared" si="538"/>
        <v>S</v>
      </c>
      <c r="AB744" s="38" t="str">
        <f t="shared" si="539"/>
        <v>U</v>
      </c>
      <c r="AC744" s="50">
        <f t="shared" si="520"/>
        <v>546390.11589733779</v>
      </c>
      <c r="AD744" s="50">
        <f t="shared" si="508"/>
        <v>4176347.4951149477</v>
      </c>
      <c r="AE744" s="51">
        <f t="shared" si="509"/>
        <v>10</v>
      </c>
      <c r="AF744" s="51" t="str">
        <f t="shared" si="510"/>
        <v>S</v>
      </c>
      <c r="AG744" s="40">
        <f t="shared" si="511"/>
        <v>-122</v>
      </c>
      <c r="AH744" s="41">
        <f t="shared" si="512"/>
        <v>-28</v>
      </c>
      <c r="AI744" s="42">
        <f t="shared" si="513"/>
        <v>-24.693999999999999</v>
      </c>
      <c r="AJ744" s="40">
        <f t="shared" si="514"/>
        <v>37</v>
      </c>
      <c r="AK744" s="41">
        <f t="shared" si="515"/>
        <v>43</v>
      </c>
      <c r="AL744" s="42">
        <f t="shared" si="516"/>
        <v>59.63</v>
      </c>
      <c r="AM744" s="43" t="str">
        <f t="shared" si="517"/>
        <v>-37º -43' -59,63" S</v>
      </c>
      <c r="AN744" s="43" t="str">
        <f t="shared" si="518"/>
        <v>122º 28' 24,694" W</v>
      </c>
      <c r="AO744" s="43" t="str">
        <f t="shared" si="519"/>
        <v>10 S 546390 4176347</v>
      </c>
    </row>
    <row r="745" spans="5:41" x14ac:dyDescent="0.25">
      <c r="E745" s="53">
        <v>37.771538999999997</v>
      </c>
      <c r="F745" s="53">
        <v>-122.50919500000001</v>
      </c>
      <c r="G745" s="52">
        <f t="shared" si="522"/>
        <v>-2.1381888167177747</v>
      </c>
      <c r="H745" s="52">
        <f t="shared" si="523"/>
        <v>0.65923771909544637</v>
      </c>
      <c r="I745" s="52">
        <f t="shared" si="524"/>
        <v>10</v>
      </c>
      <c r="J745" s="52">
        <f t="shared" si="525"/>
        <v>-123</v>
      </c>
      <c r="K745" s="52">
        <f t="shared" si="526"/>
        <v>8.5661632352507233E-3</v>
      </c>
      <c r="L745" s="52">
        <f t="shared" si="527"/>
        <v>6.7711211768306219E-3</v>
      </c>
      <c r="M745" s="52">
        <f t="shared" si="528"/>
        <v>6.7712246606503124E-3</v>
      </c>
      <c r="N745" s="52">
        <f t="shared" si="529"/>
        <v>1.776421032917419E-5</v>
      </c>
      <c r="O745" s="52">
        <f t="shared" si="505"/>
        <v>6383607.1823025523</v>
      </c>
      <c r="P745" s="52">
        <f t="shared" si="506"/>
        <v>9.6536382768695616E-8</v>
      </c>
      <c r="Q745" s="52">
        <f t="shared" si="530"/>
        <v>0.96833561566272019</v>
      </c>
      <c r="R745" s="52">
        <f t="shared" si="531"/>
        <v>0.60504128329261198</v>
      </c>
      <c r="S745" s="52">
        <f t="shared" si="532"/>
        <v>1.1434055269268064</v>
      </c>
      <c r="T745" s="52">
        <f t="shared" si="533"/>
        <v>1.0088144660182579</v>
      </c>
      <c r="U745" s="52">
        <f t="shared" si="534"/>
        <v>1.8073726212170989</v>
      </c>
      <c r="V745" s="52">
        <f t="shared" si="521"/>
        <v>5.0546225567071803E-3</v>
      </c>
      <c r="W745" s="52">
        <f t="shared" si="535"/>
        <v>4.2582015317955055E-5</v>
      </c>
      <c r="X745" s="52">
        <f t="shared" si="536"/>
        <v>1.6740578955036711E-7</v>
      </c>
      <c r="Y745" s="52">
        <f t="shared" si="507"/>
        <v>4180467.2773202322</v>
      </c>
      <c r="Z745" s="38" t="str">
        <f t="shared" si="537"/>
        <v>S</v>
      </c>
      <c r="AA745" s="38" t="str">
        <f t="shared" si="538"/>
        <v>S</v>
      </c>
      <c r="AB745" s="38" t="str">
        <f t="shared" si="539"/>
        <v>U</v>
      </c>
      <c r="AC745" s="50">
        <f t="shared" si="520"/>
        <v>543224.83976763464</v>
      </c>
      <c r="AD745" s="50">
        <f t="shared" si="508"/>
        <v>4180580.6770718247</v>
      </c>
      <c r="AE745" s="51">
        <f t="shared" si="509"/>
        <v>10</v>
      </c>
      <c r="AF745" s="51" t="str">
        <f t="shared" si="510"/>
        <v>S</v>
      </c>
      <c r="AG745" s="40">
        <f t="shared" si="511"/>
        <v>-122</v>
      </c>
      <c r="AH745" s="41">
        <f t="shared" si="512"/>
        <v>-30</v>
      </c>
      <c r="AI745" s="42">
        <f t="shared" si="513"/>
        <v>-33.101999999999997</v>
      </c>
      <c r="AJ745" s="40">
        <f t="shared" si="514"/>
        <v>37</v>
      </c>
      <c r="AK745" s="41">
        <f t="shared" si="515"/>
        <v>46</v>
      </c>
      <c r="AL745" s="42">
        <f t="shared" si="516"/>
        <v>17.54</v>
      </c>
      <c r="AM745" s="43" t="str">
        <f t="shared" si="517"/>
        <v>-37º -46' -17,54" S</v>
      </c>
      <c r="AN745" s="43" t="str">
        <f t="shared" si="518"/>
        <v>122º 30' 33,102" W</v>
      </c>
      <c r="AO745" s="43" t="str">
        <f t="shared" si="519"/>
        <v>10 S 543225 4180581</v>
      </c>
    </row>
    <row r="746" spans="5:41" x14ac:dyDescent="0.25">
      <c r="E746" s="53">
        <v>37.773055999999997</v>
      </c>
      <c r="F746" s="53">
        <v>-122.49909</v>
      </c>
      <c r="G746" s="52">
        <f t="shared" si="522"/>
        <v>-2.1380124511968601</v>
      </c>
      <c r="H746" s="52">
        <f t="shared" si="523"/>
        <v>0.65926419574019912</v>
      </c>
      <c r="I746" s="52">
        <f t="shared" si="524"/>
        <v>10</v>
      </c>
      <c r="J746" s="52">
        <f t="shared" si="525"/>
        <v>-123</v>
      </c>
      <c r="K746" s="52">
        <f t="shared" si="526"/>
        <v>8.7425287561653242E-3</v>
      </c>
      <c r="L746" s="52">
        <f t="shared" si="527"/>
        <v>6.9103839532824599E-3</v>
      </c>
      <c r="M746" s="52">
        <f t="shared" si="528"/>
        <v>6.910493954558612E-3</v>
      </c>
      <c r="N746" s="52">
        <f t="shared" si="529"/>
        <v>1.8503487254295514E-5</v>
      </c>
      <c r="O746" s="52">
        <f t="shared" ref="O746:O809" si="540">($C$19/(1+$C$18*(COS(H746))^2)^(1/2))*0.9996</f>
        <v>6383607.7315025441</v>
      </c>
      <c r="P746" s="52">
        <f t="shared" ref="P746:P809" si="541">($C$18/2)*M746^2*(COS(H746))^2</f>
        <v>1.0054418010341535E-7</v>
      </c>
      <c r="Q746" s="52">
        <f t="shared" si="530"/>
        <v>0.96834883420123485</v>
      </c>
      <c r="R746" s="52">
        <f t="shared" si="531"/>
        <v>0.60502471561318283</v>
      </c>
      <c r="S746" s="52">
        <f t="shared" si="532"/>
        <v>1.1434386128408165</v>
      </c>
      <c r="T746" s="52">
        <f t="shared" si="533"/>
        <v>1.008835138533908</v>
      </c>
      <c r="U746" s="52">
        <f t="shared" si="534"/>
        <v>1.8073984541382166</v>
      </c>
      <c r="V746" s="52">
        <f t="shared" si="521"/>
        <v>5.0546225567071803E-3</v>
      </c>
      <c r="W746" s="52">
        <f t="shared" si="535"/>
        <v>4.2582015317955055E-5</v>
      </c>
      <c r="X746" s="52">
        <f t="shared" si="536"/>
        <v>1.6740578955036711E-7</v>
      </c>
      <c r="Y746" s="52">
        <f t="shared" ref="Y746:Y809" si="542">0.9996*$C$19*(H746-(V746*S746)+(W746*T746)-(X746*U746))</f>
        <v>4180635.5850953101</v>
      </c>
      <c r="Z746" s="38" t="str">
        <f t="shared" si="537"/>
        <v>S</v>
      </c>
      <c r="AA746" s="38" t="str">
        <f t="shared" si="538"/>
        <v>S</v>
      </c>
      <c r="AB746" s="38" t="str">
        <f t="shared" si="539"/>
        <v>U</v>
      </c>
      <c r="AC746" s="50">
        <f t="shared" si="520"/>
        <v>544113.88411528664</v>
      </c>
      <c r="AD746" s="50">
        <f t="shared" ref="AD746:AD809" si="543">IF($C$22="S",N746*O746*(1+P746)+Y746+10000000,N746*O746*(1+P746)+Y746)</f>
        <v>4180753.7041114825</v>
      </c>
      <c r="AE746" s="51">
        <f t="shared" ref="AE746:AE809" si="544">I746</f>
        <v>10</v>
      </c>
      <c r="AF746" s="51" t="str">
        <f t="shared" ref="AF746:AF809" si="545">IF(E746&lt;-16,Z746,IF(E746&lt;48,AA746,IF(E746&lt;84,AB746,"MALO")))</f>
        <v>S</v>
      </c>
      <c r="AG746" s="40">
        <f t="shared" ref="AG746:AG809" si="546">TRUNC(F746,0)</f>
        <v>-122</v>
      </c>
      <c r="AH746" s="41">
        <f t="shared" ref="AH746:AH809" si="547">TRUNC((F746-AG746)*60,0)</f>
        <v>-29</v>
      </c>
      <c r="AI746" s="42">
        <f t="shared" ref="AI746:AI809" si="548">ROUND((((F746-AG746)*60)-AH746)*60,3)</f>
        <v>-56.723999999999997</v>
      </c>
      <c r="AJ746" s="40">
        <f t="shared" ref="AJ746:AJ809" si="549">TRUNC(E746,0)</f>
        <v>37</v>
      </c>
      <c r="AK746" s="41">
        <f t="shared" ref="AK746:AK809" si="550">TRUNC((E746-AJ746)*60,0)</f>
        <v>46</v>
      </c>
      <c r="AL746" s="42">
        <f t="shared" ref="AL746:AL809" si="551">ROUND((((E746-AJ746)*60)-AK746)*60,3)</f>
        <v>23.001999999999999</v>
      </c>
      <c r="AM746" s="43" t="str">
        <f t="shared" ref="AM746:AM809" si="552">CONCATENATE(-AJ746,"º ",-AK746,"' ",-AL746,""" S")</f>
        <v>-37º -46' -23,002" S</v>
      </c>
      <c r="AN746" s="43" t="str">
        <f t="shared" ref="AN746:AN809" si="553">CONCATENATE(-AG746,"º ",-AH746,"' ",-AI746,""" W")</f>
        <v>122º 29' 56,724" W</v>
      </c>
      <c r="AO746" s="43" t="str">
        <f t="shared" ref="AO746:AO809" si="554">CONCATENATE(AE746," ",AF746," ",ROUND(AC746,0)," ",ROUND(AD746,0))</f>
        <v>10 S 544114 4180754</v>
      </c>
    </row>
    <row r="747" spans="5:41" x14ac:dyDescent="0.25">
      <c r="E747" s="53">
        <v>37.728423999999997</v>
      </c>
      <c r="F747" s="53">
        <v>-122.477388</v>
      </c>
      <c r="G747" s="52">
        <f t="shared" si="522"/>
        <v>-2.1376336798425926</v>
      </c>
      <c r="H747" s="52">
        <f t="shared" si="523"/>
        <v>0.65848522038844903</v>
      </c>
      <c r="I747" s="52">
        <f t="shared" si="524"/>
        <v>10</v>
      </c>
      <c r="J747" s="52">
        <f t="shared" si="525"/>
        <v>-123</v>
      </c>
      <c r="K747" s="52">
        <f t="shared" si="526"/>
        <v>9.1213001104328839E-3</v>
      </c>
      <c r="L747" s="52">
        <f t="shared" si="527"/>
        <v>7.214119211709182E-3</v>
      </c>
      <c r="M747" s="52">
        <f t="shared" si="528"/>
        <v>7.2142443649934893E-3</v>
      </c>
      <c r="N747" s="52">
        <f t="shared" si="529"/>
        <v>2.0133471255401325E-5</v>
      </c>
      <c r="O747" s="52">
        <f t="shared" si="540"/>
        <v>6383591.5765653169</v>
      </c>
      <c r="P747" s="52">
        <f t="shared" si="541"/>
        <v>1.097095296150162E-7</v>
      </c>
      <c r="Q747" s="52">
        <f t="shared" si="530"/>
        <v>0.96795879349873715</v>
      </c>
      <c r="R747" s="52">
        <f t="shared" si="531"/>
        <v>0.60551102168972415</v>
      </c>
      <c r="S747" s="52">
        <f t="shared" si="532"/>
        <v>1.1424646171378177</v>
      </c>
      <c r="T747" s="52">
        <f t="shared" si="533"/>
        <v>1.0082262182757944</v>
      </c>
      <c r="U747" s="52">
        <f t="shared" si="534"/>
        <v>1.8066370874821542</v>
      </c>
      <c r="V747" s="52">
        <f t="shared" si="521"/>
        <v>5.0546225567071803E-3</v>
      </c>
      <c r="W747" s="52">
        <f t="shared" si="535"/>
        <v>4.2582015317955055E-5</v>
      </c>
      <c r="X747" s="52">
        <f t="shared" si="536"/>
        <v>1.6740578955036711E-7</v>
      </c>
      <c r="Y747" s="52">
        <f t="shared" si="542"/>
        <v>4175683.7821492003</v>
      </c>
      <c r="Z747" s="38" t="str">
        <f t="shared" si="537"/>
        <v>S</v>
      </c>
      <c r="AA747" s="38" t="str">
        <f t="shared" si="538"/>
        <v>S</v>
      </c>
      <c r="AB747" s="38" t="str">
        <f t="shared" si="539"/>
        <v>U</v>
      </c>
      <c r="AC747" s="50">
        <f t="shared" si="520"/>
        <v>546052.7912437995</v>
      </c>
      <c r="AD747" s="50">
        <f t="shared" si="543"/>
        <v>4175812.3060208135</v>
      </c>
      <c r="AE747" s="51">
        <f t="shared" si="544"/>
        <v>10</v>
      </c>
      <c r="AF747" s="51" t="str">
        <f t="shared" si="545"/>
        <v>S</v>
      </c>
      <c r="AG747" s="40">
        <f t="shared" si="546"/>
        <v>-122</v>
      </c>
      <c r="AH747" s="41">
        <f t="shared" si="547"/>
        <v>-28</v>
      </c>
      <c r="AI747" s="42">
        <f t="shared" si="548"/>
        <v>-38.597000000000001</v>
      </c>
      <c r="AJ747" s="40">
        <f t="shared" si="549"/>
        <v>37</v>
      </c>
      <c r="AK747" s="41">
        <f t="shared" si="550"/>
        <v>43</v>
      </c>
      <c r="AL747" s="42">
        <f t="shared" si="551"/>
        <v>42.326000000000001</v>
      </c>
      <c r="AM747" s="43" t="str">
        <f t="shared" si="552"/>
        <v>-37º -43' -42,326" S</v>
      </c>
      <c r="AN747" s="43" t="str">
        <f t="shared" si="553"/>
        <v>122º 28' 38,597" W</v>
      </c>
      <c r="AO747" s="43" t="str">
        <f t="shared" si="554"/>
        <v>10 S 546053 4175812</v>
      </c>
    </row>
    <row r="748" spans="5:41" x14ac:dyDescent="0.25">
      <c r="E748" s="53">
        <v>37.755257999999998</v>
      </c>
      <c r="F748" s="53">
        <v>-122.50483699999999</v>
      </c>
      <c r="G748" s="52">
        <f t="shared" si="522"/>
        <v>-2.1381127552689727</v>
      </c>
      <c r="H748" s="52">
        <f t="shared" si="523"/>
        <v>0.65895356203992916</v>
      </c>
      <c r="I748" s="52">
        <f t="shared" si="524"/>
        <v>10</v>
      </c>
      <c r="J748" s="52">
        <f t="shared" si="525"/>
        <v>-123</v>
      </c>
      <c r="K748" s="52">
        <f t="shared" si="526"/>
        <v>8.642224684052735E-3</v>
      </c>
      <c r="L748" s="52">
        <f t="shared" si="527"/>
        <v>6.8327463234850866E-3</v>
      </c>
      <c r="M748" s="52">
        <f t="shared" si="528"/>
        <v>6.8328526586239413E-3</v>
      </c>
      <c r="N748" s="52">
        <f t="shared" si="529"/>
        <v>1.8078431489487734E-5</v>
      </c>
      <c r="O748" s="52">
        <f t="shared" si="540"/>
        <v>6383601.2885682425</v>
      </c>
      <c r="P748" s="52">
        <f t="shared" si="541"/>
        <v>9.8344909293067893E-8</v>
      </c>
      <c r="Q748" s="52">
        <f t="shared" si="530"/>
        <v>0.96819357852262933</v>
      </c>
      <c r="R748" s="52">
        <f t="shared" si="531"/>
        <v>0.60521892282262313</v>
      </c>
      <c r="S748" s="52">
        <f t="shared" si="532"/>
        <v>1.1430503513012438</v>
      </c>
      <c r="T748" s="52">
        <f t="shared" si="533"/>
        <v>1.0085924941815887</v>
      </c>
      <c r="U748" s="52">
        <f t="shared" si="534"/>
        <v>1.8070951725774738</v>
      </c>
      <c r="V748" s="52">
        <f t="shared" si="521"/>
        <v>5.0546225567071803E-3</v>
      </c>
      <c r="W748" s="52">
        <f t="shared" si="535"/>
        <v>4.2582015317955055E-5</v>
      </c>
      <c r="X748" s="52">
        <f t="shared" si="536"/>
        <v>1.6740578955036711E-7</v>
      </c>
      <c r="Y748" s="52">
        <f t="shared" si="542"/>
        <v>4178660.9393258928</v>
      </c>
      <c r="Z748" s="38" t="str">
        <f t="shared" si="537"/>
        <v>S</v>
      </c>
      <c r="AA748" s="38" t="str">
        <f t="shared" si="538"/>
        <v>S</v>
      </c>
      <c r="AB748" s="38" t="str">
        <f t="shared" si="539"/>
        <v>U</v>
      </c>
      <c r="AC748" s="50">
        <f t="shared" si="520"/>
        <v>543618.20846606488</v>
      </c>
      <c r="AD748" s="50">
        <f t="shared" si="543"/>
        <v>4178776.3448357941</v>
      </c>
      <c r="AE748" s="51">
        <f t="shared" si="544"/>
        <v>10</v>
      </c>
      <c r="AF748" s="51" t="str">
        <f t="shared" si="545"/>
        <v>S</v>
      </c>
      <c r="AG748" s="40">
        <f t="shared" si="546"/>
        <v>-122</v>
      </c>
      <c r="AH748" s="41">
        <f t="shared" si="547"/>
        <v>-30</v>
      </c>
      <c r="AI748" s="42">
        <f t="shared" si="548"/>
        <v>-17.413</v>
      </c>
      <c r="AJ748" s="40">
        <f t="shared" si="549"/>
        <v>37</v>
      </c>
      <c r="AK748" s="41">
        <f t="shared" si="550"/>
        <v>45</v>
      </c>
      <c r="AL748" s="42">
        <f t="shared" si="551"/>
        <v>18.928999999999998</v>
      </c>
      <c r="AM748" s="43" t="str">
        <f t="shared" si="552"/>
        <v>-37º -45' -18,929" S</v>
      </c>
      <c r="AN748" s="43" t="str">
        <f t="shared" si="553"/>
        <v>122º 30' 17,413" W</v>
      </c>
      <c r="AO748" s="43" t="str">
        <f t="shared" si="554"/>
        <v>10 S 543618 4178776</v>
      </c>
    </row>
    <row r="749" spans="5:41" x14ac:dyDescent="0.25">
      <c r="E749" s="53">
        <v>37.742843999999998</v>
      </c>
      <c r="F749" s="53">
        <v>-122.48538600000001</v>
      </c>
      <c r="G749" s="52">
        <f t="shared" si="522"/>
        <v>-2.137773271276167</v>
      </c>
      <c r="H749" s="52">
        <f t="shared" si="523"/>
        <v>0.65873689686658665</v>
      </c>
      <c r="I749" s="52">
        <f t="shared" si="524"/>
        <v>10</v>
      </c>
      <c r="J749" s="52">
        <f t="shared" si="525"/>
        <v>-123</v>
      </c>
      <c r="K749" s="52">
        <f t="shared" si="526"/>
        <v>8.9817086768584353E-3</v>
      </c>
      <c r="L749" s="52">
        <f t="shared" si="527"/>
        <v>7.1023346281995116E-3</v>
      </c>
      <c r="M749" s="52">
        <f t="shared" si="528"/>
        <v>7.102454053208038E-3</v>
      </c>
      <c r="N749" s="52">
        <f t="shared" si="529"/>
        <v>1.9524480775690023E-5</v>
      </c>
      <c r="O749" s="52">
        <f t="shared" si="540"/>
        <v>6383596.7952832924</v>
      </c>
      <c r="P749" s="52">
        <f t="shared" si="541"/>
        <v>1.062943909381914E-7</v>
      </c>
      <c r="Q749" s="52">
        <f t="shared" si="530"/>
        <v>0.96808506737215505</v>
      </c>
      <c r="R749" s="52">
        <f t="shared" si="531"/>
        <v>0.6053541599122223</v>
      </c>
      <c r="S749" s="52">
        <f t="shared" si="532"/>
        <v>1.1427794305526642</v>
      </c>
      <c r="T749" s="52">
        <f t="shared" si="533"/>
        <v>1.0084231128925536</v>
      </c>
      <c r="U749" s="52">
        <f t="shared" si="534"/>
        <v>1.8068833761647245</v>
      </c>
      <c r="V749" s="52">
        <f t="shared" si="521"/>
        <v>5.0546225567071803E-3</v>
      </c>
      <c r="W749" s="52">
        <f t="shared" si="535"/>
        <v>4.2582015317955055E-5</v>
      </c>
      <c r="X749" s="52">
        <f t="shared" si="536"/>
        <v>1.6740578955036711E-7</v>
      </c>
      <c r="Y749" s="52">
        <f t="shared" si="542"/>
        <v>4177283.6390905352</v>
      </c>
      <c r="Z749" s="38" t="str">
        <f t="shared" si="537"/>
        <v>S</v>
      </c>
      <c r="AA749" s="38" t="str">
        <f t="shared" si="538"/>
        <v>S</v>
      </c>
      <c r="AB749" s="38" t="str">
        <f t="shared" si="539"/>
        <v>U</v>
      </c>
      <c r="AC749" s="50">
        <f t="shared" si="520"/>
        <v>545339.20453913999</v>
      </c>
      <c r="AD749" s="50">
        <f t="shared" si="543"/>
        <v>4177408.2755166925</v>
      </c>
      <c r="AE749" s="51">
        <f t="shared" si="544"/>
        <v>10</v>
      </c>
      <c r="AF749" s="51" t="str">
        <f t="shared" si="545"/>
        <v>S</v>
      </c>
      <c r="AG749" s="40">
        <f t="shared" si="546"/>
        <v>-122</v>
      </c>
      <c r="AH749" s="41">
        <f t="shared" si="547"/>
        <v>-29</v>
      </c>
      <c r="AI749" s="42">
        <f t="shared" si="548"/>
        <v>-7.39</v>
      </c>
      <c r="AJ749" s="40">
        <f t="shared" si="549"/>
        <v>37</v>
      </c>
      <c r="AK749" s="41">
        <f t="shared" si="550"/>
        <v>44</v>
      </c>
      <c r="AL749" s="42">
        <f t="shared" si="551"/>
        <v>34.238</v>
      </c>
      <c r="AM749" s="43" t="str">
        <f t="shared" si="552"/>
        <v>-37º -44' -34,238" S</v>
      </c>
      <c r="AN749" s="43" t="str">
        <f t="shared" si="553"/>
        <v>122º 29' 7,39" W</v>
      </c>
      <c r="AO749" s="43" t="str">
        <f t="shared" si="554"/>
        <v>10 S 545339 4177408</v>
      </c>
    </row>
    <row r="750" spans="5:41" x14ac:dyDescent="0.25">
      <c r="E750" s="53">
        <v>37.76481628418</v>
      </c>
      <c r="F750" s="53">
        <v>-122.49961853027</v>
      </c>
      <c r="G750" s="52">
        <f t="shared" si="522"/>
        <v>-2.1380216757902684</v>
      </c>
      <c r="H750" s="52">
        <f t="shared" si="523"/>
        <v>0.65912038556971153</v>
      </c>
      <c r="I750" s="52">
        <f t="shared" si="524"/>
        <v>10</v>
      </c>
      <c r="J750" s="52">
        <f t="shared" si="525"/>
        <v>-123</v>
      </c>
      <c r="K750" s="52">
        <f t="shared" si="526"/>
        <v>8.7333041627570829E-3</v>
      </c>
      <c r="L750" s="52">
        <f t="shared" si="527"/>
        <v>6.9038619402574403E-3</v>
      </c>
      <c r="M750" s="52">
        <f t="shared" si="528"/>
        <v>6.9039716303642834E-3</v>
      </c>
      <c r="N750" s="52">
        <f t="shared" si="529"/>
        <v>1.846309006581226E-5</v>
      </c>
      <c r="O750" s="52">
        <f t="shared" si="540"/>
        <v>6383604.7485675784</v>
      </c>
      <c r="P750" s="52">
        <f t="shared" si="541"/>
        <v>1.0037684329794758E-7</v>
      </c>
      <c r="Q750" s="52">
        <f t="shared" si="530"/>
        <v>0.96827700389533178</v>
      </c>
      <c r="R750" s="52">
        <f t="shared" si="531"/>
        <v>0.60511467172777711</v>
      </c>
      <c r="S750" s="52">
        <f t="shared" si="532"/>
        <v>1.1432588875173775</v>
      </c>
      <c r="T750" s="52">
        <f t="shared" si="533"/>
        <v>1.0087228335699774</v>
      </c>
      <c r="U750" s="52">
        <f t="shared" si="534"/>
        <v>1.8072581021306717</v>
      </c>
      <c r="V750" s="52">
        <f t="shared" si="521"/>
        <v>5.0546225567071803E-3</v>
      </c>
      <c r="W750" s="52">
        <f t="shared" si="535"/>
        <v>4.2582015317955055E-5</v>
      </c>
      <c r="X750" s="52">
        <f t="shared" si="536"/>
        <v>1.6740578955036711E-7</v>
      </c>
      <c r="Y750" s="52">
        <f t="shared" si="542"/>
        <v>4179721.4074790645</v>
      </c>
      <c r="Z750" s="38" t="str">
        <f t="shared" si="537"/>
        <v>S</v>
      </c>
      <c r="AA750" s="38" t="str">
        <f t="shared" si="538"/>
        <v>S</v>
      </c>
      <c r="AB750" s="38" t="str">
        <f t="shared" si="539"/>
        <v>U</v>
      </c>
      <c r="AC750" s="50">
        <f t="shared" si="520"/>
        <v>544072.22755817964</v>
      </c>
      <c r="AD750" s="50">
        <f t="shared" si="543"/>
        <v>4179839.2685603122</v>
      </c>
      <c r="AE750" s="51">
        <f t="shared" si="544"/>
        <v>10</v>
      </c>
      <c r="AF750" s="51" t="str">
        <f t="shared" si="545"/>
        <v>S</v>
      </c>
      <c r="AG750" s="40">
        <f t="shared" si="546"/>
        <v>-122</v>
      </c>
      <c r="AH750" s="41">
        <f t="shared" si="547"/>
        <v>-29</v>
      </c>
      <c r="AI750" s="42">
        <f t="shared" si="548"/>
        <v>-58.627000000000002</v>
      </c>
      <c r="AJ750" s="40">
        <f t="shared" si="549"/>
        <v>37</v>
      </c>
      <c r="AK750" s="41">
        <f t="shared" si="550"/>
        <v>45</v>
      </c>
      <c r="AL750" s="42">
        <f t="shared" si="551"/>
        <v>53.338999999999999</v>
      </c>
      <c r="AM750" s="43" t="str">
        <f t="shared" si="552"/>
        <v>-37º -45' -53,339" S</v>
      </c>
      <c r="AN750" s="43" t="str">
        <f t="shared" si="553"/>
        <v>122º 29' 58,627" W</v>
      </c>
      <c r="AO750" s="43" t="str">
        <f t="shared" si="554"/>
        <v>10 S 544072 4179839</v>
      </c>
    </row>
    <row r="751" spans="5:41" x14ac:dyDescent="0.25">
      <c r="E751" s="53">
        <v>37.740332000000002</v>
      </c>
      <c r="F751" s="53">
        <v>-122.474598</v>
      </c>
      <c r="G751" s="52">
        <f t="shared" si="522"/>
        <v>-2.1375849851564621</v>
      </c>
      <c r="H751" s="52">
        <f t="shared" si="523"/>
        <v>0.65869305419577662</v>
      </c>
      <c r="I751" s="52">
        <f t="shared" si="524"/>
        <v>10</v>
      </c>
      <c r="J751" s="52">
        <f t="shared" si="525"/>
        <v>-123</v>
      </c>
      <c r="K751" s="52">
        <f t="shared" si="526"/>
        <v>9.1699947965633299E-3</v>
      </c>
      <c r="L751" s="52">
        <f t="shared" si="527"/>
        <v>7.2514648473662154E-3</v>
      </c>
      <c r="M751" s="52">
        <f t="shared" si="528"/>
        <v>7.2515919544297409E-3</v>
      </c>
      <c r="N751" s="52">
        <f t="shared" si="529"/>
        <v>2.0351209423785654E-5</v>
      </c>
      <c r="O751" s="52">
        <f t="shared" si="540"/>
        <v>6383595.8861197168</v>
      </c>
      <c r="P751" s="52">
        <f t="shared" si="541"/>
        <v>1.1081273542786963E-7</v>
      </c>
      <c r="Q751" s="52">
        <f t="shared" si="530"/>
        <v>0.96806308778961991</v>
      </c>
      <c r="R751" s="52">
        <f t="shared" si="531"/>
        <v>0.60538150329560381</v>
      </c>
      <c r="S751" s="52">
        <f t="shared" si="532"/>
        <v>1.1427245980905867</v>
      </c>
      <c r="T751" s="52">
        <f t="shared" si="533"/>
        <v>1.0083888243918411</v>
      </c>
      <c r="U751" s="52">
        <f t="shared" si="534"/>
        <v>1.8068404927618269</v>
      </c>
      <c r="V751" s="52">
        <f t="shared" si="521"/>
        <v>5.0546225567071803E-3</v>
      </c>
      <c r="W751" s="52">
        <f t="shared" si="535"/>
        <v>4.2582015317955055E-5</v>
      </c>
      <c r="X751" s="52">
        <f t="shared" si="536"/>
        <v>1.6740578955036711E-7</v>
      </c>
      <c r="Y751" s="52">
        <f t="shared" si="542"/>
        <v>4177004.9397350284</v>
      </c>
      <c r="Z751" s="38" t="str">
        <f t="shared" si="537"/>
        <v>S</v>
      </c>
      <c r="AA751" s="38" t="str">
        <f t="shared" si="538"/>
        <v>S</v>
      </c>
      <c r="AB751" s="38" t="str">
        <f t="shared" si="539"/>
        <v>U</v>
      </c>
      <c r="AC751" s="50">
        <f t="shared" si="520"/>
        <v>546291.23427800252</v>
      </c>
      <c r="AD751" s="50">
        <f t="shared" si="543"/>
        <v>4177134.8536461797</v>
      </c>
      <c r="AE751" s="51">
        <f t="shared" si="544"/>
        <v>10</v>
      </c>
      <c r="AF751" s="51" t="str">
        <f t="shared" si="545"/>
        <v>S</v>
      </c>
      <c r="AG751" s="40">
        <f t="shared" si="546"/>
        <v>-122</v>
      </c>
      <c r="AH751" s="41">
        <f t="shared" si="547"/>
        <v>-28</v>
      </c>
      <c r="AI751" s="42">
        <f t="shared" si="548"/>
        <v>-28.553000000000001</v>
      </c>
      <c r="AJ751" s="40">
        <f t="shared" si="549"/>
        <v>37</v>
      </c>
      <c r="AK751" s="41">
        <f t="shared" si="550"/>
        <v>44</v>
      </c>
      <c r="AL751" s="42">
        <f t="shared" si="551"/>
        <v>25.195</v>
      </c>
      <c r="AM751" s="43" t="str">
        <f t="shared" si="552"/>
        <v>-37º -44' -25,195" S</v>
      </c>
      <c r="AN751" s="43" t="str">
        <f t="shared" si="553"/>
        <v>122º 28' 28,553" W</v>
      </c>
      <c r="AO751" s="43" t="str">
        <f t="shared" si="554"/>
        <v>10 S 546291 4177135</v>
      </c>
    </row>
    <row r="752" spans="5:41" x14ac:dyDescent="0.25">
      <c r="E752" s="53">
        <v>37.740212</v>
      </c>
      <c r="F752" s="53">
        <v>-122.49839799999999</v>
      </c>
      <c r="G752" s="52">
        <f t="shared" si="522"/>
        <v>-2.1380003735184365</v>
      </c>
      <c r="H752" s="52">
        <f t="shared" si="523"/>
        <v>0.65869095980067427</v>
      </c>
      <c r="I752" s="52">
        <f t="shared" si="524"/>
        <v>10</v>
      </c>
      <c r="J752" s="52">
        <f t="shared" si="525"/>
        <v>-123</v>
      </c>
      <c r="K752" s="52">
        <f t="shared" si="526"/>
        <v>8.7546064345889185E-3</v>
      </c>
      <c r="L752" s="52">
        <f t="shared" si="527"/>
        <v>6.9230031111640975E-3</v>
      </c>
      <c r="M752" s="52">
        <f t="shared" si="528"/>
        <v>6.923113716178016E-3</v>
      </c>
      <c r="N752" s="52">
        <f t="shared" si="529"/>
        <v>1.8549153123270656E-5</v>
      </c>
      <c r="O752" s="52">
        <f t="shared" si="540"/>
        <v>6383595.8426888613</v>
      </c>
      <c r="P752" s="52">
        <f t="shared" si="541"/>
        <v>1.0100137756674786E-7</v>
      </c>
      <c r="Q752" s="52">
        <f t="shared" si="530"/>
        <v>0.9680620376232858</v>
      </c>
      <c r="R752" s="52">
        <f t="shared" si="531"/>
        <v>0.60538280932165556</v>
      </c>
      <c r="S752" s="52">
        <f t="shared" si="532"/>
        <v>1.1427219786123173</v>
      </c>
      <c r="T752" s="52">
        <f t="shared" si="533"/>
        <v>1.0083871862896518</v>
      </c>
      <c r="U752" s="52">
        <f t="shared" si="534"/>
        <v>1.806838443973094</v>
      </c>
      <c r="V752" s="52">
        <f t="shared" si="521"/>
        <v>5.0546225567071803E-3</v>
      </c>
      <c r="W752" s="52">
        <f t="shared" si="535"/>
        <v>4.2582015317955055E-5</v>
      </c>
      <c r="X752" s="52">
        <f t="shared" si="536"/>
        <v>1.6740578955036711E-7</v>
      </c>
      <c r="Y752" s="52">
        <f t="shared" si="542"/>
        <v>4176991.6260745288</v>
      </c>
      <c r="Z752" s="38" t="str">
        <f t="shared" si="537"/>
        <v>S</v>
      </c>
      <c r="AA752" s="38" t="str">
        <f t="shared" si="538"/>
        <v>S</v>
      </c>
      <c r="AB752" s="38" t="str">
        <f t="shared" si="539"/>
        <v>U</v>
      </c>
      <c r="AC752" s="50">
        <f t="shared" si="520"/>
        <v>544194.36142495333</v>
      </c>
      <c r="AD752" s="50">
        <f t="shared" si="543"/>
        <v>4177110.0363832517</v>
      </c>
      <c r="AE752" s="51">
        <f t="shared" si="544"/>
        <v>10</v>
      </c>
      <c r="AF752" s="51" t="str">
        <f t="shared" si="545"/>
        <v>S</v>
      </c>
      <c r="AG752" s="40">
        <f t="shared" si="546"/>
        <v>-122</v>
      </c>
      <c r="AH752" s="41">
        <f t="shared" si="547"/>
        <v>-29</v>
      </c>
      <c r="AI752" s="42">
        <f t="shared" si="548"/>
        <v>-54.232999999999997</v>
      </c>
      <c r="AJ752" s="40">
        <f t="shared" si="549"/>
        <v>37</v>
      </c>
      <c r="AK752" s="41">
        <f t="shared" si="550"/>
        <v>44</v>
      </c>
      <c r="AL752" s="42">
        <f t="shared" si="551"/>
        <v>24.763000000000002</v>
      </c>
      <c r="AM752" s="43" t="str">
        <f t="shared" si="552"/>
        <v>-37º -44' -24,763" S</v>
      </c>
      <c r="AN752" s="43" t="str">
        <f t="shared" si="553"/>
        <v>122º 29' 54,233" W</v>
      </c>
      <c r="AO752" s="43" t="str">
        <f t="shared" si="554"/>
        <v>10 S 544194 4177110</v>
      </c>
    </row>
    <row r="753" spans="5:41" x14ac:dyDescent="0.25">
      <c r="E753" s="53">
        <v>37.793655000000001</v>
      </c>
      <c r="F753" s="53">
        <v>-122.396164</v>
      </c>
      <c r="G753" s="52">
        <f t="shared" si="522"/>
        <v>-2.1362160536109531</v>
      </c>
      <c r="H753" s="52">
        <f t="shared" si="523"/>
        <v>0.65962371611281756</v>
      </c>
      <c r="I753" s="52">
        <f t="shared" si="524"/>
        <v>10</v>
      </c>
      <c r="J753" s="52">
        <f t="shared" si="525"/>
        <v>-123</v>
      </c>
      <c r="K753" s="52">
        <f t="shared" si="526"/>
        <v>1.0538926342072319E-2</v>
      </c>
      <c r="L753" s="52">
        <f t="shared" si="527"/>
        <v>8.3279465778119035E-3</v>
      </c>
      <c r="M753" s="52">
        <f t="shared" si="528"/>
        <v>8.3281391132200011E-3</v>
      </c>
      <c r="N753" s="52">
        <f t="shared" si="529"/>
        <v>2.6894036765146012E-5</v>
      </c>
      <c r="O753" s="52">
        <f t="shared" si="540"/>
        <v>6383615.1897204155</v>
      </c>
      <c r="P753" s="52">
        <f t="shared" si="541"/>
        <v>1.4594614089095294E-7</v>
      </c>
      <c r="Q753" s="52">
        <f t="shared" si="530"/>
        <v>0.96852805696870903</v>
      </c>
      <c r="R753" s="52">
        <f t="shared" si="531"/>
        <v>0.60479947839218906</v>
      </c>
      <c r="S753" s="52">
        <f t="shared" si="532"/>
        <v>1.143887744597172</v>
      </c>
      <c r="T753" s="52">
        <f t="shared" si="533"/>
        <v>1.0091156780459263</v>
      </c>
      <c r="U753" s="52">
        <f t="shared" si="534"/>
        <v>1.8077489188681206</v>
      </c>
      <c r="V753" s="52">
        <f t="shared" si="521"/>
        <v>5.0546225567071803E-3</v>
      </c>
      <c r="W753" s="52">
        <f t="shared" si="535"/>
        <v>4.2582015317955055E-5</v>
      </c>
      <c r="X753" s="52">
        <f t="shared" si="536"/>
        <v>1.6740578955036711E-7</v>
      </c>
      <c r="Y753" s="52">
        <f t="shared" si="542"/>
        <v>4182921.0026180162</v>
      </c>
      <c r="Z753" s="38" t="str">
        <f t="shared" si="537"/>
        <v>S</v>
      </c>
      <c r="AA753" s="38" t="str">
        <f t="shared" si="538"/>
        <v>S</v>
      </c>
      <c r="AB753" s="38" t="str">
        <f t="shared" si="539"/>
        <v>U</v>
      </c>
      <c r="AC753" s="50">
        <f t="shared" si="520"/>
        <v>553163.63793159835</v>
      </c>
      <c r="AD753" s="50">
        <f t="shared" si="543"/>
        <v>4183092.6838246793</v>
      </c>
      <c r="AE753" s="51">
        <f t="shared" si="544"/>
        <v>10</v>
      </c>
      <c r="AF753" s="51" t="str">
        <f t="shared" si="545"/>
        <v>S</v>
      </c>
      <c r="AG753" s="40">
        <f t="shared" si="546"/>
        <v>-122</v>
      </c>
      <c r="AH753" s="41">
        <f t="shared" si="547"/>
        <v>-23</v>
      </c>
      <c r="AI753" s="42">
        <f t="shared" si="548"/>
        <v>-46.19</v>
      </c>
      <c r="AJ753" s="40">
        <f t="shared" si="549"/>
        <v>37</v>
      </c>
      <c r="AK753" s="41">
        <f t="shared" si="550"/>
        <v>47</v>
      </c>
      <c r="AL753" s="42">
        <f t="shared" si="551"/>
        <v>37.158000000000001</v>
      </c>
      <c r="AM753" s="43" t="str">
        <f t="shared" si="552"/>
        <v>-37º -47' -37,158" S</v>
      </c>
      <c r="AN753" s="43" t="str">
        <f t="shared" si="553"/>
        <v>122º 23' 46,19" W</v>
      </c>
      <c r="AO753" s="43" t="str">
        <f t="shared" si="554"/>
        <v>10 S 553164 4183093</v>
      </c>
    </row>
    <row r="754" spans="5:41" x14ac:dyDescent="0.25">
      <c r="E754" s="53">
        <v>37.789535522461001</v>
      </c>
      <c r="F754" s="53">
        <v>-122.39524841309</v>
      </c>
      <c r="G754" s="52">
        <f t="shared" si="522"/>
        <v>-2.136200073604785</v>
      </c>
      <c r="H754" s="52">
        <f t="shared" si="523"/>
        <v>0.65955181766630011</v>
      </c>
      <c r="I754" s="52">
        <f t="shared" si="524"/>
        <v>10</v>
      </c>
      <c r="J754" s="52">
        <f t="shared" si="525"/>
        <v>-123</v>
      </c>
      <c r="K754" s="52">
        <f t="shared" si="526"/>
        <v>1.0554906348240412E-2</v>
      </c>
      <c r="L754" s="52">
        <f t="shared" si="527"/>
        <v>8.3410386691435811E-3</v>
      </c>
      <c r="M754" s="52">
        <f t="shared" si="528"/>
        <v>8.3412321140410185E-3</v>
      </c>
      <c r="N754" s="52">
        <f t="shared" si="529"/>
        <v>2.6974661626155694E-5</v>
      </c>
      <c r="O754" s="52">
        <f t="shared" si="540"/>
        <v>6383613.6980811199</v>
      </c>
      <c r="P754" s="52">
        <f t="shared" si="541"/>
        <v>1.4642172322062107E-7</v>
      </c>
      <c r="Q754" s="52">
        <f t="shared" si="530"/>
        <v>0.96849225527532834</v>
      </c>
      <c r="R754" s="52">
        <f t="shared" si="531"/>
        <v>0.60484456229954831</v>
      </c>
      <c r="S754" s="52">
        <f t="shared" si="532"/>
        <v>1.1437979453039642</v>
      </c>
      <c r="T754" s="52">
        <f t="shared" si="533"/>
        <v>1.0090595995528602</v>
      </c>
      <c r="U754" s="52">
        <f t="shared" si="534"/>
        <v>1.8076788782859403</v>
      </c>
      <c r="V754" s="52">
        <f t="shared" si="521"/>
        <v>5.0546225567071803E-3</v>
      </c>
      <c r="W754" s="52">
        <f t="shared" si="535"/>
        <v>4.2582015317955055E-5</v>
      </c>
      <c r="X754" s="52">
        <f t="shared" si="536"/>
        <v>1.6740578955036711E-7</v>
      </c>
      <c r="Y754" s="52">
        <f t="shared" si="542"/>
        <v>4182463.954249064</v>
      </c>
      <c r="Z754" s="38" t="str">
        <f t="shared" si="537"/>
        <v>S</v>
      </c>
      <c r="AA754" s="38" t="str">
        <f t="shared" si="538"/>
        <v>S</v>
      </c>
      <c r="AB754" s="38" t="str">
        <f t="shared" si="539"/>
        <v>U</v>
      </c>
      <c r="AC754" s="50">
        <f t="shared" ref="AC754:AC817" si="555">M754*O754*(1+P754/3)+500000</f>
        <v>553247.20618091547</v>
      </c>
      <c r="AD754" s="50">
        <f t="shared" si="543"/>
        <v>4182636.1500937352</v>
      </c>
      <c r="AE754" s="51">
        <f t="shared" si="544"/>
        <v>10</v>
      </c>
      <c r="AF754" s="51" t="str">
        <f t="shared" si="545"/>
        <v>S</v>
      </c>
      <c r="AG754" s="40">
        <f t="shared" si="546"/>
        <v>-122</v>
      </c>
      <c r="AH754" s="41">
        <f t="shared" si="547"/>
        <v>-23</v>
      </c>
      <c r="AI754" s="42">
        <f t="shared" si="548"/>
        <v>-42.893999999999998</v>
      </c>
      <c r="AJ754" s="40">
        <f t="shared" si="549"/>
        <v>37</v>
      </c>
      <c r="AK754" s="41">
        <f t="shared" si="550"/>
        <v>47</v>
      </c>
      <c r="AL754" s="42">
        <f t="shared" si="551"/>
        <v>22.327999999999999</v>
      </c>
      <c r="AM754" s="43" t="str">
        <f t="shared" si="552"/>
        <v>-37º -47' -22,328" S</v>
      </c>
      <c r="AN754" s="43" t="str">
        <f t="shared" si="553"/>
        <v>122º 23' 42,894" W</v>
      </c>
      <c r="AO754" s="43" t="str">
        <f t="shared" si="554"/>
        <v>10 S 553247 4182636</v>
      </c>
    </row>
    <row r="755" spans="5:41" x14ac:dyDescent="0.25">
      <c r="E755" s="53">
        <v>37.796292000000001</v>
      </c>
      <c r="F755" s="53">
        <v>-122.402719</v>
      </c>
      <c r="G755" s="52">
        <f t="shared" si="522"/>
        <v>-2.1363304599434212</v>
      </c>
      <c r="H755" s="52">
        <f t="shared" si="523"/>
        <v>0.65966974044519266</v>
      </c>
      <c r="I755" s="52">
        <f t="shared" si="524"/>
        <v>10</v>
      </c>
      <c r="J755" s="52">
        <f t="shared" si="525"/>
        <v>-123</v>
      </c>
      <c r="K755" s="52">
        <f t="shared" si="526"/>
        <v>1.0424520009604255E-2</v>
      </c>
      <c r="L755" s="52">
        <f t="shared" si="527"/>
        <v>8.2372510195022914E-3</v>
      </c>
      <c r="M755" s="52">
        <f t="shared" si="528"/>
        <v>8.2374373325752662E-3</v>
      </c>
      <c r="N755" s="52">
        <f t="shared" si="529"/>
        <v>2.6313912281694662E-5</v>
      </c>
      <c r="O755" s="52">
        <f t="shared" si="540"/>
        <v>6383616.1445925478</v>
      </c>
      <c r="P755" s="52">
        <f t="shared" si="541"/>
        <v>1.4277426004237009E-7</v>
      </c>
      <c r="Q755" s="52">
        <f t="shared" si="530"/>
        <v>0.96855096418366593</v>
      </c>
      <c r="R755" s="52">
        <f t="shared" si="531"/>
        <v>0.60477060835294727</v>
      </c>
      <c r="S755" s="52">
        <f t="shared" si="532"/>
        <v>1.1439452225370257</v>
      </c>
      <c r="T755" s="52">
        <f t="shared" si="533"/>
        <v>1.009151568991006</v>
      </c>
      <c r="U755" s="52">
        <f t="shared" si="534"/>
        <v>1.8077937416276886</v>
      </c>
      <c r="V755" s="52">
        <f t="shared" si="521"/>
        <v>5.0546225567071803E-3</v>
      </c>
      <c r="W755" s="52">
        <f t="shared" si="535"/>
        <v>4.2582015317955055E-5</v>
      </c>
      <c r="X755" s="52">
        <f t="shared" si="536"/>
        <v>1.6740578955036711E-7</v>
      </c>
      <c r="Y755" s="52">
        <f t="shared" si="542"/>
        <v>4183213.5730302539</v>
      </c>
      <c r="Z755" s="38" t="str">
        <f t="shared" si="537"/>
        <v>S</v>
      </c>
      <c r="AA755" s="38" t="str">
        <f t="shared" si="538"/>
        <v>S</v>
      </c>
      <c r="AB755" s="38" t="str">
        <f t="shared" si="539"/>
        <v>U</v>
      </c>
      <c r="AC755" s="50">
        <f t="shared" si="555"/>
        <v>552584.64044887444</v>
      </c>
      <c r="AD755" s="50">
        <f t="shared" si="543"/>
        <v>4183381.5509695057</v>
      </c>
      <c r="AE755" s="51">
        <f t="shared" si="544"/>
        <v>10</v>
      </c>
      <c r="AF755" s="51" t="str">
        <f t="shared" si="545"/>
        <v>S</v>
      </c>
      <c r="AG755" s="40">
        <f t="shared" si="546"/>
        <v>-122</v>
      </c>
      <c r="AH755" s="41">
        <f t="shared" si="547"/>
        <v>-24</v>
      </c>
      <c r="AI755" s="42">
        <f t="shared" si="548"/>
        <v>-9.7880000000000003</v>
      </c>
      <c r="AJ755" s="40">
        <f t="shared" si="549"/>
        <v>37</v>
      </c>
      <c r="AK755" s="41">
        <f t="shared" si="550"/>
        <v>47</v>
      </c>
      <c r="AL755" s="42">
        <f t="shared" si="551"/>
        <v>46.651000000000003</v>
      </c>
      <c r="AM755" s="43" t="str">
        <f t="shared" si="552"/>
        <v>-37º -47' -46,651" S</v>
      </c>
      <c r="AN755" s="43" t="str">
        <f t="shared" si="553"/>
        <v>122º 24' 9,788" W</v>
      </c>
      <c r="AO755" s="43" t="str">
        <f t="shared" si="554"/>
        <v>10 S 552585 4183382</v>
      </c>
    </row>
    <row r="756" spans="5:41" x14ac:dyDescent="0.25">
      <c r="E756" s="53">
        <v>37.807811000000001</v>
      </c>
      <c r="F756" s="53">
        <v>-122.40517</v>
      </c>
      <c r="G756" s="52">
        <f t="shared" si="522"/>
        <v>-2.1363732379633875</v>
      </c>
      <c r="H756" s="52">
        <f t="shared" si="523"/>
        <v>0.65987078492172979</v>
      </c>
      <c r="I756" s="52">
        <f t="shared" si="524"/>
        <v>10</v>
      </c>
      <c r="J756" s="52">
        <f t="shared" si="525"/>
        <v>-123</v>
      </c>
      <c r="K756" s="52">
        <f t="shared" si="526"/>
        <v>1.0381741989637927E-2</v>
      </c>
      <c r="L756" s="52">
        <f t="shared" si="527"/>
        <v>8.2021705943268915E-3</v>
      </c>
      <c r="M756" s="52">
        <f t="shared" si="528"/>
        <v>8.202354537074661E-3</v>
      </c>
      <c r="N756" s="52">
        <f t="shared" si="529"/>
        <v>2.6101080173979163E-5</v>
      </c>
      <c r="O756" s="52">
        <f t="shared" si="540"/>
        <v>6383620.315955149</v>
      </c>
      <c r="P756" s="52">
        <f t="shared" si="541"/>
        <v>1.4151656616897301E-7</v>
      </c>
      <c r="Q756" s="52">
        <f t="shared" si="530"/>
        <v>0.96865093174978534</v>
      </c>
      <c r="R756" s="52">
        <f t="shared" si="531"/>
        <v>0.60464440165320188</v>
      </c>
      <c r="S756" s="52">
        <f t="shared" si="532"/>
        <v>1.1441962507966226</v>
      </c>
      <c r="T756" s="52">
        <f t="shared" si="533"/>
        <v>1.0093082885107674</v>
      </c>
      <c r="U756" s="52">
        <f t="shared" si="534"/>
        <v>1.8079894248397126</v>
      </c>
      <c r="V756" s="52">
        <f t="shared" si="521"/>
        <v>5.0546225567071803E-3</v>
      </c>
      <c r="W756" s="52">
        <f t="shared" si="535"/>
        <v>4.2582015317955055E-5</v>
      </c>
      <c r="X756" s="52">
        <f t="shared" si="536"/>
        <v>1.6740578955036711E-7</v>
      </c>
      <c r="Y756" s="52">
        <f t="shared" si="542"/>
        <v>4184491.5869240579</v>
      </c>
      <c r="Z756" s="38" t="str">
        <f t="shared" si="537"/>
        <v>S</v>
      </c>
      <c r="AA756" s="38" t="str">
        <f t="shared" si="538"/>
        <v>S</v>
      </c>
      <c r="AB756" s="38" t="str">
        <f t="shared" si="539"/>
        <v>U</v>
      </c>
      <c r="AC756" s="50">
        <f t="shared" si="555"/>
        <v>552360.7195315063</v>
      </c>
      <c r="AD756" s="50">
        <f t="shared" si="543"/>
        <v>4184658.2063333043</v>
      </c>
      <c r="AE756" s="51">
        <f t="shared" si="544"/>
        <v>10</v>
      </c>
      <c r="AF756" s="51" t="str">
        <f t="shared" si="545"/>
        <v>S</v>
      </c>
      <c r="AG756" s="40">
        <f t="shared" si="546"/>
        <v>-122</v>
      </c>
      <c r="AH756" s="41">
        <f t="shared" si="547"/>
        <v>-24</v>
      </c>
      <c r="AI756" s="42">
        <f t="shared" si="548"/>
        <v>-18.611999999999998</v>
      </c>
      <c r="AJ756" s="40">
        <f t="shared" si="549"/>
        <v>37</v>
      </c>
      <c r="AK756" s="41">
        <f t="shared" si="550"/>
        <v>48</v>
      </c>
      <c r="AL756" s="42">
        <f t="shared" si="551"/>
        <v>28.12</v>
      </c>
      <c r="AM756" s="43" t="str">
        <f t="shared" si="552"/>
        <v>-37º -48' -28,12" S</v>
      </c>
      <c r="AN756" s="43" t="str">
        <f t="shared" si="553"/>
        <v>122º 24' 18,612" W</v>
      </c>
      <c r="AO756" s="43" t="str">
        <f t="shared" si="554"/>
        <v>10 S 552361 4184658</v>
      </c>
    </row>
    <row r="757" spans="5:41" x14ac:dyDescent="0.25">
      <c r="E757" s="53">
        <v>37.797288000000002</v>
      </c>
      <c r="F757" s="53">
        <v>-122.39397599999999</v>
      </c>
      <c r="G757" s="52">
        <f t="shared" si="522"/>
        <v>-2.136177865806919</v>
      </c>
      <c r="H757" s="52">
        <f t="shared" si="523"/>
        <v>0.65968712392454254</v>
      </c>
      <c r="I757" s="52">
        <f t="shared" si="524"/>
        <v>10</v>
      </c>
      <c r="J757" s="52">
        <f t="shared" si="525"/>
        <v>-123</v>
      </c>
      <c r="K757" s="52">
        <f t="shared" si="526"/>
        <v>1.0577114146106403E-2</v>
      </c>
      <c r="L757" s="52">
        <f t="shared" si="527"/>
        <v>8.3577107625917042E-3</v>
      </c>
      <c r="M757" s="52">
        <f t="shared" si="528"/>
        <v>8.3579053698164697E-3</v>
      </c>
      <c r="N757" s="52">
        <f t="shared" si="529"/>
        <v>2.709017853130824E-5</v>
      </c>
      <c r="O757" s="52">
        <f t="shared" si="540"/>
        <v>6383616.5052555846</v>
      </c>
      <c r="P757" s="52">
        <f t="shared" si="541"/>
        <v>1.4697682425485011E-7</v>
      </c>
      <c r="Q757" s="52">
        <f t="shared" si="530"/>
        <v>0.96855961414790104</v>
      </c>
      <c r="R757" s="52">
        <f t="shared" si="531"/>
        <v>0.6047597019531139</v>
      </c>
      <c r="S757" s="52">
        <f t="shared" si="532"/>
        <v>1.143966930998493</v>
      </c>
      <c r="T757" s="52">
        <f t="shared" si="533"/>
        <v>1.0091651237371482</v>
      </c>
      <c r="U757" s="52">
        <f t="shared" si="534"/>
        <v>1.807810668773195</v>
      </c>
      <c r="V757" s="52">
        <f t="shared" si="521"/>
        <v>5.0546225567071803E-3</v>
      </c>
      <c r="W757" s="52">
        <f t="shared" si="535"/>
        <v>4.2582015317955055E-5</v>
      </c>
      <c r="X757" s="52">
        <f t="shared" si="536"/>
        <v>1.6740578955036711E-7</v>
      </c>
      <c r="Y757" s="52">
        <f t="shared" si="542"/>
        <v>4183324.0774749508</v>
      </c>
      <c r="Z757" s="38" t="str">
        <f t="shared" si="537"/>
        <v>S</v>
      </c>
      <c r="AA757" s="38" t="str">
        <f t="shared" si="538"/>
        <v>S</v>
      </c>
      <c r="AB757" s="38" t="str">
        <f t="shared" si="539"/>
        <v>U</v>
      </c>
      <c r="AC757" s="50">
        <f t="shared" si="555"/>
        <v>553353.665282042</v>
      </c>
      <c r="AD757" s="50">
        <f t="shared" si="543"/>
        <v>4183497.0108111706</v>
      </c>
      <c r="AE757" s="51">
        <f t="shared" si="544"/>
        <v>10</v>
      </c>
      <c r="AF757" s="51" t="str">
        <f t="shared" si="545"/>
        <v>S</v>
      </c>
      <c r="AG757" s="40">
        <f t="shared" si="546"/>
        <v>-122</v>
      </c>
      <c r="AH757" s="41">
        <f t="shared" si="547"/>
        <v>-23</v>
      </c>
      <c r="AI757" s="42">
        <f t="shared" si="548"/>
        <v>-38.314</v>
      </c>
      <c r="AJ757" s="40">
        <f t="shared" si="549"/>
        <v>37</v>
      </c>
      <c r="AK757" s="41">
        <f t="shared" si="550"/>
        <v>47</v>
      </c>
      <c r="AL757" s="42">
        <f t="shared" si="551"/>
        <v>50.237000000000002</v>
      </c>
      <c r="AM757" s="43" t="str">
        <f t="shared" si="552"/>
        <v>-37º -47' -50,237" S</v>
      </c>
      <c r="AN757" s="43" t="str">
        <f t="shared" si="553"/>
        <v>122º 23' 38,314" W</v>
      </c>
      <c r="AO757" s="43" t="str">
        <f t="shared" si="554"/>
        <v>10 S 553354 4183497</v>
      </c>
    </row>
    <row r="758" spans="5:41" x14ac:dyDescent="0.25">
      <c r="E758" s="53">
        <v>37.795029</v>
      </c>
      <c r="F758" s="53">
        <v>-122.400319</v>
      </c>
      <c r="G758" s="52">
        <f t="shared" si="522"/>
        <v>-2.1362885720413729</v>
      </c>
      <c r="H758" s="52">
        <f t="shared" si="523"/>
        <v>0.65964769693673986</v>
      </c>
      <c r="I758" s="52">
        <f t="shared" si="524"/>
        <v>10</v>
      </c>
      <c r="J758" s="52">
        <f t="shared" si="525"/>
        <v>-123</v>
      </c>
      <c r="K758" s="52">
        <f t="shared" si="526"/>
        <v>1.0466407911652542E-2</v>
      </c>
      <c r="L758" s="52">
        <f t="shared" si="527"/>
        <v>8.2704902022874074E-3</v>
      </c>
      <c r="M758" s="52">
        <f t="shared" si="528"/>
        <v>8.2706787799828301E-3</v>
      </c>
      <c r="N758" s="52">
        <f t="shared" si="529"/>
        <v>2.6525511648611833E-5</v>
      </c>
      <c r="O758" s="52">
        <f t="shared" si="540"/>
        <v>6383615.6872504624</v>
      </c>
      <c r="P758" s="52">
        <f t="shared" si="541"/>
        <v>1.4393381207844836E-7</v>
      </c>
      <c r="Q758" s="52">
        <f t="shared" si="530"/>
        <v>0.96853999372016542</v>
      </c>
      <c r="R758" s="52">
        <f t="shared" si="531"/>
        <v>0.60478443677677796</v>
      </c>
      <c r="S758" s="52">
        <f t="shared" si="532"/>
        <v>1.1439176937968225</v>
      </c>
      <c r="T758" s="52">
        <f t="shared" si="533"/>
        <v>1.0091343795418113</v>
      </c>
      <c r="U758" s="52">
        <f t="shared" si="534"/>
        <v>1.8077722748143534</v>
      </c>
      <c r="V758" s="52">
        <f t="shared" si="521"/>
        <v>5.0546225567071803E-3</v>
      </c>
      <c r="W758" s="52">
        <f t="shared" si="535"/>
        <v>4.2582015317955055E-5</v>
      </c>
      <c r="X758" s="52">
        <f t="shared" si="536"/>
        <v>1.6740578955036711E-7</v>
      </c>
      <c r="Y758" s="52">
        <f t="shared" si="542"/>
        <v>4183073.4454330378</v>
      </c>
      <c r="Z758" s="38" t="str">
        <f t="shared" si="537"/>
        <v>S</v>
      </c>
      <c r="AA758" s="38" t="str">
        <f t="shared" si="538"/>
        <v>S</v>
      </c>
      <c r="AB758" s="38" t="str">
        <f t="shared" si="539"/>
        <v>U</v>
      </c>
      <c r="AC758" s="50">
        <f t="shared" si="555"/>
        <v>552796.8373371911</v>
      </c>
      <c r="AD758" s="50">
        <f t="shared" si="543"/>
        <v>4183242.7741296822</v>
      </c>
      <c r="AE758" s="51">
        <f t="shared" si="544"/>
        <v>10</v>
      </c>
      <c r="AF758" s="51" t="str">
        <f t="shared" si="545"/>
        <v>S</v>
      </c>
      <c r="AG758" s="40">
        <f t="shared" si="546"/>
        <v>-122</v>
      </c>
      <c r="AH758" s="41">
        <f t="shared" si="547"/>
        <v>-24</v>
      </c>
      <c r="AI758" s="42">
        <f t="shared" si="548"/>
        <v>-1.1479999999999999</v>
      </c>
      <c r="AJ758" s="40">
        <f t="shared" si="549"/>
        <v>37</v>
      </c>
      <c r="AK758" s="41">
        <f t="shared" si="550"/>
        <v>47</v>
      </c>
      <c r="AL758" s="42">
        <f t="shared" si="551"/>
        <v>42.103999999999999</v>
      </c>
      <c r="AM758" s="43" t="str">
        <f t="shared" si="552"/>
        <v>-37º -47' -42,104" S</v>
      </c>
      <c r="AN758" s="43" t="str">
        <f t="shared" si="553"/>
        <v>122º 24' 1,148" W</v>
      </c>
      <c r="AO758" s="43" t="str">
        <f t="shared" si="554"/>
        <v>10 S 552797 4183243</v>
      </c>
    </row>
    <row r="759" spans="5:41" x14ac:dyDescent="0.25">
      <c r="E759" s="53">
        <v>37.796595000000003</v>
      </c>
      <c r="F759" s="53">
        <v>-122.407808</v>
      </c>
      <c r="G759" s="52">
        <f t="shared" si="522"/>
        <v>-2.1364192797490551</v>
      </c>
      <c r="H759" s="52">
        <f t="shared" si="523"/>
        <v>0.65967502879282625</v>
      </c>
      <c r="I759" s="52">
        <f t="shared" si="524"/>
        <v>10</v>
      </c>
      <c r="J759" s="52">
        <f t="shared" si="525"/>
        <v>-123</v>
      </c>
      <c r="K759" s="52">
        <f t="shared" si="526"/>
        <v>1.0335700203970344E-2</v>
      </c>
      <c r="L759" s="52">
        <f t="shared" si="527"/>
        <v>8.1670363655717698E-3</v>
      </c>
      <c r="M759" s="52">
        <f t="shared" si="528"/>
        <v>8.1672179545958443E-3</v>
      </c>
      <c r="N759" s="52">
        <f t="shared" si="529"/>
        <v>2.5867478221308637E-5</v>
      </c>
      <c r="O759" s="52">
        <f t="shared" si="540"/>
        <v>6383616.2543119797</v>
      </c>
      <c r="P759" s="52">
        <f t="shared" si="541"/>
        <v>1.4034934793905466E-7</v>
      </c>
      <c r="Q759" s="52">
        <f t="shared" si="530"/>
        <v>0.96855359577259303</v>
      </c>
      <c r="R759" s="52">
        <f t="shared" si="531"/>
        <v>0.60476729056576117</v>
      </c>
      <c r="S759" s="52">
        <f t="shared" si="532"/>
        <v>1.1439518266791229</v>
      </c>
      <c r="T759" s="52">
        <f t="shared" si="533"/>
        <v>1.0091556926507825</v>
      </c>
      <c r="U759" s="52">
        <f t="shared" si="534"/>
        <v>1.8077988912957916</v>
      </c>
      <c r="V759" s="52">
        <f t="shared" si="521"/>
        <v>5.0546225567071803E-3</v>
      </c>
      <c r="W759" s="52">
        <f t="shared" si="535"/>
        <v>4.2582015317955055E-5</v>
      </c>
      <c r="X759" s="52">
        <f t="shared" si="536"/>
        <v>1.6740578955036711E-7</v>
      </c>
      <c r="Y759" s="52">
        <f t="shared" si="542"/>
        <v>4183247.1903442792</v>
      </c>
      <c r="Z759" s="38" t="str">
        <f t="shared" si="537"/>
        <v>S</v>
      </c>
      <c r="AA759" s="38" t="str">
        <f t="shared" si="538"/>
        <v>S</v>
      </c>
      <c r="AB759" s="38" t="str">
        <f t="shared" si="539"/>
        <v>U</v>
      </c>
      <c r="AC759" s="50">
        <f t="shared" si="555"/>
        <v>552136.3877265692</v>
      </c>
      <c r="AD759" s="50">
        <f t="shared" si="543"/>
        <v>4183412.3184218863</v>
      </c>
      <c r="AE759" s="51">
        <f t="shared" si="544"/>
        <v>10</v>
      </c>
      <c r="AF759" s="51" t="str">
        <f t="shared" si="545"/>
        <v>S</v>
      </c>
      <c r="AG759" s="40">
        <f t="shared" si="546"/>
        <v>-122</v>
      </c>
      <c r="AH759" s="41">
        <f t="shared" si="547"/>
        <v>-24</v>
      </c>
      <c r="AI759" s="42">
        <f t="shared" si="548"/>
        <v>-28.109000000000002</v>
      </c>
      <c r="AJ759" s="40">
        <f t="shared" si="549"/>
        <v>37</v>
      </c>
      <c r="AK759" s="41">
        <f t="shared" si="550"/>
        <v>47</v>
      </c>
      <c r="AL759" s="42">
        <f t="shared" si="551"/>
        <v>47.741999999999997</v>
      </c>
      <c r="AM759" s="43" t="str">
        <f t="shared" si="552"/>
        <v>-37º -47' -47,742" S</v>
      </c>
      <c r="AN759" s="43" t="str">
        <f t="shared" si="553"/>
        <v>122º 24' 28,109" W</v>
      </c>
      <c r="AO759" s="43" t="str">
        <f t="shared" si="554"/>
        <v>10 S 552136 4183412</v>
      </c>
    </row>
    <row r="760" spans="5:41" x14ac:dyDescent="0.25">
      <c r="E760" s="53">
        <v>37.778170000000003</v>
      </c>
      <c r="F760" s="53">
        <v>-122.402018</v>
      </c>
      <c r="G760" s="52">
        <f t="shared" si="522"/>
        <v>-2.1363182251853647</v>
      </c>
      <c r="H760" s="52">
        <f t="shared" si="523"/>
        <v>0.6593534518781462</v>
      </c>
      <c r="I760" s="52">
        <f t="shared" si="524"/>
        <v>10</v>
      </c>
      <c r="J760" s="52">
        <f t="shared" si="525"/>
        <v>-123</v>
      </c>
      <c r="K760" s="52">
        <f t="shared" si="526"/>
        <v>1.0436754767660705E-2</v>
      </c>
      <c r="L760" s="52">
        <f t="shared" si="527"/>
        <v>8.2489409384416366E-3</v>
      </c>
      <c r="M760" s="52">
        <f t="shared" si="528"/>
        <v>8.2491280458826307E-3</v>
      </c>
      <c r="N760" s="52">
        <f t="shared" si="529"/>
        <v>2.637142578132412E-5</v>
      </c>
      <c r="O760" s="52">
        <f t="shared" si="540"/>
        <v>6383609.582981851</v>
      </c>
      <c r="P760" s="52">
        <f t="shared" si="541"/>
        <v>1.4325004295917662E-7</v>
      </c>
      <c r="Q760" s="52">
        <f t="shared" si="530"/>
        <v>0.9683933755702594</v>
      </c>
      <c r="R760" s="52">
        <f t="shared" si="531"/>
        <v>0.60496884386957006</v>
      </c>
      <c r="S760" s="52">
        <f t="shared" si="532"/>
        <v>1.1435501396632759</v>
      </c>
      <c r="T760" s="52">
        <f t="shared" si="533"/>
        <v>1.0089048157148495</v>
      </c>
      <c r="U760" s="52">
        <f t="shared" si="534"/>
        <v>1.8074855167738164</v>
      </c>
      <c r="V760" s="52">
        <f t="shared" si="521"/>
        <v>5.0546225567071803E-3</v>
      </c>
      <c r="W760" s="52">
        <f t="shared" si="535"/>
        <v>4.2582015317955055E-5</v>
      </c>
      <c r="X760" s="52">
        <f t="shared" si="536"/>
        <v>1.6740578955036711E-7</v>
      </c>
      <c r="Y760" s="52">
        <f t="shared" si="542"/>
        <v>4181202.9723380804</v>
      </c>
      <c r="Z760" s="38" t="str">
        <f t="shared" si="537"/>
        <v>S</v>
      </c>
      <c r="AA760" s="38" t="str">
        <f t="shared" si="538"/>
        <v>S</v>
      </c>
      <c r="AB760" s="38" t="str">
        <f t="shared" si="539"/>
        <v>U</v>
      </c>
      <c r="AC760" s="50">
        <f t="shared" si="555"/>
        <v>552659.21535941889</v>
      </c>
      <c r="AD760" s="50">
        <f t="shared" si="543"/>
        <v>4181371.3172485302</v>
      </c>
      <c r="AE760" s="51">
        <f t="shared" si="544"/>
        <v>10</v>
      </c>
      <c r="AF760" s="51" t="str">
        <f t="shared" si="545"/>
        <v>S</v>
      </c>
      <c r="AG760" s="40">
        <f t="shared" si="546"/>
        <v>-122</v>
      </c>
      <c r="AH760" s="41">
        <f t="shared" si="547"/>
        <v>-24</v>
      </c>
      <c r="AI760" s="42">
        <f t="shared" si="548"/>
        <v>-7.2649999999999997</v>
      </c>
      <c r="AJ760" s="40">
        <f t="shared" si="549"/>
        <v>37</v>
      </c>
      <c r="AK760" s="41">
        <f t="shared" si="550"/>
        <v>46</v>
      </c>
      <c r="AL760" s="42">
        <f t="shared" si="551"/>
        <v>41.411999999999999</v>
      </c>
      <c r="AM760" s="43" t="str">
        <f t="shared" si="552"/>
        <v>-37º -46' -41,412" S</v>
      </c>
      <c r="AN760" s="43" t="str">
        <f t="shared" si="553"/>
        <v>122º 24' 7,265" W</v>
      </c>
      <c r="AO760" s="43" t="str">
        <f t="shared" si="554"/>
        <v>10 S 552659 4181371</v>
      </c>
    </row>
    <row r="761" spans="5:41" x14ac:dyDescent="0.25">
      <c r="E761" s="53">
        <v>37.790908999999999</v>
      </c>
      <c r="F761" s="53">
        <v>-122.398911</v>
      </c>
      <c r="G761" s="52">
        <f t="shared" si="522"/>
        <v>-2.1362639978055049</v>
      </c>
      <c r="H761" s="52">
        <f t="shared" si="523"/>
        <v>0.6595757893715577</v>
      </c>
      <c r="I761" s="52">
        <f t="shared" si="524"/>
        <v>10</v>
      </c>
      <c r="J761" s="52">
        <f t="shared" si="525"/>
        <v>-123</v>
      </c>
      <c r="K761" s="52">
        <f t="shared" si="526"/>
        <v>1.0490982147520533E-2</v>
      </c>
      <c r="L761" s="52">
        <f t="shared" si="527"/>
        <v>8.2903701823047876E-3</v>
      </c>
      <c r="M761" s="52">
        <f t="shared" si="528"/>
        <v>8.2905601231755503E-3</v>
      </c>
      <c r="N761" s="52">
        <f t="shared" si="529"/>
        <v>2.6649235355669099E-5</v>
      </c>
      <c r="O761" s="52">
        <f t="shared" si="540"/>
        <v>6383614.1954032509</v>
      </c>
      <c r="P761" s="52">
        <f t="shared" si="541"/>
        <v>1.4464276047789221E-7</v>
      </c>
      <c r="Q761" s="52">
        <f t="shared" si="530"/>
        <v>0.96850419416534017</v>
      </c>
      <c r="R761" s="52">
        <f t="shared" si="531"/>
        <v>0.60482953306715592</v>
      </c>
      <c r="S761" s="52">
        <f t="shared" si="532"/>
        <v>1.1438278864542277</v>
      </c>
      <c r="T761" s="52">
        <f t="shared" si="533"/>
        <v>1.0090782981074597</v>
      </c>
      <c r="U761" s="52">
        <f t="shared" si="534"/>
        <v>1.8077022331631627</v>
      </c>
      <c r="V761" s="52">
        <f t="shared" si="521"/>
        <v>5.0546225567071803E-3</v>
      </c>
      <c r="W761" s="52">
        <f t="shared" si="535"/>
        <v>4.2582015317955055E-5</v>
      </c>
      <c r="X761" s="52">
        <f t="shared" si="536"/>
        <v>1.6740578955036711E-7</v>
      </c>
      <c r="Y761" s="52">
        <f t="shared" si="542"/>
        <v>4182616.3389911535</v>
      </c>
      <c r="Z761" s="38" t="str">
        <f t="shared" si="537"/>
        <v>S</v>
      </c>
      <c r="AA761" s="38" t="str">
        <f t="shared" si="538"/>
        <v>S</v>
      </c>
      <c r="AB761" s="38" t="str">
        <f t="shared" si="539"/>
        <v>U</v>
      </c>
      <c r="AC761" s="50">
        <f t="shared" si="555"/>
        <v>552923.73984182603</v>
      </c>
      <c r="AD761" s="50">
        <f t="shared" si="543"/>
        <v>4182786.4574528732</v>
      </c>
      <c r="AE761" s="51">
        <f t="shared" si="544"/>
        <v>10</v>
      </c>
      <c r="AF761" s="51" t="str">
        <f t="shared" si="545"/>
        <v>S</v>
      </c>
      <c r="AG761" s="40">
        <f t="shared" si="546"/>
        <v>-122</v>
      </c>
      <c r="AH761" s="41">
        <f t="shared" si="547"/>
        <v>-23</v>
      </c>
      <c r="AI761" s="42">
        <f t="shared" si="548"/>
        <v>-56.08</v>
      </c>
      <c r="AJ761" s="40">
        <f t="shared" si="549"/>
        <v>37</v>
      </c>
      <c r="AK761" s="41">
        <f t="shared" si="550"/>
        <v>47</v>
      </c>
      <c r="AL761" s="42">
        <f t="shared" si="551"/>
        <v>27.271999999999998</v>
      </c>
      <c r="AM761" s="43" t="str">
        <f t="shared" si="552"/>
        <v>-37º -47' -27,272" S</v>
      </c>
      <c r="AN761" s="43" t="str">
        <f t="shared" si="553"/>
        <v>122º 23' 56,08" W</v>
      </c>
      <c r="AO761" s="43" t="str">
        <f t="shared" si="554"/>
        <v>10 S 552924 4182786</v>
      </c>
    </row>
    <row r="762" spans="5:41" x14ac:dyDescent="0.25">
      <c r="E762" s="53">
        <v>37.802042999999998</v>
      </c>
      <c r="F762" s="53">
        <v>-122.41467400000001</v>
      </c>
      <c r="G762" s="52">
        <f t="shared" si="522"/>
        <v>-2.136539114055497</v>
      </c>
      <c r="H762" s="52">
        <f t="shared" si="523"/>
        <v>0.65977011433047472</v>
      </c>
      <c r="I762" s="52">
        <f t="shared" si="524"/>
        <v>10</v>
      </c>
      <c r="J762" s="52">
        <f t="shared" si="525"/>
        <v>-123</v>
      </c>
      <c r="K762" s="52">
        <f t="shared" si="526"/>
        <v>1.0215865897528431E-2</v>
      </c>
      <c r="L762" s="52">
        <f t="shared" si="527"/>
        <v>8.0717539754999543E-3</v>
      </c>
      <c r="M762" s="52">
        <f t="shared" si="528"/>
        <v>8.071929282586458E-3</v>
      </c>
      <c r="N762" s="52">
        <f t="shared" si="529"/>
        <v>2.52723491036555E-5</v>
      </c>
      <c r="O762" s="52">
        <f t="shared" si="540"/>
        <v>6383618.2271409156</v>
      </c>
      <c r="P762" s="52">
        <f t="shared" si="541"/>
        <v>1.3707326042336405E-7</v>
      </c>
      <c r="Q762" s="52">
        <f t="shared" si="530"/>
        <v>0.96860089377437186</v>
      </c>
      <c r="R762" s="52">
        <f t="shared" si="531"/>
        <v>0.60470761765326009</v>
      </c>
      <c r="S762" s="52">
        <f t="shared" si="532"/>
        <v>1.1440705612176607</v>
      </c>
      <c r="T762" s="52">
        <f t="shared" si="533"/>
        <v>1.0092298253265606</v>
      </c>
      <c r="U762" s="52">
        <f t="shared" si="534"/>
        <v>1.8078914617255191</v>
      </c>
      <c r="V762" s="52">
        <f t="shared" si="521"/>
        <v>5.0546225567071803E-3</v>
      </c>
      <c r="W762" s="52">
        <f t="shared" si="535"/>
        <v>4.2582015317955055E-5</v>
      </c>
      <c r="X762" s="52">
        <f t="shared" si="536"/>
        <v>1.6740578955036711E-7</v>
      </c>
      <c r="Y762" s="52">
        <f t="shared" si="542"/>
        <v>4183851.6366031235</v>
      </c>
      <c r="Z762" s="38" t="str">
        <f t="shared" si="537"/>
        <v>S</v>
      </c>
      <c r="AA762" s="38" t="str">
        <f t="shared" si="538"/>
        <v>S</v>
      </c>
      <c r="AB762" s="38" t="str">
        <f t="shared" si="539"/>
        <v>U</v>
      </c>
      <c r="AC762" s="50">
        <f t="shared" si="555"/>
        <v>551528.11725088698</v>
      </c>
      <c r="AD762" s="50">
        <f t="shared" si="543"/>
        <v>4184012.9656536183</v>
      </c>
      <c r="AE762" s="51">
        <f t="shared" si="544"/>
        <v>10</v>
      </c>
      <c r="AF762" s="51" t="str">
        <f t="shared" si="545"/>
        <v>S</v>
      </c>
      <c r="AG762" s="40">
        <f t="shared" si="546"/>
        <v>-122</v>
      </c>
      <c r="AH762" s="41">
        <f t="shared" si="547"/>
        <v>-24</v>
      </c>
      <c r="AI762" s="42">
        <f t="shared" si="548"/>
        <v>-52.826000000000001</v>
      </c>
      <c r="AJ762" s="40">
        <f t="shared" si="549"/>
        <v>37</v>
      </c>
      <c r="AK762" s="41">
        <f t="shared" si="550"/>
        <v>48</v>
      </c>
      <c r="AL762" s="42">
        <f t="shared" si="551"/>
        <v>7.3550000000000004</v>
      </c>
      <c r="AM762" s="43" t="str">
        <f t="shared" si="552"/>
        <v>-37º -48' -7,355" S</v>
      </c>
      <c r="AN762" s="43" t="str">
        <f t="shared" si="553"/>
        <v>122º 24' 52,826" W</v>
      </c>
      <c r="AO762" s="43" t="str">
        <f t="shared" si="554"/>
        <v>10 S 551528 4184013</v>
      </c>
    </row>
    <row r="763" spans="5:41" x14ac:dyDescent="0.25">
      <c r="E763" s="53">
        <v>37.785153999999999</v>
      </c>
      <c r="F763" s="53">
        <v>-122.400555</v>
      </c>
      <c r="G763" s="52">
        <f t="shared" si="522"/>
        <v>-2.1362926910184079</v>
      </c>
      <c r="H763" s="52">
        <f t="shared" si="523"/>
        <v>0.65947534567310551</v>
      </c>
      <c r="I763" s="52">
        <f t="shared" si="524"/>
        <v>10</v>
      </c>
      <c r="J763" s="52">
        <f t="shared" si="525"/>
        <v>-123</v>
      </c>
      <c r="K763" s="52">
        <f t="shared" si="526"/>
        <v>1.0462288934617536E-2</v>
      </c>
      <c r="L763" s="52">
        <f t="shared" si="527"/>
        <v>8.2683404516345916E-3</v>
      </c>
      <c r="M763" s="52">
        <f t="shared" si="528"/>
        <v>8.2685288823130688E-3</v>
      </c>
      <c r="N763" s="52">
        <f t="shared" si="529"/>
        <v>2.6502288594243417E-5</v>
      </c>
      <c r="O763" s="52">
        <f t="shared" si="540"/>
        <v>6383612.1116185328</v>
      </c>
      <c r="P763" s="52">
        <f t="shared" si="541"/>
        <v>1.4389744912167284E-7</v>
      </c>
      <c r="Q763" s="52">
        <f t="shared" si="530"/>
        <v>0.96845415421579817</v>
      </c>
      <c r="R763" s="52">
        <f t="shared" si="531"/>
        <v>0.60489249211303231</v>
      </c>
      <c r="S763" s="52">
        <f t="shared" si="532"/>
        <v>1.1437024227810046</v>
      </c>
      <c r="T763" s="52">
        <f t="shared" si="533"/>
        <v>1.0089999401140115</v>
      </c>
      <c r="U763" s="52">
        <f t="shared" si="534"/>
        <v>1.807604356622617</v>
      </c>
      <c r="V763" s="52">
        <f t="shared" si="521"/>
        <v>5.0546225567071803E-3</v>
      </c>
      <c r="W763" s="52">
        <f t="shared" si="535"/>
        <v>4.2582015317955055E-5</v>
      </c>
      <c r="X763" s="52">
        <f t="shared" si="536"/>
        <v>1.6740578955036711E-7</v>
      </c>
      <c r="Y763" s="52">
        <f t="shared" si="542"/>
        <v>4181977.8328351355</v>
      </c>
      <c r="Z763" s="38" t="str">
        <f t="shared" si="537"/>
        <v>S</v>
      </c>
      <c r="AA763" s="38" t="str">
        <f t="shared" si="538"/>
        <v>S</v>
      </c>
      <c r="AB763" s="38" t="str">
        <f t="shared" si="539"/>
        <v>U</v>
      </c>
      <c r="AC763" s="50">
        <f t="shared" si="555"/>
        <v>552783.08365018491</v>
      </c>
      <c r="AD763" s="50">
        <f t="shared" si="543"/>
        <v>4182147.0131899361</v>
      </c>
      <c r="AE763" s="51">
        <f t="shared" si="544"/>
        <v>10</v>
      </c>
      <c r="AF763" s="51" t="str">
        <f t="shared" si="545"/>
        <v>S</v>
      </c>
      <c r="AG763" s="40">
        <f t="shared" si="546"/>
        <v>-122</v>
      </c>
      <c r="AH763" s="41">
        <f t="shared" si="547"/>
        <v>-24</v>
      </c>
      <c r="AI763" s="42">
        <f t="shared" si="548"/>
        <v>-1.998</v>
      </c>
      <c r="AJ763" s="40">
        <f t="shared" si="549"/>
        <v>37</v>
      </c>
      <c r="AK763" s="41">
        <f t="shared" si="550"/>
        <v>47</v>
      </c>
      <c r="AL763" s="42">
        <f t="shared" si="551"/>
        <v>6.5540000000000003</v>
      </c>
      <c r="AM763" s="43" t="str">
        <f t="shared" si="552"/>
        <v>-37º -47' -6,554" S</v>
      </c>
      <c r="AN763" s="43" t="str">
        <f t="shared" si="553"/>
        <v>122º 24' 1,998" W</v>
      </c>
      <c r="AO763" s="43" t="str">
        <f t="shared" si="554"/>
        <v>10 S 552783 4182147</v>
      </c>
    </row>
    <row r="764" spans="5:41" x14ac:dyDescent="0.25">
      <c r="E764" s="53">
        <v>37.782609999999998</v>
      </c>
      <c r="F764" s="53">
        <v>-122.40667500000001</v>
      </c>
      <c r="G764" s="52">
        <f t="shared" si="522"/>
        <v>-2.13639950516863</v>
      </c>
      <c r="H764" s="52">
        <f t="shared" si="523"/>
        <v>0.65943094449693462</v>
      </c>
      <c r="I764" s="52">
        <f t="shared" si="524"/>
        <v>10</v>
      </c>
      <c r="J764" s="52">
        <f t="shared" si="525"/>
        <v>-123</v>
      </c>
      <c r="K764" s="52">
        <f t="shared" si="526"/>
        <v>1.0355474784395469E-2</v>
      </c>
      <c r="L764" s="52">
        <f t="shared" si="527"/>
        <v>8.1842100325453093E-3</v>
      </c>
      <c r="M764" s="52">
        <f t="shared" si="528"/>
        <v>8.1843927695483699E-3</v>
      </c>
      <c r="N764" s="52">
        <f t="shared" si="529"/>
        <v>2.5963297224929072E-5</v>
      </c>
      <c r="O764" s="52">
        <f t="shared" si="540"/>
        <v>6383611.190515657</v>
      </c>
      <c r="P764" s="52">
        <f t="shared" si="541"/>
        <v>1.4099360779704631E-7</v>
      </c>
      <c r="Q764" s="52">
        <f t="shared" si="530"/>
        <v>0.96843202157961439</v>
      </c>
      <c r="R764" s="52">
        <f t="shared" si="531"/>
        <v>0.60492031074798891</v>
      </c>
      <c r="S764" s="52">
        <f t="shared" si="532"/>
        <v>1.1436469552867419</v>
      </c>
      <c r="T764" s="52">
        <f t="shared" si="533"/>
        <v>1.0089652941520537</v>
      </c>
      <c r="U764" s="52">
        <f t="shared" si="534"/>
        <v>1.8075610756813587</v>
      </c>
      <c r="V764" s="52">
        <f t="shared" si="521"/>
        <v>5.0546225567071803E-3</v>
      </c>
      <c r="W764" s="52">
        <f t="shared" si="535"/>
        <v>4.2582015317955055E-5</v>
      </c>
      <c r="X764" s="52">
        <f t="shared" si="536"/>
        <v>1.6740578955036711E-7</v>
      </c>
      <c r="Y764" s="52">
        <f t="shared" si="542"/>
        <v>4181695.5811385252</v>
      </c>
      <c r="Z764" s="38" t="str">
        <f t="shared" si="537"/>
        <v>S</v>
      </c>
      <c r="AA764" s="38" t="str">
        <f t="shared" si="538"/>
        <v>S</v>
      </c>
      <c r="AB764" s="38" t="str">
        <f t="shared" si="539"/>
        <v>U</v>
      </c>
      <c r="AC764" s="50">
        <f t="shared" si="555"/>
        <v>552245.98372671416</v>
      </c>
      <c r="AD764" s="50">
        <f t="shared" si="543"/>
        <v>4181861.3207566012</v>
      </c>
      <c r="AE764" s="51">
        <f t="shared" si="544"/>
        <v>10</v>
      </c>
      <c r="AF764" s="51" t="str">
        <f t="shared" si="545"/>
        <v>S</v>
      </c>
      <c r="AG764" s="40">
        <f t="shared" si="546"/>
        <v>-122</v>
      </c>
      <c r="AH764" s="41">
        <f t="shared" si="547"/>
        <v>-24</v>
      </c>
      <c r="AI764" s="42">
        <f t="shared" si="548"/>
        <v>-24.03</v>
      </c>
      <c r="AJ764" s="40">
        <f t="shared" si="549"/>
        <v>37</v>
      </c>
      <c r="AK764" s="41">
        <f t="shared" si="550"/>
        <v>46</v>
      </c>
      <c r="AL764" s="42">
        <f t="shared" si="551"/>
        <v>57.396000000000001</v>
      </c>
      <c r="AM764" s="43" t="str">
        <f t="shared" si="552"/>
        <v>-37º -46' -57,396" S</v>
      </c>
      <c r="AN764" s="43" t="str">
        <f t="shared" si="553"/>
        <v>122º 24' 24,03" W</v>
      </c>
      <c r="AO764" s="43" t="str">
        <f t="shared" si="554"/>
        <v>10 S 552246 4181861</v>
      </c>
    </row>
    <row r="765" spans="5:41" x14ac:dyDescent="0.25">
      <c r="E765" s="53">
        <v>37.792006999999998</v>
      </c>
      <c r="F765" s="53">
        <v>-122.398087</v>
      </c>
      <c r="G765" s="52">
        <f t="shared" si="522"/>
        <v>-2.1362496162924689</v>
      </c>
      <c r="H765" s="52">
        <f t="shared" si="523"/>
        <v>0.65959495308674454</v>
      </c>
      <c r="I765" s="52">
        <f t="shared" si="524"/>
        <v>10</v>
      </c>
      <c r="J765" s="52">
        <f t="shared" si="525"/>
        <v>-123</v>
      </c>
      <c r="K765" s="52">
        <f t="shared" si="526"/>
        <v>1.0505363660556544E-2</v>
      </c>
      <c r="L765" s="52">
        <f t="shared" si="527"/>
        <v>8.3016112135193658E-3</v>
      </c>
      <c r="M765" s="52">
        <f t="shared" si="528"/>
        <v>8.3018019280902706E-3</v>
      </c>
      <c r="N765" s="52">
        <f t="shared" si="529"/>
        <v>2.672261450697988E-5</v>
      </c>
      <c r="O765" s="52">
        <f t="shared" si="540"/>
        <v>6383614.5929822829</v>
      </c>
      <c r="P765" s="52">
        <f t="shared" si="541"/>
        <v>1.4503098032501221E-7</v>
      </c>
      <c r="Q765" s="52">
        <f t="shared" si="530"/>
        <v>0.96851373687838216</v>
      </c>
      <c r="R765" s="52">
        <f t="shared" si="531"/>
        <v>0.60481751664059613</v>
      </c>
      <c r="S765" s="52">
        <f t="shared" si="532"/>
        <v>1.1438518215259357</v>
      </c>
      <c r="T765" s="52">
        <f t="shared" si="533"/>
        <v>1.0090932453046007</v>
      </c>
      <c r="U765" s="52">
        <f t="shared" si="534"/>
        <v>1.8077209018937281</v>
      </c>
      <c r="V765" s="52">
        <f t="shared" si="521"/>
        <v>5.0546225567071803E-3</v>
      </c>
      <c r="W765" s="52">
        <f t="shared" si="535"/>
        <v>4.2582015317955055E-5</v>
      </c>
      <c r="X765" s="52">
        <f t="shared" si="536"/>
        <v>1.6740578955036711E-7</v>
      </c>
      <c r="Y765" s="52">
        <f t="shared" si="542"/>
        <v>4182738.1600455558</v>
      </c>
      <c r="Z765" s="38" t="str">
        <f t="shared" si="537"/>
        <v>S</v>
      </c>
      <c r="AA765" s="38" t="str">
        <f t="shared" si="538"/>
        <v>S</v>
      </c>
      <c r="AB765" s="38" t="str">
        <f t="shared" si="539"/>
        <v>U</v>
      </c>
      <c r="AC765" s="50">
        <f t="shared" si="555"/>
        <v>552995.5064982021</v>
      </c>
      <c r="AD765" s="50">
        <f t="shared" si="543"/>
        <v>4182908.7469422254</v>
      </c>
      <c r="AE765" s="51">
        <f t="shared" si="544"/>
        <v>10</v>
      </c>
      <c r="AF765" s="51" t="str">
        <f t="shared" si="545"/>
        <v>S</v>
      </c>
      <c r="AG765" s="40">
        <f t="shared" si="546"/>
        <v>-122</v>
      </c>
      <c r="AH765" s="41">
        <f t="shared" si="547"/>
        <v>-23</v>
      </c>
      <c r="AI765" s="42">
        <f t="shared" si="548"/>
        <v>-53.113</v>
      </c>
      <c r="AJ765" s="40">
        <f t="shared" si="549"/>
        <v>37</v>
      </c>
      <c r="AK765" s="41">
        <f t="shared" si="550"/>
        <v>47</v>
      </c>
      <c r="AL765" s="42">
        <f t="shared" si="551"/>
        <v>31.225000000000001</v>
      </c>
      <c r="AM765" s="43" t="str">
        <f t="shared" si="552"/>
        <v>-37º -47' -31,225" S</v>
      </c>
      <c r="AN765" s="43" t="str">
        <f t="shared" si="553"/>
        <v>122º 23' 53,113" W</v>
      </c>
      <c r="AO765" s="43" t="str">
        <f t="shared" si="554"/>
        <v>10 S 552996 4182909</v>
      </c>
    </row>
    <row r="766" spans="5:41" x14ac:dyDescent="0.25">
      <c r="E766" s="53">
        <v>37.785415649413999</v>
      </c>
      <c r="F766" s="53">
        <v>-122.4227142334</v>
      </c>
      <c r="G766" s="52">
        <f t="shared" si="522"/>
        <v>-2.1366794426009559</v>
      </c>
      <c r="H766" s="52">
        <f t="shared" si="523"/>
        <v>0.65947991231686565</v>
      </c>
      <c r="I766" s="52">
        <f t="shared" si="524"/>
        <v>10</v>
      </c>
      <c r="J766" s="52">
        <f t="shared" si="525"/>
        <v>-123</v>
      </c>
      <c r="K766" s="52">
        <f t="shared" si="526"/>
        <v>1.0075537352069563E-2</v>
      </c>
      <c r="L766" s="52">
        <f t="shared" si="527"/>
        <v>7.9626732664988143E-3</v>
      </c>
      <c r="M766" s="52">
        <f t="shared" si="528"/>
        <v>7.9628415617858505E-3</v>
      </c>
      <c r="N766" s="52">
        <f t="shared" si="529"/>
        <v>2.4579136699287574E-5</v>
      </c>
      <c r="O766" s="52">
        <f t="shared" si="540"/>
        <v>6383612.206354823</v>
      </c>
      <c r="P766" s="52">
        <f t="shared" si="541"/>
        <v>1.3345340950951014E-7</v>
      </c>
      <c r="Q766" s="52">
        <f t="shared" si="530"/>
        <v>0.96845643011572569</v>
      </c>
      <c r="R766" s="52">
        <f t="shared" si="531"/>
        <v>0.60488963054476097</v>
      </c>
      <c r="S766" s="52">
        <f t="shared" si="532"/>
        <v>1.1437081273747285</v>
      </c>
      <c r="T766" s="52">
        <f t="shared" si="533"/>
        <v>1.0090035031672366</v>
      </c>
      <c r="U766" s="52">
        <f t="shared" si="534"/>
        <v>1.8076088075437162</v>
      </c>
      <c r="V766" s="52">
        <f t="shared" si="521"/>
        <v>5.0546225567071803E-3</v>
      </c>
      <c r="W766" s="52">
        <f t="shared" si="535"/>
        <v>4.2582015317955055E-5</v>
      </c>
      <c r="X766" s="52">
        <f t="shared" si="536"/>
        <v>1.6740578955036711E-7</v>
      </c>
      <c r="Y766" s="52">
        <f t="shared" si="542"/>
        <v>4182006.8623196664</v>
      </c>
      <c r="Z766" s="38" t="str">
        <f t="shared" si="537"/>
        <v>S</v>
      </c>
      <c r="AA766" s="38" t="str">
        <f t="shared" si="538"/>
        <v>S</v>
      </c>
      <c r="AB766" s="38" t="str">
        <f t="shared" si="539"/>
        <v>U</v>
      </c>
      <c r="AC766" s="50">
        <f t="shared" si="555"/>
        <v>550831.69485230651</v>
      </c>
      <c r="AD766" s="50">
        <f t="shared" si="543"/>
        <v>4182163.766017661</v>
      </c>
      <c r="AE766" s="51">
        <f t="shared" si="544"/>
        <v>10</v>
      </c>
      <c r="AF766" s="51" t="str">
        <f t="shared" si="545"/>
        <v>S</v>
      </c>
      <c r="AG766" s="40">
        <f t="shared" si="546"/>
        <v>-122</v>
      </c>
      <c r="AH766" s="41">
        <f t="shared" si="547"/>
        <v>-25</v>
      </c>
      <c r="AI766" s="42">
        <f t="shared" si="548"/>
        <v>-21.771000000000001</v>
      </c>
      <c r="AJ766" s="40">
        <f t="shared" si="549"/>
        <v>37</v>
      </c>
      <c r="AK766" s="41">
        <f t="shared" si="550"/>
        <v>47</v>
      </c>
      <c r="AL766" s="42">
        <f t="shared" si="551"/>
        <v>7.4960000000000004</v>
      </c>
      <c r="AM766" s="43" t="str">
        <f t="shared" si="552"/>
        <v>-37º -47' -7,496" S</v>
      </c>
      <c r="AN766" s="43" t="str">
        <f t="shared" si="553"/>
        <v>122º 25' 21,771" W</v>
      </c>
      <c r="AO766" s="43" t="str">
        <f t="shared" si="554"/>
        <v>10 S 550832 4182164</v>
      </c>
    </row>
    <row r="767" spans="5:41" x14ac:dyDescent="0.25">
      <c r="E767" s="53">
        <v>37.779235839843999</v>
      </c>
      <c r="F767" s="53">
        <v>-122.40417480469</v>
      </c>
      <c r="G767" s="52">
        <f t="shared" si="522"/>
        <v>-2.1363558685285273</v>
      </c>
      <c r="H767" s="52">
        <f t="shared" si="523"/>
        <v>0.65937205429272283</v>
      </c>
      <c r="I767" s="52">
        <f t="shared" si="524"/>
        <v>10</v>
      </c>
      <c r="J767" s="52">
        <f t="shared" si="525"/>
        <v>-123</v>
      </c>
      <c r="K767" s="52">
        <f t="shared" si="526"/>
        <v>1.039911142449812E-2</v>
      </c>
      <c r="L767" s="52">
        <f t="shared" si="527"/>
        <v>8.2190711813477906E-3</v>
      </c>
      <c r="M767" s="52">
        <f t="shared" si="528"/>
        <v>8.2192562635138144E-3</v>
      </c>
      <c r="N767" s="52">
        <f t="shared" si="529"/>
        <v>2.6181781793810366E-5</v>
      </c>
      <c r="O767" s="52">
        <f t="shared" si="540"/>
        <v>6383609.96887084</v>
      </c>
      <c r="P767" s="52">
        <f t="shared" si="541"/>
        <v>1.4221034495650307E-7</v>
      </c>
      <c r="Q767" s="52">
        <f t="shared" si="530"/>
        <v>0.96840265482190502</v>
      </c>
      <c r="R767" s="52">
        <f t="shared" si="531"/>
        <v>0.60495719541777759</v>
      </c>
      <c r="S767" s="52">
        <f t="shared" si="532"/>
        <v>1.1435733817036753</v>
      </c>
      <c r="T767" s="52">
        <f t="shared" si="533"/>
        <v>1.0089193351322008</v>
      </c>
      <c r="U767" s="52">
        <f t="shared" si="534"/>
        <v>1.8075036574771808</v>
      </c>
      <c r="V767" s="52">
        <f t="shared" si="521"/>
        <v>5.0546225567071803E-3</v>
      </c>
      <c r="W767" s="52">
        <f t="shared" si="535"/>
        <v>4.2582015317955055E-5</v>
      </c>
      <c r="X767" s="52">
        <f t="shared" si="536"/>
        <v>1.6740578955036711E-7</v>
      </c>
      <c r="Y767" s="52">
        <f t="shared" si="542"/>
        <v>4181321.2250264366</v>
      </c>
      <c r="Z767" s="38" t="str">
        <f t="shared" si="537"/>
        <v>S</v>
      </c>
      <c r="AA767" s="38" t="str">
        <f t="shared" si="538"/>
        <v>S</v>
      </c>
      <c r="AB767" s="38" t="str">
        <f t="shared" si="539"/>
        <v>U</v>
      </c>
      <c r="AC767" s="50">
        <f t="shared" si="555"/>
        <v>552468.52870765992</v>
      </c>
      <c r="AD767" s="50">
        <f t="shared" si="543"/>
        <v>4181488.3593334667</v>
      </c>
      <c r="AE767" s="51">
        <f t="shared" si="544"/>
        <v>10</v>
      </c>
      <c r="AF767" s="51" t="str">
        <f t="shared" si="545"/>
        <v>S</v>
      </c>
      <c r="AG767" s="40">
        <f t="shared" si="546"/>
        <v>-122</v>
      </c>
      <c r="AH767" s="41">
        <f t="shared" si="547"/>
        <v>-24</v>
      </c>
      <c r="AI767" s="42">
        <f t="shared" si="548"/>
        <v>-15.029</v>
      </c>
      <c r="AJ767" s="40">
        <f t="shared" si="549"/>
        <v>37</v>
      </c>
      <c r="AK767" s="41">
        <f t="shared" si="550"/>
        <v>46</v>
      </c>
      <c r="AL767" s="42">
        <f t="shared" si="551"/>
        <v>45.249000000000002</v>
      </c>
      <c r="AM767" s="43" t="str">
        <f t="shared" si="552"/>
        <v>-37º -46' -45,249" S</v>
      </c>
      <c r="AN767" s="43" t="str">
        <f t="shared" si="553"/>
        <v>122º 24' 15,029" W</v>
      </c>
      <c r="AO767" s="43" t="str">
        <f t="shared" si="554"/>
        <v>10 S 552469 4181488</v>
      </c>
    </row>
    <row r="768" spans="5:41" x14ac:dyDescent="0.25">
      <c r="E768" s="53">
        <v>37.793655000000001</v>
      </c>
      <c r="F768" s="53">
        <v>-122.409668</v>
      </c>
      <c r="G768" s="52">
        <f t="shared" si="522"/>
        <v>-2.1364517428731418</v>
      </c>
      <c r="H768" s="52">
        <f t="shared" si="523"/>
        <v>0.65962371611281756</v>
      </c>
      <c r="I768" s="52">
        <f t="shared" si="524"/>
        <v>10</v>
      </c>
      <c r="J768" s="52">
        <f t="shared" si="525"/>
        <v>-123</v>
      </c>
      <c r="K768" s="52">
        <f t="shared" si="526"/>
        <v>1.0303237079883676E-2</v>
      </c>
      <c r="L768" s="52">
        <f t="shared" si="527"/>
        <v>8.141709643349062E-3</v>
      </c>
      <c r="M768" s="52">
        <f t="shared" si="528"/>
        <v>8.1418895481898505E-3</v>
      </c>
      <c r="N768" s="52">
        <f t="shared" si="529"/>
        <v>2.5704558797357002E-5</v>
      </c>
      <c r="O768" s="52">
        <f t="shared" si="540"/>
        <v>6383615.1897204155</v>
      </c>
      <c r="P768" s="52">
        <f t="shared" si="541"/>
        <v>1.3949128878805312E-7</v>
      </c>
      <c r="Q768" s="52">
        <f t="shared" si="530"/>
        <v>0.96852805696870903</v>
      </c>
      <c r="R768" s="52">
        <f t="shared" si="531"/>
        <v>0.60479947839218906</v>
      </c>
      <c r="S768" s="52">
        <f t="shared" si="532"/>
        <v>1.143887744597172</v>
      </c>
      <c r="T768" s="52">
        <f t="shared" si="533"/>
        <v>1.0091156780459263</v>
      </c>
      <c r="U768" s="52">
        <f t="shared" si="534"/>
        <v>1.8077489188681206</v>
      </c>
      <c r="V768" s="52">
        <f t="shared" si="521"/>
        <v>5.0546225567071803E-3</v>
      </c>
      <c r="W768" s="52">
        <f t="shared" si="535"/>
        <v>4.2582015317955055E-5</v>
      </c>
      <c r="X768" s="52">
        <f t="shared" si="536"/>
        <v>1.6740578955036711E-7</v>
      </c>
      <c r="Y768" s="52">
        <f t="shared" si="542"/>
        <v>4182921.0026180162</v>
      </c>
      <c r="Z768" s="38" t="str">
        <f t="shared" si="537"/>
        <v>S</v>
      </c>
      <c r="AA768" s="38" t="str">
        <f t="shared" si="538"/>
        <v>S</v>
      </c>
      <c r="AB768" s="38" t="str">
        <f t="shared" si="539"/>
        <v>U</v>
      </c>
      <c r="AC768" s="50">
        <f t="shared" si="555"/>
        <v>551974.69220952282</v>
      </c>
      <c r="AD768" s="50">
        <f t="shared" si="543"/>
        <v>4183085.0906528891</v>
      </c>
      <c r="AE768" s="51">
        <f t="shared" si="544"/>
        <v>10</v>
      </c>
      <c r="AF768" s="51" t="str">
        <f t="shared" si="545"/>
        <v>S</v>
      </c>
      <c r="AG768" s="40">
        <f t="shared" si="546"/>
        <v>-122</v>
      </c>
      <c r="AH768" s="41">
        <f t="shared" si="547"/>
        <v>-24</v>
      </c>
      <c r="AI768" s="42">
        <f t="shared" si="548"/>
        <v>-34.805</v>
      </c>
      <c r="AJ768" s="40">
        <f t="shared" si="549"/>
        <v>37</v>
      </c>
      <c r="AK768" s="41">
        <f t="shared" si="550"/>
        <v>47</v>
      </c>
      <c r="AL768" s="42">
        <f t="shared" si="551"/>
        <v>37.158000000000001</v>
      </c>
      <c r="AM768" s="43" t="str">
        <f t="shared" si="552"/>
        <v>-37º -47' -37,158" S</v>
      </c>
      <c r="AN768" s="43" t="str">
        <f t="shared" si="553"/>
        <v>122º 24' 34,805" W</v>
      </c>
      <c r="AO768" s="43" t="str">
        <f t="shared" si="554"/>
        <v>10 S 551975 4183085</v>
      </c>
    </row>
    <row r="769" spans="5:41" x14ac:dyDescent="0.25">
      <c r="E769" s="53">
        <v>37.789869000000003</v>
      </c>
      <c r="F769" s="53">
        <v>-122.405939</v>
      </c>
      <c r="G769" s="52">
        <f t="shared" si="522"/>
        <v>-2.1363866595453356</v>
      </c>
      <c r="H769" s="52">
        <f t="shared" si="523"/>
        <v>0.65955763794733702</v>
      </c>
      <c r="I769" s="52">
        <f t="shared" si="524"/>
        <v>10</v>
      </c>
      <c r="J769" s="52">
        <f t="shared" si="525"/>
        <v>-123</v>
      </c>
      <c r="K769" s="52">
        <f t="shared" si="526"/>
        <v>1.0368320407689868E-2</v>
      </c>
      <c r="L769" s="52">
        <f t="shared" si="527"/>
        <v>8.1935570603647763E-3</v>
      </c>
      <c r="M769" s="52">
        <f t="shared" si="528"/>
        <v>8.1937404242012537E-3</v>
      </c>
      <c r="N769" s="52">
        <f t="shared" si="529"/>
        <v>2.6029448574771408E-5</v>
      </c>
      <c r="O769" s="52">
        <f t="shared" si="540"/>
        <v>6383613.8188293427</v>
      </c>
      <c r="P769" s="52">
        <f t="shared" si="541"/>
        <v>1.4128809955021704E-7</v>
      </c>
      <c r="Q769" s="52">
        <f t="shared" si="530"/>
        <v>0.96849515421805588</v>
      </c>
      <c r="R769" s="52">
        <f t="shared" si="531"/>
        <v>0.6048409134368814</v>
      </c>
      <c r="S769" s="52">
        <f t="shared" si="532"/>
        <v>1.1438052150563649</v>
      </c>
      <c r="T769" s="52">
        <f t="shared" si="533"/>
        <v>1.0090641396514939</v>
      </c>
      <c r="U769" s="52">
        <f t="shared" si="534"/>
        <v>1.8076845490418254</v>
      </c>
      <c r="V769" s="52">
        <f t="shared" si="521"/>
        <v>5.0546225567071803E-3</v>
      </c>
      <c r="W769" s="52">
        <f t="shared" si="535"/>
        <v>4.2582015317955055E-5</v>
      </c>
      <c r="X769" s="52">
        <f t="shared" si="536"/>
        <v>1.6740578955036711E-7</v>
      </c>
      <c r="Y769" s="52">
        <f t="shared" si="542"/>
        <v>4182500.9529496855</v>
      </c>
      <c r="Z769" s="38" t="str">
        <f t="shared" si="537"/>
        <v>S</v>
      </c>
      <c r="AA769" s="38" t="str">
        <f t="shared" si="538"/>
        <v>S</v>
      </c>
      <c r="AB769" s="38" t="str">
        <f t="shared" si="539"/>
        <v>U</v>
      </c>
      <c r="AC769" s="50">
        <f t="shared" si="555"/>
        <v>552305.67706322146</v>
      </c>
      <c r="AD769" s="50">
        <f t="shared" si="543"/>
        <v>4182667.1149207805</v>
      </c>
      <c r="AE769" s="51">
        <f t="shared" si="544"/>
        <v>10</v>
      </c>
      <c r="AF769" s="51" t="str">
        <f t="shared" si="545"/>
        <v>S</v>
      </c>
      <c r="AG769" s="40">
        <f t="shared" si="546"/>
        <v>-122</v>
      </c>
      <c r="AH769" s="41">
        <f t="shared" si="547"/>
        <v>-24</v>
      </c>
      <c r="AI769" s="42">
        <f t="shared" si="548"/>
        <v>-21.38</v>
      </c>
      <c r="AJ769" s="40">
        <f t="shared" si="549"/>
        <v>37</v>
      </c>
      <c r="AK769" s="41">
        <f t="shared" si="550"/>
        <v>47</v>
      </c>
      <c r="AL769" s="42">
        <f t="shared" si="551"/>
        <v>23.527999999999999</v>
      </c>
      <c r="AM769" s="43" t="str">
        <f t="shared" si="552"/>
        <v>-37º -47' -23,528" S</v>
      </c>
      <c r="AN769" s="43" t="str">
        <f t="shared" si="553"/>
        <v>122º 24' 21,38" W</v>
      </c>
      <c r="AO769" s="43" t="str">
        <f t="shared" si="554"/>
        <v>10 S 552306 4182667</v>
      </c>
    </row>
    <row r="770" spans="5:41" x14ac:dyDescent="0.25">
      <c r="E770" s="53">
        <v>37.793655000000001</v>
      </c>
      <c r="F770" s="53">
        <v>-122.39868199999999</v>
      </c>
      <c r="G770" s="52">
        <f t="shared" si="522"/>
        <v>-2.1362600010015176</v>
      </c>
      <c r="H770" s="52">
        <f t="shared" si="523"/>
        <v>0.65962371611281756</v>
      </c>
      <c r="I770" s="52">
        <f t="shared" si="524"/>
        <v>10</v>
      </c>
      <c r="J770" s="52">
        <f t="shared" si="525"/>
        <v>-123</v>
      </c>
      <c r="K770" s="52">
        <f t="shared" si="526"/>
        <v>1.0494978951507861E-2</v>
      </c>
      <c r="L770" s="52">
        <f t="shared" si="527"/>
        <v>8.2932202647688306E-3</v>
      </c>
      <c r="M770" s="52">
        <f t="shared" si="528"/>
        <v>8.2934104016072381E-3</v>
      </c>
      <c r="N770" s="52">
        <f t="shared" si="529"/>
        <v>2.6670202169065682E-5</v>
      </c>
      <c r="O770" s="52">
        <f t="shared" si="540"/>
        <v>6383615.1897204155</v>
      </c>
      <c r="P770" s="52">
        <f t="shared" si="541"/>
        <v>1.4473147495202324E-7</v>
      </c>
      <c r="Q770" s="52">
        <f t="shared" si="530"/>
        <v>0.96852805696870903</v>
      </c>
      <c r="R770" s="52">
        <f t="shared" si="531"/>
        <v>0.60479947839218906</v>
      </c>
      <c r="S770" s="52">
        <f t="shared" si="532"/>
        <v>1.143887744597172</v>
      </c>
      <c r="T770" s="52">
        <f t="shared" si="533"/>
        <v>1.0091156780459263</v>
      </c>
      <c r="U770" s="52">
        <f t="shared" si="534"/>
        <v>1.8077489188681206</v>
      </c>
      <c r="V770" s="52">
        <f t="shared" si="521"/>
        <v>5.0546225567071803E-3</v>
      </c>
      <c r="W770" s="52">
        <f t="shared" si="535"/>
        <v>4.2582015317955055E-5</v>
      </c>
      <c r="X770" s="52">
        <f t="shared" si="536"/>
        <v>1.6740578955036711E-7</v>
      </c>
      <c r="Y770" s="52">
        <f t="shared" si="542"/>
        <v>4182921.0026180162</v>
      </c>
      <c r="Z770" s="38" t="str">
        <f t="shared" si="537"/>
        <v>S</v>
      </c>
      <c r="AA770" s="38" t="str">
        <f t="shared" si="538"/>
        <v>S</v>
      </c>
      <c r="AB770" s="38" t="str">
        <f t="shared" si="539"/>
        <v>U</v>
      </c>
      <c r="AC770" s="50">
        <f t="shared" si="555"/>
        <v>552941.94316840696</v>
      </c>
      <c r="AD770" s="50">
        <f t="shared" si="543"/>
        <v>4183091.2549503366</v>
      </c>
      <c r="AE770" s="51">
        <f t="shared" si="544"/>
        <v>10</v>
      </c>
      <c r="AF770" s="51" t="str">
        <f t="shared" si="545"/>
        <v>S</v>
      </c>
      <c r="AG770" s="40">
        <f t="shared" si="546"/>
        <v>-122</v>
      </c>
      <c r="AH770" s="41">
        <f t="shared" si="547"/>
        <v>-23</v>
      </c>
      <c r="AI770" s="42">
        <f t="shared" si="548"/>
        <v>-55.255000000000003</v>
      </c>
      <c r="AJ770" s="40">
        <f t="shared" si="549"/>
        <v>37</v>
      </c>
      <c r="AK770" s="41">
        <f t="shared" si="550"/>
        <v>47</v>
      </c>
      <c r="AL770" s="42">
        <f t="shared" si="551"/>
        <v>37.158000000000001</v>
      </c>
      <c r="AM770" s="43" t="str">
        <f t="shared" si="552"/>
        <v>-37º -47' -37,158" S</v>
      </c>
      <c r="AN770" s="43" t="str">
        <f t="shared" si="553"/>
        <v>122º 23' 55,255" W</v>
      </c>
      <c r="AO770" s="43" t="str">
        <f t="shared" si="554"/>
        <v>10 S 552942 4183091</v>
      </c>
    </row>
    <row r="771" spans="5:41" x14ac:dyDescent="0.25">
      <c r="E771" s="53">
        <v>37.783076999999999</v>
      </c>
      <c r="F771" s="53">
        <v>-122.408309</v>
      </c>
      <c r="G771" s="52">
        <f t="shared" si="522"/>
        <v>-2.1364280238486075</v>
      </c>
      <c r="H771" s="52">
        <f t="shared" si="523"/>
        <v>0.65943909518454147</v>
      </c>
      <c r="I771" s="52">
        <f t="shared" si="524"/>
        <v>10</v>
      </c>
      <c r="J771" s="52">
        <f t="shared" si="525"/>
        <v>-123</v>
      </c>
      <c r="K771" s="52">
        <f t="shared" si="526"/>
        <v>1.0326956104417917E-2</v>
      </c>
      <c r="L771" s="52">
        <f t="shared" si="527"/>
        <v>8.1616201869949834E-3</v>
      </c>
      <c r="M771" s="52">
        <f t="shared" si="528"/>
        <v>8.1618014149726966E-3</v>
      </c>
      <c r="N771" s="52">
        <f t="shared" si="529"/>
        <v>2.5820594632852689E-5</v>
      </c>
      <c r="O771" s="52">
        <f t="shared" si="540"/>
        <v>6383611.3596001519</v>
      </c>
      <c r="P771" s="52">
        <f t="shared" si="541"/>
        <v>1.4021454172586014E-7</v>
      </c>
      <c r="Q771" s="52">
        <f t="shared" si="530"/>
        <v>0.96843608502182621</v>
      </c>
      <c r="R771" s="52">
        <f t="shared" si="531"/>
        <v>0.60491520467533255</v>
      </c>
      <c r="S771" s="52">
        <f t="shared" si="532"/>
        <v>1.1436571376954545</v>
      </c>
      <c r="T771" s="52">
        <f t="shared" si="533"/>
        <v>1.0089716544404241</v>
      </c>
      <c r="U771" s="52">
        <f t="shared" si="534"/>
        <v>1.8075690213981919</v>
      </c>
      <c r="V771" s="52">
        <f t="shared" si="521"/>
        <v>5.0546225567071803E-3</v>
      </c>
      <c r="W771" s="52">
        <f t="shared" si="535"/>
        <v>4.2582015317955055E-5</v>
      </c>
      <c r="X771" s="52">
        <f t="shared" si="536"/>
        <v>1.6740578955036711E-7</v>
      </c>
      <c r="Y771" s="52">
        <f t="shared" si="542"/>
        <v>4181747.3938425449</v>
      </c>
      <c r="Z771" s="38" t="str">
        <f t="shared" si="537"/>
        <v>S</v>
      </c>
      <c r="AA771" s="38" t="str">
        <f t="shared" si="538"/>
        <v>S</v>
      </c>
      <c r="AB771" s="38" t="str">
        <f t="shared" si="539"/>
        <v>U</v>
      </c>
      <c r="AC771" s="50">
        <f t="shared" si="555"/>
        <v>552101.77066256211</v>
      </c>
      <c r="AD771" s="50">
        <f t="shared" si="543"/>
        <v>4181912.2225068663</v>
      </c>
      <c r="AE771" s="51">
        <f t="shared" si="544"/>
        <v>10</v>
      </c>
      <c r="AF771" s="51" t="str">
        <f t="shared" si="545"/>
        <v>S</v>
      </c>
      <c r="AG771" s="40">
        <f t="shared" si="546"/>
        <v>-122</v>
      </c>
      <c r="AH771" s="41">
        <f t="shared" si="547"/>
        <v>-24</v>
      </c>
      <c r="AI771" s="42">
        <f t="shared" si="548"/>
        <v>-29.911999999999999</v>
      </c>
      <c r="AJ771" s="40">
        <f t="shared" si="549"/>
        <v>37</v>
      </c>
      <c r="AK771" s="41">
        <f t="shared" si="550"/>
        <v>46</v>
      </c>
      <c r="AL771" s="42">
        <f t="shared" si="551"/>
        <v>59.076999999999998</v>
      </c>
      <c r="AM771" s="43" t="str">
        <f t="shared" si="552"/>
        <v>-37º -46' -59,077" S</v>
      </c>
      <c r="AN771" s="43" t="str">
        <f t="shared" si="553"/>
        <v>122º 24' 29,912" W</v>
      </c>
      <c r="AO771" s="43" t="str">
        <f t="shared" si="554"/>
        <v>10 S 552102 4181912</v>
      </c>
    </row>
    <row r="772" spans="5:41" x14ac:dyDescent="0.25">
      <c r="E772" s="53">
        <v>37.780031999999999</v>
      </c>
      <c r="F772" s="53">
        <v>-122.398608</v>
      </c>
      <c r="G772" s="52">
        <f t="shared" si="522"/>
        <v>-2.1362587094578713</v>
      </c>
      <c r="H772" s="52">
        <f t="shared" si="523"/>
        <v>0.65938594990881838</v>
      </c>
      <c r="I772" s="52">
        <f t="shared" si="524"/>
        <v>10</v>
      </c>
      <c r="J772" s="52">
        <f t="shared" si="525"/>
        <v>-123</v>
      </c>
      <c r="K772" s="52">
        <f t="shared" si="526"/>
        <v>1.0496270495154114E-2</v>
      </c>
      <c r="L772" s="52">
        <f t="shared" si="527"/>
        <v>8.2957699415977301E-3</v>
      </c>
      <c r="M772" s="52">
        <f t="shared" si="528"/>
        <v>8.2959602538625835E-3</v>
      </c>
      <c r="N772" s="52">
        <f t="shared" si="529"/>
        <v>2.6673504170404705E-5</v>
      </c>
      <c r="O772" s="52">
        <f t="shared" si="540"/>
        <v>6383610.2571243318</v>
      </c>
      <c r="P772" s="52">
        <f t="shared" si="541"/>
        <v>1.4487388863894982E-7</v>
      </c>
      <c r="Q772" s="52">
        <f t="shared" si="530"/>
        <v>0.96840958535492305</v>
      </c>
      <c r="R772" s="52">
        <f t="shared" si="531"/>
        <v>0.60494849339342793</v>
      </c>
      <c r="S772" s="52">
        <f t="shared" si="532"/>
        <v>1.1435907425862799</v>
      </c>
      <c r="T772" s="52">
        <f t="shared" si="533"/>
        <v>1.0089301802880668</v>
      </c>
      <c r="U772" s="52">
        <f t="shared" si="534"/>
        <v>1.8075172071806656</v>
      </c>
      <c r="V772" s="52">
        <f t="shared" si="521"/>
        <v>5.0546225567071803E-3</v>
      </c>
      <c r="W772" s="52">
        <f t="shared" si="535"/>
        <v>4.2582015317955055E-5</v>
      </c>
      <c r="X772" s="52">
        <f t="shared" si="536"/>
        <v>1.6740578955036711E-7</v>
      </c>
      <c r="Y772" s="52">
        <f t="shared" si="542"/>
        <v>4181409.5573347602</v>
      </c>
      <c r="Z772" s="38" t="str">
        <f t="shared" si="537"/>
        <v>S</v>
      </c>
      <c r="AA772" s="38" t="str">
        <f t="shared" si="538"/>
        <v>S</v>
      </c>
      <c r="AB772" s="38" t="str">
        <f t="shared" si="539"/>
        <v>U</v>
      </c>
      <c r="AC772" s="50">
        <f t="shared" si="555"/>
        <v>552958.179526672</v>
      </c>
      <c r="AD772" s="50">
        <f t="shared" si="543"/>
        <v>4181579.8306142441</v>
      </c>
      <c r="AE772" s="51">
        <f t="shared" si="544"/>
        <v>10</v>
      </c>
      <c r="AF772" s="51" t="str">
        <f t="shared" si="545"/>
        <v>S</v>
      </c>
      <c r="AG772" s="40">
        <f t="shared" si="546"/>
        <v>-122</v>
      </c>
      <c r="AH772" s="41">
        <f t="shared" si="547"/>
        <v>-23</v>
      </c>
      <c r="AI772" s="42">
        <f t="shared" si="548"/>
        <v>-54.988999999999997</v>
      </c>
      <c r="AJ772" s="40">
        <f t="shared" si="549"/>
        <v>37</v>
      </c>
      <c r="AK772" s="41">
        <f t="shared" si="550"/>
        <v>46</v>
      </c>
      <c r="AL772" s="42">
        <f t="shared" si="551"/>
        <v>48.115000000000002</v>
      </c>
      <c r="AM772" s="43" t="str">
        <f t="shared" si="552"/>
        <v>-37º -46' -48,115" S</v>
      </c>
      <c r="AN772" s="43" t="str">
        <f t="shared" si="553"/>
        <v>122º 23' 54,989" W</v>
      </c>
      <c r="AO772" s="43" t="str">
        <f t="shared" si="554"/>
        <v>10 S 552958 4181580</v>
      </c>
    </row>
    <row r="773" spans="5:41" x14ac:dyDescent="0.25">
      <c r="E773" s="53">
        <v>37.805100000000003</v>
      </c>
      <c r="F773" s="53">
        <v>-122.40257200000001</v>
      </c>
      <c r="G773" s="52">
        <f t="shared" si="522"/>
        <v>-2.1363278943094208</v>
      </c>
      <c r="H773" s="52">
        <f t="shared" si="523"/>
        <v>0.65982346904570832</v>
      </c>
      <c r="I773" s="52">
        <f t="shared" si="524"/>
        <v>10</v>
      </c>
      <c r="J773" s="52">
        <f t="shared" si="525"/>
        <v>-123</v>
      </c>
      <c r="K773" s="52">
        <f t="shared" si="526"/>
        <v>1.0427085643604617E-2</v>
      </c>
      <c r="L773" s="52">
        <f t="shared" si="527"/>
        <v>8.2382958080464749E-3</v>
      </c>
      <c r="M773" s="52">
        <f t="shared" si="528"/>
        <v>8.2384821920244329E-3</v>
      </c>
      <c r="N773" s="52">
        <f t="shared" si="529"/>
        <v>2.6328944655484854E-5</v>
      </c>
      <c r="O773" s="52">
        <f t="shared" si="540"/>
        <v>6383619.3341842787</v>
      </c>
      <c r="P773" s="52">
        <f t="shared" si="541"/>
        <v>1.4277642669212411E-7</v>
      </c>
      <c r="Q773" s="52">
        <f t="shared" si="530"/>
        <v>0.96862741844498046</v>
      </c>
      <c r="R773" s="52">
        <f t="shared" si="531"/>
        <v>0.60467411848780073</v>
      </c>
      <c r="S773" s="52">
        <f t="shared" si="532"/>
        <v>1.1441371782681986</v>
      </c>
      <c r="T773" s="52">
        <f t="shared" si="533"/>
        <v>1.0092714133230991</v>
      </c>
      <c r="U773" s="52">
        <f t="shared" si="534"/>
        <v>1.8079433872143575</v>
      </c>
      <c r="V773" s="52">
        <f t="shared" si="521"/>
        <v>5.0546225567071803E-3</v>
      </c>
      <c r="W773" s="52">
        <f t="shared" si="535"/>
        <v>4.2582015317955055E-5</v>
      </c>
      <c r="X773" s="52">
        <f t="shared" si="536"/>
        <v>1.6740578955036711E-7</v>
      </c>
      <c r="Y773" s="52">
        <f t="shared" si="542"/>
        <v>4184190.8057570411</v>
      </c>
      <c r="Z773" s="38" t="str">
        <f t="shared" si="537"/>
        <v>S</v>
      </c>
      <c r="AA773" s="38" t="str">
        <f t="shared" si="538"/>
        <v>S</v>
      </c>
      <c r="AB773" s="38" t="str">
        <f t="shared" si="539"/>
        <v>U</v>
      </c>
      <c r="AC773" s="50">
        <f t="shared" si="555"/>
        <v>552591.33670827432</v>
      </c>
      <c r="AD773" s="50">
        <f t="shared" si="543"/>
        <v>4184358.8797411895</v>
      </c>
      <c r="AE773" s="51">
        <f t="shared" si="544"/>
        <v>10</v>
      </c>
      <c r="AF773" s="51" t="str">
        <f t="shared" si="545"/>
        <v>S</v>
      </c>
      <c r="AG773" s="40">
        <f t="shared" si="546"/>
        <v>-122</v>
      </c>
      <c r="AH773" s="41">
        <f t="shared" si="547"/>
        <v>-24</v>
      </c>
      <c r="AI773" s="42">
        <f t="shared" si="548"/>
        <v>-9.2590000000000003</v>
      </c>
      <c r="AJ773" s="40">
        <f t="shared" si="549"/>
        <v>37</v>
      </c>
      <c r="AK773" s="41">
        <f t="shared" si="550"/>
        <v>48</v>
      </c>
      <c r="AL773" s="42">
        <f t="shared" si="551"/>
        <v>18.36</v>
      </c>
      <c r="AM773" s="43" t="str">
        <f t="shared" si="552"/>
        <v>-37º -48' -18,36" S</v>
      </c>
      <c r="AN773" s="43" t="str">
        <f t="shared" si="553"/>
        <v>122º 24' 9,259" W</v>
      </c>
      <c r="AO773" s="43" t="str">
        <f t="shared" si="554"/>
        <v>10 S 552591 4184359</v>
      </c>
    </row>
    <row r="774" spans="5:41" x14ac:dyDescent="0.25">
      <c r="E774" s="53">
        <v>37.784557</v>
      </c>
      <c r="F774" s="53">
        <v>-122.407279</v>
      </c>
      <c r="G774" s="52">
        <f t="shared" si="522"/>
        <v>-2.136410046957312</v>
      </c>
      <c r="H774" s="52">
        <f t="shared" si="523"/>
        <v>0.65946492605747109</v>
      </c>
      <c r="I774" s="52">
        <f t="shared" si="524"/>
        <v>10</v>
      </c>
      <c r="J774" s="52">
        <f t="shared" si="525"/>
        <v>-123</v>
      </c>
      <c r="K774" s="52">
        <f t="shared" si="526"/>
        <v>1.0344932995713485E-2</v>
      </c>
      <c r="L774" s="52">
        <f t="shared" si="527"/>
        <v>8.1756634949407478E-3</v>
      </c>
      <c r="M774" s="52">
        <f t="shared" si="528"/>
        <v>8.1758456600449971E-3</v>
      </c>
      <c r="N774" s="52">
        <f t="shared" si="529"/>
        <v>2.591091515824484E-5</v>
      </c>
      <c r="O774" s="52">
        <f t="shared" si="540"/>
        <v>6383611.8954615686</v>
      </c>
      <c r="P774" s="52">
        <f t="shared" si="541"/>
        <v>1.4069186446595262E-7</v>
      </c>
      <c r="Q774" s="52">
        <f t="shared" si="530"/>
        <v>0.96844896104004485</v>
      </c>
      <c r="R774" s="52">
        <f t="shared" si="531"/>
        <v>0.60489902099159265</v>
      </c>
      <c r="S774" s="52">
        <f t="shared" si="532"/>
        <v>1.1436894065774936</v>
      </c>
      <c r="T774" s="52">
        <f t="shared" si="533"/>
        <v>1.0089918101810185</v>
      </c>
      <c r="U774" s="52">
        <f t="shared" si="534"/>
        <v>1.8075942006949812</v>
      </c>
      <c r="V774" s="52">
        <f t="shared" ref="V774:V837" si="556">(3/4)*$C$18</f>
        <v>5.0546225567071803E-3</v>
      </c>
      <c r="W774" s="52">
        <f t="shared" si="535"/>
        <v>4.2582015317955055E-5</v>
      </c>
      <c r="X774" s="52">
        <f t="shared" si="536"/>
        <v>1.6740578955036711E-7</v>
      </c>
      <c r="Y774" s="52">
        <f t="shared" si="542"/>
        <v>4181911.5968717756</v>
      </c>
      <c r="Z774" s="38" t="str">
        <f t="shared" si="537"/>
        <v>S</v>
      </c>
      <c r="AA774" s="38" t="str">
        <f t="shared" si="538"/>
        <v>S</v>
      </c>
      <c r="AB774" s="38" t="str">
        <f t="shared" si="539"/>
        <v>U</v>
      </c>
      <c r="AC774" s="50">
        <f t="shared" si="555"/>
        <v>552191.42805855745</v>
      </c>
      <c r="AD774" s="50">
        <f t="shared" si="543"/>
        <v>4182077.0021212734</v>
      </c>
      <c r="AE774" s="51">
        <f t="shared" si="544"/>
        <v>10</v>
      </c>
      <c r="AF774" s="51" t="str">
        <f t="shared" si="545"/>
        <v>S</v>
      </c>
      <c r="AG774" s="40">
        <f t="shared" si="546"/>
        <v>-122</v>
      </c>
      <c r="AH774" s="41">
        <f t="shared" si="547"/>
        <v>-24</v>
      </c>
      <c r="AI774" s="42">
        <f t="shared" si="548"/>
        <v>-26.204000000000001</v>
      </c>
      <c r="AJ774" s="40">
        <f t="shared" si="549"/>
        <v>37</v>
      </c>
      <c r="AK774" s="41">
        <f t="shared" si="550"/>
        <v>47</v>
      </c>
      <c r="AL774" s="42">
        <f t="shared" si="551"/>
        <v>4.4050000000000002</v>
      </c>
      <c r="AM774" s="43" t="str">
        <f t="shared" si="552"/>
        <v>-37º -47' -4,405" S</v>
      </c>
      <c r="AN774" s="43" t="str">
        <f t="shared" si="553"/>
        <v>122º 24' 26,204" W</v>
      </c>
      <c r="AO774" s="43" t="str">
        <f t="shared" si="554"/>
        <v>10 S 552191 4182077</v>
      </c>
    </row>
    <row r="775" spans="5:41" x14ac:dyDescent="0.25">
      <c r="E775" s="53">
        <v>37.784782999999997</v>
      </c>
      <c r="F775" s="53">
        <v>-122.40454800000001</v>
      </c>
      <c r="G775" s="52">
        <f t="shared" si="522"/>
        <v>-2.1363623820154403</v>
      </c>
      <c r="H775" s="52">
        <f t="shared" si="523"/>
        <v>0.65946887050158054</v>
      </c>
      <c r="I775" s="52">
        <f t="shared" si="524"/>
        <v>10</v>
      </c>
      <c r="J775" s="52">
        <f t="shared" si="525"/>
        <v>-123</v>
      </c>
      <c r="K775" s="52">
        <f t="shared" si="526"/>
        <v>1.039259793758518E-2</v>
      </c>
      <c r="L775" s="52">
        <f t="shared" si="527"/>
        <v>8.2133069196559747E-3</v>
      </c>
      <c r="M775" s="52">
        <f t="shared" si="528"/>
        <v>8.2134916126749054E-3</v>
      </c>
      <c r="N775" s="52">
        <f t="shared" si="529"/>
        <v>2.6150296641436199E-5</v>
      </c>
      <c r="O775" s="52">
        <f t="shared" si="540"/>
        <v>6383611.9772896934</v>
      </c>
      <c r="P775" s="52">
        <f t="shared" si="541"/>
        <v>1.4198961970037953E-7</v>
      </c>
      <c r="Q775" s="52">
        <f t="shared" si="530"/>
        <v>0.96845092701534474</v>
      </c>
      <c r="R775" s="52">
        <f t="shared" si="531"/>
        <v>0.60489654947221594</v>
      </c>
      <c r="S775" s="52">
        <f t="shared" si="532"/>
        <v>1.1436943340092529</v>
      </c>
      <c r="T775" s="52">
        <f t="shared" si="533"/>
        <v>1.0089948878749937</v>
      </c>
      <c r="U775" s="52">
        <f t="shared" si="534"/>
        <v>1.8075980453754019</v>
      </c>
      <c r="V775" s="52">
        <f t="shared" si="556"/>
        <v>5.0546225567071803E-3</v>
      </c>
      <c r="W775" s="52">
        <f t="shared" si="535"/>
        <v>4.2582015317955055E-5</v>
      </c>
      <c r="X775" s="52">
        <f t="shared" si="536"/>
        <v>1.6740578955036711E-7</v>
      </c>
      <c r="Y775" s="52">
        <f t="shared" si="542"/>
        <v>4181936.6711217705</v>
      </c>
      <c r="Z775" s="38" t="str">
        <f t="shared" si="537"/>
        <v>S</v>
      </c>
      <c r="AA775" s="38" t="str">
        <f t="shared" si="538"/>
        <v>S</v>
      </c>
      <c r="AB775" s="38" t="str">
        <f t="shared" si="539"/>
        <v>U</v>
      </c>
      <c r="AC775" s="50">
        <f t="shared" si="555"/>
        <v>552431.74591562769</v>
      </c>
      <c r="AD775" s="50">
        <f t="shared" si="543"/>
        <v>4182103.6044923235</v>
      </c>
      <c r="AE775" s="51">
        <f t="shared" si="544"/>
        <v>10</v>
      </c>
      <c r="AF775" s="51" t="str">
        <f t="shared" si="545"/>
        <v>S</v>
      </c>
      <c r="AG775" s="40">
        <f t="shared" si="546"/>
        <v>-122</v>
      </c>
      <c r="AH775" s="41">
        <f t="shared" si="547"/>
        <v>-24</v>
      </c>
      <c r="AI775" s="42">
        <f t="shared" si="548"/>
        <v>-16.373000000000001</v>
      </c>
      <c r="AJ775" s="40">
        <f t="shared" si="549"/>
        <v>37</v>
      </c>
      <c r="AK775" s="41">
        <f t="shared" si="550"/>
        <v>47</v>
      </c>
      <c r="AL775" s="42">
        <f t="shared" si="551"/>
        <v>5.2190000000000003</v>
      </c>
      <c r="AM775" s="43" t="str">
        <f t="shared" si="552"/>
        <v>-37º -47' -5,219" S</v>
      </c>
      <c r="AN775" s="43" t="str">
        <f t="shared" si="553"/>
        <v>122º 24' 16,373" W</v>
      </c>
      <c r="AO775" s="43" t="str">
        <f t="shared" si="554"/>
        <v>10 S 552432 4182104</v>
      </c>
    </row>
    <row r="776" spans="5:41" x14ac:dyDescent="0.25">
      <c r="E776" s="53">
        <v>37.784967999999999</v>
      </c>
      <c r="F776" s="53">
        <v>-122.40231799999999</v>
      </c>
      <c r="G776" s="52">
        <f t="shared" si="522"/>
        <v>-2.1363234611731206</v>
      </c>
      <c r="H776" s="52">
        <f t="shared" si="523"/>
        <v>0.65947209936069673</v>
      </c>
      <c r="I776" s="52">
        <f t="shared" si="524"/>
        <v>10</v>
      </c>
      <c r="J776" s="52">
        <f t="shared" si="525"/>
        <v>-123</v>
      </c>
      <c r="K776" s="52">
        <f t="shared" si="526"/>
        <v>1.0431518779904891E-2</v>
      </c>
      <c r="L776" s="52">
        <f t="shared" si="527"/>
        <v>8.2440444489356463E-3</v>
      </c>
      <c r="M776" s="52">
        <f t="shared" si="528"/>
        <v>8.2442312233698811E-3</v>
      </c>
      <c r="N776" s="52">
        <f t="shared" si="529"/>
        <v>2.6346580630609573E-5</v>
      </c>
      <c r="O776" s="52">
        <f t="shared" si="540"/>
        <v>6383612.0442730198</v>
      </c>
      <c r="P776" s="52">
        <f t="shared" si="541"/>
        <v>1.430537060282631E-7</v>
      </c>
      <c r="Q776" s="52">
        <f t="shared" si="530"/>
        <v>0.96845253628654704</v>
      </c>
      <c r="R776" s="52">
        <f t="shared" si="531"/>
        <v>0.60489452628103291</v>
      </c>
      <c r="S776" s="52">
        <f t="shared" si="532"/>
        <v>1.1436983675039702</v>
      </c>
      <c r="T776" s="52">
        <f t="shared" si="533"/>
        <v>1.0089974071982359</v>
      </c>
      <c r="U776" s="52">
        <f t="shared" si="534"/>
        <v>1.8076011925170468</v>
      </c>
      <c r="V776" s="52">
        <f t="shared" si="556"/>
        <v>5.0546225567071803E-3</v>
      </c>
      <c r="W776" s="52">
        <f t="shared" si="535"/>
        <v>4.2582015317955055E-5</v>
      </c>
      <c r="X776" s="52">
        <f t="shared" si="536"/>
        <v>1.6740578955036711E-7</v>
      </c>
      <c r="Y776" s="52">
        <f t="shared" si="542"/>
        <v>4181957.1965041207</v>
      </c>
      <c r="Z776" s="38" t="str">
        <f t="shared" si="537"/>
        <v>S</v>
      </c>
      <c r="AA776" s="38" t="str">
        <f t="shared" si="538"/>
        <v>S</v>
      </c>
      <c r="AB776" s="38" t="str">
        <f t="shared" si="539"/>
        <v>U</v>
      </c>
      <c r="AC776" s="50">
        <f t="shared" si="555"/>
        <v>552627.97624281794</v>
      </c>
      <c r="AD776" s="50">
        <f t="shared" si="543"/>
        <v>4182125.3828776195</v>
      </c>
      <c r="AE776" s="51">
        <f t="shared" si="544"/>
        <v>10</v>
      </c>
      <c r="AF776" s="51" t="str">
        <f t="shared" si="545"/>
        <v>S</v>
      </c>
      <c r="AG776" s="40">
        <f t="shared" si="546"/>
        <v>-122</v>
      </c>
      <c r="AH776" s="41">
        <f t="shared" si="547"/>
        <v>-24</v>
      </c>
      <c r="AI776" s="42">
        <f t="shared" si="548"/>
        <v>-8.3450000000000006</v>
      </c>
      <c r="AJ776" s="40">
        <f t="shared" si="549"/>
        <v>37</v>
      </c>
      <c r="AK776" s="41">
        <f t="shared" si="550"/>
        <v>47</v>
      </c>
      <c r="AL776" s="42">
        <f t="shared" si="551"/>
        <v>5.8849999999999998</v>
      </c>
      <c r="AM776" s="43" t="str">
        <f t="shared" si="552"/>
        <v>-37º -47' -5,885" S</v>
      </c>
      <c r="AN776" s="43" t="str">
        <f t="shared" si="553"/>
        <v>122º 24' 8,345" W</v>
      </c>
      <c r="AO776" s="43" t="str">
        <f t="shared" si="554"/>
        <v>10 S 552628 4182125</v>
      </c>
    </row>
    <row r="777" spans="5:41" x14ac:dyDescent="0.25">
      <c r="E777" s="53">
        <v>37.784376000000002</v>
      </c>
      <c r="F777" s="53">
        <v>-122.407505</v>
      </c>
      <c r="G777" s="52">
        <f t="shared" si="522"/>
        <v>-2.1364139914014215</v>
      </c>
      <c r="H777" s="52">
        <f t="shared" si="523"/>
        <v>0.65946176701152492</v>
      </c>
      <c r="I777" s="52">
        <f t="shared" si="524"/>
        <v>10</v>
      </c>
      <c r="J777" s="52">
        <f t="shared" si="525"/>
        <v>-123</v>
      </c>
      <c r="K777" s="52">
        <f t="shared" si="526"/>
        <v>1.0340988551603925E-2</v>
      </c>
      <c r="L777" s="52">
        <f t="shared" si="527"/>
        <v>8.1725663027815681E-3</v>
      </c>
      <c r="M777" s="52">
        <f t="shared" si="528"/>
        <v>8.1727482609295094E-3</v>
      </c>
      <c r="N777" s="52">
        <f t="shared" si="529"/>
        <v>2.5891117081400239E-5</v>
      </c>
      <c r="O777" s="52">
        <f t="shared" si="540"/>
        <v>6383611.8299267758</v>
      </c>
      <c r="P777" s="52">
        <f t="shared" si="541"/>
        <v>1.4058597172033623E-7</v>
      </c>
      <c r="Q777" s="52">
        <f t="shared" si="530"/>
        <v>0.96844738647653927</v>
      </c>
      <c r="R777" s="52">
        <f t="shared" si="531"/>
        <v>0.60490100035088368</v>
      </c>
      <c r="S777" s="52">
        <f t="shared" si="532"/>
        <v>1.1436854602497946</v>
      </c>
      <c r="T777" s="52">
        <f t="shared" si="533"/>
        <v>1.0089893452750669</v>
      </c>
      <c r="U777" s="52">
        <f t="shared" si="534"/>
        <v>1.8075911214974016</v>
      </c>
      <c r="V777" s="52">
        <f t="shared" si="556"/>
        <v>5.0546225567071803E-3</v>
      </c>
      <c r="W777" s="52">
        <f t="shared" si="535"/>
        <v>4.2582015317955055E-5</v>
      </c>
      <c r="X777" s="52">
        <f t="shared" si="536"/>
        <v>1.6740578955036711E-7</v>
      </c>
      <c r="Y777" s="52">
        <f t="shared" si="542"/>
        <v>4181891.5152828735</v>
      </c>
      <c r="Z777" s="38" t="str">
        <f t="shared" si="537"/>
        <v>S</v>
      </c>
      <c r="AA777" s="38" t="str">
        <f t="shared" si="538"/>
        <v>S</v>
      </c>
      <c r="AB777" s="38" t="str">
        <f t="shared" si="539"/>
        <v>U</v>
      </c>
      <c r="AC777" s="50">
        <f t="shared" si="555"/>
        <v>552171.65492635057</v>
      </c>
      <c r="AD777" s="50">
        <f t="shared" si="543"/>
        <v>4182056.7941474002</v>
      </c>
      <c r="AE777" s="51">
        <f t="shared" si="544"/>
        <v>10</v>
      </c>
      <c r="AF777" s="51" t="str">
        <f t="shared" si="545"/>
        <v>S</v>
      </c>
      <c r="AG777" s="40">
        <f t="shared" si="546"/>
        <v>-122</v>
      </c>
      <c r="AH777" s="41">
        <f t="shared" si="547"/>
        <v>-24</v>
      </c>
      <c r="AI777" s="42">
        <f t="shared" si="548"/>
        <v>-27.018000000000001</v>
      </c>
      <c r="AJ777" s="40">
        <f t="shared" si="549"/>
        <v>37</v>
      </c>
      <c r="AK777" s="41">
        <f t="shared" si="550"/>
        <v>47</v>
      </c>
      <c r="AL777" s="42">
        <f t="shared" si="551"/>
        <v>3.754</v>
      </c>
      <c r="AM777" s="43" t="str">
        <f t="shared" si="552"/>
        <v>-37º -47' -3,754" S</v>
      </c>
      <c r="AN777" s="43" t="str">
        <f t="shared" si="553"/>
        <v>122º 24' 27,018" W</v>
      </c>
      <c r="AO777" s="43" t="str">
        <f t="shared" si="554"/>
        <v>10 S 552172 4182057</v>
      </c>
    </row>
    <row r="778" spans="5:41" x14ac:dyDescent="0.25">
      <c r="E778" s="53">
        <v>37.779921999999999</v>
      </c>
      <c r="F778" s="53">
        <v>-122.39933600000001</v>
      </c>
      <c r="G778" s="52">
        <f t="shared" ref="G778:G841" si="557">F778*PI()/180</f>
        <v>-2.1362714154548259</v>
      </c>
      <c r="H778" s="52">
        <f t="shared" ref="H778:H841" si="558">E778*PI()/180</f>
        <v>0.65938403004664115</v>
      </c>
      <c r="I778" s="52">
        <f t="shared" ref="I778:I841" si="559">TRUNC((F778/6)+31)</f>
        <v>10</v>
      </c>
      <c r="J778" s="52">
        <f t="shared" ref="J778:J841" si="560">6*I778-183</f>
        <v>-123</v>
      </c>
      <c r="K778" s="52">
        <f t="shared" ref="K778:K841" si="561">+G778-((J778*PI())/180)</f>
        <v>1.0483564498199538E-2</v>
      </c>
      <c r="L778" s="52">
        <f t="shared" ref="L778:L841" si="562">COS(H778)*SIN(K778)</f>
        <v>8.2857404037085594E-3</v>
      </c>
      <c r="M778" s="52">
        <f t="shared" ref="M778:M841" si="563">(1/2)*LN((1+L778)/(1-L778))</f>
        <v>8.2859300265294283E-3</v>
      </c>
      <c r="N778" s="52">
        <f t="shared" ref="N778:N841" si="564">ATAN((TAN(H778))/COS(K778))-H778</f>
        <v>2.6608937443328706E-5</v>
      </c>
      <c r="O778" s="52">
        <f t="shared" si="540"/>
        <v>6383610.2172981938</v>
      </c>
      <c r="P778" s="52">
        <f t="shared" si="541"/>
        <v>1.4452421112386536E-7</v>
      </c>
      <c r="Q778" s="52">
        <f t="shared" ref="Q778:Q841" si="565">SIN(2*H778)</f>
        <v>0.96840862785513793</v>
      </c>
      <c r="R778" s="52">
        <f t="shared" ref="R778:R841" si="566">+Q778*(COS(H778))^2</f>
        <v>0.60494969573705271</v>
      </c>
      <c r="S778" s="52">
        <f t="shared" ref="S778:S841" si="567">H778+(Q778/2)</f>
        <v>1.1435883439742101</v>
      </c>
      <c r="T778" s="52">
        <f t="shared" ref="T778:T841" si="568">((3*S778)+R778)/4</f>
        <v>1.0089286819149206</v>
      </c>
      <c r="U778" s="52">
        <f t="shared" ref="U778:U841" si="569">(5*T778+R778*(COS(H778))^2)/3</f>
        <v>1.8075153351629989</v>
      </c>
      <c r="V778" s="52">
        <f t="shared" si="556"/>
        <v>5.0546225567071803E-3</v>
      </c>
      <c r="W778" s="52">
        <f t="shared" ref="W778:W841" si="570">(5/3)*V778^2</f>
        <v>4.2582015317955055E-5</v>
      </c>
      <c r="X778" s="52">
        <f t="shared" ref="X778:X841" si="571">(35/27)*V778^3</f>
        <v>1.6740578955036711E-7</v>
      </c>
      <c r="Y778" s="52">
        <f t="shared" si="542"/>
        <v>4181397.3530635354</v>
      </c>
      <c r="Z778" s="38" t="str">
        <f t="shared" ref="Z778:Z841" si="572">IF(E778&lt;-72,"C",IF(E778&lt;-64,"D",IF(E778&lt;-56,"E",IF(E778&lt;-48,"F",IF(E778&lt;-40,"G",IF(E778&lt;-32,"H",IF(E778&lt;-24,"J",IF(E778&lt;-16,"K",AA778))))))))</f>
        <v>S</v>
      </c>
      <c r="AA778" s="38" t="str">
        <f t="shared" ref="AA778:AA841" si="573">IF(E778&lt;-8,"L",IF(E778&lt;0,"M",IF(E778&lt;8,"N",IF(E778&lt;16,"P",IF(E778&lt;24,"Q",IF(E778&lt;32,"R",IF(E778&lt;40,"S",IF(E778&lt;48,"T","no"))))))))</f>
        <v>S</v>
      </c>
      <c r="AB778" s="38" t="str">
        <f t="shared" ref="AB778:AB841" si="574">IF(E778&lt;56,"U",IF(E778&lt;64,"V",IF(E778&lt;72,"W",IF(E778&lt;84,"X","no"))))</f>
        <v>U</v>
      </c>
      <c r="AC778" s="50">
        <f t="shared" si="555"/>
        <v>552894.15012533276</v>
      </c>
      <c r="AD778" s="50">
        <f t="shared" si="543"/>
        <v>4181567.2141730189</v>
      </c>
      <c r="AE778" s="51">
        <f t="shared" si="544"/>
        <v>10</v>
      </c>
      <c r="AF778" s="51" t="str">
        <f t="shared" si="545"/>
        <v>S</v>
      </c>
      <c r="AG778" s="40">
        <f t="shared" si="546"/>
        <v>-122</v>
      </c>
      <c r="AH778" s="41">
        <f t="shared" si="547"/>
        <v>-23</v>
      </c>
      <c r="AI778" s="42">
        <f t="shared" si="548"/>
        <v>-57.61</v>
      </c>
      <c r="AJ778" s="40">
        <f t="shared" si="549"/>
        <v>37</v>
      </c>
      <c r="AK778" s="41">
        <f t="shared" si="550"/>
        <v>46</v>
      </c>
      <c r="AL778" s="42">
        <f t="shared" si="551"/>
        <v>47.719000000000001</v>
      </c>
      <c r="AM778" s="43" t="str">
        <f t="shared" si="552"/>
        <v>-37º -46' -47,719" S</v>
      </c>
      <c r="AN778" s="43" t="str">
        <f t="shared" si="553"/>
        <v>122º 23' 57,61" W</v>
      </c>
      <c r="AO778" s="43" t="str">
        <f t="shared" si="554"/>
        <v>10 S 552894 4181567</v>
      </c>
    </row>
    <row r="779" spans="5:41" x14ac:dyDescent="0.25">
      <c r="E779" s="53">
        <v>37.783486000000003</v>
      </c>
      <c r="F779" s="53">
        <v>-122.403139</v>
      </c>
      <c r="G779" s="52">
        <f t="shared" si="557"/>
        <v>-2.1363377903262797</v>
      </c>
      <c r="H779" s="52">
        <f t="shared" si="558"/>
        <v>0.65944623358118226</v>
      </c>
      <c r="I779" s="52">
        <f t="shared" si="559"/>
        <v>10</v>
      </c>
      <c r="J779" s="52">
        <f t="shared" si="560"/>
        <v>-123</v>
      </c>
      <c r="K779" s="52">
        <f t="shared" si="561"/>
        <v>1.041718962674576E-2</v>
      </c>
      <c r="L779" s="52">
        <f t="shared" si="562"/>
        <v>8.2328855937135667E-3</v>
      </c>
      <c r="M779" s="52">
        <f t="shared" si="563"/>
        <v>8.2330716107191313E-3</v>
      </c>
      <c r="N779" s="52">
        <f t="shared" si="564"/>
        <v>2.6273897358874976E-5</v>
      </c>
      <c r="O779" s="52">
        <f t="shared" si="540"/>
        <v>6383611.5076854518</v>
      </c>
      <c r="P779" s="52">
        <f t="shared" si="541"/>
        <v>1.4267240713763951E-7</v>
      </c>
      <c r="Q779" s="52">
        <f t="shared" si="565"/>
        <v>0.96843964358530765</v>
      </c>
      <c r="R779" s="52">
        <f t="shared" si="566"/>
        <v>0.60491073255051542</v>
      </c>
      <c r="S779" s="52">
        <f t="shared" si="567"/>
        <v>1.143666055373836</v>
      </c>
      <c r="T779" s="52">
        <f t="shared" si="568"/>
        <v>1.008977224668006</v>
      </c>
      <c r="U779" s="52">
        <f t="shared" si="569"/>
        <v>1.807575980033385</v>
      </c>
      <c r="V779" s="52">
        <f t="shared" si="556"/>
        <v>5.0546225567071803E-3</v>
      </c>
      <c r="W779" s="52">
        <f t="shared" si="570"/>
        <v>4.2582015317955055E-5</v>
      </c>
      <c r="X779" s="52">
        <f t="shared" si="571"/>
        <v>1.6740578955036711E-7</v>
      </c>
      <c r="Y779" s="52">
        <f t="shared" si="542"/>
        <v>4181792.7715674341</v>
      </c>
      <c r="Z779" s="38" t="str">
        <f t="shared" si="572"/>
        <v>S</v>
      </c>
      <c r="AA779" s="38" t="str">
        <f t="shared" si="573"/>
        <v>S</v>
      </c>
      <c r="AB779" s="38" t="str">
        <f t="shared" si="574"/>
        <v>U</v>
      </c>
      <c r="AC779" s="50">
        <f t="shared" si="555"/>
        <v>552556.73317725013</v>
      </c>
      <c r="AD779" s="50">
        <f t="shared" si="543"/>
        <v>4181960.4939448955</v>
      </c>
      <c r="AE779" s="51">
        <f t="shared" si="544"/>
        <v>10</v>
      </c>
      <c r="AF779" s="51" t="str">
        <f t="shared" si="545"/>
        <v>S</v>
      </c>
      <c r="AG779" s="40">
        <f t="shared" si="546"/>
        <v>-122</v>
      </c>
      <c r="AH779" s="41">
        <f t="shared" si="547"/>
        <v>-24</v>
      </c>
      <c r="AI779" s="42">
        <f t="shared" si="548"/>
        <v>-11.3</v>
      </c>
      <c r="AJ779" s="40">
        <f t="shared" si="549"/>
        <v>37</v>
      </c>
      <c r="AK779" s="41">
        <f t="shared" si="550"/>
        <v>47</v>
      </c>
      <c r="AL779" s="42">
        <f t="shared" si="551"/>
        <v>0.55000000000000004</v>
      </c>
      <c r="AM779" s="43" t="str">
        <f t="shared" si="552"/>
        <v>-37º -47' -0,55" S</v>
      </c>
      <c r="AN779" s="43" t="str">
        <f t="shared" si="553"/>
        <v>122º 24' 11,3" W</v>
      </c>
      <c r="AO779" s="43" t="str">
        <f t="shared" si="554"/>
        <v>10 S 552557 4181960</v>
      </c>
    </row>
    <row r="780" spans="5:41" x14ac:dyDescent="0.25">
      <c r="E780" s="53">
        <v>37.785296000000002</v>
      </c>
      <c r="F780" s="53">
        <v>-122.399237</v>
      </c>
      <c r="G780" s="52">
        <f t="shared" si="557"/>
        <v>-2.1362696875788667</v>
      </c>
      <c r="H780" s="52">
        <f t="shared" si="558"/>
        <v>0.65947782404064337</v>
      </c>
      <c r="I780" s="52">
        <f t="shared" si="559"/>
        <v>10</v>
      </c>
      <c r="J780" s="52">
        <f t="shared" si="560"/>
        <v>-123</v>
      </c>
      <c r="K780" s="52">
        <f t="shared" si="561"/>
        <v>1.0485292374158739E-2</v>
      </c>
      <c r="L780" s="52">
        <f t="shared" si="562"/>
        <v>8.286503468457173E-3</v>
      </c>
      <c r="M780" s="52">
        <f t="shared" si="563"/>
        <v>8.2866931436734528E-3</v>
      </c>
      <c r="N780" s="52">
        <f t="shared" si="564"/>
        <v>2.6618994785398975E-5</v>
      </c>
      <c r="O780" s="52">
        <f t="shared" si="540"/>
        <v>6383612.1630329257</v>
      </c>
      <c r="P780" s="52">
        <f t="shared" si="541"/>
        <v>1.4452981449819968E-7</v>
      </c>
      <c r="Q780" s="52">
        <f t="shared" si="565"/>
        <v>0.96845538938161679</v>
      </c>
      <c r="R780" s="52">
        <f t="shared" si="566"/>
        <v>0.60489093911862779</v>
      </c>
      <c r="S780" s="52">
        <f t="shared" si="567"/>
        <v>1.1437055187314518</v>
      </c>
      <c r="T780" s="52">
        <f t="shared" si="568"/>
        <v>1.0090018738282458</v>
      </c>
      <c r="U780" s="52">
        <f t="shared" si="569"/>
        <v>1.8076067721979328</v>
      </c>
      <c r="V780" s="52">
        <f t="shared" si="556"/>
        <v>5.0546225567071803E-3</v>
      </c>
      <c r="W780" s="52">
        <f t="shared" si="570"/>
        <v>4.2582015317955055E-5</v>
      </c>
      <c r="X780" s="52">
        <f t="shared" si="571"/>
        <v>1.6740578955036711E-7</v>
      </c>
      <c r="Y780" s="52">
        <f t="shared" si="542"/>
        <v>4181993.5874538776</v>
      </c>
      <c r="Z780" s="38" t="str">
        <f t="shared" si="572"/>
        <v>S</v>
      </c>
      <c r="AA780" s="38" t="str">
        <f t="shared" si="573"/>
        <v>S</v>
      </c>
      <c r="AB780" s="38" t="str">
        <f t="shared" si="574"/>
        <v>U</v>
      </c>
      <c r="AC780" s="50">
        <f t="shared" si="555"/>
        <v>552899.03769177129</v>
      </c>
      <c r="AD780" s="50">
        <f t="shared" si="543"/>
        <v>4182163.5128173167</v>
      </c>
      <c r="AE780" s="51">
        <f t="shared" si="544"/>
        <v>10</v>
      </c>
      <c r="AF780" s="51" t="str">
        <f t="shared" si="545"/>
        <v>S</v>
      </c>
      <c r="AG780" s="40">
        <f t="shared" si="546"/>
        <v>-122</v>
      </c>
      <c r="AH780" s="41">
        <f t="shared" si="547"/>
        <v>-23</v>
      </c>
      <c r="AI780" s="42">
        <f t="shared" si="548"/>
        <v>-57.253</v>
      </c>
      <c r="AJ780" s="40">
        <f t="shared" si="549"/>
        <v>37</v>
      </c>
      <c r="AK780" s="41">
        <f t="shared" si="550"/>
        <v>47</v>
      </c>
      <c r="AL780" s="42">
        <f t="shared" si="551"/>
        <v>7.0659999999999998</v>
      </c>
      <c r="AM780" s="43" t="str">
        <f t="shared" si="552"/>
        <v>-37º -47' -7,066" S</v>
      </c>
      <c r="AN780" s="43" t="str">
        <f t="shared" si="553"/>
        <v>122º 23' 57,253" W</v>
      </c>
      <c r="AO780" s="43" t="str">
        <f t="shared" si="554"/>
        <v>10 S 552899 4182164</v>
      </c>
    </row>
    <row r="781" spans="5:41" x14ac:dyDescent="0.25">
      <c r="E781" s="53">
        <v>37.796636999999997</v>
      </c>
      <c r="F781" s="53">
        <v>-122.410982</v>
      </c>
      <c r="G781" s="52">
        <f t="shared" si="557"/>
        <v>-2.1364746764995135</v>
      </c>
      <c r="H781" s="52">
        <f t="shared" si="558"/>
        <v>0.65967576183111198</v>
      </c>
      <c r="I781" s="52">
        <f t="shared" si="559"/>
        <v>10</v>
      </c>
      <c r="J781" s="52">
        <f t="shared" si="560"/>
        <v>-123</v>
      </c>
      <c r="K781" s="52">
        <f t="shared" si="561"/>
        <v>1.0280303453511941E-2</v>
      </c>
      <c r="L781" s="52">
        <f t="shared" si="562"/>
        <v>8.1232600350687571E-3</v>
      </c>
      <c r="M781" s="52">
        <f t="shared" si="563"/>
        <v>8.1234387196207694E-3</v>
      </c>
      <c r="N781" s="52">
        <f t="shared" si="564"/>
        <v>2.5590937922648216E-5</v>
      </c>
      <c r="O781" s="52">
        <f t="shared" si="540"/>
        <v>6383616.2695206366</v>
      </c>
      <c r="P781" s="52">
        <f t="shared" si="541"/>
        <v>1.3884857649612424E-7</v>
      </c>
      <c r="Q781" s="52">
        <f t="shared" si="565"/>
        <v>0.96855396053874554</v>
      </c>
      <c r="R781" s="52">
        <f t="shared" si="566"/>
        <v>0.60476683066593828</v>
      </c>
      <c r="S781" s="52">
        <f t="shared" si="567"/>
        <v>1.1439527421004847</v>
      </c>
      <c r="T781" s="52">
        <f t="shared" si="568"/>
        <v>1.0091562642418481</v>
      </c>
      <c r="U781" s="52">
        <f t="shared" si="569"/>
        <v>1.8077996051011709</v>
      </c>
      <c r="V781" s="52">
        <f t="shared" si="556"/>
        <v>5.0546225567071803E-3</v>
      </c>
      <c r="W781" s="52">
        <f t="shared" si="570"/>
        <v>4.2582015317955055E-5</v>
      </c>
      <c r="X781" s="52">
        <f t="shared" si="571"/>
        <v>1.6740578955036711E-7</v>
      </c>
      <c r="Y781" s="52">
        <f t="shared" si="542"/>
        <v>4183251.8501701206</v>
      </c>
      <c r="Z781" s="38" t="str">
        <f t="shared" si="572"/>
        <v>S</v>
      </c>
      <c r="AA781" s="38" t="str">
        <f t="shared" si="573"/>
        <v>S</v>
      </c>
      <c r="AB781" s="38" t="str">
        <f t="shared" si="574"/>
        <v>U</v>
      </c>
      <c r="AC781" s="50">
        <f t="shared" si="555"/>
        <v>551856.9179751114</v>
      </c>
      <c r="AD781" s="50">
        <f t="shared" si="543"/>
        <v>4183415.2129204785</v>
      </c>
      <c r="AE781" s="51">
        <f t="shared" si="544"/>
        <v>10</v>
      </c>
      <c r="AF781" s="51" t="str">
        <f t="shared" si="545"/>
        <v>S</v>
      </c>
      <c r="AG781" s="40">
        <f t="shared" si="546"/>
        <v>-122</v>
      </c>
      <c r="AH781" s="41">
        <f t="shared" si="547"/>
        <v>-24</v>
      </c>
      <c r="AI781" s="42">
        <f t="shared" si="548"/>
        <v>-39.534999999999997</v>
      </c>
      <c r="AJ781" s="40">
        <f t="shared" si="549"/>
        <v>37</v>
      </c>
      <c r="AK781" s="41">
        <f t="shared" si="550"/>
        <v>47</v>
      </c>
      <c r="AL781" s="42">
        <f t="shared" si="551"/>
        <v>47.893000000000001</v>
      </c>
      <c r="AM781" s="43" t="str">
        <f t="shared" si="552"/>
        <v>-37º -47' -47,893" S</v>
      </c>
      <c r="AN781" s="43" t="str">
        <f t="shared" si="553"/>
        <v>122º 24' 39,535" W</v>
      </c>
      <c r="AO781" s="43" t="str">
        <f t="shared" si="554"/>
        <v>10 S 551857 4183415</v>
      </c>
    </row>
    <row r="782" spans="5:41" x14ac:dyDescent="0.25">
      <c r="E782" s="53">
        <v>37.785032999999999</v>
      </c>
      <c r="F782" s="53">
        <v>-122.404095</v>
      </c>
      <c r="G782" s="52">
        <f t="shared" si="557"/>
        <v>-2.1363544756739286</v>
      </c>
      <c r="H782" s="52">
        <f t="shared" si="558"/>
        <v>0.65947323382471057</v>
      </c>
      <c r="I782" s="52">
        <f t="shared" si="559"/>
        <v>10</v>
      </c>
      <c r="J782" s="52">
        <f t="shared" si="560"/>
        <v>-123</v>
      </c>
      <c r="K782" s="52">
        <f t="shared" si="561"/>
        <v>1.0400504279096889E-2</v>
      </c>
      <c r="L782" s="52">
        <f t="shared" si="562"/>
        <v>8.2195272998708477E-3</v>
      </c>
      <c r="M782" s="52">
        <f t="shared" si="563"/>
        <v>8.2197124128529399E-3</v>
      </c>
      <c r="N782" s="52">
        <f t="shared" si="564"/>
        <v>2.6190160111849714E-5</v>
      </c>
      <c r="O782" s="52">
        <f t="shared" si="540"/>
        <v>6383612.0678077284</v>
      </c>
      <c r="P782" s="52">
        <f t="shared" si="541"/>
        <v>1.422038215566956E-7</v>
      </c>
      <c r="Q782" s="52">
        <f t="shared" si="565"/>
        <v>0.96845310169657095</v>
      </c>
      <c r="R782" s="52">
        <f t="shared" si="566"/>
        <v>0.60489381542050447</v>
      </c>
      <c r="S782" s="52">
        <f t="shared" si="567"/>
        <v>1.1436997846729962</v>
      </c>
      <c r="T782" s="52">
        <f t="shared" si="568"/>
        <v>1.0089982923598733</v>
      </c>
      <c r="U782" s="52">
        <f t="shared" si="569"/>
        <v>1.8076022982582955</v>
      </c>
      <c r="V782" s="52">
        <f t="shared" si="556"/>
        <v>5.0546225567071803E-3</v>
      </c>
      <c r="W782" s="52">
        <f t="shared" si="570"/>
        <v>4.2582015317955055E-5</v>
      </c>
      <c r="X782" s="52">
        <f t="shared" si="571"/>
        <v>1.6740578955036711E-7</v>
      </c>
      <c r="Y782" s="52">
        <f t="shared" si="542"/>
        <v>4181964.4081251007</v>
      </c>
      <c r="Z782" s="38" t="str">
        <f t="shared" si="572"/>
        <v>S</v>
      </c>
      <c r="AA782" s="38" t="str">
        <f t="shared" si="573"/>
        <v>S</v>
      </c>
      <c r="AB782" s="38" t="str">
        <f t="shared" si="574"/>
        <v>U</v>
      </c>
      <c r="AC782" s="50">
        <f t="shared" si="555"/>
        <v>552471.45783981087</v>
      </c>
      <c r="AD782" s="50">
        <f t="shared" si="543"/>
        <v>4182131.5959710232</v>
      </c>
      <c r="AE782" s="51">
        <f t="shared" si="544"/>
        <v>10</v>
      </c>
      <c r="AF782" s="51" t="str">
        <f t="shared" si="545"/>
        <v>S</v>
      </c>
      <c r="AG782" s="40">
        <f t="shared" si="546"/>
        <v>-122</v>
      </c>
      <c r="AH782" s="41">
        <f t="shared" si="547"/>
        <v>-24</v>
      </c>
      <c r="AI782" s="42">
        <f t="shared" si="548"/>
        <v>-14.742000000000001</v>
      </c>
      <c r="AJ782" s="40">
        <f t="shared" si="549"/>
        <v>37</v>
      </c>
      <c r="AK782" s="41">
        <f t="shared" si="550"/>
        <v>47</v>
      </c>
      <c r="AL782" s="42">
        <f t="shared" si="551"/>
        <v>6.1189999999999998</v>
      </c>
      <c r="AM782" s="43" t="str">
        <f t="shared" si="552"/>
        <v>-37º -47' -6,119" S</v>
      </c>
      <c r="AN782" s="43" t="str">
        <f t="shared" si="553"/>
        <v>122º 24' 14,742" W</v>
      </c>
      <c r="AO782" s="43" t="str">
        <f t="shared" si="554"/>
        <v>10 S 552471 4182132</v>
      </c>
    </row>
    <row r="783" spans="5:41" x14ac:dyDescent="0.25">
      <c r="E783" s="53">
        <v>37.797578999999999</v>
      </c>
      <c r="F783" s="53">
        <v>-122.40034900000001</v>
      </c>
      <c r="G783" s="52">
        <f t="shared" si="557"/>
        <v>-2.1362890956401488</v>
      </c>
      <c r="H783" s="52">
        <f t="shared" si="558"/>
        <v>0.65969220283266583</v>
      </c>
      <c r="I783" s="52">
        <f t="shared" si="559"/>
        <v>10</v>
      </c>
      <c r="J783" s="52">
        <f t="shared" si="560"/>
        <v>-123</v>
      </c>
      <c r="K783" s="52">
        <f t="shared" si="561"/>
        <v>1.046588431287665E-2</v>
      </c>
      <c r="L783" s="52">
        <f t="shared" si="562"/>
        <v>8.2697910137064633E-3</v>
      </c>
      <c r="M783" s="52">
        <f t="shared" si="563"/>
        <v>8.2699795435774142E-3</v>
      </c>
      <c r="N783" s="52">
        <f t="shared" si="564"/>
        <v>2.6523464117800266E-5</v>
      </c>
      <c r="O783" s="52">
        <f t="shared" si="540"/>
        <v>6383616.6106306454</v>
      </c>
      <c r="P783" s="52">
        <f t="shared" si="541"/>
        <v>1.4389954111282869E-7</v>
      </c>
      <c r="Q783" s="52">
        <f t="shared" si="565"/>
        <v>0.96856214117549311</v>
      </c>
      <c r="R783" s="52">
        <f t="shared" si="566"/>
        <v>0.60475651522426921</v>
      </c>
      <c r="S783" s="52">
        <f t="shared" si="567"/>
        <v>1.1439732734204124</v>
      </c>
      <c r="T783" s="52">
        <f t="shared" si="568"/>
        <v>1.0091690838713767</v>
      </c>
      <c r="U783" s="52">
        <f t="shared" si="569"/>
        <v>1.8078156140963877</v>
      </c>
      <c r="V783" s="52">
        <f t="shared" si="556"/>
        <v>5.0546225567071803E-3</v>
      </c>
      <c r="W783" s="52">
        <f t="shared" si="570"/>
        <v>4.2582015317955055E-5</v>
      </c>
      <c r="X783" s="52">
        <f t="shared" si="571"/>
        <v>1.6740578955036711E-7</v>
      </c>
      <c r="Y783" s="52">
        <f t="shared" si="542"/>
        <v>4183356.3634156412</v>
      </c>
      <c r="Z783" s="38" t="str">
        <f t="shared" si="572"/>
        <v>S</v>
      </c>
      <c r="AA783" s="38" t="str">
        <f t="shared" si="573"/>
        <v>S</v>
      </c>
      <c r="AB783" s="38" t="str">
        <f t="shared" si="574"/>
        <v>U</v>
      </c>
      <c r="AC783" s="50">
        <f t="shared" si="555"/>
        <v>552792.38131622283</v>
      </c>
      <c r="AD783" s="50">
        <f t="shared" si="543"/>
        <v>4183525.6790661197</v>
      </c>
      <c r="AE783" s="51">
        <f t="shared" si="544"/>
        <v>10</v>
      </c>
      <c r="AF783" s="51" t="str">
        <f t="shared" si="545"/>
        <v>S</v>
      </c>
      <c r="AG783" s="40">
        <f t="shared" si="546"/>
        <v>-122</v>
      </c>
      <c r="AH783" s="41">
        <f t="shared" si="547"/>
        <v>-24</v>
      </c>
      <c r="AI783" s="42">
        <f t="shared" si="548"/>
        <v>-1.256</v>
      </c>
      <c r="AJ783" s="40">
        <f t="shared" si="549"/>
        <v>37</v>
      </c>
      <c r="AK783" s="41">
        <f t="shared" si="550"/>
        <v>47</v>
      </c>
      <c r="AL783" s="42">
        <f t="shared" si="551"/>
        <v>51.283999999999999</v>
      </c>
      <c r="AM783" s="43" t="str">
        <f t="shared" si="552"/>
        <v>-37º -47' -51,284" S</v>
      </c>
      <c r="AN783" s="43" t="str">
        <f t="shared" si="553"/>
        <v>122º 24' 1,256" W</v>
      </c>
      <c r="AO783" s="43" t="str">
        <f t="shared" si="554"/>
        <v>10 S 552792 4183526</v>
      </c>
    </row>
    <row r="784" spans="5:41" x14ac:dyDescent="0.25">
      <c r="E784" s="53">
        <v>37.804219000000003</v>
      </c>
      <c r="F784" s="53">
        <v>-122.42680799999999</v>
      </c>
      <c r="G784" s="52">
        <f t="shared" si="557"/>
        <v>-2.1367508923069338</v>
      </c>
      <c r="H784" s="52">
        <f t="shared" si="558"/>
        <v>0.65980809269499818</v>
      </c>
      <c r="I784" s="52">
        <f t="shared" si="559"/>
        <v>10</v>
      </c>
      <c r="J784" s="52">
        <f t="shared" si="560"/>
        <v>-123</v>
      </c>
      <c r="K784" s="52">
        <f t="shared" si="561"/>
        <v>1.0004087646091619E-2</v>
      </c>
      <c r="L784" s="52">
        <f t="shared" si="562"/>
        <v>7.9041966292092893E-3</v>
      </c>
      <c r="M784" s="52">
        <f t="shared" si="563"/>
        <v>7.9043612437641724E-3</v>
      </c>
      <c r="N784" s="52">
        <f t="shared" si="564"/>
        <v>2.4235850277776194E-5</v>
      </c>
      <c r="O784" s="52">
        <f t="shared" si="540"/>
        <v>6383619.015141136</v>
      </c>
      <c r="P784" s="52">
        <f t="shared" si="541"/>
        <v>1.3143348262131152E-7</v>
      </c>
      <c r="Q784" s="52">
        <f t="shared" si="565"/>
        <v>0.9686197754039354</v>
      </c>
      <c r="R784" s="52">
        <f t="shared" si="566"/>
        <v>0.60468377377506066</v>
      </c>
      <c r="S784" s="52">
        <f t="shared" si="567"/>
        <v>1.1441179803969659</v>
      </c>
      <c r="T784" s="52">
        <f t="shared" si="568"/>
        <v>1.0092594287414896</v>
      </c>
      <c r="U784" s="52">
        <f t="shared" si="569"/>
        <v>1.8079284240765574</v>
      </c>
      <c r="V784" s="52">
        <f t="shared" si="556"/>
        <v>5.0546225567071803E-3</v>
      </c>
      <c r="W784" s="52">
        <f t="shared" si="570"/>
        <v>4.2582015317955055E-5</v>
      </c>
      <c r="X784" s="52">
        <f t="shared" si="571"/>
        <v>1.6740578955036711E-7</v>
      </c>
      <c r="Y784" s="52">
        <f t="shared" si="542"/>
        <v>4184093.0602287687</v>
      </c>
      <c r="Z784" s="38" t="str">
        <f t="shared" si="572"/>
        <v>S</v>
      </c>
      <c r="AA784" s="38" t="str">
        <f t="shared" si="573"/>
        <v>S</v>
      </c>
      <c r="AB784" s="38" t="str">
        <f t="shared" si="574"/>
        <v>U</v>
      </c>
      <c r="AC784" s="50">
        <f t="shared" si="555"/>
        <v>550458.43294888001</v>
      </c>
      <c r="AD784" s="50">
        <f t="shared" si="543"/>
        <v>4184247.7726837844</v>
      </c>
      <c r="AE784" s="51">
        <f t="shared" si="544"/>
        <v>10</v>
      </c>
      <c r="AF784" s="51" t="str">
        <f t="shared" si="545"/>
        <v>S</v>
      </c>
      <c r="AG784" s="40">
        <f t="shared" si="546"/>
        <v>-122</v>
      </c>
      <c r="AH784" s="41">
        <f t="shared" si="547"/>
        <v>-25</v>
      </c>
      <c r="AI784" s="42">
        <f t="shared" si="548"/>
        <v>-36.509</v>
      </c>
      <c r="AJ784" s="40">
        <f t="shared" si="549"/>
        <v>37</v>
      </c>
      <c r="AK784" s="41">
        <f t="shared" si="550"/>
        <v>48</v>
      </c>
      <c r="AL784" s="42">
        <f t="shared" si="551"/>
        <v>15.188000000000001</v>
      </c>
      <c r="AM784" s="43" t="str">
        <f t="shared" si="552"/>
        <v>-37º -48' -15,188" S</v>
      </c>
      <c r="AN784" s="43" t="str">
        <f t="shared" si="553"/>
        <v>122º 25' 36,509" W</v>
      </c>
      <c r="AO784" s="43" t="str">
        <f t="shared" si="554"/>
        <v>10 S 550458 4184248</v>
      </c>
    </row>
    <row r="785" spans="5:41" x14ac:dyDescent="0.25">
      <c r="E785" s="53">
        <v>37.797738000000003</v>
      </c>
      <c r="F785" s="53">
        <v>-122.424088</v>
      </c>
      <c r="G785" s="52">
        <f t="shared" si="557"/>
        <v>-2.1367034193512797</v>
      </c>
      <c r="H785" s="52">
        <f t="shared" si="558"/>
        <v>0.65969497790617648</v>
      </c>
      <c r="I785" s="52">
        <f t="shared" si="559"/>
        <v>10</v>
      </c>
      <c r="J785" s="52">
        <f t="shared" si="560"/>
        <v>-123</v>
      </c>
      <c r="K785" s="52">
        <f t="shared" si="561"/>
        <v>1.0051560601745724E-2</v>
      </c>
      <c r="L785" s="52">
        <f t="shared" si="562"/>
        <v>7.9424004613187198E-3</v>
      </c>
      <c r="M785" s="52">
        <f t="shared" si="563"/>
        <v>7.9425674744141479E-3</v>
      </c>
      <c r="N785" s="52">
        <f t="shared" si="564"/>
        <v>2.4464996051909438E-5</v>
      </c>
      <c r="O785" s="52">
        <f t="shared" si="540"/>
        <v>6383616.6682068286</v>
      </c>
      <c r="P785" s="52">
        <f t="shared" si="541"/>
        <v>1.3273042800144185E-7</v>
      </c>
      <c r="Q785" s="52">
        <f t="shared" si="565"/>
        <v>0.9685635218803077</v>
      </c>
      <c r="R785" s="52">
        <f t="shared" si="566"/>
        <v>0.60475477397979394</v>
      </c>
      <c r="S785" s="52">
        <f t="shared" si="567"/>
        <v>1.1439767388463302</v>
      </c>
      <c r="T785" s="52">
        <f t="shared" si="568"/>
        <v>1.0091712476296961</v>
      </c>
      <c r="U785" s="52">
        <f t="shared" si="569"/>
        <v>1.8078183161308139</v>
      </c>
      <c r="V785" s="52">
        <f t="shared" si="556"/>
        <v>5.0546225567071803E-3</v>
      </c>
      <c r="W785" s="52">
        <f t="shared" si="570"/>
        <v>4.2582015317955055E-5</v>
      </c>
      <c r="X785" s="52">
        <f t="shared" si="571"/>
        <v>1.6740578955036711E-7</v>
      </c>
      <c r="Y785" s="52">
        <f t="shared" si="542"/>
        <v>4183374.0041880347</v>
      </c>
      <c r="Z785" s="38" t="str">
        <f t="shared" si="572"/>
        <v>S</v>
      </c>
      <c r="AA785" s="38" t="str">
        <f t="shared" si="573"/>
        <v>S</v>
      </c>
      <c r="AB785" s="38" t="str">
        <f t="shared" si="574"/>
        <v>U</v>
      </c>
      <c r="AC785" s="50">
        <f t="shared" si="555"/>
        <v>550702.30836127384</v>
      </c>
      <c r="AD785" s="50">
        <f t="shared" si="543"/>
        <v>4183530.1793653485</v>
      </c>
      <c r="AE785" s="51">
        <f t="shared" si="544"/>
        <v>10</v>
      </c>
      <c r="AF785" s="51" t="str">
        <f t="shared" si="545"/>
        <v>S</v>
      </c>
      <c r="AG785" s="40">
        <f t="shared" si="546"/>
        <v>-122</v>
      </c>
      <c r="AH785" s="41">
        <f t="shared" si="547"/>
        <v>-25</v>
      </c>
      <c r="AI785" s="42">
        <f t="shared" si="548"/>
        <v>-26.716999999999999</v>
      </c>
      <c r="AJ785" s="40">
        <f t="shared" si="549"/>
        <v>37</v>
      </c>
      <c r="AK785" s="41">
        <f t="shared" si="550"/>
        <v>47</v>
      </c>
      <c r="AL785" s="42">
        <f t="shared" si="551"/>
        <v>51.856999999999999</v>
      </c>
      <c r="AM785" s="43" t="str">
        <f t="shared" si="552"/>
        <v>-37º -47' -51,857" S</v>
      </c>
      <c r="AN785" s="43" t="str">
        <f t="shared" si="553"/>
        <v>122º 25' 26,717" W</v>
      </c>
      <c r="AO785" s="43" t="str">
        <f t="shared" si="554"/>
        <v>10 S 550702 4183530</v>
      </c>
    </row>
    <row r="786" spans="5:41" x14ac:dyDescent="0.25">
      <c r="E786" s="53">
        <v>37.793827</v>
      </c>
      <c r="F786" s="53">
        <v>-122.39009900000001</v>
      </c>
      <c r="G786" s="52">
        <f t="shared" si="557"/>
        <v>-2.1361101993918195</v>
      </c>
      <c r="H786" s="52">
        <f t="shared" si="558"/>
        <v>0.65962671807913098</v>
      </c>
      <c r="I786" s="52">
        <f t="shared" si="559"/>
        <v>10</v>
      </c>
      <c r="J786" s="52">
        <f t="shared" si="560"/>
        <v>-123</v>
      </c>
      <c r="K786" s="52">
        <f t="shared" si="561"/>
        <v>1.0644780561205991E-2</v>
      </c>
      <c r="L786" s="52">
        <f t="shared" si="562"/>
        <v>8.4115707292536628E-3</v>
      </c>
      <c r="M786" s="52">
        <f t="shared" si="563"/>
        <v>8.4117691232319016E-3</v>
      </c>
      <c r="N786" s="52">
        <f t="shared" si="564"/>
        <v>2.7437060117541101E-5</v>
      </c>
      <c r="O786" s="52">
        <f t="shared" si="540"/>
        <v>6383615.2520018555</v>
      </c>
      <c r="P786" s="52">
        <f t="shared" si="541"/>
        <v>1.4889130622997093E-7</v>
      </c>
      <c r="Q786" s="52">
        <f t="shared" si="565"/>
        <v>0.96852955135653118</v>
      </c>
      <c r="R786" s="52">
        <f t="shared" si="566"/>
        <v>0.60479759557515356</v>
      </c>
      <c r="S786" s="52">
        <f t="shared" si="567"/>
        <v>1.1438914937573965</v>
      </c>
      <c r="T786" s="52">
        <f t="shared" si="568"/>
        <v>1.0091180192118356</v>
      </c>
      <c r="U786" s="52">
        <f t="shared" si="569"/>
        <v>1.8077518427537307</v>
      </c>
      <c r="V786" s="52">
        <f t="shared" si="556"/>
        <v>5.0546225567071803E-3</v>
      </c>
      <c r="W786" s="52">
        <f t="shared" si="570"/>
        <v>4.2582015317955055E-5</v>
      </c>
      <c r="X786" s="52">
        <f t="shared" si="571"/>
        <v>1.6740578955036711E-7</v>
      </c>
      <c r="Y786" s="52">
        <f t="shared" si="542"/>
        <v>4182940.0857049897</v>
      </c>
      <c r="Z786" s="38" t="str">
        <f t="shared" si="572"/>
        <v>S</v>
      </c>
      <c r="AA786" s="38" t="str">
        <f t="shared" si="573"/>
        <v>S</v>
      </c>
      <c r="AB786" s="38" t="str">
        <f t="shared" si="574"/>
        <v>U</v>
      </c>
      <c r="AC786" s="50">
        <f t="shared" si="555"/>
        <v>553697.50033641164</v>
      </c>
      <c r="AD786" s="50">
        <f t="shared" si="543"/>
        <v>4183115.2333665043</v>
      </c>
      <c r="AE786" s="51">
        <f t="shared" si="544"/>
        <v>10</v>
      </c>
      <c r="AF786" s="51" t="str">
        <f t="shared" si="545"/>
        <v>S</v>
      </c>
      <c r="AG786" s="40">
        <f t="shared" si="546"/>
        <v>-122</v>
      </c>
      <c r="AH786" s="41">
        <f t="shared" si="547"/>
        <v>-23</v>
      </c>
      <c r="AI786" s="42">
        <f t="shared" si="548"/>
        <v>-24.356000000000002</v>
      </c>
      <c r="AJ786" s="40">
        <f t="shared" si="549"/>
        <v>37</v>
      </c>
      <c r="AK786" s="41">
        <f t="shared" si="550"/>
        <v>47</v>
      </c>
      <c r="AL786" s="42">
        <f t="shared" si="551"/>
        <v>37.777000000000001</v>
      </c>
      <c r="AM786" s="43" t="str">
        <f t="shared" si="552"/>
        <v>-37º -47' -37,777" S</v>
      </c>
      <c r="AN786" s="43" t="str">
        <f t="shared" si="553"/>
        <v>122º 23' 24,356" W</v>
      </c>
      <c r="AO786" s="43" t="str">
        <f t="shared" si="554"/>
        <v>10 S 553698 4183115</v>
      </c>
    </row>
    <row r="787" spans="5:41" x14ac:dyDescent="0.25">
      <c r="E787" s="53">
        <v>37.804642000000001</v>
      </c>
      <c r="F787" s="53">
        <v>-122.419453</v>
      </c>
      <c r="G787" s="52">
        <f t="shared" si="557"/>
        <v>-2.1366225233404497</v>
      </c>
      <c r="H787" s="52">
        <f t="shared" si="558"/>
        <v>0.65981547543773422</v>
      </c>
      <c r="I787" s="52">
        <f t="shared" si="559"/>
        <v>10</v>
      </c>
      <c r="J787" s="52">
        <f t="shared" si="560"/>
        <v>-123</v>
      </c>
      <c r="K787" s="52">
        <f t="shared" si="561"/>
        <v>1.013245661257578E-2</v>
      </c>
      <c r="L787" s="52">
        <f t="shared" si="562"/>
        <v>8.0055712244461071E-3</v>
      </c>
      <c r="M787" s="52">
        <f t="shared" si="563"/>
        <v>8.005742254496186E-3</v>
      </c>
      <c r="N787" s="52">
        <f t="shared" si="564"/>
        <v>2.4861921601115888E-5</v>
      </c>
      <c r="O787" s="52">
        <f t="shared" si="540"/>
        <v>6383619.1683249818</v>
      </c>
      <c r="P787" s="52">
        <f t="shared" si="541"/>
        <v>1.3482508050480659E-7</v>
      </c>
      <c r="Q787" s="52">
        <f t="shared" si="565"/>
        <v>0.96862344521901311</v>
      </c>
      <c r="R787" s="52">
        <f t="shared" si="566"/>
        <v>0.60467913803603068</v>
      </c>
      <c r="S787" s="52">
        <f t="shared" si="567"/>
        <v>1.1441271980472407</v>
      </c>
      <c r="T787" s="52">
        <f t="shared" si="568"/>
        <v>1.0092651830444381</v>
      </c>
      <c r="U787" s="52">
        <f t="shared" si="569"/>
        <v>1.8079356085544747</v>
      </c>
      <c r="V787" s="52">
        <f t="shared" si="556"/>
        <v>5.0546225567071803E-3</v>
      </c>
      <c r="W787" s="52">
        <f t="shared" si="570"/>
        <v>4.2582015317955055E-5</v>
      </c>
      <c r="X787" s="52">
        <f t="shared" si="571"/>
        <v>1.6740578955036711E-7</v>
      </c>
      <c r="Y787" s="52">
        <f t="shared" si="542"/>
        <v>4184139.9913943172</v>
      </c>
      <c r="Z787" s="38" t="str">
        <f t="shared" si="572"/>
        <v>S</v>
      </c>
      <c r="AA787" s="38" t="str">
        <f t="shared" si="573"/>
        <v>S</v>
      </c>
      <c r="AB787" s="38" t="str">
        <f t="shared" si="574"/>
        <v>U</v>
      </c>
      <c r="AC787" s="50">
        <f t="shared" si="555"/>
        <v>551105.61200924381</v>
      </c>
      <c r="AD787" s="50">
        <f t="shared" si="543"/>
        <v>4184298.7004550095</v>
      </c>
      <c r="AE787" s="51">
        <f t="shared" si="544"/>
        <v>10</v>
      </c>
      <c r="AF787" s="51" t="str">
        <f t="shared" si="545"/>
        <v>S</v>
      </c>
      <c r="AG787" s="40">
        <f t="shared" si="546"/>
        <v>-122</v>
      </c>
      <c r="AH787" s="41">
        <f t="shared" si="547"/>
        <v>-25</v>
      </c>
      <c r="AI787" s="42">
        <f t="shared" si="548"/>
        <v>-10.031000000000001</v>
      </c>
      <c r="AJ787" s="40">
        <f t="shared" si="549"/>
        <v>37</v>
      </c>
      <c r="AK787" s="41">
        <f t="shared" si="550"/>
        <v>48</v>
      </c>
      <c r="AL787" s="42">
        <f t="shared" si="551"/>
        <v>16.710999999999999</v>
      </c>
      <c r="AM787" s="43" t="str">
        <f t="shared" si="552"/>
        <v>-37º -48' -16,711" S</v>
      </c>
      <c r="AN787" s="43" t="str">
        <f t="shared" si="553"/>
        <v>122º 25' 10,031" W</v>
      </c>
      <c r="AO787" s="43" t="str">
        <f t="shared" si="554"/>
        <v>10 S 551106 4184299</v>
      </c>
    </row>
    <row r="788" spans="5:41" x14ac:dyDescent="0.25">
      <c r="E788" s="53">
        <v>37.803955000000002</v>
      </c>
      <c r="F788" s="53">
        <v>-122.414474</v>
      </c>
      <c r="G788" s="52">
        <f t="shared" si="557"/>
        <v>-2.136535623396993</v>
      </c>
      <c r="H788" s="52">
        <f t="shared" si="558"/>
        <v>0.65980348502577302</v>
      </c>
      <c r="I788" s="52">
        <f t="shared" si="559"/>
        <v>10</v>
      </c>
      <c r="J788" s="52">
        <f t="shared" si="560"/>
        <v>-123</v>
      </c>
      <c r="K788" s="52">
        <f t="shared" si="561"/>
        <v>1.0219356556032455E-2</v>
      </c>
      <c r="L788" s="52">
        <f t="shared" si="562"/>
        <v>8.0743028882146999E-3</v>
      </c>
      <c r="M788" s="52">
        <f t="shared" si="563"/>
        <v>8.0744783614342466E-3</v>
      </c>
      <c r="N788" s="52">
        <f t="shared" si="564"/>
        <v>2.5290056224092083E-5</v>
      </c>
      <c r="O788" s="52">
        <f t="shared" si="540"/>
        <v>6383618.9195373338</v>
      </c>
      <c r="P788" s="52">
        <f t="shared" si="541"/>
        <v>1.3715274698831925E-7</v>
      </c>
      <c r="Q788" s="52">
        <f t="shared" si="565"/>
        <v>0.96861748491586575</v>
      </c>
      <c r="R788" s="52">
        <f t="shared" si="566"/>
        <v>0.60468666689553952</v>
      </c>
      <c r="S788" s="52">
        <f t="shared" si="567"/>
        <v>1.1441122274837059</v>
      </c>
      <c r="T788" s="52">
        <f t="shared" si="568"/>
        <v>1.0092558373366642</v>
      </c>
      <c r="U788" s="52">
        <f t="shared" si="569"/>
        <v>1.8079239400219451</v>
      </c>
      <c r="V788" s="52">
        <f t="shared" si="556"/>
        <v>5.0546225567071803E-3</v>
      </c>
      <c r="W788" s="52">
        <f t="shared" si="570"/>
        <v>4.2582015317955055E-5</v>
      </c>
      <c r="X788" s="52">
        <f t="shared" si="571"/>
        <v>1.6740578955036711E-7</v>
      </c>
      <c r="Y788" s="52">
        <f t="shared" si="542"/>
        <v>4184063.7698576571</v>
      </c>
      <c r="Z788" s="38" t="str">
        <f t="shared" si="572"/>
        <v>S</v>
      </c>
      <c r="AA788" s="38" t="str">
        <f t="shared" si="573"/>
        <v>S</v>
      </c>
      <c r="AB788" s="38" t="str">
        <f t="shared" si="574"/>
        <v>U</v>
      </c>
      <c r="AC788" s="50">
        <f t="shared" si="555"/>
        <v>551544.3951899315</v>
      </c>
      <c r="AD788" s="50">
        <f t="shared" si="543"/>
        <v>4184225.2119611874</v>
      </c>
      <c r="AE788" s="51">
        <f t="shared" si="544"/>
        <v>10</v>
      </c>
      <c r="AF788" s="51" t="str">
        <f t="shared" si="545"/>
        <v>S</v>
      </c>
      <c r="AG788" s="40">
        <f t="shared" si="546"/>
        <v>-122</v>
      </c>
      <c r="AH788" s="41">
        <f t="shared" si="547"/>
        <v>-24</v>
      </c>
      <c r="AI788" s="42">
        <f t="shared" si="548"/>
        <v>-52.106000000000002</v>
      </c>
      <c r="AJ788" s="40">
        <f t="shared" si="549"/>
        <v>37</v>
      </c>
      <c r="AK788" s="41">
        <f t="shared" si="550"/>
        <v>48</v>
      </c>
      <c r="AL788" s="42">
        <f t="shared" si="551"/>
        <v>14.238</v>
      </c>
      <c r="AM788" s="43" t="str">
        <f t="shared" si="552"/>
        <v>-37º -48' -14,238" S</v>
      </c>
      <c r="AN788" s="43" t="str">
        <f t="shared" si="553"/>
        <v>122º 24' 52,106" W</v>
      </c>
      <c r="AO788" s="43" t="str">
        <f t="shared" si="554"/>
        <v>10 S 551544 4184225</v>
      </c>
    </row>
    <row r="789" spans="5:41" x14ac:dyDescent="0.25">
      <c r="E789" s="53">
        <v>37.790016000000001</v>
      </c>
      <c r="F789" s="53">
        <v>-122.400768</v>
      </c>
      <c r="G789" s="52">
        <f t="shared" si="557"/>
        <v>-2.1362964085697147</v>
      </c>
      <c r="H789" s="52">
        <f t="shared" si="558"/>
        <v>0.65956020358133749</v>
      </c>
      <c r="I789" s="52">
        <f t="shared" si="559"/>
        <v>10</v>
      </c>
      <c r="J789" s="52">
        <f t="shared" si="560"/>
        <v>-123</v>
      </c>
      <c r="K789" s="52">
        <f t="shared" si="561"/>
        <v>1.0458571383310744E-2</v>
      </c>
      <c r="L789" s="52">
        <f t="shared" si="562"/>
        <v>8.2648587917533243E-3</v>
      </c>
      <c r="M789" s="52">
        <f t="shared" si="563"/>
        <v>8.2650469844904907E-3</v>
      </c>
      <c r="N789" s="52">
        <f t="shared" si="564"/>
        <v>2.6484613437793847E-5</v>
      </c>
      <c r="O789" s="52">
        <f t="shared" si="540"/>
        <v>6383613.8720563985</v>
      </c>
      <c r="P789" s="52">
        <f t="shared" si="541"/>
        <v>1.4375736577127486E-7</v>
      </c>
      <c r="Q789" s="52">
        <f t="shared" si="565"/>
        <v>0.96849643205729108</v>
      </c>
      <c r="R789" s="52">
        <f t="shared" si="566"/>
        <v>0.60483930494269489</v>
      </c>
      <c r="S789" s="52">
        <f t="shared" si="567"/>
        <v>1.1438084196099831</v>
      </c>
      <c r="T789" s="52">
        <f t="shared" si="568"/>
        <v>1.0090661409431612</v>
      </c>
      <c r="U789" s="52">
        <f t="shared" si="569"/>
        <v>1.807687048714987</v>
      </c>
      <c r="V789" s="52">
        <f t="shared" si="556"/>
        <v>5.0546225567071803E-3</v>
      </c>
      <c r="W789" s="52">
        <f t="shared" si="570"/>
        <v>4.2582015317955055E-5</v>
      </c>
      <c r="X789" s="52">
        <f t="shared" si="571"/>
        <v>1.6740578955036711E-7</v>
      </c>
      <c r="Y789" s="52">
        <f t="shared" si="542"/>
        <v>4182517.2623216161</v>
      </c>
      <c r="Z789" s="38" t="str">
        <f t="shared" si="572"/>
        <v>S</v>
      </c>
      <c r="AA789" s="38" t="str">
        <f t="shared" si="573"/>
        <v>S</v>
      </c>
      <c r="AB789" s="38" t="str">
        <f t="shared" si="574"/>
        <v>U</v>
      </c>
      <c r="AC789" s="50">
        <f t="shared" si="555"/>
        <v>552760.87111164595</v>
      </c>
      <c r="AD789" s="50">
        <f t="shared" si="543"/>
        <v>4182686.3298916584</v>
      </c>
      <c r="AE789" s="51">
        <f t="shared" si="544"/>
        <v>10</v>
      </c>
      <c r="AF789" s="51" t="str">
        <f t="shared" si="545"/>
        <v>S</v>
      </c>
      <c r="AG789" s="40">
        <f t="shared" si="546"/>
        <v>-122</v>
      </c>
      <c r="AH789" s="41">
        <f t="shared" si="547"/>
        <v>-24</v>
      </c>
      <c r="AI789" s="42">
        <f t="shared" si="548"/>
        <v>-2.7650000000000001</v>
      </c>
      <c r="AJ789" s="40">
        <f t="shared" si="549"/>
        <v>37</v>
      </c>
      <c r="AK789" s="41">
        <f t="shared" si="550"/>
        <v>47</v>
      </c>
      <c r="AL789" s="42">
        <f t="shared" si="551"/>
        <v>24.058</v>
      </c>
      <c r="AM789" s="43" t="str">
        <f t="shared" si="552"/>
        <v>-37º -47' -24,058" S</v>
      </c>
      <c r="AN789" s="43" t="str">
        <f t="shared" si="553"/>
        <v>122º 24' 2,765" W</v>
      </c>
      <c r="AO789" s="43" t="str">
        <f t="shared" si="554"/>
        <v>10 S 552761 4182686</v>
      </c>
    </row>
    <row r="790" spans="5:41" x14ac:dyDescent="0.25">
      <c r="E790" s="53">
        <v>37.795019000000003</v>
      </c>
      <c r="F790" s="53">
        <v>-122.396715</v>
      </c>
      <c r="G790" s="52">
        <f t="shared" si="557"/>
        <v>-2.1362256703751314</v>
      </c>
      <c r="H790" s="52">
        <f t="shared" si="558"/>
        <v>0.65964752240381475</v>
      </c>
      <c r="I790" s="52">
        <f t="shared" si="559"/>
        <v>10</v>
      </c>
      <c r="J790" s="52">
        <f t="shared" si="560"/>
        <v>-123</v>
      </c>
      <c r="K790" s="52">
        <f t="shared" si="561"/>
        <v>1.0529309577893997E-2</v>
      </c>
      <c r="L790" s="52">
        <f t="shared" si="562"/>
        <v>8.3201940011502669E-3</v>
      </c>
      <c r="M790" s="52">
        <f t="shared" si="563"/>
        <v>8.3203859993439787E-3</v>
      </c>
      <c r="N790" s="52">
        <f t="shared" si="564"/>
        <v>2.684530474006408E-5</v>
      </c>
      <c r="O790" s="52">
        <f t="shared" si="540"/>
        <v>6383615.6836294075</v>
      </c>
      <c r="P790" s="52">
        <f t="shared" si="541"/>
        <v>1.4566915024095225E-7</v>
      </c>
      <c r="Q790" s="52">
        <f t="shared" si="565"/>
        <v>0.96853990685229363</v>
      </c>
      <c r="R790" s="52">
        <f t="shared" si="566"/>
        <v>0.60478454625799194</v>
      </c>
      <c r="S790" s="52">
        <f t="shared" si="567"/>
        <v>1.1439174758299615</v>
      </c>
      <c r="T790" s="52">
        <f t="shared" si="568"/>
        <v>1.0091342434369692</v>
      </c>
      <c r="U790" s="52">
        <f t="shared" si="569"/>
        <v>1.8077721048387163</v>
      </c>
      <c r="V790" s="52">
        <f t="shared" si="556"/>
        <v>5.0546225567071803E-3</v>
      </c>
      <c r="W790" s="52">
        <f t="shared" si="570"/>
        <v>4.2582015317955055E-5</v>
      </c>
      <c r="X790" s="52">
        <f t="shared" si="571"/>
        <v>1.6740578955036711E-7</v>
      </c>
      <c r="Y790" s="52">
        <f t="shared" si="542"/>
        <v>4183072.3359509953</v>
      </c>
      <c r="Z790" s="38" t="str">
        <f t="shared" si="572"/>
        <v>S</v>
      </c>
      <c r="AA790" s="38" t="str">
        <f t="shared" si="573"/>
        <v>S</v>
      </c>
      <c r="AB790" s="38" t="str">
        <f t="shared" si="574"/>
        <v>U</v>
      </c>
      <c r="AC790" s="50">
        <f t="shared" si="555"/>
        <v>553114.14913829358</v>
      </c>
      <c r="AD790" s="50">
        <f t="shared" si="543"/>
        <v>4183243.7060843292</v>
      </c>
      <c r="AE790" s="51">
        <f t="shared" si="544"/>
        <v>10</v>
      </c>
      <c r="AF790" s="51" t="str">
        <f t="shared" si="545"/>
        <v>S</v>
      </c>
      <c r="AG790" s="40">
        <f t="shared" si="546"/>
        <v>-122</v>
      </c>
      <c r="AH790" s="41">
        <f t="shared" si="547"/>
        <v>-23</v>
      </c>
      <c r="AI790" s="42">
        <f t="shared" si="548"/>
        <v>-48.173999999999999</v>
      </c>
      <c r="AJ790" s="40">
        <f t="shared" si="549"/>
        <v>37</v>
      </c>
      <c r="AK790" s="41">
        <f t="shared" si="550"/>
        <v>47</v>
      </c>
      <c r="AL790" s="42">
        <f t="shared" si="551"/>
        <v>42.067999999999998</v>
      </c>
      <c r="AM790" s="43" t="str">
        <f t="shared" si="552"/>
        <v>-37º -47' -42,068" S</v>
      </c>
      <c r="AN790" s="43" t="str">
        <f t="shared" si="553"/>
        <v>122º 23' 48,174" W</v>
      </c>
      <c r="AO790" s="43" t="str">
        <f t="shared" si="554"/>
        <v>10 S 553114 4183244</v>
      </c>
    </row>
    <row r="791" spans="5:41" x14ac:dyDescent="0.25">
      <c r="E791" s="53">
        <v>37.788401</v>
      </c>
      <c r="F791" s="53">
        <v>-122.38967599999999</v>
      </c>
      <c r="G791" s="52">
        <f t="shared" si="557"/>
        <v>-2.1361028166490832</v>
      </c>
      <c r="H791" s="52">
        <f t="shared" si="558"/>
        <v>0.65953201651391768</v>
      </c>
      <c r="I791" s="52">
        <f t="shared" si="559"/>
        <v>10</v>
      </c>
      <c r="J791" s="52">
        <f t="shared" si="560"/>
        <v>-123</v>
      </c>
      <c r="K791" s="52">
        <f t="shared" si="561"/>
        <v>1.0652163303942253E-2</v>
      </c>
      <c r="L791" s="52">
        <f t="shared" si="562"/>
        <v>8.4180225480924107E-3</v>
      </c>
      <c r="M791" s="52">
        <f t="shared" si="563"/>
        <v>8.4182213989484698E-3</v>
      </c>
      <c r="N791" s="52">
        <f t="shared" si="564"/>
        <v>2.7473794861121448E-5</v>
      </c>
      <c r="O791" s="52">
        <f t="shared" si="540"/>
        <v>6383613.2872868832</v>
      </c>
      <c r="P791" s="52">
        <f t="shared" si="541"/>
        <v>1.4914171168309677E-7</v>
      </c>
      <c r="Q791" s="52">
        <f t="shared" si="565"/>
        <v>0.96848239181239659</v>
      </c>
      <c r="R791" s="52">
        <f t="shared" si="566"/>
        <v>0.60485697509826131</v>
      </c>
      <c r="S791" s="52">
        <f t="shared" si="567"/>
        <v>1.1437732124201161</v>
      </c>
      <c r="T791" s="52">
        <f t="shared" si="568"/>
        <v>1.0090441530896523</v>
      </c>
      <c r="U791" s="52">
        <f t="shared" si="569"/>
        <v>1.8076595846825647</v>
      </c>
      <c r="V791" s="52">
        <f t="shared" si="556"/>
        <v>5.0546225567071803E-3</v>
      </c>
      <c r="W791" s="52">
        <f t="shared" si="570"/>
        <v>4.2582015317955055E-5</v>
      </c>
      <c r="X791" s="52">
        <f t="shared" si="571"/>
        <v>1.6740578955036711E-7</v>
      </c>
      <c r="Y791" s="52">
        <f t="shared" si="542"/>
        <v>4182338.0811489834</v>
      </c>
      <c r="Z791" s="38" t="str">
        <f t="shared" si="572"/>
        <v>S</v>
      </c>
      <c r="AA791" s="38" t="str">
        <f t="shared" si="573"/>
        <v>S</v>
      </c>
      <c r="AB791" s="38" t="str">
        <f t="shared" si="574"/>
        <v>U</v>
      </c>
      <c r="AC791" s="50">
        <f t="shared" si="555"/>
        <v>553738.67264920927</v>
      </c>
      <c r="AD791" s="50">
        <f t="shared" si="543"/>
        <v>4182513.4632570678</v>
      </c>
      <c r="AE791" s="51">
        <f t="shared" si="544"/>
        <v>10</v>
      </c>
      <c r="AF791" s="51" t="str">
        <f t="shared" si="545"/>
        <v>S</v>
      </c>
      <c r="AG791" s="40">
        <f t="shared" si="546"/>
        <v>-122</v>
      </c>
      <c r="AH791" s="41">
        <f t="shared" si="547"/>
        <v>-23</v>
      </c>
      <c r="AI791" s="42">
        <f t="shared" si="548"/>
        <v>-22.834</v>
      </c>
      <c r="AJ791" s="40">
        <f t="shared" si="549"/>
        <v>37</v>
      </c>
      <c r="AK791" s="41">
        <f t="shared" si="550"/>
        <v>47</v>
      </c>
      <c r="AL791" s="42">
        <f t="shared" si="551"/>
        <v>18.244</v>
      </c>
      <c r="AM791" s="43" t="str">
        <f t="shared" si="552"/>
        <v>-37º -47' -18,244" S</v>
      </c>
      <c r="AN791" s="43" t="str">
        <f t="shared" si="553"/>
        <v>122º 23' 22,834" W</v>
      </c>
      <c r="AO791" s="43" t="str">
        <f t="shared" si="554"/>
        <v>10 S 553739 4182513</v>
      </c>
    </row>
    <row r="792" spans="5:41" x14ac:dyDescent="0.25">
      <c r="E792" s="53">
        <v>37.781157999999998</v>
      </c>
      <c r="F792" s="53">
        <v>-122.407563</v>
      </c>
      <c r="G792" s="52">
        <f t="shared" si="557"/>
        <v>-2.1364150036923877</v>
      </c>
      <c r="H792" s="52">
        <f t="shared" si="558"/>
        <v>0.65940560231619572</v>
      </c>
      <c r="I792" s="52">
        <f t="shared" si="559"/>
        <v>10</v>
      </c>
      <c r="J792" s="52">
        <f t="shared" si="560"/>
        <v>-123</v>
      </c>
      <c r="K792" s="52">
        <f t="shared" si="561"/>
        <v>1.0339976260637762E-2</v>
      </c>
      <c r="L792" s="52">
        <f t="shared" si="562"/>
        <v>8.1721221058736956E-3</v>
      </c>
      <c r="M792" s="52">
        <f t="shared" si="563"/>
        <v>8.1723040343530395E-3</v>
      </c>
      <c r="N792" s="52">
        <f t="shared" si="564"/>
        <v>2.5885299818839691E-5</v>
      </c>
      <c r="O792" s="52">
        <f t="shared" si="540"/>
        <v>6383610.6648014635</v>
      </c>
      <c r="P792" s="52">
        <f t="shared" si="541"/>
        <v>1.405829302212059E-7</v>
      </c>
      <c r="Q792" s="52">
        <f t="shared" si="565"/>
        <v>0.96841938584979415</v>
      </c>
      <c r="R792" s="52">
        <f t="shared" si="566"/>
        <v>0.60493618494682011</v>
      </c>
      <c r="S792" s="52">
        <f t="shared" si="567"/>
        <v>1.1436152952410927</v>
      </c>
      <c r="T792" s="52">
        <f t="shared" si="568"/>
        <v>1.0089455176675246</v>
      </c>
      <c r="U792" s="52">
        <f t="shared" si="569"/>
        <v>1.8075363688729913</v>
      </c>
      <c r="V792" s="52">
        <f t="shared" si="556"/>
        <v>5.0546225567071803E-3</v>
      </c>
      <c r="W792" s="52">
        <f t="shared" si="570"/>
        <v>4.2582015317955055E-5</v>
      </c>
      <c r="X792" s="52">
        <f t="shared" si="571"/>
        <v>1.6740578955036711E-7</v>
      </c>
      <c r="Y792" s="52">
        <f t="shared" si="542"/>
        <v>4181534.4847060763</v>
      </c>
      <c r="Z792" s="38" t="str">
        <f t="shared" si="572"/>
        <v>S</v>
      </c>
      <c r="AA792" s="38" t="str">
        <f t="shared" si="573"/>
        <v>S</v>
      </c>
      <c r="AB792" s="38" t="str">
        <f t="shared" si="574"/>
        <v>U</v>
      </c>
      <c r="AC792" s="50">
        <f t="shared" si="555"/>
        <v>552168.80963437737</v>
      </c>
      <c r="AD792" s="50">
        <f t="shared" si="543"/>
        <v>4181699.7264052918</v>
      </c>
      <c r="AE792" s="51">
        <f t="shared" si="544"/>
        <v>10</v>
      </c>
      <c r="AF792" s="51" t="str">
        <f t="shared" si="545"/>
        <v>S</v>
      </c>
      <c r="AG792" s="40">
        <f t="shared" si="546"/>
        <v>-122</v>
      </c>
      <c r="AH792" s="41">
        <f t="shared" si="547"/>
        <v>-24</v>
      </c>
      <c r="AI792" s="42">
        <f t="shared" si="548"/>
        <v>-27.227</v>
      </c>
      <c r="AJ792" s="40">
        <f t="shared" si="549"/>
        <v>37</v>
      </c>
      <c r="AK792" s="41">
        <f t="shared" si="550"/>
        <v>46</v>
      </c>
      <c r="AL792" s="42">
        <f t="shared" si="551"/>
        <v>52.168999999999997</v>
      </c>
      <c r="AM792" s="43" t="str">
        <f t="shared" si="552"/>
        <v>-37º -46' -52,169" S</v>
      </c>
      <c r="AN792" s="43" t="str">
        <f t="shared" si="553"/>
        <v>122º 24' 27,227" W</v>
      </c>
      <c r="AO792" s="43" t="str">
        <f t="shared" si="554"/>
        <v>10 S 552169 4181700</v>
      </c>
    </row>
    <row r="793" spans="5:41" x14ac:dyDescent="0.25">
      <c r="E793" s="53">
        <v>37.790908999999999</v>
      </c>
      <c r="F793" s="53">
        <v>-122.39830000000001</v>
      </c>
      <c r="G793" s="52">
        <f t="shared" si="557"/>
        <v>-2.1362533338437757</v>
      </c>
      <c r="H793" s="52">
        <f t="shared" si="558"/>
        <v>0.6595757893715577</v>
      </c>
      <c r="I793" s="52">
        <f t="shared" si="559"/>
        <v>10</v>
      </c>
      <c r="J793" s="52">
        <f t="shared" si="560"/>
        <v>-123</v>
      </c>
      <c r="K793" s="52">
        <f t="shared" si="561"/>
        <v>1.0501646109249752E-2</v>
      </c>
      <c r="L793" s="52">
        <f t="shared" si="562"/>
        <v>8.2987969378466968E-3</v>
      </c>
      <c r="M793" s="52">
        <f t="shared" si="563"/>
        <v>8.2989874585192424E-3</v>
      </c>
      <c r="N793" s="52">
        <f t="shared" si="564"/>
        <v>2.6703441536990447E-5</v>
      </c>
      <c r="O793" s="52">
        <f t="shared" si="540"/>
        <v>6383614.1954032509</v>
      </c>
      <c r="P793" s="52">
        <f t="shared" si="541"/>
        <v>1.4493696800089504E-7</v>
      </c>
      <c r="Q793" s="52">
        <f t="shared" si="565"/>
        <v>0.96850419416534017</v>
      </c>
      <c r="R793" s="52">
        <f t="shared" si="566"/>
        <v>0.60482953306715592</v>
      </c>
      <c r="S793" s="52">
        <f t="shared" si="567"/>
        <v>1.1438278864542277</v>
      </c>
      <c r="T793" s="52">
        <f t="shared" si="568"/>
        <v>1.0090782981074597</v>
      </c>
      <c r="U793" s="52">
        <f t="shared" si="569"/>
        <v>1.8077022331631627</v>
      </c>
      <c r="V793" s="52">
        <f t="shared" si="556"/>
        <v>5.0546225567071803E-3</v>
      </c>
      <c r="W793" s="52">
        <f t="shared" si="570"/>
        <v>4.2582015317955055E-5</v>
      </c>
      <c r="X793" s="52">
        <f t="shared" si="571"/>
        <v>1.6740578955036711E-7</v>
      </c>
      <c r="Y793" s="52">
        <f t="shared" si="542"/>
        <v>4182616.3389911535</v>
      </c>
      <c r="Z793" s="38" t="str">
        <f t="shared" si="572"/>
        <v>S</v>
      </c>
      <c r="AA793" s="38" t="str">
        <f t="shared" si="573"/>
        <v>S</v>
      </c>
      <c r="AB793" s="38" t="str">
        <f t="shared" si="574"/>
        <v>U</v>
      </c>
      <c r="AC793" s="50">
        <f t="shared" si="555"/>
        <v>552977.5367071447</v>
      </c>
      <c r="AD793" s="50">
        <f t="shared" si="543"/>
        <v>4182786.8034843216</v>
      </c>
      <c r="AE793" s="51">
        <f t="shared" si="544"/>
        <v>10</v>
      </c>
      <c r="AF793" s="51" t="str">
        <f t="shared" si="545"/>
        <v>S</v>
      </c>
      <c r="AG793" s="40">
        <f t="shared" si="546"/>
        <v>-122</v>
      </c>
      <c r="AH793" s="41">
        <f t="shared" si="547"/>
        <v>-23</v>
      </c>
      <c r="AI793" s="42">
        <f t="shared" si="548"/>
        <v>-53.88</v>
      </c>
      <c r="AJ793" s="40">
        <f t="shared" si="549"/>
        <v>37</v>
      </c>
      <c r="AK793" s="41">
        <f t="shared" si="550"/>
        <v>47</v>
      </c>
      <c r="AL793" s="42">
        <f t="shared" si="551"/>
        <v>27.271999999999998</v>
      </c>
      <c r="AM793" s="43" t="str">
        <f t="shared" si="552"/>
        <v>-37º -47' -27,272" S</v>
      </c>
      <c r="AN793" s="43" t="str">
        <f t="shared" si="553"/>
        <v>122º 23' 53,88" W</v>
      </c>
      <c r="AO793" s="43" t="str">
        <f t="shared" si="554"/>
        <v>10 S 552978 4182787</v>
      </c>
    </row>
    <row r="794" spans="5:41" x14ac:dyDescent="0.25">
      <c r="E794" s="53">
        <v>37.785961</v>
      </c>
      <c r="F794" s="53">
        <v>-122.402609</v>
      </c>
      <c r="G794" s="52">
        <f t="shared" si="557"/>
        <v>-2.136328540081244</v>
      </c>
      <c r="H794" s="52">
        <f t="shared" si="558"/>
        <v>0.65948943048016906</v>
      </c>
      <c r="I794" s="52">
        <f t="shared" si="559"/>
        <v>10</v>
      </c>
      <c r="J794" s="52">
        <f t="shared" si="560"/>
        <v>-123</v>
      </c>
      <c r="K794" s="52">
        <f t="shared" si="561"/>
        <v>1.042643987178149E-2</v>
      </c>
      <c r="L794" s="52">
        <f t="shared" si="562"/>
        <v>8.2399200107310961E-3</v>
      </c>
      <c r="M794" s="52">
        <f t="shared" si="563"/>
        <v>8.2401065049721497E-3</v>
      </c>
      <c r="N794" s="52">
        <f t="shared" si="564"/>
        <v>2.6321165659926038E-5</v>
      </c>
      <c r="O794" s="52">
        <f t="shared" si="540"/>
        <v>6383612.4038124876</v>
      </c>
      <c r="P794" s="52">
        <f t="shared" si="541"/>
        <v>1.429067574608681E-7</v>
      </c>
      <c r="Q794" s="52">
        <f t="shared" si="565"/>
        <v>0.9684611734682862</v>
      </c>
      <c r="R794" s="52">
        <f t="shared" si="566"/>
        <v>0.60488366597660204</v>
      </c>
      <c r="S794" s="52">
        <f t="shared" si="567"/>
        <v>1.1437200172143123</v>
      </c>
      <c r="T794" s="52">
        <f t="shared" si="568"/>
        <v>1.0090109294048848</v>
      </c>
      <c r="U794" s="52">
        <f t="shared" si="569"/>
        <v>1.8076180842047205</v>
      </c>
      <c r="V794" s="52">
        <f t="shared" si="556"/>
        <v>5.0546225567071803E-3</v>
      </c>
      <c r="W794" s="52">
        <f t="shared" si="570"/>
        <v>4.2582015317955055E-5</v>
      </c>
      <c r="X794" s="52">
        <f t="shared" si="571"/>
        <v>1.6740578955036711E-7</v>
      </c>
      <c r="Y794" s="52">
        <f t="shared" si="542"/>
        <v>4182067.3678917796</v>
      </c>
      <c r="Z794" s="38" t="str">
        <f t="shared" si="572"/>
        <v>S</v>
      </c>
      <c r="AA794" s="38" t="str">
        <f t="shared" si="573"/>
        <v>S</v>
      </c>
      <c r="AB794" s="38" t="str">
        <f t="shared" si="574"/>
        <v>U</v>
      </c>
      <c r="AC794" s="50">
        <f t="shared" si="555"/>
        <v>552601.64859958645</v>
      </c>
      <c r="AD794" s="50">
        <f t="shared" si="543"/>
        <v>4182235.3920353809</v>
      </c>
      <c r="AE794" s="51">
        <f t="shared" si="544"/>
        <v>10</v>
      </c>
      <c r="AF794" s="51" t="str">
        <f t="shared" si="545"/>
        <v>S</v>
      </c>
      <c r="AG794" s="40">
        <f t="shared" si="546"/>
        <v>-122</v>
      </c>
      <c r="AH794" s="41">
        <f t="shared" si="547"/>
        <v>-24</v>
      </c>
      <c r="AI794" s="42">
        <f t="shared" si="548"/>
        <v>-9.3919999999999995</v>
      </c>
      <c r="AJ794" s="40">
        <f t="shared" si="549"/>
        <v>37</v>
      </c>
      <c r="AK794" s="41">
        <f t="shared" si="550"/>
        <v>47</v>
      </c>
      <c r="AL794" s="42">
        <f t="shared" si="551"/>
        <v>9.4600000000000009</v>
      </c>
      <c r="AM794" s="43" t="str">
        <f t="shared" si="552"/>
        <v>-37º -47' -9,46" S</v>
      </c>
      <c r="AN794" s="43" t="str">
        <f t="shared" si="553"/>
        <v>122º 24' 9,392" W</v>
      </c>
      <c r="AO794" s="43" t="str">
        <f t="shared" si="554"/>
        <v>10 S 552602 4182235</v>
      </c>
    </row>
    <row r="795" spans="5:41" x14ac:dyDescent="0.25">
      <c r="E795" s="53">
        <v>37.798197999999999</v>
      </c>
      <c r="F795" s="53">
        <v>-122.40083300000001</v>
      </c>
      <c r="G795" s="52">
        <f t="shared" si="557"/>
        <v>-2.1362975430337285</v>
      </c>
      <c r="H795" s="52">
        <f t="shared" si="558"/>
        <v>0.65970300642073554</v>
      </c>
      <c r="I795" s="52">
        <f t="shared" si="559"/>
        <v>10</v>
      </c>
      <c r="J795" s="52">
        <f t="shared" si="560"/>
        <v>-123</v>
      </c>
      <c r="K795" s="52">
        <f t="shared" si="561"/>
        <v>1.0457436919296903E-2</v>
      </c>
      <c r="L795" s="52">
        <f t="shared" si="562"/>
        <v>8.2630471694715678E-3</v>
      </c>
      <c r="M795" s="52">
        <f t="shared" si="563"/>
        <v>8.2632352384793498E-3</v>
      </c>
      <c r="N795" s="52">
        <f t="shared" si="564"/>
        <v>2.648081117151424E-5</v>
      </c>
      <c r="O795" s="52">
        <f t="shared" si="540"/>
        <v>6383616.8347799033</v>
      </c>
      <c r="P795" s="52">
        <f t="shared" si="541"/>
        <v>1.4366252424823637E-7</v>
      </c>
      <c r="Q795" s="52">
        <f t="shared" si="565"/>
        <v>0.96856751620420367</v>
      </c>
      <c r="R795" s="52">
        <f t="shared" si="566"/>
        <v>0.60474973624955686</v>
      </c>
      <c r="S795" s="52">
        <f t="shared" si="567"/>
        <v>1.1439867645228374</v>
      </c>
      <c r="T795" s="52">
        <f t="shared" si="568"/>
        <v>1.0091775074545173</v>
      </c>
      <c r="U795" s="52">
        <f t="shared" si="569"/>
        <v>1.8078261331408205</v>
      </c>
      <c r="V795" s="52">
        <f t="shared" si="556"/>
        <v>5.0546225567071803E-3</v>
      </c>
      <c r="W795" s="52">
        <f t="shared" si="570"/>
        <v>4.2582015317955055E-5</v>
      </c>
      <c r="X795" s="52">
        <f t="shared" si="571"/>
        <v>1.6740578955036711E-7</v>
      </c>
      <c r="Y795" s="52">
        <f t="shared" si="542"/>
        <v>4183425.0403875834</v>
      </c>
      <c r="Z795" s="38" t="str">
        <f t="shared" si="572"/>
        <v>S</v>
      </c>
      <c r="AA795" s="38" t="str">
        <f t="shared" si="573"/>
        <v>S</v>
      </c>
      <c r="AB795" s="38" t="str">
        <f t="shared" si="574"/>
        <v>U</v>
      </c>
      <c r="AC795" s="50">
        <f t="shared" si="555"/>
        <v>552749.33010413719</v>
      </c>
      <c r="AD795" s="50">
        <f t="shared" si="543"/>
        <v>4183594.0837638616</v>
      </c>
      <c r="AE795" s="51">
        <f t="shared" si="544"/>
        <v>10</v>
      </c>
      <c r="AF795" s="51" t="str">
        <f t="shared" si="545"/>
        <v>S</v>
      </c>
      <c r="AG795" s="40">
        <f t="shared" si="546"/>
        <v>-122</v>
      </c>
      <c r="AH795" s="41">
        <f t="shared" si="547"/>
        <v>-24</v>
      </c>
      <c r="AI795" s="42">
        <f t="shared" si="548"/>
        <v>-2.9990000000000001</v>
      </c>
      <c r="AJ795" s="40">
        <f t="shared" si="549"/>
        <v>37</v>
      </c>
      <c r="AK795" s="41">
        <f t="shared" si="550"/>
        <v>47</v>
      </c>
      <c r="AL795" s="42">
        <f t="shared" si="551"/>
        <v>53.512999999999998</v>
      </c>
      <c r="AM795" s="43" t="str">
        <f t="shared" si="552"/>
        <v>-37º -47' -53,513" S</v>
      </c>
      <c r="AN795" s="43" t="str">
        <f t="shared" si="553"/>
        <v>122º 24' 2,999" W</v>
      </c>
      <c r="AO795" s="43" t="str">
        <f t="shared" si="554"/>
        <v>10 S 552749 4183594</v>
      </c>
    </row>
    <row r="796" spans="5:41" x14ac:dyDescent="0.25">
      <c r="E796" s="53">
        <v>37.795420999999997</v>
      </c>
      <c r="F796" s="53">
        <v>-122.401526</v>
      </c>
      <c r="G796" s="52">
        <f t="shared" si="557"/>
        <v>-2.1363096381654447</v>
      </c>
      <c r="H796" s="52">
        <f t="shared" si="558"/>
        <v>0.65965453862740775</v>
      </c>
      <c r="I796" s="52">
        <f t="shared" si="559"/>
        <v>10</v>
      </c>
      <c r="J796" s="52">
        <f t="shared" si="560"/>
        <v>-123</v>
      </c>
      <c r="K796" s="52">
        <f t="shared" si="561"/>
        <v>1.044534178758072E-2</v>
      </c>
      <c r="L796" s="52">
        <f t="shared" si="562"/>
        <v>8.2538006933886715E-3</v>
      </c>
      <c r="M796" s="52">
        <f t="shared" si="563"/>
        <v>8.2539881317292736E-3</v>
      </c>
      <c r="N796" s="52">
        <f t="shared" si="564"/>
        <v>2.6418931569183179E-5</v>
      </c>
      <c r="O796" s="52">
        <f t="shared" si="540"/>
        <v>6383615.8291961346</v>
      </c>
      <c r="P796" s="52">
        <f t="shared" si="541"/>
        <v>1.4335194554990261E-7</v>
      </c>
      <c r="Q796" s="52">
        <f t="shared" si="565"/>
        <v>0.96854339884775675</v>
      </c>
      <c r="R796" s="52">
        <f t="shared" si="566"/>
        <v>0.60478014502042265</v>
      </c>
      <c r="S796" s="52">
        <f t="shared" si="567"/>
        <v>1.1439262380512862</v>
      </c>
      <c r="T796" s="52">
        <f t="shared" si="568"/>
        <v>1.0091397147935703</v>
      </c>
      <c r="U796" s="52">
        <f t="shared" si="569"/>
        <v>1.8077789377505882</v>
      </c>
      <c r="V796" s="52">
        <f t="shared" si="556"/>
        <v>5.0546225567071803E-3</v>
      </c>
      <c r="W796" s="52">
        <f t="shared" si="570"/>
        <v>4.2582015317955055E-5</v>
      </c>
      <c r="X796" s="52">
        <f t="shared" si="571"/>
        <v>1.6740578955036711E-7</v>
      </c>
      <c r="Y796" s="52">
        <f t="shared" si="542"/>
        <v>4183116.9371306137</v>
      </c>
      <c r="Z796" s="38" t="str">
        <f t="shared" si="572"/>
        <v>S</v>
      </c>
      <c r="AA796" s="38" t="str">
        <f t="shared" si="573"/>
        <v>S</v>
      </c>
      <c r="AB796" s="38" t="str">
        <f t="shared" si="574"/>
        <v>U</v>
      </c>
      <c r="AC796" s="50">
        <f t="shared" si="555"/>
        <v>552690.29180945584</v>
      </c>
      <c r="AD796" s="50">
        <f t="shared" si="543"/>
        <v>4183285.5854645451</v>
      </c>
      <c r="AE796" s="51">
        <f t="shared" si="544"/>
        <v>10</v>
      </c>
      <c r="AF796" s="51" t="str">
        <f t="shared" si="545"/>
        <v>S</v>
      </c>
      <c r="AG796" s="40">
        <f t="shared" si="546"/>
        <v>-122</v>
      </c>
      <c r="AH796" s="41">
        <f t="shared" si="547"/>
        <v>-24</v>
      </c>
      <c r="AI796" s="42">
        <f t="shared" si="548"/>
        <v>-5.4939999999999998</v>
      </c>
      <c r="AJ796" s="40">
        <f t="shared" si="549"/>
        <v>37</v>
      </c>
      <c r="AK796" s="41">
        <f t="shared" si="550"/>
        <v>47</v>
      </c>
      <c r="AL796" s="42">
        <f t="shared" si="551"/>
        <v>43.515999999999998</v>
      </c>
      <c r="AM796" s="43" t="str">
        <f t="shared" si="552"/>
        <v>-37º -47' -43,516" S</v>
      </c>
      <c r="AN796" s="43" t="str">
        <f t="shared" si="553"/>
        <v>122º 24' 5,494" W</v>
      </c>
      <c r="AO796" s="43" t="str">
        <f t="shared" si="554"/>
        <v>10 S 552690 4183286</v>
      </c>
    </row>
    <row r="797" spans="5:41" x14ac:dyDescent="0.25">
      <c r="E797" s="53">
        <v>37.784661</v>
      </c>
      <c r="F797" s="53">
        <v>-122.406836</v>
      </c>
      <c r="G797" s="52">
        <f t="shared" si="557"/>
        <v>-2.1364023151487257</v>
      </c>
      <c r="H797" s="52">
        <f t="shared" si="558"/>
        <v>0.65946674119989313</v>
      </c>
      <c r="I797" s="52">
        <f t="shared" si="559"/>
        <v>10</v>
      </c>
      <c r="J797" s="52">
        <f t="shared" si="560"/>
        <v>-123</v>
      </c>
      <c r="K797" s="52">
        <f t="shared" si="561"/>
        <v>1.0352664804299749E-2</v>
      </c>
      <c r="L797" s="52">
        <f t="shared" si="562"/>
        <v>8.181762258805585E-3</v>
      </c>
      <c r="M797" s="52">
        <f t="shared" si="563"/>
        <v>8.1819448318917153E-3</v>
      </c>
      <c r="N797" s="52">
        <f t="shared" si="564"/>
        <v>2.5949686486614887E-5</v>
      </c>
      <c r="O797" s="52">
        <f t="shared" si="540"/>
        <v>6383611.9331169678</v>
      </c>
      <c r="P797" s="52">
        <f t="shared" si="541"/>
        <v>1.4090145816425387E-7</v>
      </c>
      <c r="Q797" s="52">
        <f t="shared" si="565"/>
        <v>0.96844986574412906</v>
      </c>
      <c r="R797" s="52">
        <f t="shared" si="566"/>
        <v>0.60489788366271646</v>
      </c>
      <c r="S797" s="52">
        <f t="shared" si="567"/>
        <v>1.1436916740719576</v>
      </c>
      <c r="T797" s="52">
        <f t="shared" si="568"/>
        <v>1.0089932264696473</v>
      </c>
      <c r="U797" s="52">
        <f t="shared" si="569"/>
        <v>1.8075959699372104</v>
      </c>
      <c r="V797" s="52">
        <f t="shared" si="556"/>
        <v>5.0546225567071803E-3</v>
      </c>
      <c r="W797" s="52">
        <f t="shared" si="570"/>
        <v>4.2582015317955055E-5</v>
      </c>
      <c r="X797" s="52">
        <f t="shared" si="571"/>
        <v>1.6740578955036711E-7</v>
      </c>
      <c r="Y797" s="52">
        <f t="shared" si="542"/>
        <v>4181923.1354645733</v>
      </c>
      <c r="Z797" s="38" t="str">
        <f t="shared" si="572"/>
        <v>S</v>
      </c>
      <c r="AA797" s="38" t="str">
        <f t="shared" si="573"/>
        <v>S</v>
      </c>
      <c r="AB797" s="38" t="str">
        <f t="shared" si="574"/>
        <v>U</v>
      </c>
      <c r="AC797" s="50">
        <f t="shared" si="555"/>
        <v>552230.36311807996</v>
      </c>
      <c r="AD797" s="50">
        <f t="shared" si="543"/>
        <v>4182088.7882162305</v>
      </c>
      <c r="AE797" s="51">
        <f t="shared" si="544"/>
        <v>10</v>
      </c>
      <c r="AF797" s="51" t="str">
        <f t="shared" si="545"/>
        <v>S</v>
      </c>
      <c r="AG797" s="40">
        <f t="shared" si="546"/>
        <v>-122</v>
      </c>
      <c r="AH797" s="41">
        <f t="shared" si="547"/>
        <v>-24</v>
      </c>
      <c r="AI797" s="42">
        <f t="shared" si="548"/>
        <v>-24.61</v>
      </c>
      <c r="AJ797" s="40">
        <f t="shared" si="549"/>
        <v>37</v>
      </c>
      <c r="AK797" s="41">
        <f t="shared" si="550"/>
        <v>47</v>
      </c>
      <c r="AL797" s="42">
        <f t="shared" si="551"/>
        <v>4.78</v>
      </c>
      <c r="AM797" s="43" t="str">
        <f t="shared" si="552"/>
        <v>-37º -47' -4,78" S</v>
      </c>
      <c r="AN797" s="43" t="str">
        <f t="shared" si="553"/>
        <v>122º 24' 24,61" W</v>
      </c>
      <c r="AO797" s="43" t="str">
        <f t="shared" si="554"/>
        <v>10 S 552230 4182089</v>
      </c>
    </row>
    <row r="798" spans="5:41" x14ac:dyDescent="0.25">
      <c r="E798" s="53">
        <v>37.797929000000003</v>
      </c>
      <c r="F798" s="53">
        <v>-122.40429899999999</v>
      </c>
      <c r="G798" s="52">
        <f t="shared" si="557"/>
        <v>-2.1363580361456025</v>
      </c>
      <c r="H798" s="52">
        <f t="shared" si="558"/>
        <v>0.65969831148504776</v>
      </c>
      <c r="I798" s="52">
        <f t="shared" si="559"/>
        <v>10</v>
      </c>
      <c r="J798" s="52">
        <f t="shared" si="560"/>
        <v>-123</v>
      </c>
      <c r="K798" s="52">
        <f t="shared" si="561"/>
        <v>1.0396943807422954E-2</v>
      </c>
      <c r="L798" s="52">
        <f t="shared" si="562"/>
        <v>8.2152795823686384E-3</v>
      </c>
      <c r="M798" s="52">
        <f t="shared" si="563"/>
        <v>8.2154644085012298E-3</v>
      </c>
      <c r="N798" s="52">
        <f t="shared" si="564"/>
        <v>2.6175259639105164E-5</v>
      </c>
      <c r="O798" s="52">
        <f t="shared" si="540"/>
        <v>6383616.7373707825</v>
      </c>
      <c r="P798" s="52">
        <f t="shared" si="541"/>
        <v>1.420072966884818E-7</v>
      </c>
      <c r="Q798" s="52">
        <f t="shared" si="565"/>
        <v>0.9685651804233737</v>
      </c>
      <c r="R798" s="52">
        <f t="shared" si="566"/>
        <v>0.60475268225682943</v>
      </c>
      <c r="S798" s="52">
        <f t="shared" si="567"/>
        <v>1.1439809016967346</v>
      </c>
      <c r="T798" s="52">
        <f t="shared" si="568"/>
        <v>1.0091738468367584</v>
      </c>
      <c r="U798" s="52">
        <f t="shared" si="569"/>
        <v>1.8078215619247748</v>
      </c>
      <c r="V798" s="52">
        <f t="shared" si="556"/>
        <v>5.0546225567071803E-3</v>
      </c>
      <c r="W798" s="52">
        <f t="shared" si="570"/>
        <v>4.2582015317955055E-5</v>
      </c>
      <c r="X798" s="52">
        <f t="shared" si="571"/>
        <v>1.6740578955036711E-7</v>
      </c>
      <c r="Y798" s="52">
        <f t="shared" si="542"/>
        <v>4183395.1953051887</v>
      </c>
      <c r="Z798" s="38" t="str">
        <f t="shared" si="572"/>
        <v>S</v>
      </c>
      <c r="AA798" s="38" t="str">
        <f t="shared" si="573"/>
        <v>S</v>
      </c>
      <c r="AB798" s="38" t="str">
        <f t="shared" si="574"/>
        <v>U</v>
      </c>
      <c r="AC798" s="50">
        <f t="shared" si="555"/>
        <v>552444.37858587713</v>
      </c>
      <c r="AD798" s="50">
        <f t="shared" si="543"/>
        <v>4183562.2881544544</v>
      </c>
      <c r="AE798" s="51">
        <f t="shared" si="544"/>
        <v>10</v>
      </c>
      <c r="AF798" s="51" t="str">
        <f t="shared" si="545"/>
        <v>S</v>
      </c>
      <c r="AG798" s="40">
        <f t="shared" si="546"/>
        <v>-122</v>
      </c>
      <c r="AH798" s="41">
        <f t="shared" si="547"/>
        <v>-24</v>
      </c>
      <c r="AI798" s="42">
        <f t="shared" si="548"/>
        <v>-15.476000000000001</v>
      </c>
      <c r="AJ798" s="40">
        <f t="shared" si="549"/>
        <v>37</v>
      </c>
      <c r="AK798" s="41">
        <f t="shared" si="550"/>
        <v>47</v>
      </c>
      <c r="AL798" s="42">
        <f t="shared" si="551"/>
        <v>52.543999999999997</v>
      </c>
      <c r="AM798" s="43" t="str">
        <f t="shared" si="552"/>
        <v>-37º -47' -52,544" S</v>
      </c>
      <c r="AN798" s="43" t="str">
        <f t="shared" si="553"/>
        <v>122º 24' 15,476" W</v>
      </c>
      <c r="AO798" s="43" t="str">
        <f t="shared" si="554"/>
        <v>10 S 552444 4183562</v>
      </c>
    </row>
    <row r="799" spans="5:41" x14ac:dyDescent="0.25">
      <c r="E799" s="53">
        <v>37.786301000000002</v>
      </c>
      <c r="F799" s="53">
        <v>-122.39461</v>
      </c>
      <c r="G799" s="52">
        <f t="shared" si="557"/>
        <v>-2.1361889311943765</v>
      </c>
      <c r="H799" s="52">
        <f t="shared" si="558"/>
        <v>0.65949536459962588</v>
      </c>
      <c r="I799" s="52">
        <f t="shared" si="559"/>
        <v>10</v>
      </c>
      <c r="J799" s="52">
        <f t="shared" si="560"/>
        <v>-123</v>
      </c>
      <c r="K799" s="52">
        <f t="shared" si="561"/>
        <v>1.0566048758648972E-2</v>
      </c>
      <c r="L799" s="52">
        <f t="shared" si="562"/>
        <v>8.3502091409139272E-3</v>
      </c>
      <c r="M799" s="52">
        <f t="shared" si="563"/>
        <v>8.3504032245740878E-3</v>
      </c>
      <c r="N799" s="52">
        <f t="shared" si="564"/>
        <v>2.7030860469512419E-5</v>
      </c>
      <c r="O799" s="52">
        <f t="shared" si="540"/>
        <v>6383612.5269183926</v>
      </c>
      <c r="P799" s="52">
        <f t="shared" si="541"/>
        <v>1.4675672563805563E-7</v>
      </c>
      <c r="Q799" s="52">
        <f t="shared" si="565"/>
        <v>0.96846413054407143</v>
      </c>
      <c r="R799" s="52">
        <f t="shared" si="566"/>
        <v>0.60487994717639726</v>
      </c>
      <c r="S799" s="52">
        <f t="shared" si="567"/>
        <v>1.1437274298716615</v>
      </c>
      <c r="T799" s="52">
        <f t="shared" si="568"/>
        <v>1.0090155591978456</v>
      </c>
      <c r="U799" s="52">
        <f t="shared" si="569"/>
        <v>1.8076238675511913</v>
      </c>
      <c r="V799" s="52">
        <f t="shared" si="556"/>
        <v>5.0546225567071803E-3</v>
      </c>
      <c r="W799" s="52">
        <f t="shared" si="570"/>
        <v>4.2582015317955055E-5</v>
      </c>
      <c r="X799" s="52">
        <f t="shared" si="571"/>
        <v>1.6740578955036711E-7</v>
      </c>
      <c r="Y799" s="52">
        <f t="shared" si="542"/>
        <v>4182105.090224159</v>
      </c>
      <c r="Z799" s="38" t="str">
        <f t="shared" si="572"/>
        <v>S</v>
      </c>
      <c r="AA799" s="38" t="str">
        <f t="shared" si="573"/>
        <v>S</v>
      </c>
      <c r="AB799" s="38" t="str">
        <f t="shared" si="574"/>
        <v>U</v>
      </c>
      <c r="AC799" s="50">
        <f t="shared" si="555"/>
        <v>553305.74123686948</v>
      </c>
      <c r="AD799" s="50">
        <f t="shared" si="543"/>
        <v>4182277.6447889889</v>
      </c>
      <c r="AE799" s="51">
        <f t="shared" si="544"/>
        <v>10</v>
      </c>
      <c r="AF799" s="51" t="str">
        <f t="shared" si="545"/>
        <v>S</v>
      </c>
      <c r="AG799" s="40">
        <f t="shared" si="546"/>
        <v>-122</v>
      </c>
      <c r="AH799" s="41">
        <f t="shared" si="547"/>
        <v>-23</v>
      </c>
      <c r="AI799" s="42">
        <f t="shared" si="548"/>
        <v>-40.595999999999997</v>
      </c>
      <c r="AJ799" s="40">
        <f t="shared" si="549"/>
        <v>37</v>
      </c>
      <c r="AK799" s="41">
        <f t="shared" si="550"/>
        <v>47</v>
      </c>
      <c r="AL799" s="42">
        <f t="shared" si="551"/>
        <v>10.683999999999999</v>
      </c>
      <c r="AM799" s="43" t="str">
        <f t="shared" si="552"/>
        <v>-37º -47' -10,684" S</v>
      </c>
      <c r="AN799" s="43" t="str">
        <f t="shared" si="553"/>
        <v>122º 23' 40,596" W</v>
      </c>
      <c r="AO799" s="43" t="str">
        <f t="shared" si="554"/>
        <v>10 S 553306 4182278</v>
      </c>
    </row>
    <row r="800" spans="5:41" x14ac:dyDescent="0.25">
      <c r="E800" s="53">
        <v>37.803215000000002</v>
      </c>
      <c r="F800" s="53">
        <v>-122.41417800000001</v>
      </c>
      <c r="G800" s="52">
        <f t="shared" si="557"/>
        <v>-2.1365304572224071</v>
      </c>
      <c r="H800" s="52">
        <f t="shared" si="558"/>
        <v>0.65979056958930815</v>
      </c>
      <c r="I800" s="52">
        <f t="shared" si="559"/>
        <v>10</v>
      </c>
      <c r="J800" s="52">
        <f t="shared" si="560"/>
        <v>-123</v>
      </c>
      <c r="K800" s="52">
        <f t="shared" si="561"/>
        <v>1.0224522730618357E-2</v>
      </c>
      <c r="L800" s="52">
        <f t="shared" si="562"/>
        <v>8.0784654771822173E-3</v>
      </c>
      <c r="M800" s="52">
        <f t="shared" si="563"/>
        <v>8.0786412219367356E-3</v>
      </c>
      <c r="N800" s="52">
        <f t="shared" si="564"/>
        <v>2.5315465185360431E-5</v>
      </c>
      <c r="O800" s="52">
        <f t="shared" si="540"/>
        <v>6383618.6515582073</v>
      </c>
      <c r="P800" s="52">
        <f t="shared" si="541"/>
        <v>1.3729695506278913E-7</v>
      </c>
      <c r="Q800" s="52">
        <f t="shared" si="565"/>
        <v>0.9686110641699659</v>
      </c>
      <c r="R800" s="52">
        <f t="shared" si="566"/>
        <v>0.6046947759627419</v>
      </c>
      <c r="S800" s="52">
        <f t="shared" si="567"/>
        <v>1.144096101674291</v>
      </c>
      <c r="T800" s="52">
        <f t="shared" si="568"/>
        <v>1.0092457702464037</v>
      </c>
      <c r="U800" s="52">
        <f t="shared" si="569"/>
        <v>1.80791137056838</v>
      </c>
      <c r="V800" s="52">
        <f t="shared" si="556"/>
        <v>5.0546225567071803E-3</v>
      </c>
      <c r="W800" s="52">
        <f t="shared" si="570"/>
        <v>4.2582015317955055E-5</v>
      </c>
      <c r="X800" s="52">
        <f t="shared" si="571"/>
        <v>1.6740578955036711E-7</v>
      </c>
      <c r="Y800" s="52">
        <f t="shared" si="542"/>
        <v>4183981.6680668565</v>
      </c>
      <c r="Z800" s="38" t="str">
        <f t="shared" si="572"/>
        <v>S</v>
      </c>
      <c r="AA800" s="38" t="str">
        <f t="shared" si="573"/>
        <v>S</v>
      </c>
      <c r="AB800" s="38" t="str">
        <f t="shared" si="574"/>
        <v>U</v>
      </c>
      <c r="AC800" s="50">
        <f t="shared" si="555"/>
        <v>551570.96714378113</v>
      </c>
      <c r="AD800" s="50">
        <f t="shared" si="543"/>
        <v>4184143.2723647743</v>
      </c>
      <c r="AE800" s="51">
        <f t="shared" si="544"/>
        <v>10</v>
      </c>
      <c r="AF800" s="51" t="str">
        <f t="shared" si="545"/>
        <v>S</v>
      </c>
      <c r="AG800" s="40">
        <f t="shared" si="546"/>
        <v>-122</v>
      </c>
      <c r="AH800" s="41">
        <f t="shared" si="547"/>
        <v>-24</v>
      </c>
      <c r="AI800" s="42">
        <f t="shared" si="548"/>
        <v>-51.040999999999997</v>
      </c>
      <c r="AJ800" s="40">
        <f t="shared" si="549"/>
        <v>37</v>
      </c>
      <c r="AK800" s="41">
        <f t="shared" si="550"/>
        <v>48</v>
      </c>
      <c r="AL800" s="42">
        <f t="shared" si="551"/>
        <v>11.574</v>
      </c>
      <c r="AM800" s="43" t="str">
        <f t="shared" si="552"/>
        <v>-37º -48' -11,574" S</v>
      </c>
      <c r="AN800" s="43" t="str">
        <f t="shared" si="553"/>
        <v>122º 24' 51,041" W</v>
      </c>
      <c r="AO800" s="43" t="str">
        <f t="shared" si="554"/>
        <v>10 S 551571 4184143</v>
      </c>
    </row>
    <row r="801" spans="5:41" x14ac:dyDescent="0.25">
      <c r="E801" s="53">
        <v>37.794860999999997</v>
      </c>
      <c r="F801" s="53">
        <v>-122.393501</v>
      </c>
      <c r="G801" s="52">
        <f t="shared" si="557"/>
        <v>-2.1361695754929722</v>
      </c>
      <c r="H801" s="52">
        <f t="shared" si="558"/>
        <v>0.65964476478359646</v>
      </c>
      <c r="I801" s="52">
        <f t="shared" si="559"/>
        <v>10</v>
      </c>
      <c r="J801" s="52">
        <f t="shared" si="560"/>
        <v>-123</v>
      </c>
      <c r="K801" s="52">
        <f t="shared" si="561"/>
        <v>1.0585404460053294E-2</v>
      </c>
      <c r="L801" s="52">
        <f t="shared" si="562"/>
        <v>8.3645360606424603E-3</v>
      </c>
      <c r="M801" s="52">
        <f t="shared" si="563"/>
        <v>8.3647311450461108E-3</v>
      </c>
      <c r="N801" s="52">
        <f t="shared" si="564"/>
        <v>2.7132072227709081E-5</v>
      </c>
      <c r="O801" s="52">
        <f t="shared" si="540"/>
        <v>6383615.6264167605</v>
      </c>
      <c r="P801" s="52">
        <f t="shared" si="541"/>
        <v>1.4722666299598559E-7</v>
      </c>
      <c r="Q801" s="52">
        <f t="shared" si="565"/>
        <v>0.96853853432425552</v>
      </c>
      <c r="R801" s="52">
        <f t="shared" si="566"/>
        <v>0.6047862760455438</v>
      </c>
      <c r="S801" s="52">
        <f t="shared" si="567"/>
        <v>1.1439140319457242</v>
      </c>
      <c r="T801" s="52">
        <f t="shared" si="568"/>
        <v>1.0091320929706791</v>
      </c>
      <c r="U801" s="52">
        <f t="shared" si="569"/>
        <v>1.8077694192053173</v>
      </c>
      <c r="V801" s="52">
        <f t="shared" si="556"/>
        <v>5.0546225567071803E-3</v>
      </c>
      <c r="W801" s="52">
        <f t="shared" si="570"/>
        <v>4.2582015317955055E-5</v>
      </c>
      <c r="X801" s="52">
        <f t="shared" si="571"/>
        <v>1.6740578955036711E-7</v>
      </c>
      <c r="Y801" s="52">
        <f t="shared" si="542"/>
        <v>4183054.8061349648</v>
      </c>
      <c r="Z801" s="38" t="str">
        <f t="shared" si="572"/>
        <v>S</v>
      </c>
      <c r="AA801" s="38" t="str">
        <f t="shared" si="573"/>
        <v>S</v>
      </c>
      <c r="AB801" s="38" t="str">
        <f t="shared" si="574"/>
        <v>U</v>
      </c>
      <c r="AC801" s="50">
        <f t="shared" si="555"/>
        <v>553397.23106878996</v>
      </c>
      <c r="AD801" s="50">
        <f t="shared" si="543"/>
        <v>4183228.0068807146</v>
      </c>
      <c r="AE801" s="51">
        <f t="shared" si="544"/>
        <v>10</v>
      </c>
      <c r="AF801" s="51" t="str">
        <f t="shared" si="545"/>
        <v>S</v>
      </c>
      <c r="AG801" s="40">
        <f t="shared" si="546"/>
        <v>-122</v>
      </c>
      <c r="AH801" s="41">
        <f t="shared" si="547"/>
        <v>-23</v>
      </c>
      <c r="AI801" s="42">
        <f t="shared" si="548"/>
        <v>-36.603999999999999</v>
      </c>
      <c r="AJ801" s="40">
        <f t="shared" si="549"/>
        <v>37</v>
      </c>
      <c r="AK801" s="41">
        <f t="shared" si="550"/>
        <v>47</v>
      </c>
      <c r="AL801" s="42">
        <f t="shared" si="551"/>
        <v>41.5</v>
      </c>
      <c r="AM801" s="43" t="str">
        <f t="shared" si="552"/>
        <v>-37º -47' -41,5" S</v>
      </c>
      <c r="AN801" s="43" t="str">
        <f t="shared" si="553"/>
        <v>122º 23' 36,604" W</v>
      </c>
      <c r="AO801" s="43" t="str">
        <f t="shared" si="554"/>
        <v>10 S 553397 4183228</v>
      </c>
    </row>
    <row r="802" spans="5:41" x14ac:dyDescent="0.25">
      <c r="E802" s="53">
        <v>37.796934999999998</v>
      </c>
      <c r="F802" s="53">
        <v>-122.397419</v>
      </c>
      <c r="G802" s="52">
        <f t="shared" si="557"/>
        <v>-2.1362379574930652</v>
      </c>
      <c r="H802" s="52">
        <f t="shared" si="558"/>
        <v>0.65968096291228295</v>
      </c>
      <c r="I802" s="52">
        <f t="shared" si="559"/>
        <v>10</v>
      </c>
      <c r="J802" s="52">
        <f t="shared" si="560"/>
        <v>-123</v>
      </c>
      <c r="K802" s="52">
        <f t="shared" si="561"/>
        <v>1.0517022459960224E-2</v>
      </c>
      <c r="L802" s="52">
        <f t="shared" si="562"/>
        <v>8.3102696236568366E-3</v>
      </c>
      <c r="M802" s="52">
        <f t="shared" si="563"/>
        <v>8.3104609356009496E-3</v>
      </c>
      <c r="N802" s="52">
        <f t="shared" si="564"/>
        <v>2.6783145900100003E-5</v>
      </c>
      <c r="O802" s="52">
        <f t="shared" si="540"/>
        <v>6383616.377429856</v>
      </c>
      <c r="P802" s="52">
        <f t="shared" si="541"/>
        <v>1.4531429367580283E-7</v>
      </c>
      <c r="Q802" s="52">
        <f t="shared" si="565"/>
        <v>0.96855654858166063</v>
      </c>
      <c r="R802" s="52">
        <f t="shared" si="566"/>
        <v>0.60476356750755145</v>
      </c>
      <c r="S802" s="52">
        <f t="shared" si="567"/>
        <v>1.1439592372031133</v>
      </c>
      <c r="T802" s="52">
        <f t="shared" si="568"/>
        <v>1.0091603197792229</v>
      </c>
      <c r="U802" s="52">
        <f t="shared" si="569"/>
        <v>1.8078046696503671</v>
      </c>
      <c r="V802" s="52">
        <f t="shared" si="556"/>
        <v>5.0546225567071803E-3</v>
      </c>
      <c r="W802" s="52">
        <f t="shared" si="570"/>
        <v>4.2582015317955055E-5</v>
      </c>
      <c r="X802" s="52">
        <f t="shared" si="571"/>
        <v>1.6740578955036711E-7</v>
      </c>
      <c r="Y802" s="52">
        <f t="shared" si="542"/>
        <v>4183284.9127449179</v>
      </c>
      <c r="Z802" s="38" t="str">
        <f t="shared" si="572"/>
        <v>S</v>
      </c>
      <c r="AA802" s="38" t="str">
        <f t="shared" si="573"/>
        <v>S</v>
      </c>
      <c r="AB802" s="38" t="str">
        <f t="shared" si="574"/>
        <v>U</v>
      </c>
      <c r="AC802" s="50">
        <f t="shared" si="555"/>
        <v>553050.79710217286</v>
      </c>
      <c r="AD802" s="50">
        <f t="shared" si="543"/>
        <v>4183455.8860985697</v>
      </c>
      <c r="AE802" s="51">
        <f t="shared" si="544"/>
        <v>10</v>
      </c>
      <c r="AF802" s="51" t="str">
        <f t="shared" si="545"/>
        <v>S</v>
      </c>
      <c r="AG802" s="40">
        <f t="shared" si="546"/>
        <v>-122</v>
      </c>
      <c r="AH802" s="41">
        <f t="shared" si="547"/>
        <v>-23</v>
      </c>
      <c r="AI802" s="42">
        <f t="shared" si="548"/>
        <v>-50.707999999999998</v>
      </c>
      <c r="AJ802" s="40">
        <f t="shared" si="549"/>
        <v>37</v>
      </c>
      <c r="AK802" s="41">
        <f t="shared" si="550"/>
        <v>47</v>
      </c>
      <c r="AL802" s="42">
        <f t="shared" si="551"/>
        <v>48.966000000000001</v>
      </c>
      <c r="AM802" s="43" t="str">
        <f t="shared" si="552"/>
        <v>-37º -47' -48,966" S</v>
      </c>
      <c r="AN802" s="43" t="str">
        <f t="shared" si="553"/>
        <v>122º 23' 50,708" W</v>
      </c>
      <c r="AO802" s="43" t="str">
        <f t="shared" si="554"/>
        <v>10 S 553051 4183456</v>
      </c>
    </row>
    <row r="803" spans="5:41" x14ac:dyDescent="0.25">
      <c r="E803" s="53">
        <v>37.80348</v>
      </c>
      <c r="F803" s="53">
        <v>-122.414844</v>
      </c>
      <c r="G803" s="52">
        <f t="shared" si="557"/>
        <v>-2.1365420811152251</v>
      </c>
      <c r="H803" s="52">
        <f t="shared" si="558"/>
        <v>0.65979519471182602</v>
      </c>
      <c r="I803" s="52">
        <f t="shared" si="559"/>
        <v>10</v>
      </c>
      <c r="J803" s="52">
        <f t="shared" si="560"/>
        <v>-123</v>
      </c>
      <c r="K803" s="52">
        <f t="shared" si="561"/>
        <v>1.0212898837800299E-2</v>
      </c>
      <c r="L803" s="52">
        <f t="shared" si="562"/>
        <v>8.069252726405695E-3</v>
      </c>
      <c r="M803" s="52">
        <f t="shared" si="563"/>
        <v>8.0694278705675578E-3</v>
      </c>
      <c r="N803" s="52">
        <f t="shared" si="564"/>
        <v>2.5257995998839711E-5</v>
      </c>
      <c r="O803" s="52">
        <f t="shared" si="540"/>
        <v>6383618.7475234978</v>
      </c>
      <c r="P803" s="52">
        <f t="shared" si="541"/>
        <v>1.3698298779764554E-7</v>
      </c>
      <c r="Q803" s="52">
        <f t="shared" si="565"/>
        <v>0.96861336356541328</v>
      </c>
      <c r="R803" s="52">
        <f t="shared" si="566"/>
        <v>0.60469187211409547</v>
      </c>
      <c r="S803" s="52">
        <f t="shared" si="567"/>
        <v>1.1441018764945325</v>
      </c>
      <c r="T803" s="52">
        <f t="shared" si="568"/>
        <v>1.0092493753994232</v>
      </c>
      <c r="U803" s="52">
        <f t="shared" si="569"/>
        <v>1.8079158718784643</v>
      </c>
      <c r="V803" s="52">
        <f t="shared" si="556"/>
        <v>5.0546225567071803E-3</v>
      </c>
      <c r="W803" s="52">
        <f t="shared" si="570"/>
        <v>4.2582015317955055E-5</v>
      </c>
      <c r="X803" s="52">
        <f t="shared" si="571"/>
        <v>1.6740578955036711E-7</v>
      </c>
      <c r="Y803" s="52">
        <f t="shared" si="542"/>
        <v>4184011.0693826447</v>
      </c>
      <c r="Z803" s="38" t="str">
        <f t="shared" si="572"/>
        <v>S</v>
      </c>
      <c r="AA803" s="38" t="str">
        <f t="shared" si="573"/>
        <v>S</v>
      </c>
      <c r="AB803" s="38" t="str">
        <f t="shared" si="574"/>
        <v>U</v>
      </c>
      <c r="AC803" s="50">
        <f t="shared" si="555"/>
        <v>551512.15338843979</v>
      </c>
      <c r="AD803" s="50">
        <f t="shared" si="543"/>
        <v>4184172.3068215144</v>
      </c>
      <c r="AE803" s="51">
        <f t="shared" si="544"/>
        <v>10</v>
      </c>
      <c r="AF803" s="51" t="str">
        <f t="shared" si="545"/>
        <v>S</v>
      </c>
      <c r="AG803" s="40">
        <f t="shared" si="546"/>
        <v>-122</v>
      </c>
      <c r="AH803" s="41">
        <f t="shared" si="547"/>
        <v>-24</v>
      </c>
      <c r="AI803" s="42">
        <f t="shared" si="548"/>
        <v>-53.438000000000002</v>
      </c>
      <c r="AJ803" s="40">
        <f t="shared" si="549"/>
        <v>37</v>
      </c>
      <c r="AK803" s="41">
        <f t="shared" si="550"/>
        <v>48</v>
      </c>
      <c r="AL803" s="42">
        <f t="shared" si="551"/>
        <v>12.528</v>
      </c>
      <c r="AM803" s="43" t="str">
        <f t="shared" si="552"/>
        <v>-37º -48' -12,528" S</v>
      </c>
      <c r="AN803" s="43" t="str">
        <f t="shared" si="553"/>
        <v>122º 24' 53,438" W</v>
      </c>
      <c r="AO803" s="43" t="str">
        <f t="shared" si="554"/>
        <v>10 S 551512 4184172</v>
      </c>
    </row>
    <row r="804" spans="5:41" x14ac:dyDescent="0.25">
      <c r="E804" s="53">
        <v>37.799294000000003</v>
      </c>
      <c r="F804" s="53">
        <v>-122.399326</v>
      </c>
      <c r="G804" s="52">
        <f t="shared" si="557"/>
        <v>-2.1362712409219009</v>
      </c>
      <c r="H804" s="52">
        <f t="shared" si="558"/>
        <v>0.65972213522933754</v>
      </c>
      <c r="I804" s="52">
        <f t="shared" si="559"/>
        <v>10</v>
      </c>
      <c r="J804" s="52">
        <f t="shared" si="560"/>
        <v>-123</v>
      </c>
      <c r="K804" s="52">
        <f t="shared" si="561"/>
        <v>1.0483739031124539E-2</v>
      </c>
      <c r="L804" s="52">
        <f t="shared" si="562"/>
        <v>8.2837063751695014E-3</v>
      </c>
      <c r="M804" s="52">
        <f t="shared" si="563"/>
        <v>8.2838958583719043E-3</v>
      </c>
      <c r="N804" s="52">
        <f t="shared" si="564"/>
        <v>2.6614450371331699E-5</v>
      </c>
      <c r="O804" s="52">
        <f t="shared" si="540"/>
        <v>6383617.2316611819</v>
      </c>
      <c r="P804" s="52">
        <f t="shared" si="541"/>
        <v>1.4437753864747957E-7</v>
      </c>
      <c r="Q804" s="52">
        <f t="shared" si="565"/>
        <v>0.9685770321087328</v>
      </c>
      <c r="R804" s="52">
        <f t="shared" si="566"/>
        <v>0.604737732305897</v>
      </c>
      <c r="S804" s="52">
        <f t="shared" si="567"/>
        <v>1.144010651283704</v>
      </c>
      <c r="T804" s="52">
        <f t="shared" si="568"/>
        <v>1.0091924215392523</v>
      </c>
      <c r="U804" s="52">
        <f t="shared" si="569"/>
        <v>1.8078447568399263</v>
      </c>
      <c r="V804" s="52">
        <f t="shared" si="556"/>
        <v>5.0546225567071803E-3</v>
      </c>
      <c r="W804" s="52">
        <f t="shared" si="570"/>
        <v>4.2582015317955055E-5</v>
      </c>
      <c r="X804" s="52">
        <f t="shared" si="571"/>
        <v>1.6740578955036711E-7</v>
      </c>
      <c r="Y804" s="52">
        <f t="shared" si="542"/>
        <v>4183546.6396965217</v>
      </c>
      <c r="Z804" s="38" t="str">
        <f t="shared" si="572"/>
        <v>S</v>
      </c>
      <c r="AA804" s="38" t="str">
        <f t="shared" si="573"/>
        <v>S</v>
      </c>
      <c r="AB804" s="38" t="str">
        <f t="shared" si="574"/>
        <v>U</v>
      </c>
      <c r="AC804" s="50">
        <f t="shared" si="555"/>
        <v>552881.22289174306</v>
      </c>
      <c r="AD804" s="50">
        <f t="shared" si="543"/>
        <v>4183716.5361850527</v>
      </c>
      <c r="AE804" s="51">
        <f t="shared" si="544"/>
        <v>10</v>
      </c>
      <c r="AF804" s="51" t="str">
        <f t="shared" si="545"/>
        <v>S</v>
      </c>
      <c r="AG804" s="40">
        <f t="shared" si="546"/>
        <v>-122</v>
      </c>
      <c r="AH804" s="41">
        <f t="shared" si="547"/>
        <v>-23</v>
      </c>
      <c r="AI804" s="42">
        <f t="shared" si="548"/>
        <v>-57.573999999999998</v>
      </c>
      <c r="AJ804" s="40">
        <f t="shared" si="549"/>
        <v>37</v>
      </c>
      <c r="AK804" s="41">
        <f t="shared" si="550"/>
        <v>47</v>
      </c>
      <c r="AL804" s="42">
        <f t="shared" si="551"/>
        <v>57.457999999999998</v>
      </c>
      <c r="AM804" s="43" t="str">
        <f t="shared" si="552"/>
        <v>-37º -47' -57,458" S</v>
      </c>
      <c r="AN804" s="43" t="str">
        <f t="shared" si="553"/>
        <v>122º 23' 57,574" W</v>
      </c>
      <c r="AO804" s="43" t="str">
        <f t="shared" si="554"/>
        <v>10 S 552881 4183717</v>
      </c>
    </row>
    <row r="805" spans="5:41" x14ac:dyDescent="0.25">
      <c r="E805" s="53">
        <v>37.786546999999999</v>
      </c>
      <c r="F805" s="53">
        <v>-122.405337</v>
      </c>
      <c r="G805" s="52">
        <f t="shared" si="557"/>
        <v>-2.1363761526632383</v>
      </c>
      <c r="H805" s="52">
        <f t="shared" si="558"/>
        <v>0.65949965810958577</v>
      </c>
      <c r="I805" s="52">
        <f t="shared" si="559"/>
        <v>10</v>
      </c>
      <c r="J805" s="52">
        <f t="shared" si="560"/>
        <v>-123</v>
      </c>
      <c r="K805" s="52">
        <f t="shared" si="561"/>
        <v>1.0378827289787118E-2</v>
      </c>
      <c r="L805" s="52">
        <f t="shared" si="562"/>
        <v>8.2022285378351434E-3</v>
      </c>
      <c r="M805" s="52">
        <f t="shared" si="563"/>
        <v>8.2024124844813674E-3</v>
      </c>
      <c r="N805" s="52">
        <f t="shared" si="564"/>
        <v>2.6081453422754919E-5</v>
      </c>
      <c r="O805" s="52">
        <f t="shared" si="540"/>
        <v>6383612.6159893749</v>
      </c>
      <c r="P805" s="52">
        <f t="shared" si="541"/>
        <v>1.4160006034766396E-7</v>
      </c>
      <c r="Q805" s="52">
        <f t="shared" si="565"/>
        <v>0.96846626999031959</v>
      </c>
      <c r="R805" s="52">
        <f t="shared" si="566"/>
        <v>0.60487725643016144</v>
      </c>
      <c r="S805" s="52">
        <f t="shared" si="567"/>
        <v>1.1437327931047456</v>
      </c>
      <c r="T805" s="52">
        <f t="shared" si="568"/>
        <v>1.0090189089360997</v>
      </c>
      <c r="U805" s="52">
        <f t="shared" si="569"/>
        <v>1.8076280518729224</v>
      </c>
      <c r="V805" s="52">
        <f t="shared" si="556"/>
        <v>5.0546225567071803E-3</v>
      </c>
      <c r="W805" s="52">
        <f t="shared" si="570"/>
        <v>4.2582015317955055E-5</v>
      </c>
      <c r="X805" s="52">
        <f t="shared" si="571"/>
        <v>1.6740578955036711E-7</v>
      </c>
      <c r="Y805" s="52">
        <f t="shared" si="542"/>
        <v>4182132.3834424759</v>
      </c>
      <c r="Z805" s="38" t="str">
        <f t="shared" si="572"/>
        <v>S</v>
      </c>
      <c r="AA805" s="38" t="str">
        <f t="shared" si="573"/>
        <v>S</v>
      </c>
      <c r="AB805" s="38" t="str">
        <f t="shared" si="574"/>
        <v>U</v>
      </c>
      <c r="AC805" s="50">
        <f t="shared" si="555"/>
        <v>552361.02628892544</v>
      </c>
      <c r="AD805" s="50">
        <f t="shared" si="543"/>
        <v>4182298.8773611644</v>
      </c>
      <c r="AE805" s="51">
        <f t="shared" si="544"/>
        <v>10</v>
      </c>
      <c r="AF805" s="51" t="str">
        <f t="shared" si="545"/>
        <v>S</v>
      </c>
      <c r="AG805" s="40">
        <f t="shared" si="546"/>
        <v>-122</v>
      </c>
      <c r="AH805" s="41">
        <f t="shared" si="547"/>
        <v>-24</v>
      </c>
      <c r="AI805" s="42">
        <f t="shared" si="548"/>
        <v>-19.213000000000001</v>
      </c>
      <c r="AJ805" s="40">
        <f t="shared" si="549"/>
        <v>37</v>
      </c>
      <c r="AK805" s="41">
        <f t="shared" si="550"/>
        <v>47</v>
      </c>
      <c r="AL805" s="42">
        <f t="shared" si="551"/>
        <v>11.569000000000001</v>
      </c>
      <c r="AM805" s="43" t="str">
        <f t="shared" si="552"/>
        <v>-37º -47' -11,569" S</v>
      </c>
      <c r="AN805" s="43" t="str">
        <f t="shared" si="553"/>
        <v>122º 24' 19,213" W</v>
      </c>
      <c r="AO805" s="43" t="str">
        <f t="shared" si="554"/>
        <v>10 S 552361 4182299</v>
      </c>
    </row>
    <row r="806" spans="5:41" x14ac:dyDescent="0.25">
      <c r="E806" s="53">
        <v>37.792892000000002</v>
      </c>
      <c r="F806" s="53">
        <v>-122.399368</v>
      </c>
      <c r="G806" s="52">
        <f t="shared" si="557"/>
        <v>-2.1362719739601865</v>
      </c>
      <c r="H806" s="52">
        <f t="shared" si="558"/>
        <v>0.65961039925062481</v>
      </c>
      <c r="I806" s="52">
        <f t="shared" si="559"/>
        <v>10</v>
      </c>
      <c r="J806" s="52">
        <f t="shared" si="560"/>
        <v>-123</v>
      </c>
      <c r="K806" s="52">
        <f t="shared" si="561"/>
        <v>1.0483005992838912E-2</v>
      </c>
      <c r="L806" s="52">
        <f t="shared" si="562"/>
        <v>8.2838450270901615E-3</v>
      </c>
      <c r="M806" s="52">
        <f t="shared" si="563"/>
        <v>8.2840345198075659E-3</v>
      </c>
      <c r="N806" s="52">
        <f t="shared" si="564"/>
        <v>2.6609201036920105E-5</v>
      </c>
      <c r="O806" s="52">
        <f t="shared" si="540"/>
        <v>6383614.9134382335</v>
      </c>
      <c r="P806" s="52">
        <f t="shared" si="541"/>
        <v>1.4440739832855918E-7</v>
      </c>
      <c r="Q806" s="52">
        <f t="shared" si="565"/>
        <v>0.96852142737387148</v>
      </c>
      <c r="R806" s="52">
        <f t="shared" si="566"/>
        <v>0.60480783023609608</v>
      </c>
      <c r="S806" s="52">
        <f t="shared" si="567"/>
        <v>1.1438711129375605</v>
      </c>
      <c r="T806" s="52">
        <f t="shared" si="568"/>
        <v>1.0091052922621944</v>
      </c>
      <c r="U806" s="52">
        <f t="shared" si="569"/>
        <v>1.8077359478831141</v>
      </c>
      <c r="V806" s="52">
        <f t="shared" si="556"/>
        <v>5.0546225567071803E-3</v>
      </c>
      <c r="W806" s="52">
        <f t="shared" si="570"/>
        <v>4.2582015317955055E-5</v>
      </c>
      <c r="X806" s="52">
        <f t="shared" si="571"/>
        <v>1.6740578955036711E-7</v>
      </c>
      <c r="Y806" s="52">
        <f t="shared" si="542"/>
        <v>4182836.3491633488</v>
      </c>
      <c r="Z806" s="38" t="str">
        <f t="shared" si="572"/>
        <v>S</v>
      </c>
      <c r="AA806" s="38" t="str">
        <f t="shared" si="573"/>
        <v>S</v>
      </c>
      <c r="AB806" s="38" t="str">
        <f t="shared" si="574"/>
        <v>U</v>
      </c>
      <c r="AC806" s="50">
        <f t="shared" si="555"/>
        <v>552882.08884960227</v>
      </c>
      <c r="AD806" s="50">
        <f t="shared" si="543"/>
        <v>4183006.2120804521</v>
      </c>
      <c r="AE806" s="51">
        <f t="shared" si="544"/>
        <v>10</v>
      </c>
      <c r="AF806" s="51" t="str">
        <f t="shared" si="545"/>
        <v>S</v>
      </c>
      <c r="AG806" s="40">
        <f t="shared" si="546"/>
        <v>-122</v>
      </c>
      <c r="AH806" s="41">
        <f t="shared" si="547"/>
        <v>-23</v>
      </c>
      <c r="AI806" s="42">
        <f t="shared" si="548"/>
        <v>-57.725000000000001</v>
      </c>
      <c r="AJ806" s="40">
        <f t="shared" si="549"/>
        <v>37</v>
      </c>
      <c r="AK806" s="41">
        <f t="shared" si="550"/>
        <v>47</v>
      </c>
      <c r="AL806" s="42">
        <f t="shared" si="551"/>
        <v>34.411000000000001</v>
      </c>
      <c r="AM806" s="43" t="str">
        <f t="shared" si="552"/>
        <v>-37º -47' -34,411" S</v>
      </c>
      <c r="AN806" s="43" t="str">
        <f t="shared" si="553"/>
        <v>122º 23' 57,725" W</v>
      </c>
      <c r="AO806" s="43" t="str">
        <f t="shared" si="554"/>
        <v>10 S 552882 4183006</v>
      </c>
    </row>
    <row r="807" spans="5:41" x14ac:dyDescent="0.25">
      <c r="E807" s="53">
        <v>37.804641723632997</v>
      </c>
      <c r="F807" s="53">
        <v>-122.40348815918</v>
      </c>
      <c r="G807" s="52">
        <f t="shared" si="557"/>
        <v>-2.1363438843035838</v>
      </c>
      <c r="H807" s="52">
        <f t="shared" si="558"/>
        <v>0.65981547061421997</v>
      </c>
      <c r="I807" s="52">
        <f t="shared" si="559"/>
        <v>10</v>
      </c>
      <c r="J807" s="52">
        <f t="shared" si="560"/>
        <v>-123</v>
      </c>
      <c r="K807" s="52">
        <f t="shared" si="561"/>
        <v>1.0411095649441648E-2</v>
      </c>
      <c r="L807" s="52">
        <f t="shared" si="562"/>
        <v>8.2257138350796746E-3</v>
      </c>
      <c r="M807" s="52">
        <f t="shared" si="563"/>
        <v>8.2258993663709649E-3</v>
      </c>
      <c r="N807" s="52">
        <f t="shared" si="564"/>
        <v>2.6248145680751733E-5</v>
      </c>
      <c r="O807" s="52">
        <f t="shared" si="540"/>
        <v>6383619.1682248991</v>
      </c>
      <c r="P807" s="52">
        <f t="shared" si="541"/>
        <v>1.4234239477406288E-7</v>
      </c>
      <c r="Q807" s="52">
        <f t="shared" si="565"/>
        <v>0.96862344282140878</v>
      </c>
      <c r="R807" s="52">
        <f t="shared" si="566"/>
        <v>0.60467914106485909</v>
      </c>
      <c r="S807" s="52">
        <f t="shared" si="567"/>
        <v>1.1441271920249243</v>
      </c>
      <c r="T807" s="52">
        <f t="shared" si="568"/>
        <v>1.0092651792849081</v>
      </c>
      <c r="U807" s="52">
        <f t="shared" si="569"/>
        <v>1.8079356038605774</v>
      </c>
      <c r="V807" s="52">
        <f t="shared" si="556"/>
        <v>5.0546225567071803E-3</v>
      </c>
      <c r="W807" s="52">
        <f t="shared" si="570"/>
        <v>4.2582015317955055E-5</v>
      </c>
      <c r="X807" s="52">
        <f t="shared" si="571"/>
        <v>1.6740578955036711E-7</v>
      </c>
      <c r="Y807" s="52">
        <f t="shared" si="542"/>
        <v>4184139.9607318435</v>
      </c>
      <c r="Z807" s="38" t="str">
        <f t="shared" si="572"/>
        <v>S</v>
      </c>
      <c r="AA807" s="38" t="str">
        <f t="shared" si="573"/>
        <v>S</v>
      </c>
      <c r="AB807" s="38" t="str">
        <f t="shared" si="574"/>
        <v>U</v>
      </c>
      <c r="AC807" s="50">
        <f t="shared" si="555"/>
        <v>552511.01136256894</v>
      </c>
      <c r="AD807" s="50">
        <f t="shared" si="543"/>
        <v>4184307.5189215923</v>
      </c>
      <c r="AE807" s="51">
        <f t="shared" si="544"/>
        <v>10</v>
      </c>
      <c r="AF807" s="51" t="str">
        <f t="shared" si="545"/>
        <v>S</v>
      </c>
      <c r="AG807" s="40">
        <f t="shared" si="546"/>
        <v>-122</v>
      </c>
      <c r="AH807" s="41">
        <f t="shared" si="547"/>
        <v>-24</v>
      </c>
      <c r="AI807" s="42">
        <f t="shared" si="548"/>
        <v>-12.557</v>
      </c>
      <c r="AJ807" s="40">
        <f t="shared" si="549"/>
        <v>37</v>
      </c>
      <c r="AK807" s="41">
        <f t="shared" si="550"/>
        <v>48</v>
      </c>
      <c r="AL807" s="42">
        <f t="shared" si="551"/>
        <v>16.71</v>
      </c>
      <c r="AM807" s="43" t="str">
        <f t="shared" si="552"/>
        <v>-37º -48' -16,71" S</v>
      </c>
      <c r="AN807" s="43" t="str">
        <f t="shared" si="553"/>
        <v>122º 24' 12,557" W</v>
      </c>
      <c r="AO807" s="43" t="str">
        <f t="shared" si="554"/>
        <v>10 S 552511 4184308</v>
      </c>
    </row>
    <row r="808" spans="5:41" x14ac:dyDescent="0.25">
      <c r="E808" s="53">
        <v>37.797007000000001</v>
      </c>
      <c r="F808" s="53">
        <v>-122.39644699999999</v>
      </c>
      <c r="G808" s="52">
        <f t="shared" si="557"/>
        <v>-2.1362209928927358</v>
      </c>
      <c r="H808" s="52">
        <f t="shared" si="558"/>
        <v>0.65968221954934436</v>
      </c>
      <c r="I808" s="52">
        <f t="shared" si="559"/>
        <v>10</v>
      </c>
      <c r="J808" s="52">
        <f t="shared" si="560"/>
        <v>-123</v>
      </c>
      <c r="K808" s="52">
        <f t="shared" si="561"/>
        <v>1.0533987060289629E-2</v>
      </c>
      <c r="L808" s="52">
        <f t="shared" si="562"/>
        <v>8.3236659886979647E-3</v>
      </c>
      <c r="M808" s="52">
        <f t="shared" si="563"/>
        <v>8.3238582273591176E-3</v>
      </c>
      <c r="N808" s="52">
        <f t="shared" si="564"/>
        <v>2.6869640833981911E-5</v>
      </c>
      <c r="O808" s="52">
        <f t="shared" si="540"/>
        <v>6383616.4035019269</v>
      </c>
      <c r="P808" s="52">
        <f t="shared" si="541"/>
        <v>1.4578290942043813E-7</v>
      </c>
      <c r="Q808" s="52">
        <f t="shared" si="565"/>
        <v>0.96855717386490014</v>
      </c>
      <c r="R808" s="52">
        <f t="shared" si="566"/>
        <v>0.60476277907776266</v>
      </c>
      <c r="S808" s="52">
        <f t="shared" si="567"/>
        <v>1.1439608064817945</v>
      </c>
      <c r="T808" s="52">
        <f t="shared" si="568"/>
        <v>1.0091612996307866</v>
      </c>
      <c r="U808" s="52">
        <f t="shared" si="569"/>
        <v>1.8078058932814509</v>
      </c>
      <c r="V808" s="52">
        <f t="shared" si="556"/>
        <v>5.0546225567071803E-3</v>
      </c>
      <c r="W808" s="52">
        <f t="shared" si="570"/>
        <v>4.2582015317955055E-5</v>
      </c>
      <c r="X808" s="52">
        <f t="shared" si="571"/>
        <v>1.6740578955036711E-7</v>
      </c>
      <c r="Y808" s="52">
        <f t="shared" si="542"/>
        <v>4183292.9010182745</v>
      </c>
      <c r="Z808" s="38" t="str">
        <f t="shared" si="572"/>
        <v>S</v>
      </c>
      <c r="AA808" s="38" t="str">
        <f t="shared" si="573"/>
        <v>S</v>
      </c>
      <c r="AB808" s="38" t="str">
        <f t="shared" si="574"/>
        <v>U</v>
      </c>
      <c r="AC808" s="50">
        <f t="shared" si="555"/>
        <v>553136.32050271647</v>
      </c>
      <c r="AD808" s="50">
        <f t="shared" si="543"/>
        <v>4183464.426523264</v>
      </c>
      <c r="AE808" s="51">
        <f t="shared" si="544"/>
        <v>10</v>
      </c>
      <c r="AF808" s="51" t="str">
        <f t="shared" si="545"/>
        <v>S</v>
      </c>
      <c r="AG808" s="40">
        <f t="shared" si="546"/>
        <v>-122</v>
      </c>
      <c r="AH808" s="41">
        <f t="shared" si="547"/>
        <v>-23</v>
      </c>
      <c r="AI808" s="42">
        <f t="shared" si="548"/>
        <v>-47.209000000000003</v>
      </c>
      <c r="AJ808" s="40">
        <f t="shared" si="549"/>
        <v>37</v>
      </c>
      <c r="AK808" s="41">
        <f t="shared" si="550"/>
        <v>47</v>
      </c>
      <c r="AL808" s="42">
        <f t="shared" si="551"/>
        <v>49.225000000000001</v>
      </c>
      <c r="AM808" s="43" t="str">
        <f t="shared" si="552"/>
        <v>-37º -47' -49,225" S</v>
      </c>
      <c r="AN808" s="43" t="str">
        <f t="shared" si="553"/>
        <v>122º 23' 47,209" W</v>
      </c>
      <c r="AO808" s="43" t="str">
        <f t="shared" si="554"/>
        <v>10 S 553136 4183464</v>
      </c>
    </row>
    <row r="809" spans="5:41" x14ac:dyDescent="0.25">
      <c r="E809" s="53">
        <v>37.800927999999999</v>
      </c>
      <c r="F809" s="53">
        <v>-122.413039</v>
      </c>
      <c r="G809" s="52">
        <f t="shared" si="557"/>
        <v>-2.1365105779222269</v>
      </c>
      <c r="H809" s="52">
        <f t="shared" si="558"/>
        <v>0.65975065390931498</v>
      </c>
      <c r="I809" s="52">
        <f t="shared" si="559"/>
        <v>10</v>
      </c>
      <c r="J809" s="52">
        <f t="shared" si="560"/>
        <v>-123</v>
      </c>
      <c r="K809" s="52">
        <f t="shared" si="561"/>
        <v>1.0244402030798572E-2</v>
      </c>
      <c r="L809" s="52">
        <f t="shared" si="562"/>
        <v>8.0944223320654832E-3</v>
      </c>
      <c r="M809" s="52">
        <f t="shared" si="563"/>
        <v>8.0945991203165563E-3</v>
      </c>
      <c r="N809" s="52">
        <f t="shared" si="564"/>
        <v>2.5413483079050891E-5</v>
      </c>
      <c r="O809" s="52">
        <f t="shared" si="540"/>
        <v>6383617.8233692953</v>
      </c>
      <c r="P809" s="52">
        <f t="shared" si="541"/>
        <v>1.3784843795151968E-7</v>
      </c>
      <c r="Q809" s="52">
        <f t="shared" si="565"/>
        <v>0.96859121650928648</v>
      </c>
      <c r="R809" s="52">
        <f t="shared" si="566"/>
        <v>0.60471983328995094</v>
      </c>
      <c r="S809" s="52">
        <f t="shared" si="567"/>
        <v>1.1440462621639582</v>
      </c>
      <c r="T809" s="52">
        <f t="shared" si="568"/>
        <v>1.0092146549454564</v>
      </c>
      <c r="U809" s="52">
        <f t="shared" si="569"/>
        <v>1.8078725193859793</v>
      </c>
      <c r="V809" s="52">
        <f t="shared" si="556"/>
        <v>5.0546225567071803E-3</v>
      </c>
      <c r="W809" s="52">
        <f t="shared" si="570"/>
        <v>4.2582015317955055E-5</v>
      </c>
      <c r="X809" s="52">
        <f t="shared" si="571"/>
        <v>1.6740578955036711E-7</v>
      </c>
      <c r="Y809" s="52">
        <f t="shared" si="542"/>
        <v>4183727.9292192943</v>
      </c>
      <c r="Z809" s="38" t="str">
        <f t="shared" si="572"/>
        <v>S</v>
      </c>
      <c r="AA809" s="38" t="str">
        <f t="shared" si="573"/>
        <v>S</v>
      </c>
      <c r="AB809" s="38" t="str">
        <f t="shared" si="574"/>
        <v>U</v>
      </c>
      <c r="AC809" s="50">
        <f t="shared" si="555"/>
        <v>551672.82959182165</v>
      </c>
      <c r="AD809" s="50">
        <f t="shared" si="543"/>
        <v>4183890.159205195</v>
      </c>
      <c r="AE809" s="51">
        <f t="shared" si="544"/>
        <v>10</v>
      </c>
      <c r="AF809" s="51" t="str">
        <f t="shared" si="545"/>
        <v>S</v>
      </c>
      <c r="AG809" s="40">
        <f t="shared" si="546"/>
        <v>-122</v>
      </c>
      <c r="AH809" s="41">
        <f t="shared" si="547"/>
        <v>-24</v>
      </c>
      <c r="AI809" s="42">
        <f t="shared" si="548"/>
        <v>-46.94</v>
      </c>
      <c r="AJ809" s="40">
        <f t="shared" si="549"/>
        <v>37</v>
      </c>
      <c r="AK809" s="41">
        <f t="shared" si="550"/>
        <v>48</v>
      </c>
      <c r="AL809" s="42">
        <f t="shared" si="551"/>
        <v>3.3410000000000002</v>
      </c>
      <c r="AM809" s="43" t="str">
        <f t="shared" si="552"/>
        <v>-37º -48' -3,341" S</v>
      </c>
      <c r="AN809" s="43" t="str">
        <f t="shared" si="553"/>
        <v>122º 24' 46,94" W</v>
      </c>
      <c r="AO809" s="43" t="str">
        <f t="shared" si="554"/>
        <v>10 S 551673 4183890</v>
      </c>
    </row>
    <row r="810" spans="5:41" x14ac:dyDescent="0.25">
      <c r="E810" s="53">
        <v>37.790598000000003</v>
      </c>
      <c r="F810" s="53">
        <v>-122.388012</v>
      </c>
      <c r="G810" s="52">
        <f t="shared" si="557"/>
        <v>-2.1360737743703306</v>
      </c>
      <c r="H810" s="52">
        <f t="shared" si="558"/>
        <v>0.65957036139758418</v>
      </c>
      <c r="I810" s="52">
        <f t="shared" si="559"/>
        <v>10</v>
      </c>
      <c r="J810" s="52">
        <f t="shared" si="560"/>
        <v>-123</v>
      </c>
      <c r="K810" s="52">
        <f t="shared" si="561"/>
        <v>1.0681205582694808E-2</v>
      </c>
      <c r="L810" s="52">
        <f t="shared" si="562"/>
        <v>8.4407217835584109E-3</v>
      </c>
      <c r="M810" s="52">
        <f t="shared" si="563"/>
        <v>8.4409222474087775E-3</v>
      </c>
      <c r="N810" s="52">
        <f t="shared" si="564"/>
        <v>2.7624357953115464E-5</v>
      </c>
      <c r="O810" s="52">
        <f t="shared" ref="O810:O873" si="575">($C$19/(1+$C$18*(COS(H810))^2)^(1/2))*0.9996</f>
        <v>6383614.0827927934</v>
      </c>
      <c r="P810" s="52">
        <f t="shared" ref="P810:P873" si="576">($C$18/2)*M810^2*(COS(H810))^2</f>
        <v>1.4993824073687798E-7</v>
      </c>
      <c r="Q810" s="52">
        <f t="shared" si="565"/>
        <v>0.96850149100718619</v>
      </c>
      <c r="R810" s="52">
        <f t="shared" si="566"/>
        <v>0.60483293636892022</v>
      </c>
      <c r="S810" s="52">
        <f t="shared" si="567"/>
        <v>1.1438211069011772</v>
      </c>
      <c r="T810" s="52">
        <f t="shared" si="568"/>
        <v>1.0090740642681131</v>
      </c>
      <c r="U810" s="52">
        <f t="shared" si="569"/>
        <v>1.8076969450872438</v>
      </c>
      <c r="V810" s="52">
        <f t="shared" si="556"/>
        <v>5.0546225567071803E-3</v>
      </c>
      <c r="W810" s="52">
        <f t="shared" si="570"/>
        <v>4.2582015317955055E-5</v>
      </c>
      <c r="X810" s="52">
        <f t="shared" si="571"/>
        <v>1.6740578955036711E-7</v>
      </c>
      <c r="Y810" s="52">
        <f t="shared" ref="Y810:Y873" si="577">0.9996*$C$19*(H810-(V810*S810)+(W810*T810)-(X810*U810))</f>
        <v>4182581.8341246909</v>
      </c>
      <c r="Z810" s="38" t="str">
        <f t="shared" si="572"/>
        <v>S</v>
      </c>
      <c r="AA810" s="38" t="str">
        <f t="shared" si="573"/>
        <v>S</v>
      </c>
      <c r="AB810" s="38" t="str">
        <f t="shared" si="574"/>
        <v>U</v>
      </c>
      <c r="AC810" s="50">
        <f t="shared" si="555"/>
        <v>553883.59282338794</v>
      </c>
      <c r="AD810" s="50">
        <f t="shared" ref="AD810:AD873" si="578">IF($C$22="S",N810*O810*(1+P810)+Y810+10000000,N810*O810*(1+P810)+Y810)</f>
        <v>4182758.1773915892</v>
      </c>
      <c r="AE810" s="51">
        <f t="shared" ref="AE810:AE873" si="579">I810</f>
        <v>10</v>
      </c>
      <c r="AF810" s="51" t="str">
        <f t="shared" ref="AF810:AF873" si="580">IF(E810&lt;-16,Z810,IF(E810&lt;48,AA810,IF(E810&lt;84,AB810,"MALO")))</f>
        <v>S</v>
      </c>
      <c r="AG810" s="40">
        <f t="shared" ref="AG810:AG873" si="581">TRUNC(F810,0)</f>
        <v>-122</v>
      </c>
      <c r="AH810" s="41">
        <f t="shared" ref="AH810:AH873" si="582">TRUNC((F810-AG810)*60,0)</f>
        <v>-23</v>
      </c>
      <c r="AI810" s="42">
        <f t="shared" ref="AI810:AI873" si="583">ROUND((((F810-AG810)*60)-AH810)*60,3)</f>
        <v>-16.843</v>
      </c>
      <c r="AJ810" s="40">
        <f t="shared" ref="AJ810:AJ873" si="584">TRUNC(E810,0)</f>
        <v>37</v>
      </c>
      <c r="AK810" s="41">
        <f t="shared" ref="AK810:AK873" si="585">TRUNC((E810-AJ810)*60,0)</f>
        <v>47</v>
      </c>
      <c r="AL810" s="42">
        <f t="shared" ref="AL810:AL873" si="586">ROUND((((E810-AJ810)*60)-AK810)*60,3)</f>
        <v>26.152999999999999</v>
      </c>
      <c r="AM810" s="43" t="str">
        <f t="shared" ref="AM810:AM873" si="587">CONCATENATE(-AJ810,"º ",-AK810,"' ",-AL810,""" S")</f>
        <v>-37º -47' -26,153" S</v>
      </c>
      <c r="AN810" s="43" t="str">
        <f t="shared" ref="AN810:AN873" si="588">CONCATENATE(-AG810,"º ",-AH810,"' ",-AI810,""" W")</f>
        <v>122º 23' 16,843" W</v>
      </c>
      <c r="AO810" s="43" t="str">
        <f t="shared" ref="AO810:AO873" si="589">CONCATENATE(AE810," ",AF810," ",ROUND(AC810,0)," ",ROUND(AD810,0))</f>
        <v>10 S 553884 4182758</v>
      </c>
    </row>
    <row r="811" spans="5:41" x14ac:dyDescent="0.25">
      <c r="E811" s="53">
        <v>37.786594999999998</v>
      </c>
      <c r="F811" s="53">
        <v>-122.390413</v>
      </c>
      <c r="G811" s="52">
        <f t="shared" si="557"/>
        <v>-2.1361156797256706</v>
      </c>
      <c r="H811" s="52">
        <f t="shared" si="558"/>
        <v>0.65950049586762671</v>
      </c>
      <c r="I811" s="52">
        <f t="shared" si="559"/>
        <v>10</v>
      </c>
      <c r="J811" s="52">
        <f t="shared" si="560"/>
        <v>-123</v>
      </c>
      <c r="K811" s="52">
        <f t="shared" si="561"/>
        <v>1.063930022735482E-2</v>
      </c>
      <c r="L811" s="52">
        <f t="shared" si="562"/>
        <v>8.4080631852192448E-3</v>
      </c>
      <c r="M811" s="52">
        <f t="shared" si="563"/>
        <v>8.4082613311087552E-3</v>
      </c>
      <c r="N811" s="52">
        <f t="shared" si="564"/>
        <v>2.7407036572446586E-5</v>
      </c>
      <c r="O811" s="52">
        <f t="shared" si="575"/>
        <v>6383612.6333691003</v>
      </c>
      <c r="P811" s="52">
        <f t="shared" si="576"/>
        <v>1.4879627734343401E-7</v>
      </c>
      <c r="Q811" s="52">
        <f t="shared" si="565"/>
        <v>0.96846668743491959</v>
      </c>
      <c r="R811" s="52">
        <f t="shared" si="566"/>
        <v>0.60487673139819331</v>
      </c>
      <c r="S811" s="52">
        <f t="shared" si="567"/>
        <v>1.1437338395850865</v>
      </c>
      <c r="T811" s="52">
        <f t="shared" si="568"/>
        <v>1.0090195625383631</v>
      </c>
      <c r="U811" s="52">
        <f t="shared" si="569"/>
        <v>1.8076288683161981</v>
      </c>
      <c r="V811" s="52">
        <f t="shared" si="556"/>
        <v>5.0546225567071803E-3</v>
      </c>
      <c r="W811" s="52">
        <f t="shared" si="570"/>
        <v>4.2582015317955055E-5</v>
      </c>
      <c r="X811" s="52">
        <f t="shared" si="571"/>
        <v>1.6740578955036711E-7</v>
      </c>
      <c r="Y811" s="52">
        <f t="shared" si="577"/>
        <v>4182137.7089486225</v>
      </c>
      <c r="Z811" s="38" t="str">
        <f t="shared" si="572"/>
        <v>S</v>
      </c>
      <c r="AA811" s="38" t="str">
        <f t="shared" si="573"/>
        <v>S</v>
      </c>
      <c r="AB811" s="38" t="str">
        <f t="shared" si="574"/>
        <v>U</v>
      </c>
      <c r="AC811" s="50">
        <f t="shared" si="555"/>
        <v>553675.08592015225</v>
      </c>
      <c r="AD811" s="50">
        <f t="shared" si="578"/>
        <v>4182312.6648795623</v>
      </c>
      <c r="AE811" s="51">
        <f t="shared" si="579"/>
        <v>10</v>
      </c>
      <c r="AF811" s="51" t="str">
        <f t="shared" si="580"/>
        <v>S</v>
      </c>
      <c r="AG811" s="40">
        <f t="shared" si="581"/>
        <v>-122</v>
      </c>
      <c r="AH811" s="41">
        <f t="shared" si="582"/>
        <v>-23</v>
      </c>
      <c r="AI811" s="42">
        <f t="shared" si="583"/>
        <v>-25.486999999999998</v>
      </c>
      <c r="AJ811" s="40">
        <f t="shared" si="584"/>
        <v>37</v>
      </c>
      <c r="AK811" s="41">
        <f t="shared" si="585"/>
        <v>47</v>
      </c>
      <c r="AL811" s="42">
        <f t="shared" si="586"/>
        <v>11.742000000000001</v>
      </c>
      <c r="AM811" s="43" t="str">
        <f t="shared" si="587"/>
        <v>-37º -47' -11,742" S</v>
      </c>
      <c r="AN811" s="43" t="str">
        <f t="shared" si="588"/>
        <v>122º 23' 25,487" W</v>
      </c>
      <c r="AO811" s="43" t="str">
        <f t="shared" si="589"/>
        <v>10 S 553675 4182313</v>
      </c>
    </row>
    <row r="812" spans="5:41" x14ac:dyDescent="0.25">
      <c r="E812" s="53">
        <v>37.790908999999999</v>
      </c>
      <c r="F812" s="53">
        <v>-122.399074</v>
      </c>
      <c r="G812" s="52">
        <f t="shared" si="557"/>
        <v>-2.1362668426921858</v>
      </c>
      <c r="H812" s="52">
        <f t="shared" si="558"/>
        <v>0.6595757893715577</v>
      </c>
      <c r="I812" s="52">
        <f t="shared" si="559"/>
        <v>10</v>
      </c>
      <c r="J812" s="52">
        <f t="shared" si="560"/>
        <v>-123</v>
      </c>
      <c r="K812" s="52">
        <f t="shared" si="561"/>
        <v>1.0488137260839636E-2</v>
      </c>
      <c r="L812" s="52">
        <f t="shared" si="562"/>
        <v>8.2881221278844584E-3</v>
      </c>
      <c r="M812" s="52">
        <f t="shared" si="563"/>
        <v>8.2883119142772421E-3</v>
      </c>
      <c r="N812" s="52">
        <f t="shared" si="564"/>
        <v>2.6634783766077419E-5</v>
      </c>
      <c r="O812" s="52">
        <f t="shared" si="575"/>
        <v>6383614.1954032509</v>
      </c>
      <c r="P812" s="52">
        <f t="shared" si="576"/>
        <v>1.445643235460755E-7</v>
      </c>
      <c r="Q812" s="52">
        <f t="shared" si="565"/>
        <v>0.96850419416534017</v>
      </c>
      <c r="R812" s="52">
        <f t="shared" si="566"/>
        <v>0.60482953306715592</v>
      </c>
      <c r="S812" s="52">
        <f t="shared" si="567"/>
        <v>1.1438278864542277</v>
      </c>
      <c r="T812" s="52">
        <f t="shared" si="568"/>
        <v>1.0090782981074597</v>
      </c>
      <c r="U812" s="52">
        <f t="shared" si="569"/>
        <v>1.8077022331631627</v>
      </c>
      <c r="V812" s="52">
        <f t="shared" si="556"/>
        <v>5.0546225567071803E-3</v>
      </c>
      <c r="W812" s="52">
        <f t="shared" si="570"/>
        <v>4.2582015317955055E-5</v>
      </c>
      <c r="X812" s="52">
        <f t="shared" si="571"/>
        <v>1.6740578955036711E-7</v>
      </c>
      <c r="Y812" s="52">
        <f t="shared" si="577"/>
        <v>4182616.3389911535</v>
      </c>
      <c r="Z812" s="38" t="str">
        <f t="shared" si="572"/>
        <v>S</v>
      </c>
      <c r="AA812" s="38" t="str">
        <f t="shared" si="573"/>
        <v>S</v>
      </c>
      <c r="AB812" s="38" t="str">
        <f t="shared" si="574"/>
        <v>U</v>
      </c>
      <c r="AC812" s="50">
        <f t="shared" si="555"/>
        <v>552909.38814151334</v>
      </c>
      <c r="AD812" s="50">
        <f t="shared" si="578"/>
        <v>4182786.3651994737</v>
      </c>
      <c r="AE812" s="51">
        <f t="shared" si="579"/>
        <v>10</v>
      </c>
      <c r="AF812" s="51" t="str">
        <f t="shared" si="580"/>
        <v>S</v>
      </c>
      <c r="AG812" s="40">
        <f t="shared" si="581"/>
        <v>-122</v>
      </c>
      <c r="AH812" s="41">
        <f t="shared" si="582"/>
        <v>-23</v>
      </c>
      <c r="AI812" s="42">
        <f t="shared" si="583"/>
        <v>-56.665999999999997</v>
      </c>
      <c r="AJ812" s="40">
        <f t="shared" si="584"/>
        <v>37</v>
      </c>
      <c r="AK812" s="41">
        <f t="shared" si="585"/>
        <v>47</v>
      </c>
      <c r="AL812" s="42">
        <f t="shared" si="586"/>
        <v>27.271999999999998</v>
      </c>
      <c r="AM812" s="43" t="str">
        <f t="shared" si="587"/>
        <v>-37º -47' -27,272" S</v>
      </c>
      <c r="AN812" s="43" t="str">
        <f t="shared" si="588"/>
        <v>122º 23' 56,666" W</v>
      </c>
      <c r="AO812" s="43" t="str">
        <f t="shared" si="589"/>
        <v>10 S 552909 4182786</v>
      </c>
    </row>
    <row r="813" spans="5:41" x14ac:dyDescent="0.25">
      <c r="E813" s="53">
        <v>37.785221</v>
      </c>
      <c r="F813" s="53">
        <v>-122.392449</v>
      </c>
      <c r="G813" s="52">
        <f t="shared" si="557"/>
        <v>-2.136151214629241</v>
      </c>
      <c r="H813" s="52">
        <f t="shared" si="558"/>
        <v>0.6594765150437043</v>
      </c>
      <c r="I813" s="52">
        <f t="shared" si="559"/>
        <v>10</v>
      </c>
      <c r="J813" s="52">
        <f t="shared" si="560"/>
        <v>-123</v>
      </c>
      <c r="K813" s="52">
        <f t="shared" si="561"/>
        <v>1.0603765323784486E-2</v>
      </c>
      <c r="L813" s="52">
        <f t="shared" si="562"/>
        <v>8.380137394320664E-3</v>
      </c>
      <c r="M813" s="52">
        <f t="shared" si="563"/>
        <v>8.3803335723928504E-3</v>
      </c>
      <c r="N813" s="52">
        <f t="shared" si="564"/>
        <v>2.7223924550234813E-5</v>
      </c>
      <c r="O813" s="52">
        <f t="shared" si="575"/>
        <v>6383612.1358774276</v>
      </c>
      <c r="P813" s="52">
        <f t="shared" si="576"/>
        <v>1.4781497141662089E-7</v>
      </c>
      <c r="Q813" s="52">
        <f t="shared" si="565"/>
        <v>0.9684547370082689</v>
      </c>
      <c r="R813" s="52">
        <f t="shared" si="566"/>
        <v>0.6048917593651113</v>
      </c>
      <c r="S813" s="52">
        <f t="shared" si="567"/>
        <v>1.1437038835478388</v>
      </c>
      <c r="T813" s="52">
        <f t="shared" si="568"/>
        <v>1.009000852502157</v>
      </c>
      <c r="U813" s="52">
        <f t="shared" si="569"/>
        <v>1.8076054963693695</v>
      </c>
      <c r="V813" s="52">
        <f t="shared" si="556"/>
        <v>5.0546225567071803E-3</v>
      </c>
      <c r="W813" s="52">
        <f t="shared" si="570"/>
        <v>4.2582015317955055E-5</v>
      </c>
      <c r="X813" s="52">
        <f t="shared" si="571"/>
        <v>1.6740578955036711E-7</v>
      </c>
      <c r="Y813" s="52">
        <f t="shared" si="577"/>
        <v>4181985.266352382</v>
      </c>
      <c r="Z813" s="38" t="str">
        <f t="shared" si="572"/>
        <v>S</v>
      </c>
      <c r="AA813" s="38" t="str">
        <f t="shared" si="573"/>
        <v>S</v>
      </c>
      <c r="AB813" s="38" t="str">
        <f t="shared" si="574"/>
        <v>U</v>
      </c>
      <c r="AC813" s="50">
        <f t="shared" si="555"/>
        <v>553496.80173130403</v>
      </c>
      <c r="AD813" s="50">
        <f t="shared" si="578"/>
        <v>4182159.0533532156</v>
      </c>
      <c r="AE813" s="51">
        <f t="shared" si="579"/>
        <v>10</v>
      </c>
      <c r="AF813" s="51" t="str">
        <f t="shared" si="580"/>
        <v>S</v>
      </c>
      <c r="AG813" s="40">
        <f t="shared" si="581"/>
        <v>-122</v>
      </c>
      <c r="AH813" s="41">
        <f t="shared" si="582"/>
        <v>-23</v>
      </c>
      <c r="AI813" s="42">
        <f t="shared" si="583"/>
        <v>-32.816000000000003</v>
      </c>
      <c r="AJ813" s="40">
        <f t="shared" si="584"/>
        <v>37</v>
      </c>
      <c r="AK813" s="41">
        <f t="shared" si="585"/>
        <v>47</v>
      </c>
      <c r="AL813" s="42">
        <f t="shared" si="586"/>
        <v>6.7960000000000003</v>
      </c>
      <c r="AM813" s="43" t="str">
        <f t="shared" si="587"/>
        <v>-37º -47' -6,796" S</v>
      </c>
      <c r="AN813" s="43" t="str">
        <f t="shared" si="588"/>
        <v>122º 23' 32,816" W</v>
      </c>
      <c r="AO813" s="43" t="str">
        <f t="shared" si="589"/>
        <v>10 S 553497 4182159</v>
      </c>
    </row>
    <row r="814" spans="5:41" x14ac:dyDescent="0.25">
      <c r="E814" s="53">
        <v>37.790985999999997</v>
      </c>
      <c r="F814" s="53">
        <v>-122.38904599999999</v>
      </c>
      <c r="G814" s="52">
        <f t="shared" si="557"/>
        <v>-2.1360918210747957</v>
      </c>
      <c r="H814" s="52">
        <f t="shared" si="558"/>
        <v>0.65957713327508172</v>
      </c>
      <c r="I814" s="52">
        <f t="shared" si="559"/>
        <v>10</v>
      </c>
      <c r="J814" s="52">
        <f t="shared" si="560"/>
        <v>-123</v>
      </c>
      <c r="K814" s="52">
        <f t="shared" si="561"/>
        <v>1.0663158878229773E-2</v>
      </c>
      <c r="L814" s="52">
        <f t="shared" si="562"/>
        <v>8.4264168390892086E-3</v>
      </c>
      <c r="M814" s="52">
        <f t="shared" si="563"/>
        <v>8.4266162854264599E-3</v>
      </c>
      <c r="N814" s="52">
        <f t="shared" si="564"/>
        <v>2.7531183356188649E-5</v>
      </c>
      <c r="O814" s="52">
        <f t="shared" si="575"/>
        <v>6383614.2232843461</v>
      </c>
      <c r="P814" s="52">
        <f t="shared" si="576"/>
        <v>1.4942886124423605E-7</v>
      </c>
      <c r="Q814" s="52">
        <f t="shared" si="565"/>
        <v>0.96850486341838038</v>
      </c>
      <c r="R814" s="52">
        <f t="shared" si="566"/>
        <v>0.60482869043144127</v>
      </c>
      <c r="S814" s="52">
        <f t="shared" si="567"/>
        <v>1.143829564984272</v>
      </c>
      <c r="T814" s="52">
        <f t="shared" si="568"/>
        <v>1.0090793463460643</v>
      </c>
      <c r="U814" s="52">
        <f t="shared" si="569"/>
        <v>1.8077035424089234</v>
      </c>
      <c r="V814" s="52">
        <f t="shared" si="556"/>
        <v>5.0546225567071803E-3</v>
      </c>
      <c r="W814" s="52">
        <f t="shared" si="570"/>
        <v>4.2582015317955055E-5</v>
      </c>
      <c r="X814" s="52">
        <f t="shared" si="571"/>
        <v>1.6740578955036711E-7</v>
      </c>
      <c r="Y814" s="52">
        <f t="shared" si="577"/>
        <v>4182624.8819969581</v>
      </c>
      <c r="Z814" s="38" t="str">
        <f t="shared" si="572"/>
        <v>S</v>
      </c>
      <c r="AA814" s="38" t="str">
        <f t="shared" si="573"/>
        <v>S</v>
      </c>
      <c r="AB814" s="38" t="str">
        <f t="shared" si="574"/>
        <v>U</v>
      </c>
      <c r="AC814" s="50">
        <f t="shared" si="555"/>
        <v>553792.27025318029</v>
      </c>
      <c r="AD814" s="50">
        <f t="shared" si="578"/>
        <v>4182800.6304768762</v>
      </c>
      <c r="AE814" s="51">
        <f t="shared" si="579"/>
        <v>10</v>
      </c>
      <c r="AF814" s="51" t="str">
        <f t="shared" si="580"/>
        <v>S</v>
      </c>
      <c r="AG814" s="40">
        <f t="shared" si="581"/>
        <v>-122</v>
      </c>
      <c r="AH814" s="41">
        <f t="shared" si="582"/>
        <v>-23</v>
      </c>
      <c r="AI814" s="42">
        <f t="shared" si="583"/>
        <v>-20.565999999999999</v>
      </c>
      <c r="AJ814" s="40">
        <f t="shared" si="584"/>
        <v>37</v>
      </c>
      <c r="AK814" s="41">
        <f t="shared" si="585"/>
        <v>47</v>
      </c>
      <c r="AL814" s="42">
        <f t="shared" si="586"/>
        <v>27.55</v>
      </c>
      <c r="AM814" s="43" t="str">
        <f t="shared" si="587"/>
        <v>-37º -47' -27,55" S</v>
      </c>
      <c r="AN814" s="43" t="str">
        <f t="shared" si="588"/>
        <v>122º 23' 20,566" W</v>
      </c>
      <c r="AO814" s="43" t="str">
        <f t="shared" si="589"/>
        <v>10 S 553792 4182801</v>
      </c>
    </row>
    <row r="815" spans="5:41" x14ac:dyDescent="0.25">
      <c r="E815" s="53">
        <v>37.790388</v>
      </c>
      <c r="F815" s="53">
        <v>-122.387495</v>
      </c>
      <c r="G815" s="52">
        <f t="shared" si="557"/>
        <v>-2.1360647510180972</v>
      </c>
      <c r="H815" s="52">
        <f t="shared" si="558"/>
        <v>0.65956669620615482</v>
      </c>
      <c r="I815" s="52">
        <f t="shared" si="559"/>
        <v>10</v>
      </c>
      <c r="J815" s="52">
        <f t="shared" si="560"/>
        <v>-123</v>
      </c>
      <c r="K815" s="52">
        <f t="shared" si="561"/>
        <v>1.0690228934928214E-2</v>
      </c>
      <c r="L815" s="52">
        <f t="shared" si="562"/>
        <v>8.4478761400464709E-3</v>
      </c>
      <c r="M815" s="52">
        <f t="shared" si="563"/>
        <v>8.4480771140830486E-3</v>
      </c>
      <c r="N815" s="52">
        <f t="shared" si="564"/>
        <v>2.7671000184303907E-5</v>
      </c>
      <c r="O815" s="52">
        <f t="shared" si="575"/>
        <v>6383614.0067537595</v>
      </c>
      <c r="P815" s="52">
        <f t="shared" si="576"/>
        <v>1.5019338959487141E-7</v>
      </c>
      <c r="Q815" s="52">
        <f t="shared" si="565"/>
        <v>0.96849966565898826</v>
      </c>
      <c r="R815" s="52">
        <f t="shared" si="566"/>
        <v>0.60483523435391473</v>
      </c>
      <c r="S815" s="52">
        <f t="shared" si="567"/>
        <v>1.143816529035649</v>
      </c>
      <c r="T815" s="52">
        <f t="shared" si="568"/>
        <v>1.0090712053652153</v>
      </c>
      <c r="U815" s="52">
        <f t="shared" si="569"/>
        <v>1.8076933742852062</v>
      </c>
      <c r="V815" s="52">
        <f t="shared" si="556"/>
        <v>5.0546225567071803E-3</v>
      </c>
      <c r="W815" s="52">
        <f t="shared" si="570"/>
        <v>4.2582015317955055E-5</v>
      </c>
      <c r="X815" s="52">
        <f t="shared" si="571"/>
        <v>1.6740578955036711E-7</v>
      </c>
      <c r="Y815" s="52">
        <f t="shared" si="577"/>
        <v>4182558.5350197502</v>
      </c>
      <c r="Z815" s="38" t="str">
        <f t="shared" si="572"/>
        <v>S</v>
      </c>
      <c r="AA815" s="38" t="str">
        <f t="shared" si="573"/>
        <v>S</v>
      </c>
      <c r="AB815" s="38" t="str">
        <f t="shared" si="574"/>
        <v>U</v>
      </c>
      <c r="AC815" s="50">
        <f t="shared" si="555"/>
        <v>553929.26609553606</v>
      </c>
      <c r="AD815" s="50">
        <f t="shared" si="578"/>
        <v>4182735.1760306382</v>
      </c>
      <c r="AE815" s="51">
        <f t="shared" si="579"/>
        <v>10</v>
      </c>
      <c r="AF815" s="51" t="str">
        <f t="shared" si="580"/>
        <v>S</v>
      </c>
      <c r="AG815" s="40">
        <f t="shared" si="581"/>
        <v>-122</v>
      </c>
      <c r="AH815" s="41">
        <f t="shared" si="582"/>
        <v>-23</v>
      </c>
      <c r="AI815" s="42">
        <f t="shared" si="583"/>
        <v>-14.981999999999999</v>
      </c>
      <c r="AJ815" s="40">
        <f t="shared" si="584"/>
        <v>37</v>
      </c>
      <c r="AK815" s="41">
        <f t="shared" si="585"/>
        <v>47</v>
      </c>
      <c r="AL815" s="42">
        <f t="shared" si="586"/>
        <v>25.396999999999998</v>
      </c>
      <c r="AM815" s="43" t="str">
        <f t="shared" si="587"/>
        <v>-37º -47' -25,397" S</v>
      </c>
      <c r="AN815" s="43" t="str">
        <f t="shared" si="588"/>
        <v>122º 23' 14,982" W</v>
      </c>
      <c r="AO815" s="43" t="str">
        <f t="shared" si="589"/>
        <v>10 S 553929 4182735</v>
      </c>
    </row>
    <row r="816" spans="5:41" x14ac:dyDescent="0.25">
      <c r="E816" s="53">
        <v>37.790908999999999</v>
      </c>
      <c r="F816" s="53">
        <v>-122.398506</v>
      </c>
      <c r="G816" s="52">
        <f t="shared" si="557"/>
        <v>-2.1362569292220348</v>
      </c>
      <c r="H816" s="52">
        <f t="shared" si="558"/>
        <v>0.6595757893715577</v>
      </c>
      <c r="I816" s="52">
        <f t="shared" si="559"/>
        <v>10</v>
      </c>
      <c r="J816" s="52">
        <f t="shared" si="560"/>
        <v>-123</v>
      </c>
      <c r="K816" s="52">
        <f t="shared" si="561"/>
        <v>1.0498050730990638E-2</v>
      </c>
      <c r="L816" s="52">
        <f t="shared" si="562"/>
        <v>8.2959558387021657E-3</v>
      </c>
      <c r="M816" s="52">
        <f t="shared" si="563"/>
        <v>8.2961461637615381E-3</v>
      </c>
      <c r="N816" s="52">
        <f t="shared" si="564"/>
        <v>2.6685159648875967E-5</v>
      </c>
      <c r="O816" s="52">
        <f t="shared" si="575"/>
        <v>6383614.1954032509</v>
      </c>
      <c r="P816" s="52">
        <f t="shared" si="576"/>
        <v>1.4483774188332175E-7</v>
      </c>
      <c r="Q816" s="52">
        <f t="shared" si="565"/>
        <v>0.96850419416534017</v>
      </c>
      <c r="R816" s="52">
        <f t="shared" si="566"/>
        <v>0.60482953306715592</v>
      </c>
      <c r="S816" s="52">
        <f t="shared" si="567"/>
        <v>1.1438278864542277</v>
      </c>
      <c r="T816" s="52">
        <f t="shared" si="568"/>
        <v>1.0090782981074597</v>
      </c>
      <c r="U816" s="52">
        <f t="shared" si="569"/>
        <v>1.8077022331631627</v>
      </c>
      <c r="V816" s="52">
        <f t="shared" si="556"/>
        <v>5.0546225567071803E-3</v>
      </c>
      <c r="W816" s="52">
        <f t="shared" si="570"/>
        <v>4.2582015317955055E-5</v>
      </c>
      <c r="X816" s="52">
        <f t="shared" si="571"/>
        <v>1.6740578955036711E-7</v>
      </c>
      <c r="Y816" s="52">
        <f t="shared" si="577"/>
        <v>4182616.3389911535</v>
      </c>
      <c r="Z816" s="38" t="str">
        <f t="shared" si="572"/>
        <v>S</v>
      </c>
      <c r="AA816" s="38" t="str">
        <f t="shared" si="573"/>
        <v>S</v>
      </c>
      <c r="AB816" s="38" t="str">
        <f t="shared" si="574"/>
        <v>U</v>
      </c>
      <c r="AC816" s="50">
        <f t="shared" si="555"/>
        <v>552959.39897496812</v>
      </c>
      <c r="AD816" s="50">
        <f t="shared" si="578"/>
        <v>4182786.6867797673</v>
      </c>
      <c r="AE816" s="51">
        <f t="shared" si="579"/>
        <v>10</v>
      </c>
      <c r="AF816" s="51" t="str">
        <f t="shared" si="580"/>
        <v>S</v>
      </c>
      <c r="AG816" s="40">
        <f t="shared" si="581"/>
        <v>-122</v>
      </c>
      <c r="AH816" s="41">
        <f t="shared" si="582"/>
        <v>-23</v>
      </c>
      <c r="AI816" s="42">
        <f t="shared" si="583"/>
        <v>-54.622</v>
      </c>
      <c r="AJ816" s="40">
        <f t="shared" si="584"/>
        <v>37</v>
      </c>
      <c r="AK816" s="41">
        <f t="shared" si="585"/>
        <v>47</v>
      </c>
      <c r="AL816" s="42">
        <f t="shared" si="586"/>
        <v>27.271999999999998</v>
      </c>
      <c r="AM816" s="43" t="str">
        <f t="shared" si="587"/>
        <v>-37º -47' -27,272" S</v>
      </c>
      <c r="AN816" s="43" t="str">
        <f t="shared" si="588"/>
        <v>122º 23' 54,622" W</v>
      </c>
      <c r="AO816" s="43" t="str">
        <f t="shared" si="589"/>
        <v>10 S 552959 4182787</v>
      </c>
    </row>
    <row r="817" spans="5:41" x14ac:dyDescent="0.25">
      <c r="E817" s="53">
        <v>37.799584000000003</v>
      </c>
      <c r="F817" s="53">
        <v>-122.400038</v>
      </c>
      <c r="G817" s="52">
        <f t="shared" si="557"/>
        <v>-2.1362836676661749</v>
      </c>
      <c r="H817" s="52">
        <f t="shared" si="558"/>
        <v>0.65972719668416835</v>
      </c>
      <c r="I817" s="52">
        <f t="shared" si="559"/>
        <v>10</v>
      </c>
      <c r="J817" s="52">
        <f t="shared" si="560"/>
        <v>-123</v>
      </c>
      <c r="K817" s="52">
        <f t="shared" si="561"/>
        <v>1.0471312286850498E-2</v>
      </c>
      <c r="L817" s="52">
        <f t="shared" si="562"/>
        <v>8.2738552828900518E-3</v>
      </c>
      <c r="M817" s="52">
        <f t="shared" si="563"/>
        <v>8.2740440908697643E-3</v>
      </c>
      <c r="N817" s="52">
        <f t="shared" si="564"/>
        <v>2.6551461105195351E-5</v>
      </c>
      <c r="O817" s="52">
        <f t="shared" si="575"/>
        <v>6383617.3366760528</v>
      </c>
      <c r="P817" s="52">
        <f t="shared" si="576"/>
        <v>1.4403320489189033E-7</v>
      </c>
      <c r="Q817" s="52">
        <f t="shared" si="565"/>
        <v>0.9685795497659988</v>
      </c>
      <c r="R817" s="52">
        <f t="shared" si="566"/>
        <v>0.60473455584335389</v>
      </c>
      <c r="S817" s="52">
        <f t="shared" si="567"/>
        <v>1.1440169715671678</v>
      </c>
      <c r="T817" s="52">
        <f t="shared" si="568"/>
        <v>1.0091963676362143</v>
      </c>
      <c r="U817" s="52">
        <f t="shared" si="569"/>
        <v>1.807849684366144</v>
      </c>
      <c r="V817" s="52">
        <f t="shared" si="556"/>
        <v>5.0546225567071803E-3</v>
      </c>
      <c r="W817" s="52">
        <f t="shared" si="570"/>
        <v>4.2582015317955055E-5</v>
      </c>
      <c r="X817" s="52">
        <f t="shared" si="571"/>
        <v>1.6740578955036711E-7</v>
      </c>
      <c r="Y817" s="52">
        <f t="shared" si="577"/>
        <v>4183578.8146999436</v>
      </c>
      <c r="Z817" s="38" t="str">
        <f t="shared" si="572"/>
        <v>S</v>
      </c>
      <c r="AA817" s="38" t="str">
        <f t="shared" si="573"/>
        <v>S</v>
      </c>
      <c r="AB817" s="38" t="str">
        <f t="shared" si="574"/>
        <v>U</v>
      </c>
      <c r="AC817" s="50">
        <f t="shared" si="555"/>
        <v>552818.33383876283</v>
      </c>
      <c r="AD817" s="50">
        <f t="shared" si="578"/>
        <v>4183748.3090917817</v>
      </c>
      <c r="AE817" s="51">
        <f t="shared" si="579"/>
        <v>10</v>
      </c>
      <c r="AF817" s="51" t="str">
        <f t="shared" si="580"/>
        <v>S</v>
      </c>
      <c r="AG817" s="40">
        <f t="shared" si="581"/>
        <v>-122</v>
      </c>
      <c r="AH817" s="41">
        <f t="shared" si="582"/>
        <v>-24</v>
      </c>
      <c r="AI817" s="42">
        <f t="shared" si="583"/>
        <v>-0.13700000000000001</v>
      </c>
      <c r="AJ817" s="40">
        <f t="shared" si="584"/>
        <v>37</v>
      </c>
      <c r="AK817" s="41">
        <f t="shared" si="585"/>
        <v>47</v>
      </c>
      <c r="AL817" s="42">
        <f t="shared" si="586"/>
        <v>58.502000000000002</v>
      </c>
      <c r="AM817" s="43" t="str">
        <f t="shared" si="587"/>
        <v>-37º -47' -58,502" S</v>
      </c>
      <c r="AN817" s="43" t="str">
        <f t="shared" si="588"/>
        <v>122º 24' 0,137" W</v>
      </c>
      <c r="AO817" s="43" t="str">
        <f t="shared" si="589"/>
        <v>10 S 552818 4183748</v>
      </c>
    </row>
    <row r="818" spans="5:41" x14ac:dyDescent="0.25">
      <c r="E818" s="53">
        <v>37.783355999999998</v>
      </c>
      <c r="F818" s="53">
        <v>-122.40177199999999</v>
      </c>
      <c r="G818" s="52">
        <f t="shared" si="557"/>
        <v>-2.1363139316754047</v>
      </c>
      <c r="H818" s="52">
        <f t="shared" si="558"/>
        <v>0.65944396465315458</v>
      </c>
      <c r="I818" s="52">
        <f t="shared" si="559"/>
        <v>10</v>
      </c>
      <c r="J818" s="52">
        <f t="shared" si="560"/>
        <v>-123</v>
      </c>
      <c r="K818" s="52">
        <f t="shared" si="561"/>
        <v>1.0441048277620713E-2</v>
      </c>
      <c r="L818" s="52">
        <f t="shared" si="562"/>
        <v>8.2517553288657258E-3</v>
      </c>
      <c r="M818" s="52">
        <f t="shared" si="563"/>
        <v>8.2519426278903508E-3</v>
      </c>
      <c r="N818" s="52">
        <f t="shared" si="564"/>
        <v>2.6394358392800576E-5</v>
      </c>
      <c r="O818" s="52">
        <f t="shared" si="575"/>
        <v>6383611.4606167153</v>
      </c>
      <c r="P818" s="52">
        <f t="shared" si="576"/>
        <v>1.4332769953000097E-7</v>
      </c>
      <c r="Q818" s="52">
        <f t="shared" si="565"/>
        <v>0.96843851252295998</v>
      </c>
      <c r="R818" s="52">
        <f t="shared" si="566"/>
        <v>0.60491215402964893</v>
      </c>
      <c r="S818" s="52">
        <f t="shared" si="567"/>
        <v>1.1436632209146347</v>
      </c>
      <c r="T818" s="52">
        <f t="shared" si="568"/>
        <v>1.0089754541933882</v>
      </c>
      <c r="U818" s="52">
        <f t="shared" si="569"/>
        <v>1.8075737682672957</v>
      </c>
      <c r="V818" s="52">
        <f t="shared" si="556"/>
        <v>5.0546225567071803E-3</v>
      </c>
      <c r="W818" s="52">
        <f t="shared" si="570"/>
        <v>4.2582015317955055E-5</v>
      </c>
      <c r="X818" s="52">
        <f t="shared" si="571"/>
        <v>1.6740578955036711E-7</v>
      </c>
      <c r="Y818" s="52">
        <f t="shared" si="577"/>
        <v>4181778.3483293517</v>
      </c>
      <c r="Z818" s="38" t="str">
        <f t="shared" si="572"/>
        <v>S</v>
      </c>
      <c r="AA818" s="38" t="str">
        <f t="shared" si="573"/>
        <v>S</v>
      </c>
      <c r="AB818" s="38" t="str">
        <f t="shared" si="574"/>
        <v>U</v>
      </c>
      <c r="AC818" s="50">
        <f t="shared" ref="AC818:AC855" si="590">M818*O818*(1+P818/3)+500000</f>
        <v>552677.19804845285</v>
      </c>
      <c r="AD818" s="50">
        <f t="shared" si="578"/>
        <v>4181946.8396822331</v>
      </c>
      <c r="AE818" s="51">
        <f t="shared" si="579"/>
        <v>10</v>
      </c>
      <c r="AF818" s="51" t="str">
        <f t="shared" si="580"/>
        <v>S</v>
      </c>
      <c r="AG818" s="40">
        <f t="shared" si="581"/>
        <v>-122</v>
      </c>
      <c r="AH818" s="41">
        <f t="shared" si="582"/>
        <v>-24</v>
      </c>
      <c r="AI818" s="42">
        <f t="shared" si="583"/>
        <v>-6.3789999999999996</v>
      </c>
      <c r="AJ818" s="40">
        <f t="shared" si="584"/>
        <v>37</v>
      </c>
      <c r="AK818" s="41">
        <f t="shared" si="585"/>
        <v>47</v>
      </c>
      <c r="AL818" s="42">
        <f t="shared" si="586"/>
        <v>8.2000000000000003E-2</v>
      </c>
      <c r="AM818" s="43" t="str">
        <f t="shared" si="587"/>
        <v>-37º -47' -0,082" S</v>
      </c>
      <c r="AN818" s="43" t="str">
        <f t="shared" si="588"/>
        <v>122º 24' 6,379" W</v>
      </c>
      <c r="AO818" s="43" t="str">
        <f t="shared" si="589"/>
        <v>10 S 552677 4181947</v>
      </c>
    </row>
    <row r="819" spans="5:41" x14ac:dyDescent="0.25">
      <c r="E819" s="53">
        <v>37.794280000000001</v>
      </c>
      <c r="F819" s="53">
        <v>-122.39167</v>
      </c>
      <c r="G819" s="52">
        <f t="shared" si="557"/>
        <v>-2.1361376185143683</v>
      </c>
      <c r="H819" s="52">
        <f t="shared" si="558"/>
        <v>0.65963462442064247</v>
      </c>
      <c r="I819" s="52">
        <f t="shared" si="559"/>
        <v>10</v>
      </c>
      <c r="J819" s="52">
        <f t="shared" si="560"/>
        <v>-123</v>
      </c>
      <c r="K819" s="52">
        <f t="shared" si="561"/>
        <v>1.0617361438657102E-2</v>
      </c>
      <c r="L819" s="52">
        <f t="shared" si="562"/>
        <v>8.3898533437461575E-3</v>
      </c>
      <c r="M819" s="52">
        <f t="shared" si="563"/>
        <v>8.3900502049768528E-3</v>
      </c>
      <c r="N819" s="52">
        <f t="shared" si="564"/>
        <v>2.7296003133669977E-5</v>
      </c>
      <c r="O819" s="52">
        <f t="shared" si="575"/>
        <v>6383615.4160342561</v>
      </c>
      <c r="P819" s="52">
        <f t="shared" si="576"/>
        <v>1.4812161724346699E-7</v>
      </c>
      <c r="Q819" s="52">
        <f t="shared" si="565"/>
        <v>0.96853348698995501</v>
      </c>
      <c r="R819" s="52">
        <f t="shared" si="566"/>
        <v>0.60479263659382743</v>
      </c>
      <c r="S819" s="52">
        <f t="shared" si="567"/>
        <v>1.14390136791562</v>
      </c>
      <c r="T819" s="52">
        <f t="shared" si="568"/>
        <v>1.0091241850851718</v>
      </c>
      <c r="U819" s="52">
        <f t="shared" si="569"/>
        <v>1.8077595432570319</v>
      </c>
      <c r="V819" s="52">
        <f t="shared" si="556"/>
        <v>5.0546225567071803E-3</v>
      </c>
      <c r="W819" s="52">
        <f t="shared" si="570"/>
        <v>4.2582015317955055E-5</v>
      </c>
      <c r="X819" s="52">
        <f t="shared" si="571"/>
        <v>1.6740578955036711E-7</v>
      </c>
      <c r="Y819" s="52">
        <f t="shared" si="577"/>
        <v>4182990.3452332397</v>
      </c>
      <c r="Z819" s="38" t="str">
        <f t="shared" si="572"/>
        <v>S</v>
      </c>
      <c r="AA819" s="38" t="str">
        <f t="shared" si="573"/>
        <v>S</v>
      </c>
      <c r="AB819" s="38" t="str">
        <f t="shared" si="574"/>
        <v>U</v>
      </c>
      <c r="AC819" s="50">
        <f t="shared" si="590"/>
        <v>553558.85647419957</v>
      </c>
      <c r="AD819" s="50">
        <f t="shared" si="578"/>
        <v>4183164.5924454499</v>
      </c>
      <c r="AE819" s="51">
        <f t="shared" si="579"/>
        <v>10</v>
      </c>
      <c r="AF819" s="51" t="str">
        <f t="shared" si="580"/>
        <v>S</v>
      </c>
      <c r="AG819" s="40">
        <f t="shared" si="581"/>
        <v>-122</v>
      </c>
      <c r="AH819" s="41">
        <f t="shared" si="582"/>
        <v>-23</v>
      </c>
      <c r="AI819" s="42">
        <f t="shared" si="583"/>
        <v>-30.012</v>
      </c>
      <c r="AJ819" s="40">
        <f t="shared" si="584"/>
        <v>37</v>
      </c>
      <c r="AK819" s="41">
        <f t="shared" si="585"/>
        <v>47</v>
      </c>
      <c r="AL819" s="42">
        <f t="shared" si="586"/>
        <v>39.408000000000001</v>
      </c>
      <c r="AM819" s="43" t="str">
        <f t="shared" si="587"/>
        <v>-37º -47' -39,408" S</v>
      </c>
      <c r="AN819" s="43" t="str">
        <f t="shared" si="588"/>
        <v>122º 23' 30,012" W</v>
      </c>
      <c r="AO819" s="43" t="str">
        <f t="shared" si="589"/>
        <v>10 S 553559 4183165</v>
      </c>
    </row>
    <row r="820" spans="5:41" x14ac:dyDescent="0.25">
      <c r="E820" s="53">
        <v>37.794654000000001</v>
      </c>
      <c r="F820" s="53">
        <v>-122.398494</v>
      </c>
      <c r="G820" s="52">
        <f t="shared" si="557"/>
        <v>-2.1362567197825246</v>
      </c>
      <c r="H820" s="52">
        <f t="shared" si="558"/>
        <v>0.65964115195204498</v>
      </c>
      <c r="I820" s="52">
        <f t="shared" si="559"/>
        <v>10</v>
      </c>
      <c r="J820" s="52">
        <f t="shared" si="560"/>
        <v>-123</v>
      </c>
      <c r="K820" s="52">
        <f t="shared" si="561"/>
        <v>1.0498260170500817E-2</v>
      </c>
      <c r="L820" s="52">
        <f t="shared" si="562"/>
        <v>8.295700842903566E-3</v>
      </c>
      <c r="M820" s="52">
        <f t="shared" si="563"/>
        <v>8.2958911504128104E-3</v>
      </c>
      <c r="N820" s="52">
        <f t="shared" si="564"/>
        <v>2.6687121010726678E-5</v>
      </c>
      <c r="O820" s="52">
        <f t="shared" si="575"/>
        <v>6383615.5514610745</v>
      </c>
      <c r="P820" s="52">
        <f t="shared" si="576"/>
        <v>1.4481415655143134E-7</v>
      </c>
      <c r="Q820" s="52">
        <f t="shared" si="565"/>
        <v>0.96853673609420543</v>
      </c>
      <c r="R820" s="52">
        <f t="shared" si="566"/>
        <v>0.60478854224171574</v>
      </c>
      <c r="S820" s="52">
        <f t="shared" si="567"/>
        <v>1.1439095199991476</v>
      </c>
      <c r="T820" s="52">
        <f t="shared" si="568"/>
        <v>1.0091292755597896</v>
      </c>
      <c r="U820" s="52">
        <f t="shared" si="569"/>
        <v>1.8077659006334612</v>
      </c>
      <c r="V820" s="52">
        <f t="shared" si="556"/>
        <v>5.0546225567071803E-3</v>
      </c>
      <c r="W820" s="52">
        <f t="shared" si="570"/>
        <v>4.2582015317955055E-5</v>
      </c>
      <c r="X820" s="52">
        <f t="shared" si="571"/>
        <v>1.6740578955036711E-7</v>
      </c>
      <c r="Y820" s="52">
        <f t="shared" si="577"/>
        <v>4183031.8398577166</v>
      </c>
      <c r="Z820" s="38" t="str">
        <f t="shared" si="572"/>
        <v>S</v>
      </c>
      <c r="AA820" s="38" t="str">
        <f t="shared" si="573"/>
        <v>S</v>
      </c>
      <c r="AB820" s="38" t="str">
        <f t="shared" si="574"/>
        <v>U</v>
      </c>
      <c r="AC820" s="50">
        <f t="shared" si="590"/>
        <v>552957.78231734887</v>
      </c>
      <c r="AD820" s="50">
        <f t="shared" si="578"/>
        <v>4183202.2002030951</v>
      </c>
      <c r="AE820" s="51">
        <f t="shared" si="579"/>
        <v>10</v>
      </c>
      <c r="AF820" s="51" t="str">
        <f t="shared" si="580"/>
        <v>S</v>
      </c>
      <c r="AG820" s="40">
        <f t="shared" si="581"/>
        <v>-122</v>
      </c>
      <c r="AH820" s="41">
        <f t="shared" si="582"/>
        <v>-23</v>
      </c>
      <c r="AI820" s="42">
        <f t="shared" si="583"/>
        <v>-54.578000000000003</v>
      </c>
      <c r="AJ820" s="40">
        <f t="shared" si="584"/>
        <v>37</v>
      </c>
      <c r="AK820" s="41">
        <f t="shared" si="585"/>
        <v>47</v>
      </c>
      <c r="AL820" s="42">
        <f t="shared" si="586"/>
        <v>40.753999999999998</v>
      </c>
      <c r="AM820" s="43" t="str">
        <f t="shared" si="587"/>
        <v>-37º -47' -40,754" S</v>
      </c>
      <c r="AN820" s="43" t="str">
        <f t="shared" si="588"/>
        <v>122º 23' 54,578" W</v>
      </c>
      <c r="AO820" s="43" t="str">
        <f t="shared" si="589"/>
        <v>10 S 552958 4183202</v>
      </c>
    </row>
    <row r="821" spans="5:41" x14ac:dyDescent="0.25">
      <c r="E821" s="53">
        <v>37.804650000000002</v>
      </c>
      <c r="F821" s="53">
        <v>-122.41929500000001</v>
      </c>
      <c r="G821" s="52">
        <f t="shared" si="557"/>
        <v>-2.1366197657202317</v>
      </c>
      <c r="H821" s="52">
        <f t="shared" si="558"/>
        <v>0.65981561506407438</v>
      </c>
      <c r="I821" s="52">
        <f t="shared" si="559"/>
        <v>10</v>
      </c>
      <c r="J821" s="52">
        <f t="shared" si="560"/>
        <v>-123</v>
      </c>
      <c r="K821" s="52">
        <f t="shared" si="561"/>
        <v>1.0135214232793732E-2</v>
      </c>
      <c r="L821" s="52">
        <f t="shared" si="562"/>
        <v>8.0077490556403463E-3</v>
      </c>
      <c r="M821" s="52">
        <f t="shared" si="563"/>
        <v>8.0079202253128326E-3</v>
      </c>
      <c r="N821" s="52">
        <f t="shared" si="564"/>
        <v>2.4875458240924964E-5</v>
      </c>
      <c r="O821" s="52">
        <f t="shared" si="575"/>
        <v>6383619.1712220814</v>
      </c>
      <c r="P821" s="52">
        <f t="shared" si="576"/>
        <v>1.3489841987532242E-7</v>
      </c>
      <c r="Q821" s="52">
        <f t="shared" si="565"/>
        <v>0.96862351462246443</v>
      </c>
      <c r="R821" s="52">
        <f t="shared" si="566"/>
        <v>0.60467905036045067</v>
      </c>
      <c r="S821" s="52">
        <f t="shared" si="567"/>
        <v>1.1441273723753067</v>
      </c>
      <c r="T821" s="52">
        <f t="shared" si="568"/>
        <v>1.0092652918715928</v>
      </c>
      <c r="U821" s="52">
        <f t="shared" si="569"/>
        <v>1.8079357444287474</v>
      </c>
      <c r="V821" s="52">
        <f t="shared" si="556"/>
        <v>5.0546225567071803E-3</v>
      </c>
      <c r="W821" s="52">
        <f t="shared" si="570"/>
        <v>4.2582015317955055E-5</v>
      </c>
      <c r="X821" s="52">
        <f t="shared" si="571"/>
        <v>1.6740578955036711E-7</v>
      </c>
      <c r="Y821" s="52">
        <f t="shared" si="577"/>
        <v>4184140.8789814045</v>
      </c>
      <c r="Z821" s="38" t="str">
        <f t="shared" si="572"/>
        <v>S</v>
      </c>
      <c r="AA821" s="38" t="str">
        <f t="shared" si="573"/>
        <v>S</v>
      </c>
      <c r="AB821" s="38" t="str">
        <f t="shared" si="574"/>
        <v>U</v>
      </c>
      <c r="AC821" s="50">
        <f t="shared" si="590"/>
        <v>551119.51537057117</v>
      </c>
      <c r="AD821" s="50">
        <f t="shared" si="578"/>
        <v>4184299.6744549456</v>
      </c>
      <c r="AE821" s="51">
        <f t="shared" si="579"/>
        <v>10</v>
      </c>
      <c r="AF821" s="51" t="str">
        <f t="shared" si="580"/>
        <v>S</v>
      </c>
      <c r="AG821" s="40">
        <f t="shared" si="581"/>
        <v>-122</v>
      </c>
      <c r="AH821" s="41">
        <f t="shared" si="582"/>
        <v>-25</v>
      </c>
      <c r="AI821" s="42">
        <f t="shared" si="583"/>
        <v>-9.4619999999999997</v>
      </c>
      <c r="AJ821" s="40">
        <f t="shared" si="584"/>
        <v>37</v>
      </c>
      <c r="AK821" s="41">
        <f t="shared" si="585"/>
        <v>48</v>
      </c>
      <c r="AL821" s="42">
        <f t="shared" si="586"/>
        <v>16.739999999999998</v>
      </c>
      <c r="AM821" s="43" t="str">
        <f t="shared" si="587"/>
        <v>-37º -48' -16,74" S</v>
      </c>
      <c r="AN821" s="43" t="str">
        <f t="shared" si="588"/>
        <v>122º 25' 9,462" W</v>
      </c>
      <c r="AO821" s="43" t="str">
        <f t="shared" si="589"/>
        <v>10 S 551120 4184300</v>
      </c>
    </row>
    <row r="822" spans="5:41" x14ac:dyDescent="0.25">
      <c r="E822" s="53">
        <v>37.788277999999998</v>
      </c>
      <c r="F822" s="53">
        <v>-122.404411</v>
      </c>
      <c r="G822" s="52">
        <f t="shared" si="557"/>
        <v>-2.1363599909143645</v>
      </c>
      <c r="H822" s="52">
        <f t="shared" si="558"/>
        <v>0.65952986975893768</v>
      </c>
      <c r="I822" s="52">
        <f t="shared" si="559"/>
        <v>10</v>
      </c>
      <c r="J822" s="52">
        <f t="shared" si="560"/>
        <v>-123</v>
      </c>
      <c r="K822" s="52">
        <f t="shared" si="561"/>
        <v>1.0394989038660984E-2</v>
      </c>
      <c r="L822" s="52">
        <f t="shared" si="562"/>
        <v>8.214808035874939E-3</v>
      </c>
      <c r="M822" s="52">
        <f t="shared" si="563"/>
        <v>8.214992830182186E-3</v>
      </c>
      <c r="N822" s="52">
        <f t="shared" si="564"/>
        <v>2.6163152539004919E-5</v>
      </c>
      <c r="O822" s="52">
        <f t="shared" si="575"/>
        <v>6383613.2427506121</v>
      </c>
      <c r="P822" s="52">
        <f t="shared" si="576"/>
        <v>1.4202809415181761E-7</v>
      </c>
      <c r="Q822" s="52">
        <f t="shared" si="565"/>
        <v>0.96848132236730122</v>
      </c>
      <c r="R822" s="52">
        <f t="shared" si="566"/>
        <v>0.60485832074891688</v>
      </c>
      <c r="S822" s="52">
        <f t="shared" si="567"/>
        <v>1.1437705309425883</v>
      </c>
      <c r="T822" s="52">
        <f t="shared" si="568"/>
        <v>1.0090424783941705</v>
      </c>
      <c r="U822" s="52">
        <f t="shared" si="569"/>
        <v>1.8076574928470539</v>
      </c>
      <c r="V822" s="52">
        <f t="shared" si="556"/>
        <v>5.0546225567071803E-3</v>
      </c>
      <c r="W822" s="52">
        <f t="shared" si="570"/>
        <v>4.2582015317955055E-5</v>
      </c>
      <c r="X822" s="52">
        <f t="shared" si="571"/>
        <v>1.6740578955036711E-7</v>
      </c>
      <c r="Y822" s="52">
        <f t="shared" si="577"/>
        <v>4182324.4345353772</v>
      </c>
      <c r="Z822" s="38" t="str">
        <f t="shared" si="572"/>
        <v>S</v>
      </c>
      <c r="AA822" s="38" t="str">
        <f t="shared" si="573"/>
        <v>S</v>
      </c>
      <c r="AB822" s="38" t="str">
        <f t="shared" si="574"/>
        <v>U</v>
      </c>
      <c r="AC822" s="50">
        <f t="shared" si="590"/>
        <v>552441.33950256673</v>
      </c>
      <c r="AD822" s="50">
        <f t="shared" si="578"/>
        <v>4182491.450006118</v>
      </c>
      <c r="AE822" s="51">
        <f t="shared" si="579"/>
        <v>10</v>
      </c>
      <c r="AF822" s="51" t="str">
        <f t="shared" si="580"/>
        <v>S</v>
      </c>
      <c r="AG822" s="40">
        <f t="shared" si="581"/>
        <v>-122</v>
      </c>
      <c r="AH822" s="41">
        <f t="shared" si="582"/>
        <v>-24</v>
      </c>
      <c r="AI822" s="42">
        <f t="shared" si="583"/>
        <v>-15.88</v>
      </c>
      <c r="AJ822" s="40">
        <f t="shared" si="584"/>
        <v>37</v>
      </c>
      <c r="AK822" s="41">
        <f t="shared" si="585"/>
        <v>47</v>
      </c>
      <c r="AL822" s="42">
        <f t="shared" si="586"/>
        <v>17.800999999999998</v>
      </c>
      <c r="AM822" s="43" t="str">
        <f t="shared" si="587"/>
        <v>-37º -47' -17,801" S</v>
      </c>
      <c r="AN822" s="43" t="str">
        <f t="shared" si="588"/>
        <v>122º 24' 15,88" W</v>
      </c>
      <c r="AO822" s="43" t="str">
        <f t="shared" si="589"/>
        <v>10 S 552441 4182491</v>
      </c>
    </row>
    <row r="823" spans="5:41" x14ac:dyDescent="0.25">
      <c r="E823" s="53">
        <v>37.803550999999999</v>
      </c>
      <c r="F823" s="53">
        <v>-122.428167</v>
      </c>
      <c r="G823" s="52">
        <f t="shared" si="557"/>
        <v>-2.1367746113314685</v>
      </c>
      <c r="H823" s="52">
        <f t="shared" si="558"/>
        <v>0.65979643389559484</v>
      </c>
      <c r="I823" s="52">
        <f t="shared" si="559"/>
        <v>10</v>
      </c>
      <c r="J823" s="52">
        <f t="shared" si="560"/>
        <v>-123</v>
      </c>
      <c r="K823" s="52">
        <f t="shared" si="561"/>
        <v>9.9803686215569343E-3</v>
      </c>
      <c r="L823" s="52">
        <f t="shared" si="562"/>
        <v>7.885528251556086E-3</v>
      </c>
      <c r="M823" s="52">
        <f t="shared" si="563"/>
        <v>7.8856917024594034E-3</v>
      </c>
      <c r="N823" s="52">
        <f t="shared" si="564"/>
        <v>2.4120916414238636E-5</v>
      </c>
      <c r="O823" s="52">
        <f t="shared" si="575"/>
        <v>6383618.7732349932</v>
      </c>
      <c r="P823" s="52">
        <f t="shared" si="576"/>
        <v>1.3081570907184896E-7</v>
      </c>
      <c r="Q823" s="52">
        <f t="shared" si="565"/>
        <v>0.96861397961577611</v>
      </c>
      <c r="R823" s="52">
        <f t="shared" si="566"/>
        <v>0.60469109408777921</v>
      </c>
      <c r="S823" s="52">
        <f t="shared" si="567"/>
        <v>1.1441034237034828</v>
      </c>
      <c r="T823" s="52">
        <f t="shared" si="568"/>
        <v>1.0092503412995568</v>
      </c>
      <c r="U823" s="52">
        <f t="shared" si="569"/>
        <v>1.807917077873386</v>
      </c>
      <c r="V823" s="52">
        <f t="shared" si="556"/>
        <v>5.0546225567071803E-3</v>
      </c>
      <c r="W823" s="52">
        <f t="shared" si="570"/>
        <v>4.2582015317955055E-5</v>
      </c>
      <c r="X823" s="52">
        <f t="shared" si="571"/>
        <v>1.6740578955036711E-7</v>
      </c>
      <c r="Y823" s="52">
        <f t="shared" si="577"/>
        <v>4184018.9467165326</v>
      </c>
      <c r="Z823" s="38" t="str">
        <f t="shared" si="572"/>
        <v>S</v>
      </c>
      <c r="AA823" s="38" t="str">
        <f t="shared" si="573"/>
        <v>S</v>
      </c>
      <c r="AB823" s="38" t="str">
        <f t="shared" si="574"/>
        <v>U</v>
      </c>
      <c r="AC823" s="50">
        <f t="shared" si="590"/>
        <v>550339.25178681815</v>
      </c>
      <c r="AD823" s="50">
        <f t="shared" si="578"/>
        <v>4184172.9254715252</v>
      </c>
      <c r="AE823" s="51">
        <f t="shared" si="579"/>
        <v>10</v>
      </c>
      <c r="AF823" s="51" t="str">
        <f t="shared" si="580"/>
        <v>S</v>
      </c>
      <c r="AG823" s="40">
        <f t="shared" si="581"/>
        <v>-122</v>
      </c>
      <c r="AH823" s="41">
        <f t="shared" si="582"/>
        <v>-25</v>
      </c>
      <c r="AI823" s="42">
        <f t="shared" si="583"/>
        <v>-41.401000000000003</v>
      </c>
      <c r="AJ823" s="40">
        <f t="shared" si="584"/>
        <v>37</v>
      </c>
      <c r="AK823" s="41">
        <f t="shared" si="585"/>
        <v>48</v>
      </c>
      <c r="AL823" s="42">
        <f t="shared" si="586"/>
        <v>12.784000000000001</v>
      </c>
      <c r="AM823" s="43" t="str">
        <f t="shared" si="587"/>
        <v>-37º -48' -12,784" S</v>
      </c>
      <c r="AN823" s="43" t="str">
        <f t="shared" si="588"/>
        <v>122º 25' 41,401" W</v>
      </c>
      <c r="AO823" s="43" t="str">
        <f t="shared" si="589"/>
        <v>10 S 550339 4184173</v>
      </c>
    </row>
    <row r="824" spans="5:41" x14ac:dyDescent="0.25">
      <c r="E824" s="53">
        <v>37.784042358397997</v>
      </c>
      <c r="F824" s="53">
        <v>-122.40623474121</v>
      </c>
      <c r="G824" s="52">
        <f t="shared" si="557"/>
        <v>-2.1363918212031834</v>
      </c>
      <c r="H824" s="52">
        <f t="shared" si="558"/>
        <v>0.65945594386704842</v>
      </c>
      <c r="I824" s="52">
        <f t="shared" si="559"/>
        <v>10</v>
      </c>
      <c r="J824" s="52">
        <f t="shared" si="560"/>
        <v>-123</v>
      </c>
      <c r="K824" s="52">
        <f t="shared" si="561"/>
        <v>1.0363158749842061E-2</v>
      </c>
      <c r="L824" s="52">
        <f t="shared" si="562"/>
        <v>8.1901239347245275E-3</v>
      </c>
      <c r="M824" s="52">
        <f t="shared" si="563"/>
        <v>8.1903070681614027E-3</v>
      </c>
      <c r="N824" s="52">
        <f t="shared" si="564"/>
        <v>2.600217759329837E-5</v>
      </c>
      <c r="O824" s="52">
        <f t="shared" si="575"/>
        <v>6383611.7091252189</v>
      </c>
      <c r="P824" s="52">
        <f t="shared" si="576"/>
        <v>1.4119198155460355E-7</v>
      </c>
      <c r="Q824" s="52">
        <f t="shared" si="565"/>
        <v>0.96844448394489691</v>
      </c>
      <c r="R824" s="52">
        <f t="shared" si="566"/>
        <v>0.60490464884975925</v>
      </c>
      <c r="S824" s="52">
        <f t="shared" si="567"/>
        <v>1.1436781858394969</v>
      </c>
      <c r="T824" s="52">
        <f t="shared" si="568"/>
        <v>1.0089848015920624</v>
      </c>
      <c r="U824" s="52">
        <f t="shared" si="569"/>
        <v>1.8075854454207434</v>
      </c>
      <c r="V824" s="52">
        <f t="shared" si="556"/>
        <v>5.0546225567071803E-3</v>
      </c>
      <c r="W824" s="52">
        <f t="shared" si="570"/>
        <v>4.2582015317955055E-5</v>
      </c>
      <c r="X824" s="52">
        <f t="shared" si="571"/>
        <v>1.6740578955036711E-7</v>
      </c>
      <c r="Y824" s="52">
        <f t="shared" si="577"/>
        <v>4181854.4984143721</v>
      </c>
      <c r="Z824" s="38" t="str">
        <f t="shared" si="572"/>
        <v>S</v>
      </c>
      <c r="AA824" s="38" t="str">
        <f t="shared" si="573"/>
        <v>S</v>
      </c>
      <c r="AB824" s="38" t="str">
        <f t="shared" si="574"/>
        <v>U</v>
      </c>
      <c r="AC824" s="50">
        <f t="shared" si="590"/>
        <v>552283.74256232777</v>
      </c>
      <c r="AD824" s="50">
        <f t="shared" si="578"/>
        <v>4182020.4862431558</v>
      </c>
      <c r="AE824" s="51">
        <f t="shared" si="579"/>
        <v>10</v>
      </c>
      <c r="AF824" s="51" t="str">
        <f t="shared" si="580"/>
        <v>S</v>
      </c>
      <c r="AG824" s="40">
        <f t="shared" si="581"/>
        <v>-122</v>
      </c>
      <c r="AH824" s="41">
        <f t="shared" si="582"/>
        <v>-24</v>
      </c>
      <c r="AI824" s="42">
        <f t="shared" si="583"/>
        <v>-22.445</v>
      </c>
      <c r="AJ824" s="40">
        <f t="shared" si="584"/>
        <v>37</v>
      </c>
      <c r="AK824" s="41">
        <f t="shared" si="585"/>
        <v>47</v>
      </c>
      <c r="AL824" s="42">
        <f t="shared" si="586"/>
        <v>2.552</v>
      </c>
      <c r="AM824" s="43" t="str">
        <f t="shared" si="587"/>
        <v>-37º -47' -2,552" S</v>
      </c>
      <c r="AN824" s="43" t="str">
        <f t="shared" si="588"/>
        <v>122º 24' 22,445" W</v>
      </c>
      <c r="AO824" s="43" t="str">
        <f t="shared" si="589"/>
        <v>10 S 552284 4182020</v>
      </c>
    </row>
    <row r="825" spans="5:41" x14ac:dyDescent="0.25">
      <c r="E825" s="53">
        <v>37.799149</v>
      </c>
      <c r="F825" s="53">
        <v>-122.424491</v>
      </c>
      <c r="G825" s="52">
        <f t="shared" si="557"/>
        <v>-2.1367104530281651</v>
      </c>
      <c r="H825" s="52">
        <f t="shared" si="558"/>
        <v>0.65971960450192213</v>
      </c>
      <c r="I825" s="52">
        <f t="shared" si="559"/>
        <v>10</v>
      </c>
      <c r="J825" s="52">
        <f t="shared" si="560"/>
        <v>-123</v>
      </c>
      <c r="K825" s="52">
        <f t="shared" si="561"/>
        <v>1.0044526924860353E-2</v>
      </c>
      <c r="L825" s="52">
        <f t="shared" si="562"/>
        <v>7.9366912742846463E-3</v>
      </c>
      <c r="M825" s="52">
        <f t="shared" si="563"/>
        <v>7.9368579274708903E-3</v>
      </c>
      <c r="N825" s="52">
        <f t="shared" si="564"/>
        <v>2.4431077000786061E-5</v>
      </c>
      <c r="O825" s="52">
        <f t="shared" si="575"/>
        <v>6383617.1791538503</v>
      </c>
      <c r="P825" s="52">
        <f t="shared" si="576"/>
        <v>1.3253460571726971E-7</v>
      </c>
      <c r="Q825" s="52">
        <f t="shared" si="565"/>
        <v>0.9685757732428798</v>
      </c>
      <c r="R825" s="52">
        <f t="shared" si="566"/>
        <v>0.60473932050004442</v>
      </c>
      <c r="S825" s="52">
        <f t="shared" si="567"/>
        <v>1.144007491123362</v>
      </c>
      <c r="T825" s="52">
        <f t="shared" si="568"/>
        <v>1.0091904484675327</v>
      </c>
      <c r="U825" s="52">
        <f t="shared" si="569"/>
        <v>1.8078422930332907</v>
      </c>
      <c r="V825" s="52">
        <f t="shared" si="556"/>
        <v>5.0546225567071803E-3</v>
      </c>
      <c r="W825" s="52">
        <f t="shared" si="570"/>
        <v>4.2582015317955055E-5</v>
      </c>
      <c r="X825" s="52">
        <f t="shared" si="571"/>
        <v>1.6740578955036711E-7</v>
      </c>
      <c r="Y825" s="52">
        <f t="shared" si="577"/>
        <v>4183530.5521954061</v>
      </c>
      <c r="Z825" s="38" t="str">
        <f t="shared" si="572"/>
        <v>S</v>
      </c>
      <c r="AA825" s="38" t="str">
        <f t="shared" si="573"/>
        <v>S</v>
      </c>
      <c r="AB825" s="38" t="str">
        <f t="shared" si="574"/>
        <v>U</v>
      </c>
      <c r="AC825" s="50">
        <f t="shared" si="590"/>
        <v>550665.86485263333</v>
      </c>
      <c r="AD825" s="50">
        <f t="shared" si="578"/>
        <v>4183686.5108589232</v>
      </c>
      <c r="AE825" s="51">
        <f t="shared" si="579"/>
        <v>10</v>
      </c>
      <c r="AF825" s="51" t="str">
        <f t="shared" si="580"/>
        <v>S</v>
      </c>
      <c r="AG825" s="40">
        <f t="shared" si="581"/>
        <v>-122</v>
      </c>
      <c r="AH825" s="41">
        <f t="shared" si="582"/>
        <v>-25</v>
      </c>
      <c r="AI825" s="42">
        <f t="shared" si="583"/>
        <v>-28.167999999999999</v>
      </c>
      <c r="AJ825" s="40">
        <f t="shared" si="584"/>
        <v>37</v>
      </c>
      <c r="AK825" s="41">
        <f t="shared" si="585"/>
        <v>47</v>
      </c>
      <c r="AL825" s="42">
        <f t="shared" si="586"/>
        <v>56.936</v>
      </c>
      <c r="AM825" s="43" t="str">
        <f t="shared" si="587"/>
        <v>-37º -47' -56,936" S</v>
      </c>
      <c r="AN825" s="43" t="str">
        <f t="shared" si="588"/>
        <v>122º 25' 28,168" W</v>
      </c>
      <c r="AO825" s="43" t="str">
        <f t="shared" si="589"/>
        <v>10 S 550666 4183687</v>
      </c>
    </row>
    <row r="826" spans="5:41" x14ac:dyDescent="0.25">
      <c r="E826" s="53">
        <v>37.795028686522997</v>
      </c>
      <c r="F826" s="53">
        <v>-122.39387512207</v>
      </c>
      <c r="G826" s="52">
        <f t="shared" si="557"/>
        <v>-2.136176105154898</v>
      </c>
      <c r="H826" s="52">
        <f t="shared" si="558"/>
        <v>0.65964769146553404</v>
      </c>
      <c r="I826" s="52">
        <f t="shared" si="559"/>
        <v>10</v>
      </c>
      <c r="J826" s="52">
        <f t="shared" si="560"/>
        <v>-123</v>
      </c>
      <c r="K826" s="52">
        <f t="shared" si="561"/>
        <v>1.0578874798127469E-2</v>
      </c>
      <c r="L826" s="52">
        <f t="shared" si="562"/>
        <v>8.3593575718024365E-3</v>
      </c>
      <c r="M826" s="52">
        <f t="shared" si="563"/>
        <v>8.3595522940897449E-3</v>
      </c>
      <c r="N826" s="52">
        <f t="shared" si="564"/>
        <v>2.7098649325929536E-5</v>
      </c>
      <c r="O826" s="52">
        <f t="shared" si="575"/>
        <v>6383615.6871369509</v>
      </c>
      <c r="P826" s="52">
        <f t="shared" si="576"/>
        <v>1.4704374721301294E-7</v>
      </c>
      <c r="Q826" s="52">
        <f t="shared" si="565"/>
        <v>0.96853999099705923</v>
      </c>
      <c r="R826" s="52">
        <f t="shared" si="566"/>
        <v>0.6047844402087641</v>
      </c>
      <c r="S826" s="52">
        <f t="shared" si="567"/>
        <v>1.1439176869640637</v>
      </c>
      <c r="T826" s="52">
        <f t="shared" si="568"/>
        <v>1.0091343752752389</v>
      </c>
      <c r="U826" s="52">
        <f t="shared" si="569"/>
        <v>1.8077722694860106</v>
      </c>
      <c r="V826" s="52">
        <f t="shared" si="556"/>
        <v>5.0546225567071803E-3</v>
      </c>
      <c r="W826" s="52">
        <f t="shared" si="570"/>
        <v>4.2582015317955055E-5</v>
      </c>
      <c r="X826" s="52">
        <f t="shared" si="571"/>
        <v>1.6740578955036711E-7</v>
      </c>
      <c r="Y826" s="52">
        <f t="shared" si="577"/>
        <v>4183073.4106533276</v>
      </c>
      <c r="Z826" s="38" t="str">
        <f t="shared" si="572"/>
        <v>S</v>
      </c>
      <c r="AA826" s="38" t="str">
        <f t="shared" si="573"/>
        <v>S</v>
      </c>
      <c r="AB826" s="38" t="str">
        <f t="shared" si="574"/>
        <v>U</v>
      </c>
      <c r="AC826" s="50">
        <f t="shared" si="590"/>
        <v>553364.17177761544</v>
      </c>
      <c r="AD826" s="50">
        <f t="shared" si="578"/>
        <v>4183246.3980417014</v>
      </c>
      <c r="AE826" s="51">
        <f t="shared" si="579"/>
        <v>10</v>
      </c>
      <c r="AF826" s="51" t="str">
        <f t="shared" si="580"/>
        <v>S</v>
      </c>
      <c r="AG826" s="40">
        <f t="shared" si="581"/>
        <v>-122</v>
      </c>
      <c r="AH826" s="41">
        <f t="shared" si="582"/>
        <v>-23</v>
      </c>
      <c r="AI826" s="42">
        <f t="shared" si="583"/>
        <v>-37.950000000000003</v>
      </c>
      <c r="AJ826" s="40">
        <f t="shared" si="584"/>
        <v>37</v>
      </c>
      <c r="AK826" s="41">
        <f t="shared" si="585"/>
        <v>47</v>
      </c>
      <c r="AL826" s="42">
        <f t="shared" si="586"/>
        <v>42.103000000000002</v>
      </c>
      <c r="AM826" s="43" t="str">
        <f t="shared" si="587"/>
        <v>-37º -47' -42,103" S</v>
      </c>
      <c r="AN826" s="43" t="str">
        <f t="shared" si="588"/>
        <v>122º 23' 37,95" W</v>
      </c>
      <c r="AO826" s="43" t="str">
        <f t="shared" si="589"/>
        <v>10 S 553364 4183246</v>
      </c>
    </row>
    <row r="827" spans="5:41" x14ac:dyDescent="0.25">
      <c r="E827" s="53">
        <v>37.786693999999997</v>
      </c>
      <c r="F827" s="53">
        <v>-122.405298</v>
      </c>
      <c r="G827" s="52">
        <f t="shared" si="557"/>
        <v>-2.13637547198483</v>
      </c>
      <c r="H827" s="52">
        <f t="shared" si="558"/>
        <v>0.65950222374358614</v>
      </c>
      <c r="I827" s="52">
        <f t="shared" si="559"/>
        <v>10</v>
      </c>
      <c r="J827" s="52">
        <f t="shared" si="560"/>
        <v>-123</v>
      </c>
      <c r="K827" s="52">
        <f t="shared" si="561"/>
        <v>1.0379507968195423E-2</v>
      </c>
      <c r="L827" s="52">
        <f t="shared" si="562"/>
        <v>8.2027501317386772E-3</v>
      </c>
      <c r="M827" s="52">
        <f t="shared" si="563"/>
        <v>8.2029341134805672E-3</v>
      </c>
      <c r="N827" s="52">
        <f t="shared" si="564"/>
        <v>2.608490906785832E-5</v>
      </c>
      <c r="O827" s="52">
        <f t="shared" si="575"/>
        <v>6383612.669214814</v>
      </c>
      <c r="P827" s="52">
        <f t="shared" si="576"/>
        <v>1.4161750751569542E-7</v>
      </c>
      <c r="Q827" s="52">
        <f t="shared" si="565"/>
        <v>0.96846754840582061</v>
      </c>
      <c r="R827" s="52">
        <f t="shared" si="566"/>
        <v>0.60487564851118769</v>
      </c>
      <c r="S827" s="52">
        <f t="shared" si="567"/>
        <v>1.1437359979464965</v>
      </c>
      <c r="T827" s="52">
        <f t="shared" si="568"/>
        <v>1.0090209105876693</v>
      </c>
      <c r="U827" s="52">
        <f t="shared" si="569"/>
        <v>1.8076305522204077</v>
      </c>
      <c r="V827" s="52">
        <f t="shared" si="556"/>
        <v>5.0546225567071803E-3</v>
      </c>
      <c r="W827" s="52">
        <f t="shared" si="570"/>
        <v>4.2582015317955055E-5</v>
      </c>
      <c r="X827" s="52">
        <f t="shared" si="571"/>
        <v>1.6740578955036711E-7</v>
      </c>
      <c r="Y827" s="52">
        <f t="shared" si="577"/>
        <v>4182148.6928051864</v>
      </c>
      <c r="Z827" s="38" t="str">
        <f t="shared" si="572"/>
        <v>S</v>
      </c>
      <c r="AA827" s="38" t="str">
        <f t="shared" si="573"/>
        <v>S</v>
      </c>
      <c r="AB827" s="38" t="str">
        <f t="shared" si="574"/>
        <v>U</v>
      </c>
      <c r="AC827" s="50">
        <f t="shared" si="590"/>
        <v>552364.356603452</v>
      </c>
      <c r="AD827" s="50">
        <f t="shared" si="578"/>
        <v>4182315.2087847688</v>
      </c>
      <c r="AE827" s="51">
        <f t="shared" si="579"/>
        <v>10</v>
      </c>
      <c r="AF827" s="51" t="str">
        <f t="shared" si="580"/>
        <v>S</v>
      </c>
      <c r="AG827" s="40">
        <f t="shared" si="581"/>
        <v>-122</v>
      </c>
      <c r="AH827" s="41">
        <f t="shared" si="582"/>
        <v>-24</v>
      </c>
      <c r="AI827" s="42">
        <f t="shared" si="583"/>
        <v>-19.073</v>
      </c>
      <c r="AJ827" s="40">
        <f t="shared" si="584"/>
        <v>37</v>
      </c>
      <c r="AK827" s="41">
        <f t="shared" si="585"/>
        <v>47</v>
      </c>
      <c r="AL827" s="42">
        <f t="shared" si="586"/>
        <v>12.098000000000001</v>
      </c>
      <c r="AM827" s="43" t="str">
        <f t="shared" si="587"/>
        <v>-37º -47' -12,098" S</v>
      </c>
      <c r="AN827" s="43" t="str">
        <f t="shared" si="588"/>
        <v>122º 24' 19,073" W</v>
      </c>
      <c r="AO827" s="43" t="str">
        <f t="shared" si="589"/>
        <v>10 S 552364 4182315</v>
      </c>
    </row>
    <row r="828" spans="5:41" x14ac:dyDescent="0.25">
      <c r="E828" s="53">
        <v>37.804642000000001</v>
      </c>
      <c r="F828" s="53">
        <v>-122.403165</v>
      </c>
      <c r="G828" s="52">
        <f t="shared" si="557"/>
        <v>-2.1363382441118848</v>
      </c>
      <c r="H828" s="52">
        <f t="shared" si="558"/>
        <v>0.65981547543773422</v>
      </c>
      <c r="I828" s="52">
        <f t="shared" si="559"/>
        <v>10</v>
      </c>
      <c r="J828" s="52">
        <f t="shared" si="560"/>
        <v>-123</v>
      </c>
      <c r="K828" s="52">
        <f t="shared" si="561"/>
        <v>1.0416735841140667E-2</v>
      </c>
      <c r="L828" s="52">
        <f t="shared" si="562"/>
        <v>8.2301699083099211E-3</v>
      </c>
      <c r="M828" s="52">
        <f t="shared" si="563"/>
        <v>8.2303557412934103E-3</v>
      </c>
      <c r="N828" s="52">
        <f t="shared" si="564"/>
        <v>2.6276593923846292E-5</v>
      </c>
      <c r="O828" s="52">
        <f t="shared" si="575"/>
        <v>6383619.1683249818</v>
      </c>
      <c r="P828" s="52">
        <f t="shared" si="576"/>
        <v>1.4249666325900915E-7</v>
      </c>
      <c r="Q828" s="52">
        <f t="shared" si="565"/>
        <v>0.96862344521901311</v>
      </c>
      <c r="R828" s="52">
        <f t="shared" si="566"/>
        <v>0.60467913803603068</v>
      </c>
      <c r="S828" s="52">
        <f t="shared" si="567"/>
        <v>1.1441271980472407</v>
      </c>
      <c r="T828" s="52">
        <f t="shared" si="568"/>
        <v>1.0092651830444381</v>
      </c>
      <c r="U828" s="52">
        <f t="shared" si="569"/>
        <v>1.8079356085544747</v>
      </c>
      <c r="V828" s="52">
        <f t="shared" si="556"/>
        <v>5.0546225567071803E-3</v>
      </c>
      <c r="W828" s="52">
        <f t="shared" si="570"/>
        <v>4.2582015317955055E-5</v>
      </c>
      <c r="X828" s="52">
        <f t="shared" si="571"/>
        <v>1.6740578955036711E-7</v>
      </c>
      <c r="Y828" s="52">
        <f t="shared" si="577"/>
        <v>4184139.9913943172</v>
      </c>
      <c r="Z828" s="38" t="str">
        <f t="shared" si="572"/>
        <v>S</v>
      </c>
      <c r="AA828" s="38" t="str">
        <f t="shared" si="573"/>
        <v>S</v>
      </c>
      <c r="AB828" s="38" t="str">
        <f t="shared" si="574"/>
        <v>U</v>
      </c>
      <c r="AC828" s="50">
        <f t="shared" si="590"/>
        <v>552539.45916781994</v>
      </c>
      <c r="AD828" s="50">
        <f t="shared" si="578"/>
        <v>4184307.73118687</v>
      </c>
      <c r="AE828" s="51">
        <f t="shared" si="579"/>
        <v>10</v>
      </c>
      <c r="AF828" s="51" t="str">
        <f t="shared" si="580"/>
        <v>S</v>
      </c>
      <c r="AG828" s="40">
        <f t="shared" si="581"/>
        <v>-122</v>
      </c>
      <c r="AH828" s="41">
        <f t="shared" si="582"/>
        <v>-24</v>
      </c>
      <c r="AI828" s="42">
        <f t="shared" si="583"/>
        <v>-11.394</v>
      </c>
      <c r="AJ828" s="40">
        <f t="shared" si="584"/>
        <v>37</v>
      </c>
      <c r="AK828" s="41">
        <f t="shared" si="585"/>
        <v>48</v>
      </c>
      <c r="AL828" s="42">
        <f t="shared" si="586"/>
        <v>16.710999999999999</v>
      </c>
      <c r="AM828" s="43" t="str">
        <f t="shared" si="587"/>
        <v>-37º -48' -16,711" S</v>
      </c>
      <c r="AN828" s="43" t="str">
        <f t="shared" si="588"/>
        <v>122º 24' 11,394" W</v>
      </c>
      <c r="AO828" s="43" t="str">
        <f t="shared" si="589"/>
        <v>10 S 552539 4184308</v>
      </c>
    </row>
    <row r="829" spans="5:41" x14ac:dyDescent="0.25">
      <c r="E829" s="53">
        <v>37.797775268555</v>
      </c>
      <c r="F829" s="53">
        <v>-122.42408752441</v>
      </c>
      <c r="G829" s="52">
        <f t="shared" si="557"/>
        <v>-2.1367034110506684</v>
      </c>
      <c r="H829" s="52">
        <f t="shared" si="558"/>
        <v>0.65969562836516871</v>
      </c>
      <c r="I829" s="52">
        <f t="shared" si="559"/>
        <v>10</v>
      </c>
      <c r="J829" s="52">
        <f t="shared" si="560"/>
        <v>-123</v>
      </c>
      <c r="K829" s="52">
        <f t="shared" si="561"/>
        <v>1.0051568902357033E-2</v>
      </c>
      <c r="L829" s="52">
        <f t="shared" si="562"/>
        <v>7.942403012959549E-3</v>
      </c>
      <c r="M829" s="52">
        <f t="shared" si="563"/>
        <v>7.9425700262160635E-3</v>
      </c>
      <c r="N829" s="52">
        <f t="shared" si="564"/>
        <v>2.4465044633159572E-5</v>
      </c>
      <c r="O829" s="52">
        <f t="shared" si="575"/>
        <v>6383616.6817023195</v>
      </c>
      <c r="P829" s="52">
        <f t="shared" si="576"/>
        <v>1.3273037936232382E-7</v>
      </c>
      <c r="Q829" s="52">
        <f t="shared" si="565"/>
        <v>0.96856384550412555</v>
      </c>
      <c r="R829" s="52">
        <f t="shared" si="566"/>
        <v>0.60475436583922737</v>
      </c>
      <c r="S829" s="52">
        <f t="shared" si="567"/>
        <v>1.1439775511172314</v>
      </c>
      <c r="T829" s="52">
        <f t="shared" si="568"/>
        <v>1.0091717547977304</v>
      </c>
      <c r="U829" s="52">
        <f t="shared" si="569"/>
        <v>1.8078189494648764</v>
      </c>
      <c r="V829" s="52">
        <f t="shared" si="556"/>
        <v>5.0546225567071803E-3</v>
      </c>
      <c r="W829" s="52">
        <f t="shared" si="570"/>
        <v>4.2582015317955055E-5</v>
      </c>
      <c r="X829" s="52">
        <f t="shared" si="571"/>
        <v>1.6740578955036711E-7</v>
      </c>
      <c r="Y829" s="52">
        <f t="shared" si="577"/>
        <v>4183378.1390692121</v>
      </c>
      <c r="Z829" s="38" t="str">
        <f t="shared" si="572"/>
        <v>S</v>
      </c>
      <c r="AA829" s="38" t="str">
        <f t="shared" si="573"/>
        <v>S</v>
      </c>
      <c r="AB829" s="38" t="str">
        <f t="shared" si="574"/>
        <v>U</v>
      </c>
      <c r="AC829" s="50">
        <f t="shared" si="590"/>
        <v>550702.32475818787</v>
      </c>
      <c r="AD829" s="50">
        <f t="shared" si="578"/>
        <v>4183534.31455698</v>
      </c>
      <c r="AE829" s="51">
        <f t="shared" si="579"/>
        <v>10</v>
      </c>
      <c r="AF829" s="51" t="str">
        <f t="shared" si="580"/>
        <v>S</v>
      </c>
      <c r="AG829" s="40">
        <f t="shared" si="581"/>
        <v>-122</v>
      </c>
      <c r="AH829" s="41">
        <f t="shared" si="582"/>
        <v>-25</v>
      </c>
      <c r="AI829" s="42">
        <f t="shared" si="583"/>
        <v>-26.715</v>
      </c>
      <c r="AJ829" s="40">
        <f t="shared" si="584"/>
        <v>37</v>
      </c>
      <c r="AK829" s="41">
        <f t="shared" si="585"/>
        <v>47</v>
      </c>
      <c r="AL829" s="42">
        <f t="shared" si="586"/>
        <v>51.991</v>
      </c>
      <c r="AM829" s="43" t="str">
        <f t="shared" si="587"/>
        <v>-37º -47' -51,991" S</v>
      </c>
      <c r="AN829" s="43" t="str">
        <f t="shared" si="588"/>
        <v>122º 25' 26,715" W</v>
      </c>
      <c r="AO829" s="43" t="str">
        <f t="shared" si="589"/>
        <v>10 S 550702 4183534</v>
      </c>
    </row>
    <row r="830" spans="5:41" x14ac:dyDescent="0.25">
      <c r="E830" s="53">
        <v>37.795084000000003</v>
      </c>
      <c r="F830" s="53">
        <v>-122.415353</v>
      </c>
      <c r="G830" s="52">
        <f t="shared" si="557"/>
        <v>-2.1365509648411178</v>
      </c>
      <c r="H830" s="52">
        <f t="shared" si="558"/>
        <v>0.65964865686782859</v>
      </c>
      <c r="I830" s="52">
        <f t="shared" si="559"/>
        <v>10</v>
      </c>
      <c r="J830" s="52">
        <f t="shared" si="560"/>
        <v>-123</v>
      </c>
      <c r="K830" s="52">
        <f t="shared" si="561"/>
        <v>1.0204015111907605E-2</v>
      </c>
      <c r="L830" s="52">
        <f t="shared" si="562"/>
        <v>8.0631503358269616E-3</v>
      </c>
      <c r="M830" s="52">
        <f t="shared" si="563"/>
        <v>8.0633250829195095E-3</v>
      </c>
      <c r="N830" s="52">
        <f t="shared" si="564"/>
        <v>2.5212175276179138E-5</v>
      </c>
      <c r="O830" s="52">
        <f t="shared" si="575"/>
        <v>6383615.7071662787</v>
      </c>
      <c r="P830" s="52">
        <f t="shared" si="576"/>
        <v>1.368069661485065E-7</v>
      </c>
      <c r="Q830" s="52">
        <f t="shared" si="565"/>
        <v>0.96854047149135114</v>
      </c>
      <c r="R830" s="52">
        <f t="shared" si="566"/>
        <v>0.60478383462799712</v>
      </c>
      <c r="S830" s="52">
        <f t="shared" si="567"/>
        <v>1.1439188926135042</v>
      </c>
      <c r="T830" s="52">
        <f t="shared" si="568"/>
        <v>1.0091351281171275</v>
      </c>
      <c r="U830" s="52">
        <f t="shared" si="569"/>
        <v>1.8077732096778945</v>
      </c>
      <c r="V830" s="52">
        <f t="shared" si="556"/>
        <v>5.0546225567071803E-3</v>
      </c>
      <c r="W830" s="52">
        <f t="shared" si="570"/>
        <v>4.2582015317955055E-5</v>
      </c>
      <c r="X830" s="52">
        <f t="shared" si="571"/>
        <v>1.6740578955036711E-7</v>
      </c>
      <c r="Y830" s="52">
        <f t="shared" si="577"/>
        <v>4183079.5475843092</v>
      </c>
      <c r="Z830" s="38" t="str">
        <f t="shared" si="572"/>
        <v>S</v>
      </c>
      <c r="AA830" s="38" t="str">
        <f t="shared" si="573"/>
        <v>S</v>
      </c>
      <c r="AB830" s="38" t="str">
        <f t="shared" si="574"/>
        <v>U</v>
      </c>
      <c r="AC830" s="50">
        <f t="shared" si="590"/>
        <v>551473.17099860881</v>
      </c>
      <c r="AD830" s="50">
        <f t="shared" si="578"/>
        <v>4183240.4924444323</v>
      </c>
      <c r="AE830" s="51">
        <f t="shared" si="579"/>
        <v>10</v>
      </c>
      <c r="AF830" s="51" t="str">
        <f t="shared" si="580"/>
        <v>S</v>
      </c>
      <c r="AG830" s="40">
        <f t="shared" si="581"/>
        <v>-122</v>
      </c>
      <c r="AH830" s="41">
        <f t="shared" si="582"/>
        <v>-24</v>
      </c>
      <c r="AI830" s="42">
        <f t="shared" si="583"/>
        <v>-55.271000000000001</v>
      </c>
      <c r="AJ830" s="40">
        <f t="shared" si="584"/>
        <v>37</v>
      </c>
      <c r="AK830" s="41">
        <f t="shared" si="585"/>
        <v>47</v>
      </c>
      <c r="AL830" s="42">
        <f t="shared" si="586"/>
        <v>42.302</v>
      </c>
      <c r="AM830" s="43" t="str">
        <f t="shared" si="587"/>
        <v>-37º -47' -42,302" S</v>
      </c>
      <c r="AN830" s="43" t="str">
        <f t="shared" si="588"/>
        <v>122º 24' 55,271" W</v>
      </c>
      <c r="AO830" s="43" t="str">
        <f t="shared" si="589"/>
        <v>10 S 551473 4183240</v>
      </c>
    </row>
    <row r="831" spans="5:41" x14ac:dyDescent="0.25">
      <c r="E831" s="53">
        <v>37.785330000000002</v>
      </c>
      <c r="F831" s="53">
        <v>-122.400023</v>
      </c>
      <c r="G831" s="52">
        <f t="shared" si="557"/>
        <v>-2.1362834058667874</v>
      </c>
      <c r="H831" s="52">
        <f t="shared" si="558"/>
        <v>0.65947841745258906</v>
      </c>
      <c r="I831" s="52">
        <f t="shared" si="559"/>
        <v>10</v>
      </c>
      <c r="J831" s="52">
        <f t="shared" si="560"/>
        <v>-123</v>
      </c>
      <c r="K831" s="52">
        <f t="shared" si="561"/>
        <v>1.0471574086238E-2</v>
      </c>
      <c r="L831" s="52">
        <f t="shared" si="562"/>
        <v>8.2756585250138414E-3</v>
      </c>
      <c r="M831" s="52">
        <f t="shared" si="563"/>
        <v>8.2758474564729526E-3</v>
      </c>
      <c r="N831" s="52">
        <f t="shared" si="564"/>
        <v>2.6549393518537912E-5</v>
      </c>
      <c r="O831" s="52">
        <f t="shared" si="575"/>
        <v>6383612.1753434241</v>
      </c>
      <c r="P831" s="52">
        <f t="shared" si="576"/>
        <v>1.4415160599194091E-7</v>
      </c>
      <c r="Q831" s="52">
        <f t="shared" si="565"/>
        <v>0.96845568512201452</v>
      </c>
      <c r="R831" s="52">
        <f t="shared" si="566"/>
        <v>0.60489056727137214</v>
      </c>
      <c r="S831" s="52">
        <f t="shared" si="567"/>
        <v>1.1437062600135963</v>
      </c>
      <c r="T831" s="52">
        <f t="shared" si="568"/>
        <v>1.0090023368280403</v>
      </c>
      <c r="U831" s="52">
        <f t="shared" si="569"/>
        <v>1.8076073505709889</v>
      </c>
      <c r="V831" s="52">
        <f t="shared" si="556"/>
        <v>5.0546225567071803E-3</v>
      </c>
      <c r="W831" s="52">
        <f t="shared" si="570"/>
        <v>4.2582015317955055E-5</v>
      </c>
      <c r="X831" s="52">
        <f t="shared" si="571"/>
        <v>1.6740578955036711E-7</v>
      </c>
      <c r="Y831" s="52">
        <f t="shared" si="577"/>
        <v>4181997.3596865907</v>
      </c>
      <c r="Z831" s="38" t="str">
        <f t="shared" si="572"/>
        <v>S</v>
      </c>
      <c r="AA831" s="38" t="str">
        <f t="shared" si="573"/>
        <v>S</v>
      </c>
      <c r="AB831" s="38" t="str">
        <f t="shared" si="574"/>
        <v>U</v>
      </c>
      <c r="AC831" s="50">
        <f t="shared" si="590"/>
        <v>552829.8031229258</v>
      </c>
      <c r="AD831" s="50">
        <f t="shared" si="578"/>
        <v>4182166.8407427347</v>
      </c>
      <c r="AE831" s="51">
        <f t="shared" si="579"/>
        <v>10</v>
      </c>
      <c r="AF831" s="51" t="str">
        <f t="shared" si="580"/>
        <v>S</v>
      </c>
      <c r="AG831" s="40">
        <f t="shared" si="581"/>
        <v>-122</v>
      </c>
      <c r="AH831" s="41">
        <f t="shared" si="582"/>
        <v>-24</v>
      </c>
      <c r="AI831" s="42">
        <f t="shared" si="583"/>
        <v>-8.3000000000000004E-2</v>
      </c>
      <c r="AJ831" s="40">
        <f t="shared" si="584"/>
        <v>37</v>
      </c>
      <c r="AK831" s="41">
        <f t="shared" si="585"/>
        <v>47</v>
      </c>
      <c r="AL831" s="42">
        <f t="shared" si="586"/>
        <v>7.1879999999999997</v>
      </c>
      <c r="AM831" s="43" t="str">
        <f t="shared" si="587"/>
        <v>-37º -47' -7,188" S</v>
      </c>
      <c r="AN831" s="43" t="str">
        <f t="shared" si="588"/>
        <v>122º 24' 0,083" W</v>
      </c>
      <c r="AO831" s="43" t="str">
        <f t="shared" si="589"/>
        <v>10 S 552830 4182167</v>
      </c>
    </row>
    <row r="832" spans="5:41" x14ac:dyDescent="0.25">
      <c r="E832" s="53">
        <v>37.796182000000002</v>
      </c>
      <c r="F832" s="53">
        <v>-122.42183300000001</v>
      </c>
      <c r="G832" s="52">
        <f t="shared" si="557"/>
        <v>-2.1366640621766475</v>
      </c>
      <c r="H832" s="52">
        <f t="shared" si="558"/>
        <v>0.65966782058301543</v>
      </c>
      <c r="I832" s="52">
        <f t="shared" si="559"/>
        <v>10</v>
      </c>
      <c r="J832" s="52">
        <f t="shared" si="560"/>
        <v>-123</v>
      </c>
      <c r="K832" s="52">
        <f t="shared" si="561"/>
        <v>1.0090917776377939E-2</v>
      </c>
      <c r="L832" s="52">
        <f t="shared" si="562"/>
        <v>7.9736660533802524E-3</v>
      </c>
      <c r="M832" s="52">
        <f t="shared" si="563"/>
        <v>7.973835046662792E-3</v>
      </c>
      <c r="N832" s="52">
        <f t="shared" si="564"/>
        <v>2.4656618425655807E-5</v>
      </c>
      <c r="O832" s="52">
        <f t="shared" si="575"/>
        <v>6383616.1047604857</v>
      </c>
      <c r="P832" s="52">
        <f t="shared" si="576"/>
        <v>1.3378316265099972E-7</v>
      </c>
      <c r="Q832" s="52">
        <f t="shared" si="565"/>
        <v>0.96855000879454189</v>
      </c>
      <c r="R832" s="52">
        <f t="shared" si="566"/>
        <v>0.60477181280340009</v>
      </c>
      <c r="S832" s="52">
        <f t="shared" si="567"/>
        <v>1.1439428249802863</v>
      </c>
      <c r="T832" s="52">
        <f t="shared" si="568"/>
        <v>1.0091500719360647</v>
      </c>
      <c r="U832" s="52">
        <f t="shared" si="569"/>
        <v>1.8077918720798605</v>
      </c>
      <c r="V832" s="52">
        <f t="shared" si="556"/>
        <v>5.0546225567071803E-3</v>
      </c>
      <c r="W832" s="52">
        <f t="shared" si="570"/>
        <v>4.2582015317955055E-5</v>
      </c>
      <c r="X832" s="52">
        <f t="shared" si="571"/>
        <v>1.6740578955036711E-7</v>
      </c>
      <c r="Y832" s="52">
        <f t="shared" si="577"/>
        <v>4183201.3687252603</v>
      </c>
      <c r="Z832" s="38" t="str">
        <f t="shared" si="572"/>
        <v>S</v>
      </c>
      <c r="AA832" s="38" t="str">
        <f t="shared" si="573"/>
        <v>S</v>
      </c>
      <c r="AB832" s="38" t="str">
        <f t="shared" si="574"/>
        <v>U</v>
      </c>
      <c r="AC832" s="50">
        <f t="shared" si="590"/>
        <v>550901.9040905193</v>
      </c>
      <c r="AD832" s="50">
        <f t="shared" si="578"/>
        <v>4183358.7671327884</v>
      </c>
      <c r="AE832" s="51">
        <f t="shared" si="579"/>
        <v>10</v>
      </c>
      <c r="AF832" s="51" t="str">
        <f t="shared" si="580"/>
        <v>S</v>
      </c>
      <c r="AG832" s="40">
        <f t="shared" si="581"/>
        <v>-122</v>
      </c>
      <c r="AH832" s="41">
        <f t="shared" si="582"/>
        <v>-25</v>
      </c>
      <c r="AI832" s="42">
        <f t="shared" si="583"/>
        <v>-18.599</v>
      </c>
      <c r="AJ832" s="40">
        <f t="shared" si="584"/>
        <v>37</v>
      </c>
      <c r="AK832" s="41">
        <f t="shared" si="585"/>
        <v>47</v>
      </c>
      <c r="AL832" s="42">
        <f t="shared" si="586"/>
        <v>46.255000000000003</v>
      </c>
      <c r="AM832" s="43" t="str">
        <f t="shared" si="587"/>
        <v>-37º -47' -46,255" S</v>
      </c>
      <c r="AN832" s="43" t="str">
        <f t="shared" si="588"/>
        <v>122º 25' 18,599" W</v>
      </c>
      <c r="AO832" s="43" t="str">
        <f t="shared" si="589"/>
        <v>10 S 550902 4183359</v>
      </c>
    </row>
    <row r="833" spans="5:41" x14ac:dyDescent="0.25">
      <c r="E833" s="53">
        <v>37.794204999999998</v>
      </c>
      <c r="F833" s="53">
        <v>-122.398544</v>
      </c>
      <c r="G833" s="52">
        <f t="shared" si="557"/>
        <v>-2.1362575924471501</v>
      </c>
      <c r="H833" s="52">
        <f t="shared" si="558"/>
        <v>0.6596333154237034</v>
      </c>
      <c r="I833" s="52">
        <f t="shared" si="559"/>
        <v>10</v>
      </c>
      <c r="J833" s="52">
        <f t="shared" si="560"/>
        <v>-123</v>
      </c>
      <c r="K833" s="52">
        <f t="shared" si="561"/>
        <v>1.0497387505875366E-2</v>
      </c>
      <c r="L833" s="52">
        <f t="shared" si="562"/>
        <v>8.2950617030437476E-3</v>
      </c>
      <c r="M833" s="52">
        <f t="shared" si="563"/>
        <v>8.2952519665685474E-3</v>
      </c>
      <c r="N833" s="52">
        <f t="shared" si="564"/>
        <v>2.668257691529341E-5</v>
      </c>
      <c r="O833" s="52">
        <f t="shared" si="575"/>
        <v>6383615.3888765257</v>
      </c>
      <c r="P833" s="52">
        <f t="shared" si="576"/>
        <v>1.4479360198892365E-7</v>
      </c>
      <c r="Q833" s="52">
        <f t="shared" si="565"/>
        <v>0.96853283541174551</v>
      </c>
      <c r="R833" s="52">
        <f t="shared" si="566"/>
        <v>0.60479345763391701</v>
      </c>
      <c r="S833" s="52">
        <f t="shared" si="567"/>
        <v>1.1438997331295762</v>
      </c>
      <c r="T833" s="52">
        <f t="shared" si="568"/>
        <v>1.0091231642556615</v>
      </c>
      <c r="U833" s="52">
        <f t="shared" si="569"/>
        <v>1.8077582683588356</v>
      </c>
      <c r="V833" s="52">
        <f t="shared" si="556"/>
        <v>5.0546225567071803E-3</v>
      </c>
      <c r="W833" s="52">
        <f t="shared" si="570"/>
        <v>4.2582015317955055E-5</v>
      </c>
      <c r="X833" s="52">
        <f t="shared" si="571"/>
        <v>1.6740578955036711E-7</v>
      </c>
      <c r="Y833" s="52">
        <f t="shared" si="577"/>
        <v>4182982.0241190223</v>
      </c>
      <c r="Z833" s="38" t="str">
        <f t="shared" si="572"/>
        <v>S</v>
      </c>
      <c r="AA833" s="38" t="str">
        <f t="shared" si="573"/>
        <v>S</v>
      </c>
      <c r="AB833" s="38" t="str">
        <f t="shared" si="574"/>
        <v>U</v>
      </c>
      <c r="AC833" s="50">
        <f t="shared" si="590"/>
        <v>552953.7006641808</v>
      </c>
      <c r="AD833" s="50">
        <f t="shared" si="578"/>
        <v>4183152.3554522963</v>
      </c>
      <c r="AE833" s="51">
        <f t="shared" si="579"/>
        <v>10</v>
      </c>
      <c r="AF833" s="51" t="str">
        <f t="shared" si="580"/>
        <v>S</v>
      </c>
      <c r="AG833" s="40">
        <f t="shared" si="581"/>
        <v>-122</v>
      </c>
      <c r="AH833" s="41">
        <f t="shared" si="582"/>
        <v>-23</v>
      </c>
      <c r="AI833" s="42">
        <f t="shared" si="583"/>
        <v>-54.758000000000003</v>
      </c>
      <c r="AJ833" s="40">
        <f t="shared" si="584"/>
        <v>37</v>
      </c>
      <c r="AK833" s="41">
        <f t="shared" si="585"/>
        <v>47</v>
      </c>
      <c r="AL833" s="42">
        <f t="shared" si="586"/>
        <v>39.137999999999998</v>
      </c>
      <c r="AM833" s="43" t="str">
        <f t="shared" si="587"/>
        <v>-37º -47' -39,138" S</v>
      </c>
      <c r="AN833" s="43" t="str">
        <f t="shared" si="588"/>
        <v>122º 23' 54,758" W</v>
      </c>
      <c r="AO833" s="43" t="str">
        <f t="shared" si="589"/>
        <v>10 S 552954 4183152</v>
      </c>
    </row>
    <row r="834" spans="5:41" x14ac:dyDescent="0.25">
      <c r="E834" s="53">
        <v>37.787247000000001</v>
      </c>
      <c r="F834" s="53">
        <v>-122.407608</v>
      </c>
      <c r="G834" s="52">
        <f t="shared" si="557"/>
        <v>-2.1364157890905511</v>
      </c>
      <c r="H834" s="52">
        <f t="shared" si="558"/>
        <v>0.65951187541434975</v>
      </c>
      <c r="I834" s="52">
        <f t="shared" si="559"/>
        <v>10</v>
      </c>
      <c r="J834" s="52">
        <f t="shared" si="560"/>
        <v>-123</v>
      </c>
      <c r="K834" s="52">
        <f t="shared" si="561"/>
        <v>1.0339190862474368E-2</v>
      </c>
      <c r="L834" s="52">
        <f t="shared" si="562"/>
        <v>8.1708281971977909E-3</v>
      </c>
      <c r="M834" s="52">
        <f t="shared" si="563"/>
        <v>8.1710100392731796E-3</v>
      </c>
      <c r="N834" s="52">
        <f t="shared" si="564"/>
        <v>2.5882783053043923E-5</v>
      </c>
      <c r="O834" s="52">
        <f t="shared" si="575"/>
        <v>6383612.8694444858</v>
      </c>
      <c r="P834" s="52">
        <f t="shared" si="576"/>
        <v>1.4051525904986181E-7</v>
      </c>
      <c r="Q834" s="52">
        <f t="shared" si="565"/>
        <v>0.96847235745478333</v>
      </c>
      <c r="R834" s="52">
        <f t="shared" si="566"/>
        <v>0.60486959944513952</v>
      </c>
      <c r="S834" s="52">
        <f t="shared" si="567"/>
        <v>1.1437480541417413</v>
      </c>
      <c r="T834" s="52">
        <f t="shared" si="568"/>
        <v>1.0090284404675909</v>
      </c>
      <c r="U834" s="52">
        <f t="shared" si="569"/>
        <v>1.8076399580222355</v>
      </c>
      <c r="V834" s="52">
        <f t="shared" si="556"/>
        <v>5.0546225567071803E-3</v>
      </c>
      <c r="W834" s="52">
        <f t="shared" si="570"/>
        <v>4.2582015317955055E-5</v>
      </c>
      <c r="X834" s="52">
        <f t="shared" si="571"/>
        <v>1.6740578955036711E-7</v>
      </c>
      <c r="Y834" s="52">
        <f t="shared" si="577"/>
        <v>4182210.0470780851</v>
      </c>
      <c r="Z834" s="38" t="str">
        <f t="shared" si="572"/>
        <v>S</v>
      </c>
      <c r="AA834" s="38" t="str">
        <f t="shared" si="573"/>
        <v>S</v>
      </c>
      <c r="AB834" s="38" t="str">
        <f t="shared" si="574"/>
        <v>U</v>
      </c>
      <c r="AC834" s="50">
        <f t="shared" si="590"/>
        <v>552160.56728618278</v>
      </c>
      <c r="AD834" s="50">
        <f t="shared" si="578"/>
        <v>4182375.2727682963</v>
      </c>
      <c r="AE834" s="51">
        <f t="shared" si="579"/>
        <v>10</v>
      </c>
      <c r="AF834" s="51" t="str">
        <f t="shared" si="580"/>
        <v>S</v>
      </c>
      <c r="AG834" s="40">
        <f t="shared" si="581"/>
        <v>-122</v>
      </c>
      <c r="AH834" s="41">
        <f t="shared" si="582"/>
        <v>-24</v>
      </c>
      <c r="AI834" s="42">
        <f t="shared" si="583"/>
        <v>-27.388999999999999</v>
      </c>
      <c r="AJ834" s="40">
        <f t="shared" si="584"/>
        <v>37</v>
      </c>
      <c r="AK834" s="41">
        <f t="shared" si="585"/>
        <v>47</v>
      </c>
      <c r="AL834" s="42">
        <f t="shared" si="586"/>
        <v>14.089</v>
      </c>
      <c r="AM834" s="43" t="str">
        <f t="shared" si="587"/>
        <v>-37º -47' -14,089" S</v>
      </c>
      <c r="AN834" s="43" t="str">
        <f t="shared" si="588"/>
        <v>122º 24' 27,389" W</v>
      </c>
      <c r="AO834" s="43" t="str">
        <f t="shared" si="589"/>
        <v>10 S 552161 4182375</v>
      </c>
    </row>
    <row r="835" spans="5:41" x14ac:dyDescent="0.25">
      <c r="E835" s="53">
        <v>37.793655000000001</v>
      </c>
      <c r="F835" s="53">
        <v>-122.404487</v>
      </c>
      <c r="G835" s="52">
        <f t="shared" si="557"/>
        <v>-2.1363613173645963</v>
      </c>
      <c r="H835" s="52">
        <f t="shared" si="558"/>
        <v>0.65962371611281756</v>
      </c>
      <c r="I835" s="52">
        <f t="shared" si="559"/>
        <v>10</v>
      </c>
      <c r="J835" s="52">
        <f t="shared" si="560"/>
        <v>-123</v>
      </c>
      <c r="K835" s="52">
        <f t="shared" si="561"/>
        <v>1.0393662588429109E-2</v>
      </c>
      <c r="L835" s="52">
        <f t="shared" si="562"/>
        <v>8.2131621231451967E-3</v>
      </c>
      <c r="M835" s="52">
        <f t="shared" si="563"/>
        <v>8.2133468063958614E-3</v>
      </c>
      <c r="N835" s="52">
        <f t="shared" si="564"/>
        <v>2.6157737780363455E-5</v>
      </c>
      <c r="O835" s="52">
        <f t="shared" si="575"/>
        <v>6383615.1897204155</v>
      </c>
      <c r="P835" s="52">
        <f t="shared" si="576"/>
        <v>1.4195052274488788E-7</v>
      </c>
      <c r="Q835" s="52">
        <f t="shared" si="565"/>
        <v>0.96852805696870903</v>
      </c>
      <c r="R835" s="52">
        <f t="shared" si="566"/>
        <v>0.60479947839218906</v>
      </c>
      <c r="S835" s="52">
        <f t="shared" si="567"/>
        <v>1.143887744597172</v>
      </c>
      <c r="T835" s="52">
        <f t="shared" si="568"/>
        <v>1.0091156780459263</v>
      </c>
      <c r="U835" s="52">
        <f t="shared" si="569"/>
        <v>1.8077489188681206</v>
      </c>
      <c r="V835" s="52">
        <f t="shared" si="556"/>
        <v>5.0546225567071803E-3</v>
      </c>
      <c r="W835" s="52">
        <f t="shared" si="570"/>
        <v>4.2582015317955055E-5</v>
      </c>
      <c r="X835" s="52">
        <f t="shared" si="571"/>
        <v>1.6740578955036711E-7</v>
      </c>
      <c r="Y835" s="52">
        <f t="shared" si="577"/>
        <v>4182921.0026180162</v>
      </c>
      <c r="Z835" s="38" t="str">
        <f t="shared" si="572"/>
        <v>S</v>
      </c>
      <c r="AA835" s="38" t="str">
        <f t="shared" si="573"/>
        <v>S</v>
      </c>
      <c r="AB835" s="38" t="str">
        <f t="shared" si="574"/>
        <v>U</v>
      </c>
      <c r="AC835" s="50">
        <f t="shared" si="590"/>
        <v>552430.84791261225</v>
      </c>
      <c r="AD835" s="50">
        <f t="shared" si="578"/>
        <v>4183087.9835739429</v>
      </c>
      <c r="AE835" s="51">
        <f t="shared" si="579"/>
        <v>10</v>
      </c>
      <c r="AF835" s="51" t="str">
        <f t="shared" si="580"/>
        <v>S</v>
      </c>
      <c r="AG835" s="40">
        <f t="shared" si="581"/>
        <v>-122</v>
      </c>
      <c r="AH835" s="41">
        <f t="shared" si="582"/>
        <v>-24</v>
      </c>
      <c r="AI835" s="42">
        <f t="shared" si="583"/>
        <v>-16.152999999999999</v>
      </c>
      <c r="AJ835" s="40">
        <f t="shared" si="584"/>
        <v>37</v>
      </c>
      <c r="AK835" s="41">
        <f t="shared" si="585"/>
        <v>47</v>
      </c>
      <c r="AL835" s="42">
        <f t="shared" si="586"/>
        <v>37.158000000000001</v>
      </c>
      <c r="AM835" s="43" t="str">
        <f t="shared" si="587"/>
        <v>-37º -47' -37,158" S</v>
      </c>
      <c r="AN835" s="43" t="str">
        <f t="shared" si="588"/>
        <v>122º 24' 16,153" W</v>
      </c>
      <c r="AO835" s="43" t="str">
        <f t="shared" si="589"/>
        <v>10 S 552431 4183088</v>
      </c>
    </row>
    <row r="836" spans="5:41" x14ac:dyDescent="0.25">
      <c r="E836" s="53">
        <v>37.785739999999997</v>
      </c>
      <c r="F836" s="53">
        <v>-122.402885</v>
      </c>
      <c r="G836" s="52">
        <f t="shared" si="557"/>
        <v>-2.136333357189979</v>
      </c>
      <c r="H836" s="52">
        <f t="shared" si="558"/>
        <v>0.65948557330252211</v>
      </c>
      <c r="I836" s="52">
        <f t="shared" si="559"/>
        <v>10</v>
      </c>
      <c r="J836" s="52">
        <f t="shared" si="560"/>
        <v>-123</v>
      </c>
      <c r="K836" s="52">
        <f t="shared" si="561"/>
        <v>1.0421622763046479E-2</v>
      </c>
      <c r="L836" s="52">
        <f t="shared" si="562"/>
        <v>8.2361378610169549E-3</v>
      </c>
      <c r="M836" s="52">
        <f t="shared" si="563"/>
        <v>8.2363240985645399E-3</v>
      </c>
      <c r="N836" s="52">
        <f t="shared" si="564"/>
        <v>2.6296797256408766E-5</v>
      </c>
      <c r="O836" s="52">
        <f t="shared" si="575"/>
        <v>6383612.3237938536</v>
      </c>
      <c r="P836" s="52">
        <f t="shared" si="576"/>
        <v>1.4277644623440921E-7</v>
      </c>
      <c r="Q836" s="52">
        <f t="shared" si="565"/>
        <v>0.96845925129587451</v>
      </c>
      <c r="R836" s="52">
        <f t="shared" si="566"/>
        <v>0.60488608312370629</v>
      </c>
      <c r="S836" s="52">
        <f t="shared" si="567"/>
        <v>1.1437151989504595</v>
      </c>
      <c r="T836" s="52">
        <f t="shared" si="568"/>
        <v>1.0090079199937712</v>
      </c>
      <c r="U836" s="52">
        <f t="shared" si="569"/>
        <v>1.8076143249439049</v>
      </c>
      <c r="V836" s="52">
        <f t="shared" si="556"/>
        <v>5.0546225567071803E-3</v>
      </c>
      <c r="W836" s="52">
        <f t="shared" si="570"/>
        <v>4.2582015317955055E-5</v>
      </c>
      <c r="X836" s="52">
        <f t="shared" si="571"/>
        <v>1.6740578955036711E-7</v>
      </c>
      <c r="Y836" s="52">
        <f t="shared" si="577"/>
        <v>4182042.8483769037</v>
      </c>
      <c r="Z836" s="38" t="str">
        <f t="shared" si="572"/>
        <v>S</v>
      </c>
      <c r="AA836" s="38" t="str">
        <f t="shared" si="573"/>
        <v>S</v>
      </c>
      <c r="AB836" s="38" t="str">
        <f t="shared" si="574"/>
        <v>U</v>
      </c>
      <c r="AC836" s="50">
        <f t="shared" si="590"/>
        <v>552577.50252063305</v>
      </c>
      <c r="AD836" s="50">
        <f t="shared" si="578"/>
        <v>4182210.7169599137</v>
      </c>
      <c r="AE836" s="51">
        <f t="shared" si="579"/>
        <v>10</v>
      </c>
      <c r="AF836" s="51" t="str">
        <f t="shared" si="580"/>
        <v>S</v>
      </c>
      <c r="AG836" s="40">
        <f t="shared" si="581"/>
        <v>-122</v>
      </c>
      <c r="AH836" s="41">
        <f t="shared" si="582"/>
        <v>-24</v>
      </c>
      <c r="AI836" s="42">
        <f t="shared" si="583"/>
        <v>-10.385999999999999</v>
      </c>
      <c r="AJ836" s="40">
        <f t="shared" si="584"/>
        <v>37</v>
      </c>
      <c r="AK836" s="41">
        <f t="shared" si="585"/>
        <v>47</v>
      </c>
      <c r="AL836" s="42">
        <f t="shared" si="586"/>
        <v>8.6639999999999997</v>
      </c>
      <c r="AM836" s="43" t="str">
        <f t="shared" si="587"/>
        <v>-37º -47' -8,664" S</v>
      </c>
      <c r="AN836" s="43" t="str">
        <f t="shared" si="588"/>
        <v>122º 24' 10,386" W</v>
      </c>
      <c r="AO836" s="43" t="str">
        <f t="shared" si="589"/>
        <v>10 S 552578 4182211</v>
      </c>
    </row>
    <row r="837" spans="5:41" x14ac:dyDescent="0.25">
      <c r="E837" s="53">
        <v>37.788626999999998</v>
      </c>
      <c r="F837" s="53">
        <v>-122.389961</v>
      </c>
      <c r="G837" s="52">
        <f t="shared" si="557"/>
        <v>-2.1361077908374515</v>
      </c>
      <c r="H837" s="52">
        <f t="shared" si="558"/>
        <v>0.65953596095802713</v>
      </c>
      <c r="I837" s="52">
        <f t="shared" si="559"/>
        <v>10</v>
      </c>
      <c r="J837" s="52">
        <f t="shared" si="560"/>
        <v>-123</v>
      </c>
      <c r="K837" s="52">
        <f t="shared" si="561"/>
        <v>1.0647189115573941E-2</v>
      </c>
      <c r="L837" s="52">
        <f t="shared" si="562"/>
        <v>8.4140660407662181E-3</v>
      </c>
      <c r="M837" s="52">
        <f t="shared" si="563"/>
        <v>8.4142646113638427E-3</v>
      </c>
      <c r="N837" s="52">
        <f t="shared" si="564"/>
        <v>2.7448197263635343E-5</v>
      </c>
      <c r="O837" s="52">
        <f t="shared" si="575"/>
        <v>6383613.3691178868</v>
      </c>
      <c r="P837" s="52">
        <f t="shared" si="576"/>
        <v>1.4900063210560133E-7</v>
      </c>
      <c r="Q837" s="52">
        <f t="shared" si="565"/>
        <v>0.96848435676253741</v>
      </c>
      <c r="R837" s="52">
        <f t="shared" si="566"/>
        <v>0.60485450255548223</v>
      </c>
      <c r="S837" s="52">
        <f t="shared" si="567"/>
        <v>1.1437781393392958</v>
      </c>
      <c r="T837" s="52">
        <f t="shared" si="568"/>
        <v>1.0090472301433424</v>
      </c>
      <c r="U837" s="52">
        <f t="shared" si="569"/>
        <v>1.8076634281632742</v>
      </c>
      <c r="V837" s="52">
        <f t="shared" si="556"/>
        <v>5.0546225567071803E-3</v>
      </c>
      <c r="W837" s="52">
        <f t="shared" si="570"/>
        <v>4.2582015317955055E-5</v>
      </c>
      <c r="X837" s="52">
        <f t="shared" si="571"/>
        <v>1.6740578955036711E-7</v>
      </c>
      <c r="Y837" s="52">
        <f t="shared" si="577"/>
        <v>4182363.1554153799</v>
      </c>
      <c r="Z837" s="38" t="str">
        <f t="shared" si="572"/>
        <v>S</v>
      </c>
      <c r="AA837" s="38" t="str">
        <f t="shared" si="573"/>
        <v>S</v>
      </c>
      <c r="AB837" s="38" t="str">
        <f t="shared" si="574"/>
        <v>U</v>
      </c>
      <c r="AC837" s="50">
        <f t="shared" si="590"/>
        <v>553713.41473217518</v>
      </c>
      <c r="AD837" s="50">
        <f t="shared" si="578"/>
        <v>4182538.3741204981</v>
      </c>
      <c r="AE837" s="51">
        <f t="shared" si="579"/>
        <v>10</v>
      </c>
      <c r="AF837" s="51" t="str">
        <f t="shared" si="580"/>
        <v>S</v>
      </c>
      <c r="AG837" s="40">
        <f t="shared" si="581"/>
        <v>-122</v>
      </c>
      <c r="AH837" s="41">
        <f t="shared" si="582"/>
        <v>-23</v>
      </c>
      <c r="AI837" s="42">
        <f t="shared" si="583"/>
        <v>-23.86</v>
      </c>
      <c r="AJ837" s="40">
        <f t="shared" si="584"/>
        <v>37</v>
      </c>
      <c r="AK837" s="41">
        <f t="shared" si="585"/>
        <v>47</v>
      </c>
      <c r="AL837" s="42">
        <f t="shared" si="586"/>
        <v>19.056999999999999</v>
      </c>
      <c r="AM837" s="43" t="str">
        <f t="shared" si="587"/>
        <v>-37º -47' -19,057" S</v>
      </c>
      <c r="AN837" s="43" t="str">
        <f t="shared" si="588"/>
        <v>122º 23' 23,86" W</v>
      </c>
      <c r="AO837" s="43" t="str">
        <f t="shared" si="589"/>
        <v>10 S 553713 4182538</v>
      </c>
    </row>
    <row r="838" spans="5:41" x14ac:dyDescent="0.25">
      <c r="E838" s="53">
        <v>37.781295999999998</v>
      </c>
      <c r="F838" s="53">
        <v>-122.406685</v>
      </c>
      <c r="G838" s="52">
        <f t="shared" si="557"/>
        <v>-2.136399679701555</v>
      </c>
      <c r="H838" s="52">
        <f t="shared" si="558"/>
        <v>0.65940801087056355</v>
      </c>
      <c r="I838" s="52">
        <f t="shared" si="559"/>
        <v>10</v>
      </c>
      <c r="J838" s="52">
        <f t="shared" si="560"/>
        <v>-123</v>
      </c>
      <c r="K838" s="52">
        <f t="shared" si="561"/>
        <v>1.0355300251470467E-2</v>
      </c>
      <c r="L838" s="52">
        <f t="shared" si="562"/>
        <v>8.1842175936796616E-3</v>
      </c>
      <c r="M838" s="52">
        <f t="shared" si="563"/>
        <v>8.1844003311892389E-3</v>
      </c>
      <c r="N838" s="52">
        <f t="shared" si="564"/>
        <v>2.5962115512312423E-5</v>
      </c>
      <c r="O838" s="52">
        <f t="shared" si="575"/>
        <v>6383610.714765735</v>
      </c>
      <c r="P838" s="52">
        <f t="shared" si="576"/>
        <v>1.4099888147574545E-7</v>
      </c>
      <c r="Q838" s="52">
        <f t="shared" si="565"/>
        <v>0.96842058687325017</v>
      </c>
      <c r="R838" s="52">
        <f t="shared" si="566"/>
        <v>0.60493467634881004</v>
      </c>
      <c r="S838" s="52">
        <f t="shared" si="567"/>
        <v>1.1436183043071886</v>
      </c>
      <c r="T838" s="52">
        <f t="shared" si="568"/>
        <v>1.008947397317594</v>
      </c>
      <c r="U838" s="52">
        <f t="shared" si="569"/>
        <v>1.8075387171659638</v>
      </c>
      <c r="V838" s="52">
        <f t="shared" ref="V838:V901" si="591">(3/4)*$C$18</f>
        <v>5.0546225567071803E-3</v>
      </c>
      <c r="W838" s="52">
        <f t="shared" si="570"/>
        <v>4.2582015317955055E-5</v>
      </c>
      <c r="X838" s="52">
        <f t="shared" si="571"/>
        <v>1.6740578955036711E-7</v>
      </c>
      <c r="Y838" s="52">
        <f t="shared" si="577"/>
        <v>4181549.7955223257</v>
      </c>
      <c r="Z838" s="38" t="str">
        <f t="shared" si="572"/>
        <v>S</v>
      </c>
      <c r="AA838" s="38" t="str">
        <f t="shared" si="573"/>
        <v>S</v>
      </c>
      <c r="AB838" s="38" t="str">
        <f t="shared" si="574"/>
        <v>U</v>
      </c>
      <c r="AC838" s="50">
        <f t="shared" si="590"/>
        <v>552246.02810365555</v>
      </c>
      <c r="AD838" s="50">
        <f t="shared" si="578"/>
        <v>4181715.5275844559</v>
      </c>
      <c r="AE838" s="51">
        <f t="shared" si="579"/>
        <v>10</v>
      </c>
      <c r="AF838" s="51" t="str">
        <f t="shared" si="580"/>
        <v>S</v>
      </c>
      <c r="AG838" s="40">
        <f t="shared" si="581"/>
        <v>-122</v>
      </c>
      <c r="AH838" s="41">
        <f t="shared" si="582"/>
        <v>-24</v>
      </c>
      <c r="AI838" s="42">
        <f t="shared" si="583"/>
        <v>-24.065999999999999</v>
      </c>
      <c r="AJ838" s="40">
        <f t="shared" si="584"/>
        <v>37</v>
      </c>
      <c r="AK838" s="41">
        <f t="shared" si="585"/>
        <v>46</v>
      </c>
      <c r="AL838" s="42">
        <f t="shared" si="586"/>
        <v>52.665999999999997</v>
      </c>
      <c r="AM838" s="43" t="str">
        <f t="shared" si="587"/>
        <v>-37º -46' -52,666" S</v>
      </c>
      <c r="AN838" s="43" t="str">
        <f t="shared" si="588"/>
        <v>122º 24' 24,066" W</v>
      </c>
      <c r="AO838" s="43" t="str">
        <f t="shared" si="589"/>
        <v>10 S 552246 4181716</v>
      </c>
    </row>
    <row r="839" spans="5:41" x14ac:dyDescent="0.25">
      <c r="E839" s="53">
        <v>37.790218000000003</v>
      </c>
      <c r="F839" s="53">
        <v>-122.40933200000001</v>
      </c>
      <c r="G839" s="52">
        <f t="shared" si="557"/>
        <v>-2.1364458785668554</v>
      </c>
      <c r="H839" s="52">
        <f t="shared" si="558"/>
        <v>0.65956372914642647</v>
      </c>
      <c r="I839" s="52">
        <f t="shared" si="559"/>
        <v>10</v>
      </c>
      <c r="J839" s="52">
        <f t="shared" si="560"/>
        <v>-123</v>
      </c>
      <c r="K839" s="52">
        <f t="shared" si="561"/>
        <v>1.0309101386170028E-2</v>
      </c>
      <c r="L839" s="52">
        <f t="shared" si="562"/>
        <v>8.1467224596715598E-3</v>
      </c>
      <c r="M839" s="52">
        <f t="shared" si="563"/>
        <v>8.1469026970257159E-3</v>
      </c>
      <c r="N839" s="52">
        <f t="shared" si="564"/>
        <v>2.5733034886732398E-5</v>
      </c>
      <c r="O839" s="52">
        <f t="shared" si="575"/>
        <v>6383613.9451984568</v>
      </c>
      <c r="P839" s="52">
        <f t="shared" si="576"/>
        <v>1.3967611172913924E-7</v>
      </c>
      <c r="Q839" s="52">
        <f t="shared" si="565"/>
        <v>0.96849818795804465</v>
      </c>
      <c r="R839" s="52">
        <f t="shared" si="566"/>
        <v>0.60483709458943979</v>
      </c>
      <c r="S839" s="52">
        <f t="shared" si="567"/>
        <v>1.1438128231254487</v>
      </c>
      <c r="T839" s="52">
        <f t="shared" si="568"/>
        <v>1.0090688909914465</v>
      </c>
      <c r="U839" s="52">
        <f t="shared" si="569"/>
        <v>1.8076904835913403</v>
      </c>
      <c r="V839" s="52">
        <f t="shared" si="591"/>
        <v>5.0546225567071803E-3</v>
      </c>
      <c r="W839" s="52">
        <f t="shared" si="570"/>
        <v>4.2582015317955055E-5</v>
      </c>
      <c r="X839" s="52">
        <f t="shared" si="571"/>
        <v>1.6740578955036711E-7</v>
      </c>
      <c r="Y839" s="52">
        <f t="shared" si="577"/>
        <v>4182539.6738401712</v>
      </c>
      <c r="Z839" s="38" t="str">
        <f t="shared" si="572"/>
        <v>S</v>
      </c>
      <c r="AA839" s="38" t="str">
        <f t="shared" si="573"/>
        <v>S</v>
      </c>
      <c r="AB839" s="38" t="str">
        <f t="shared" si="574"/>
        <v>U</v>
      </c>
      <c r="AC839" s="50">
        <f t="shared" si="590"/>
        <v>552006.68408827193</v>
      </c>
      <c r="AD839" s="50">
        <f t="shared" si="578"/>
        <v>4182703.9436234711</v>
      </c>
      <c r="AE839" s="51">
        <f t="shared" si="579"/>
        <v>10</v>
      </c>
      <c r="AF839" s="51" t="str">
        <f t="shared" si="580"/>
        <v>S</v>
      </c>
      <c r="AG839" s="40">
        <f t="shared" si="581"/>
        <v>-122</v>
      </c>
      <c r="AH839" s="41">
        <f t="shared" si="582"/>
        <v>-24</v>
      </c>
      <c r="AI839" s="42">
        <f t="shared" si="583"/>
        <v>-33.594999999999999</v>
      </c>
      <c r="AJ839" s="40">
        <f t="shared" si="584"/>
        <v>37</v>
      </c>
      <c r="AK839" s="41">
        <f t="shared" si="585"/>
        <v>47</v>
      </c>
      <c r="AL839" s="42">
        <f t="shared" si="586"/>
        <v>24.785</v>
      </c>
      <c r="AM839" s="43" t="str">
        <f t="shared" si="587"/>
        <v>-37º -47' -24,785" S</v>
      </c>
      <c r="AN839" s="43" t="str">
        <f t="shared" si="588"/>
        <v>122º 24' 33,595" W</v>
      </c>
      <c r="AO839" s="43" t="str">
        <f t="shared" si="589"/>
        <v>10 S 552007 4182704</v>
      </c>
    </row>
    <row r="840" spans="5:41" x14ac:dyDescent="0.25">
      <c r="E840" s="53">
        <v>37.803409000000002</v>
      </c>
      <c r="F840" s="53">
        <v>-122.414956</v>
      </c>
      <c r="G840" s="52">
        <f t="shared" si="557"/>
        <v>-2.136544035883988</v>
      </c>
      <c r="H840" s="52">
        <f t="shared" si="558"/>
        <v>0.65979395552805709</v>
      </c>
      <c r="I840" s="52">
        <f t="shared" si="559"/>
        <v>10</v>
      </c>
      <c r="J840" s="52">
        <f t="shared" si="560"/>
        <v>-123</v>
      </c>
      <c r="K840" s="52">
        <f t="shared" si="561"/>
        <v>1.0210944069037442E-2</v>
      </c>
      <c r="L840" s="52">
        <f t="shared" si="562"/>
        <v>8.0677160650975185E-3</v>
      </c>
      <c r="M840" s="52">
        <f t="shared" si="563"/>
        <v>8.0678911092155955E-3</v>
      </c>
      <c r="N840" s="52">
        <f t="shared" si="564"/>
        <v>2.5248311777192889E-5</v>
      </c>
      <c r="O840" s="52">
        <f t="shared" si="575"/>
        <v>6383618.7218120191</v>
      </c>
      <c r="P840" s="52">
        <f t="shared" si="576"/>
        <v>1.3693108129439445E-7</v>
      </c>
      <c r="Q840" s="52">
        <f t="shared" si="565"/>
        <v>0.96861274750910087</v>
      </c>
      <c r="R840" s="52">
        <f t="shared" si="566"/>
        <v>0.60469265013447948</v>
      </c>
      <c r="S840" s="52">
        <f t="shared" si="567"/>
        <v>1.1441003292826075</v>
      </c>
      <c r="T840" s="52">
        <f t="shared" si="568"/>
        <v>1.0092484094955756</v>
      </c>
      <c r="U840" s="52">
        <f t="shared" si="569"/>
        <v>1.8079146658765872</v>
      </c>
      <c r="V840" s="52">
        <f t="shared" si="591"/>
        <v>5.0546225567071803E-3</v>
      </c>
      <c r="W840" s="52">
        <f t="shared" si="570"/>
        <v>4.2582015317955055E-5</v>
      </c>
      <c r="X840" s="52">
        <f t="shared" si="571"/>
        <v>1.6740578955036711E-7</v>
      </c>
      <c r="Y840" s="52">
        <f t="shared" si="577"/>
        <v>4184003.1920488509</v>
      </c>
      <c r="Z840" s="38" t="str">
        <f t="shared" si="572"/>
        <v>S</v>
      </c>
      <c r="AA840" s="38" t="str">
        <f t="shared" si="573"/>
        <v>S</v>
      </c>
      <c r="AB840" s="38" t="str">
        <f t="shared" si="574"/>
        <v>U</v>
      </c>
      <c r="AC840" s="50">
        <f t="shared" si="590"/>
        <v>551502.34308108652</v>
      </c>
      <c r="AD840" s="50">
        <f t="shared" si="578"/>
        <v>4184164.3676666757</v>
      </c>
      <c r="AE840" s="51">
        <f t="shared" si="579"/>
        <v>10</v>
      </c>
      <c r="AF840" s="51" t="str">
        <f t="shared" si="580"/>
        <v>S</v>
      </c>
      <c r="AG840" s="40">
        <f t="shared" si="581"/>
        <v>-122</v>
      </c>
      <c r="AH840" s="41">
        <f t="shared" si="582"/>
        <v>-24</v>
      </c>
      <c r="AI840" s="42">
        <f t="shared" si="583"/>
        <v>-53.841999999999999</v>
      </c>
      <c r="AJ840" s="40">
        <f t="shared" si="584"/>
        <v>37</v>
      </c>
      <c r="AK840" s="41">
        <f t="shared" si="585"/>
        <v>48</v>
      </c>
      <c r="AL840" s="42">
        <f t="shared" si="586"/>
        <v>12.272</v>
      </c>
      <c r="AM840" s="43" t="str">
        <f t="shared" si="587"/>
        <v>-37º -48' -12,272" S</v>
      </c>
      <c r="AN840" s="43" t="str">
        <f t="shared" si="588"/>
        <v>122º 24' 53,842" W</v>
      </c>
      <c r="AO840" s="43" t="str">
        <f t="shared" si="589"/>
        <v>10 S 551502 4184164</v>
      </c>
    </row>
    <row r="841" spans="5:41" x14ac:dyDescent="0.25">
      <c r="E841" s="53">
        <v>37.803268432617003</v>
      </c>
      <c r="F841" s="53">
        <v>-122.41584777832</v>
      </c>
      <c r="G841" s="52">
        <f t="shared" si="557"/>
        <v>-2.1365596003518692</v>
      </c>
      <c r="H841" s="52">
        <f t="shared" si="558"/>
        <v>0.65979150216440285</v>
      </c>
      <c r="I841" s="52">
        <f t="shared" si="559"/>
        <v>10</v>
      </c>
      <c r="J841" s="52">
        <f t="shared" si="560"/>
        <v>-123</v>
      </c>
      <c r="K841" s="52">
        <f t="shared" si="561"/>
        <v>1.019537960115624E-2</v>
      </c>
      <c r="L841" s="52">
        <f t="shared" si="562"/>
        <v>8.0554342620316553E-3</v>
      </c>
      <c r="M841" s="52">
        <f t="shared" si="563"/>
        <v>8.0556085079156754E-3</v>
      </c>
      <c r="N841" s="52">
        <f t="shared" si="564"/>
        <v>2.517136528179531E-5</v>
      </c>
      <c r="O841" s="52">
        <f t="shared" si="575"/>
        <v>6383618.6709079118</v>
      </c>
      <c r="P841" s="52">
        <f t="shared" si="576"/>
        <v>1.3651498906052332E-7</v>
      </c>
      <c r="Q841" s="52">
        <f t="shared" si="565"/>
        <v>0.96861152780952853</v>
      </c>
      <c r="R841" s="52">
        <f t="shared" si="566"/>
        <v>0.60469419045908246</v>
      </c>
      <c r="S841" s="52">
        <f t="shared" si="567"/>
        <v>1.1440972660691671</v>
      </c>
      <c r="T841" s="52">
        <f t="shared" si="568"/>
        <v>1.0092464971666459</v>
      </c>
      <c r="U841" s="52">
        <f t="shared" si="569"/>
        <v>1.8079122781866621</v>
      </c>
      <c r="V841" s="52">
        <f t="shared" si="591"/>
        <v>5.0546225567071803E-3</v>
      </c>
      <c r="W841" s="52">
        <f t="shared" si="570"/>
        <v>4.2582015317955055E-5</v>
      </c>
      <c r="X841" s="52">
        <f t="shared" si="571"/>
        <v>1.6740578955036711E-7</v>
      </c>
      <c r="Y841" s="52">
        <f t="shared" si="577"/>
        <v>4183987.5963280546</v>
      </c>
      <c r="Z841" s="38" t="str">
        <f t="shared" si="572"/>
        <v>S</v>
      </c>
      <c r="AA841" s="38" t="str">
        <f t="shared" si="573"/>
        <v>S</v>
      </c>
      <c r="AB841" s="38" t="str">
        <f t="shared" si="574"/>
        <v>U</v>
      </c>
      <c r="AC841" s="50">
        <f t="shared" si="590"/>
        <v>551423.93521670101</v>
      </c>
      <c r="AD841" s="50">
        <f t="shared" si="578"/>
        <v>4184148.2807473755</v>
      </c>
      <c r="AE841" s="51">
        <f t="shared" si="579"/>
        <v>10</v>
      </c>
      <c r="AF841" s="51" t="str">
        <f t="shared" si="580"/>
        <v>S</v>
      </c>
      <c r="AG841" s="40">
        <f t="shared" si="581"/>
        <v>-122</v>
      </c>
      <c r="AH841" s="41">
        <f t="shared" si="582"/>
        <v>-24</v>
      </c>
      <c r="AI841" s="42">
        <f t="shared" si="583"/>
        <v>-57.052</v>
      </c>
      <c r="AJ841" s="40">
        <f t="shared" si="584"/>
        <v>37</v>
      </c>
      <c r="AK841" s="41">
        <f t="shared" si="585"/>
        <v>48</v>
      </c>
      <c r="AL841" s="42">
        <f t="shared" si="586"/>
        <v>11.766</v>
      </c>
      <c r="AM841" s="43" t="str">
        <f t="shared" si="587"/>
        <v>-37º -48' -11,766" S</v>
      </c>
      <c r="AN841" s="43" t="str">
        <f t="shared" si="588"/>
        <v>122º 24' 57,052" W</v>
      </c>
      <c r="AO841" s="43" t="str">
        <f t="shared" si="589"/>
        <v>10 S 551424 4184148</v>
      </c>
    </row>
    <row r="842" spans="5:41" x14ac:dyDescent="0.25">
      <c r="E842" s="53">
        <v>37.782133000000002</v>
      </c>
      <c r="F842" s="53">
        <v>-122.401077</v>
      </c>
      <c r="G842" s="52">
        <f t="shared" ref="G842:G877" si="592">F842*PI()/180</f>
        <v>-2.1363018016371034</v>
      </c>
      <c r="H842" s="52">
        <f t="shared" ref="H842:H855" si="593">E842*PI()/180</f>
        <v>0.65942261927640278</v>
      </c>
      <c r="I842" s="52">
        <f t="shared" ref="I842:I877" si="594">TRUNC((F842/6)+31)</f>
        <v>10</v>
      </c>
      <c r="J842" s="52">
        <f t="shared" ref="J842:J877" si="595">6*I842-183</f>
        <v>-123</v>
      </c>
      <c r="K842" s="52">
        <f t="shared" ref="K842:K855" si="596">+G842-((J842*PI())/180)</f>
        <v>1.0453178315922074E-2</v>
      </c>
      <c r="L842" s="52">
        <f t="shared" ref="L842:L855" si="597">COS(H842)*SIN(K842)</f>
        <v>8.2614782760993908E-3</v>
      </c>
      <c r="M842" s="52">
        <f t="shared" ref="M842:M877" si="598">(1/2)*LN((1+L842)/(1-L842))</f>
        <v>8.2616662379992999E-3</v>
      </c>
      <c r="N842" s="52">
        <f t="shared" ref="N842:N855" si="599">ATAN((TAN(H842))/COS(K842))-H842</f>
        <v>2.6455432926786315E-5</v>
      </c>
      <c r="O842" s="52">
        <f t="shared" si="575"/>
        <v>6383611.0178112565</v>
      </c>
      <c r="P842" s="52">
        <f t="shared" si="576"/>
        <v>1.43670431134273E-7</v>
      </c>
      <c r="Q842" s="52">
        <f t="shared" ref="Q842:Q855" si="600">SIN(2*H842)</f>
        <v>0.96842787086012105</v>
      </c>
      <c r="R842" s="52">
        <f t="shared" ref="R842:R855" si="601">+Q842*(COS(H842))^2</f>
        <v>0.60492552589310189</v>
      </c>
      <c r="S842" s="52">
        <f t="shared" ref="S842:S855" si="602">H842+(Q842/2)</f>
        <v>1.1436365547064633</v>
      </c>
      <c r="T842" s="52">
        <f t="shared" ref="T842:T855" si="603">((3*S842)+R842)/4</f>
        <v>1.0089587975031229</v>
      </c>
      <c r="U842" s="52">
        <f t="shared" ref="U842:U855" si="604">(5*T842+R842*(COS(H842))^2)/3</f>
        <v>1.8075529595097219</v>
      </c>
      <c r="V842" s="52">
        <f t="shared" si="591"/>
        <v>5.0546225567071803E-3</v>
      </c>
      <c r="W842" s="52">
        <f t="shared" ref="W842:W877" si="605">(5/3)*V842^2</f>
        <v>4.2582015317955055E-5</v>
      </c>
      <c r="X842" s="52">
        <f t="shared" ref="X842:X855" si="606">(35/27)*V842^3</f>
        <v>1.6740578955036711E-7</v>
      </c>
      <c r="Y842" s="52">
        <f t="shared" si="577"/>
        <v>4181642.6589590139</v>
      </c>
      <c r="Z842" s="38" t="str">
        <f t="shared" ref="Z842:Z877" si="607">IF(E842&lt;-72,"C",IF(E842&lt;-64,"D",IF(E842&lt;-56,"E",IF(E842&lt;-48,"F",IF(E842&lt;-40,"G",IF(E842&lt;-32,"H",IF(E842&lt;-24,"J",IF(E842&lt;-16,"K",AA842))))))))</f>
        <v>S</v>
      </c>
      <c r="AA842" s="38" t="str">
        <f t="shared" ref="AA842:AA877" si="608">IF(E842&lt;-8,"L",IF(E842&lt;0,"M",IF(E842&lt;8,"N",IF(E842&lt;16,"P",IF(E842&lt;24,"Q",IF(E842&lt;32,"R",IF(E842&lt;40,"S",IF(E842&lt;48,"T","no"))))))))</f>
        <v>S</v>
      </c>
      <c r="AB842" s="38" t="str">
        <f t="shared" ref="AB842:AB877" si="609">IF(E842&lt;56,"U",IF(E842&lt;64,"V",IF(E842&lt;72,"W",IF(E842&lt;84,"X","no"))))</f>
        <v>U</v>
      </c>
      <c r="AC842" s="50">
        <f t="shared" si="590"/>
        <v>552739.26614806254</v>
      </c>
      <c r="AD842" s="50">
        <f t="shared" si="578"/>
        <v>4181811.5401763897</v>
      </c>
      <c r="AE842" s="51">
        <f t="shared" si="579"/>
        <v>10</v>
      </c>
      <c r="AF842" s="51" t="str">
        <f t="shared" si="580"/>
        <v>S</v>
      </c>
      <c r="AG842" s="40">
        <f t="shared" si="581"/>
        <v>-122</v>
      </c>
      <c r="AH842" s="41">
        <f t="shared" si="582"/>
        <v>-24</v>
      </c>
      <c r="AI842" s="42">
        <f t="shared" si="583"/>
        <v>-3.8769999999999998</v>
      </c>
      <c r="AJ842" s="40">
        <f t="shared" si="584"/>
        <v>37</v>
      </c>
      <c r="AK842" s="41">
        <f t="shared" si="585"/>
        <v>46</v>
      </c>
      <c r="AL842" s="42">
        <f t="shared" si="586"/>
        <v>55.679000000000002</v>
      </c>
      <c r="AM842" s="43" t="str">
        <f t="shared" si="587"/>
        <v>-37º -46' -55,679" S</v>
      </c>
      <c r="AN842" s="43" t="str">
        <f t="shared" si="588"/>
        <v>122º 24' 3,877" W</v>
      </c>
      <c r="AO842" s="43" t="str">
        <f t="shared" si="589"/>
        <v>10 S 552739 4181812</v>
      </c>
    </row>
    <row r="843" spans="5:41" x14ac:dyDescent="0.25">
      <c r="E843" s="53">
        <v>37.791128999999998</v>
      </c>
      <c r="F843" s="53">
        <v>-122.399112</v>
      </c>
      <c r="G843" s="52">
        <f t="shared" si="592"/>
        <v>-2.1362675059173015</v>
      </c>
      <c r="H843" s="52">
        <f t="shared" si="593"/>
        <v>0.65957962909591206</v>
      </c>
      <c r="I843" s="52">
        <f t="shared" si="594"/>
        <v>10</v>
      </c>
      <c r="J843" s="52">
        <f t="shared" si="595"/>
        <v>-123</v>
      </c>
      <c r="K843" s="52">
        <f t="shared" si="596"/>
        <v>1.048747403572392E-2</v>
      </c>
      <c r="L843" s="52">
        <f t="shared" si="597"/>
        <v>8.2875733658485193E-3</v>
      </c>
      <c r="M843" s="52">
        <f t="shared" si="598"/>
        <v>8.2877631145450489E-3</v>
      </c>
      <c r="N843" s="52">
        <f t="shared" si="599"/>
        <v>2.6631467820670274E-5</v>
      </c>
      <c r="O843" s="52">
        <f t="shared" si="575"/>
        <v>6383614.2750635743</v>
      </c>
      <c r="P843" s="52">
        <f t="shared" si="576"/>
        <v>1.4454431916048137E-7</v>
      </c>
      <c r="Q843" s="52">
        <f t="shared" si="600"/>
        <v>0.96850610629832057</v>
      </c>
      <c r="R843" s="52">
        <f t="shared" si="601"/>
        <v>0.60482712551801698</v>
      </c>
      <c r="S843" s="52">
        <f t="shared" si="602"/>
        <v>1.1438326822450724</v>
      </c>
      <c r="T843" s="52">
        <f t="shared" si="603"/>
        <v>1.0090812930633084</v>
      </c>
      <c r="U843" s="52">
        <f t="shared" si="604"/>
        <v>1.8077059738436165</v>
      </c>
      <c r="V843" s="52">
        <f t="shared" si="591"/>
        <v>5.0546225567071803E-3</v>
      </c>
      <c r="W843" s="52">
        <f t="shared" si="605"/>
        <v>4.2582015317955055E-5</v>
      </c>
      <c r="X843" s="52">
        <f t="shared" si="606"/>
        <v>1.6740578955036711E-7</v>
      </c>
      <c r="Y843" s="52">
        <f t="shared" si="577"/>
        <v>4182640.7475794652</v>
      </c>
      <c r="Z843" s="38" t="str">
        <f t="shared" si="607"/>
        <v>S</v>
      </c>
      <c r="AA843" s="38" t="str">
        <f t="shared" si="608"/>
        <v>S</v>
      </c>
      <c r="AB843" s="38" t="str">
        <f t="shared" si="609"/>
        <v>U</v>
      </c>
      <c r="AC843" s="50">
        <f t="shared" si="590"/>
        <v>552905.88547543669</v>
      </c>
      <c r="AD843" s="50">
        <f t="shared" si="578"/>
        <v>4182810.7526221843</v>
      </c>
      <c r="AE843" s="51">
        <f t="shared" si="579"/>
        <v>10</v>
      </c>
      <c r="AF843" s="51" t="str">
        <f t="shared" si="580"/>
        <v>S</v>
      </c>
      <c r="AG843" s="40">
        <f t="shared" si="581"/>
        <v>-122</v>
      </c>
      <c r="AH843" s="41">
        <f t="shared" si="582"/>
        <v>-23</v>
      </c>
      <c r="AI843" s="42">
        <f t="shared" si="583"/>
        <v>-56.802999999999997</v>
      </c>
      <c r="AJ843" s="40">
        <f t="shared" si="584"/>
        <v>37</v>
      </c>
      <c r="AK843" s="41">
        <f t="shared" si="585"/>
        <v>47</v>
      </c>
      <c r="AL843" s="42">
        <f t="shared" si="586"/>
        <v>28.064</v>
      </c>
      <c r="AM843" s="43" t="str">
        <f t="shared" si="587"/>
        <v>-37º -47' -28,064" S</v>
      </c>
      <c r="AN843" s="43" t="str">
        <f t="shared" si="588"/>
        <v>122º 23' 56,803" W</v>
      </c>
      <c r="AO843" s="43" t="str">
        <f t="shared" si="589"/>
        <v>10 S 552906 4182811</v>
      </c>
    </row>
    <row r="844" spans="5:41" x14ac:dyDescent="0.25">
      <c r="E844" s="53">
        <v>37.784041999999999</v>
      </c>
      <c r="F844" s="53">
        <v>-122.389853</v>
      </c>
      <c r="G844" s="52">
        <f t="shared" si="592"/>
        <v>-2.1361059058818594</v>
      </c>
      <c r="H844" s="52">
        <f t="shared" si="593"/>
        <v>0.65945593761182331</v>
      </c>
      <c r="I844" s="52">
        <f t="shared" si="594"/>
        <v>10</v>
      </c>
      <c r="J844" s="52">
        <f t="shared" si="595"/>
        <v>-123</v>
      </c>
      <c r="K844" s="52">
        <f t="shared" si="596"/>
        <v>1.0649074071165998E-2</v>
      </c>
      <c r="L844" s="52">
        <f t="shared" si="597"/>
        <v>8.4160777260248107E-3</v>
      </c>
      <c r="M844" s="52">
        <f t="shared" si="598"/>
        <v>8.4162764390868939E-3</v>
      </c>
      <c r="N844" s="52">
        <f t="shared" si="599"/>
        <v>2.7456786697355184E-5</v>
      </c>
      <c r="O844" s="52">
        <f t="shared" si="575"/>
        <v>6383611.708995454</v>
      </c>
      <c r="P844" s="52">
        <f t="shared" si="576"/>
        <v>1.4909039046943652E-7</v>
      </c>
      <c r="Q844" s="52">
        <f t="shared" si="600"/>
        <v>0.96844448082692514</v>
      </c>
      <c r="R844" s="52">
        <f t="shared" si="601"/>
        <v>0.60490465276890826</v>
      </c>
      <c r="S844" s="52">
        <f t="shared" si="602"/>
        <v>1.1436781780252858</v>
      </c>
      <c r="T844" s="52">
        <f t="shared" si="603"/>
        <v>1.0089847967111916</v>
      </c>
      <c r="U844" s="52">
        <f t="shared" si="604"/>
        <v>1.8075854393234163</v>
      </c>
      <c r="V844" s="52">
        <f t="shared" si="591"/>
        <v>5.0546225567071803E-3</v>
      </c>
      <c r="W844" s="52">
        <f t="shared" si="605"/>
        <v>4.2582015317955055E-5</v>
      </c>
      <c r="X844" s="52">
        <f t="shared" si="606"/>
        <v>1.6740578955036711E-7</v>
      </c>
      <c r="Y844" s="52">
        <f t="shared" si="577"/>
        <v>4181854.4586508321</v>
      </c>
      <c r="Z844" s="38" t="str">
        <f t="shared" si="607"/>
        <v>S</v>
      </c>
      <c r="AA844" s="38" t="str">
        <f t="shared" si="608"/>
        <v>S</v>
      </c>
      <c r="AB844" s="38" t="str">
        <f t="shared" si="609"/>
        <v>U</v>
      </c>
      <c r="AC844" s="50">
        <f t="shared" si="590"/>
        <v>553726.24349271972</v>
      </c>
      <c r="AD844" s="50">
        <f t="shared" si="578"/>
        <v>4182029.7321420163</v>
      </c>
      <c r="AE844" s="51">
        <f t="shared" si="579"/>
        <v>10</v>
      </c>
      <c r="AF844" s="51" t="str">
        <f t="shared" si="580"/>
        <v>S</v>
      </c>
      <c r="AG844" s="40">
        <f t="shared" si="581"/>
        <v>-122</v>
      </c>
      <c r="AH844" s="41">
        <f t="shared" si="582"/>
        <v>-23</v>
      </c>
      <c r="AI844" s="42">
        <f t="shared" si="583"/>
        <v>-23.471</v>
      </c>
      <c r="AJ844" s="40">
        <f t="shared" si="584"/>
        <v>37</v>
      </c>
      <c r="AK844" s="41">
        <f t="shared" si="585"/>
        <v>47</v>
      </c>
      <c r="AL844" s="42">
        <f t="shared" si="586"/>
        <v>2.5510000000000002</v>
      </c>
      <c r="AM844" s="43" t="str">
        <f t="shared" si="587"/>
        <v>-37º -47' -2,551" S</v>
      </c>
      <c r="AN844" s="43" t="str">
        <f t="shared" si="588"/>
        <v>122º 23' 23,471" W</v>
      </c>
      <c r="AO844" s="43" t="str">
        <f t="shared" si="589"/>
        <v>10 S 553726 4182030</v>
      </c>
    </row>
    <row r="845" spans="5:41" x14ac:dyDescent="0.25">
      <c r="E845" s="53">
        <v>37.788181000000002</v>
      </c>
      <c r="F845" s="53">
        <v>-122.404051</v>
      </c>
      <c r="G845" s="52">
        <f t="shared" si="592"/>
        <v>-2.1363537077290577</v>
      </c>
      <c r="H845" s="52">
        <f t="shared" si="593"/>
        <v>0.65952817678956333</v>
      </c>
      <c r="I845" s="52">
        <f t="shared" si="594"/>
        <v>10</v>
      </c>
      <c r="J845" s="52">
        <f t="shared" si="595"/>
        <v>-123</v>
      </c>
      <c r="K845" s="52">
        <f t="shared" si="596"/>
        <v>1.0401272223967695E-2</v>
      </c>
      <c r="L845" s="52">
        <f t="shared" si="597"/>
        <v>8.2197840352176959E-3</v>
      </c>
      <c r="M845" s="52">
        <f t="shared" si="598"/>
        <v>8.2199691655466863E-3</v>
      </c>
      <c r="N845" s="52">
        <f t="shared" si="599"/>
        <v>2.6194768375953359E-5</v>
      </c>
      <c r="O845" s="52">
        <f t="shared" si="575"/>
        <v>6383613.2076285472</v>
      </c>
      <c r="P845" s="52">
        <f t="shared" si="576"/>
        <v>1.4220059019939726E-7</v>
      </c>
      <c r="Q845" s="52">
        <f t="shared" si="600"/>
        <v>0.9684804789711795</v>
      </c>
      <c r="R845" s="52">
        <f t="shared" si="601"/>
        <v>0.6048593819405238</v>
      </c>
      <c r="S845" s="52">
        <f t="shared" si="602"/>
        <v>1.1437684162751531</v>
      </c>
      <c r="T845" s="52">
        <f t="shared" si="603"/>
        <v>1.0090411576914957</v>
      </c>
      <c r="U845" s="52">
        <f t="shared" si="604"/>
        <v>1.8076558431734211</v>
      </c>
      <c r="V845" s="52">
        <f t="shared" si="591"/>
        <v>5.0546225567071803E-3</v>
      </c>
      <c r="W845" s="52">
        <f t="shared" si="605"/>
        <v>4.2582015317955055E-5</v>
      </c>
      <c r="X845" s="52">
        <f t="shared" si="606"/>
        <v>1.6740578955036711E-7</v>
      </c>
      <c r="Y845" s="52">
        <f t="shared" si="577"/>
        <v>4182313.6725720027</v>
      </c>
      <c r="Z845" s="38" t="str">
        <f t="shared" si="607"/>
        <v>S</v>
      </c>
      <c r="AA845" s="38" t="str">
        <f t="shared" si="608"/>
        <v>S</v>
      </c>
      <c r="AB845" s="38" t="str">
        <f t="shared" si="609"/>
        <v>U</v>
      </c>
      <c r="AC845" s="50">
        <f t="shared" si="590"/>
        <v>552473.10621871869</v>
      </c>
      <c r="AD845" s="50">
        <f t="shared" si="578"/>
        <v>4182480.8898651567</v>
      </c>
      <c r="AE845" s="51">
        <f t="shared" si="579"/>
        <v>10</v>
      </c>
      <c r="AF845" s="51" t="str">
        <f t="shared" si="580"/>
        <v>S</v>
      </c>
      <c r="AG845" s="40">
        <f t="shared" si="581"/>
        <v>-122</v>
      </c>
      <c r="AH845" s="41">
        <f t="shared" si="582"/>
        <v>-24</v>
      </c>
      <c r="AI845" s="42">
        <f t="shared" si="583"/>
        <v>-14.584</v>
      </c>
      <c r="AJ845" s="40">
        <f t="shared" si="584"/>
        <v>37</v>
      </c>
      <c r="AK845" s="41">
        <f t="shared" si="585"/>
        <v>47</v>
      </c>
      <c r="AL845" s="42">
        <f t="shared" si="586"/>
        <v>17.452000000000002</v>
      </c>
      <c r="AM845" s="43" t="str">
        <f t="shared" si="587"/>
        <v>-37º -47' -17,452" S</v>
      </c>
      <c r="AN845" s="43" t="str">
        <f t="shared" si="588"/>
        <v>122º 24' 14,584" W</v>
      </c>
      <c r="AO845" s="43" t="str">
        <f t="shared" si="589"/>
        <v>10 S 552473 4182481</v>
      </c>
    </row>
    <row r="846" spans="5:41" x14ac:dyDescent="0.25">
      <c r="E846" s="53">
        <v>37.801552000000001</v>
      </c>
      <c r="F846" s="53">
        <v>-122.408295</v>
      </c>
      <c r="G846" s="52">
        <f t="shared" si="592"/>
        <v>-2.1364277795025122</v>
      </c>
      <c r="H846" s="52">
        <f t="shared" si="593"/>
        <v>0.65976154476384752</v>
      </c>
      <c r="I846" s="52">
        <f t="shared" si="594"/>
        <v>10</v>
      </c>
      <c r="J846" s="52">
        <f t="shared" si="595"/>
        <v>-123</v>
      </c>
      <c r="K846" s="52">
        <f t="shared" si="596"/>
        <v>1.0327200450513274E-2</v>
      </c>
      <c r="L846" s="52">
        <f t="shared" si="597"/>
        <v>8.1597727000869719E-3</v>
      </c>
      <c r="M846" s="52">
        <f t="shared" si="598"/>
        <v>8.1599538050196041E-3</v>
      </c>
      <c r="N846" s="52">
        <f t="shared" si="599"/>
        <v>2.5826096873293736E-5</v>
      </c>
      <c r="O846" s="52">
        <f t="shared" si="575"/>
        <v>6383618.049336045</v>
      </c>
      <c r="P846" s="52">
        <f t="shared" si="576"/>
        <v>1.4008099585032558E-7</v>
      </c>
      <c r="Q846" s="52">
        <f t="shared" si="600"/>
        <v>0.96859663248686778</v>
      </c>
      <c r="R846" s="52">
        <f t="shared" si="601"/>
        <v>0.60471299709600101</v>
      </c>
      <c r="S846" s="52">
        <f t="shared" si="602"/>
        <v>1.1440598610072814</v>
      </c>
      <c r="T846" s="52">
        <f t="shared" si="603"/>
        <v>1.0092231450294613</v>
      </c>
      <c r="U846" s="52">
        <f t="shared" si="604"/>
        <v>1.8078831205120747</v>
      </c>
      <c r="V846" s="52">
        <f t="shared" si="591"/>
        <v>5.0546225567071803E-3</v>
      </c>
      <c r="W846" s="52">
        <f t="shared" si="605"/>
        <v>4.2582015317955055E-5</v>
      </c>
      <c r="X846" s="52">
        <f t="shared" si="606"/>
        <v>1.6740578955036711E-7</v>
      </c>
      <c r="Y846" s="52">
        <f t="shared" si="577"/>
        <v>4183797.1609720164</v>
      </c>
      <c r="Z846" s="38" t="str">
        <f t="shared" si="607"/>
        <v>S</v>
      </c>
      <c r="AA846" s="38" t="str">
        <f t="shared" si="608"/>
        <v>S</v>
      </c>
      <c r="AB846" s="38" t="str">
        <f t="shared" si="609"/>
        <v>U</v>
      </c>
      <c r="AC846" s="50">
        <f t="shared" si="590"/>
        <v>552090.03082374588</v>
      </c>
      <c r="AD846" s="50">
        <f t="shared" si="578"/>
        <v>4183962.0249332548</v>
      </c>
      <c r="AE846" s="51">
        <f t="shared" si="579"/>
        <v>10</v>
      </c>
      <c r="AF846" s="51" t="str">
        <f t="shared" si="580"/>
        <v>S</v>
      </c>
      <c r="AG846" s="40">
        <f t="shared" si="581"/>
        <v>-122</v>
      </c>
      <c r="AH846" s="41">
        <f t="shared" si="582"/>
        <v>-24</v>
      </c>
      <c r="AI846" s="42">
        <f t="shared" si="583"/>
        <v>-29.861999999999998</v>
      </c>
      <c r="AJ846" s="40">
        <f t="shared" si="584"/>
        <v>37</v>
      </c>
      <c r="AK846" s="41">
        <f t="shared" si="585"/>
        <v>48</v>
      </c>
      <c r="AL846" s="42">
        <f t="shared" si="586"/>
        <v>5.5869999999999997</v>
      </c>
      <c r="AM846" s="43" t="str">
        <f t="shared" si="587"/>
        <v>-37º -48' -5,587" S</v>
      </c>
      <c r="AN846" s="43" t="str">
        <f t="shared" si="588"/>
        <v>122º 24' 29,862" W</v>
      </c>
      <c r="AO846" s="43" t="str">
        <f t="shared" si="589"/>
        <v>10 S 552090 4183962</v>
      </c>
    </row>
    <row r="847" spans="5:41" x14ac:dyDescent="0.25">
      <c r="E847" s="53">
        <v>37.795081000000003</v>
      </c>
      <c r="F847" s="53">
        <v>-122.42377399999999</v>
      </c>
      <c r="G847" s="52">
        <f t="shared" si="592"/>
        <v>-2.1366979390174285</v>
      </c>
      <c r="H847" s="52">
        <f t="shared" si="593"/>
        <v>0.65964860450795104</v>
      </c>
      <c r="I847" s="52">
        <f t="shared" si="594"/>
        <v>10</v>
      </c>
      <c r="J847" s="52">
        <f t="shared" si="595"/>
        <v>-123</v>
      </c>
      <c r="K847" s="52">
        <f t="shared" si="596"/>
        <v>1.0057040935596895E-2</v>
      </c>
      <c r="L847" s="52">
        <f t="shared" si="597"/>
        <v>7.9470165074750944E-3</v>
      </c>
      <c r="M847" s="52">
        <f t="shared" si="598"/>
        <v>7.9471838119464268E-3</v>
      </c>
      <c r="N847" s="52">
        <f t="shared" si="599"/>
        <v>2.4491098190138061E-5</v>
      </c>
      <c r="O847" s="52">
        <f t="shared" si="575"/>
        <v>6383615.7060799627</v>
      </c>
      <c r="P847" s="52">
        <f t="shared" si="576"/>
        <v>1.3289432168417956E-7</v>
      </c>
      <c r="Q847" s="52">
        <f t="shared" si="600"/>
        <v>0.96854044543119677</v>
      </c>
      <c r="R847" s="52">
        <f t="shared" si="601"/>
        <v>0.60478386747256796</v>
      </c>
      <c r="S847" s="52">
        <f t="shared" si="602"/>
        <v>1.1439188272235494</v>
      </c>
      <c r="T847" s="52">
        <f t="shared" si="603"/>
        <v>1.009135087285804</v>
      </c>
      <c r="U847" s="52">
        <f t="shared" si="604"/>
        <v>1.8077731586854453</v>
      </c>
      <c r="V847" s="52">
        <f t="shared" si="591"/>
        <v>5.0546225567071803E-3</v>
      </c>
      <c r="W847" s="52">
        <f t="shared" si="605"/>
        <v>4.2582015317955055E-5</v>
      </c>
      <c r="X847" s="52">
        <f t="shared" si="606"/>
        <v>1.6740578955036711E-7</v>
      </c>
      <c r="Y847" s="52">
        <f t="shared" si="577"/>
        <v>4183079.2147396933</v>
      </c>
      <c r="Z847" s="38" t="str">
        <f t="shared" si="607"/>
        <v>S</v>
      </c>
      <c r="AA847" s="38" t="str">
        <f t="shared" si="608"/>
        <v>S</v>
      </c>
      <c r="AB847" s="38" t="str">
        <f t="shared" si="609"/>
        <v>U</v>
      </c>
      <c r="AC847" s="50">
        <f t="shared" si="590"/>
        <v>550731.76964836696</v>
      </c>
      <c r="AD847" s="50">
        <f t="shared" si="578"/>
        <v>4183235.5565195358</v>
      </c>
      <c r="AE847" s="51">
        <f t="shared" si="579"/>
        <v>10</v>
      </c>
      <c r="AF847" s="51" t="str">
        <f t="shared" si="580"/>
        <v>S</v>
      </c>
      <c r="AG847" s="40">
        <f t="shared" si="581"/>
        <v>-122</v>
      </c>
      <c r="AH847" s="41">
        <f t="shared" si="582"/>
        <v>-25</v>
      </c>
      <c r="AI847" s="42">
        <f t="shared" si="583"/>
        <v>-25.585999999999999</v>
      </c>
      <c r="AJ847" s="40">
        <f t="shared" si="584"/>
        <v>37</v>
      </c>
      <c r="AK847" s="41">
        <f t="shared" si="585"/>
        <v>47</v>
      </c>
      <c r="AL847" s="42">
        <f t="shared" si="586"/>
        <v>42.292000000000002</v>
      </c>
      <c r="AM847" s="43" t="str">
        <f t="shared" si="587"/>
        <v>-37º -47' -42,292" S</v>
      </c>
      <c r="AN847" s="43" t="str">
        <f t="shared" si="588"/>
        <v>122º 25' 25,586" W</v>
      </c>
      <c r="AO847" s="43" t="str">
        <f t="shared" si="589"/>
        <v>10 S 550732 4183236</v>
      </c>
    </row>
    <row r="848" spans="5:41" x14ac:dyDescent="0.25">
      <c r="E848" s="53">
        <v>37.809150000000002</v>
      </c>
      <c r="F848" s="53">
        <v>-122.40597699999999</v>
      </c>
      <c r="G848" s="52">
        <f t="shared" si="592"/>
        <v>-2.1363873227704508</v>
      </c>
      <c r="H848" s="52">
        <f t="shared" si="593"/>
        <v>0.65989415488041403</v>
      </c>
      <c r="I848" s="52">
        <f t="shared" si="594"/>
        <v>10</v>
      </c>
      <c r="J848" s="52">
        <f t="shared" si="595"/>
        <v>-123</v>
      </c>
      <c r="K848" s="52">
        <f t="shared" si="596"/>
        <v>1.0367657182574597E-2</v>
      </c>
      <c r="L848" s="52">
        <f t="shared" si="597"/>
        <v>8.1908946612979008E-3</v>
      </c>
      <c r="M848" s="52">
        <f t="shared" si="598"/>
        <v>8.1910778464418504E-3</v>
      </c>
      <c r="N848" s="52">
        <f t="shared" si="599"/>
        <v>2.6030616289030029E-5</v>
      </c>
      <c r="O848" s="52">
        <f t="shared" si="575"/>
        <v>6383620.8008741764</v>
      </c>
      <c r="P848" s="52">
        <f t="shared" si="576"/>
        <v>1.4112259838548195E-7</v>
      </c>
      <c r="Q848" s="52">
        <f t="shared" si="600"/>
        <v>0.96866254209254343</v>
      </c>
      <c r="R848" s="52">
        <f t="shared" si="601"/>
        <v>0.6046297209116317</v>
      </c>
      <c r="S848" s="52">
        <f t="shared" si="602"/>
        <v>1.1442254259266857</v>
      </c>
      <c r="T848" s="52">
        <f t="shared" si="603"/>
        <v>1.0093264996729223</v>
      </c>
      <c r="U848" s="52">
        <f t="shared" si="604"/>
        <v>1.8080121597119376</v>
      </c>
      <c r="V848" s="52">
        <f t="shared" si="591"/>
        <v>5.0546225567071803E-3</v>
      </c>
      <c r="W848" s="52">
        <f t="shared" si="605"/>
        <v>4.2582015317955055E-5</v>
      </c>
      <c r="X848" s="52">
        <f t="shared" si="606"/>
        <v>1.6740578955036711E-7</v>
      </c>
      <c r="Y848" s="52">
        <f t="shared" si="577"/>
        <v>4184640.1469098348</v>
      </c>
      <c r="Z848" s="38" t="str">
        <f t="shared" si="607"/>
        <v>S</v>
      </c>
      <c r="AA848" s="38" t="str">
        <f t="shared" si="608"/>
        <v>S</v>
      </c>
      <c r="AB848" s="38" t="str">
        <f t="shared" si="609"/>
        <v>U</v>
      </c>
      <c r="AC848" s="50">
        <f t="shared" si="590"/>
        <v>552288.73738183326</v>
      </c>
      <c r="AD848" s="50">
        <f t="shared" si="578"/>
        <v>4184806.3165168874</v>
      </c>
      <c r="AE848" s="51">
        <f t="shared" si="579"/>
        <v>10</v>
      </c>
      <c r="AF848" s="51" t="str">
        <f t="shared" si="580"/>
        <v>S</v>
      </c>
      <c r="AG848" s="40">
        <f t="shared" si="581"/>
        <v>-122</v>
      </c>
      <c r="AH848" s="41">
        <f t="shared" si="582"/>
        <v>-24</v>
      </c>
      <c r="AI848" s="42">
        <f t="shared" si="583"/>
        <v>-21.516999999999999</v>
      </c>
      <c r="AJ848" s="40">
        <f t="shared" si="584"/>
        <v>37</v>
      </c>
      <c r="AK848" s="41">
        <f t="shared" si="585"/>
        <v>48</v>
      </c>
      <c r="AL848" s="42">
        <f t="shared" si="586"/>
        <v>32.94</v>
      </c>
      <c r="AM848" s="43" t="str">
        <f t="shared" si="587"/>
        <v>-37º -48' -32,94" S</v>
      </c>
      <c r="AN848" s="43" t="str">
        <f t="shared" si="588"/>
        <v>122º 24' 21,517" W</v>
      </c>
      <c r="AO848" s="43" t="str">
        <f t="shared" si="589"/>
        <v>10 S 552289 4184806</v>
      </c>
    </row>
    <row r="849" spans="5:41" x14ac:dyDescent="0.25">
      <c r="E849" s="53">
        <v>37.797355000000003</v>
      </c>
      <c r="F849" s="53">
        <v>-122.39685900000001</v>
      </c>
      <c r="G849" s="52">
        <f t="shared" si="592"/>
        <v>-2.136228183649254</v>
      </c>
      <c r="H849" s="52">
        <f t="shared" si="593"/>
        <v>0.65968829329514134</v>
      </c>
      <c r="I849" s="52">
        <f t="shared" si="594"/>
        <v>10</v>
      </c>
      <c r="J849" s="52">
        <f t="shared" si="595"/>
        <v>-123</v>
      </c>
      <c r="K849" s="52">
        <f t="shared" si="596"/>
        <v>1.0526796303771402E-2</v>
      </c>
      <c r="L849" s="52">
        <f t="shared" si="597"/>
        <v>8.3179450769292843E-3</v>
      </c>
      <c r="M849" s="52">
        <f t="shared" si="598"/>
        <v>8.3181369194710291E-3</v>
      </c>
      <c r="N849" s="52">
        <f t="shared" si="599"/>
        <v>2.6833052396257884E-5</v>
      </c>
      <c r="O849" s="52">
        <f t="shared" si="575"/>
        <v>6383616.5295171728</v>
      </c>
      <c r="P849" s="52">
        <f t="shared" si="576"/>
        <v>1.4558120227783523E-7</v>
      </c>
      <c r="Q849" s="52">
        <f t="shared" si="600"/>
        <v>0.9685601959809792</v>
      </c>
      <c r="R849" s="52">
        <f t="shared" si="601"/>
        <v>0.60475896824774678</v>
      </c>
      <c r="S849" s="52">
        <f t="shared" si="602"/>
        <v>1.1439683912856309</v>
      </c>
      <c r="T849" s="52">
        <f t="shared" si="603"/>
        <v>1.0091660355261598</v>
      </c>
      <c r="U849" s="52">
        <f t="shared" si="604"/>
        <v>1.8078118073974838</v>
      </c>
      <c r="V849" s="52">
        <f t="shared" si="591"/>
        <v>5.0546225567071803E-3</v>
      </c>
      <c r="W849" s="52">
        <f t="shared" si="605"/>
        <v>4.2582015317955055E-5</v>
      </c>
      <c r="X849" s="52">
        <f t="shared" si="606"/>
        <v>1.6740578955036711E-7</v>
      </c>
      <c r="Y849" s="52">
        <f t="shared" si="577"/>
        <v>4183331.5110075455</v>
      </c>
      <c r="Z849" s="38" t="str">
        <f t="shared" si="607"/>
        <v>S</v>
      </c>
      <c r="AA849" s="38" t="str">
        <f t="shared" si="608"/>
        <v>S</v>
      </c>
      <c r="AB849" s="38" t="str">
        <f t="shared" si="609"/>
        <v>U</v>
      </c>
      <c r="AC849" s="50">
        <f t="shared" si="590"/>
        <v>553099.79891069967</v>
      </c>
      <c r="AD849" s="50">
        <f t="shared" si="578"/>
        <v>4183502.8029492968</v>
      </c>
      <c r="AE849" s="51">
        <f t="shared" si="579"/>
        <v>10</v>
      </c>
      <c r="AF849" s="51" t="str">
        <f t="shared" si="580"/>
        <v>S</v>
      </c>
      <c r="AG849" s="40">
        <f t="shared" si="581"/>
        <v>-122</v>
      </c>
      <c r="AH849" s="41">
        <f t="shared" si="582"/>
        <v>-23</v>
      </c>
      <c r="AI849" s="42">
        <f t="shared" si="583"/>
        <v>-48.692</v>
      </c>
      <c r="AJ849" s="40">
        <f t="shared" si="584"/>
        <v>37</v>
      </c>
      <c r="AK849" s="41">
        <f t="shared" si="585"/>
        <v>47</v>
      </c>
      <c r="AL849" s="42">
        <f t="shared" si="586"/>
        <v>50.478000000000002</v>
      </c>
      <c r="AM849" s="43" t="str">
        <f t="shared" si="587"/>
        <v>-37º -47' -50,478" S</v>
      </c>
      <c r="AN849" s="43" t="str">
        <f t="shared" si="588"/>
        <v>122º 23' 48,692" W</v>
      </c>
      <c r="AO849" s="43" t="str">
        <f t="shared" si="589"/>
        <v>10 S 553100 4183503</v>
      </c>
    </row>
    <row r="850" spans="5:41" x14ac:dyDescent="0.25">
      <c r="E850" s="53">
        <v>37.785997999999999</v>
      </c>
      <c r="F850" s="53">
        <v>-122.40539800000001</v>
      </c>
      <c r="G850" s="52">
        <f t="shared" si="592"/>
        <v>-2.1363772173140823</v>
      </c>
      <c r="H850" s="52">
        <f t="shared" si="593"/>
        <v>0.6594900762519923</v>
      </c>
      <c r="I850" s="52">
        <f t="shared" si="594"/>
        <v>10</v>
      </c>
      <c r="J850" s="52">
        <f t="shared" si="595"/>
        <v>-123</v>
      </c>
      <c r="K850" s="52">
        <f t="shared" si="596"/>
        <v>1.0377762638943189E-2</v>
      </c>
      <c r="L850" s="52">
        <f t="shared" si="597"/>
        <v>8.2014481172366181E-3</v>
      </c>
      <c r="M850" s="52">
        <f t="shared" si="598"/>
        <v>8.2016320113802305E-3</v>
      </c>
      <c r="N850" s="52">
        <f t="shared" si="599"/>
        <v>2.6075974193795481E-5</v>
      </c>
      <c r="O850" s="52">
        <f t="shared" si="575"/>
        <v>6383612.4172092862</v>
      </c>
      <c r="P850" s="52">
        <f t="shared" si="576"/>
        <v>1.4157521811531442E-7</v>
      </c>
      <c r="Q850" s="52">
        <f t="shared" si="600"/>
        <v>0.96846149527432457</v>
      </c>
      <c r="R850" s="52">
        <f t="shared" si="601"/>
        <v>0.60488326129024228</v>
      </c>
      <c r="S850" s="52">
        <f t="shared" si="602"/>
        <v>1.1437208238891545</v>
      </c>
      <c r="T850" s="52">
        <f t="shared" si="603"/>
        <v>1.0090114332394264</v>
      </c>
      <c r="U850" s="52">
        <f t="shared" si="604"/>
        <v>1.8076187135766364</v>
      </c>
      <c r="V850" s="52">
        <f t="shared" si="591"/>
        <v>5.0546225567071803E-3</v>
      </c>
      <c r="W850" s="52">
        <f t="shared" si="605"/>
        <v>4.2582015317955055E-5</v>
      </c>
      <c r="X850" s="52">
        <f t="shared" si="606"/>
        <v>1.6740578955036711E-7</v>
      </c>
      <c r="Y850" s="52">
        <f t="shared" si="577"/>
        <v>4182071.4729690207</v>
      </c>
      <c r="Z850" s="38" t="str">
        <f t="shared" si="607"/>
        <v>S</v>
      </c>
      <c r="AA850" s="38" t="str">
        <f t="shared" si="608"/>
        <v>S</v>
      </c>
      <c r="AB850" s="38" t="str">
        <f t="shared" si="609"/>
        <v>U</v>
      </c>
      <c r="AC850" s="50">
        <f t="shared" si="590"/>
        <v>552356.04242000065</v>
      </c>
      <c r="AD850" s="50">
        <f t="shared" si="578"/>
        <v>4182237.9319052417</v>
      </c>
      <c r="AE850" s="51">
        <f t="shared" si="579"/>
        <v>10</v>
      </c>
      <c r="AF850" s="51" t="str">
        <f t="shared" si="580"/>
        <v>S</v>
      </c>
      <c r="AG850" s="40">
        <f t="shared" si="581"/>
        <v>-122</v>
      </c>
      <c r="AH850" s="41">
        <f t="shared" si="582"/>
        <v>-24</v>
      </c>
      <c r="AI850" s="42">
        <f t="shared" si="583"/>
        <v>-19.433</v>
      </c>
      <c r="AJ850" s="40">
        <f t="shared" si="584"/>
        <v>37</v>
      </c>
      <c r="AK850" s="41">
        <f t="shared" si="585"/>
        <v>47</v>
      </c>
      <c r="AL850" s="42">
        <f t="shared" si="586"/>
        <v>9.593</v>
      </c>
      <c r="AM850" s="43" t="str">
        <f t="shared" si="587"/>
        <v>-37º -47' -9,593" S</v>
      </c>
      <c r="AN850" s="43" t="str">
        <f t="shared" si="588"/>
        <v>122º 24' 19,433" W</v>
      </c>
      <c r="AO850" s="43" t="str">
        <f t="shared" si="589"/>
        <v>10 S 552356 4182238</v>
      </c>
    </row>
    <row r="851" spans="5:41" x14ac:dyDescent="0.25">
      <c r="E851" s="53">
        <v>37.784042358397997</v>
      </c>
      <c r="F851" s="53">
        <v>-122.38975524902</v>
      </c>
      <c r="G851" s="52">
        <f t="shared" si="592"/>
        <v>-2.1361041998054113</v>
      </c>
      <c r="H851" s="52">
        <f t="shared" si="593"/>
        <v>0.65945594386704842</v>
      </c>
      <c r="I851" s="52">
        <f t="shared" si="594"/>
        <v>10</v>
      </c>
      <c r="J851" s="52">
        <f t="shared" si="595"/>
        <v>-123</v>
      </c>
      <c r="K851" s="52">
        <f t="shared" si="596"/>
        <v>1.0650780147614114E-2</v>
      </c>
      <c r="L851" s="52">
        <f t="shared" si="597"/>
        <v>8.4174259647846195E-3</v>
      </c>
      <c r="M851" s="52">
        <f t="shared" si="598"/>
        <v>8.4176247733650286E-3</v>
      </c>
      <c r="N851" s="52">
        <f t="shared" si="599"/>
        <v>2.7465585362262956E-5</v>
      </c>
      <c r="O851" s="52">
        <f t="shared" si="575"/>
        <v>6383611.7091252189</v>
      </c>
      <c r="P851" s="52">
        <f t="shared" si="576"/>
        <v>1.4913816306846843E-7</v>
      </c>
      <c r="Q851" s="52">
        <f t="shared" si="600"/>
        <v>0.96844448394489691</v>
      </c>
      <c r="R851" s="52">
        <f t="shared" si="601"/>
        <v>0.60490464884975925</v>
      </c>
      <c r="S851" s="52">
        <f t="shared" si="602"/>
        <v>1.1436781858394969</v>
      </c>
      <c r="T851" s="52">
        <f t="shared" si="603"/>
        <v>1.0089848015920624</v>
      </c>
      <c r="U851" s="52">
        <f t="shared" si="604"/>
        <v>1.8075854454207434</v>
      </c>
      <c r="V851" s="52">
        <f t="shared" si="591"/>
        <v>5.0546225567071803E-3</v>
      </c>
      <c r="W851" s="52">
        <f t="shared" si="605"/>
        <v>4.2582015317955055E-5</v>
      </c>
      <c r="X851" s="52">
        <f t="shared" si="606"/>
        <v>1.6740578955036711E-7</v>
      </c>
      <c r="Y851" s="52">
        <f t="shared" si="577"/>
        <v>4181854.4984143721</v>
      </c>
      <c r="Z851" s="38" t="str">
        <f t="shared" si="607"/>
        <v>S</v>
      </c>
      <c r="AA851" s="38" t="str">
        <f t="shared" si="608"/>
        <v>S</v>
      </c>
      <c r="AB851" s="38" t="str">
        <f t="shared" si="609"/>
        <v>U</v>
      </c>
      <c r="AC851" s="50">
        <f t="shared" si="590"/>
        <v>553734.85073758103</v>
      </c>
      <c r="AD851" s="50">
        <f t="shared" si="578"/>
        <v>4182029.8280728371</v>
      </c>
      <c r="AE851" s="51">
        <f t="shared" si="579"/>
        <v>10</v>
      </c>
      <c r="AF851" s="51" t="str">
        <f t="shared" si="580"/>
        <v>S</v>
      </c>
      <c r="AG851" s="40">
        <f t="shared" si="581"/>
        <v>-122</v>
      </c>
      <c r="AH851" s="41">
        <f t="shared" si="582"/>
        <v>-23</v>
      </c>
      <c r="AI851" s="42">
        <f t="shared" si="583"/>
        <v>-23.119</v>
      </c>
      <c r="AJ851" s="40">
        <f t="shared" si="584"/>
        <v>37</v>
      </c>
      <c r="AK851" s="41">
        <f t="shared" si="585"/>
        <v>47</v>
      </c>
      <c r="AL851" s="42">
        <f t="shared" si="586"/>
        <v>2.552</v>
      </c>
      <c r="AM851" s="43" t="str">
        <f t="shared" si="587"/>
        <v>-37º -47' -2,552" S</v>
      </c>
      <c r="AN851" s="43" t="str">
        <f t="shared" si="588"/>
        <v>122º 23' 23,119" W</v>
      </c>
      <c r="AO851" s="43" t="str">
        <f t="shared" si="589"/>
        <v>10 S 553735 4182030</v>
      </c>
    </row>
    <row r="852" spans="5:41" x14ac:dyDescent="0.25">
      <c r="E852" s="53">
        <v>37.804985000000002</v>
      </c>
      <c r="F852" s="53">
        <v>-122.404861</v>
      </c>
      <c r="G852" s="52">
        <f t="shared" si="592"/>
        <v>-2.1363678448959984</v>
      </c>
      <c r="H852" s="52">
        <f t="shared" si="593"/>
        <v>0.65982146191706847</v>
      </c>
      <c r="I852" s="52">
        <f t="shared" si="594"/>
        <v>10</v>
      </c>
      <c r="J852" s="52">
        <f t="shared" si="595"/>
        <v>-123</v>
      </c>
      <c r="K852" s="52">
        <f t="shared" si="596"/>
        <v>1.0387135057027042E-2</v>
      </c>
      <c r="L852" s="52">
        <f t="shared" si="597"/>
        <v>8.2067453201379054E-3</v>
      </c>
      <c r="M852" s="52">
        <f t="shared" si="598"/>
        <v>8.2069295708455097E-3</v>
      </c>
      <c r="N852" s="52">
        <f t="shared" si="599"/>
        <v>2.6127544578757878E-5</v>
      </c>
      <c r="O852" s="52">
        <f t="shared" si="575"/>
        <v>6383619.2925383206</v>
      </c>
      <c r="P852" s="52">
        <f t="shared" si="576"/>
        <v>1.4168532132808163E-7</v>
      </c>
      <c r="Q852" s="52">
        <f t="shared" si="600"/>
        <v>0.96862642082418293</v>
      </c>
      <c r="R852" s="52">
        <f t="shared" si="601"/>
        <v>0.60467537887792289</v>
      </c>
      <c r="S852" s="52">
        <f t="shared" si="602"/>
        <v>1.1441346723291599</v>
      </c>
      <c r="T852" s="52">
        <f t="shared" si="603"/>
        <v>1.0092698489663507</v>
      </c>
      <c r="U852" s="52">
        <f t="shared" si="604"/>
        <v>1.8079414340846138</v>
      </c>
      <c r="V852" s="52">
        <f t="shared" si="591"/>
        <v>5.0546225567071803E-3</v>
      </c>
      <c r="W852" s="52">
        <f t="shared" si="605"/>
        <v>4.2582015317955055E-5</v>
      </c>
      <c r="X852" s="52">
        <f t="shared" si="606"/>
        <v>1.6740578955036711E-7</v>
      </c>
      <c r="Y852" s="52">
        <f t="shared" si="577"/>
        <v>4184178.0466917921</v>
      </c>
      <c r="Z852" s="38" t="str">
        <f t="shared" si="607"/>
        <v>S</v>
      </c>
      <c r="AA852" s="38" t="str">
        <f t="shared" si="608"/>
        <v>S</v>
      </c>
      <c r="AB852" s="38" t="str">
        <f t="shared" si="609"/>
        <v>U</v>
      </c>
      <c r="AC852" s="50">
        <f t="shared" si="590"/>
        <v>552389.91641524655</v>
      </c>
      <c r="AD852" s="50">
        <f t="shared" si="578"/>
        <v>4184344.8350130632</v>
      </c>
      <c r="AE852" s="51">
        <f t="shared" si="579"/>
        <v>10</v>
      </c>
      <c r="AF852" s="51" t="str">
        <f t="shared" si="580"/>
        <v>S</v>
      </c>
      <c r="AG852" s="40">
        <f t="shared" si="581"/>
        <v>-122</v>
      </c>
      <c r="AH852" s="41">
        <f t="shared" si="582"/>
        <v>-24</v>
      </c>
      <c r="AI852" s="42">
        <f t="shared" si="583"/>
        <v>-17.5</v>
      </c>
      <c r="AJ852" s="40">
        <f t="shared" si="584"/>
        <v>37</v>
      </c>
      <c r="AK852" s="41">
        <f t="shared" si="585"/>
        <v>48</v>
      </c>
      <c r="AL852" s="42">
        <f t="shared" si="586"/>
        <v>17.946000000000002</v>
      </c>
      <c r="AM852" s="43" t="str">
        <f t="shared" si="587"/>
        <v>-37º -48' -17,946" S</v>
      </c>
      <c r="AN852" s="43" t="str">
        <f t="shared" si="588"/>
        <v>122º 24' 17,5" W</v>
      </c>
      <c r="AO852" s="43" t="str">
        <f t="shared" si="589"/>
        <v>10 S 552390 4184345</v>
      </c>
    </row>
    <row r="853" spans="5:41" x14ac:dyDescent="0.25">
      <c r="E853" s="53">
        <v>37.796686000000001</v>
      </c>
      <c r="F853" s="53">
        <v>-122.403441</v>
      </c>
      <c r="G853" s="52">
        <f t="shared" si="592"/>
        <v>-2.1363430612206207</v>
      </c>
      <c r="H853" s="52">
        <f t="shared" si="593"/>
        <v>0.65967661704244551</v>
      </c>
      <c r="I853" s="52">
        <f t="shared" si="594"/>
        <v>10</v>
      </c>
      <c r="J853" s="52">
        <f t="shared" si="595"/>
        <v>-123</v>
      </c>
      <c r="K853" s="52">
        <f t="shared" si="596"/>
        <v>1.0411918732404768E-2</v>
      </c>
      <c r="L853" s="52">
        <f t="shared" si="597"/>
        <v>8.2272502187202261E-3</v>
      </c>
      <c r="M853" s="52">
        <f t="shared" si="598"/>
        <v>8.2274358539932875E-3</v>
      </c>
      <c r="N853" s="52">
        <f t="shared" si="599"/>
        <v>2.6250424781215642E-5</v>
      </c>
      <c r="O853" s="52">
        <f t="shared" si="575"/>
        <v>6383616.2872640798</v>
      </c>
      <c r="P853" s="52">
        <f t="shared" si="576"/>
        <v>1.4242625275577417E-7</v>
      </c>
      <c r="Q853" s="52">
        <f t="shared" si="600"/>
        <v>0.96855438609662581</v>
      </c>
      <c r="R853" s="52">
        <f t="shared" si="601"/>
        <v>0.60476629411352001</v>
      </c>
      <c r="S853" s="52">
        <f t="shared" si="602"/>
        <v>1.1439538100907585</v>
      </c>
      <c r="T853" s="52">
        <f t="shared" si="603"/>
        <v>1.0091569310964488</v>
      </c>
      <c r="U853" s="52">
        <f t="shared" si="604"/>
        <v>1.8078004378710366</v>
      </c>
      <c r="V853" s="52">
        <f t="shared" si="591"/>
        <v>5.0546225567071803E-3</v>
      </c>
      <c r="W853" s="52">
        <f t="shared" si="605"/>
        <v>4.2582015317955055E-5</v>
      </c>
      <c r="X853" s="52">
        <f t="shared" si="606"/>
        <v>1.6740578955036711E-7</v>
      </c>
      <c r="Y853" s="52">
        <f t="shared" si="577"/>
        <v>4183257.286633648</v>
      </c>
      <c r="Z853" s="38" t="str">
        <f t="shared" si="607"/>
        <v>S</v>
      </c>
      <c r="AA853" s="38" t="str">
        <f t="shared" si="608"/>
        <v>S</v>
      </c>
      <c r="AB853" s="38" t="str">
        <f t="shared" si="609"/>
        <v>U</v>
      </c>
      <c r="AC853" s="50">
        <f t="shared" si="590"/>
        <v>552520.79601341859</v>
      </c>
      <c r="AD853" s="50">
        <f t="shared" si="578"/>
        <v>4183424.8592966958</v>
      </c>
      <c r="AE853" s="51">
        <f t="shared" si="579"/>
        <v>10</v>
      </c>
      <c r="AF853" s="51" t="str">
        <f t="shared" si="580"/>
        <v>S</v>
      </c>
      <c r="AG853" s="40">
        <f t="shared" si="581"/>
        <v>-122</v>
      </c>
      <c r="AH853" s="41">
        <f t="shared" si="582"/>
        <v>-24</v>
      </c>
      <c r="AI853" s="42">
        <f t="shared" si="583"/>
        <v>-12.388</v>
      </c>
      <c r="AJ853" s="40">
        <f t="shared" si="584"/>
        <v>37</v>
      </c>
      <c r="AK853" s="41">
        <f t="shared" si="585"/>
        <v>47</v>
      </c>
      <c r="AL853" s="42">
        <f t="shared" si="586"/>
        <v>48.07</v>
      </c>
      <c r="AM853" s="43" t="str">
        <f t="shared" si="587"/>
        <v>-37º -47' -48,07" S</v>
      </c>
      <c r="AN853" s="43" t="str">
        <f t="shared" si="588"/>
        <v>122º 24' 12,388" W</v>
      </c>
      <c r="AO853" s="43" t="str">
        <f t="shared" si="589"/>
        <v>10 S 552521 4183425</v>
      </c>
    </row>
    <row r="854" spans="5:41" x14ac:dyDescent="0.25">
      <c r="E854" s="53">
        <v>37.808152999999997</v>
      </c>
      <c r="F854" s="53">
        <v>-122.41898500000001</v>
      </c>
      <c r="G854" s="52">
        <f t="shared" si="592"/>
        <v>-2.1366143551995505</v>
      </c>
      <c r="H854" s="52">
        <f t="shared" si="593"/>
        <v>0.65987675394777157</v>
      </c>
      <c r="I854" s="52">
        <f t="shared" si="594"/>
        <v>10</v>
      </c>
      <c r="J854" s="52">
        <f t="shared" si="595"/>
        <v>-123</v>
      </c>
      <c r="K854" s="52">
        <f t="shared" si="596"/>
        <v>1.0140624753474992E-2</v>
      </c>
      <c r="L854" s="52">
        <f t="shared" si="597"/>
        <v>8.0116436745494481E-3</v>
      </c>
      <c r="M854" s="52">
        <f t="shared" si="598"/>
        <v>8.0118150940981826E-3</v>
      </c>
      <c r="N854" s="52">
        <f t="shared" si="599"/>
        <v>2.4902805704440922E-5</v>
      </c>
      <c r="O854" s="52">
        <f t="shared" si="575"/>
        <v>6383620.4398099324</v>
      </c>
      <c r="P854" s="52">
        <f t="shared" si="576"/>
        <v>1.3501686509362473E-7</v>
      </c>
      <c r="Q854" s="52">
        <f t="shared" si="600"/>
        <v>0.96865389740076335</v>
      </c>
      <c r="R854" s="52">
        <f t="shared" si="601"/>
        <v>0.6046406521796851</v>
      </c>
      <c r="S854" s="52">
        <f t="shared" si="602"/>
        <v>1.1442037026481533</v>
      </c>
      <c r="T854" s="52">
        <f t="shared" si="603"/>
        <v>1.0093129400310363</v>
      </c>
      <c r="U854" s="52">
        <f t="shared" si="604"/>
        <v>1.807995231890678</v>
      </c>
      <c r="V854" s="52">
        <f t="shared" si="591"/>
        <v>5.0546225567071803E-3</v>
      </c>
      <c r="W854" s="52">
        <f t="shared" si="605"/>
        <v>4.2582015317955055E-5</v>
      </c>
      <c r="X854" s="52">
        <f t="shared" si="606"/>
        <v>1.6740578955036711E-7</v>
      </c>
      <c r="Y854" s="52">
        <f t="shared" si="577"/>
        <v>4184529.5312936069</v>
      </c>
      <c r="Z854" s="38" t="str">
        <f t="shared" si="607"/>
        <v>S</v>
      </c>
      <c r="AA854" s="38" t="str">
        <f t="shared" si="608"/>
        <v>S</v>
      </c>
      <c r="AB854" s="38" t="str">
        <f t="shared" si="609"/>
        <v>U</v>
      </c>
      <c r="AC854" s="50">
        <f t="shared" si="590"/>
        <v>551144.38889644784</v>
      </c>
      <c r="AD854" s="50">
        <f t="shared" si="578"/>
        <v>4184688.5013745739</v>
      </c>
      <c r="AE854" s="51">
        <f t="shared" si="579"/>
        <v>10</v>
      </c>
      <c r="AF854" s="51" t="str">
        <f t="shared" si="580"/>
        <v>S</v>
      </c>
      <c r="AG854" s="40">
        <f t="shared" si="581"/>
        <v>-122</v>
      </c>
      <c r="AH854" s="41">
        <f t="shared" si="582"/>
        <v>-25</v>
      </c>
      <c r="AI854" s="42">
        <f t="shared" si="583"/>
        <v>-8.3460000000000001</v>
      </c>
      <c r="AJ854" s="40">
        <f t="shared" si="584"/>
        <v>37</v>
      </c>
      <c r="AK854" s="41">
        <f t="shared" si="585"/>
        <v>48</v>
      </c>
      <c r="AL854" s="42">
        <f t="shared" si="586"/>
        <v>29.350999999999999</v>
      </c>
      <c r="AM854" s="43" t="str">
        <f t="shared" si="587"/>
        <v>-37º -48' -29,351" S</v>
      </c>
      <c r="AN854" s="43" t="str">
        <f t="shared" si="588"/>
        <v>122º 25' 8,346" W</v>
      </c>
      <c r="AO854" s="43" t="str">
        <f t="shared" si="589"/>
        <v>10 S 551144 4184689</v>
      </c>
    </row>
    <row r="855" spans="5:41" x14ac:dyDescent="0.25">
      <c r="E855" s="53">
        <v>37.798118000000002</v>
      </c>
      <c r="F855" s="53">
        <v>-122.397126</v>
      </c>
      <c r="G855" s="52">
        <f t="shared" si="592"/>
        <v>-2.1362328436783571</v>
      </c>
      <c r="H855" s="52">
        <f t="shared" si="593"/>
        <v>0.65970161015733408</v>
      </c>
      <c r="I855" s="52">
        <f t="shared" si="594"/>
        <v>10</v>
      </c>
      <c r="J855" s="52">
        <f t="shared" si="595"/>
        <v>-123</v>
      </c>
      <c r="K855" s="52">
        <f t="shared" si="596"/>
        <v>1.0522136274668359E-2</v>
      </c>
      <c r="L855" s="52">
        <f t="shared" si="597"/>
        <v>8.3141771279538201E-3</v>
      </c>
      <c r="M855" s="52">
        <f t="shared" si="598"/>
        <v>8.3143687098979138E-3</v>
      </c>
      <c r="N855" s="52">
        <f t="shared" si="599"/>
        <v>2.6809483378076315E-5</v>
      </c>
      <c r="O855" s="52">
        <f t="shared" si="575"/>
        <v>6383616.8058106229</v>
      </c>
      <c r="P855" s="52">
        <f t="shared" si="576"/>
        <v>1.4544632771442548E-7</v>
      </c>
      <c r="Q855" s="52">
        <f t="shared" si="600"/>
        <v>0.96856682155711693</v>
      </c>
      <c r="R855" s="52">
        <f t="shared" si="601"/>
        <v>0.60475061239444861</v>
      </c>
      <c r="S855" s="52">
        <f t="shared" si="602"/>
        <v>1.1439850209358926</v>
      </c>
      <c r="T855" s="52">
        <f t="shared" si="603"/>
        <v>1.0091764188005317</v>
      </c>
      <c r="U855" s="52">
        <f t="shared" si="604"/>
        <v>1.8078247736817998</v>
      </c>
      <c r="V855" s="52">
        <f t="shared" si="591"/>
        <v>5.0546225567071803E-3</v>
      </c>
      <c r="W855" s="52">
        <f t="shared" si="605"/>
        <v>4.2582015317955055E-5</v>
      </c>
      <c r="X855" s="52">
        <f t="shared" si="606"/>
        <v>1.6740578955036711E-7</v>
      </c>
      <c r="Y855" s="52">
        <f t="shared" si="577"/>
        <v>4183416.1645265054</v>
      </c>
      <c r="Z855" s="38" t="str">
        <f t="shared" si="607"/>
        <v>S</v>
      </c>
      <c r="AA855" s="38" t="str">
        <f t="shared" si="608"/>
        <v>S</v>
      </c>
      <c r="AB855" s="38" t="str">
        <f t="shared" si="609"/>
        <v>U</v>
      </c>
      <c r="AC855" s="50">
        <f t="shared" si="590"/>
        <v>553075.74639943428</v>
      </c>
      <c r="AD855" s="50">
        <f t="shared" si="578"/>
        <v>4183587.3060200447</v>
      </c>
      <c r="AE855" s="51">
        <f t="shared" si="579"/>
        <v>10</v>
      </c>
      <c r="AF855" s="51" t="str">
        <f t="shared" si="580"/>
        <v>S</v>
      </c>
      <c r="AG855" s="40">
        <f t="shared" si="581"/>
        <v>-122</v>
      </c>
      <c r="AH855" s="41">
        <f t="shared" si="582"/>
        <v>-23</v>
      </c>
      <c r="AI855" s="42">
        <f t="shared" si="583"/>
        <v>-49.654000000000003</v>
      </c>
      <c r="AJ855" s="40">
        <f t="shared" si="584"/>
        <v>37</v>
      </c>
      <c r="AK855" s="41">
        <f t="shared" si="585"/>
        <v>47</v>
      </c>
      <c r="AL855" s="42">
        <f t="shared" si="586"/>
        <v>53.225000000000001</v>
      </c>
      <c r="AM855" s="43" t="str">
        <f t="shared" si="587"/>
        <v>-37º -47' -53,225" S</v>
      </c>
      <c r="AN855" s="43" t="str">
        <f t="shared" si="588"/>
        <v>122º 23' 49,654" W</v>
      </c>
      <c r="AO855" s="43" t="str">
        <f t="shared" si="589"/>
        <v>10 S 553076 4183587</v>
      </c>
    </row>
    <row r="856" spans="5:41" x14ac:dyDescent="0.25">
      <c r="E856" s="53">
        <v>37.793655000000001</v>
      </c>
      <c r="F856" s="53">
        <v>-122.406297</v>
      </c>
      <c r="G856" s="49">
        <f t="shared" si="592"/>
        <v>-2.1363929078240576</v>
      </c>
      <c r="H856" s="49">
        <f>E856*PI()/180</f>
        <v>0.65962371611281756</v>
      </c>
      <c r="I856" s="49">
        <f t="shared" si="594"/>
        <v>10</v>
      </c>
      <c r="J856" s="49">
        <f t="shared" si="595"/>
        <v>-123</v>
      </c>
      <c r="K856" s="49">
        <f>+G856-((J856*PI())/180)</f>
        <v>1.0362072128967892E-2</v>
      </c>
      <c r="L856" s="49">
        <f>COS(H856)*SIN(K856)</f>
        <v>8.1881999635153371E-3</v>
      </c>
      <c r="M856" s="49">
        <f t="shared" si="598"/>
        <v>8.1883829679174729E-3</v>
      </c>
      <c r="N856" s="49">
        <f>ATAN((TAN(H856))/COS(K856))-H856</f>
        <v>2.5998968059659511E-5</v>
      </c>
      <c r="O856" s="49">
        <f t="shared" si="575"/>
        <v>6383615.1897204155</v>
      </c>
      <c r="P856" s="49">
        <f t="shared" si="576"/>
        <v>1.4108893861620656E-7</v>
      </c>
      <c r="Q856" s="49">
        <f>SIN(2*H856)</f>
        <v>0.96852805696870903</v>
      </c>
      <c r="R856" s="49">
        <f>+Q856*(COS(H856))^2</f>
        <v>0.60479947839218906</v>
      </c>
      <c r="S856" s="49">
        <f>H856+(Q856/2)</f>
        <v>1.143887744597172</v>
      </c>
      <c r="T856" s="49">
        <f>((3*S856)+R856)/4</f>
        <v>1.0091156780459263</v>
      </c>
      <c r="U856" s="49">
        <f>(5*T856+R856*(COS(H856))^2)/3</f>
        <v>1.8077489188681206</v>
      </c>
      <c r="V856" s="49">
        <f t="shared" si="591"/>
        <v>5.0546225567071803E-3</v>
      </c>
      <c r="W856" s="49">
        <f t="shared" si="605"/>
        <v>4.2582015317955055E-5</v>
      </c>
      <c r="X856" s="49">
        <f>(35/27)*V856^3</f>
        <v>1.6740578955036711E-7</v>
      </c>
      <c r="Y856" s="49">
        <f t="shared" si="577"/>
        <v>4182921.0026180162</v>
      </c>
      <c r="Z856" s="29" t="str">
        <f t="shared" si="607"/>
        <v>S</v>
      </c>
      <c r="AA856" s="29" t="str">
        <f t="shared" si="608"/>
        <v>S</v>
      </c>
      <c r="AB856" s="29" t="str">
        <f t="shared" si="609"/>
        <v>U</v>
      </c>
      <c r="AC856" s="50">
        <f>M856*O856*(1+P856/3)+500000</f>
        <v>552271.48835155542</v>
      </c>
      <c r="AD856" s="50">
        <f t="shared" si="578"/>
        <v>4183086.9700488551</v>
      </c>
      <c r="AE856" s="51">
        <f t="shared" si="579"/>
        <v>10</v>
      </c>
      <c r="AF856" s="51" t="str">
        <f t="shared" si="580"/>
        <v>S</v>
      </c>
      <c r="AG856" s="33">
        <f t="shared" si="581"/>
        <v>-122</v>
      </c>
      <c r="AH856" s="34">
        <f t="shared" si="582"/>
        <v>-24</v>
      </c>
      <c r="AI856" s="35">
        <f t="shared" si="583"/>
        <v>-22.669</v>
      </c>
      <c r="AJ856" s="33">
        <f t="shared" si="584"/>
        <v>37</v>
      </c>
      <c r="AK856" s="34">
        <f t="shared" si="585"/>
        <v>47</v>
      </c>
      <c r="AL856" s="35">
        <f t="shared" si="586"/>
        <v>37.158000000000001</v>
      </c>
      <c r="AM856" s="17" t="str">
        <f t="shared" si="587"/>
        <v>-37º -47' -37,158" S</v>
      </c>
      <c r="AN856" s="17" t="str">
        <f t="shared" si="588"/>
        <v>122º 24' 22,669" W</v>
      </c>
      <c r="AO856" s="17" t="str">
        <f t="shared" si="589"/>
        <v>10 S 552271 4183087</v>
      </c>
    </row>
    <row r="857" spans="5:41" x14ac:dyDescent="0.25">
      <c r="E857" s="53">
        <v>37.795138999999999</v>
      </c>
      <c r="F857" s="53">
        <v>-122.418594</v>
      </c>
      <c r="G857" s="49">
        <f t="shared" si="592"/>
        <v>-2.1366075309621753</v>
      </c>
      <c r="H857" s="49">
        <f>E857*PI()/180</f>
        <v>0.65964961679891709</v>
      </c>
      <c r="I857" s="49">
        <f t="shared" si="594"/>
        <v>10</v>
      </c>
      <c r="J857" s="49">
        <f t="shared" si="595"/>
        <v>-123</v>
      </c>
      <c r="K857" s="49">
        <f>+G857-((J857*PI())/180)</f>
        <v>1.0147448990850183E-2</v>
      </c>
      <c r="L857" s="49">
        <f>COS(H857)*SIN(K857)</f>
        <v>8.018447701925226E-3</v>
      </c>
      <c r="M857" s="49">
        <f t="shared" si="598"/>
        <v>8.018619558599293E-3</v>
      </c>
      <c r="N857" s="49">
        <f>ATAN((TAN(H857))/COS(K857))-H857</f>
        <v>2.4933427594908686E-5</v>
      </c>
      <c r="O857" s="49">
        <f t="shared" si="575"/>
        <v>6383615.7270821063</v>
      </c>
      <c r="P857" s="49">
        <f t="shared" si="576"/>
        <v>1.3529397127655969E-7</v>
      </c>
      <c r="Q857" s="49">
        <f>SIN(2*H857)</f>
        <v>0.96854094925896694</v>
      </c>
      <c r="R857" s="49">
        <f>+Q857*(COS(H857))^2</f>
        <v>0.60478323247565458</v>
      </c>
      <c r="S857" s="49">
        <f>H857+(Q857/2)</f>
        <v>1.1439200914284005</v>
      </c>
      <c r="T857" s="49">
        <f>((3*S857)+R857)/4</f>
        <v>1.0091358766902139</v>
      </c>
      <c r="U857" s="49">
        <f>(5*T857+R857*(COS(H857))^2)/3</f>
        <v>1.8077741445372586</v>
      </c>
      <c r="V857" s="49">
        <f t="shared" si="591"/>
        <v>5.0546225567071803E-3</v>
      </c>
      <c r="W857" s="49">
        <f t="shared" si="605"/>
        <v>4.2582015317955055E-5</v>
      </c>
      <c r="X857" s="49">
        <f>(35/27)*V857^3</f>
        <v>1.6740578955036711E-7</v>
      </c>
      <c r="Y857" s="49">
        <f t="shared" si="577"/>
        <v>4183085.6497356365</v>
      </c>
      <c r="Z857" s="29" t="str">
        <f t="shared" si="607"/>
        <v>S</v>
      </c>
      <c r="AA857" s="29" t="str">
        <f t="shared" si="608"/>
        <v>S</v>
      </c>
      <c r="AB857" s="29" t="str">
        <f t="shared" si="609"/>
        <v>U</v>
      </c>
      <c r="AC857" s="50">
        <f>M857*O857*(1+P857/3)+500000</f>
        <v>551187.78823222895</v>
      </c>
      <c r="AD857" s="50">
        <f t="shared" si="578"/>
        <v>4183244.8151776954</v>
      </c>
      <c r="AE857" s="51">
        <f t="shared" si="579"/>
        <v>10</v>
      </c>
      <c r="AF857" s="51" t="str">
        <f t="shared" si="580"/>
        <v>S</v>
      </c>
      <c r="AG857" s="40">
        <f t="shared" si="581"/>
        <v>-122</v>
      </c>
      <c r="AH857" s="41">
        <f t="shared" si="582"/>
        <v>-25</v>
      </c>
      <c r="AI857" s="42">
        <f t="shared" si="583"/>
        <v>-6.9379999999999997</v>
      </c>
      <c r="AJ857" s="40">
        <f t="shared" si="584"/>
        <v>37</v>
      </c>
      <c r="AK857" s="41">
        <f t="shared" si="585"/>
        <v>47</v>
      </c>
      <c r="AL857" s="42">
        <f t="shared" si="586"/>
        <v>42.5</v>
      </c>
      <c r="AM857" s="43" t="str">
        <f t="shared" si="587"/>
        <v>-37º -47' -42,5" S</v>
      </c>
      <c r="AN857" s="43" t="str">
        <f t="shared" si="588"/>
        <v>122º 25' 6,938" W</v>
      </c>
      <c r="AO857" s="43" t="str">
        <f t="shared" si="589"/>
        <v>10 S 551188 4183245</v>
      </c>
    </row>
    <row r="858" spans="5:41" x14ac:dyDescent="0.25">
      <c r="E858" s="53">
        <v>37.794421</v>
      </c>
      <c r="F858" s="53">
        <v>-122.424502</v>
      </c>
      <c r="G858" s="52">
        <f t="shared" si="592"/>
        <v>-2.1367106450143831</v>
      </c>
      <c r="H858" s="52">
        <f>E858*PI()/180</f>
        <v>0.65963708533488785</v>
      </c>
      <c r="I858" s="52">
        <f t="shared" si="594"/>
        <v>10</v>
      </c>
      <c r="J858" s="52">
        <f t="shared" si="595"/>
        <v>-123</v>
      </c>
      <c r="K858" s="52">
        <f>+G858-((J858*PI())/180)</f>
        <v>1.0044334938642319E-2</v>
      </c>
      <c r="L858" s="52">
        <f>COS(H858)*SIN(K858)</f>
        <v>7.9370475441304725E-3</v>
      </c>
      <c r="M858" s="52">
        <f t="shared" si="598"/>
        <v>7.9372142197609262E-3</v>
      </c>
      <c r="N858" s="52">
        <f>ATAN((TAN(H858))/COS(K858))-H858</f>
        <v>2.4429107480239409E-5</v>
      </c>
      <c r="O858" s="52">
        <f t="shared" si="575"/>
        <v>6383615.4670908358</v>
      </c>
      <c r="P858" s="52">
        <f t="shared" si="576"/>
        <v>1.3256347247289684E-7</v>
      </c>
      <c r="Q858" s="52">
        <f>SIN(2*H858)</f>
        <v>0.96853471193901775</v>
      </c>
      <c r="R858" s="52">
        <f>+Q858*(COS(H858))^2</f>
        <v>0.60479109302052825</v>
      </c>
      <c r="S858" s="52">
        <f>H858+(Q858/2)</f>
        <v>1.1439044413043966</v>
      </c>
      <c r="T858" s="52">
        <f>((3*S858)+R858)/4</f>
        <v>1.0091261042334296</v>
      </c>
      <c r="U858" s="52">
        <f>(5*T858+R858*(COS(H858))^2)/3</f>
        <v>1.807761940044619</v>
      </c>
      <c r="V858" s="52">
        <f t="shared" si="591"/>
        <v>5.0546225567071803E-3</v>
      </c>
      <c r="W858" s="52">
        <f t="shared" si="605"/>
        <v>4.2582015317955055E-5</v>
      </c>
      <c r="X858" s="52">
        <f>(35/27)*V858^3</f>
        <v>1.6740578955036711E-7</v>
      </c>
      <c r="Y858" s="52">
        <f t="shared" si="577"/>
        <v>4183005.9889282538</v>
      </c>
      <c r="Z858" s="38" t="str">
        <f t="shared" si="607"/>
        <v>S</v>
      </c>
      <c r="AA858" s="38" t="str">
        <f t="shared" si="608"/>
        <v>S</v>
      </c>
      <c r="AB858" s="38" t="str">
        <f t="shared" si="609"/>
        <v>U</v>
      </c>
      <c r="AC858" s="50">
        <f>M858*O858*(1+P858/3)+500000</f>
        <v>550668.12569779332</v>
      </c>
      <c r="AD858" s="50">
        <f t="shared" si="578"/>
        <v>4183161.9349772846</v>
      </c>
      <c r="AE858" s="51">
        <f t="shared" si="579"/>
        <v>10</v>
      </c>
      <c r="AF858" s="51" t="str">
        <f t="shared" si="580"/>
        <v>S</v>
      </c>
      <c r="AG858" s="40">
        <f t="shared" si="581"/>
        <v>-122</v>
      </c>
      <c r="AH858" s="41">
        <f t="shared" si="582"/>
        <v>-25</v>
      </c>
      <c r="AI858" s="42">
        <f t="shared" si="583"/>
        <v>-28.207000000000001</v>
      </c>
      <c r="AJ858" s="40">
        <f t="shared" si="584"/>
        <v>37</v>
      </c>
      <c r="AK858" s="41">
        <f t="shared" si="585"/>
        <v>47</v>
      </c>
      <c r="AL858" s="42">
        <f t="shared" si="586"/>
        <v>39.915999999999997</v>
      </c>
      <c r="AM858" s="43" t="str">
        <f t="shared" si="587"/>
        <v>-37º -47' -39,916" S</v>
      </c>
      <c r="AN858" s="43" t="str">
        <f t="shared" si="588"/>
        <v>122º 25' 28,207" W</v>
      </c>
      <c r="AO858" s="43" t="str">
        <f t="shared" si="589"/>
        <v>10 S 550668 4183162</v>
      </c>
    </row>
    <row r="859" spans="5:41" x14ac:dyDescent="0.25">
      <c r="E859" s="53">
        <v>37.789687999999998</v>
      </c>
      <c r="F859" s="53">
        <v>-122.401505</v>
      </c>
      <c r="G859" s="52">
        <f t="shared" si="592"/>
        <v>-2.1363092716463021</v>
      </c>
      <c r="H859" s="52">
        <f t="shared" ref="H859:H877" si="610">E859*PI()/180</f>
        <v>0.65955447890139085</v>
      </c>
      <c r="I859" s="52">
        <f t="shared" si="594"/>
        <v>10</v>
      </c>
      <c r="J859" s="52">
        <f t="shared" si="595"/>
        <v>-123</v>
      </c>
      <c r="K859" s="52">
        <f t="shared" ref="K859:K877" si="611">+G859-((J859*PI())/180)</f>
        <v>1.0445708306723311E-2</v>
      </c>
      <c r="L859" s="52">
        <f t="shared" ref="L859:L877" si="612">COS(H859)*SIN(K859)</f>
        <v>8.254730790715821E-3</v>
      </c>
      <c r="M859" s="52">
        <f t="shared" si="598"/>
        <v>8.2549182924309388E-3</v>
      </c>
      <c r="N859" s="52">
        <f t="shared" ref="N859:N877" si="613">ATAN((TAN(H859))/COS(K859))-H859</f>
        <v>2.6419426847223981E-5</v>
      </c>
      <c r="O859" s="52">
        <f t="shared" si="575"/>
        <v>6383613.7532913657</v>
      </c>
      <c r="P859" s="52">
        <f t="shared" si="576"/>
        <v>1.4340650977073619E-7</v>
      </c>
      <c r="Q859" s="52">
        <f t="shared" ref="Q859:Q877" si="614">SIN(2*H859)</f>
        <v>0.96849358078913805</v>
      </c>
      <c r="R859" s="52">
        <f t="shared" ref="R859:R877" si="615">+Q859*(COS(H859))^2</f>
        <v>0.60484289392877499</v>
      </c>
      <c r="S859" s="52">
        <f t="shared" ref="S859:S877" si="616">H859+(Q859/2)</f>
        <v>1.1438012692959598</v>
      </c>
      <c r="T859" s="52">
        <f t="shared" ref="T859:T877" si="617">((3*S859)+R859)/4</f>
        <v>1.0090616754541637</v>
      </c>
      <c r="U859" s="52">
        <f t="shared" ref="U859:U877" si="618">(5*T859+R859*(COS(H859))^2)/3</f>
        <v>1.8076814711719809</v>
      </c>
      <c r="V859" s="52">
        <f t="shared" si="591"/>
        <v>5.0546225567071803E-3</v>
      </c>
      <c r="W859" s="52">
        <f t="shared" si="605"/>
        <v>4.2582015317955055E-5</v>
      </c>
      <c r="X859" s="52">
        <f t="shared" ref="X859:X877" si="619">(35/27)*V859^3</f>
        <v>1.6740578955036711E-7</v>
      </c>
      <c r="Y859" s="52">
        <f t="shared" si="577"/>
        <v>4182480.8713426311</v>
      </c>
      <c r="Z859" s="38" t="str">
        <f t="shared" si="607"/>
        <v>S</v>
      </c>
      <c r="AA859" s="38" t="str">
        <f t="shared" si="608"/>
        <v>S</v>
      </c>
      <c r="AB859" s="38" t="str">
        <f t="shared" si="609"/>
        <v>U</v>
      </c>
      <c r="AC859" s="50">
        <f t="shared" ref="AC859:AC922" si="620">M859*O859*(1+P859/3)+500000</f>
        <v>552696.21246285178</v>
      </c>
      <c r="AD859" s="50">
        <f t="shared" si="578"/>
        <v>4182649.5227833926</v>
      </c>
      <c r="AE859" s="51">
        <f t="shared" si="579"/>
        <v>10</v>
      </c>
      <c r="AF859" s="51" t="str">
        <f t="shared" si="580"/>
        <v>S</v>
      </c>
      <c r="AG859" s="40">
        <f t="shared" si="581"/>
        <v>-122</v>
      </c>
      <c r="AH859" s="41">
        <f t="shared" si="582"/>
        <v>-24</v>
      </c>
      <c r="AI859" s="42">
        <f t="shared" si="583"/>
        <v>-5.4180000000000001</v>
      </c>
      <c r="AJ859" s="40">
        <f t="shared" si="584"/>
        <v>37</v>
      </c>
      <c r="AK859" s="41">
        <f t="shared" si="585"/>
        <v>47</v>
      </c>
      <c r="AL859" s="42">
        <f t="shared" si="586"/>
        <v>22.876999999999999</v>
      </c>
      <c r="AM859" s="43" t="str">
        <f t="shared" si="587"/>
        <v>-37º -47' -22,877" S</v>
      </c>
      <c r="AN859" s="43" t="str">
        <f t="shared" si="588"/>
        <v>122º 24' 5,418" W</v>
      </c>
      <c r="AO859" s="43" t="str">
        <f t="shared" si="589"/>
        <v>10 S 552696 4182650</v>
      </c>
    </row>
    <row r="860" spans="5:41" x14ac:dyDescent="0.25">
      <c r="E860" s="53">
        <v>37.792200999999999</v>
      </c>
      <c r="F860" s="53">
        <v>-122.405871</v>
      </c>
      <c r="G860" s="52">
        <f t="shared" si="592"/>
        <v>-2.136385472721444</v>
      </c>
      <c r="H860" s="52">
        <f t="shared" si="610"/>
        <v>0.65959833902549347</v>
      </c>
      <c r="I860" s="52">
        <f t="shared" si="594"/>
        <v>10</v>
      </c>
      <c r="J860" s="52">
        <f t="shared" si="595"/>
        <v>-123</v>
      </c>
      <c r="K860" s="52">
        <f t="shared" si="611"/>
        <v>1.0369507231581476E-2</v>
      </c>
      <c r="L860" s="52">
        <f t="shared" si="612"/>
        <v>8.1942362927187318E-3</v>
      </c>
      <c r="M860" s="52">
        <f t="shared" si="598"/>
        <v>8.1944197021618804E-3</v>
      </c>
      <c r="N860" s="52">
        <f t="shared" si="613"/>
        <v>2.6035952866099166E-5</v>
      </c>
      <c r="O860" s="52">
        <f t="shared" si="575"/>
        <v>6383614.663228903</v>
      </c>
      <c r="P860" s="52">
        <f t="shared" si="576"/>
        <v>1.4130260714398171E-7</v>
      </c>
      <c r="Q860" s="52">
        <f t="shared" si="614"/>
        <v>0.96851542278361125</v>
      </c>
      <c r="R860" s="52">
        <f t="shared" si="615"/>
        <v>0.60481539337210188</v>
      </c>
      <c r="S860" s="52">
        <f t="shared" si="616"/>
        <v>1.1438560504172992</v>
      </c>
      <c r="T860" s="52">
        <f t="shared" si="617"/>
        <v>1.009095886156</v>
      </c>
      <c r="U860" s="52">
        <f t="shared" si="618"/>
        <v>1.8077242002031495</v>
      </c>
      <c r="V860" s="52">
        <f t="shared" si="591"/>
        <v>5.0546225567071803E-3</v>
      </c>
      <c r="W860" s="52">
        <f t="shared" si="605"/>
        <v>4.2582015317955055E-5</v>
      </c>
      <c r="X860" s="52">
        <f t="shared" si="619"/>
        <v>1.6740578955036711E-7</v>
      </c>
      <c r="Y860" s="52">
        <f t="shared" si="577"/>
        <v>4182759.6839864962</v>
      </c>
      <c r="Z860" s="38" t="str">
        <f t="shared" si="607"/>
        <v>S</v>
      </c>
      <c r="AA860" s="38" t="str">
        <f t="shared" si="608"/>
        <v>S</v>
      </c>
      <c r="AB860" s="38" t="str">
        <f t="shared" si="609"/>
        <v>U</v>
      </c>
      <c r="AC860" s="50">
        <f t="shared" si="620"/>
        <v>552310.02023121971</v>
      </c>
      <c r="AD860" s="50">
        <f t="shared" si="578"/>
        <v>4182925.8875004682</v>
      </c>
      <c r="AE860" s="51">
        <f t="shared" si="579"/>
        <v>10</v>
      </c>
      <c r="AF860" s="51" t="str">
        <f t="shared" si="580"/>
        <v>S</v>
      </c>
      <c r="AG860" s="40">
        <f t="shared" si="581"/>
        <v>-122</v>
      </c>
      <c r="AH860" s="41">
        <f t="shared" si="582"/>
        <v>-24</v>
      </c>
      <c r="AI860" s="42">
        <f t="shared" si="583"/>
        <v>-21.135999999999999</v>
      </c>
      <c r="AJ860" s="40">
        <f t="shared" si="584"/>
        <v>37</v>
      </c>
      <c r="AK860" s="41">
        <f t="shared" si="585"/>
        <v>47</v>
      </c>
      <c r="AL860" s="42">
        <f t="shared" si="586"/>
        <v>31.923999999999999</v>
      </c>
      <c r="AM860" s="43" t="str">
        <f t="shared" si="587"/>
        <v>-37º -47' -31,924" S</v>
      </c>
      <c r="AN860" s="43" t="str">
        <f t="shared" si="588"/>
        <v>122º 24' 21,136" W</v>
      </c>
      <c r="AO860" s="43" t="str">
        <f t="shared" si="589"/>
        <v>10 S 552310 4182926</v>
      </c>
    </row>
    <row r="861" spans="5:41" x14ac:dyDescent="0.25">
      <c r="E861" s="53">
        <v>37.797775268555</v>
      </c>
      <c r="F861" s="53">
        <v>-122.41584777832</v>
      </c>
      <c r="G861" s="52">
        <f t="shared" si="592"/>
        <v>-2.1365596003518692</v>
      </c>
      <c r="H861" s="52">
        <f t="shared" si="610"/>
        <v>0.65969562836516871</v>
      </c>
      <c r="I861" s="52">
        <f t="shared" si="594"/>
        <v>10</v>
      </c>
      <c r="J861" s="52">
        <f t="shared" si="595"/>
        <v>-123</v>
      </c>
      <c r="K861" s="52">
        <f t="shared" si="611"/>
        <v>1.019537960115624E-2</v>
      </c>
      <c r="L861" s="52">
        <f t="shared" si="612"/>
        <v>8.0560333568080317E-3</v>
      </c>
      <c r="M861" s="52">
        <f t="shared" si="598"/>
        <v>8.0562076415727126E-3</v>
      </c>
      <c r="N861" s="52">
        <f t="shared" si="613"/>
        <v>2.5170126280338323E-5</v>
      </c>
      <c r="O861" s="52">
        <f t="shared" si="575"/>
        <v>6383616.6817023195</v>
      </c>
      <c r="P861" s="52">
        <f t="shared" si="576"/>
        <v>1.3655560577123106E-7</v>
      </c>
      <c r="Q861" s="52">
        <f t="shared" si="614"/>
        <v>0.96856384550412555</v>
      </c>
      <c r="R861" s="52">
        <f t="shared" si="615"/>
        <v>0.60475436583922737</v>
      </c>
      <c r="S861" s="52">
        <f t="shared" si="616"/>
        <v>1.1439775511172314</v>
      </c>
      <c r="T861" s="52">
        <f t="shared" si="617"/>
        <v>1.0091717547977304</v>
      </c>
      <c r="U861" s="52">
        <f t="shared" si="618"/>
        <v>1.8078189494648764</v>
      </c>
      <c r="V861" s="52">
        <f t="shared" si="591"/>
        <v>5.0546225567071803E-3</v>
      </c>
      <c r="W861" s="52">
        <f t="shared" si="605"/>
        <v>4.2582015317955055E-5</v>
      </c>
      <c r="X861" s="52">
        <f t="shared" si="619"/>
        <v>1.6740578955036711E-7</v>
      </c>
      <c r="Y861" s="52">
        <f t="shared" si="577"/>
        <v>4183378.1390692121</v>
      </c>
      <c r="Z861" s="38" t="str">
        <f t="shared" si="607"/>
        <v>S</v>
      </c>
      <c r="AA861" s="38" t="str">
        <f t="shared" si="608"/>
        <v>S</v>
      </c>
      <c r="AB861" s="38" t="str">
        <f t="shared" si="609"/>
        <v>U</v>
      </c>
      <c r="AC861" s="50">
        <f t="shared" si="620"/>
        <v>551427.74383291672</v>
      </c>
      <c r="AD861" s="50">
        <f t="shared" si="578"/>
        <v>4183538.8155291569</v>
      </c>
      <c r="AE861" s="51">
        <f t="shared" si="579"/>
        <v>10</v>
      </c>
      <c r="AF861" s="51" t="str">
        <f t="shared" si="580"/>
        <v>S</v>
      </c>
      <c r="AG861" s="40">
        <f t="shared" si="581"/>
        <v>-122</v>
      </c>
      <c r="AH861" s="41">
        <f t="shared" si="582"/>
        <v>-24</v>
      </c>
      <c r="AI861" s="42">
        <f t="shared" si="583"/>
        <v>-57.052</v>
      </c>
      <c r="AJ861" s="40">
        <f t="shared" si="584"/>
        <v>37</v>
      </c>
      <c r="AK861" s="41">
        <f t="shared" si="585"/>
        <v>47</v>
      </c>
      <c r="AL861" s="42">
        <f t="shared" si="586"/>
        <v>51.991</v>
      </c>
      <c r="AM861" s="43" t="str">
        <f t="shared" si="587"/>
        <v>-37º -47' -51,991" S</v>
      </c>
      <c r="AN861" s="43" t="str">
        <f t="shared" si="588"/>
        <v>122º 24' 57,052" W</v>
      </c>
      <c r="AO861" s="43" t="str">
        <f t="shared" si="589"/>
        <v>10 S 551428 4183539</v>
      </c>
    </row>
    <row r="862" spans="5:41" x14ac:dyDescent="0.25">
      <c r="E862" s="53">
        <v>37.796627999999998</v>
      </c>
      <c r="F862" s="53">
        <v>-122.39388599999999</v>
      </c>
      <c r="G862" s="52">
        <f t="shared" si="592"/>
        <v>-2.1361762950105923</v>
      </c>
      <c r="H862" s="52">
        <f t="shared" si="610"/>
        <v>0.65967560475147924</v>
      </c>
      <c r="I862" s="52">
        <f t="shared" si="594"/>
        <v>10</v>
      </c>
      <c r="J862" s="52">
        <f t="shared" si="595"/>
        <v>-123</v>
      </c>
      <c r="K862" s="52">
        <f t="shared" si="611"/>
        <v>1.0578684942433192E-2</v>
      </c>
      <c r="L862" s="52">
        <f t="shared" si="612"/>
        <v>8.3590265922514201E-3</v>
      </c>
      <c r="M862" s="52">
        <f t="shared" si="598"/>
        <v>8.3592212914096551E-3</v>
      </c>
      <c r="N862" s="52">
        <f t="shared" si="613"/>
        <v>2.7098065258135406E-5</v>
      </c>
      <c r="O862" s="52">
        <f t="shared" si="575"/>
        <v>6383616.2662616391</v>
      </c>
      <c r="P862" s="52">
        <f t="shared" si="576"/>
        <v>1.4702573691705317E-7</v>
      </c>
      <c r="Q862" s="52">
        <f t="shared" si="614"/>
        <v>0.96855388237474527</v>
      </c>
      <c r="R862" s="52">
        <f t="shared" si="615"/>
        <v>0.60476692921607522</v>
      </c>
      <c r="S862" s="52">
        <f t="shared" si="616"/>
        <v>1.143952545938852</v>
      </c>
      <c r="T862" s="52">
        <f t="shared" si="617"/>
        <v>1.0091561417581578</v>
      </c>
      <c r="U862" s="52">
        <f t="shared" si="618"/>
        <v>1.8077994521430805</v>
      </c>
      <c r="V862" s="52">
        <f t="shared" si="591"/>
        <v>5.0546225567071803E-3</v>
      </c>
      <c r="W862" s="52">
        <f t="shared" si="605"/>
        <v>4.2582015317955055E-5</v>
      </c>
      <c r="X862" s="52">
        <f t="shared" si="619"/>
        <v>1.6740578955036711E-7</v>
      </c>
      <c r="Y862" s="52">
        <f t="shared" si="577"/>
        <v>4183250.8516360084</v>
      </c>
      <c r="Z862" s="38" t="str">
        <f t="shared" si="607"/>
        <v>S</v>
      </c>
      <c r="AA862" s="38" t="str">
        <f t="shared" si="608"/>
        <v>S</v>
      </c>
      <c r="AB862" s="38" t="str">
        <f t="shared" si="609"/>
        <v>U</v>
      </c>
      <c r="AC862" s="50">
        <f t="shared" si="620"/>
        <v>553362.06362432207</v>
      </c>
      <c r="AD862" s="50">
        <f t="shared" si="578"/>
        <v>4183423.8353116075</v>
      </c>
      <c r="AE862" s="51">
        <f t="shared" si="579"/>
        <v>10</v>
      </c>
      <c r="AF862" s="51" t="str">
        <f t="shared" si="580"/>
        <v>S</v>
      </c>
      <c r="AG862" s="40">
        <f t="shared" si="581"/>
        <v>-122</v>
      </c>
      <c r="AH862" s="41">
        <f t="shared" si="582"/>
        <v>-23</v>
      </c>
      <c r="AI862" s="42">
        <f t="shared" si="583"/>
        <v>-37.99</v>
      </c>
      <c r="AJ862" s="40">
        <f t="shared" si="584"/>
        <v>37</v>
      </c>
      <c r="AK862" s="41">
        <f t="shared" si="585"/>
        <v>47</v>
      </c>
      <c r="AL862" s="42">
        <f t="shared" si="586"/>
        <v>47.860999999999997</v>
      </c>
      <c r="AM862" s="43" t="str">
        <f t="shared" si="587"/>
        <v>-37º -47' -47,861" S</v>
      </c>
      <c r="AN862" s="43" t="str">
        <f t="shared" si="588"/>
        <v>122º 23' 37,99" W</v>
      </c>
      <c r="AO862" s="43" t="str">
        <f t="shared" si="589"/>
        <v>10 S 553362 4183424</v>
      </c>
    </row>
    <row r="863" spans="5:41" x14ac:dyDescent="0.25">
      <c r="E863" s="53">
        <v>37.790712999999997</v>
      </c>
      <c r="F863" s="53">
        <v>-122.400676</v>
      </c>
      <c r="G863" s="52">
        <f t="shared" si="592"/>
        <v>-2.1362948028668027</v>
      </c>
      <c r="H863" s="52">
        <f t="shared" si="610"/>
        <v>0.65957236852622381</v>
      </c>
      <c r="I863" s="52">
        <f t="shared" si="594"/>
        <v>10</v>
      </c>
      <c r="J863" s="52">
        <f t="shared" si="595"/>
        <v>-123</v>
      </c>
      <c r="K863" s="52">
        <f t="shared" si="611"/>
        <v>1.0460177086222711E-2</v>
      </c>
      <c r="L863" s="52">
        <f t="shared" si="612"/>
        <v>8.2660496754760043E-3</v>
      </c>
      <c r="M863" s="52">
        <f t="shared" si="598"/>
        <v>8.2662379495772025E-3</v>
      </c>
      <c r="N863" s="52">
        <f t="shared" si="613"/>
        <v>2.6492912334252772E-5</v>
      </c>
      <c r="O863" s="52">
        <f t="shared" si="575"/>
        <v>6383614.1244332781</v>
      </c>
      <c r="P863" s="52">
        <f t="shared" si="576"/>
        <v>1.4379608581720203E-7</v>
      </c>
      <c r="Q863" s="52">
        <f t="shared" si="614"/>
        <v>0.96850249058057492</v>
      </c>
      <c r="R863" s="52">
        <f t="shared" si="615"/>
        <v>0.60483167792655712</v>
      </c>
      <c r="S863" s="52">
        <f t="shared" si="616"/>
        <v>1.1438236138165112</v>
      </c>
      <c r="T863" s="52">
        <f t="shared" si="617"/>
        <v>1.0090756298440227</v>
      </c>
      <c r="U863" s="52">
        <f t="shared" si="618"/>
        <v>1.8076989005006521</v>
      </c>
      <c r="V863" s="52">
        <f t="shared" si="591"/>
        <v>5.0546225567071803E-3</v>
      </c>
      <c r="W863" s="52">
        <f t="shared" si="605"/>
        <v>4.2582015317955055E-5</v>
      </c>
      <c r="X863" s="52">
        <f t="shared" si="619"/>
        <v>1.6740578955036711E-7</v>
      </c>
      <c r="Y863" s="52">
        <f t="shared" si="577"/>
        <v>4182594.5931587005</v>
      </c>
      <c r="Z863" s="38" t="str">
        <f t="shared" si="607"/>
        <v>S</v>
      </c>
      <c r="AA863" s="38" t="str">
        <f t="shared" si="608"/>
        <v>S</v>
      </c>
      <c r="AB863" s="38" t="str">
        <f t="shared" si="609"/>
        <v>U</v>
      </c>
      <c r="AC863" s="50">
        <f t="shared" si="620"/>
        <v>552768.47586014739</v>
      </c>
      <c r="AD863" s="50">
        <f t="shared" si="578"/>
        <v>4182763.7137123938</v>
      </c>
      <c r="AE863" s="51">
        <f t="shared" si="579"/>
        <v>10</v>
      </c>
      <c r="AF863" s="51" t="str">
        <f t="shared" si="580"/>
        <v>S</v>
      </c>
      <c r="AG863" s="40">
        <f t="shared" si="581"/>
        <v>-122</v>
      </c>
      <c r="AH863" s="41">
        <f t="shared" si="582"/>
        <v>-24</v>
      </c>
      <c r="AI863" s="42">
        <f t="shared" si="583"/>
        <v>-2.4340000000000002</v>
      </c>
      <c r="AJ863" s="40">
        <f t="shared" si="584"/>
        <v>37</v>
      </c>
      <c r="AK863" s="41">
        <f t="shared" si="585"/>
        <v>47</v>
      </c>
      <c r="AL863" s="42">
        <f t="shared" si="586"/>
        <v>26.567</v>
      </c>
      <c r="AM863" s="43" t="str">
        <f t="shared" si="587"/>
        <v>-37º -47' -26,567" S</v>
      </c>
      <c r="AN863" s="43" t="str">
        <f t="shared" si="588"/>
        <v>122º 24' 2,434" W</v>
      </c>
      <c r="AO863" s="43" t="str">
        <f t="shared" si="589"/>
        <v>10 S 552768 4182764</v>
      </c>
    </row>
    <row r="864" spans="5:41" x14ac:dyDescent="0.25">
      <c r="E864" s="53">
        <v>37.790107999999996</v>
      </c>
      <c r="F864" s="53">
        <v>-122.405495</v>
      </c>
      <c r="G864" s="52">
        <f t="shared" si="592"/>
        <v>-2.1363789102834563</v>
      </c>
      <c r="H864" s="52">
        <f t="shared" si="610"/>
        <v>0.65956180928424923</v>
      </c>
      <c r="I864" s="52">
        <f t="shared" si="594"/>
        <v>10</v>
      </c>
      <c r="J864" s="52">
        <f t="shared" si="595"/>
        <v>-123</v>
      </c>
      <c r="K864" s="52">
        <f t="shared" si="611"/>
        <v>1.0376069669569166E-2</v>
      </c>
      <c r="L864" s="52">
        <f t="shared" si="612"/>
        <v>8.1996541673484639E-3</v>
      </c>
      <c r="M864" s="52">
        <f t="shared" si="598"/>
        <v>8.1998379408425356E-3</v>
      </c>
      <c r="N864" s="52">
        <f t="shared" si="613"/>
        <v>2.6068428704340008E-5</v>
      </c>
      <c r="O864" s="52">
        <f t="shared" si="575"/>
        <v>6383613.9053686066</v>
      </c>
      <c r="P864" s="52">
        <f t="shared" si="576"/>
        <v>1.4149754652510665E-7</v>
      </c>
      <c r="Q864" s="52">
        <f t="shared" si="614"/>
        <v>0.96849723178043712</v>
      </c>
      <c r="R864" s="52">
        <f t="shared" si="615"/>
        <v>0.60483829825311253</v>
      </c>
      <c r="S864" s="52">
        <f t="shared" si="616"/>
        <v>1.1438104251744678</v>
      </c>
      <c r="T864" s="52">
        <f t="shared" si="617"/>
        <v>1.009067393444129</v>
      </c>
      <c r="U864" s="52">
        <f t="shared" si="618"/>
        <v>1.8076886131211045</v>
      </c>
      <c r="V864" s="52">
        <f t="shared" si="591"/>
        <v>5.0546225567071803E-3</v>
      </c>
      <c r="W864" s="52">
        <f t="shared" si="605"/>
        <v>4.2582015317955055E-5</v>
      </c>
      <c r="X864" s="52">
        <f t="shared" si="619"/>
        <v>1.6740578955036711E-7</v>
      </c>
      <c r="Y864" s="52">
        <f t="shared" si="577"/>
        <v>4182527.4695477928</v>
      </c>
      <c r="Z864" s="38" t="str">
        <f t="shared" si="607"/>
        <v>S</v>
      </c>
      <c r="AA864" s="38" t="str">
        <f t="shared" si="608"/>
        <v>S</v>
      </c>
      <c r="AB864" s="38" t="str">
        <f t="shared" si="609"/>
        <v>U</v>
      </c>
      <c r="AC864" s="50">
        <f t="shared" si="620"/>
        <v>552344.60196980892</v>
      </c>
      <c r="AD864" s="50">
        <f t="shared" si="578"/>
        <v>4182693.8803553078</v>
      </c>
      <c r="AE864" s="51">
        <f t="shared" si="579"/>
        <v>10</v>
      </c>
      <c r="AF864" s="51" t="str">
        <f t="shared" si="580"/>
        <v>S</v>
      </c>
      <c r="AG864" s="40">
        <f t="shared" si="581"/>
        <v>-122</v>
      </c>
      <c r="AH864" s="41">
        <f t="shared" si="582"/>
        <v>-24</v>
      </c>
      <c r="AI864" s="42">
        <f t="shared" si="583"/>
        <v>-19.782</v>
      </c>
      <c r="AJ864" s="40">
        <f t="shared" si="584"/>
        <v>37</v>
      </c>
      <c r="AK864" s="41">
        <f t="shared" si="585"/>
        <v>47</v>
      </c>
      <c r="AL864" s="42">
        <f t="shared" si="586"/>
        <v>24.388999999999999</v>
      </c>
      <c r="AM864" s="43" t="str">
        <f t="shared" si="587"/>
        <v>-37º -47' -24,389" S</v>
      </c>
      <c r="AN864" s="43" t="str">
        <f t="shared" si="588"/>
        <v>122º 24' 19,782" W</v>
      </c>
      <c r="AO864" s="43" t="str">
        <f t="shared" si="589"/>
        <v>10 S 552345 4182694</v>
      </c>
    </row>
    <row r="865" spans="5:41" x14ac:dyDescent="0.25">
      <c r="E865" s="53">
        <v>37.784885000000003</v>
      </c>
      <c r="F865" s="53">
        <v>-122.404203</v>
      </c>
      <c r="G865" s="52">
        <f t="shared" si="592"/>
        <v>-2.1363563606295206</v>
      </c>
      <c r="H865" s="52">
        <f t="shared" si="610"/>
        <v>0.65947065073741773</v>
      </c>
      <c r="I865" s="52">
        <f t="shared" si="594"/>
        <v>10</v>
      </c>
      <c r="J865" s="52">
        <f t="shared" si="595"/>
        <v>-123</v>
      </c>
      <c r="K865" s="52">
        <f t="shared" si="611"/>
        <v>1.0398619323504832E-2</v>
      </c>
      <c r="L865" s="52">
        <f t="shared" si="612"/>
        <v>8.2180541287228733E-3</v>
      </c>
      <c r="M865" s="52">
        <f t="shared" si="598"/>
        <v>8.218239142187795E-3</v>
      </c>
      <c r="N865" s="52">
        <f t="shared" si="613"/>
        <v>2.6180632688554972E-5</v>
      </c>
      <c r="O865" s="52">
        <f t="shared" si="575"/>
        <v>6383612.0142210284</v>
      </c>
      <c r="P865" s="52">
        <f t="shared" si="576"/>
        <v>1.4215341929842445E-7</v>
      </c>
      <c r="Q865" s="52">
        <f t="shared" si="614"/>
        <v>0.96845181429419191</v>
      </c>
      <c r="R865" s="52">
        <f t="shared" si="615"/>
        <v>0.60489543398801016</v>
      </c>
      <c r="S865" s="52">
        <f t="shared" si="616"/>
        <v>1.1436965578845137</v>
      </c>
      <c r="T865" s="52">
        <f t="shared" si="617"/>
        <v>1.0089962769103877</v>
      </c>
      <c r="U865" s="52">
        <f t="shared" si="618"/>
        <v>1.8075997805620467</v>
      </c>
      <c r="V865" s="52">
        <f t="shared" si="591"/>
        <v>5.0546225567071803E-3</v>
      </c>
      <c r="W865" s="52">
        <f t="shared" si="605"/>
        <v>4.2582015317955055E-5</v>
      </c>
      <c r="X865" s="52">
        <f t="shared" si="619"/>
        <v>1.6740578955036711E-7</v>
      </c>
      <c r="Y865" s="52">
        <f t="shared" si="577"/>
        <v>4181947.9878189871</v>
      </c>
      <c r="Z865" s="38" t="str">
        <f t="shared" si="607"/>
        <v>S</v>
      </c>
      <c r="AA865" s="38" t="str">
        <f t="shared" si="608"/>
        <v>S</v>
      </c>
      <c r="AB865" s="38" t="str">
        <f t="shared" si="609"/>
        <v>U</v>
      </c>
      <c r="AC865" s="50">
        <f t="shared" si="620"/>
        <v>552462.05260969815</v>
      </c>
      <c r="AD865" s="50">
        <f t="shared" si="578"/>
        <v>4182115.1148441155</v>
      </c>
      <c r="AE865" s="51">
        <f t="shared" si="579"/>
        <v>10</v>
      </c>
      <c r="AF865" s="51" t="str">
        <f t="shared" si="580"/>
        <v>S</v>
      </c>
      <c r="AG865" s="40">
        <f t="shared" si="581"/>
        <v>-122</v>
      </c>
      <c r="AH865" s="41">
        <f t="shared" si="582"/>
        <v>-24</v>
      </c>
      <c r="AI865" s="42">
        <f t="shared" si="583"/>
        <v>-15.131</v>
      </c>
      <c r="AJ865" s="40">
        <f t="shared" si="584"/>
        <v>37</v>
      </c>
      <c r="AK865" s="41">
        <f t="shared" si="585"/>
        <v>47</v>
      </c>
      <c r="AL865" s="42">
        <f t="shared" si="586"/>
        <v>5.5860000000000003</v>
      </c>
      <c r="AM865" s="43" t="str">
        <f t="shared" si="587"/>
        <v>-37º -47' -5,586" S</v>
      </c>
      <c r="AN865" s="43" t="str">
        <f t="shared" si="588"/>
        <v>122º 24' 15,131" W</v>
      </c>
      <c r="AO865" s="43" t="str">
        <f t="shared" si="589"/>
        <v>10 S 552462 4182115</v>
      </c>
    </row>
    <row r="866" spans="5:41" x14ac:dyDescent="0.25">
      <c r="E866" s="53">
        <v>37.794170000000001</v>
      </c>
      <c r="F866" s="53">
        <v>-122.395765</v>
      </c>
      <c r="G866" s="52">
        <f t="shared" si="592"/>
        <v>-2.1362090897472372</v>
      </c>
      <c r="H866" s="52">
        <f t="shared" si="610"/>
        <v>0.65963270455846523</v>
      </c>
      <c r="I866" s="52">
        <f t="shared" si="594"/>
        <v>10</v>
      </c>
      <c r="J866" s="52">
        <f t="shared" si="595"/>
        <v>-123</v>
      </c>
      <c r="K866" s="52">
        <f t="shared" si="611"/>
        <v>1.0545890205788222E-2</v>
      </c>
      <c r="L866" s="52">
        <f t="shared" si="612"/>
        <v>8.3333911873223806E-3</v>
      </c>
      <c r="M866" s="52">
        <f t="shared" si="598"/>
        <v>8.333584100612813E-3</v>
      </c>
      <c r="N866" s="52">
        <f t="shared" si="613"/>
        <v>2.6929715646217822E-5</v>
      </c>
      <c r="O866" s="52">
        <f t="shared" si="575"/>
        <v>6383615.376202926</v>
      </c>
      <c r="P866" s="52">
        <f t="shared" si="576"/>
        <v>1.4613500688664971E-7</v>
      </c>
      <c r="Q866" s="52">
        <f t="shared" si="614"/>
        <v>0.96853253133964279</v>
      </c>
      <c r="R866" s="52">
        <f t="shared" si="615"/>
        <v>0.60479384078369225</v>
      </c>
      <c r="S866" s="52">
        <f t="shared" si="616"/>
        <v>1.1438989702282867</v>
      </c>
      <c r="T866" s="52">
        <f t="shared" si="617"/>
        <v>1.009122687867138</v>
      </c>
      <c r="U866" s="52">
        <f t="shared" si="618"/>
        <v>1.8077576734036864</v>
      </c>
      <c r="V866" s="52">
        <f t="shared" si="591"/>
        <v>5.0546225567071803E-3</v>
      </c>
      <c r="W866" s="52">
        <f t="shared" si="605"/>
        <v>4.2582015317955055E-5</v>
      </c>
      <c r="X866" s="52">
        <f t="shared" si="619"/>
        <v>1.6740578955036711E-7</v>
      </c>
      <c r="Y866" s="52">
        <f t="shared" si="577"/>
        <v>4182978.1409324254</v>
      </c>
      <c r="Z866" s="38" t="str">
        <f t="shared" si="607"/>
        <v>S</v>
      </c>
      <c r="AA866" s="38" t="str">
        <f t="shared" si="608"/>
        <v>S</v>
      </c>
      <c r="AB866" s="38" t="str">
        <f t="shared" si="609"/>
        <v>U</v>
      </c>
      <c r="AC866" s="50">
        <f t="shared" si="620"/>
        <v>553198.39819493482</v>
      </c>
      <c r="AD866" s="50">
        <f t="shared" si="578"/>
        <v>4183150.0499044233</v>
      </c>
      <c r="AE866" s="51">
        <f t="shared" si="579"/>
        <v>10</v>
      </c>
      <c r="AF866" s="51" t="str">
        <f t="shared" si="580"/>
        <v>S</v>
      </c>
      <c r="AG866" s="40">
        <f t="shared" si="581"/>
        <v>-122</v>
      </c>
      <c r="AH866" s="41">
        <f t="shared" si="582"/>
        <v>-23</v>
      </c>
      <c r="AI866" s="42">
        <f t="shared" si="583"/>
        <v>-44.753999999999998</v>
      </c>
      <c r="AJ866" s="40">
        <f t="shared" si="584"/>
        <v>37</v>
      </c>
      <c r="AK866" s="41">
        <f t="shared" si="585"/>
        <v>47</v>
      </c>
      <c r="AL866" s="42">
        <f t="shared" si="586"/>
        <v>39.012</v>
      </c>
      <c r="AM866" s="43" t="str">
        <f t="shared" si="587"/>
        <v>-37º -47' -39,012" S</v>
      </c>
      <c r="AN866" s="43" t="str">
        <f t="shared" si="588"/>
        <v>122º 23' 44,754" W</v>
      </c>
      <c r="AO866" s="43" t="str">
        <f t="shared" si="589"/>
        <v>10 S 553198 4183150</v>
      </c>
    </row>
    <row r="867" spans="5:41" x14ac:dyDescent="0.25">
      <c r="E867" s="53">
        <v>37.795577999999999</v>
      </c>
      <c r="F867" s="53">
        <v>-122.418594</v>
      </c>
      <c r="G867" s="52">
        <f t="shared" si="592"/>
        <v>-2.1366075309621753</v>
      </c>
      <c r="H867" s="52">
        <f t="shared" si="610"/>
        <v>0.65965727879433333</v>
      </c>
      <c r="I867" s="52">
        <f t="shared" si="594"/>
        <v>10</v>
      </c>
      <c r="J867" s="52">
        <f t="shared" si="595"/>
        <v>-123</v>
      </c>
      <c r="K867" s="52">
        <f t="shared" si="611"/>
        <v>1.0147448990850183E-2</v>
      </c>
      <c r="L867" s="52">
        <f t="shared" si="612"/>
        <v>8.0184000543756292E-3</v>
      </c>
      <c r="M867" s="52">
        <f t="shared" si="598"/>
        <v>8.0185719079859472E-3</v>
      </c>
      <c r="N867" s="52">
        <f t="shared" si="613"/>
        <v>2.493352575294594E-5</v>
      </c>
      <c r="O867" s="52">
        <f t="shared" si="575"/>
        <v>6383615.8860469675</v>
      </c>
      <c r="P867" s="52">
        <f t="shared" si="576"/>
        <v>1.3529075543870528E-7</v>
      </c>
      <c r="Q867" s="52">
        <f t="shared" si="614"/>
        <v>0.96854476258524325</v>
      </c>
      <c r="R867" s="52">
        <f t="shared" si="615"/>
        <v>0.60477842607746635</v>
      </c>
      <c r="S867" s="52">
        <f t="shared" si="616"/>
        <v>1.1439296600869548</v>
      </c>
      <c r="T867" s="52">
        <f t="shared" si="617"/>
        <v>1.0091418515845827</v>
      </c>
      <c r="U867" s="52">
        <f t="shared" si="618"/>
        <v>1.8077816062650474</v>
      </c>
      <c r="V867" s="52">
        <f t="shared" si="591"/>
        <v>5.0546225567071803E-3</v>
      </c>
      <c r="W867" s="52">
        <f t="shared" si="605"/>
        <v>4.2582015317955055E-5</v>
      </c>
      <c r="X867" s="52">
        <f t="shared" si="619"/>
        <v>1.6740578955036711E-7</v>
      </c>
      <c r="Y867" s="52">
        <f t="shared" si="577"/>
        <v>4183134.3560000989</v>
      </c>
      <c r="Z867" s="38" t="str">
        <f t="shared" si="607"/>
        <v>S</v>
      </c>
      <c r="AA867" s="38" t="str">
        <f t="shared" si="608"/>
        <v>S</v>
      </c>
      <c r="AB867" s="38" t="str">
        <f t="shared" si="609"/>
        <v>U</v>
      </c>
      <c r="AC867" s="50">
        <f t="shared" si="620"/>
        <v>551187.48532362678</v>
      </c>
      <c r="AD867" s="50">
        <f t="shared" si="578"/>
        <v>4183293.5220727241</v>
      </c>
      <c r="AE867" s="51">
        <f t="shared" si="579"/>
        <v>10</v>
      </c>
      <c r="AF867" s="51" t="str">
        <f t="shared" si="580"/>
        <v>S</v>
      </c>
      <c r="AG867" s="40">
        <f t="shared" si="581"/>
        <v>-122</v>
      </c>
      <c r="AH867" s="41">
        <f t="shared" si="582"/>
        <v>-25</v>
      </c>
      <c r="AI867" s="42">
        <f t="shared" si="583"/>
        <v>-6.9379999999999997</v>
      </c>
      <c r="AJ867" s="40">
        <f t="shared" si="584"/>
        <v>37</v>
      </c>
      <c r="AK867" s="41">
        <f t="shared" si="585"/>
        <v>47</v>
      </c>
      <c r="AL867" s="42">
        <f t="shared" si="586"/>
        <v>44.081000000000003</v>
      </c>
      <c r="AM867" s="43" t="str">
        <f t="shared" si="587"/>
        <v>-37º -47' -44,081" S</v>
      </c>
      <c r="AN867" s="43" t="str">
        <f t="shared" si="588"/>
        <v>122º 25' 6,938" W</v>
      </c>
      <c r="AO867" s="43" t="str">
        <f t="shared" si="589"/>
        <v>10 S 551187 4183294</v>
      </c>
    </row>
    <row r="868" spans="5:41" x14ac:dyDescent="0.25">
      <c r="E868" s="53">
        <v>37.790908813477003</v>
      </c>
      <c r="F868" s="53">
        <v>-122.40623474121</v>
      </c>
      <c r="G868" s="52">
        <f t="shared" si="592"/>
        <v>-2.1363918212031834</v>
      </c>
      <c r="H868" s="52">
        <f t="shared" si="610"/>
        <v>0.65957578611611734</v>
      </c>
      <c r="I868" s="52">
        <f t="shared" si="594"/>
        <v>10</v>
      </c>
      <c r="J868" s="52">
        <f t="shared" si="595"/>
        <v>-123</v>
      </c>
      <c r="K868" s="52">
        <f t="shared" si="611"/>
        <v>1.0363158749842061E-2</v>
      </c>
      <c r="L868" s="52">
        <f t="shared" si="612"/>
        <v>8.1893629664825367E-3</v>
      </c>
      <c r="M868" s="52">
        <f t="shared" si="598"/>
        <v>8.1895460488762579E-3</v>
      </c>
      <c r="N868" s="52">
        <f t="shared" si="613"/>
        <v>2.6003780572825264E-5</v>
      </c>
      <c r="O868" s="52">
        <f t="shared" si="575"/>
        <v>6383614.1953357123</v>
      </c>
      <c r="P868" s="52">
        <f t="shared" si="576"/>
        <v>1.4113951346349411E-7</v>
      </c>
      <c r="Q868" s="52">
        <f t="shared" si="614"/>
        <v>0.96850419254414888</v>
      </c>
      <c r="R868" s="52">
        <f t="shared" si="615"/>
        <v>0.60482953510832849</v>
      </c>
      <c r="S868" s="52">
        <f t="shared" si="616"/>
        <v>1.1438278823881918</v>
      </c>
      <c r="T868" s="52">
        <f t="shared" si="617"/>
        <v>1.009078295568226</v>
      </c>
      <c r="U868" s="52">
        <f t="shared" si="618"/>
        <v>1.8077022299916672</v>
      </c>
      <c r="V868" s="52">
        <f t="shared" si="591"/>
        <v>5.0546225567071803E-3</v>
      </c>
      <c r="W868" s="52">
        <f t="shared" si="605"/>
        <v>4.2582015317955055E-5</v>
      </c>
      <c r="X868" s="52">
        <f t="shared" si="619"/>
        <v>1.6740578955036711E-7</v>
      </c>
      <c r="Y868" s="52">
        <f t="shared" si="577"/>
        <v>4182616.3182967766</v>
      </c>
      <c r="Z868" s="38" t="str">
        <f t="shared" si="607"/>
        <v>S</v>
      </c>
      <c r="AA868" s="38" t="str">
        <f t="shared" si="608"/>
        <v>S</v>
      </c>
      <c r="AB868" s="38" t="str">
        <f t="shared" si="609"/>
        <v>U</v>
      </c>
      <c r="AC868" s="50">
        <f t="shared" si="620"/>
        <v>552278.9048705016</v>
      </c>
      <c r="AD868" s="50">
        <f t="shared" si="578"/>
        <v>4182782.3164230026</v>
      </c>
      <c r="AE868" s="51">
        <f t="shared" si="579"/>
        <v>10</v>
      </c>
      <c r="AF868" s="51" t="str">
        <f t="shared" si="580"/>
        <v>S</v>
      </c>
      <c r="AG868" s="40">
        <f t="shared" si="581"/>
        <v>-122</v>
      </c>
      <c r="AH868" s="41">
        <f t="shared" si="582"/>
        <v>-24</v>
      </c>
      <c r="AI868" s="42">
        <f t="shared" si="583"/>
        <v>-22.445</v>
      </c>
      <c r="AJ868" s="40">
        <f t="shared" si="584"/>
        <v>37</v>
      </c>
      <c r="AK868" s="41">
        <f t="shared" si="585"/>
        <v>47</v>
      </c>
      <c r="AL868" s="42">
        <f t="shared" si="586"/>
        <v>27.271999999999998</v>
      </c>
      <c r="AM868" s="43" t="str">
        <f t="shared" si="587"/>
        <v>-37º -47' -27,272" S</v>
      </c>
      <c r="AN868" s="43" t="str">
        <f t="shared" si="588"/>
        <v>122º 24' 22,445" W</v>
      </c>
      <c r="AO868" s="43" t="str">
        <f t="shared" si="589"/>
        <v>10 S 552279 4182782</v>
      </c>
    </row>
    <row r="869" spans="5:41" x14ac:dyDescent="0.25">
      <c r="E869" s="53">
        <v>37.797775000000001</v>
      </c>
      <c r="F869" s="53">
        <v>-122.39559199999999</v>
      </c>
      <c r="G869" s="52">
        <f t="shared" si="592"/>
        <v>-2.1362060703276313</v>
      </c>
      <c r="H869" s="52">
        <f t="shared" si="610"/>
        <v>0.65969562367799972</v>
      </c>
      <c r="I869" s="52">
        <f t="shared" si="594"/>
        <v>10</v>
      </c>
      <c r="J869" s="52">
        <f t="shared" si="595"/>
        <v>-123</v>
      </c>
      <c r="K869" s="52">
        <f t="shared" si="611"/>
        <v>1.0548909625394121E-2</v>
      </c>
      <c r="L869" s="52">
        <f t="shared" si="612"/>
        <v>8.3353702932075294E-3</v>
      </c>
      <c r="M869" s="52">
        <f t="shared" si="598"/>
        <v>8.3355633439800726E-3</v>
      </c>
      <c r="N869" s="52">
        <f t="shared" si="613"/>
        <v>2.694600989405771E-5</v>
      </c>
      <c r="O869" s="52">
        <f t="shared" si="575"/>
        <v>6383616.6816050727</v>
      </c>
      <c r="P869" s="52">
        <f t="shared" si="576"/>
        <v>1.4619016159135819E-7</v>
      </c>
      <c r="Q869" s="52">
        <f t="shared" si="614"/>
        <v>0.9685638431721173</v>
      </c>
      <c r="R869" s="52">
        <f t="shared" si="615"/>
        <v>0.60475436878027</v>
      </c>
      <c r="S869" s="52">
        <f t="shared" si="616"/>
        <v>1.1439775452640584</v>
      </c>
      <c r="T869" s="52">
        <f t="shared" si="617"/>
        <v>1.0091717511431113</v>
      </c>
      <c r="U869" s="52">
        <f t="shared" si="618"/>
        <v>1.8078189449011157</v>
      </c>
      <c r="V869" s="52">
        <f t="shared" si="591"/>
        <v>5.0546225567071803E-3</v>
      </c>
      <c r="W869" s="52">
        <f t="shared" si="605"/>
        <v>4.2582015317955055E-5</v>
      </c>
      <c r="X869" s="52">
        <f t="shared" si="619"/>
        <v>1.6740578955036711E-7</v>
      </c>
      <c r="Y869" s="52">
        <f t="shared" si="577"/>
        <v>4183378.1092735026</v>
      </c>
      <c r="Z869" s="38" t="str">
        <f t="shared" si="607"/>
        <v>S</v>
      </c>
      <c r="AA869" s="38" t="str">
        <f t="shared" si="608"/>
        <v>S</v>
      </c>
      <c r="AB869" s="38" t="str">
        <f t="shared" si="609"/>
        <v>U</v>
      </c>
      <c r="AC869" s="50">
        <f t="shared" si="620"/>
        <v>553211.04380618385</v>
      </c>
      <c r="AD869" s="50">
        <f t="shared" si="578"/>
        <v>4183550.1222969117</v>
      </c>
      <c r="AE869" s="51">
        <f t="shared" si="579"/>
        <v>10</v>
      </c>
      <c r="AF869" s="51" t="str">
        <f t="shared" si="580"/>
        <v>S</v>
      </c>
      <c r="AG869" s="40">
        <f t="shared" si="581"/>
        <v>-122</v>
      </c>
      <c r="AH869" s="41">
        <f t="shared" si="582"/>
        <v>-23</v>
      </c>
      <c r="AI869" s="42">
        <f t="shared" si="583"/>
        <v>-44.131</v>
      </c>
      <c r="AJ869" s="40">
        <f t="shared" si="584"/>
        <v>37</v>
      </c>
      <c r="AK869" s="41">
        <f t="shared" si="585"/>
        <v>47</v>
      </c>
      <c r="AL869" s="42">
        <f t="shared" si="586"/>
        <v>51.99</v>
      </c>
      <c r="AM869" s="43" t="str">
        <f t="shared" si="587"/>
        <v>-37º -47' -51,99" S</v>
      </c>
      <c r="AN869" s="43" t="str">
        <f t="shared" si="588"/>
        <v>122º 23' 44,131" W</v>
      </c>
      <c r="AO869" s="43" t="str">
        <f t="shared" si="589"/>
        <v>10 S 553211 4183550</v>
      </c>
    </row>
    <row r="870" spans="5:41" x14ac:dyDescent="0.25">
      <c r="E870" s="53">
        <v>37.790063000000004</v>
      </c>
      <c r="F870" s="53">
        <v>-122.40557699999999</v>
      </c>
      <c r="G870" s="52">
        <f t="shared" si="592"/>
        <v>-2.1363803414534432</v>
      </c>
      <c r="H870" s="52">
        <f t="shared" si="610"/>
        <v>0.65956102388608595</v>
      </c>
      <c r="I870" s="52">
        <f t="shared" si="594"/>
        <v>10</v>
      </c>
      <c r="J870" s="52">
        <f t="shared" si="595"/>
        <v>-123</v>
      </c>
      <c r="K870" s="52">
        <f t="shared" si="611"/>
        <v>1.0374638499582201E-2</v>
      </c>
      <c r="L870" s="52">
        <f t="shared" si="612"/>
        <v>8.1985282235574782E-3</v>
      </c>
      <c r="M870" s="52">
        <f t="shared" si="598"/>
        <v>8.1987119213548874E-3</v>
      </c>
      <c r="N870" s="52">
        <f t="shared" si="613"/>
        <v>2.6061227268114884E-5</v>
      </c>
      <c r="O870" s="52">
        <f t="shared" si="575"/>
        <v>6383613.8890745882</v>
      </c>
      <c r="P870" s="52">
        <f t="shared" si="576"/>
        <v>1.4145885999157572E-7</v>
      </c>
      <c r="Q870" s="52">
        <f t="shared" si="614"/>
        <v>0.96849684061275498</v>
      </c>
      <c r="R870" s="52">
        <f t="shared" si="615"/>
        <v>0.60483879065687118</v>
      </c>
      <c r="S870" s="52">
        <f t="shared" si="616"/>
        <v>1.1438094441924633</v>
      </c>
      <c r="T870" s="52">
        <f t="shared" si="617"/>
        <v>1.0090667808085654</v>
      </c>
      <c r="U870" s="52">
        <f t="shared" si="618"/>
        <v>1.80768784792392</v>
      </c>
      <c r="V870" s="52">
        <f t="shared" si="591"/>
        <v>5.0546225567071803E-3</v>
      </c>
      <c r="W870" s="52">
        <f t="shared" si="605"/>
        <v>4.2582015317955055E-5</v>
      </c>
      <c r="X870" s="52">
        <f t="shared" si="619"/>
        <v>1.6740578955036711E-7</v>
      </c>
      <c r="Y870" s="52">
        <f t="shared" si="577"/>
        <v>4182522.4768827953</v>
      </c>
      <c r="Z870" s="38" t="str">
        <f t="shared" si="607"/>
        <v>S</v>
      </c>
      <c r="AA870" s="38" t="str">
        <f t="shared" si="608"/>
        <v>S</v>
      </c>
      <c r="AB870" s="38" t="str">
        <f t="shared" si="609"/>
        <v>U</v>
      </c>
      <c r="AC870" s="50">
        <f t="shared" si="620"/>
        <v>552337.41376154602</v>
      </c>
      <c r="AD870" s="50">
        <f t="shared" si="578"/>
        <v>4182688.841718684</v>
      </c>
      <c r="AE870" s="51">
        <f t="shared" si="579"/>
        <v>10</v>
      </c>
      <c r="AF870" s="51" t="str">
        <f t="shared" si="580"/>
        <v>S</v>
      </c>
      <c r="AG870" s="40">
        <f t="shared" si="581"/>
        <v>-122</v>
      </c>
      <c r="AH870" s="41">
        <f t="shared" si="582"/>
        <v>-24</v>
      </c>
      <c r="AI870" s="42">
        <f t="shared" si="583"/>
        <v>-20.077000000000002</v>
      </c>
      <c r="AJ870" s="40">
        <f t="shared" si="584"/>
        <v>37</v>
      </c>
      <c r="AK870" s="41">
        <f t="shared" si="585"/>
        <v>47</v>
      </c>
      <c r="AL870" s="42">
        <f t="shared" si="586"/>
        <v>24.227</v>
      </c>
      <c r="AM870" s="43" t="str">
        <f t="shared" si="587"/>
        <v>-37º -47' -24,227" S</v>
      </c>
      <c r="AN870" s="43" t="str">
        <f t="shared" si="588"/>
        <v>122º 24' 20,077" W</v>
      </c>
      <c r="AO870" s="43" t="str">
        <f t="shared" si="589"/>
        <v>10 S 552337 4182689</v>
      </c>
    </row>
    <row r="871" spans="5:41" x14ac:dyDescent="0.25">
      <c r="E871" s="53">
        <v>37.79166</v>
      </c>
      <c r="F871" s="53">
        <v>-122.406131</v>
      </c>
      <c r="G871" s="52">
        <f t="shared" si="592"/>
        <v>-2.1363900105774993</v>
      </c>
      <c r="H871" s="52">
        <f t="shared" si="610"/>
        <v>0.65958889679424015</v>
      </c>
      <c r="I871" s="52">
        <f t="shared" si="594"/>
        <v>10</v>
      </c>
      <c r="J871" s="52">
        <f t="shared" si="595"/>
        <v>-123</v>
      </c>
      <c r="K871" s="52">
        <f t="shared" si="611"/>
        <v>1.0364969375526112E-2</v>
      </c>
      <c r="L871" s="52">
        <f t="shared" si="612"/>
        <v>8.1907104694596642E-3</v>
      </c>
      <c r="M871" s="52">
        <f t="shared" si="598"/>
        <v>8.1908936422455635E-3</v>
      </c>
      <c r="N871" s="52">
        <f t="shared" si="613"/>
        <v>2.6013043559425242E-5</v>
      </c>
      <c r="O871" s="52">
        <f t="shared" si="575"/>
        <v>6383614.4673352912</v>
      </c>
      <c r="P871" s="52">
        <f t="shared" si="576"/>
        <v>1.4118309571955295E-7</v>
      </c>
      <c r="Q871" s="52">
        <f t="shared" si="614"/>
        <v>0.96851072125671434</v>
      </c>
      <c r="R871" s="52">
        <f t="shared" si="615"/>
        <v>0.60482131433504505</v>
      </c>
      <c r="S871" s="52">
        <f t="shared" si="616"/>
        <v>1.1438442574225973</v>
      </c>
      <c r="T871" s="52">
        <f t="shared" si="617"/>
        <v>1.0090885216507093</v>
      </c>
      <c r="U871" s="52">
        <f t="shared" si="618"/>
        <v>1.8077150022106887</v>
      </c>
      <c r="V871" s="52">
        <f t="shared" si="591"/>
        <v>5.0546225567071803E-3</v>
      </c>
      <c r="W871" s="52">
        <f t="shared" si="605"/>
        <v>4.2582015317955055E-5</v>
      </c>
      <c r="X871" s="52">
        <f t="shared" si="619"/>
        <v>1.6740578955036711E-7</v>
      </c>
      <c r="Y871" s="52">
        <f t="shared" si="577"/>
        <v>4182699.6610395643</v>
      </c>
      <c r="Z871" s="38" t="str">
        <f t="shared" si="607"/>
        <v>S</v>
      </c>
      <c r="AA871" s="38" t="str">
        <f t="shared" si="608"/>
        <v>S</v>
      </c>
      <c r="AB871" s="38" t="str">
        <f t="shared" si="609"/>
        <v>U</v>
      </c>
      <c r="AC871" s="50">
        <f t="shared" si="620"/>
        <v>552287.50961574749</v>
      </c>
      <c r="AD871" s="50">
        <f t="shared" si="578"/>
        <v>4182865.7183042141</v>
      </c>
      <c r="AE871" s="51">
        <f t="shared" si="579"/>
        <v>10</v>
      </c>
      <c r="AF871" s="51" t="str">
        <f t="shared" si="580"/>
        <v>S</v>
      </c>
      <c r="AG871" s="40">
        <f t="shared" si="581"/>
        <v>-122</v>
      </c>
      <c r="AH871" s="41">
        <f t="shared" si="582"/>
        <v>-24</v>
      </c>
      <c r="AI871" s="42">
        <f t="shared" si="583"/>
        <v>-22.071999999999999</v>
      </c>
      <c r="AJ871" s="40">
        <f t="shared" si="584"/>
        <v>37</v>
      </c>
      <c r="AK871" s="41">
        <f t="shared" si="585"/>
        <v>47</v>
      </c>
      <c r="AL871" s="42">
        <f t="shared" si="586"/>
        <v>29.975999999999999</v>
      </c>
      <c r="AM871" s="43" t="str">
        <f t="shared" si="587"/>
        <v>-37º -47' -29,976" S</v>
      </c>
      <c r="AN871" s="43" t="str">
        <f t="shared" si="588"/>
        <v>122º 24' 22,072" W</v>
      </c>
      <c r="AO871" s="43" t="str">
        <f t="shared" si="589"/>
        <v>10 S 552288 4182866</v>
      </c>
    </row>
    <row r="872" spans="5:41" x14ac:dyDescent="0.25">
      <c r="E872" s="53">
        <v>37.804071999999998</v>
      </c>
      <c r="F872" s="53">
        <v>-122.414891</v>
      </c>
      <c r="G872" s="52">
        <f t="shared" si="592"/>
        <v>-2.1365429014199737</v>
      </c>
      <c r="H872" s="52">
        <f t="shared" si="610"/>
        <v>0.65980552706099771</v>
      </c>
      <c r="I872" s="52">
        <f t="shared" si="594"/>
        <v>10</v>
      </c>
      <c r="J872" s="52">
        <f t="shared" si="595"/>
        <v>-123</v>
      </c>
      <c r="K872" s="52">
        <f t="shared" si="611"/>
        <v>1.0212078533051727E-2</v>
      </c>
      <c r="L872" s="52">
        <f t="shared" si="612"/>
        <v>8.0685399477218693E-3</v>
      </c>
      <c r="M872" s="52">
        <f t="shared" si="598"/>
        <v>8.0687150454737989E-3</v>
      </c>
      <c r="N872" s="52">
        <f t="shared" si="613"/>
        <v>2.525407250320022E-5</v>
      </c>
      <c r="O872" s="52">
        <f t="shared" si="575"/>
        <v>6383618.9619071716</v>
      </c>
      <c r="P872" s="52">
        <f t="shared" si="576"/>
        <v>1.3695659204984749E-7</v>
      </c>
      <c r="Q872" s="52">
        <f t="shared" si="614"/>
        <v>0.96861850002868233</v>
      </c>
      <c r="R872" s="52">
        <f t="shared" si="615"/>
        <v>0.60468538472726552</v>
      </c>
      <c r="S872" s="52">
        <f t="shared" si="616"/>
        <v>1.1441147770753388</v>
      </c>
      <c r="T872" s="52">
        <f t="shared" si="617"/>
        <v>1.0092574289883205</v>
      </c>
      <c r="U872" s="52">
        <f t="shared" si="618"/>
        <v>1.807925927285287</v>
      </c>
      <c r="V872" s="52">
        <f t="shared" si="591"/>
        <v>5.0546225567071803E-3</v>
      </c>
      <c r="W872" s="52">
        <f t="shared" si="605"/>
        <v>4.2582015317955055E-5</v>
      </c>
      <c r="X872" s="52">
        <f t="shared" si="619"/>
        <v>1.6740578955036711E-7</v>
      </c>
      <c r="Y872" s="52">
        <f t="shared" si="577"/>
        <v>4184076.7508174176</v>
      </c>
      <c r="Z872" s="38" t="str">
        <f t="shared" si="607"/>
        <v>S</v>
      </c>
      <c r="AA872" s="38" t="str">
        <f t="shared" si="608"/>
        <v>S</v>
      </c>
      <c r="AB872" s="38" t="str">
        <f t="shared" si="609"/>
        <v>U</v>
      </c>
      <c r="AC872" s="50">
        <f t="shared" si="620"/>
        <v>551507.60471394751</v>
      </c>
      <c r="AD872" s="50">
        <f t="shared" si="578"/>
        <v>4184237.9632155937</v>
      </c>
      <c r="AE872" s="51">
        <f t="shared" si="579"/>
        <v>10</v>
      </c>
      <c r="AF872" s="51" t="str">
        <f t="shared" si="580"/>
        <v>S</v>
      </c>
      <c r="AG872" s="40">
        <f t="shared" si="581"/>
        <v>-122</v>
      </c>
      <c r="AH872" s="41">
        <f t="shared" si="582"/>
        <v>-24</v>
      </c>
      <c r="AI872" s="42">
        <f t="shared" si="583"/>
        <v>-53.607999999999997</v>
      </c>
      <c r="AJ872" s="40">
        <f t="shared" si="584"/>
        <v>37</v>
      </c>
      <c r="AK872" s="41">
        <f t="shared" si="585"/>
        <v>48</v>
      </c>
      <c r="AL872" s="42">
        <f t="shared" si="586"/>
        <v>14.659000000000001</v>
      </c>
      <c r="AM872" s="43" t="str">
        <f t="shared" si="587"/>
        <v>-37º -48' -14,659" S</v>
      </c>
      <c r="AN872" s="43" t="str">
        <f t="shared" si="588"/>
        <v>122º 24' 53,608" W</v>
      </c>
      <c r="AO872" s="43" t="str">
        <f t="shared" si="589"/>
        <v>10 S 551508 4184238</v>
      </c>
    </row>
    <row r="873" spans="5:41" x14ac:dyDescent="0.25">
      <c r="E873" s="53">
        <v>37.784042358397997</v>
      </c>
      <c r="F873" s="53">
        <v>-122.39936828613</v>
      </c>
      <c r="G873" s="52">
        <f t="shared" si="592"/>
        <v>-2.1362719789540972</v>
      </c>
      <c r="H873" s="52">
        <f t="shared" si="610"/>
        <v>0.65945594386704842</v>
      </c>
      <c r="I873" s="52">
        <f t="shared" si="594"/>
        <v>10</v>
      </c>
      <c r="J873" s="52">
        <f t="shared" si="595"/>
        <v>-123</v>
      </c>
      <c r="K873" s="52">
        <f t="shared" si="611"/>
        <v>1.0483000998928294E-2</v>
      </c>
      <c r="L873" s="52">
        <f t="shared" si="612"/>
        <v>8.2848331973463772E-3</v>
      </c>
      <c r="M873" s="52">
        <f t="shared" si="598"/>
        <v>8.2850227578868674E-3</v>
      </c>
      <c r="N873" s="52">
        <f t="shared" si="613"/>
        <v>2.6607061957562017E-5</v>
      </c>
      <c r="O873" s="52">
        <f t="shared" si="575"/>
        <v>6383611.7091252189</v>
      </c>
      <c r="P873" s="52">
        <f t="shared" si="576"/>
        <v>1.4447645464631526E-7</v>
      </c>
      <c r="Q873" s="52">
        <f t="shared" si="614"/>
        <v>0.96844448394489691</v>
      </c>
      <c r="R873" s="52">
        <f t="shared" si="615"/>
        <v>0.60490464884975925</v>
      </c>
      <c r="S873" s="52">
        <f t="shared" si="616"/>
        <v>1.1436781858394969</v>
      </c>
      <c r="T873" s="52">
        <f t="shared" si="617"/>
        <v>1.0089848015920624</v>
      </c>
      <c r="U873" s="52">
        <f t="shared" si="618"/>
        <v>1.8075854454207434</v>
      </c>
      <c r="V873" s="52">
        <f t="shared" si="591"/>
        <v>5.0546225567071803E-3</v>
      </c>
      <c r="W873" s="52">
        <f t="shared" si="605"/>
        <v>4.2582015317955055E-5</v>
      </c>
      <c r="X873" s="52">
        <f t="shared" si="619"/>
        <v>1.6740578955036711E-7</v>
      </c>
      <c r="Y873" s="52">
        <f t="shared" si="577"/>
        <v>4181854.4984143721</v>
      </c>
      <c r="Z873" s="38" t="str">
        <f t="shared" si="607"/>
        <v>S</v>
      </c>
      <c r="AA873" s="38" t="str">
        <f t="shared" si="608"/>
        <v>S</v>
      </c>
      <c r="AB873" s="38" t="str">
        <f t="shared" si="609"/>
        <v>U</v>
      </c>
      <c r="AC873" s="50">
        <f t="shared" si="620"/>
        <v>552888.37083465687</v>
      </c>
      <c r="AD873" s="50">
        <f t="shared" si="578"/>
        <v>4182024.3475911692</v>
      </c>
      <c r="AE873" s="51">
        <f t="shared" si="579"/>
        <v>10</v>
      </c>
      <c r="AF873" s="51" t="str">
        <f t="shared" si="580"/>
        <v>S</v>
      </c>
      <c r="AG873" s="40">
        <f t="shared" si="581"/>
        <v>-122</v>
      </c>
      <c r="AH873" s="41">
        <f t="shared" si="582"/>
        <v>-23</v>
      </c>
      <c r="AI873" s="42">
        <f t="shared" si="583"/>
        <v>-57.725999999999999</v>
      </c>
      <c r="AJ873" s="40">
        <f t="shared" si="584"/>
        <v>37</v>
      </c>
      <c r="AK873" s="41">
        <f t="shared" si="585"/>
        <v>47</v>
      </c>
      <c r="AL873" s="42">
        <f t="shared" si="586"/>
        <v>2.552</v>
      </c>
      <c r="AM873" s="43" t="str">
        <f t="shared" si="587"/>
        <v>-37º -47' -2,552" S</v>
      </c>
      <c r="AN873" s="43" t="str">
        <f t="shared" si="588"/>
        <v>122º 23' 57,726" W</v>
      </c>
      <c r="AO873" s="43" t="str">
        <f t="shared" si="589"/>
        <v>10 S 552888 4182024</v>
      </c>
    </row>
    <row r="874" spans="5:41" x14ac:dyDescent="0.25">
      <c r="E874" s="53">
        <v>37.790908813477003</v>
      </c>
      <c r="F874" s="53">
        <v>-122.40074157715</v>
      </c>
      <c r="G874" s="52">
        <f t="shared" si="592"/>
        <v>-2.1362959474039847</v>
      </c>
      <c r="H874" s="52">
        <f t="shared" si="610"/>
        <v>0.65957578611611734</v>
      </c>
      <c r="I874" s="52">
        <f t="shared" si="594"/>
        <v>10</v>
      </c>
      <c r="J874" s="52">
        <f t="shared" si="595"/>
        <v>-123</v>
      </c>
      <c r="K874" s="52">
        <f t="shared" si="611"/>
        <v>1.0459032549040792E-2</v>
      </c>
      <c r="L874" s="52">
        <f t="shared" si="612"/>
        <v>8.2651233462286439E-3</v>
      </c>
      <c r="M874" s="52">
        <f t="shared" si="598"/>
        <v>8.2653115570388552E-3</v>
      </c>
      <c r="N874" s="52">
        <f t="shared" si="613"/>
        <v>2.6487161416732796E-5</v>
      </c>
      <c r="O874" s="52">
        <f t="shared" ref="O874:O937" si="621">($C$19/(1+$C$18*(COS(H874))^2)^(1/2))*0.9996</f>
        <v>6383614.1953357123</v>
      </c>
      <c r="P874" s="52">
        <f t="shared" ref="P874:P937" si="622">($C$18/2)*M874^2*(COS(H874))^2</f>
        <v>1.4376309536528525E-7</v>
      </c>
      <c r="Q874" s="52">
        <f t="shared" si="614"/>
        <v>0.96850419254414888</v>
      </c>
      <c r="R874" s="52">
        <f t="shared" si="615"/>
        <v>0.60482953510832849</v>
      </c>
      <c r="S874" s="52">
        <f t="shared" si="616"/>
        <v>1.1438278823881918</v>
      </c>
      <c r="T874" s="52">
        <f t="shared" si="617"/>
        <v>1.009078295568226</v>
      </c>
      <c r="U874" s="52">
        <f t="shared" si="618"/>
        <v>1.8077022299916672</v>
      </c>
      <c r="V874" s="52">
        <f t="shared" si="591"/>
        <v>5.0546225567071803E-3</v>
      </c>
      <c r="W874" s="52">
        <f t="shared" si="605"/>
        <v>4.2582015317955055E-5</v>
      </c>
      <c r="X874" s="52">
        <f t="shared" si="619"/>
        <v>1.6740578955036711E-7</v>
      </c>
      <c r="Y874" s="52">
        <f t="shared" ref="Y874:Y937" si="623">0.9996*$C$19*(H874-(V874*S874)+(W874*T874)-(X874*U874))</f>
        <v>4182616.3182967766</v>
      </c>
      <c r="Z874" s="38" t="str">
        <f t="shared" si="607"/>
        <v>S</v>
      </c>
      <c r="AA874" s="38" t="str">
        <f t="shared" si="608"/>
        <v>S</v>
      </c>
      <c r="AB874" s="38" t="str">
        <f t="shared" si="609"/>
        <v>U</v>
      </c>
      <c r="AC874" s="50">
        <f t="shared" si="620"/>
        <v>552762.56271282188</v>
      </c>
      <c r="AD874" s="50">
        <f t="shared" ref="AD874:AD937" si="624">IF($C$22="S",N874*O874*(1+P874)+Y874+10000000,N874*O874*(1+P874)+Y874)</f>
        <v>4182785.4021406989</v>
      </c>
      <c r="AE874" s="51">
        <f t="shared" ref="AE874:AE937" si="625">I874</f>
        <v>10</v>
      </c>
      <c r="AF874" s="51" t="str">
        <f t="shared" ref="AF874:AF937" si="626">IF(E874&lt;-16,Z874,IF(E874&lt;48,AA874,IF(E874&lt;84,AB874,"MALO")))</f>
        <v>S</v>
      </c>
      <c r="AG874" s="40">
        <f t="shared" ref="AG874:AG937" si="627">TRUNC(F874,0)</f>
        <v>-122</v>
      </c>
      <c r="AH874" s="41">
        <f t="shared" ref="AH874:AH937" si="628">TRUNC((F874-AG874)*60,0)</f>
        <v>-24</v>
      </c>
      <c r="AI874" s="42">
        <f t="shared" ref="AI874:AI937" si="629">ROUND((((F874-AG874)*60)-AH874)*60,3)</f>
        <v>-2.67</v>
      </c>
      <c r="AJ874" s="40">
        <f t="shared" ref="AJ874:AJ937" si="630">TRUNC(E874,0)</f>
        <v>37</v>
      </c>
      <c r="AK874" s="41">
        <f t="shared" ref="AK874:AK937" si="631">TRUNC((E874-AJ874)*60,0)</f>
        <v>47</v>
      </c>
      <c r="AL874" s="42">
        <f t="shared" ref="AL874:AL937" si="632">ROUND((((E874-AJ874)*60)-AK874)*60,3)</f>
        <v>27.271999999999998</v>
      </c>
      <c r="AM874" s="43" t="str">
        <f t="shared" ref="AM874:AM937" si="633">CONCATENATE(-AJ874,"º ",-AK874,"' ",-AL874,""" S")</f>
        <v>-37º -47' -27,272" S</v>
      </c>
      <c r="AN874" s="43" t="str">
        <f t="shared" ref="AN874:AN937" si="634">CONCATENATE(-AG874,"º ",-AH874,"' ",-AI874,""" W")</f>
        <v>122º 24' 2,67" W</v>
      </c>
      <c r="AO874" s="43" t="str">
        <f t="shared" ref="AO874:AO937" si="635">CONCATENATE(AE874," ",AF874," ",ROUND(AC874,0)," ",ROUND(AD874,0))</f>
        <v>10 S 552763 4182785</v>
      </c>
    </row>
    <row r="875" spans="5:41" x14ac:dyDescent="0.25">
      <c r="E875" s="53">
        <v>37.799149</v>
      </c>
      <c r="F875" s="53">
        <v>-122.42437700000001</v>
      </c>
      <c r="G875" s="52">
        <f t="shared" si="592"/>
        <v>-2.1367084633528179</v>
      </c>
      <c r="H875" s="52">
        <f t="shared" si="610"/>
        <v>0.65971960450192213</v>
      </c>
      <c r="I875" s="52">
        <f t="shared" si="594"/>
        <v>10</v>
      </c>
      <c r="J875" s="52">
        <f t="shared" si="595"/>
        <v>-123</v>
      </c>
      <c r="K875" s="52">
        <f t="shared" si="611"/>
        <v>1.00465166002075E-2</v>
      </c>
      <c r="L875" s="52">
        <f t="shared" si="612"/>
        <v>7.9382633650206015E-3</v>
      </c>
      <c r="M875" s="52">
        <f t="shared" si="598"/>
        <v>7.9384301172604459E-3</v>
      </c>
      <c r="N875" s="52">
        <f t="shared" si="613"/>
        <v>2.4440757068311392E-5</v>
      </c>
      <c r="O875" s="52">
        <f t="shared" si="621"/>
        <v>6383617.1791538503</v>
      </c>
      <c r="P875" s="52">
        <f t="shared" si="622"/>
        <v>1.325871177298178E-7</v>
      </c>
      <c r="Q875" s="52">
        <f t="shared" si="614"/>
        <v>0.9685757732428798</v>
      </c>
      <c r="R875" s="52">
        <f t="shared" si="615"/>
        <v>0.60473932050004442</v>
      </c>
      <c r="S875" s="52">
        <f t="shared" si="616"/>
        <v>1.144007491123362</v>
      </c>
      <c r="T875" s="52">
        <f t="shared" si="617"/>
        <v>1.0091904484675327</v>
      </c>
      <c r="U875" s="52">
        <f t="shared" si="618"/>
        <v>1.8078422930332907</v>
      </c>
      <c r="V875" s="52">
        <f t="shared" si="591"/>
        <v>5.0546225567071803E-3</v>
      </c>
      <c r="W875" s="52">
        <f t="shared" si="605"/>
        <v>4.2582015317955055E-5</v>
      </c>
      <c r="X875" s="52">
        <f t="shared" si="619"/>
        <v>1.6740578955036711E-7</v>
      </c>
      <c r="Y875" s="52">
        <f t="shared" si="623"/>
        <v>4183530.5521954061</v>
      </c>
      <c r="Z875" s="38" t="str">
        <f t="shared" si="607"/>
        <v>S</v>
      </c>
      <c r="AA875" s="38" t="str">
        <f t="shared" si="608"/>
        <v>S</v>
      </c>
      <c r="AB875" s="38" t="str">
        <f t="shared" si="609"/>
        <v>U</v>
      </c>
      <c r="AC875" s="50">
        <f t="shared" si="620"/>
        <v>550675.90111171326</v>
      </c>
      <c r="AD875" s="50">
        <f t="shared" si="624"/>
        <v>4183686.5726527851</v>
      </c>
      <c r="AE875" s="51">
        <f t="shared" si="625"/>
        <v>10</v>
      </c>
      <c r="AF875" s="51" t="str">
        <f t="shared" si="626"/>
        <v>S</v>
      </c>
      <c r="AG875" s="40">
        <f t="shared" si="627"/>
        <v>-122</v>
      </c>
      <c r="AH875" s="41">
        <f t="shared" si="628"/>
        <v>-25</v>
      </c>
      <c r="AI875" s="42">
        <f t="shared" si="629"/>
        <v>-27.757000000000001</v>
      </c>
      <c r="AJ875" s="40">
        <f t="shared" si="630"/>
        <v>37</v>
      </c>
      <c r="AK875" s="41">
        <f t="shared" si="631"/>
        <v>47</v>
      </c>
      <c r="AL875" s="42">
        <f t="shared" si="632"/>
        <v>56.936</v>
      </c>
      <c r="AM875" s="43" t="str">
        <f t="shared" si="633"/>
        <v>-37º -47' -56,936" S</v>
      </c>
      <c r="AN875" s="43" t="str">
        <f t="shared" si="634"/>
        <v>122º 25' 27,757" W</v>
      </c>
      <c r="AO875" s="43" t="str">
        <f t="shared" si="635"/>
        <v>10 S 550676 4183687</v>
      </c>
    </row>
    <row r="876" spans="5:41" x14ac:dyDescent="0.25">
      <c r="E876" s="53">
        <v>37.796787000000002</v>
      </c>
      <c r="F876" s="53">
        <v>-122.398544</v>
      </c>
      <c r="G876" s="52">
        <f t="shared" si="592"/>
        <v>-2.1362575924471501</v>
      </c>
      <c r="H876" s="52">
        <f t="shared" si="610"/>
        <v>0.65967837982499</v>
      </c>
      <c r="I876" s="52">
        <f t="shared" si="594"/>
        <v>10</v>
      </c>
      <c r="J876" s="52">
        <f t="shared" si="595"/>
        <v>-123</v>
      </c>
      <c r="K876" s="52">
        <f t="shared" si="611"/>
        <v>1.0497387505875366E-2</v>
      </c>
      <c r="L876" s="52">
        <f t="shared" si="612"/>
        <v>8.2947717968715317E-3</v>
      </c>
      <c r="M876" s="52">
        <f t="shared" si="598"/>
        <v>8.2949620404478563E-3</v>
      </c>
      <c r="N876" s="52">
        <f t="shared" si="613"/>
        <v>2.6683194726540016E-5</v>
      </c>
      <c r="O876" s="52">
        <f t="shared" si="621"/>
        <v>6383616.3238373213</v>
      </c>
      <c r="P876" s="52">
        <f t="shared" si="622"/>
        <v>1.4477336087556269E-7</v>
      </c>
      <c r="Q876" s="52">
        <f t="shared" si="614"/>
        <v>0.96855526325801056</v>
      </c>
      <c r="R876" s="52">
        <f t="shared" si="615"/>
        <v>0.60476518814961711</v>
      </c>
      <c r="S876" s="52">
        <f t="shared" si="616"/>
        <v>1.1439560114539953</v>
      </c>
      <c r="T876" s="52">
        <f t="shared" si="617"/>
        <v>1.0091583056279008</v>
      </c>
      <c r="U876" s="52">
        <f t="shared" si="618"/>
        <v>1.8078021543862224</v>
      </c>
      <c r="V876" s="52">
        <f t="shared" si="591"/>
        <v>5.0546225567071803E-3</v>
      </c>
      <c r="W876" s="52">
        <f t="shared" si="605"/>
        <v>4.2582015317955055E-5</v>
      </c>
      <c r="X876" s="52">
        <f t="shared" si="619"/>
        <v>1.6740578955036711E-7</v>
      </c>
      <c r="Y876" s="52">
        <f t="shared" si="623"/>
        <v>4183268.4924055473</v>
      </c>
      <c r="Z876" s="38" t="str">
        <f t="shared" si="607"/>
        <v>S</v>
      </c>
      <c r="AA876" s="38" t="str">
        <f t="shared" si="608"/>
        <v>S</v>
      </c>
      <c r="AB876" s="38" t="str">
        <f t="shared" si="609"/>
        <v>U</v>
      </c>
      <c r="AC876" s="50">
        <f t="shared" si="620"/>
        <v>552951.85764235316</v>
      </c>
      <c r="AD876" s="50">
        <f t="shared" si="624"/>
        <v>4183438.8277076357</v>
      </c>
      <c r="AE876" s="51">
        <f t="shared" si="625"/>
        <v>10</v>
      </c>
      <c r="AF876" s="51" t="str">
        <f t="shared" si="626"/>
        <v>S</v>
      </c>
      <c r="AG876" s="40">
        <f t="shared" si="627"/>
        <v>-122</v>
      </c>
      <c r="AH876" s="41">
        <f t="shared" si="628"/>
        <v>-23</v>
      </c>
      <c r="AI876" s="42">
        <f t="shared" si="629"/>
        <v>-54.758000000000003</v>
      </c>
      <c r="AJ876" s="40">
        <f t="shared" si="630"/>
        <v>37</v>
      </c>
      <c r="AK876" s="41">
        <f t="shared" si="631"/>
        <v>47</v>
      </c>
      <c r="AL876" s="42">
        <f t="shared" si="632"/>
        <v>48.433</v>
      </c>
      <c r="AM876" s="43" t="str">
        <f t="shared" si="633"/>
        <v>-37º -47' -48,433" S</v>
      </c>
      <c r="AN876" s="43" t="str">
        <f t="shared" si="634"/>
        <v>122º 23' 54,758" W</v>
      </c>
      <c r="AO876" s="43" t="str">
        <f t="shared" si="635"/>
        <v>10 S 552952 4183439</v>
      </c>
    </row>
    <row r="877" spans="5:41" x14ac:dyDescent="0.25">
      <c r="E877" s="53">
        <v>37.782752000000002</v>
      </c>
      <c r="F877" s="53">
        <v>-122.40190699999999</v>
      </c>
      <c r="G877" s="52">
        <f t="shared" si="592"/>
        <v>-2.1363162878698949</v>
      </c>
      <c r="H877" s="52">
        <f t="shared" si="610"/>
        <v>0.6594334228644726</v>
      </c>
      <c r="I877" s="52">
        <f t="shared" si="594"/>
        <v>10</v>
      </c>
      <c r="J877" s="52">
        <f t="shared" si="595"/>
        <v>-123</v>
      </c>
      <c r="K877" s="52">
        <f t="shared" si="611"/>
        <v>1.043869208313053E-2</v>
      </c>
      <c r="L877" s="52">
        <f t="shared" si="612"/>
        <v>8.2499606709002075E-3</v>
      </c>
      <c r="M877" s="52">
        <f t="shared" si="598"/>
        <v>8.2501478477421657E-3</v>
      </c>
      <c r="N877" s="52">
        <f t="shared" si="613"/>
        <v>2.6382303643490701E-5</v>
      </c>
      <c r="O877" s="52">
        <f t="shared" si="621"/>
        <v>6383611.241928854</v>
      </c>
      <c r="P877" s="52">
        <f t="shared" si="622"/>
        <v>1.432677009288291E-7</v>
      </c>
      <c r="Q877" s="52">
        <f t="shared" si="614"/>
        <v>0.96843325717171258</v>
      </c>
      <c r="R877" s="52">
        <f t="shared" si="615"/>
        <v>0.60491875817920937</v>
      </c>
      <c r="S877" s="52">
        <f t="shared" si="616"/>
        <v>1.1436500514503289</v>
      </c>
      <c r="T877" s="52">
        <f t="shared" si="617"/>
        <v>1.008967228132549</v>
      </c>
      <c r="U877" s="52">
        <f t="shared" si="618"/>
        <v>1.8075634917556076</v>
      </c>
      <c r="V877" s="52">
        <f t="shared" si="591"/>
        <v>5.0546225567071803E-3</v>
      </c>
      <c r="W877" s="52">
        <f t="shared" si="605"/>
        <v>4.2582015317955055E-5</v>
      </c>
      <c r="X877" s="52">
        <f t="shared" si="619"/>
        <v>1.6740578955036711E-7</v>
      </c>
      <c r="Y877" s="52">
        <f t="shared" si="623"/>
        <v>4181711.3357504476</v>
      </c>
      <c r="Z877" s="38" t="str">
        <f t="shared" si="607"/>
        <v>S</v>
      </c>
      <c r="AA877" s="38" t="str">
        <f t="shared" si="608"/>
        <v>S</v>
      </c>
      <c r="AB877" s="38" t="str">
        <f t="shared" si="609"/>
        <v>U</v>
      </c>
      <c r="AC877" s="50">
        <f t="shared" si="620"/>
        <v>552665.73906352173</v>
      </c>
      <c r="AD877" s="50">
        <f t="shared" si="624"/>
        <v>4181879.7501447024</v>
      </c>
      <c r="AE877" s="51">
        <f t="shared" si="625"/>
        <v>10</v>
      </c>
      <c r="AF877" s="51" t="str">
        <f t="shared" si="626"/>
        <v>S</v>
      </c>
      <c r="AG877" s="40">
        <f t="shared" si="627"/>
        <v>-122</v>
      </c>
      <c r="AH877" s="41">
        <f t="shared" si="628"/>
        <v>-24</v>
      </c>
      <c r="AI877" s="42">
        <f t="shared" si="629"/>
        <v>-6.8650000000000002</v>
      </c>
      <c r="AJ877" s="40">
        <f t="shared" si="630"/>
        <v>37</v>
      </c>
      <c r="AK877" s="41">
        <f t="shared" si="631"/>
        <v>46</v>
      </c>
      <c r="AL877" s="42">
        <f t="shared" si="632"/>
        <v>57.906999999999996</v>
      </c>
      <c r="AM877" s="43" t="str">
        <f t="shared" si="633"/>
        <v>-37º -46' -57,907" S</v>
      </c>
      <c r="AN877" s="43" t="str">
        <f t="shared" si="634"/>
        <v>122º 24' 6,865" W</v>
      </c>
      <c r="AO877" s="43" t="str">
        <f t="shared" si="635"/>
        <v>10 S 552666 4181880</v>
      </c>
    </row>
    <row r="878" spans="5:41" x14ac:dyDescent="0.25">
      <c r="E878" s="53">
        <v>37.793655395507997</v>
      </c>
      <c r="F878" s="53">
        <v>-122.40623474121</v>
      </c>
      <c r="G878" s="52">
        <f>F878*PI()/180</f>
        <v>-2.1363918212031834</v>
      </c>
      <c r="H878" s="52">
        <f>E878*PI()/180</f>
        <v>0.65962372301573435</v>
      </c>
      <c r="I878" s="52">
        <f>TRUNC((F878/6)+31)</f>
        <v>10</v>
      </c>
      <c r="J878" s="52">
        <f>6*I878-183</f>
        <v>-123</v>
      </c>
      <c r="K878" s="52">
        <f>+G878-((J878*PI())/180)</f>
        <v>1.0363158749842061E-2</v>
      </c>
      <c r="L878" s="52">
        <f>COS(H878)*SIN(K878)</f>
        <v>8.1890585462524399E-3</v>
      </c>
      <c r="M878" s="52">
        <f>(1/2)*LN((1+L878)/(1-L878))</f>
        <v>8.1892416082294407E-3</v>
      </c>
      <c r="N878" s="52">
        <f>ATAN((TAN(H878))/COS(K878))-H878</f>
        <v>2.6004421346259576E-5</v>
      </c>
      <c r="O878" s="52">
        <f t="shared" si="621"/>
        <v>6383615.1898636287</v>
      </c>
      <c r="P878" s="52">
        <f t="shared" si="622"/>
        <v>1.4111852805201512E-7</v>
      </c>
      <c r="Q878" s="52">
        <f>SIN(2*H878)</f>
        <v>0.96852806040504169</v>
      </c>
      <c r="R878" s="52">
        <f>+Q878*(COS(H878))^2</f>
        <v>0.60479947406275691</v>
      </c>
      <c r="S878" s="52">
        <f>H878+(Q878/2)</f>
        <v>1.1438877532182552</v>
      </c>
      <c r="T878" s="52">
        <f>((3*S878)+R878)/4</f>
        <v>1.0091156834293806</v>
      </c>
      <c r="U878" s="52">
        <f>(5*T878+R878*(COS(H878))^2)/3</f>
        <v>1.8077489255915402</v>
      </c>
      <c r="V878" s="52">
        <f t="shared" si="591"/>
        <v>5.0546225567071803E-3</v>
      </c>
      <c r="W878" s="52">
        <f>(5/3)*V878^2</f>
        <v>4.2582015317955055E-5</v>
      </c>
      <c r="X878" s="52">
        <f>(35/27)*V878^3</f>
        <v>1.6740578955036711E-7</v>
      </c>
      <c r="Y878" s="52">
        <f t="shared" si="623"/>
        <v>4182921.0464989091</v>
      </c>
      <c r="Z878" s="38" t="str">
        <f>IF(E878&lt;-72,"C",IF(E878&lt;-64,"D",IF(E878&lt;-56,"E",IF(E878&lt;-48,"F",IF(E878&lt;-40,"G",IF(E878&lt;-32,"H",IF(E878&lt;-24,"J",IF(E878&lt;-16,"K",AA878))))))))</f>
        <v>S</v>
      </c>
      <c r="AA878" s="38" t="str">
        <f>IF(E878&lt;-8,"L",IF(E878&lt;0,"M",IF(E878&lt;8,"N",IF(E878&lt;16,"P",IF(E878&lt;24,"Q",IF(E878&lt;32,"R",IF(E878&lt;40,"S",IF(E878&lt;48,"T","no"))))))))</f>
        <v>S</v>
      </c>
      <c r="AB878" s="38" t="str">
        <f>IF(E878&lt;56,"U",IF(E878&lt;64,"V",IF(E878&lt;72,"W",IF(E878&lt;84,"X","no"))))</f>
        <v>U</v>
      </c>
      <c r="AC878" s="50">
        <f t="shared" si="620"/>
        <v>552276.96958283964</v>
      </c>
      <c r="AD878" s="50">
        <f t="shared" si="624"/>
        <v>4183087.0487414449</v>
      </c>
      <c r="AE878" s="51">
        <f t="shared" si="625"/>
        <v>10</v>
      </c>
      <c r="AF878" s="51" t="str">
        <f t="shared" si="626"/>
        <v>S</v>
      </c>
      <c r="AG878" s="40">
        <f t="shared" si="627"/>
        <v>-122</v>
      </c>
      <c r="AH878" s="41">
        <f t="shared" si="628"/>
        <v>-24</v>
      </c>
      <c r="AI878" s="42">
        <f t="shared" si="629"/>
        <v>-22.445</v>
      </c>
      <c r="AJ878" s="40">
        <f t="shared" si="630"/>
        <v>37</v>
      </c>
      <c r="AK878" s="41">
        <f t="shared" si="631"/>
        <v>47</v>
      </c>
      <c r="AL878" s="42">
        <f t="shared" si="632"/>
        <v>37.158999999999999</v>
      </c>
      <c r="AM878" s="43" t="str">
        <f t="shared" si="633"/>
        <v>-37º -47' -37,159" S</v>
      </c>
      <c r="AN878" s="43" t="str">
        <f t="shared" si="634"/>
        <v>122º 24' 22,445" W</v>
      </c>
      <c r="AO878" s="43" t="str">
        <f t="shared" si="635"/>
        <v>10 S 552277 4183087</v>
      </c>
    </row>
    <row r="879" spans="5:41" x14ac:dyDescent="0.25">
      <c r="E879" s="53">
        <v>37.794423000000002</v>
      </c>
      <c r="F879" s="53">
        <v>-122.399974</v>
      </c>
      <c r="G879" s="52">
        <f>F879*PI()/180</f>
        <v>-2.1362825506554537</v>
      </c>
      <c r="H879" s="52">
        <f>E879*PI()/180</f>
        <v>0.65963712024147281</v>
      </c>
      <c r="I879" s="52">
        <f>TRUNC((F879/6)+31)</f>
        <v>10</v>
      </c>
      <c r="J879" s="52">
        <f>6*I879-183</f>
        <v>-123</v>
      </c>
      <c r="K879" s="52">
        <f>+G879-((J879*PI())/180)</f>
        <v>1.047242929757175E-2</v>
      </c>
      <c r="L879" s="52">
        <f>COS(H879)*SIN(K879)</f>
        <v>8.2753159685151605E-3</v>
      </c>
      <c r="M879" s="52">
        <f>(1/2)*LN((1+L879)/(1-L879))</f>
        <v>8.2755048765130682E-3</v>
      </c>
      <c r="N879" s="52">
        <f>ATAN((TAN(H879))/COS(K879))-H879</f>
        <v>2.6555897431612685E-5</v>
      </c>
      <c r="O879" s="52">
        <f t="shared" si="621"/>
        <v>6383615.4678150434</v>
      </c>
      <c r="P879" s="52">
        <f t="shared" si="622"/>
        <v>1.4410420128597324E-7</v>
      </c>
      <c r="Q879" s="52">
        <f>SIN(2*H879)</f>
        <v>0.96853472931401297</v>
      </c>
      <c r="R879" s="52">
        <f>+Q879*(COS(H879))^2</f>
        <v>0.60479107112570318</v>
      </c>
      <c r="S879" s="52">
        <f>H879+(Q879/2)</f>
        <v>1.1439044848984792</v>
      </c>
      <c r="T879" s="52">
        <f>((3*S879)+R879)/4</f>
        <v>1.0091261314552851</v>
      </c>
      <c r="U879" s="52">
        <f>(5*T879+R879*(COS(H879))^2)/3</f>
        <v>1.8077619740414084</v>
      </c>
      <c r="V879" s="52">
        <f t="shared" si="591"/>
        <v>5.0546225567071803E-3</v>
      </c>
      <c r="W879" s="52">
        <f>(5/3)*V879^2</f>
        <v>4.2582015317955055E-5</v>
      </c>
      <c r="X879" s="52">
        <f>(35/27)*V879^3</f>
        <v>1.6740578955036711E-7</v>
      </c>
      <c r="Y879" s="52">
        <f t="shared" si="623"/>
        <v>4183006.2108246395</v>
      </c>
      <c r="Z879" s="38" t="str">
        <f>IF(E879&lt;-72,"C",IF(E879&lt;-64,"D",IF(E879&lt;-56,"E",IF(E879&lt;-48,"F",IF(E879&lt;-40,"G",IF(E879&lt;-32,"H",IF(E879&lt;-24,"J",IF(E879&lt;-16,"K",AA879))))))))</f>
        <v>S</v>
      </c>
      <c r="AA879" s="38" t="str">
        <f>IF(E879&lt;-8,"L",IF(E879&lt;0,"M",IF(E879&lt;8,"N",IF(E879&lt;16,"P",IF(E879&lt;24,"Q",IF(E879&lt;32,"R",IF(E879&lt;40,"S",IF(E879&lt;48,"T","no"))))))))</f>
        <v>S</v>
      </c>
      <c r="AB879" s="38" t="str">
        <f>IF(E879&lt;56,"U",IF(E879&lt;64,"V",IF(E879&lt;72,"W",IF(E879&lt;84,"X","no"))))</f>
        <v>U</v>
      </c>
      <c r="AC879" s="50">
        <f t="shared" si="620"/>
        <v>552827.64347124926</v>
      </c>
      <c r="AD879" s="50">
        <f t="shared" si="624"/>
        <v>4183175.7334866747</v>
      </c>
      <c r="AE879" s="51">
        <f t="shared" si="625"/>
        <v>10</v>
      </c>
      <c r="AF879" s="51" t="str">
        <f t="shared" si="626"/>
        <v>S</v>
      </c>
      <c r="AG879" s="40">
        <f t="shared" si="627"/>
        <v>-122</v>
      </c>
      <c r="AH879" s="41">
        <f t="shared" si="628"/>
        <v>-23</v>
      </c>
      <c r="AI879" s="42">
        <f t="shared" si="629"/>
        <v>-59.905999999999999</v>
      </c>
      <c r="AJ879" s="40">
        <f t="shared" si="630"/>
        <v>37</v>
      </c>
      <c r="AK879" s="41">
        <f t="shared" si="631"/>
        <v>47</v>
      </c>
      <c r="AL879" s="42">
        <f t="shared" si="632"/>
        <v>39.923000000000002</v>
      </c>
      <c r="AM879" s="43" t="str">
        <f t="shared" si="633"/>
        <v>-37º -47' -39,923" S</v>
      </c>
      <c r="AN879" s="43" t="str">
        <f t="shared" si="634"/>
        <v>122º 23' 59,906" W</v>
      </c>
      <c r="AO879" s="43" t="str">
        <f t="shared" si="635"/>
        <v>10 S 552828 4183176</v>
      </c>
    </row>
    <row r="880" spans="5:41" x14ac:dyDescent="0.25">
      <c r="E880" s="53">
        <v>37.735928000000001</v>
      </c>
      <c r="F880" s="53">
        <v>-122.441749</v>
      </c>
      <c r="G880" s="52">
        <f>F880*PI()/180</f>
        <v>-2.1370116619504742</v>
      </c>
      <c r="H880" s="52">
        <f>E880*PI()/180</f>
        <v>0.65861618989551873</v>
      </c>
      <c r="I880" s="52">
        <f>TRUNC((F880/6)+31)</f>
        <v>10</v>
      </c>
      <c r="J880" s="52">
        <f>6*I880-183</f>
        <v>-123</v>
      </c>
      <c r="K880" s="52">
        <f>+G880-((J880*PI())/180)</f>
        <v>9.7433180025512378E-3</v>
      </c>
      <c r="L880" s="52">
        <f>COS(H880)*SIN(K880)</f>
        <v>7.7052828383571909E-3</v>
      </c>
      <c r="M880" s="52">
        <f>(1/2)*LN((1+L880)/(1-L880))</f>
        <v>7.7054353348906725E-3</v>
      </c>
      <c r="N880" s="52">
        <f>ATAN((TAN(H880))/COS(K880))-H880</f>
        <v>2.2974686045951209E-5</v>
      </c>
      <c r="O880" s="52">
        <f t="shared" si="621"/>
        <v>6383594.2922388017</v>
      </c>
      <c r="P880" s="52">
        <f t="shared" si="622"/>
        <v>1.2513217422619044E-7</v>
      </c>
      <c r="Q880" s="52">
        <f>SIN(2*H880)</f>
        <v>0.96802453555812662</v>
      </c>
      <c r="R880" s="52">
        <f>+Q880*(COS(H880))^2</f>
        <v>0.60542942330781813</v>
      </c>
      <c r="S880" s="52">
        <f>H880+(Q880/2)</f>
        <v>1.142628457674582</v>
      </c>
      <c r="T880" s="52">
        <f>((3*S880)+R880)/4</f>
        <v>1.008328699082891</v>
      </c>
      <c r="U880" s="52">
        <f>(5*T880+R880*(COS(H880))^2)/3</f>
        <v>1.8067652891600361</v>
      </c>
      <c r="V880" s="52">
        <f t="shared" si="591"/>
        <v>5.0546225567071803E-3</v>
      </c>
      <c r="W880" s="52">
        <f>(5/3)*V880^2</f>
        <v>4.2582015317955055E-5</v>
      </c>
      <c r="X880" s="52">
        <f>(35/27)*V880^3</f>
        <v>1.6740578955036711E-7</v>
      </c>
      <c r="Y880" s="52">
        <f t="shared" si="623"/>
        <v>4176516.3285727077</v>
      </c>
      <c r="Z880" s="38" t="str">
        <f>IF(E880&lt;-72,"C",IF(E880&lt;-64,"D",IF(E880&lt;-56,"E",IF(E880&lt;-48,"F",IF(E880&lt;-40,"G",IF(E880&lt;-32,"H",IF(E880&lt;-24,"J",IF(E880&lt;-16,"K",AA880))))))))</f>
        <v>S</v>
      </c>
      <c r="AA880" s="38" t="str">
        <f>IF(E880&lt;-8,"L",IF(E880&lt;0,"M",IF(E880&lt;8,"N",IF(E880&lt;16,"P",IF(E880&lt;24,"Q",IF(E880&lt;32,"R",IF(E880&lt;40,"S",IF(E880&lt;48,"T","no"))))))))</f>
        <v>S</v>
      </c>
      <c r="AB880" s="38" t="str">
        <f>IF(E880&lt;56,"U",IF(E880&lt;64,"V",IF(E880&lt;72,"W",IF(E880&lt;84,"X","no"))))</f>
        <v>U</v>
      </c>
      <c r="AC880" s="50">
        <f t="shared" si="620"/>
        <v>549188.37507470592</v>
      </c>
      <c r="AD880" s="50">
        <f t="shared" si="624"/>
        <v>4176662.9896657686</v>
      </c>
      <c r="AE880" s="51">
        <f t="shared" si="625"/>
        <v>10</v>
      </c>
      <c r="AF880" s="51" t="str">
        <f t="shared" si="626"/>
        <v>S</v>
      </c>
      <c r="AG880" s="40">
        <f t="shared" si="627"/>
        <v>-122</v>
      </c>
      <c r="AH880" s="41">
        <f t="shared" si="628"/>
        <v>-26</v>
      </c>
      <c r="AI880" s="42">
        <f t="shared" si="629"/>
        <v>-30.295999999999999</v>
      </c>
      <c r="AJ880" s="40">
        <f t="shared" si="630"/>
        <v>37</v>
      </c>
      <c r="AK880" s="41">
        <f t="shared" si="631"/>
        <v>44</v>
      </c>
      <c r="AL880" s="42">
        <f t="shared" si="632"/>
        <v>9.3409999999999993</v>
      </c>
      <c r="AM880" s="43" t="str">
        <f t="shared" si="633"/>
        <v>-37º -44' -9,341" S</v>
      </c>
      <c r="AN880" s="43" t="str">
        <f t="shared" si="634"/>
        <v>122º 26' 30,296" W</v>
      </c>
      <c r="AO880" s="43" t="str">
        <f t="shared" si="635"/>
        <v>10 S 549188 4176663</v>
      </c>
    </row>
    <row r="881" spans="5:41" x14ac:dyDescent="0.25">
      <c r="E881" s="53">
        <v>37.797012000000002</v>
      </c>
      <c r="F881" s="53">
        <v>-122.408676</v>
      </c>
      <c r="G881" s="52">
        <f>F881*PI()/180</f>
        <v>-2.1364344292069624</v>
      </c>
      <c r="H881" s="52">
        <f>E881*PI()/180</f>
        <v>0.65968230681580708</v>
      </c>
      <c r="I881" s="52">
        <f>TRUNC((F881/6)+31)</f>
        <v>10</v>
      </c>
      <c r="J881" s="52">
        <f>6*I881-183</f>
        <v>-123</v>
      </c>
      <c r="K881" s="52">
        <f>+G881-((J881*PI())/180)</f>
        <v>1.0320550746063084E-2</v>
      </c>
      <c r="L881" s="52">
        <f>COS(H881)*SIN(K881)</f>
        <v>8.1550199988692351E-3</v>
      </c>
      <c r="M881" s="52">
        <f>(1/2)*LN((1+L881)/(1-L881))</f>
        <v>8.1552007875211174E-3</v>
      </c>
      <c r="N881" s="52">
        <f>ATAN((TAN(H881))/COS(K881))-H881</f>
        <v>2.5791798337171379E-5</v>
      </c>
      <c r="O881" s="52">
        <f t="shared" si="621"/>
        <v>6383616.405312486</v>
      </c>
      <c r="P881" s="52">
        <f t="shared" si="622"/>
        <v>1.3993505458450003E-7</v>
      </c>
      <c r="Q881" s="52">
        <f>SIN(2*H881)</f>
        <v>0.9685572172871203</v>
      </c>
      <c r="R881" s="52">
        <f>+Q881*(COS(H881))^2</f>
        <v>0.60476272432546718</v>
      </c>
      <c r="S881" s="52">
        <f>H881+(Q881/2)</f>
        <v>1.1439609154593673</v>
      </c>
      <c r="T881" s="52">
        <f>((3*S881)+R881)/4</f>
        <v>1.0091613676758922</v>
      </c>
      <c r="U881" s="52">
        <f>(5*T881+R881*(COS(H881))^2)/3</f>
        <v>1.8078059782555662</v>
      </c>
      <c r="V881" s="52">
        <f t="shared" si="591"/>
        <v>5.0546225567071803E-3</v>
      </c>
      <c r="W881" s="52">
        <f>(5/3)*V881^2</f>
        <v>4.2582015317955055E-5</v>
      </c>
      <c r="X881" s="52">
        <f>(35/27)*V881^3</f>
        <v>1.6740578955036711E-7</v>
      </c>
      <c r="Y881" s="52">
        <f t="shared" si="623"/>
        <v>4183293.4557594843</v>
      </c>
      <c r="Z881" s="38" t="str">
        <f>IF(E881&lt;-72,"C",IF(E881&lt;-64,"D",IF(E881&lt;-56,"E",IF(E881&lt;-48,"F",IF(E881&lt;-40,"G",IF(E881&lt;-32,"H",IF(E881&lt;-24,"J",IF(E881&lt;-16,"K",AA881))))))))</f>
        <v>S</v>
      </c>
      <c r="AA881" s="38" t="str">
        <f>IF(E881&lt;-8,"L",IF(E881&lt;0,"M",IF(E881&lt;8,"N",IF(E881&lt;16,"P",IF(E881&lt;24,"Q",IF(E881&lt;32,"R",IF(E881&lt;40,"S",IF(E881&lt;48,"T","no"))))))))</f>
        <v>S</v>
      </c>
      <c r="AB881" s="38" t="str">
        <f>IF(E881&lt;56,"U",IF(E881&lt;64,"V",IF(E881&lt;72,"W",IF(E881&lt;84,"X","no"))))</f>
        <v>U</v>
      </c>
      <c r="AC881" s="50">
        <f t="shared" si="620"/>
        <v>552059.67596416152</v>
      </c>
      <c r="AD881" s="50">
        <f t="shared" si="624"/>
        <v>4183458.1007295116</v>
      </c>
      <c r="AE881" s="51">
        <f t="shared" si="625"/>
        <v>10</v>
      </c>
      <c r="AF881" s="51" t="str">
        <f t="shared" si="626"/>
        <v>S</v>
      </c>
      <c r="AG881" s="40">
        <f t="shared" si="627"/>
        <v>-122</v>
      </c>
      <c r="AH881" s="41">
        <f t="shared" si="628"/>
        <v>-24</v>
      </c>
      <c r="AI881" s="42">
        <f t="shared" si="629"/>
        <v>-31.234000000000002</v>
      </c>
      <c r="AJ881" s="40">
        <f t="shared" si="630"/>
        <v>37</v>
      </c>
      <c r="AK881" s="41">
        <f t="shared" si="631"/>
        <v>47</v>
      </c>
      <c r="AL881" s="42">
        <f t="shared" si="632"/>
        <v>49.243000000000002</v>
      </c>
      <c r="AM881" s="43" t="str">
        <f t="shared" si="633"/>
        <v>-37º -47' -49,243" S</v>
      </c>
      <c r="AN881" s="43" t="str">
        <f t="shared" si="634"/>
        <v>122º 24' 31,234" W</v>
      </c>
      <c r="AO881" s="43" t="str">
        <f t="shared" si="635"/>
        <v>10 S 552060 4183458</v>
      </c>
    </row>
    <row r="882" spans="5:41" x14ac:dyDescent="0.25">
      <c r="E882" s="53">
        <v>37.680771</v>
      </c>
      <c r="F882" s="53">
        <v>-122.460892</v>
      </c>
      <c r="G882" s="52">
        <f>F882*PI()/180</f>
        <v>-2.1373457703291838</v>
      </c>
      <c r="H882" s="52">
        <f>E882*PI()/180</f>
        <v>0.65765351863999622</v>
      </c>
      <c r="I882" s="52">
        <f>TRUNC((F882/6)+31)</f>
        <v>10</v>
      </c>
      <c r="J882" s="52">
        <f>6*I882-183</f>
        <v>-123</v>
      </c>
      <c r="K882" s="52">
        <f>+G882-((J882*PI())/180)</f>
        <v>9.409209623841619E-3</v>
      </c>
      <c r="L882" s="52">
        <f>COS(H882)*SIN(K882)</f>
        <v>7.4466088734594345E-3</v>
      </c>
      <c r="M882" s="52">
        <f>(1/2)*LN((1+L882)/(1-L882))</f>
        <v>7.446746521117183E-3</v>
      </c>
      <c r="N882" s="52">
        <f>ATAN((TAN(H882))/COS(K882))-H882</f>
        <v>2.141528974819451E-5</v>
      </c>
      <c r="O882" s="52">
        <f t="shared" si="621"/>
        <v>6383574.3354930533</v>
      </c>
      <c r="P882" s="52">
        <f t="shared" si="622"/>
        <v>1.1704536755989296E-7</v>
      </c>
      <c r="Q882" s="52">
        <f>SIN(2*H882)</f>
        <v>0.96753975882853216</v>
      </c>
      <c r="R882" s="52">
        <f>+Q882*(COS(H882))^2</f>
        <v>0.60602764503346229</v>
      </c>
      <c r="S882" s="52">
        <f>H882+(Q882/2)</f>
        <v>1.1414233980542623</v>
      </c>
      <c r="T882" s="52">
        <f>((3*S882)+R882)/4</f>
        <v>1.0075744597990623</v>
      </c>
      <c r="U882" s="52">
        <f>(5*T882+R882*(COS(H882))^2)/3</f>
        <v>1.8058211416793373</v>
      </c>
      <c r="V882" s="52">
        <f t="shared" si="591"/>
        <v>5.0546225567071803E-3</v>
      </c>
      <c r="W882" s="52">
        <f>(5/3)*V882^2</f>
        <v>4.2582015317955055E-5</v>
      </c>
      <c r="X882" s="52">
        <f>(35/27)*V882^3</f>
        <v>1.6740578955036711E-7</v>
      </c>
      <c r="Y882" s="52">
        <f t="shared" si="623"/>
        <v>4170396.8486917615</v>
      </c>
      <c r="Z882" s="38" t="str">
        <f>IF(E882&lt;-72,"C",IF(E882&lt;-64,"D",IF(E882&lt;-56,"E",IF(E882&lt;-48,"F",IF(E882&lt;-40,"G",IF(E882&lt;-32,"H",IF(E882&lt;-24,"J",IF(E882&lt;-16,"K",AA882))))))))</f>
        <v>S</v>
      </c>
      <c r="AA882" s="38" t="str">
        <f>IF(E882&lt;-8,"L",IF(E882&lt;0,"M",IF(E882&lt;8,"N",IF(E882&lt;16,"P",IF(E882&lt;24,"Q",IF(E882&lt;32,"R",IF(E882&lt;40,"S",IF(E882&lt;48,"T","no"))))))))</f>
        <v>S</v>
      </c>
      <c r="AB882" s="38" t="str">
        <f>IF(E882&lt;56,"U",IF(E882&lt;64,"V",IF(E882&lt;72,"W",IF(E882&lt;84,"X","no"))))</f>
        <v>U</v>
      </c>
      <c r="AC882" s="50">
        <f t="shared" si="620"/>
        <v>547536.86182978225</v>
      </c>
      <c r="AD882" s="50">
        <f t="shared" si="624"/>
        <v>4170533.5548017859</v>
      </c>
      <c r="AE882" s="51">
        <f t="shared" si="625"/>
        <v>10</v>
      </c>
      <c r="AF882" s="51" t="str">
        <f t="shared" si="626"/>
        <v>S</v>
      </c>
      <c r="AG882" s="40">
        <f t="shared" si="627"/>
        <v>-122</v>
      </c>
      <c r="AH882" s="41">
        <f t="shared" si="628"/>
        <v>-27</v>
      </c>
      <c r="AI882" s="42">
        <f t="shared" si="629"/>
        <v>-39.210999999999999</v>
      </c>
      <c r="AJ882" s="40">
        <f t="shared" si="630"/>
        <v>37</v>
      </c>
      <c r="AK882" s="41">
        <f t="shared" si="631"/>
        <v>40</v>
      </c>
      <c r="AL882" s="42">
        <f t="shared" si="632"/>
        <v>50.776000000000003</v>
      </c>
      <c r="AM882" s="43" t="str">
        <f t="shared" si="633"/>
        <v>-37º -40' -50,776" S</v>
      </c>
      <c r="AN882" s="43" t="str">
        <f t="shared" si="634"/>
        <v>122º 27' 39,211" W</v>
      </c>
      <c r="AO882" s="43" t="str">
        <f t="shared" si="635"/>
        <v>10 S 547537 4170534</v>
      </c>
    </row>
    <row r="883" spans="5:41" x14ac:dyDescent="0.25">
      <c r="E883" s="53">
        <v>37.634452000000003</v>
      </c>
      <c r="F883" s="53">
        <v>-122.41418</v>
      </c>
      <c r="G883" s="52">
        <f t="shared" ref="G883:G946" si="636">F883*PI()/180</f>
        <v>-2.1365304921289923</v>
      </c>
      <c r="H883" s="52">
        <f t="shared" ref="H883:H946" si="637">E883*PI()/180</f>
        <v>0.65684509958376502</v>
      </c>
      <c r="I883" s="52">
        <f t="shared" ref="I883:I946" si="638">TRUNC((F883/6)+31)</f>
        <v>10</v>
      </c>
      <c r="J883" s="52">
        <f t="shared" ref="J883:J946" si="639">6*I883-183</f>
        <v>-123</v>
      </c>
      <c r="K883" s="52">
        <f t="shared" ref="K883:K946" si="640">+G883-((J883*PI())/180)</f>
        <v>1.0224487824033179E-2</v>
      </c>
      <c r="L883" s="52">
        <f t="shared" ref="L883:L946" si="641">COS(H883)*SIN(K883)</f>
        <v>8.0968621028711125E-3</v>
      </c>
      <c r="M883" s="52">
        <f t="shared" ref="M883:M946" si="642">(1/2)*LN((1+L883)/(1-L883))</f>
        <v>8.0970390510338077E-3</v>
      </c>
      <c r="N883" s="52">
        <f t="shared" ref="N883:N946" si="643">ATAN((TAN(H883))/COS(K883))-H883</f>
        <v>2.5276584595945728E-5</v>
      </c>
      <c r="O883" s="52">
        <f t="shared" si="621"/>
        <v>6383557.5843791058</v>
      </c>
      <c r="P883" s="52">
        <f t="shared" si="622"/>
        <v>1.3855284093788346E-7</v>
      </c>
      <c r="Q883" s="52">
        <f t="shared" ref="Q883:Q946" si="644">SIN(2*H883)</f>
        <v>0.96712988889048446</v>
      </c>
      <c r="R883" s="52">
        <f t="shared" ref="R883:R946" si="645">+Q883*(COS(H883))^2</f>
        <v>0.60652722638748213</v>
      </c>
      <c r="S883" s="52">
        <f t="shared" ref="S883:S946" si="646">H883+(Q883/2)</f>
        <v>1.1404100440290073</v>
      </c>
      <c r="T883" s="52">
        <f t="shared" ref="T883:T946" si="647">((3*S883)+R883)/4</f>
        <v>1.0069393396186259</v>
      </c>
      <c r="U883" s="52">
        <f t="shared" ref="U883:U946" si="648">(5*T883+R883*(COS(H883))^2)/3</f>
        <v>1.8050250177465819</v>
      </c>
      <c r="V883" s="52">
        <f t="shared" si="591"/>
        <v>5.0546225567071803E-3</v>
      </c>
      <c r="W883" s="52">
        <f t="shared" ref="W883:W946" si="649">(5/3)*V883^2</f>
        <v>4.2582015317955055E-5</v>
      </c>
      <c r="X883" s="52">
        <f t="shared" ref="X883:X946" si="650">(35/27)*V883^3</f>
        <v>1.6740578955036711E-7</v>
      </c>
      <c r="Y883" s="52">
        <f t="shared" si="623"/>
        <v>4165257.9589088955</v>
      </c>
      <c r="Z883" s="38" t="str">
        <f t="shared" ref="Z883:Z946" si="651">IF(E883&lt;-72,"C",IF(E883&lt;-64,"D",IF(E883&lt;-56,"E",IF(E883&lt;-48,"F",IF(E883&lt;-40,"G",IF(E883&lt;-32,"H",IF(E883&lt;-24,"J",IF(E883&lt;-16,"K",AA883))))))))</f>
        <v>S</v>
      </c>
      <c r="AA883" s="38" t="str">
        <f t="shared" ref="AA883:AA946" si="652">IF(E883&lt;-8,"L",IF(E883&lt;0,"M",IF(E883&lt;8,"N",IF(E883&lt;16,"P",IF(E883&lt;24,"Q",IF(E883&lt;32,"R",IF(E883&lt;40,"S",IF(E883&lt;48,"T","no"))))))))</f>
        <v>S</v>
      </c>
      <c r="AB883" s="38" t="str">
        <f t="shared" ref="AB883:AB946" si="653">IF(E883&lt;56,"U",IF(E883&lt;64,"V",IF(E883&lt;72,"W",IF(E883&lt;84,"X","no"))))</f>
        <v>U</v>
      </c>
      <c r="AC883" s="50">
        <f t="shared" si="620"/>
        <v>551687.91743240983</v>
      </c>
      <c r="AD883" s="50">
        <f t="shared" si="624"/>
        <v>4165419.3134645564</v>
      </c>
      <c r="AE883" s="51">
        <f t="shared" si="625"/>
        <v>10</v>
      </c>
      <c r="AF883" s="51" t="str">
        <f t="shared" si="626"/>
        <v>S</v>
      </c>
      <c r="AG883" s="40">
        <f t="shared" si="627"/>
        <v>-122</v>
      </c>
      <c r="AH883" s="41">
        <f t="shared" si="628"/>
        <v>-24</v>
      </c>
      <c r="AI883" s="42">
        <f t="shared" si="629"/>
        <v>-51.048000000000002</v>
      </c>
      <c r="AJ883" s="40">
        <f t="shared" si="630"/>
        <v>37</v>
      </c>
      <c r="AK883" s="41">
        <f t="shared" si="631"/>
        <v>38</v>
      </c>
      <c r="AL883" s="42">
        <f t="shared" si="632"/>
        <v>4.0270000000000001</v>
      </c>
      <c r="AM883" s="43" t="str">
        <f t="shared" si="633"/>
        <v>-37º -38' -4,027" S</v>
      </c>
      <c r="AN883" s="43" t="str">
        <f t="shared" si="634"/>
        <v>122º 24' 51,048" W</v>
      </c>
      <c r="AO883" s="43" t="str">
        <f t="shared" si="635"/>
        <v>10 S 551688 4165419</v>
      </c>
    </row>
    <row r="884" spans="5:41" x14ac:dyDescent="0.25">
      <c r="E884" s="53">
        <v>37.646942000000003</v>
      </c>
      <c r="F884" s="53">
        <v>-122.46974899999999</v>
      </c>
      <c r="G884" s="52">
        <f t="shared" si="636"/>
        <v>-2.1375003541410327</v>
      </c>
      <c r="H884" s="52">
        <f t="shared" si="637"/>
        <v>0.65706309120733919</v>
      </c>
      <c r="I884" s="52">
        <f t="shared" si="638"/>
        <v>10</v>
      </c>
      <c r="J884" s="52">
        <f t="shared" si="639"/>
        <v>-123</v>
      </c>
      <c r="K884" s="52">
        <f t="shared" si="640"/>
        <v>9.2546258119927671E-3</v>
      </c>
      <c r="L884" s="52">
        <f t="shared" si="641"/>
        <v>7.3276108530427389E-3</v>
      </c>
      <c r="M884" s="52">
        <f t="shared" si="642"/>
        <v>7.3277420065559389E-3</v>
      </c>
      <c r="N884" s="52">
        <f t="shared" si="643"/>
        <v>2.0710989150241055E-5</v>
      </c>
      <c r="O884" s="52">
        <f t="shared" si="621"/>
        <v>6383562.1006342946</v>
      </c>
      <c r="P884" s="52">
        <f t="shared" si="622"/>
        <v>1.1343766502626684E-7</v>
      </c>
      <c r="Q884" s="52">
        <f t="shared" si="644"/>
        <v>0.96724066004166653</v>
      </c>
      <c r="R884" s="52">
        <f t="shared" si="645"/>
        <v>0.60639276419784893</v>
      </c>
      <c r="S884" s="52">
        <f t="shared" si="646"/>
        <v>1.1406834212281725</v>
      </c>
      <c r="T884" s="52">
        <f t="shared" si="647"/>
        <v>1.0071107569705915</v>
      </c>
      <c r="U884" s="52">
        <f t="shared" si="648"/>
        <v>1.8052399874581855</v>
      </c>
      <c r="V884" s="52">
        <f t="shared" si="591"/>
        <v>5.0546225567071803E-3</v>
      </c>
      <c r="W884" s="52">
        <f t="shared" si="649"/>
        <v>4.2582015317955055E-5</v>
      </c>
      <c r="X884" s="52">
        <f t="shared" si="650"/>
        <v>1.6740578955036711E-7</v>
      </c>
      <c r="Y884" s="52">
        <f t="shared" si="623"/>
        <v>4166643.6656141006</v>
      </c>
      <c r="Z884" s="38" t="str">
        <f t="shared" si="651"/>
        <v>S</v>
      </c>
      <c r="AA884" s="38" t="str">
        <f t="shared" si="652"/>
        <v>S</v>
      </c>
      <c r="AB884" s="38" t="str">
        <f t="shared" si="653"/>
        <v>U</v>
      </c>
      <c r="AC884" s="50">
        <f t="shared" si="620"/>
        <v>546777.09792503796</v>
      </c>
      <c r="AD884" s="50">
        <f t="shared" si="624"/>
        <v>4166775.8755145045</v>
      </c>
      <c r="AE884" s="51">
        <f t="shared" si="625"/>
        <v>10</v>
      </c>
      <c r="AF884" s="51" t="str">
        <f t="shared" si="626"/>
        <v>S</v>
      </c>
      <c r="AG884" s="40">
        <f t="shared" si="627"/>
        <v>-122</v>
      </c>
      <c r="AH884" s="41">
        <f t="shared" si="628"/>
        <v>-28</v>
      </c>
      <c r="AI884" s="42">
        <f t="shared" si="629"/>
        <v>-11.096</v>
      </c>
      <c r="AJ884" s="40">
        <f t="shared" si="630"/>
        <v>37</v>
      </c>
      <c r="AK884" s="41">
        <f t="shared" si="631"/>
        <v>38</v>
      </c>
      <c r="AL884" s="42">
        <f t="shared" si="632"/>
        <v>48.991</v>
      </c>
      <c r="AM884" s="43" t="str">
        <f t="shared" si="633"/>
        <v>-37º -38' -48,991" S</v>
      </c>
      <c r="AN884" s="43" t="str">
        <f t="shared" si="634"/>
        <v>122º 28' 11,096" W</v>
      </c>
      <c r="AO884" s="43" t="str">
        <f t="shared" si="635"/>
        <v>10 S 546777 4166776</v>
      </c>
    </row>
    <row r="885" spans="5:41" x14ac:dyDescent="0.25">
      <c r="E885" s="53">
        <v>37.650928</v>
      </c>
      <c r="F885" s="53">
        <v>-122.464851</v>
      </c>
      <c r="G885" s="52">
        <f t="shared" si="636"/>
        <v>-2.1374148679142699</v>
      </c>
      <c r="H885" s="52">
        <f t="shared" si="637"/>
        <v>0.65713266003132353</v>
      </c>
      <c r="I885" s="52">
        <f t="shared" si="638"/>
        <v>10</v>
      </c>
      <c r="J885" s="52">
        <f t="shared" si="639"/>
        <v>-123</v>
      </c>
      <c r="K885" s="52">
        <f t="shared" si="640"/>
        <v>9.3401120387555103E-3</v>
      </c>
      <c r="L885" s="52">
        <f t="shared" si="641"/>
        <v>7.3948981292032735E-3</v>
      </c>
      <c r="M885" s="52">
        <f t="shared" si="642"/>
        <v>7.3950329291069721E-3</v>
      </c>
      <c r="N885" s="52">
        <f t="shared" si="643"/>
        <v>2.1096154519506527E-5</v>
      </c>
      <c r="O885" s="52">
        <f t="shared" si="621"/>
        <v>6383563.5420416286</v>
      </c>
      <c r="P885" s="52">
        <f t="shared" si="622"/>
        <v>1.1551823508479292E-7</v>
      </c>
      <c r="Q885" s="52">
        <f t="shared" si="644"/>
        <v>0.96727597232838203</v>
      </c>
      <c r="R885" s="52">
        <f t="shared" si="645"/>
        <v>0.60634981356049755</v>
      </c>
      <c r="S885" s="52">
        <f t="shared" si="646"/>
        <v>1.1407706461955145</v>
      </c>
      <c r="T885" s="52">
        <f t="shared" si="647"/>
        <v>1.0071654380367603</v>
      </c>
      <c r="U885" s="52">
        <f t="shared" si="648"/>
        <v>1.8053085462456824</v>
      </c>
      <c r="V885" s="52">
        <f t="shared" si="591"/>
        <v>5.0546225567071803E-3</v>
      </c>
      <c r="W885" s="52">
        <f t="shared" si="649"/>
        <v>4.2582015317955055E-5</v>
      </c>
      <c r="X885" s="52">
        <f t="shared" si="650"/>
        <v>1.6740578955036711E-7</v>
      </c>
      <c r="Y885" s="52">
        <f t="shared" si="623"/>
        <v>4167085.8941696994</v>
      </c>
      <c r="Z885" s="38" t="str">
        <f t="shared" si="651"/>
        <v>S</v>
      </c>
      <c r="AA885" s="38" t="str">
        <f t="shared" si="652"/>
        <v>S</v>
      </c>
      <c r="AB885" s="38" t="str">
        <f t="shared" si="653"/>
        <v>U</v>
      </c>
      <c r="AC885" s="50">
        <f t="shared" si="620"/>
        <v>547206.66441618802</v>
      </c>
      <c r="AD885" s="50">
        <f t="shared" si="624"/>
        <v>4167220.562828124</v>
      </c>
      <c r="AE885" s="51">
        <f t="shared" si="625"/>
        <v>10</v>
      </c>
      <c r="AF885" s="51" t="str">
        <f t="shared" si="626"/>
        <v>S</v>
      </c>
      <c r="AG885" s="40">
        <f t="shared" si="627"/>
        <v>-122</v>
      </c>
      <c r="AH885" s="41">
        <f t="shared" si="628"/>
        <v>-27</v>
      </c>
      <c r="AI885" s="42">
        <f t="shared" si="629"/>
        <v>-53.463999999999999</v>
      </c>
      <c r="AJ885" s="40">
        <f t="shared" si="630"/>
        <v>37</v>
      </c>
      <c r="AK885" s="41">
        <f t="shared" si="631"/>
        <v>39</v>
      </c>
      <c r="AL885" s="42">
        <f t="shared" si="632"/>
        <v>3.3410000000000002</v>
      </c>
      <c r="AM885" s="43" t="str">
        <f t="shared" si="633"/>
        <v>-37º -39' -3,341" S</v>
      </c>
      <c r="AN885" s="43" t="str">
        <f t="shared" si="634"/>
        <v>122º 27' 53,464" W</v>
      </c>
      <c r="AO885" s="43" t="str">
        <f t="shared" si="635"/>
        <v>10 S 547207 4167221</v>
      </c>
    </row>
    <row r="886" spans="5:41" x14ac:dyDescent="0.25">
      <c r="E886" s="53">
        <v>37.605514999999997</v>
      </c>
      <c r="F886" s="53">
        <v>-122.392044</v>
      </c>
      <c r="G886" s="52">
        <f t="shared" si="636"/>
        <v>-2.1361441460457704</v>
      </c>
      <c r="H886" s="52">
        <f t="shared" si="637"/>
        <v>0.65634005365811532</v>
      </c>
      <c r="I886" s="52">
        <f t="shared" si="638"/>
        <v>10</v>
      </c>
      <c r="J886" s="52">
        <f t="shared" si="639"/>
        <v>-123</v>
      </c>
      <c r="K886" s="52">
        <f t="shared" si="640"/>
        <v>1.0610833907255035E-2</v>
      </c>
      <c r="L886" s="52">
        <f t="shared" si="641"/>
        <v>8.4060728627753257E-3</v>
      </c>
      <c r="M886" s="52">
        <f t="shared" si="642"/>
        <v>8.4062708679812775E-3</v>
      </c>
      <c r="N886" s="52">
        <f t="shared" si="643"/>
        <v>2.7215701978167139E-5</v>
      </c>
      <c r="O886" s="52">
        <f t="shared" si="621"/>
        <v>6383547.123085619</v>
      </c>
      <c r="P886" s="52">
        <f t="shared" si="622"/>
        <v>1.4945408770602772E-7</v>
      </c>
      <c r="Q886" s="52">
        <f t="shared" si="644"/>
        <v>0.96687254650488863</v>
      </c>
      <c r="R886" s="52">
        <f t="shared" si="645"/>
        <v>0.6068380375931588</v>
      </c>
      <c r="S886" s="52">
        <f t="shared" si="646"/>
        <v>1.1397763269105596</v>
      </c>
      <c r="T886" s="52">
        <f t="shared" si="647"/>
        <v>1.0065417545812094</v>
      </c>
      <c r="U886" s="52">
        <f t="shared" si="648"/>
        <v>1.8045261394131484</v>
      </c>
      <c r="V886" s="52">
        <f t="shared" si="591"/>
        <v>5.0546225567071803E-3</v>
      </c>
      <c r="W886" s="52">
        <f t="shared" si="649"/>
        <v>4.2582015317955055E-5</v>
      </c>
      <c r="X886" s="52">
        <f t="shared" si="650"/>
        <v>1.6740578955036711E-7</v>
      </c>
      <c r="Y886" s="52">
        <f t="shared" si="623"/>
        <v>4162047.546274527</v>
      </c>
      <c r="Z886" s="38" t="str">
        <f t="shared" si="651"/>
        <v>S</v>
      </c>
      <c r="AA886" s="38" t="str">
        <f t="shared" si="652"/>
        <v>S</v>
      </c>
      <c r="AB886" s="38" t="str">
        <f t="shared" si="653"/>
        <v>U</v>
      </c>
      <c r="AC886" s="50">
        <f t="shared" si="620"/>
        <v>553661.82888850674</v>
      </c>
      <c r="AD886" s="50">
        <f t="shared" si="624"/>
        <v>4162221.2790165576</v>
      </c>
      <c r="AE886" s="51">
        <f t="shared" si="625"/>
        <v>10</v>
      </c>
      <c r="AF886" s="51" t="str">
        <f t="shared" si="626"/>
        <v>S</v>
      </c>
      <c r="AG886" s="40">
        <f t="shared" si="627"/>
        <v>-122</v>
      </c>
      <c r="AH886" s="41">
        <f t="shared" si="628"/>
        <v>-23</v>
      </c>
      <c r="AI886" s="42">
        <f t="shared" si="629"/>
        <v>-31.358000000000001</v>
      </c>
      <c r="AJ886" s="40">
        <f t="shared" si="630"/>
        <v>37</v>
      </c>
      <c r="AK886" s="41">
        <f t="shared" si="631"/>
        <v>36</v>
      </c>
      <c r="AL886" s="42">
        <f t="shared" si="632"/>
        <v>19.853999999999999</v>
      </c>
      <c r="AM886" s="43" t="str">
        <f t="shared" si="633"/>
        <v>-37º -36' -19,854" S</v>
      </c>
      <c r="AN886" s="43" t="str">
        <f t="shared" si="634"/>
        <v>122º 23' 31,358" W</v>
      </c>
      <c r="AO886" s="43" t="str">
        <f t="shared" si="635"/>
        <v>10 S 553662 4162221</v>
      </c>
    </row>
    <row r="887" spans="5:41" x14ac:dyDescent="0.25">
      <c r="E887" s="53">
        <v>37.653922999999999</v>
      </c>
      <c r="F887" s="53">
        <v>-122.470951</v>
      </c>
      <c r="G887" s="52">
        <f t="shared" si="636"/>
        <v>-2.137521332998642</v>
      </c>
      <c r="H887" s="52">
        <f t="shared" si="637"/>
        <v>0.65718493264242084</v>
      </c>
      <c r="I887" s="52">
        <f t="shared" si="638"/>
        <v>10</v>
      </c>
      <c r="J887" s="52">
        <f t="shared" si="639"/>
        <v>-123</v>
      </c>
      <c r="K887" s="52">
        <f t="shared" si="640"/>
        <v>9.2336469543834454E-3</v>
      </c>
      <c r="L887" s="52">
        <f t="shared" si="641"/>
        <v>7.3103135110447149E-3</v>
      </c>
      <c r="M887" s="52">
        <f t="shared" si="642"/>
        <v>7.3104437379375563E-3</v>
      </c>
      <c r="N887" s="52">
        <f t="shared" si="643"/>
        <v>2.0618514177783709E-5</v>
      </c>
      <c r="O887" s="52">
        <f t="shared" si="621"/>
        <v>6383564.6251212852</v>
      </c>
      <c r="P887" s="52">
        <f t="shared" si="622"/>
        <v>1.1288149880870093E-7</v>
      </c>
      <c r="Q887" s="52">
        <f t="shared" si="644"/>
        <v>0.96730249294728432</v>
      </c>
      <c r="R887" s="52">
        <f t="shared" si="645"/>
        <v>0.6063175289047591</v>
      </c>
      <c r="S887" s="52">
        <f t="shared" si="646"/>
        <v>1.1408361791160631</v>
      </c>
      <c r="T887" s="52">
        <f t="shared" si="647"/>
        <v>1.0072065165632371</v>
      </c>
      <c r="U887" s="52">
        <f t="shared" si="648"/>
        <v>1.8053600454105079</v>
      </c>
      <c r="V887" s="52">
        <f t="shared" si="591"/>
        <v>5.0546225567071803E-3</v>
      </c>
      <c r="W887" s="52">
        <f t="shared" si="649"/>
        <v>4.2582015317955055E-5</v>
      </c>
      <c r="X887" s="52">
        <f t="shared" si="650"/>
        <v>1.6740578955036711E-7</v>
      </c>
      <c r="Y887" s="52">
        <f t="shared" si="623"/>
        <v>4167418.1759834723</v>
      </c>
      <c r="Z887" s="38" t="str">
        <f t="shared" si="651"/>
        <v>S</v>
      </c>
      <c r="AA887" s="38" t="str">
        <f t="shared" si="652"/>
        <v>S</v>
      </c>
      <c r="AB887" s="38" t="str">
        <f t="shared" si="653"/>
        <v>U</v>
      </c>
      <c r="AC887" s="50">
        <f t="shared" si="620"/>
        <v>546666.69179537287</v>
      </c>
      <c r="AD887" s="50">
        <f t="shared" si="624"/>
        <v>4167549.7956160577</v>
      </c>
      <c r="AE887" s="51">
        <f t="shared" si="625"/>
        <v>10</v>
      </c>
      <c r="AF887" s="51" t="str">
        <f t="shared" si="626"/>
        <v>S</v>
      </c>
      <c r="AG887" s="40">
        <f t="shared" si="627"/>
        <v>-122</v>
      </c>
      <c r="AH887" s="41">
        <f t="shared" si="628"/>
        <v>-28</v>
      </c>
      <c r="AI887" s="42">
        <f t="shared" si="629"/>
        <v>-15.423999999999999</v>
      </c>
      <c r="AJ887" s="40">
        <f t="shared" si="630"/>
        <v>37</v>
      </c>
      <c r="AK887" s="41">
        <f t="shared" si="631"/>
        <v>39</v>
      </c>
      <c r="AL887" s="42">
        <f t="shared" si="632"/>
        <v>14.122999999999999</v>
      </c>
      <c r="AM887" s="43" t="str">
        <f t="shared" si="633"/>
        <v>-37º -39' -14,123" S</v>
      </c>
      <c r="AN887" s="43" t="str">
        <f t="shared" si="634"/>
        <v>122º 28' 15,424" W</v>
      </c>
      <c r="AO887" s="43" t="str">
        <f t="shared" si="635"/>
        <v>10 S 546667 4167550</v>
      </c>
    </row>
    <row r="888" spans="5:41" x14ac:dyDescent="0.25">
      <c r="E888" s="53">
        <v>37.704968000000001</v>
      </c>
      <c r="F888" s="53">
        <v>-122.47023299999999</v>
      </c>
      <c r="G888" s="52">
        <f t="shared" si="636"/>
        <v>-2.1375088015346124</v>
      </c>
      <c r="H888" s="52">
        <f t="shared" si="637"/>
        <v>0.65807583595910124</v>
      </c>
      <c r="I888" s="52">
        <f t="shared" si="638"/>
        <v>10</v>
      </c>
      <c r="J888" s="52">
        <f t="shared" si="639"/>
        <v>-123</v>
      </c>
      <c r="K888" s="52">
        <f t="shared" si="640"/>
        <v>9.2461784184130202E-3</v>
      </c>
      <c r="L888" s="52">
        <f t="shared" si="641"/>
        <v>7.3151994227387699E-3</v>
      </c>
      <c r="M888" s="52">
        <f t="shared" si="642"/>
        <v>7.3153299109266282E-3</v>
      </c>
      <c r="N888" s="52">
        <f t="shared" si="643"/>
        <v>2.0684143467342153E-5</v>
      </c>
      <c r="O888" s="52">
        <f t="shared" si="621"/>
        <v>6383583.0891273832</v>
      </c>
      <c r="P888" s="52">
        <f t="shared" si="622"/>
        <v>1.128770064977404E-7</v>
      </c>
      <c r="Q888" s="52">
        <f t="shared" si="644"/>
        <v>0.96775286876902644</v>
      </c>
      <c r="R888" s="52">
        <f t="shared" si="645"/>
        <v>0.60576565254484405</v>
      </c>
      <c r="S888" s="52">
        <f t="shared" si="646"/>
        <v>1.1419522703436145</v>
      </c>
      <c r="T888" s="52">
        <f t="shared" si="647"/>
        <v>1.0079056158939219</v>
      </c>
      <c r="U888" s="52">
        <f t="shared" si="648"/>
        <v>1.8062358518665145</v>
      </c>
      <c r="V888" s="52">
        <f t="shared" si="591"/>
        <v>5.0546225567071803E-3</v>
      </c>
      <c r="W888" s="52">
        <f t="shared" si="649"/>
        <v>4.2582015317955055E-5</v>
      </c>
      <c r="X888" s="52">
        <f t="shared" si="650"/>
        <v>1.6740578955036711E-7</v>
      </c>
      <c r="Y888" s="52">
        <f t="shared" si="623"/>
        <v>4173081.4157444872</v>
      </c>
      <c r="Z888" s="38" t="str">
        <f t="shared" si="651"/>
        <v>S</v>
      </c>
      <c r="AA888" s="38" t="str">
        <f t="shared" si="652"/>
        <v>S</v>
      </c>
      <c r="AB888" s="38" t="str">
        <f t="shared" si="653"/>
        <v>U</v>
      </c>
      <c r="AC888" s="50">
        <f t="shared" si="620"/>
        <v>546698.01806782302</v>
      </c>
      <c r="AD888" s="50">
        <f t="shared" si="624"/>
        <v>4173213.4547078428</v>
      </c>
      <c r="AE888" s="51">
        <f t="shared" si="625"/>
        <v>10</v>
      </c>
      <c r="AF888" s="51" t="str">
        <f t="shared" si="626"/>
        <v>S</v>
      </c>
      <c r="AG888" s="40">
        <f t="shared" si="627"/>
        <v>-122</v>
      </c>
      <c r="AH888" s="41">
        <f t="shared" si="628"/>
        <v>-28</v>
      </c>
      <c r="AI888" s="42">
        <f t="shared" si="629"/>
        <v>-12.839</v>
      </c>
      <c r="AJ888" s="40">
        <f t="shared" si="630"/>
        <v>37</v>
      </c>
      <c r="AK888" s="41">
        <f t="shared" si="631"/>
        <v>42</v>
      </c>
      <c r="AL888" s="42">
        <f t="shared" si="632"/>
        <v>17.885000000000002</v>
      </c>
      <c r="AM888" s="43" t="str">
        <f t="shared" si="633"/>
        <v>-37º -42' -17,885" S</v>
      </c>
      <c r="AN888" s="43" t="str">
        <f t="shared" si="634"/>
        <v>122º 28' 12,839" W</v>
      </c>
      <c r="AO888" s="43" t="str">
        <f t="shared" si="635"/>
        <v>10 S 546698 4173213</v>
      </c>
    </row>
    <row r="889" spans="5:41" x14ac:dyDescent="0.25">
      <c r="E889" s="53">
        <v>37.638474000000002</v>
      </c>
      <c r="F889" s="53">
        <v>-122.435253</v>
      </c>
      <c r="G889" s="52">
        <f t="shared" si="636"/>
        <v>-2.1368982853622649</v>
      </c>
      <c r="H889" s="52">
        <f t="shared" si="637"/>
        <v>0.65691529672628024</v>
      </c>
      <c r="I889" s="52">
        <f t="shared" si="638"/>
        <v>10</v>
      </c>
      <c r="J889" s="52">
        <f t="shared" si="639"/>
        <v>-123</v>
      </c>
      <c r="K889" s="52">
        <f t="shared" si="640"/>
        <v>9.8566945907605508E-3</v>
      </c>
      <c r="L889" s="52">
        <f t="shared" si="641"/>
        <v>7.8051904967941579E-3</v>
      </c>
      <c r="M889" s="52">
        <f t="shared" si="642"/>
        <v>7.8053490025880102E-3</v>
      </c>
      <c r="N889" s="52">
        <f t="shared" si="643"/>
        <v>2.3491630111061035E-5</v>
      </c>
      <c r="O889" s="52">
        <f t="shared" si="621"/>
        <v>6383559.0386353098</v>
      </c>
      <c r="P889" s="52">
        <f t="shared" si="622"/>
        <v>1.2873617570159482E-7</v>
      </c>
      <c r="Q889" s="52">
        <f t="shared" si="644"/>
        <v>0.96716557922077362</v>
      </c>
      <c r="R889" s="52">
        <f t="shared" si="645"/>
        <v>0.60648394742690936</v>
      </c>
      <c r="S889" s="52">
        <f t="shared" si="646"/>
        <v>1.1404980863366672</v>
      </c>
      <c r="T889" s="52">
        <f t="shared" si="647"/>
        <v>1.0069945516092278</v>
      </c>
      <c r="U889" s="52">
        <f t="shared" si="648"/>
        <v>1.8050942654523776</v>
      </c>
      <c r="V889" s="52">
        <f t="shared" si="591"/>
        <v>5.0546225567071803E-3</v>
      </c>
      <c r="W889" s="52">
        <f t="shared" si="649"/>
        <v>4.2582015317955055E-5</v>
      </c>
      <c r="X889" s="52">
        <f t="shared" si="650"/>
        <v>1.6740578955036711E-7</v>
      </c>
      <c r="Y889" s="52">
        <f t="shared" si="623"/>
        <v>4165704.1805548854</v>
      </c>
      <c r="Z889" s="38" t="str">
        <f t="shared" si="651"/>
        <v>S</v>
      </c>
      <c r="AA889" s="38" t="str">
        <f t="shared" si="652"/>
        <v>S</v>
      </c>
      <c r="AB889" s="38" t="str">
        <f t="shared" si="653"/>
        <v>U</v>
      </c>
      <c r="AC889" s="50">
        <f t="shared" si="620"/>
        <v>549825.90831330605</v>
      </c>
      <c r="AD889" s="50">
        <f t="shared" si="624"/>
        <v>4165854.1407819185</v>
      </c>
      <c r="AE889" s="51">
        <f t="shared" si="625"/>
        <v>10</v>
      </c>
      <c r="AF889" s="51" t="str">
        <f t="shared" si="626"/>
        <v>S</v>
      </c>
      <c r="AG889" s="40">
        <f t="shared" si="627"/>
        <v>-122</v>
      </c>
      <c r="AH889" s="41">
        <f t="shared" si="628"/>
        <v>-26</v>
      </c>
      <c r="AI889" s="42">
        <f t="shared" si="629"/>
        <v>-6.9109999999999996</v>
      </c>
      <c r="AJ889" s="40">
        <f t="shared" si="630"/>
        <v>37</v>
      </c>
      <c r="AK889" s="41">
        <f t="shared" si="631"/>
        <v>38</v>
      </c>
      <c r="AL889" s="42">
        <f t="shared" si="632"/>
        <v>18.506</v>
      </c>
      <c r="AM889" s="43" t="str">
        <f t="shared" si="633"/>
        <v>-37º -38' -18,506" S</v>
      </c>
      <c r="AN889" s="43" t="str">
        <f t="shared" si="634"/>
        <v>122º 26' 6,911" W</v>
      </c>
      <c r="AO889" s="43" t="str">
        <f t="shared" si="635"/>
        <v>10 S 549826 4165854</v>
      </c>
    </row>
    <row r="890" spans="5:41" x14ac:dyDescent="0.25">
      <c r="E890" s="53">
        <v>37.640895</v>
      </c>
      <c r="F890" s="53">
        <v>-122.46207</v>
      </c>
      <c r="G890" s="52">
        <f t="shared" si="636"/>
        <v>-2.1373663303077723</v>
      </c>
      <c r="H890" s="52">
        <f t="shared" si="637"/>
        <v>0.65695755114747101</v>
      </c>
      <c r="I890" s="52">
        <f t="shared" si="638"/>
        <v>10</v>
      </c>
      <c r="J890" s="52">
        <f t="shared" si="639"/>
        <v>-123</v>
      </c>
      <c r="K890" s="52">
        <f t="shared" si="640"/>
        <v>9.3886496452530999E-3</v>
      </c>
      <c r="L890" s="52">
        <f t="shared" si="641"/>
        <v>7.4343300776373083E-3</v>
      </c>
      <c r="M890" s="52">
        <f t="shared" si="642"/>
        <v>7.4344670454959735E-3</v>
      </c>
      <c r="N890" s="52">
        <f t="shared" si="643"/>
        <v>2.1314029410635094E-5</v>
      </c>
      <c r="O890" s="52">
        <f t="shared" si="621"/>
        <v>6383559.9140356705</v>
      </c>
      <c r="P890" s="52">
        <f t="shared" si="622"/>
        <v>1.1678507051246622E-7</v>
      </c>
      <c r="Q890" s="52">
        <f t="shared" si="644"/>
        <v>0.96718705344333011</v>
      </c>
      <c r="R890" s="52">
        <f t="shared" si="645"/>
        <v>0.60645788685058122</v>
      </c>
      <c r="S890" s="52">
        <f t="shared" si="646"/>
        <v>1.1405510778691361</v>
      </c>
      <c r="T890" s="52">
        <f t="shared" si="647"/>
        <v>1.0070277801144973</v>
      </c>
      <c r="U890" s="52">
        <f t="shared" si="648"/>
        <v>1.8051359375275713</v>
      </c>
      <c r="V890" s="52">
        <f t="shared" si="591"/>
        <v>5.0546225567071803E-3</v>
      </c>
      <c r="W890" s="52">
        <f t="shared" si="649"/>
        <v>4.2582015317955055E-5</v>
      </c>
      <c r="X890" s="52">
        <f t="shared" si="650"/>
        <v>1.6740578955036711E-7</v>
      </c>
      <c r="Y890" s="52">
        <f t="shared" si="623"/>
        <v>4165972.7790621761</v>
      </c>
      <c r="Z890" s="38" t="str">
        <f t="shared" si="651"/>
        <v>S</v>
      </c>
      <c r="AA890" s="38" t="str">
        <f t="shared" si="652"/>
        <v>S</v>
      </c>
      <c r="AB890" s="38" t="str">
        <f t="shared" si="653"/>
        <v>U</v>
      </c>
      <c r="AC890" s="50">
        <f t="shared" si="620"/>
        <v>547458.36766132351</v>
      </c>
      <c r="AD890" s="50">
        <f t="shared" si="624"/>
        <v>4166108.8384618182</v>
      </c>
      <c r="AE890" s="51">
        <f t="shared" si="625"/>
        <v>10</v>
      </c>
      <c r="AF890" s="51" t="str">
        <f t="shared" si="626"/>
        <v>S</v>
      </c>
      <c r="AG890" s="40">
        <f t="shared" si="627"/>
        <v>-122</v>
      </c>
      <c r="AH890" s="41">
        <f t="shared" si="628"/>
        <v>-27</v>
      </c>
      <c r="AI890" s="42">
        <f t="shared" si="629"/>
        <v>-43.451999999999998</v>
      </c>
      <c r="AJ890" s="40">
        <f t="shared" si="630"/>
        <v>37</v>
      </c>
      <c r="AK890" s="41">
        <f t="shared" si="631"/>
        <v>38</v>
      </c>
      <c r="AL890" s="42">
        <f t="shared" si="632"/>
        <v>27.222000000000001</v>
      </c>
      <c r="AM890" s="43" t="str">
        <f t="shared" si="633"/>
        <v>-37º -38' -27,222" S</v>
      </c>
      <c r="AN890" s="43" t="str">
        <f t="shared" si="634"/>
        <v>122º 27' 43,452" W</v>
      </c>
      <c r="AO890" s="43" t="str">
        <f t="shared" si="635"/>
        <v>10 S 547458 4166109</v>
      </c>
    </row>
    <row r="891" spans="5:41" x14ac:dyDescent="0.25">
      <c r="E891" s="53">
        <v>37.623145000000001</v>
      </c>
      <c r="F891" s="53">
        <v>-122.48614499999999</v>
      </c>
      <c r="G891" s="52">
        <f t="shared" si="636"/>
        <v>-2.1377865183251896</v>
      </c>
      <c r="H891" s="52">
        <f t="shared" si="637"/>
        <v>0.65664775520524199</v>
      </c>
      <c r="I891" s="52">
        <f t="shared" si="638"/>
        <v>10</v>
      </c>
      <c r="J891" s="52">
        <f t="shared" si="639"/>
        <v>-123</v>
      </c>
      <c r="K891" s="52">
        <f t="shared" si="640"/>
        <v>8.968461627835822E-3</v>
      </c>
      <c r="L891" s="52">
        <f t="shared" si="641"/>
        <v>7.1033129847858966E-3</v>
      </c>
      <c r="M891" s="52">
        <f t="shared" si="642"/>
        <v>7.1034324591551122E-3</v>
      </c>
      <c r="N891" s="52">
        <f t="shared" si="643"/>
        <v>1.94457037010487E-5</v>
      </c>
      <c r="O891" s="52">
        <f t="shared" si="621"/>
        <v>6383553.4963392075</v>
      </c>
      <c r="P891" s="52">
        <f t="shared" si="622"/>
        <v>1.0666737806560365E-7</v>
      </c>
      <c r="Q891" s="52">
        <f t="shared" si="644"/>
        <v>0.96702945097379489</v>
      </c>
      <c r="R891" s="52">
        <f t="shared" si="645"/>
        <v>0.60664879299246688</v>
      </c>
      <c r="S891" s="52">
        <f t="shared" si="646"/>
        <v>1.1401624806921395</v>
      </c>
      <c r="T891" s="52">
        <f t="shared" si="647"/>
        <v>1.0067840587672214</v>
      </c>
      <c r="U891" s="52">
        <f t="shared" si="648"/>
        <v>1.8048302219960963</v>
      </c>
      <c r="V891" s="52">
        <f t="shared" si="591"/>
        <v>5.0546225567071803E-3</v>
      </c>
      <c r="W891" s="52">
        <f t="shared" si="649"/>
        <v>4.2582015317955055E-5</v>
      </c>
      <c r="X891" s="52">
        <f t="shared" si="650"/>
        <v>1.6740578955036711E-7</v>
      </c>
      <c r="Y891" s="52">
        <f t="shared" si="623"/>
        <v>4164003.5030211871</v>
      </c>
      <c r="Z891" s="38" t="str">
        <f t="shared" si="651"/>
        <v>S</v>
      </c>
      <c r="AA891" s="38" t="str">
        <f t="shared" si="652"/>
        <v>S</v>
      </c>
      <c r="AB891" s="38" t="str">
        <f t="shared" si="653"/>
        <v>U</v>
      </c>
      <c r="AC891" s="50">
        <f t="shared" si="620"/>
        <v>545345.14272293146</v>
      </c>
      <c r="AD891" s="50">
        <f t="shared" si="624"/>
        <v>4164127.6357242777</v>
      </c>
      <c r="AE891" s="51">
        <f t="shared" si="625"/>
        <v>10</v>
      </c>
      <c r="AF891" s="51" t="str">
        <f t="shared" si="626"/>
        <v>S</v>
      </c>
      <c r="AG891" s="40">
        <f t="shared" si="627"/>
        <v>-122</v>
      </c>
      <c r="AH891" s="41">
        <f t="shared" si="628"/>
        <v>-29</v>
      </c>
      <c r="AI891" s="42">
        <f t="shared" si="629"/>
        <v>-10.122</v>
      </c>
      <c r="AJ891" s="40">
        <f t="shared" si="630"/>
        <v>37</v>
      </c>
      <c r="AK891" s="41">
        <f t="shared" si="631"/>
        <v>37</v>
      </c>
      <c r="AL891" s="42">
        <f t="shared" si="632"/>
        <v>23.321999999999999</v>
      </c>
      <c r="AM891" s="43" t="str">
        <f t="shared" si="633"/>
        <v>-37º -37' -23,322" S</v>
      </c>
      <c r="AN891" s="43" t="str">
        <f t="shared" si="634"/>
        <v>122º 29' 10,122" W</v>
      </c>
      <c r="AO891" s="43" t="str">
        <f t="shared" si="635"/>
        <v>10 S 545345 4164128</v>
      </c>
    </row>
    <row r="892" spans="5:41" x14ac:dyDescent="0.25">
      <c r="E892" s="53">
        <v>37.613397999999997</v>
      </c>
      <c r="F892" s="53">
        <v>-122.40239200000001</v>
      </c>
      <c r="G892" s="52">
        <f t="shared" si="636"/>
        <v>-2.1363247527167673</v>
      </c>
      <c r="H892" s="52">
        <f t="shared" si="637"/>
        <v>0.65647763796305003</v>
      </c>
      <c r="I892" s="52">
        <f t="shared" si="638"/>
        <v>10</v>
      </c>
      <c r="J892" s="52">
        <f t="shared" si="639"/>
        <v>-123</v>
      </c>
      <c r="K892" s="52">
        <f t="shared" si="640"/>
        <v>1.0430227236258194E-2</v>
      </c>
      <c r="L892" s="52">
        <f t="shared" si="641"/>
        <v>8.2621228420508338E-3</v>
      </c>
      <c r="M892" s="52">
        <f t="shared" si="642"/>
        <v>8.2623108479500783E-3</v>
      </c>
      <c r="N892" s="52">
        <f t="shared" si="643"/>
        <v>2.6298997672258295E-5</v>
      </c>
      <c r="O892" s="52">
        <f t="shared" si="621"/>
        <v>6383549.9726637676</v>
      </c>
      <c r="P892" s="52">
        <f t="shared" si="622"/>
        <v>1.4434842065848434E-7</v>
      </c>
      <c r="Q892" s="52">
        <f t="shared" si="644"/>
        <v>0.96694274933688973</v>
      </c>
      <c r="R892" s="52">
        <f t="shared" si="645"/>
        <v>0.60675346531572194</v>
      </c>
      <c r="S892" s="52">
        <f t="shared" si="646"/>
        <v>1.1399490126314948</v>
      </c>
      <c r="T892" s="52">
        <f t="shared" si="647"/>
        <v>1.0066501258025518</v>
      </c>
      <c r="U892" s="52">
        <f t="shared" si="648"/>
        <v>1.8046621590168028</v>
      </c>
      <c r="V892" s="52">
        <f t="shared" si="591"/>
        <v>5.0546225567071803E-3</v>
      </c>
      <c r="W892" s="52">
        <f t="shared" si="649"/>
        <v>4.2582015317955055E-5</v>
      </c>
      <c r="X892" s="52">
        <f t="shared" si="650"/>
        <v>1.6740578955036711E-7</v>
      </c>
      <c r="Y892" s="52">
        <f t="shared" si="623"/>
        <v>4162922.1233742326</v>
      </c>
      <c r="Z892" s="38" t="str">
        <f t="shared" si="651"/>
        <v>S</v>
      </c>
      <c r="AA892" s="38" t="str">
        <f t="shared" si="652"/>
        <v>S</v>
      </c>
      <c r="AB892" s="38" t="str">
        <f t="shared" si="653"/>
        <v>U</v>
      </c>
      <c r="AC892" s="50">
        <f t="shared" si="620"/>
        <v>552742.87672535481</v>
      </c>
      <c r="AD892" s="50">
        <f t="shared" si="624"/>
        <v>4163090.0043643378</v>
      </c>
      <c r="AE892" s="51">
        <f t="shared" si="625"/>
        <v>10</v>
      </c>
      <c r="AF892" s="51" t="str">
        <f t="shared" si="626"/>
        <v>S</v>
      </c>
      <c r="AG892" s="40">
        <f t="shared" si="627"/>
        <v>-122</v>
      </c>
      <c r="AH892" s="41">
        <f t="shared" si="628"/>
        <v>-24</v>
      </c>
      <c r="AI892" s="42">
        <f t="shared" si="629"/>
        <v>-8.6110000000000007</v>
      </c>
      <c r="AJ892" s="40">
        <f t="shared" si="630"/>
        <v>37</v>
      </c>
      <c r="AK892" s="41">
        <f t="shared" si="631"/>
        <v>36</v>
      </c>
      <c r="AL892" s="42">
        <f t="shared" si="632"/>
        <v>48.232999999999997</v>
      </c>
      <c r="AM892" s="43" t="str">
        <f t="shared" si="633"/>
        <v>-37º -36' -48,233" S</v>
      </c>
      <c r="AN892" s="43" t="str">
        <f t="shared" si="634"/>
        <v>122º 24' 8,611" W</v>
      </c>
      <c r="AO892" s="43" t="str">
        <f t="shared" si="635"/>
        <v>10 S 552743 4163090</v>
      </c>
    </row>
    <row r="893" spans="5:41" x14ac:dyDescent="0.25">
      <c r="E893" s="53">
        <v>37.636263999999997</v>
      </c>
      <c r="F893" s="53">
        <v>-122.48236300000001</v>
      </c>
      <c r="G893" s="52">
        <f t="shared" si="636"/>
        <v>-2.1377205099728793</v>
      </c>
      <c r="H893" s="52">
        <f t="shared" si="637"/>
        <v>0.65687672494981109</v>
      </c>
      <c r="I893" s="52">
        <f t="shared" si="638"/>
        <v>10</v>
      </c>
      <c r="J893" s="52">
        <f t="shared" si="639"/>
        <v>-123</v>
      </c>
      <c r="K893" s="52">
        <f t="shared" si="640"/>
        <v>9.0344699801461203E-3</v>
      </c>
      <c r="L893" s="52">
        <f t="shared" si="641"/>
        <v>7.1543293361241208E-3</v>
      </c>
      <c r="M893" s="52">
        <f t="shared" si="642"/>
        <v>7.1544514032917611E-3</v>
      </c>
      <c r="N893" s="52">
        <f t="shared" si="643"/>
        <v>1.9735382796426393E-5</v>
      </c>
      <c r="O893" s="52">
        <f t="shared" si="621"/>
        <v>6383558.2395469416</v>
      </c>
      <c r="P893" s="52">
        <f t="shared" si="622"/>
        <v>1.081669196834348E-7</v>
      </c>
      <c r="Q893" s="52">
        <f t="shared" si="644"/>
        <v>0.96714597053358808</v>
      </c>
      <c r="R893" s="52">
        <f t="shared" si="645"/>
        <v>0.6065077306374983</v>
      </c>
      <c r="S893" s="52">
        <f t="shared" si="646"/>
        <v>1.1404497102166051</v>
      </c>
      <c r="T893" s="52">
        <f t="shared" si="647"/>
        <v>1.0069642153218286</v>
      </c>
      <c r="U893" s="52">
        <f t="shared" si="648"/>
        <v>1.8050562181541541</v>
      </c>
      <c r="V893" s="52">
        <f t="shared" si="591"/>
        <v>5.0546225567071803E-3</v>
      </c>
      <c r="W893" s="52">
        <f t="shared" si="649"/>
        <v>4.2582015317955055E-5</v>
      </c>
      <c r="X893" s="52">
        <f t="shared" si="650"/>
        <v>1.6740578955036711E-7</v>
      </c>
      <c r="Y893" s="52">
        <f t="shared" si="623"/>
        <v>4165458.9915967905</v>
      </c>
      <c r="Z893" s="38" t="str">
        <f t="shared" si="651"/>
        <v>S</v>
      </c>
      <c r="AA893" s="38" t="str">
        <f t="shared" si="652"/>
        <v>S</v>
      </c>
      <c r="AB893" s="38" t="str">
        <f t="shared" si="653"/>
        <v>U</v>
      </c>
      <c r="AC893" s="50">
        <f t="shared" si="620"/>
        <v>545670.85885161324</v>
      </c>
      <c r="AD893" s="50">
        <f t="shared" si="624"/>
        <v>4165584.9735758784</v>
      </c>
      <c r="AE893" s="51">
        <f t="shared" si="625"/>
        <v>10</v>
      </c>
      <c r="AF893" s="51" t="str">
        <f t="shared" si="626"/>
        <v>S</v>
      </c>
      <c r="AG893" s="40">
        <f t="shared" si="627"/>
        <v>-122</v>
      </c>
      <c r="AH893" s="41">
        <f t="shared" si="628"/>
        <v>-28</v>
      </c>
      <c r="AI893" s="42">
        <f t="shared" si="629"/>
        <v>-56.506999999999998</v>
      </c>
      <c r="AJ893" s="40">
        <f t="shared" si="630"/>
        <v>37</v>
      </c>
      <c r="AK893" s="41">
        <f t="shared" si="631"/>
        <v>38</v>
      </c>
      <c r="AL893" s="42">
        <f t="shared" si="632"/>
        <v>10.55</v>
      </c>
      <c r="AM893" s="43" t="str">
        <f t="shared" si="633"/>
        <v>-37º -38' -10,55" S</v>
      </c>
      <c r="AN893" s="43" t="str">
        <f t="shared" si="634"/>
        <v>122º 28' 56,507" W</v>
      </c>
      <c r="AO893" s="43" t="str">
        <f t="shared" si="635"/>
        <v>10 S 545671 4165585</v>
      </c>
    </row>
    <row r="894" spans="5:41" x14ac:dyDescent="0.25">
      <c r="E894" s="53">
        <v>37.686908000000003</v>
      </c>
      <c r="F894" s="53">
        <v>-122.469324</v>
      </c>
      <c r="G894" s="52">
        <f t="shared" si="636"/>
        <v>-2.1374929364917117</v>
      </c>
      <c r="H894" s="52">
        <f t="shared" si="637"/>
        <v>0.65776062949619118</v>
      </c>
      <c r="I894" s="52">
        <f t="shared" si="638"/>
        <v>10</v>
      </c>
      <c r="J894" s="52">
        <f t="shared" si="639"/>
        <v>-123</v>
      </c>
      <c r="K894" s="52">
        <f t="shared" si="640"/>
        <v>9.2620434613137625E-3</v>
      </c>
      <c r="L894" s="52">
        <f t="shared" si="641"/>
        <v>7.3295359762541963E-3</v>
      </c>
      <c r="M894" s="52">
        <f t="shared" si="642"/>
        <v>7.3296672331674721E-3</v>
      </c>
      <c r="N894" s="52">
        <f t="shared" si="643"/>
        <v>2.0751777839222996E-5</v>
      </c>
      <c r="O894" s="52">
        <f t="shared" si="621"/>
        <v>6383576.5554606104</v>
      </c>
      <c r="P894" s="52">
        <f t="shared" si="622"/>
        <v>1.133751147669905E-7</v>
      </c>
      <c r="Q894" s="52">
        <f t="shared" si="644"/>
        <v>0.96759387449139</v>
      </c>
      <c r="R894" s="52">
        <f t="shared" si="645"/>
        <v>0.60596126244899928</v>
      </c>
      <c r="S894" s="52">
        <f t="shared" si="646"/>
        <v>1.1415575667418862</v>
      </c>
      <c r="T894" s="52">
        <f t="shared" si="647"/>
        <v>1.0076584906686645</v>
      </c>
      <c r="U894" s="52">
        <f t="shared" si="648"/>
        <v>1.8059264000251887</v>
      </c>
      <c r="V894" s="52">
        <f t="shared" si="591"/>
        <v>5.0546225567071803E-3</v>
      </c>
      <c r="W894" s="52">
        <f t="shared" si="649"/>
        <v>4.2582015317955055E-5</v>
      </c>
      <c r="X894" s="52">
        <f t="shared" si="650"/>
        <v>1.6740578955036711E-7</v>
      </c>
      <c r="Y894" s="52">
        <f t="shared" si="623"/>
        <v>4171077.724945426</v>
      </c>
      <c r="Z894" s="38" t="str">
        <f t="shared" si="651"/>
        <v>S</v>
      </c>
      <c r="AA894" s="38" t="str">
        <f t="shared" si="652"/>
        <v>S</v>
      </c>
      <c r="AB894" s="38" t="str">
        <f t="shared" si="653"/>
        <v>U</v>
      </c>
      <c r="AC894" s="50">
        <f t="shared" si="620"/>
        <v>546789.49367723044</v>
      </c>
      <c r="AD894" s="50">
        <f t="shared" si="624"/>
        <v>4171210.1955229435</v>
      </c>
      <c r="AE894" s="51">
        <f t="shared" si="625"/>
        <v>10</v>
      </c>
      <c r="AF894" s="51" t="str">
        <f t="shared" si="626"/>
        <v>S</v>
      </c>
      <c r="AG894" s="40">
        <f t="shared" si="627"/>
        <v>-122</v>
      </c>
      <c r="AH894" s="41">
        <f t="shared" si="628"/>
        <v>-28</v>
      </c>
      <c r="AI894" s="42">
        <f t="shared" si="629"/>
        <v>-9.5660000000000007</v>
      </c>
      <c r="AJ894" s="40">
        <f t="shared" si="630"/>
        <v>37</v>
      </c>
      <c r="AK894" s="41">
        <f t="shared" si="631"/>
        <v>41</v>
      </c>
      <c r="AL894" s="42">
        <f t="shared" si="632"/>
        <v>12.869</v>
      </c>
      <c r="AM894" s="43" t="str">
        <f t="shared" si="633"/>
        <v>-37º -41' -12,869" S</v>
      </c>
      <c r="AN894" s="43" t="str">
        <f t="shared" si="634"/>
        <v>122º 28' 9,566" W</v>
      </c>
      <c r="AO894" s="43" t="str">
        <f t="shared" si="635"/>
        <v>10 S 546789 4171210</v>
      </c>
    </row>
    <row r="895" spans="5:41" x14ac:dyDescent="0.25">
      <c r="E895" s="53">
        <v>37.615473000000001</v>
      </c>
      <c r="F895" s="53">
        <v>-122.420203</v>
      </c>
      <c r="G895" s="52">
        <f t="shared" si="636"/>
        <v>-2.1366356133098399</v>
      </c>
      <c r="H895" s="52">
        <f t="shared" si="637"/>
        <v>0.656513853545029</v>
      </c>
      <c r="I895" s="52">
        <f t="shared" si="638"/>
        <v>10</v>
      </c>
      <c r="J895" s="52">
        <f t="shared" si="639"/>
        <v>-123</v>
      </c>
      <c r="K895" s="52">
        <f t="shared" si="640"/>
        <v>1.0119366643185579E-2</v>
      </c>
      <c r="L895" s="52">
        <f t="shared" si="641"/>
        <v>8.015664897319065E-3</v>
      </c>
      <c r="M895" s="52">
        <f t="shared" si="642"/>
        <v>8.0158365751218912E-3</v>
      </c>
      <c r="N895" s="52">
        <f t="shared" si="643"/>
        <v>2.4755173435364597E-5</v>
      </c>
      <c r="O895" s="52">
        <f t="shared" si="621"/>
        <v>6383550.7227780316</v>
      </c>
      <c r="P895" s="52">
        <f t="shared" si="622"/>
        <v>1.3585713366747078E-7</v>
      </c>
      <c r="Q895" s="52">
        <f t="shared" si="644"/>
        <v>0.96696121628135179</v>
      </c>
      <c r="R895" s="52">
        <f t="shared" si="645"/>
        <v>0.60673119151136745</v>
      </c>
      <c r="S895" s="52">
        <f t="shared" si="646"/>
        <v>1.139994461685705</v>
      </c>
      <c r="T895" s="52">
        <f t="shared" si="647"/>
        <v>1.0066786441421205</v>
      </c>
      <c r="U895" s="52">
        <f t="shared" si="648"/>
        <v>1.8046979483508652</v>
      </c>
      <c r="V895" s="52">
        <f t="shared" si="591"/>
        <v>5.0546225567071803E-3</v>
      </c>
      <c r="W895" s="52">
        <f t="shared" si="649"/>
        <v>4.2582015317955055E-5</v>
      </c>
      <c r="X895" s="52">
        <f t="shared" si="650"/>
        <v>1.6740578955036711E-7</v>
      </c>
      <c r="Y895" s="52">
        <f t="shared" si="623"/>
        <v>4163152.333829252</v>
      </c>
      <c r="Z895" s="38" t="str">
        <f t="shared" si="651"/>
        <v>S</v>
      </c>
      <c r="AA895" s="38" t="str">
        <f t="shared" si="652"/>
        <v>S</v>
      </c>
      <c r="AB895" s="38" t="str">
        <f t="shared" si="653"/>
        <v>U</v>
      </c>
      <c r="AC895" s="50">
        <f t="shared" si="620"/>
        <v>551169.50168003712</v>
      </c>
      <c r="AD895" s="50">
        <f t="shared" si="624"/>
        <v>4163310.3597559966</v>
      </c>
      <c r="AE895" s="51">
        <f t="shared" si="625"/>
        <v>10</v>
      </c>
      <c r="AF895" s="51" t="str">
        <f t="shared" si="626"/>
        <v>S</v>
      </c>
      <c r="AG895" s="40">
        <f t="shared" si="627"/>
        <v>-122</v>
      </c>
      <c r="AH895" s="41">
        <f t="shared" si="628"/>
        <v>-25</v>
      </c>
      <c r="AI895" s="42">
        <f t="shared" si="629"/>
        <v>-12.731</v>
      </c>
      <c r="AJ895" s="40">
        <f t="shared" si="630"/>
        <v>37</v>
      </c>
      <c r="AK895" s="41">
        <f t="shared" si="631"/>
        <v>36</v>
      </c>
      <c r="AL895" s="42">
        <f t="shared" si="632"/>
        <v>55.703000000000003</v>
      </c>
      <c r="AM895" s="43" t="str">
        <f t="shared" si="633"/>
        <v>-37º -36' -55,703" S</v>
      </c>
      <c r="AN895" s="43" t="str">
        <f t="shared" si="634"/>
        <v>122º 25' 12,731" W</v>
      </c>
      <c r="AO895" s="43" t="str">
        <f t="shared" si="635"/>
        <v>10 S 551170 4163310</v>
      </c>
    </row>
    <row r="896" spans="5:41" x14ac:dyDescent="0.25">
      <c r="E896" s="53">
        <v>37.630198999999998</v>
      </c>
      <c r="F896" s="53">
        <v>-122.431049</v>
      </c>
      <c r="G896" s="52">
        <f t="shared" si="636"/>
        <v>-2.1368249117205114</v>
      </c>
      <c r="H896" s="52">
        <f t="shared" si="637"/>
        <v>0.65677087073067764</v>
      </c>
      <c r="I896" s="52">
        <f t="shared" si="638"/>
        <v>10</v>
      </c>
      <c r="J896" s="52">
        <f t="shared" si="639"/>
        <v>-123</v>
      </c>
      <c r="K896" s="52">
        <f t="shared" si="640"/>
        <v>9.9300682325140777E-3</v>
      </c>
      <c r="L896" s="52">
        <f t="shared" si="641"/>
        <v>7.8641664667966106E-3</v>
      </c>
      <c r="M896" s="52">
        <f t="shared" si="642"/>
        <v>7.8643285929038236E-3</v>
      </c>
      <c r="N896" s="52">
        <f t="shared" si="643"/>
        <v>2.3840874604386109E-5</v>
      </c>
      <c r="O896" s="52">
        <f t="shared" si="621"/>
        <v>6383556.046658461</v>
      </c>
      <c r="P896" s="52">
        <f t="shared" si="622"/>
        <v>1.3071817617313742E-7</v>
      </c>
      <c r="Q896" s="52">
        <f t="shared" si="644"/>
        <v>0.96709212798139021</v>
      </c>
      <c r="R896" s="52">
        <f t="shared" si="645"/>
        <v>0.60657297012264566</v>
      </c>
      <c r="S896" s="52">
        <f t="shared" si="646"/>
        <v>1.1403169347213726</v>
      </c>
      <c r="T896" s="52">
        <f t="shared" si="647"/>
        <v>1.0068809435716908</v>
      </c>
      <c r="U896" s="52">
        <f t="shared" si="648"/>
        <v>1.804951768392935</v>
      </c>
      <c r="V896" s="52">
        <f t="shared" si="591"/>
        <v>5.0546225567071803E-3</v>
      </c>
      <c r="W896" s="52">
        <f t="shared" si="649"/>
        <v>4.2582015317955055E-5</v>
      </c>
      <c r="X896" s="52">
        <f t="shared" si="650"/>
        <v>1.6740578955036711E-7</v>
      </c>
      <c r="Y896" s="52">
        <f t="shared" si="623"/>
        <v>4164786.1092504775</v>
      </c>
      <c r="Z896" s="38" t="str">
        <f t="shared" si="651"/>
        <v>S</v>
      </c>
      <c r="AA896" s="38" t="str">
        <f t="shared" si="652"/>
        <v>S</v>
      </c>
      <c r="AB896" s="38" t="str">
        <f t="shared" si="653"/>
        <v>U</v>
      </c>
      <c r="AC896" s="50">
        <f t="shared" si="620"/>
        <v>550202.3845295948</v>
      </c>
      <c r="AD896" s="50">
        <f t="shared" si="624"/>
        <v>4164938.29882961</v>
      </c>
      <c r="AE896" s="51">
        <f t="shared" si="625"/>
        <v>10</v>
      </c>
      <c r="AF896" s="51" t="str">
        <f t="shared" si="626"/>
        <v>S</v>
      </c>
      <c r="AG896" s="40">
        <f t="shared" si="627"/>
        <v>-122</v>
      </c>
      <c r="AH896" s="41">
        <f t="shared" si="628"/>
        <v>-25</v>
      </c>
      <c r="AI896" s="42">
        <f t="shared" si="629"/>
        <v>-51.776000000000003</v>
      </c>
      <c r="AJ896" s="40">
        <f t="shared" si="630"/>
        <v>37</v>
      </c>
      <c r="AK896" s="41">
        <f t="shared" si="631"/>
        <v>37</v>
      </c>
      <c r="AL896" s="42">
        <f t="shared" si="632"/>
        <v>48.716000000000001</v>
      </c>
      <c r="AM896" s="43" t="str">
        <f t="shared" si="633"/>
        <v>-37º -37' -48,716" S</v>
      </c>
      <c r="AN896" s="43" t="str">
        <f t="shared" si="634"/>
        <v>122º 25' 51,776" W</v>
      </c>
      <c r="AO896" s="43" t="str">
        <f t="shared" si="635"/>
        <v>10 S 550202 4164938</v>
      </c>
    </row>
    <row r="897" spans="5:41" x14ac:dyDescent="0.25">
      <c r="E897" s="53">
        <v>37.644145000000002</v>
      </c>
      <c r="F897" s="53">
        <v>-122.454554</v>
      </c>
      <c r="G897" s="52">
        <f t="shared" si="636"/>
        <v>-2.137235151361192</v>
      </c>
      <c r="H897" s="52">
        <f t="shared" si="637"/>
        <v>0.65701427434816084</v>
      </c>
      <c r="I897" s="52">
        <f t="shared" si="638"/>
        <v>10</v>
      </c>
      <c r="J897" s="52">
        <f t="shared" si="639"/>
        <v>-123</v>
      </c>
      <c r="K897" s="52">
        <f t="shared" si="640"/>
        <v>9.5198285918334236E-3</v>
      </c>
      <c r="L897" s="52">
        <f t="shared" si="641"/>
        <v>7.5378702143257398E-3</v>
      </c>
      <c r="M897" s="52">
        <f t="shared" si="642"/>
        <v>7.5380129851669257E-3</v>
      </c>
      <c r="N897" s="52">
        <f t="shared" si="643"/>
        <v>2.1914458244398638E-5</v>
      </c>
      <c r="O897" s="52">
        <f t="shared" si="621"/>
        <v>6383561.0892221676</v>
      </c>
      <c r="P897" s="52">
        <f t="shared" si="622"/>
        <v>1.2005034368658582E-7</v>
      </c>
      <c r="Q897" s="52">
        <f t="shared" si="644"/>
        <v>0.96721587001940379</v>
      </c>
      <c r="R897" s="52">
        <f t="shared" si="645"/>
        <v>0.60642289165066843</v>
      </c>
      <c r="S897" s="52">
        <f t="shared" si="646"/>
        <v>1.1406222093578626</v>
      </c>
      <c r="T897" s="52">
        <f t="shared" si="647"/>
        <v>1.0070723799310641</v>
      </c>
      <c r="U897" s="52">
        <f t="shared" si="648"/>
        <v>1.8051918661654971</v>
      </c>
      <c r="V897" s="52">
        <f t="shared" si="591"/>
        <v>5.0546225567071803E-3</v>
      </c>
      <c r="W897" s="52">
        <f t="shared" si="649"/>
        <v>4.2582015317955055E-5</v>
      </c>
      <c r="X897" s="52">
        <f t="shared" si="650"/>
        <v>1.6740578955036711E-7</v>
      </c>
      <c r="Y897" s="52">
        <f t="shared" si="623"/>
        <v>4166333.351374988</v>
      </c>
      <c r="Z897" s="38" t="str">
        <f t="shared" si="651"/>
        <v>S</v>
      </c>
      <c r="AA897" s="38" t="str">
        <f t="shared" si="652"/>
        <v>S</v>
      </c>
      <c r="AB897" s="38" t="str">
        <f t="shared" si="653"/>
        <v>U</v>
      </c>
      <c r="AC897" s="50">
        <f t="shared" si="620"/>
        <v>548119.3683077452</v>
      </c>
      <c r="AD897" s="50">
        <f t="shared" si="624"/>
        <v>4166473.2436747225</v>
      </c>
      <c r="AE897" s="51">
        <f t="shared" si="625"/>
        <v>10</v>
      </c>
      <c r="AF897" s="51" t="str">
        <f t="shared" si="626"/>
        <v>S</v>
      </c>
      <c r="AG897" s="40">
        <f t="shared" si="627"/>
        <v>-122</v>
      </c>
      <c r="AH897" s="41">
        <f t="shared" si="628"/>
        <v>-27</v>
      </c>
      <c r="AI897" s="42">
        <f t="shared" si="629"/>
        <v>-16.393999999999998</v>
      </c>
      <c r="AJ897" s="40">
        <f t="shared" si="630"/>
        <v>37</v>
      </c>
      <c r="AK897" s="41">
        <f t="shared" si="631"/>
        <v>38</v>
      </c>
      <c r="AL897" s="42">
        <f t="shared" si="632"/>
        <v>38.921999999999997</v>
      </c>
      <c r="AM897" s="43" t="str">
        <f t="shared" si="633"/>
        <v>-37º -38' -38,922" S</v>
      </c>
      <c r="AN897" s="43" t="str">
        <f t="shared" si="634"/>
        <v>122º 27' 16,394" W</v>
      </c>
      <c r="AO897" s="43" t="str">
        <f t="shared" si="635"/>
        <v>10 S 548119 4166473</v>
      </c>
    </row>
    <row r="898" spans="5:41" x14ac:dyDescent="0.25">
      <c r="E898" s="53">
        <v>37.693404999999998</v>
      </c>
      <c r="F898" s="53">
        <v>-122.47970599999999</v>
      </c>
      <c r="G898" s="52">
        <f t="shared" si="636"/>
        <v>-2.1376741365746534</v>
      </c>
      <c r="H898" s="52">
        <f t="shared" si="637"/>
        <v>0.65787402353769309</v>
      </c>
      <c r="I898" s="52">
        <f t="shared" si="638"/>
        <v>10</v>
      </c>
      <c r="J898" s="52">
        <f t="shared" si="639"/>
        <v>-123</v>
      </c>
      <c r="K898" s="52">
        <f t="shared" si="640"/>
        <v>9.0808433783720055E-3</v>
      </c>
      <c r="L898" s="52">
        <f t="shared" si="641"/>
        <v>7.1855173725503194E-3</v>
      </c>
      <c r="M898" s="52">
        <f t="shared" si="642"/>
        <v>7.1856410431112962E-3</v>
      </c>
      <c r="N898" s="52">
        <f t="shared" si="643"/>
        <v>1.9948920918944069E-5</v>
      </c>
      <c r="O898" s="52">
        <f t="shared" si="621"/>
        <v>6383578.9057905255</v>
      </c>
      <c r="P898" s="52">
        <f t="shared" si="622"/>
        <v>1.0894421232748713E-7</v>
      </c>
      <c r="Q898" s="52">
        <f t="shared" si="644"/>
        <v>0.9676511162232253</v>
      </c>
      <c r="R898" s="52">
        <f t="shared" si="645"/>
        <v>0.60589093719336973</v>
      </c>
      <c r="S898" s="52">
        <f t="shared" si="646"/>
        <v>1.1416995816493056</v>
      </c>
      <c r="T898" s="52">
        <f t="shared" si="647"/>
        <v>1.0077474205353216</v>
      </c>
      <c r="U898" s="52">
        <f t="shared" si="648"/>
        <v>1.8060377759553301</v>
      </c>
      <c r="V898" s="52">
        <f t="shared" si="591"/>
        <v>5.0546225567071803E-3</v>
      </c>
      <c r="W898" s="52">
        <f t="shared" si="649"/>
        <v>4.2582015317955055E-5</v>
      </c>
      <c r="X898" s="52">
        <f t="shared" si="650"/>
        <v>1.6740578955036711E-7</v>
      </c>
      <c r="Y898" s="52">
        <f t="shared" si="623"/>
        <v>4171798.5425714175</v>
      </c>
      <c r="Z898" s="38" t="str">
        <f t="shared" si="651"/>
        <v>S</v>
      </c>
      <c r="AA898" s="38" t="str">
        <f t="shared" si="652"/>
        <v>S</v>
      </c>
      <c r="AB898" s="38" t="str">
        <f t="shared" si="653"/>
        <v>U</v>
      </c>
      <c r="AC898" s="50">
        <f t="shared" si="620"/>
        <v>545870.10825314873</v>
      </c>
      <c r="AD898" s="50">
        <f t="shared" si="624"/>
        <v>4171925.8880960625</v>
      </c>
      <c r="AE898" s="51">
        <f t="shared" si="625"/>
        <v>10</v>
      </c>
      <c r="AF898" s="51" t="str">
        <f t="shared" si="626"/>
        <v>S</v>
      </c>
      <c r="AG898" s="40">
        <f t="shared" si="627"/>
        <v>-122</v>
      </c>
      <c r="AH898" s="41">
        <f t="shared" si="628"/>
        <v>-28</v>
      </c>
      <c r="AI898" s="42">
        <f t="shared" si="629"/>
        <v>-46.942</v>
      </c>
      <c r="AJ898" s="40">
        <f t="shared" si="630"/>
        <v>37</v>
      </c>
      <c r="AK898" s="41">
        <f t="shared" si="631"/>
        <v>41</v>
      </c>
      <c r="AL898" s="42">
        <f t="shared" si="632"/>
        <v>36.258000000000003</v>
      </c>
      <c r="AM898" s="43" t="str">
        <f t="shared" si="633"/>
        <v>-37º -41' -36,258" S</v>
      </c>
      <c r="AN898" s="43" t="str">
        <f t="shared" si="634"/>
        <v>122º 28' 46,942" W</v>
      </c>
      <c r="AO898" s="43" t="str">
        <f t="shared" si="635"/>
        <v>10 S 545870 4171926</v>
      </c>
    </row>
    <row r="899" spans="5:41" x14ac:dyDescent="0.25">
      <c r="E899" s="53">
        <v>37.656146999999997</v>
      </c>
      <c r="F899" s="53">
        <v>-122.43217300000001</v>
      </c>
      <c r="G899" s="52">
        <f t="shared" si="636"/>
        <v>-2.1368445292213036</v>
      </c>
      <c r="H899" s="52">
        <f t="shared" si="637"/>
        <v>0.65722374876498513</v>
      </c>
      <c r="I899" s="52">
        <f t="shared" si="638"/>
        <v>10</v>
      </c>
      <c r="J899" s="52">
        <f t="shared" si="639"/>
        <v>-123</v>
      </c>
      <c r="K899" s="52">
        <f t="shared" si="640"/>
        <v>9.9104507317218093E-3</v>
      </c>
      <c r="L899" s="52">
        <f t="shared" si="641"/>
        <v>7.8458896966809872E-3</v>
      </c>
      <c r="M899" s="52">
        <f t="shared" si="642"/>
        <v>7.8460506950146554E-3</v>
      </c>
      <c r="N899" s="52">
        <f t="shared" si="643"/>
        <v>2.3752415464595167E-5</v>
      </c>
      <c r="O899" s="52">
        <f t="shared" si="621"/>
        <v>6383565.4294043425</v>
      </c>
      <c r="P899" s="52">
        <f t="shared" si="622"/>
        <v>1.3002039855016183E-7</v>
      </c>
      <c r="Q899" s="52">
        <f t="shared" si="644"/>
        <v>0.96732217954831023</v>
      </c>
      <c r="R899" s="52">
        <f t="shared" si="645"/>
        <v>0.6062935483673203</v>
      </c>
      <c r="S899" s="52">
        <f t="shared" si="646"/>
        <v>1.1408848385391401</v>
      </c>
      <c r="T899" s="52">
        <f t="shared" si="647"/>
        <v>1.0072370159961852</v>
      </c>
      <c r="U899" s="52">
        <f t="shared" si="648"/>
        <v>1.8053982791318148</v>
      </c>
      <c r="V899" s="52">
        <f t="shared" si="591"/>
        <v>5.0546225567071803E-3</v>
      </c>
      <c r="W899" s="52">
        <f t="shared" si="649"/>
        <v>4.2582015317955055E-5</v>
      </c>
      <c r="X899" s="52">
        <f t="shared" si="650"/>
        <v>1.6740578955036711E-7</v>
      </c>
      <c r="Y899" s="52">
        <f t="shared" si="623"/>
        <v>4167664.9189155479</v>
      </c>
      <c r="Z899" s="38" t="str">
        <f t="shared" si="651"/>
        <v>S</v>
      </c>
      <c r="AA899" s="38" t="str">
        <f t="shared" si="652"/>
        <v>S</v>
      </c>
      <c r="AB899" s="38" t="str">
        <f t="shared" si="653"/>
        <v>U</v>
      </c>
      <c r="AC899" s="50">
        <f t="shared" si="620"/>
        <v>550085.78014477377</v>
      </c>
      <c r="AD899" s="50">
        <f t="shared" si="624"/>
        <v>4167816.5440334869</v>
      </c>
      <c r="AE899" s="51">
        <f t="shared" si="625"/>
        <v>10</v>
      </c>
      <c r="AF899" s="51" t="str">
        <f t="shared" si="626"/>
        <v>S</v>
      </c>
      <c r="AG899" s="40">
        <f t="shared" si="627"/>
        <v>-122</v>
      </c>
      <c r="AH899" s="41">
        <f t="shared" si="628"/>
        <v>-25</v>
      </c>
      <c r="AI899" s="42">
        <f t="shared" si="629"/>
        <v>-55.823</v>
      </c>
      <c r="AJ899" s="40">
        <f t="shared" si="630"/>
        <v>37</v>
      </c>
      <c r="AK899" s="41">
        <f t="shared" si="631"/>
        <v>39</v>
      </c>
      <c r="AL899" s="42">
        <f t="shared" si="632"/>
        <v>22.129000000000001</v>
      </c>
      <c r="AM899" s="43" t="str">
        <f t="shared" si="633"/>
        <v>-37º -39' -22,129" S</v>
      </c>
      <c r="AN899" s="43" t="str">
        <f t="shared" si="634"/>
        <v>122º 25' 55,823" W</v>
      </c>
      <c r="AO899" s="43" t="str">
        <f t="shared" si="635"/>
        <v>10 S 550086 4167817</v>
      </c>
    </row>
    <row r="900" spans="5:41" x14ac:dyDescent="0.25">
      <c r="E900" s="53">
        <v>37.627487000000002</v>
      </c>
      <c r="F900" s="53">
        <v>-122.42901999999999</v>
      </c>
      <c r="G900" s="52">
        <f t="shared" si="636"/>
        <v>-2.1367894989899878</v>
      </c>
      <c r="H900" s="52">
        <f t="shared" si="637"/>
        <v>0.65672353740136358</v>
      </c>
      <c r="I900" s="52">
        <f t="shared" si="638"/>
        <v>10</v>
      </c>
      <c r="J900" s="52">
        <f t="shared" si="639"/>
        <v>-123</v>
      </c>
      <c r="K900" s="52">
        <f t="shared" si="640"/>
        <v>9.9654809630376207E-3</v>
      </c>
      <c r="L900" s="52">
        <f t="shared" si="641"/>
        <v>7.8924988149067388E-3</v>
      </c>
      <c r="M900" s="52">
        <f t="shared" si="642"/>
        <v>7.8926626996606731E-3</v>
      </c>
      <c r="N900" s="52">
        <f t="shared" si="643"/>
        <v>2.4010626881842967E-5</v>
      </c>
      <c r="O900" s="52">
        <f t="shared" si="621"/>
        <v>6383555.0661358749</v>
      </c>
      <c r="P900" s="52">
        <f t="shared" si="622"/>
        <v>1.3167140152064186E-7</v>
      </c>
      <c r="Q900" s="52">
        <f t="shared" si="644"/>
        <v>0.96706803794656471</v>
      </c>
      <c r="R900" s="52">
        <f t="shared" si="645"/>
        <v>0.60660212818982762</v>
      </c>
      <c r="S900" s="52">
        <f t="shared" si="646"/>
        <v>1.140257556374646</v>
      </c>
      <c r="T900" s="52">
        <f t="shared" si="647"/>
        <v>1.0068436993284413</v>
      </c>
      <c r="U900" s="52">
        <f t="shared" si="648"/>
        <v>1.8049050465243646</v>
      </c>
      <c r="V900" s="52">
        <f t="shared" si="591"/>
        <v>5.0546225567071803E-3</v>
      </c>
      <c r="W900" s="52">
        <f t="shared" si="649"/>
        <v>4.2582015317955055E-5</v>
      </c>
      <c r="X900" s="52">
        <f t="shared" si="650"/>
        <v>1.6740578955036711E-7</v>
      </c>
      <c r="Y900" s="52">
        <f t="shared" si="623"/>
        <v>4164485.2262228699</v>
      </c>
      <c r="Z900" s="38" t="str">
        <f t="shared" si="651"/>
        <v>S</v>
      </c>
      <c r="AA900" s="38" t="str">
        <f t="shared" si="652"/>
        <v>S</v>
      </c>
      <c r="AB900" s="38" t="str">
        <f t="shared" si="653"/>
        <v>U</v>
      </c>
      <c r="AC900" s="50">
        <f t="shared" si="620"/>
        <v>550383.24917306483</v>
      </c>
      <c r="AD900" s="50">
        <f t="shared" si="624"/>
        <v>4164638.4994019242</v>
      </c>
      <c r="AE900" s="51">
        <f t="shared" si="625"/>
        <v>10</v>
      </c>
      <c r="AF900" s="51" t="str">
        <f t="shared" si="626"/>
        <v>S</v>
      </c>
      <c r="AG900" s="40">
        <f t="shared" si="627"/>
        <v>-122</v>
      </c>
      <c r="AH900" s="41">
        <f t="shared" si="628"/>
        <v>-25</v>
      </c>
      <c r="AI900" s="42">
        <f t="shared" si="629"/>
        <v>-44.472000000000001</v>
      </c>
      <c r="AJ900" s="40">
        <f t="shared" si="630"/>
        <v>37</v>
      </c>
      <c r="AK900" s="41">
        <f t="shared" si="631"/>
        <v>37</v>
      </c>
      <c r="AL900" s="42">
        <f t="shared" si="632"/>
        <v>38.953000000000003</v>
      </c>
      <c r="AM900" s="43" t="str">
        <f t="shared" si="633"/>
        <v>-37º -37' -38,953" S</v>
      </c>
      <c r="AN900" s="43" t="str">
        <f t="shared" si="634"/>
        <v>122º 25' 44,472" W</v>
      </c>
      <c r="AO900" s="43" t="str">
        <f t="shared" si="635"/>
        <v>10 S 550383 4164638</v>
      </c>
    </row>
    <row r="901" spans="5:41" x14ac:dyDescent="0.25">
      <c r="E901" s="53">
        <v>37.708570999999999</v>
      </c>
      <c r="F901" s="53">
        <v>-122.40133899999999</v>
      </c>
      <c r="G901" s="52">
        <f t="shared" si="636"/>
        <v>-2.1363063743997435</v>
      </c>
      <c r="H901" s="52">
        <f t="shared" si="637"/>
        <v>0.65813872017205066</v>
      </c>
      <c r="I901" s="52">
        <f t="shared" si="638"/>
        <v>10</v>
      </c>
      <c r="J901" s="52">
        <f t="shared" si="639"/>
        <v>-123</v>
      </c>
      <c r="K901" s="52">
        <f t="shared" si="640"/>
        <v>1.0448605553281975E-2</v>
      </c>
      <c r="L901" s="52">
        <f t="shared" si="641"/>
        <v>8.2660762653018072E-3</v>
      </c>
      <c r="M901" s="52">
        <f t="shared" si="642"/>
        <v>8.2662645412199306E-3</v>
      </c>
      <c r="N901" s="52">
        <f t="shared" si="643"/>
        <v>2.6414734223045855E-5</v>
      </c>
      <c r="O901" s="52">
        <f t="shared" si="621"/>
        <v>6383584.3927355334</v>
      </c>
      <c r="P901" s="52">
        <f t="shared" si="622"/>
        <v>1.4411660507154137E-7</v>
      </c>
      <c r="Q901" s="52">
        <f t="shared" si="644"/>
        <v>0.96778454237508349</v>
      </c>
      <c r="R901" s="52">
        <f t="shared" si="645"/>
        <v>0.60572658183760519</v>
      </c>
      <c r="S901" s="52">
        <f t="shared" si="646"/>
        <v>1.1420309913595923</v>
      </c>
      <c r="T901" s="52">
        <f t="shared" si="647"/>
        <v>1.0079548889790955</v>
      </c>
      <c r="U901" s="52">
        <f t="shared" si="648"/>
        <v>1.8062975339191223</v>
      </c>
      <c r="V901" s="52">
        <f t="shared" si="591"/>
        <v>5.0546225567071803E-3</v>
      </c>
      <c r="W901" s="52">
        <f t="shared" si="649"/>
        <v>4.2582015317955055E-5</v>
      </c>
      <c r="X901" s="52">
        <f t="shared" si="650"/>
        <v>1.6740578955036711E-7</v>
      </c>
      <c r="Y901" s="52">
        <f t="shared" si="623"/>
        <v>4173481.1561234626</v>
      </c>
      <c r="Z901" s="38" t="str">
        <f t="shared" si="651"/>
        <v>S</v>
      </c>
      <c r="AA901" s="38" t="str">
        <f t="shared" si="652"/>
        <v>S</v>
      </c>
      <c r="AB901" s="38" t="str">
        <f t="shared" si="653"/>
        <v>U</v>
      </c>
      <c r="AC901" s="50">
        <f t="shared" si="620"/>
        <v>552768.39984648884</v>
      </c>
      <c r="AD901" s="50">
        <f t="shared" si="624"/>
        <v>4173649.7768328879</v>
      </c>
      <c r="AE901" s="51">
        <f t="shared" si="625"/>
        <v>10</v>
      </c>
      <c r="AF901" s="51" t="str">
        <f t="shared" si="626"/>
        <v>S</v>
      </c>
      <c r="AG901" s="40">
        <f t="shared" si="627"/>
        <v>-122</v>
      </c>
      <c r="AH901" s="41">
        <f t="shared" si="628"/>
        <v>-24</v>
      </c>
      <c r="AI901" s="42">
        <f t="shared" si="629"/>
        <v>-4.82</v>
      </c>
      <c r="AJ901" s="40">
        <f t="shared" si="630"/>
        <v>37</v>
      </c>
      <c r="AK901" s="41">
        <f t="shared" si="631"/>
        <v>42</v>
      </c>
      <c r="AL901" s="42">
        <f t="shared" si="632"/>
        <v>30.856000000000002</v>
      </c>
      <c r="AM901" s="43" t="str">
        <f t="shared" si="633"/>
        <v>-37º -42' -30,856" S</v>
      </c>
      <c r="AN901" s="43" t="str">
        <f t="shared" si="634"/>
        <v>122º 24' 4,82" W</v>
      </c>
      <c r="AO901" s="43" t="str">
        <f t="shared" si="635"/>
        <v>10 S 552768 4173650</v>
      </c>
    </row>
    <row r="902" spans="5:41" x14ac:dyDescent="0.25">
      <c r="E902" s="53">
        <v>37.691184999999997</v>
      </c>
      <c r="F902" s="53">
        <v>-122.470344</v>
      </c>
      <c r="G902" s="52">
        <f t="shared" si="636"/>
        <v>-2.1375107388500822</v>
      </c>
      <c r="H902" s="52">
        <f t="shared" si="637"/>
        <v>0.65783527722829882</v>
      </c>
      <c r="I902" s="52">
        <f t="shared" si="638"/>
        <v>10</v>
      </c>
      <c r="J902" s="52">
        <f t="shared" si="639"/>
        <v>-123</v>
      </c>
      <c r="K902" s="52">
        <f t="shared" si="640"/>
        <v>9.2442411029431959E-3</v>
      </c>
      <c r="L902" s="52">
        <f t="shared" si="641"/>
        <v>7.3150265663213367E-3</v>
      </c>
      <c r="M902" s="52">
        <f t="shared" si="642"/>
        <v>7.3151570452589651E-3</v>
      </c>
      <c r="N902" s="52">
        <f t="shared" si="643"/>
        <v>2.0672885039152433E-5</v>
      </c>
      <c r="O902" s="52">
        <f t="shared" si="621"/>
        <v>6383578.1026758719</v>
      </c>
      <c r="P902" s="52">
        <f t="shared" si="622"/>
        <v>1.1291364806081512E-7</v>
      </c>
      <c r="Q902" s="52">
        <f t="shared" si="644"/>
        <v>0.96763156254021154</v>
      </c>
      <c r="R902" s="52">
        <f t="shared" si="645"/>
        <v>0.60591497268782579</v>
      </c>
      <c r="S902" s="52">
        <f t="shared" si="646"/>
        <v>1.1416510584984045</v>
      </c>
      <c r="T902" s="52">
        <f t="shared" si="647"/>
        <v>1.0077170370457598</v>
      </c>
      <c r="U902" s="52">
        <f t="shared" si="648"/>
        <v>1.8059997258113851</v>
      </c>
      <c r="V902" s="52">
        <f t="shared" ref="V902:V965" si="654">(3/4)*$C$18</f>
        <v>5.0546225567071803E-3</v>
      </c>
      <c r="W902" s="52">
        <f t="shared" si="649"/>
        <v>4.2582015317955055E-5</v>
      </c>
      <c r="X902" s="52">
        <f t="shared" si="650"/>
        <v>1.6740578955036711E-7</v>
      </c>
      <c r="Y902" s="52">
        <f t="shared" si="623"/>
        <v>4171552.2418616302</v>
      </c>
      <c r="Z902" s="38" t="str">
        <f t="shared" si="651"/>
        <v>S</v>
      </c>
      <c r="AA902" s="38" t="str">
        <f t="shared" si="652"/>
        <v>S</v>
      </c>
      <c r="AB902" s="38" t="str">
        <f t="shared" si="653"/>
        <v>U</v>
      </c>
      <c r="AC902" s="50">
        <f t="shared" si="620"/>
        <v>546696.87808932178</v>
      </c>
      <c r="AD902" s="50">
        <f t="shared" si="624"/>
        <v>4171684.2088527861</v>
      </c>
      <c r="AE902" s="51">
        <f t="shared" si="625"/>
        <v>10</v>
      </c>
      <c r="AF902" s="51" t="str">
        <f t="shared" si="626"/>
        <v>S</v>
      </c>
      <c r="AG902" s="40">
        <f t="shared" si="627"/>
        <v>-122</v>
      </c>
      <c r="AH902" s="41">
        <f t="shared" si="628"/>
        <v>-28</v>
      </c>
      <c r="AI902" s="42">
        <f t="shared" si="629"/>
        <v>-13.238</v>
      </c>
      <c r="AJ902" s="40">
        <f t="shared" si="630"/>
        <v>37</v>
      </c>
      <c r="AK902" s="41">
        <f t="shared" si="631"/>
        <v>41</v>
      </c>
      <c r="AL902" s="42">
        <f t="shared" si="632"/>
        <v>28.265999999999998</v>
      </c>
      <c r="AM902" s="43" t="str">
        <f t="shared" si="633"/>
        <v>-37º -41' -28,266" S</v>
      </c>
      <c r="AN902" s="43" t="str">
        <f t="shared" si="634"/>
        <v>122º 28' 13,238" W</v>
      </c>
      <c r="AO902" s="43" t="str">
        <f t="shared" si="635"/>
        <v>10 S 546697 4171684</v>
      </c>
    </row>
    <row r="903" spans="5:41" x14ac:dyDescent="0.25">
      <c r="E903" s="53">
        <v>37.628405000000001</v>
      </c>
      <c r="F903" s="53">
        <v>-122.485443</v>
      </c>
      <c r="G903" s="52">
        <f t="shared" si="636"/>
        <v>-2.137774266113841</v>
      </c>
      <c r="H903" s="52">
        <f t="shared" si="637"/>
        <v>0.65673955952389684</v>
      </c>
      <c r="I903" s="52">
        <f t="shared" si="638"/>
        <v>10</v>
      </c>
      <c r="J903" s="52">
        <f t="shared" si="639"/>
        <v>-123</v>
      </c>
      <c r="K903" s="52">
        <f t="shared" si="640"/>
        <v>8.9807138391844177E-3</v>
      </c>
      <c r="L903" s="52">
        <f t="shared" si="641"/>
        <v>7.1125135411274605E-3</v>
      </c>
      <c r="M903" s="52">
        <f t="shared" si="642"/>
        <v>7.1126334803546173E-3</v>
      </c>
      <c r="N903" s="52">
        <f t="shared" si="643"/>
        <v>1.9499814676859906E-5</v>
      </c>
      <c r="O903" s="52">
        <f t="shared" si="621"/>
        <v>6383555.3980356473</v>
      </c>
      <c r="P903" s="52">
        <f t="shared" si="622"/>
        <v>1.0692875326791915E-7</v>
      </c>
      <c r="Q903" s="52">
        <f t="shared" si="644"/>
        <v>0.96707619328707273</v>
      </c>
      <c r="R903" s="52">
        <f t="shared" si="645"/>
        <v>0.6065922592921057</v>
      </c>
      <c r="S903" s="52">
        <f t="shared" si="646"/>
        <v>1.1402776561674333</v>
      </c>
      <c r="T903" s="52">
        <f t="shared" si="647"/>
        <v>1.0068563069486014</v>
      </c>
      <c r="U903" s="52">
        <f t="shared" si="648"/>
        <v>1.8049208628153872</v>
      </c>
      <c r="V903" s="52">
        <f t="shared" si="654"/>
        <v>5.0546225567071803E-3</v>
      </c>
      <c r="W903" s="52">
        <f t="shared" si="649"/>
        <v>4.2582015317955055E-5</v>
      </c>
      <c r="X903" s="52">
        <f t="shared" si="650"/>
        <v>1.6740578955036711E-7</v>
      </c>
      <c r="Y903" s="52">
        <f t="shared" si="623"/>
        <v>4164587.0737808519</v>
      </c>
      <c r="Z903" s="38" t="str">
        <f t="shared" si="651"/>
        <v>S</v>
      </c>
      <c r="AA903" s="38" t="str">
        <f t="shared" si="652"/>
        <v>S</v>
      </c>
      <c r="AB903" s="38" t="str">
        <f t="shared" si="653"/>
        <v>U</v>
      </c>
      <c r="AC903" s="50">
        <f t="shared" si="620"/>
        <v>545403.89146609395</v>
      </c>
      <c r="AD903" s="50">
        <f t="shared" si="624"/>
        <v>4164711.5519414032</v>
      </c>
      <c r="AE903" s="51">
        <f t="shared" si="625"/>
        <v>10</v>
      </c>
      <c r="AF903" s="51" t="str">
        <f t="shared" si="626"/>
        <v>S</v>
      </c>
      <c r="AG903" s="40">
        <f t="shared" si="627"/>
        <v>-122</v>
      </c>
      <c r="AH903" s="41">
        <f t="shared" si="628"/>
        <v>-29</v>
      </c>
      <c r="AI903" s="42">
        <f t="shared" si="629"/>
        <v>-7.5949999999999998</v>
      </c>
      <c r="AJ903" s="40">
        <f t="shared" si="630"/>
        <v>37</v>
      </c>
      <c r="AK903" s="41">
        <f t="shared" si="631"/>
        <v>37</v>
      </c>
      <c r="AL903" s="42">
        <f t="shared" si="632"/>
        <v>42.258000000000003</v>
      </c>
      <c r="AM903" s="43" t="str">
        <f t="shared" si="633"/>
        <v>-37º -37' -42,258" S</v>
      </c>
      <c r="AN903" s="43" t="str">
        <f t="shared" si="634"/>
        <v>122º 29' 7,595" W</v>
      </c>
      <c r="AO903" s="43" t="str">
        <f t="shared" si="635"/>
        <v>10 S 545404 4164712</v>
      </c>
    </row>
    <row r="904" spans="5:41" x14ac:dyDescent="0.25">
      <c r="E904" s="53">
        <v>37.617874145507997</v>
      </c>
      <c r="F904" s="53">
        <v>-122.38700866699</v>
      </c>
      <c r="G904" s="52">
        <f t="shared" si="636"/>
        <v>-2.1360562629058117</v>
      </c>
      <c r="H904" s="52">
        <f t="shared" si="637"/>
        <v>0.65655576143996297</v>
      </c>
      <c r="I904" s="52">
        <f t="shared" si="638"/>
        <v>10</v>
      </c>
      <c r="J904" s="52">
        <f t="shared" si="639"/>
        <v>-123</v>
      </c>
      <c r="K904" s="52">
        <f t="shared" si="640"/>
        <v>1.0698717047213702E-2</v>
      </c>
      <c r="L904" s="52">
        <f t="shared" si="641"/>
        <v>8.4742842135737493E-3</v>
      </c>
      <c r="M904" s="52">
        <f t="shared" si="642"/>
        <v>8.4744870782979941E-3</v>
      </c>
      <c r="N904" s="52">
        <f t="shared" si="643"/>
        <v>2.767155178551306E-5</v>
      </c>
      <c r="O904" s="52">
        <f t="shared" si="621"/>
        <v>6383551.5908123814</v>
      </c>
      <c r="P904" s="52">
        <f t="shared" si="622"/>
        <v>1.5183906938684627E-7</v>
      </c>
      <c r="Q904" s="52">
        <f t="shared" si="644"/>
        <v>0.96698257950186639</v>
      </c>
      <c r="R904" s="52">
        <f t="shared" si="645"/>
        <v>0.60670541034861014</v>
      </c>
      <c r="S904" s="52">
        <f t="shared" si="646"/>
        <v>1.1400470511908962</v>
      </c>
      <c r="T904" s="52">
        <f t="shared" si="647"/>
        <v>1.0067116409803247</v>
      </c>
      <c r="U904" s="52">
        <f t="shared" si="648"/>
        <v>1.8047393555224251</v>
      </c>
      <c r="V904" s="52">
        <f t="shared" si="654"/>
        <v>5.0546225567071803E-3</v>
      </c>
      <c r="W904" s="52">
        <f t="shared" si="649"/>
        <v>4.2582015317955055E-5</v>
      </c>
      <c r="X904" s="52">
        <f t="shared" si="650"/>
        <v>1.6740578955036711E-7</v>
      </c>
      <c r="Y904" s="52">
        <f t="shared" si="623"/>
        <v>4163418.7285329346</v>
      </c>
      <c r="Z904" s="38" t="str">
        <f t="shared" si="651"/>
        <v>S</v>
      </c>
      <c r="AA904" s="38" t="str">
        <f t="shared" si="652"/>
        <v>S</v>
      </c>
      <c r="AB904" s="38" t="str">
        <f t="shared" si="653"/>
        <v>U</v>
      </c>
      <c r="AC904" s="50">
        <f t="shared" si="620"/>
        <v>554097.32820801728</v>
      </c>
      <c r="AD904" s="50">
        <f t="shared" si="624"/>
        <v>4163595.3713381765</v>
      </c>
      <c r="AE904" s="51">
        <f t="shared" si="625"/>
        <v>10</v>
      </c>
      <c r="AF904" s="51" t="str">
        <f t="shared" si="626"/>
        <v>S</v>
      </c>
      <c r="AG904" s="40">
        <f t="shared" si="627"/>
        <v>-122</v>
      </c>
      <c r="AH904" s="41">
        <f t="shared" si="628"/>
        <v>-23</v>
      </c>
      <c r="AI904" s="42">
        <f t="shared" si="629"/>
        <v>-13.231</v>
      </c>
      <c r="AJ904" s="40">
        <f t="shared" si="630"/>
        <v>37</v>
      </c>
      <c r="AK904" s="41">
        <f t="shared" si="631"/>
        <v>37</v>
      </c>
      <c r="AL904" s="42">
        <f t="shared" si="632"/>
        <v>4.3470000000000004</v>
      </c>
      <c r="AM904" s="43" t="str">
        <f t="shared" si="633"/>
        <v>-37º -37' -4,347" S</v>
      </c>
      <c r="AN904" s="43" t="str">
        <f t="shared" si="634"/>
        <v>122º 23' 13,231" W</v>
      </c>
      <c r="AO904" s="43" t="str">
        <f t="shared" si="635"/>
        <v>10 S 554097 4163595</v>
      </c>
    </row>
    <row r="905" spans="5:41" x14ac:dyDescent="0.25">
      <c r="E905" s="53">
        <v>37.617874</v>
      </c>
      <c r="F905" s="53">
        <v>-122.387192</v>
      </c>
      <c r="G905" s="52">
        <f t="shared" si="636"/>
        <v>-2.1360594626704636</v>
      </c>
      <c r="H905" s="52">
        <f t="shared" si="637"/>
        <v>0.65655575890036932</v>
      </c>
      <c r="I905" s="52">
        <f t="shared" si="638"/>
        <v>10</v>
      </c>
      <c r="J905" s="52">
        <f t="shared" si="639"/>
        <v>-123</v>
      </c>
      <c r="K905" s="52">
        <f t="shared" si="640"/>
        <v>1.0695517282561795E-2</v>
      </c>
      <c r="L905" s="52">
        <f t="shared" si="641"/>
        <v>8.4717498439425189E-3</v>
      </c>
      <c r="M905" s="52">
        <f t="shared" si="642"/>
        <v>8.4719525267062841E-3</v>
      </c>
      <c r="N905" s="52">
        <f t="shared" si="643"/>
        <v>2.765500181178826E-5</v>
      </c>
      <c r="O905" s="52">
        <f t="shared" si="621"/>
        <v>6383551.5907597803</v>
      </c>
      <c r="P905" s="52">
        <f t="shared" si="622"/>
        <v>1.5174825943336199E-7</v>
      </c>
      <c r="Q905" s="52">
        <f t="shared" si="644"/>
        <v>0.96698257820747358</v>
      </c>
      <c r="R905" s="52">
        <f t="shared" si="645"/>
        <v>0.60670541191114102</v>
      </c>
      <c r="S905" s="52">
        <f t="shared" si="646"/>
        <v>1.1400470480041061</v>
      </c>
      <c r="T905" s="52">
        <f t="shared" si="647"/>
        <v>1.0067116389808648</v>
      </c>
      <c r="U905" s="52">
        <f t="shared" si="648"/>
        <v>1.8047393530134175</v>
      </c>
      <c r="V905" s="52">
        <f t="shared" si="654"/>
        <v>5.0546225567071803E-3</v>
      </c>
      <c r="W905" s="52">
        <f t="shared" si="649"/>
        <v>4.2582015317955055E-5</v>
      </c>
      <c r="X905" s="52">
        <f t="shared" si="650"/>
        <v>1.6740578955036711E-7</v>
      </c>
      <c r="Y905" s="52">
        <f t="shared" si="623"/>
        <v>4163418.7123895697</v>
      </c>
      <c r="Z905" s="38" t="str">
        <f t="shared" si="651"/>
        <v>S</v>
      </c>
      <c r="AA905" s="38" t="str">
        <f t="shared" si="652"/>
        <v>S</v>
      </c>
      <c r="AB905" s="38" t="str">
        <f t="shared" si="653"/>
        <v>U</v>
      </c>
      <c r="AC905" s="50">
        <f t="shared" si="620"/>
        <v>554081.14876427047</v>
      </c>
      <c r="AD905" s="50">
        <f t="shared" si="624"/>
        <v>4163595.2495471672</v>
      </c>
      <c r="AE905" s="51">
        <f t="shared" si="625"/>
        <v>10</v>
      </c>
      <c r="AF905" s="51" t="str">
        <f t="shared" si="626"/>
        <v>S</v>
      </c>
      <c r="AG905" s="40">
        <f t="shared" si="627"/>
        <v>-122</v>
      </c>
      <c r="AH905" s="41">
        <f t="shared" si="628"/>
        <v>-23</v>
      </c>
      <c r="AI905" s="42">
        <f t="shared" si="629"/>
        <v>-13.891</v>
      </c>
      <c r="AJ905" s="40">
        <f t="shared" si="630"/>
        <v>37</v>
      </c>
      <c r="AK905" s="41">
        <f t="shared" si="631"/>
        <v>37</v>
      </c>
      <c r="AL905" s="42">
        <f t="shared" si="632"/>
        <v>4.3460000000000001</v>
      </c>
      <c r="AM905" s="43" t="str">
        <f t="shared" si="633"/>
        <v>-37º -37' -4,346" S</v>
      </c>
      <c r="AN905" s="43" t="str">
        <f t="shared" si="634"/>
        <v>122º 23' 13,891" W</v>
      </c>
      <c r="AO905" s="43" t="str">
        <f t="shared" si="635"/>
        <v>10 S 554081 4163595</v>
      </c>
    </row>
    <row r="906" spans="5:41" x14ac:dyDescent="0.25">
      <c r="E906" s="53">
        <v>37.618473000000002</v>
      </c>
      <c r="F906" s="53">
        <v>-122.38761599999999</v>
      </c>
      <c r="G906" s="52">
        <f t="shared" si="636"/>
        <v>-2.1360668628664925</v>
      </c>
      <c r="H906" s="52">
        <f t="shared" si="637"/>
        <v>0.65656621342258892</v>
      </c>
      <c r="I906" s="52">
        <f t="shared" si="638"/>
        <v>10</v>
      </c>
      <c r="J906" s="52">
        <f t="shared" si="639"/>
        <v>-123</v>
      </c>
      <c r="K906" s="52">
        <f t="shared" si="640"/>
        <v>1.0688117086532944E-2</v>
      </c>
      <c r="L906" s="52">
        <f t="shared" si="641"/>
        <v>8.4658202852669669E-3</v>
      </c>
      <c r="M906" s="52">
        <f t="shared" si="642"/>
        <v>8.466022542730333E-3</v>
      </c>
      <c r="N906" s="52">
        <f t="shared" si="643"/>
        <v>2.7616897378623939E-5</v>
      </c>
      <c r="O906" s="52">
        <f t="shared" si="621"/>
        <v>6383551.8073063726</v>
      </c>
      <c r="P906" s="52">
        <f t="shared" si="622"/>
        <v>1.5153345829745503E-7</v>
      </c>
      <c r="Q906" s="52">
        <f t="shared" si="644"/>
        <v>0.96698790650899302</v>
      </c>
      <c r="R906" s="52">
        <f t="shared" si="645"/>
        <v>0.60669897936342965</v>
      </c>
      <c r="S906" s="52">
        <f t="shared" si="646"/>
        <v>1.1400601666770855</v>
      </c>
      <c r="T906" s="52">
        <f t="shared" si="647"/>
        <v>1.0067198698486717</v>
      </c>
      <c r="U906" s="52">
        <f t="shared" si="648"/>
        <v>1.8047496813728428</v>
      </c>
      <c r="V906" s="52">
        <f t="shared" si="654"/>
        <v>5.0546225567071803E-3</v>
      </c>
      <c r="W906" s="52">
        <f t="shared" si="649"/>
        <v>4.2582015317955055E-5</v>
      </c>
      <c r="X906" s="52">
        <f t="shared" si="650"/>
        <v>1.6740578955036711E-7</v>
      </c>
      <c r="Y906" s="52">
        <f t="shared" si="623"/>
        <v>4163485.1683655367</v>
      </c>
      <c r="Z906" s="38" t="str">
        <f t="shared" si="651"/>
        <v>S</v>
      </c>
      <c r="AA906" s="38" t="str">
        <f t="shared" si="652"/>
        <v>S</v>
      </c>
      <c r="AB906" s="38" t="str">
        <f t="shared" si="653"/>
        <v>U</v>
      </c>
      <c r="AC906" s="50">
        <f t="shared" si="620"/>
        <v>554043.29623313178</v>
      </c>
      <c r="AD906" s="50">
        <f t="shared" si="624"/>
        <v>4163661.4622874246</v>
      </c>
      <c r="AE906" s="51">
        <f t="shared" si="625"/>
        <v>10</v>
      </c>
      <c r="AF906" s="51" t="str">
        <f t="shared" si="626"/>
        <v>S</v>
      </c>
      <c r="AG906" s="40">
        <f t="shared" si="627"/>
        <v>-122</v>
      </c>
      <c r="AH906" s="41">
        <f t="shared" si="628"/>
        <v>-23</v>
      </c>
      <c r="AI906" s="42">
        <f t="shared" si="629"/>
        <v>-15.417999999999999</v>
      </c>
      <c r="AJ906" s="40">
        <f t="shared" si="630"/>
        <v>37</v>
      </c>
      <c r="AK906" s="41">
        <f t="shared" si="631"/>
        <v>37</v>
      </c>
      <c r="AL906" s="42">
        <f t="shared" si="632"/>
        <v>6.5030000000000001</v>
      </c>
      <c r="AM906" s="43" t="str">
        <f t="shared" si="633"/>
        <v>-37º -37' -6,503" S</v>
      </c>
      <c r="AN906" s="43" t="str">
        <f t="shared" si="634"/>
        <v>122º 23' 15,418" W</v>
      </c>
      <c r="AO906" s="43" t="str">
        <f t="shared" si="635"/>
        <v>10 S 554043 4163661</v>
      </c>
    </row>
    <row r="907" spans="5:41" x14ac:dyDescent="0.25">
      <c r="E907" s="53">
        <v>37.629572000000003</v>
      </c>
      <c r="F907" s="53">
        <v>-122.401911</v>
      </c>
      <c r="G907" s="52">
        <f t="shared" si="636"/>
        <v>-2.1363163576830648</v>
      </c>
      <c r="H907" s="52">
        <f t="shared" si="637"/>
        <v>0.65675992751626766</v>
      </c>
      <c r="I907" s="52">
        <f t="shared" si="638"/>
        <v>10</v>
      </c>
      <c r="J907" s="52">
        <f t="shared" si="639"/>
        <v>-123</v>
      </c>
      <c r="K907" s="52">
        <f t="shared" si="640"/>
        <v>1.0438622269960618E-2</v>
      </c>
      <c r="L907" s="52">
        <f t="shared" si="641"/>
        <v>8.2669738143757582E-3</v>
      </c>
      <c r="M907" s="52">
        <f t="shared" si="642"/>
        <v>8.2671621516324598E-3</v>
      </c>
      <c r="N907" s="52">
        <f t="shared" si="643"/>
        <v>2.6345267869931632E-5</v>
      </c>
      <c r="O907" s="52">
        <f t="shared" si="621"/>
        <v>6383555.8199646343</v>
      </c>
      <c r="P907" s="52">
        <f t="shared" si="622"/>
        <v>1.444551125975149E-7</v>
      </c>
      <c r="Q907" s="52">
        <f t="shared" si="644"/>
        <v>0.96708655926348264</v>
      </c>
      <c r="R907" s="52">
        <f t="shared" si="645"/>
        <v>0.60657971209006556</v>
      </c>
      <c r="S907" s="52">
        <f t="shared" si="646"/>
        <v>1.140303207148009</v>
      </c>
      <c r="T907" s="52">
        <f t="shared" si="647"/>
        <v>1.006872333383523</v>
      </c>
      <c r="U907" s="52">
        <f t="shared" si="648"/>
        <v>1.8049409674540768</v>
      </c>
      <c r="V907" s="52">
        <f t="shared" si="654"/>
        <v>5.0546225567071803E-3</v>
      </c>
      <c r="W907" s="52">
        <f t="shared" si="649"/>
        <v>4.2582015317955055E-5</v>
      </c>
      <c r="X907" s="52">
        <f t="shared" si="650"/>
        <v>1.6740578955036711E-7</v>
      </c>
      <c r="Y907" s="52">
        <f t="shared" si="623"/>
        <v>4164716.5466797817</v>
      </c>
      <c r="Z907" s="38" t="str">
        <f t="shared" si="651"/>
        <v>S</v>
      </c>
      <c r="AA907" s="38" t="str">
        <f t="shared" si="652"/>
        <v>S</v>
      </c>
      <c r="AB907" s="38" t="str">
        <f t="shared" si="653"/>
        <v>U</v>
      </c>
      <c r="AC907" s="50">
        <f t="shared" si="620"/>
        <v>552773.89360879757</v>
      </c>
      <c r="AD907" s="50">
        <f t="shared" si="624"/>
        <v>4164884.7231921153</v>
      </c>
      <c r="AE907" s="51">
        <f t="shared" si="625"/>
        <v>10</v>
      </c>
      <c r="AF907" s="51" t="str">
        <f t="shared" si="626"/>
        <v>S</v>
      </c>
      <c r="AG907" s="40">
        <f t="shared" si="627"/>
        <v>-122</v>
      </c>
      <c r="AH907" s="41">
        <f t="shared" si="628"/>
        <v>-24</v>
      </c>
      <c r="AI907" s="42">
        <f t="shared" si="629"/>
        <v>-6.88</v>
      </c>
      <c r="AJ907" s="40">
        <f t="shared" si="630"/>
        <v>37</v>
      </c>
      <c r="AK907" s="41">
        <f t="shared" si="631"/>
        <v>37</v>
      </c>
      <c r="AL907" s="42">
        <f t="shared" si="632"/>
        <v>46.459000000000003</v>
      </c>
      <c r="AM907" s="43" t="str">
        <f t="shared" si="633"/>
        <v>-37º -37' -46,459" S</v>
      </c>
      <c r="AN907" s="43" t="str">
        <f t="shared" si="634"/>
        <v>122º 24' 6,88" W</v>
      </c>
      <c r="AO907" s="43" t="str">
        <f t="shared" si="635"/>
        <v>10 S 552774 4164885</v>
      </c>
    </row>
    <row r="908" spans="5:41" x14ac:dyDescent="0.25">
      <c r="E908" s="53">
        <v>37.708236999999997</v>
      </c>
      <c r="F908" s="53">
        <v>-122.425461</v>
      </c>
      <c r="G908" s="52">
        <f t="shared" si="636"/>
        <v>-2.1367273827219098</v>
      </c>
      <c r="H908" s="52">
        <f t="shared" si="637"/>
        <v>0.65813289077234893</v>
      </c>
      <c r="I908" s="52">
        <f t="shared" si="638"/>
        <v>10</v>
      </c>
      <c r="J908" s="52">
        <f t="shared" si="639"/>
        <v>-123</v>
      </c>
      <c r="K908" s="52">
        <f t="shared" si="640"/>
        <v>1.0027597231115681E-2</v>
      </c>
      <c r="L908" s="52">
        <f t="shared" si="641"/>
        <v>7.9330563020312498E-3</v>
      </c>
      <c r="M908" s="52">
        <f t="shared" si="642"/>
        <v>7.9332227263371677E-3</v>
      </c>
      <c r="N908" s="52">
        <f t="shared" si="643"/>
        <v>2.4328826608854826E-5</v>
      </c>
      <c r="O908" s="52">
        <f t="shared" si="621"/>
        <v>6383584.2718885429</v>
      </c>
      <c r="P908" s="52">
        <f t="shared" si="622"/>
        <v>1.32739027919562E-7</v>
      </c>
      <c r="Q908" s="52">
        <f t="shared" si="644"/>
        <v>0.96778160685885273</v>
      </c>
      <c r="R908" s="52">
        <f t="shared" si="645"/>
        <v>0.6057302043588717</v>
      </c>
      <c r="S908" s="52">
        <f t="shared" si="646"/>
        <v>1.1420236942017752</v>
      </c>
      <c r="T908" s="52">
        <f t="shared" si="647"/>
        <v>1.0079503217410493</v>
      </c>
      <c r="U908" s="52">
        <f t="shared" si="648"/>
        <v>1.80629181671692</v>
      </c>
      <c r="V908" s="52">
        <f t="shared" si="654"/>
        <v>5.0546225567071803E-3</v>
      </c>
      <c r="W908" s="52">
        <f t="shared" si="649"/>
        <v>4.2582015317955055E-5</v>
      </c>
      <c r="X908" s="52">
        <f t="shared" si="650"/>
        <v>1.6740578955036711E-7</v>
      </c>
      <c r="Y908" s="52">
        <f t="shared" si="623"/>
        <v>4173444.0999692334</v>
      </c>
      <c r="Z908" s="38" t="str">
        <f t="shared" si="651"/>
        <v>S</v>
      </c>
      <c r="AA908" s="38" t="str">
        <f t="shared" si="652"/>
        <v>S</v>
      </c>
      <c r="AB908" s="38" t="str">
        <f t="shared" si="653"/>
        <v>U</v>
      </c>
      <c r="AC908" s="50">
        <f t="shared" si="620"/>
        <v>550642.39806197549</v>
      </c>
      <c r="AD908" s="50">
        <f t="shared" si="624"/>
        <v>4173599.4051047424</v>
      </c>
      <c r="AE908" s="51">
        <f t="shared" si="625"/>
        <v>10</v>
      </c>
      <c r="AF908" s="51" t="str">
        <f t="shared" si="626"/>
        <v>S</v>
      </c>
      <c r="AG908" s="40">
        <f t="shared" si="627"/>
        <v>-122</v>
      </c>
      <c r="AH908" s="41">
        <f t="shared" si="628"/>
        <v>-25</v>
      </c>
      <c r="AI908" s="42">
        <f t="shared" si="629"/>
        <v>-31.66</v>
      </c>
      <c r="AJ908" s="40">
        <f t="shared" si="630"/>
        <v>37</v>
      </c>
      <c r="AK908" s="41">
        <f t="shared" si="631"/>
        <v>42</v>
      </c>
      <c r="AL908" s="42">
        <f t="shared" si="632"/>
        <v>29.652999999999999</v>
      </c>
      <c r="AM908" s="43" t="str">
        <f t="shared" si="633"/>
        <v>-37º -42' -29,653" S</v>
      </c>
      <c r="AN908" s="43" t="str">
        <f t="shared" si="634"/>
        <v>122º 25' 31,66" W</v>
      </c>
      <c r="AO908" s="43" t="str">
        <f t="shared" si="635"/>
        <v>10 S 550642 4173599</v>
      </c>
    </row>
    <row r="909" spans="5:41" x14ac:dyDescent="0.25">
      <c r="E909" s="53">
        <v>37.630280999999997</v>
      </c>
      <c r="F909" s="53">
        <v>-122.429424</v>
      </c>
      <c r="G909" s="52">
        <f t="shared" si="636"/>
        <v>-2.1367965501201662</v>
      </c>
      <c r="H909" s="52">
        <f t="shared" si="637"/>
        <v>0.65677230190066427</v>
      </c>
      <c r="I909" s="52">
        <f t="shared" si="638"/>
        <v>10</v>
      </c>
      <c r="J909" s="52">
        <f t="shared" si="639"/>
        <v>-123</v>
      </c>
      <c r="K909" s="52">
        <f t="shared" si="640"/>
        <v>9.9584298328592169E-3</v>
      </c>
      <c r="L909" s="52">
        <f t="shared" si="641"/>
        <v>7.8866181327721697E-3</v>
      </c>
      <c r="M909" s="52">
        <f t="shared" si="642"/>
        <v>7.8867816514594999E-3</v>
      </c>
      <c r="N909" s="52">
        <f t="shared" si="643"/>
        <v>2.397727569503072E-5</v>
      </c>
      <c r="O909" s="52">
        <f t="shared" si="621"/>
        <v>6383556.0763059175</v>
      </c>
      <c r="P909" s="52">
        <f t="shared" si="622"/>
        <v>1.3146536568984692E-7</v>
      </c>
      <c r="Q909" s="52">
        <f t="shared" si="644"/>
        <v>0.96709285623241281</v>
      </c>
      <c r="R909" s="52">
        <f t="shared" si="645"/>
        <v>0.6065720883634812</v>
      </c>
      <c r="S909" s="52">
        <f t="shared" si="646"/>
        <v>1.1403187300168707</v>
      </c>
      <c r="T909" s="52">
        <f t="shared" si="647"/>
        <v>1.0068820696035232</v>
      </c>
      <c r="U909" s="52">
        <f t="shared" si="648"/>
        <v>1.8049531809154853</v>
      </c>
      <c r="V909" s="52">
        <f t="shared" si="654"/>
        <v>5.0546225567071803E-3</v>
      </c>
      <c r="W909" s="52">
        <f t="shared" si="649"/>
        <v>4.2582015317955055E-5</v>
      </c>
      <c r="X909" s="52">
        <f t="shared" si="650"/>
        <v>1.6740578955036711E-7</v>
      </c>
      <c r="Y909" s="52">
        <f t="shared" si="623"/>
        <v>4164795.2067483095</v>
      </c>
      <c r="Z909" s="38" t="str">
        <f t="shared" si="651"/>
        <v>S</v>
      </c>
      <c r="AA909" s="38" t="str">
        <f t="shared" si="652"/>
        <v>S</v>
      </c>
      <c r="AB909" s="38" t="str">
        <f t="shared" si="653"/>
        <v>U</v>
      </c>
      <c r="AC909" s="50">
        <f t="shared" si="620"/>
        <v>550345.71513991151</v>
      </c>
      <c r="AD909" s="50">
        <f t="shared" si="624"/>
        <v>4164948.2670523878</v>
      </c>
      <c r="AE909" s="51">
        <f t="shared" si="625"/>
        <v>10</v>
      </c>
      <c r="AF909" s="51" t="str">
        <f t="shared" si="626"/>
        <v>S</v>
      </c>
      <c r="AG909" s="40">
        <f t="shared" si="627"/>
        <v>-122</v>
      </c>
      <c r="AH909" s="41">
        <f t="shared" si="628"/>
        <v>-25</v>
      </c>
      <c r="AI909" s="42">
        <f t="shared" si="629"/>
        <v>-45.926000000000002</v>
      </c>
      <c r="AJ909" s="40">
        <f t="shared" si="630"/>
        <v>37</v>
      </c>
      <c r="AK909" s="41">
        <f t="shared" si="631"/>
        <v>37</v>
      </c>
      <c r="AL909" s="42">
        <f t="shared" si="632"/>
        <v>49.012</v>
      </c>
      <c r="AM909" s="43" t="str">
        <f t="shared" si="633"/>
        <v>-37º -37' -49,012" S</v>
      </c>
      <c r="AN909" s="43" t="str">
        <f t="shared" si="634"/>
        <v>122º 25' 45,926" W</v>
      </c>
      <c r="AO909" s="43" t="str">
        <f t="shared" si="635"/>
        <v>10 S 550346 4164948</v>
      </c>
    </row>
    <row r="910" spans="5:41" x14ac:dyDescent="0.25">
      <c r="E910" s="53">
        <v>37.620370000000001</v>
      </c>
      <c r="F910" s="53">
        <v>-122.38804</v>
      </c>
      <c r="G910" s="52">
        <f t="shared" si="636"/>
        <v>-2.1360742630625209</v>
      </c>
      <c r="H910" s="52">
        <f t="shared" si="637"/>
        <v>0.65659932231849916</v>
      </c>
      <c r="I910" s="52">
        <f t="shared" si="638"/>
        <v>10</v>
      </c>
      <c r="J910" s="52">
        <f t="shared" si="639"/>
        <v>-123</v>
      </c>
      <c r="K910" s="52">
        <f t="shared" si="640"/>
        <v>1.0680716890504538E-2</v>
      </c>
      <c r="L910" s="52">
        <f t="shared" si="641"/>
        <v>8.4597431227325711E-3</v>
      </c>
      <c r="M910" s="52">
        <f t="shared" si="642"/>
        <v>8.4599449449264882E-3</v>
      </c>
      <c r="N910" s="52">
        <f t="shared" si="643"/>
        <v>2.7579148189849079E-5</v>
      </c>
      <c r="O910" s="52">
        <f t="shared" si="621"/>
        <v>6383552.4931055279</v>
      </c>
      <c r="P910" s="52">
        <f t="shared" si="622"/>
        <v>1.5130824886398649E-7</v>
      </c>
      <c r="Q910" s="52">
        <f t="shared" si="644"/>
        <v>0.96700477815690355</v>
      </c>
      <c r="R910" s="52">
        <f t="shared" si="645"/>
        <v>0.60667860502293158</v>
      </c>
      <c r="S910" s="52">
        <f t="shared" si="646"/>
        <v>1.1401017113969509</v>
      </c>
      <c r="T910" s="52">
        <f t="shared" si="647"/>
        <v>1.0067459348034462</v>
      </c>
      <c r="U910" s="52">
        <f t="shared" si="648"/>
        <v>1.8047823874240445</v>
      </c>
      <c r="V910" s="52">
        <f t="shared" si="654"/>
        <v>5.0546225567071803E-3</v>
      </c>
      <c r="W910" s="52">
        <f t="shared" si="649"/>
        <v>4.2582015317955055E-5</v>
      </c>
      <c r="X910" s="52">
        <f t="shared" si="650"/>
        <v>1.6740578955036711E-7</v>
      </c>
      <c r="Y910" s="52">
        <f t="shared" si="623"/>
        <v>4163695.630824863</v>
      </c>
      <c r="Z910" s="38" t="str">
        <f t="shared" si="651"/>
        <v>S</v>
      </c>
      <c r="AA910" s="38" t="str">
        <f t="shared" si="652"/>
        <v>S</v>
      </c>
      <c r="AB910" s="38" t="str">
        <f t="shared" si="653"/>
        <v>U</v>
      </c>
      <c r="AC910" s="50">
        <f t="shared" si="620"/>
        <v>554004.50536849652</v>
      </c>
      <c r="AD910" s="50">
        <f t="shared" si="624"/>
        <v>4163871.6837916863</v>
      </c>
      <c r="AE910" s="51">
        <f t="shared" si="625"/>
        <v>10</v>
      </c>
      <c r="AF910" s="51" t="str">
        <f t="shared" si="626"/>
        <v>S</v>
      </c>
      <c r="AG910" s="40">
        <f t="shared" si="627"/>
        <v>-122</v>
      </c>
      <c r="AH910" s="41">
        <f t="shared" si="628"/>
        <v>-23</v>
      </c>
      <c r="AI910" s="42">
        <f t="shared" si="629"/>
        <v>-16.943999999999999</v>
      </c>
      <c r="AJ910" s="40">
        <f t="shared" si="630"/>
        <v>37</v>
      </c>
      <c r="AK910" s="41">
        <f t="shared" si="631"/>
        <v>37</v>
      </c>
      <c r="AL910" s="42">
        <f t="shared" si="632"/>
        <v>13.332000000000001</v>
      </c>
      <c r="AM910" s="43" t="str">
        <f t="shared" si="633"/>
        <v>-37º -37' -13,332" S</v>
      </c>
      <c r="AN910" s="43" t="str">
        <f t="shared" si="634"/>
        <v>122º 23' 16,944" W</v>
      </c>
      <c r="AO910" s="43" t="str">
        <f t="shared" si="635"/>
        <v>10 S 554005 4163872</v>
      </c>
    </row>
    <row r="911" spans="5:41" x14ac:dyDescent="0.25">
      <c r="E911" s="53">
        <v>37.634495000000001</v>
      </c>
      <c r="F911" s="53">
        <v>-122.43777799999999</v>
      </c>
      <c r="G911" s="52">
        <f t="shared" si="636"/>
        <v>-2.1369423549258779</v>
      </c>
      <c r="H911" s="52">
        <f t="shared" si="637"/>
        <v>0.65684585007534335</v>
      </c>
      <c r="I911" s="52">
        <f t="shared" si="638"/>
        <v>10</v>
      </c>
      <c r="J911" s="52">
        <f t="shared" si="639"/>
        <v>-123</v>
      </c>
      <c r="K911" s="52">
        <f t="shared" si="640"/>
        <v>9.8126250271475257E-3</v>
      </c>
      <c r="L911" s="52">
        <f t="shared" si="641"/>
        <v>7.7707105121454494E-3</v>
      </c>
      <c r="M911" s="52">
        <f t="shared" si="642"/>
        <v>7.7708669265230202E-3</v>
      </c>
      <c r="N911" s="52">
        <f t="shared" si="643"/>
        <v>2.3281181674161822E-5</v>
      </c>
      <c r="O911" s="52">
        <f t="shared" si="621"/>
        <v>6383557.5999265583</v>
      </c>
      <c r="P911" s="52">
        <f t="shared" si="622"/>
        <v>1.2761490708410982E-7</v>
      </c>
      <c r="Q911" s="52">
        <f t="shared" si="644"/>
        <v>0.96713027056370005</v>
      </c>
      <c r="R911" s="52">
        <f t="shared" si="645"/>
        <v>0.60652676378519521</v>
      </c>
      <c r="S911" s="52">
        <f t="shared" si="646"/>
        <v>1.1404109853571933</v>
      </c>
      <c r="T911" s="52">
        <f t="shared" si="647"/>
        <v>1.0069399299641937</v>
      </c>
      <c r="U911" s="52">
        <f t="shared" si="648"/>
        <v>1.8050257582064864</v>
      </c>
      <c r="V911" s="52">
        <f t="shared" si="654"/>
        <v>5.0546225567071803E-3</v>
      </c>
      <c r="W911" s="52">
        <f t="shared" si="649"/>
        <v>4.2582015317955055E-5</v>
      </c>
      <c r="X911" s="52">
        <f t="shared" si="650"/>
        <v>1.6740578955036711E-7</v>
      </c>
      <c r="Y911" s="52">
        <f t="shared" si="623"/>
        <v>4165262.729551435</v>
      </c>
      <c r="Z911" s="38" t="str">
        <f t="shared" si="651"/>
        <v>S</v>
      </c>
      <c r="AA911" s="38" t="str">
        <f t="shared" si="652"/>
        <v>S</v>
      </c>
      <c r="AB911" s="38" t="str">
        <f t="shared" si="653"/>
        <v>U</v>
      </c>
      <c r="AC911" s="50">
        <f t="shared" si="620"/>
        <v>549605.77873696946</v>
      </c>
      <c r="AD911" s="50">
        <f t="shared" si="624"/>
        <v>4165411.346334612</v>
      </c>
      <c r="AE911" s="51">
        <f t="shared" si="625"/>
        <v>10</v>
      </c>
      <c r="AF911" s="51" t="str">
        <f t="shared" si="626"/>
        <v>S</v>
      </c>
      <c r="AG911" s="40">
        <f t="shared" si="627"/>
        <v>-122</v>
      </c>
      <c r="AH911" s="41">
        <f t="shared" si="628"/>
        <v>-26</v>
      </c>
      <c r="AI911" s="42">
        <f t="shared" si="629"/>
        <v>-16.001000000000001</v>
      </c>
      <c r="AJ911" s="40">
        <f t="shared" si="630"/>
        <v>37</v>
      </c>
      <c r="AK911" s="41">
        <f t="shared" si="631"/>
        <v>38</v>
      </c>
      <c r="AL911" s="42">
        <f t="shared" si="632"/>
        <v>4.1820000000000004</v>
      </c>
      <c r="AM911" s="43" t="str">
        <f t="shared" si="633"/>
        <v>-37º -38' -4,182" S</v>
      </c>
      <c r="AN911" s="43" t="str">
        <f t="shared" si="634"/>
        <v>122º 26' 16,001" W</v>
      </c>
      <c r="AO911" s="43" t="str">
        <f t="shared" si="635"/>
        <v>10 S 549606 4165411</v>
      </c>
    </row>
    <row r="912" spans="5:41" x14ac:dyDescent="0.25">
      <c r="E912" s="53">
        <v>37.631962999999999</v>
      </c>
      <c r="F912" s="53">
        <v>-122.419968</v>
      </c>
      <c r="G912" s="52">
        <f t="shared" si="636"/>
        <v>-2.1366315117860974</v>
      </c>
      <c r="H912" s="52">
        <f t="shared" si="637"/>
        <v>0.65680165833868276</v>
      </c>
      <c r="I912" s="52">
        <f t="shared" si="638"/>
        <v>10</v>
      </c>
      <c r="J912" s="52">
        <f t="shared" si="639"/>
        <v>-123</v>
      </c>
      <c r="K912" s="52">
        <f t="shared" si="640"/>
        <v>1.0123468166927996E-2</v>
      </c>
      <c r="L912" s="52">
        <f t="shared" si="641"/>
        <v>8.0171350163377193E-3</v>
      </c>
      <c r="M912" s="52">
        <f t="shared" si="642"/>
        <v>8.0173067886204364E-3</v>
      </c>
      <c r="N912" s="52">
        <f t="shared" si="643"/>
        <v>2.477900041353287E-5</v>
      </c>
      <c r="O912" s="52">
        <f t="shared" si="621"/>
        <v>6383556.6844453532</v>
      </c>
      <c r="P912" s="52">
        <f t="shared" si="622"/>
        <v>1.3584669138355862E-7</v>
      </c>
      <c r="Q912" s="52">
        <f t="shared" si="644"/>
        <v>0.96710779251133139</v>
      </c>
      <c r="R912" s="52">
        <f t="shared" si="645"/>
        <v>0.60655399978389191</v>
      </c>
      <c r="S912" s="52">
        <f t="shared" si="646"/>
        <v>1.1403555545943485</v>
      </c>
      <c r="T912" s="52">
        <f t="shared" si="647"/>
        <v>1.0069051658917343</v>
      </c>
      <c r="U912" s="52">
        <f t="shared" si="648"/>
        <v>1.8049821527905616</v>
      </c>
      <c r="V912" s="52">
        <f t="shared" si="654"/>
        <v>5.0546225567071803E-3</v>
      </c>
      <c r="W912" s="52">
        <f t="shared" si="649"/>
        <v>4.2582015317955055E-5</v>
      </c>
      <c r="X912" s="52">
        <f t="shared" si="650"/>
        <v>1.6740578955036711E-7</v>
      </c>
      <c r="Y912" s="52">
        <f t="shared" si="623"/>
        <v>4164981.8164269258</v>
      </c>
      <c r="Z912" s="38" t="str">
        <f t="shared" si="651"/>
        <v>S</v>
      </c>
      <c r="AA912" s="38" t="str">
        <f t="shared" si="652"/>
        <v>S</v>
      </c>
      <c r="AB912" s="38" t="str">
        <f t="shared" si="653"/>
        <v>U</v>
      </c>
      <c r="AC912" s="50">
        <f t="shared" si="620"/>
        <v>551178.93465924333</v>
      </c>
      <c r="AD912" s="50">
        <f t="shared" si="624"/>
        <v>4165139.9946021377</v>
      </c>
      <c r="AE912" s="51">
        <f t="shared" si="625"/>
        <v>10</v>
      </c>
      <c r="AF912" s="51" t="str">
        <f t="shared" si="626"/>
        <v>S</v>
      </c>
      <c r="AG912" s="40">
        <f t="shared" si="627"/>
        <v>-122</v>
      </c>
      <c r="AH912" s="41">
        <f t="shared" si="628"/>
        <v>-25</v>
      </c>
      <c r="AI912" s="42">
        <f t="shared" si="629"/>
        <v>-11.885</v>
      </c>
      <c r="AJ912" s="40">
        <f t="shared" si="630"/>
        <v>37</v>
      </c>
      <c r="AK912" s="41">
        <f t="shared" si="631"/>
        <v>37</v>
      </c>
      <c r="AL912" s="42">
        <f t="shared" si="632"/>
        <v>55.067</v>
      </c>
      <c r="AM912" s="43" t="str">
        <f t="shared" si="633"/>
        <v>-37º -37' -55,067" S</v>
      </c>
      <c r="AN912" s="43" t="str">
        <f t="shared" si="634"/>
        <v>122º 25' 11,885" W</v>
      </c>
      <c r="AO912" s="43" t="str">
        <f t="shared" si="635"/>
        <v>10 S 551179 4165140</v>
      </c>
    </row>
    <row r="913" spans="5:41" x14ac:dyDescent="0.25">
      <c r="E913" s="53">
        <v>37.614688999999998</v>
      </c>
      <c r="F913" s="53">
        <v>-122.38726200000001</v>
      </c>
      <c r="G913" s="52">
        <f t="shared" si="636"/>
        <v>-2.1360606844009404</v>
      </c>
      <c r="H913" s="52">
        <f t="shared" si="637"/>
        <v>0.65650017016369333</v>
      </c>
      <c r="I913" s="52">
        <f t="shared" si="638"/>
        <v>10</v>
      </c>
      <c r="J913" s="52">
        <f t="shared" si="639"/>
        <v>-123</v>
      </c>
      <c r="K913" s="52">
        <f t="shared" si="640"/>
        <v>1.0694295552085009E-2</v>
      </c>
      <c r="L913" s="52">
        <f t="shared" si="641"/>
        <v>8.4711450149361905E-3</v>
      </c>
      <c r="M913" s="52">
        <f t="shared" si="642"/>
        <v>8.4713476542909606E-3</v>
      </c>
      <c r="N913" s="52">
        <f t="shared" si="643"/>
        <v>2.7647873843128501E-5</v>
      </c>
      <c r="O913" s="52">
        <f t="shared" si="621"/>
        <v>6383550.4393596509</v>
      </c>
      <c r="P913" s="52">
        <f t="shared" si="622"/>
        <v>1.5173959020031766E-7</v>
      </c>
      <c r="Q913" s="52">
        <f t="shared" si="644"/>
        <v>0.96695423948750669</v>
      </c>
      <c r="R913" s="52">
        <f t="shared" si="645"/>
        <v>0.60673960785455117</v>
      </c>
      <c r="S913" s="52">
        <f t="shared" si="646"/>
        <v>1.1399772899074467</v>
      </c>
      <c r="T913" s="52">
        <f t="shared" si="647"/>
        <v>1.0066678693942228</v>
      </c>
      <c r="U913" s="52">
        <f t="shared" si="648"/>
        <v>1.8046844267236326</v>
      </c>
      <c r="V913" s="52">
        <f t="shared" si="654"/>
        <v>5.0546225567071803E-3</v>
      </c>
      <c r="W913" s="52">
        <f t="shared" si="649"/>
        <v>4.2582015317955055E-5</v>
      </c>
      <c r="X913" s="52">
        <f t="shared" si="650"/>
        <v>1.6740578955036711E-7</v>
      </c>
      <c r="Y913" s="52">
        <f t="shared" si="623"/>
        <v>4163065.3530983948</v>
      </c>
      <c r="Z913" s="38" t="str">
        <f t="shared" si="651"/>
        <v>S</v>
      </c>
      <c r="AA913" s="38" t="str">
        <f t="shared" si="652"/>
        <v>S</v>
      </c>
      <c r="AB913" s="38" t="str">
        <f t="shared" si="653"/>
        <v>U</v>
      </c>
      <c r="AC913" s="50">
        <f t="shared" si="620"/>
        <v>554077.27777573862</v>
      </c>
      <c r="AD913" s="50">
        <f t="shared" si="624"/>
        <v>4163241.8447223944</v>
      </c>
      <c r="AE913" s="51">
        <f t="shared" si="625"/>
        <v>10</v>
      </c>
      <c r="AF913" s="51" t="str">
        <f t="shared" si="626"/>
        <v>S</v>
      </c>
      <c r="AG913" s="40">
        <f t="shared" si="627"/>
        <v>-122</v>
      </c>
      <c r="AH913" s="41">
        <f t="shared" si="628"/>
        <v>-23</v>
      </c>
      <c r="AI913" s="42">
        <f t="shared" si="629"/>
        <v>-14.143000000000001</v>
      </c>
      <c r="AJ913" s="40">
        <f t="shared" si="630"/>
        <v>37</v>
      </c>
      <c r="AK913" s="41">
        <f t="shared" si="631"/>
        <v>36</v>
      </c>
      <c r="AL913" s="42">
        <f t="shared" si="632"/>
        <v>52.88</v>
      </c>
      <c r="AM913" s="43" t="str">
        <f t="shared" si="633"/>
        <v>-37º -36' -52,88" S</v>
      </c>
      <c r="AN913" s="43" t="str">
        <f t="shared" si="634"/>
        <v>122º 23' 14,143" W</v>
      </c>
      <c r="AO913" s="43" t="str">
        <f t="shared" si="635"/>
        <v>10 S 554077 4163242</v>
      </c>
    </row>
    <row r="914" spans="5:41" x14ac:dyDescent="0.25">
      <c r="E914" s="53">
        <v>37.608147000000002</v>
      </c>
      <c r="F914" s="53">
        <v>-122.40667000000001</v>
      </c>
      <c r="G914" s="52">
        <f t="shared" si="636"/>
        <v>-2.1363994179021675</v>
      </c>
      <c r="H914" s="52">
        <f t="shared" si="637"/>
        <v>0.65638599072402792</v>
      </c>
      <c r="I914" s="52">
        <f t="shared" si="638"/>
        <v>10</v>
      </c>
      <c r="J914" s="52">
        <f t="shared" si="639"/>
        <v>-123</v>
      </c>
      <c r="K914" s="52">
        <f t="shared" si="640"/>
        <v>1.0355562050857969E-2</v>
      </c>
      <c r="L914" s="52">
        <f t="shared" si="641"/>
        <v>8.2035594322668864E-3</v>
      </c>
      <c r="M914" s="52">
        <f t="shared" si="642"/>
        <v>8.2037434684716255E-3</v>
      </c>
      <c r="N914" s="52">
        <f t="shared" si="643"/>
        <v>2.5922557913671262E-5</v>
      </c>
      <c r="O914" s="52">
        <f t="shared" si="621"/>
        <v>6383548.0744879991</v>
      </c>
      <c r="P914" s="52">
        <f t="shared" si="622"/>
        <v>1.4232934353160844E-7</v>
      </c>
      <c r="Q914" s="52">
        <f t="shared" si="644"/>
        <v>0.96689599418115524</v>
      </c>
      <c r="R914" s="52">
        <f t="shared" si="645"/>
        <v>0.60680980856916922</v>
      </c>
      <c r="S914" s="52">
        <f t="shared" si="646"/>
        <v>1.1398339878146055</v>
      </c>
      <c r="T914" s="52">
        <f t="shared" si="647"/>
        <v>1.0065779430032464</v>
      </c>
      <c r="U914" s="52">
        <f t="shared" si="648"/>
        <v>1.8045715636711179</v>
      </c>
      <c r="V914" s="52">
        <f t="shared" si="654"/>
        <v>5.0546225567071803E-3</v>
      </c>
      <c r="W914" s="52">
        <f t="shared" si="649"/>
        <v>4.2582015317955055E-5</v>
      </c>
      <c r="X914" s="52">
        <f t="shared" si="650"/>
        <v>1.6740578955036711E-7</v>
      </c>
      <c r="Y914" s="52">
        <f t="shared" si="623"/>
        <v>4162339.5526045701</v>
      </c>
      <c r="Z914" s="38" t="str">
        <f t="shared" si="651"/>
        <v>S</v>
      </c>
      <c r="AA914" s="38" t="str">
        <f t="shared" si="652"/>
        <v>S</v>
      </c>
      <c r="AB914" s="38" t="str">
        <f t="shared" si="653"/>
        <v>U</v>
      </c>
      <c r="AC914" s="50">
        <f t="shared" si="620"/>
        <v>552368.99330630363</v>
      </c>
      <c r="AD914" s="50">
        <f t="shared" si="624"/>
        <v>4162505.0305227782</v>
      </c>
      <c r="AE914" s="51">
        <f t="shared" si="625"/>
        <v>10</v>
      </c>
      <c r="AF914" s="51" t="str">
        <f t="shared" si="626"/>
        <v>S</v>
      </c>
      <c r="AG914" s="40">
        <f t="shared" si="627"/>
        <v>-122</v>
      </c>
      <c r="AH914" s="41">
        <f t="shared" si="628"/>
        <v>-24</v>
      </c>
      <c r="AI914" s="42">
        <f t="shared" si="629"/>
        <v>-24.012</v>
      </c>
      <c r="AJ914" s="40">
        <f t="shared" si="630"/>
        <v>37</v>
      </c>
      <c r="AK914" s="41">
        <f t="shared" si="631"/>
        <v>36</v>
      </c>
      <c r="AL914" s="42">
        <f t="shared" si="632"/>
        <v>29.329000000000001</v>
      </c>
      <c r="AM914" s="43" t="str">
        <f t="shared" si="633"/>
        <v>-37º -36' -29,329" S</v>
      </c>
      <c r="AN914" s="43" t="str">
        <f t="shared" si="634"/>
        <v>122º 24' 24,012" W</v>
      </c>
      <c r="AO914" s="43" t="str">
        <f t="shared" si="635"/>
        <v>10 S 552369 4162505</v>
      </c>
    </row>
    <row r="915" spans="5:41" x14ac:dyDescent="0.25">
      <c r="E915" s="53">
        <v>37.647953999999999</v>
      </c>
      <c r="F915" s="53">
        <v>-122.48119</v>
      </c>
      <c r="G915" s="52">
        <f t="shared" si="636"/>
        <v>-2.1377000372607533</v>
      </c>
      <c r="H915" s="52">
        <f t="shared" si="637"/>
        <v>0.65708075393936927</v>
      </c>
      <c r="I915" s="52">
        <f t="shared" si="638"/>
        <v>10</v>
      </c>
      <c r="J915" s="52">
        <f t="shared" si="639"/>
        <v>-123</v>
      </c>
      <c r="K915" s="52">
        <f t="shared" si="640"/>
        <v>9.0549426922721388E-3</v>
      </c>
      <c r="L915" s="52">
        <f t="shared" si="641"/>
        <v>7.1694127960290873E-3</v>
      </c>
      <c r="M915" s="52">
        <f t="shared" si="642"/>
        <v>7.1695356369035398E-3</v>
      </c>
      <c r="N915" s="52">
        <f t="shared" si="643"/>
        <v>1.9827053852838894E-5</v>
      </c>
      <c r="O915" s="52">
        <f t="shared" si="621"/>
        <v>6383562.4665861223</v>
      </c>
      <c r="P915" s="52">
        <f t="shared" si="622"/>
        <v>1.0858933122132204E-7</v>
      </c>
      <c r="Q915" s="52">
        <f t="shared" si="644"/>
        <v>0.96724962720262753</v>
      </c>
      <c r="R915" s="52">
        <f t="shared" si="645"/>
        <v>0.60638186130729022</v>
      </c>
      <c r="S915" s="52">
        <f t="shared" si="646"/>
        <v>1.140705567540683</v>
      </c>
      <c r="T915" s="52">
        <f t="shared" si="647"/>
        <v>1.0071246409823349</v>
      </c>
      <c r="U915" s="52">
        <f t="shared" si="648"/>
        <v>1.8052573958445259</v>
      </c>
      <c r="V915" s="52">
        <f t="shared" si="654"/>
        <v>5.0546225567071803E-3</v>
      </c>
      <c r="W915" s="52">
        <f t="shared" si="649"/>
        <v>4.2582015317955055E-5</v>
      </c>
      <c r="X915" s="52">
        <f t="shared" si="650"/>
        <v>1.6740578955036711E-7</v>
      </c>
      <c r="Y915" s="52">
        <f t="shared" si="623"/>
        <v>4166755.9423790704</v>
      </c>
      <c r="Z915" s="38" t="str">
        <f t="shared" si="651"/>
        <v>S</v>
      </c>
      <c r="AA915" s="38" t="str">
        <f t="shared" si="652"/>
        <v>S</v>
      </c>
      <c r="AB915" s="38" t="str">
        <f t="shared" si="653"/>
        <v>U</v>
      </c>
      <c r="AC915" s="50">
        <f t="shared" si="620"/>
        <v>545767.18025119812</v>
      </c>
      <c r="AD915" s="50">
        <f t="shared" si="624"/>
        <v>4166882.5096296123</v>
      </c>
      <c r="AE915" s="51">
        <f t="shared" si="625"/>
        <v>10</v>
      </c>
      <c r="AF915" s="51" t="str">
        <f t="shared" si="626"/>
        <v>S</v>
      </c>
      <c r="AG915" s="40">
        <f t="shared" si="627"/>
        <v>-122</v>
      </c>
      <c r="AH915" s="41">
        <f t="shared" si="628"/>
        <v>-28</v>
      </c>
      <c r="AI915" s="42">
        <f t="shared" si="629"/>
        <v>-52.283999999999999</v>
      </c>
      <c r="AJ915" s="40">
        <f t="shared" si="630"/>
        <v>37</v>
      </c>
      <c r="AK915" s="41">
        <f t="shared" si="631"/>
        <v>38</v>
      </c>
      <c r="AL915" s="42">
        <f t="shared" si="632"/>
        <v>52.634</v>
      </c>
      <c r="AM915" s="43" t="str">
        <f t="shared" si="633"/>
        <v>-37º -38' -52,634" S</v>
      </c>
      <c r="AN915" s="43" t="str">
        <f t="shared" si="634"/>
        <v>122º 28' 52,284" W</v>
      </c>
      <c r="AO915" s="43" t="str">
        <f t="shared" si="635"/>
        <v>10 S 545767 4166883</v>
      </c>
    </row>
    <row r="916" spans="5:41" x14ac:dyDescent="0.25">
      <c r="E916" s="53">
        <v>37.634712999999998</v>
      </c>
      <c r="F916" s="53">
        <v>-122.395706</v>
      </c>
      <c r="G916" s="52">
        <f t="shared" si="636"/>
        <v>-2.1362080600029785</v>
      </c>
      <c r="H916" s="52">
        <f t="shared" si="637"/>
        <v>0.65684965489311264</v>
      </c>
      <c r="I916" s="52">
        <f t="shared" si="638"/>
        <v>10</v>
      </c>
      <c r="J916" s="52">
        <f t="shared" si="639"/>
        <v>-123</v>
      </c>
      <c r="K916" s="52">
        <f t="shared" si="640"/>
        <v>1.0546919950046973E-2</v>
      </c>
      <c r="L916" s="52">
        <f t="shared" si="641"/>
        <v>8.3521602882301177E-3</v>
      </c>
      <c r="M916" s="52">
        <f t="shared" si="642"/>
        <v>8.3523545079772707E-3</v>
      </c>
      <c r="N916" s="52">
        <f t="shared" si="643"/>
        <v>2.689603593919454E-5</v>
      </c>
      <c r="O916" s="52">
        <f t="shared" si="621"/>
        <v>6383557.6787486225</v>
      </c>
      <c r="P916" s="52">
        <f t="shared" si="622"/>
        <v>1.4742724679765591E-7</v>
      </c>
      <c r="Q916" s="52">
        <f t="shared" si="644"/>
        <v>0.96713220552461698</v>
      </c>
      <c r="R916" s="52">
        <f t="shared" si="645"/>
        <v>0.60652441846537075</v>
      </c>
      <c r="S916" s="52">
        <f t="shared" si="646"/>
        <v>1.140415757655421</v>
      </c>
      <c r="T916" s="52">
        <f t="shared" si="647"/>
        <v>1.0069429228579085</v>
      </c>
      <c r="U916" s="52">
        <f t="shared" si="648"/>
        <v>1.8050295121264472</v>
      </c>
      <c r="V916" s="52">
        <f t="shared" si="654"/>
        <v>5.0546225567071803E-3</v>
      </c>
      <c r="W916" s="52">
        <f t="shared" si="649"/>
        <v>4.2582015317955055E-5</v>
      </c>
      <c r="X916" s="52">
        <f t="shared" si="650"/>
        <v>1.6740578955036711E-7</v>
      </c>
      <c r="Y916" s="52">
        <f t="shared" si="623"/>
        <v>4165286.9156001909</v>
      </c>
      <c r="Z916" s="38" t="str">
        <f t="shared" si="651"/>
        <v>S</v>
      </c>
      <c r="AA916" s="38" t="str">
        <f t="shared" si="652"/>
        <v>S</v>
      </c>
      <c r="AB916" s="38" t="str">
        <f t="shared" si="653"/>
        <v>U</v>
      </c>
      <c r="AC916" s="50">
        <f t="shared" si="620"/>
        <v>553317.73937519139</v>
      </c>
      <c r="AD916" s="50">
        <f t="shared" si="624"/>
        <v>4165458.6080222507</v>
      </c>
      <c r="AE916" s="51">
        <f t="shared" si="625"/>
        <v>10</v>
      </c>
      <c r="AF916" s="51" t="str">
        <f t="shared" si="626"/>
        <v>S</v>
      </c>
      <c r="AG916" s="40">
        <f t="shared" si="627"/>
        <v>-122</v>
      </c>
      <c r="AH916" s="41">
        <f t="shared" si="628"/>
        <v>-23</v>
      </c>
      <c r="AI916" s="42">
        <f t="shared" si="629"/>
        <v>-44.542000000000002</v>
      </c>
      <c r="AJ916" s="40">
        <f t="shared" si="630"/>
        <v>37</v>
      </c>
      <c r="AK916" s="41">
        <f t="shared" si="631"/>
        <v>38</v>
      </c>
      <c r="AL916" s="42">
        <f t="shared" si="632"/>
        <v>4.9669999999999996</v>
      </c>
      <c r="AM916" s="43" t="str">
        <f t="shared" si="633"/>
        <v>-37º -38' -4,967" S</v>
      </c>
      <c r="AN916" s="43" t="str">
        <f t="shared" si="634"/>
        <v>122º 23' 44,542" W</v>
      </c>
      <c r="AO916" s="43" t="str">
        <f t="shared" si="635"/>
        <v>10 S 553318 4165459</v>
      </c>
    </row>
    <row r="917" spans="5:41" x14ac:dyDescent="0.25">
      <c r="E917" s="53">
        <v>37.630006000000002</v>
      </c>
      <c r="F917" s="53">
        <v>-122.40037700000001</v>
      </c>
      <c r="G917" s="52">
        <f t="shared" si="636"/>
        <v>-2.1362895843323395</v>
      </c>
      <c r="H917" s="52">
        <f t="shared" si="637"/>
        <v>0.6567675022452214</v>
      </c>
      <c r="I917" s="52">
        <f t="shared" si="638"/>
        <v>10</v>
      </c>
      <c r="J917" s="52">
        <f t="shared" si="639"/>
        <v>-123</v>
      </c>
      <c r="K917" s="52">
        <f t="shared" si="640"/>
        <v>1.0465395620685936E-2</v>
      </c>
      <c r="L917" s="52">
        <f t="shared" si="641"/>
        <v>8.2881280710512886E-3</v>
      </c>
      <c r="M917" s="52">
        <f t="shared" si="642"/>
        <v>8.2883178578523828E-3</v>
      </c>
      <c r="N917" s="52">
        <f t="shared" si="643"/>
        <v>2.6480692693620078E-5</v>
      </c>
      <c r="O917" s="52">
        <f t="shared" si="621"/>
        <v>6383555.9768785601</v>
      </c>
      <c r="P917" s="52">
        <f t="shared" si="622"/>
        <v>1.4519368540947716E-7</v>
      </c>
      <c r="Q917" s="52">
        <f t="shared" si="644"/>
        <v>0.96709041389588324</v>
      </c>
      <c r="R917" s="52">
        <f t="shared" si="645"/>
        <v>0.60657504545108221</v>
      </c>
      <c r="S917" s="52">
        <f t="shared" si="646"/>
        <v>1.1403127091931631</v>
      </c>
      <c r="T917" s="52">
        <f t="shared" si="647"/>
        <v>1.0068782932576428</v>
      </c>
      <c r="U917" s="52">
        <f t="shared" si="648"/>
        <v>1.8049484437602714</v>
      </c>
      <c r="V917" s="52">
        <f t="shared" si="654"/>
        <v>5.0546225567071803E-3</v>
      </c>
      <c r="W917" s="52">
        <f t="shared" si="649"/>
        <v>4.2582015317955055E-5</v>
      </c>
      <c r="X917" s="52">
        <f t="shared" si="650"/>
        <v>1.6740578955036711E-7</v>
      </c>
      <c r="Y917" s="52">
        <f t="shared" si="623"/>
        <v>4164764.6968475445</v>
      </c>
      <c r="Z917" s="38" t="str">
        <f t="shared" si="651"/>
        <v>S</v>
      </c>
      <c r="AA917" s="38" t="str">
        <f t="shared" si="652"/>
        <v>S</v>
      </c>
      <c r="AB917" s="38" t="str">
        <f t="shared" si="653"/>
        <v>U</v>
      </c>
      <c r="AC917" s="50">
        <f t="shared" si="620"/>
        <v>552908.94356044428</v>
      </c>
      <c r="AD917" s="50">
        <f t="shared" si="624"/>
        <v>4164933.7378562046</v>
      </c>
      <c r="AE917" s="51">
        <f t="shared" si="625"/>
        <v>10</v>
      </c>
      <c r="AF917" s="51" t="str">
        <f t="shared" si="626"/>
        <v>S</v>
      </c>
      <c r="AG917" s="40">
        <f t="shared" si="627"/>
        <v>-122</v>
      </c>
      <c r="AH917" s="41">
        <f t="shared" si="628"/>
        <v>-24</v>
      </c>
      <c r="AI917" s="42">
        <f t="shared" si="629"/>
        <v>-1.357</v>
      </c>
      <c r="AJ917" s="40">
        <f t="shared" si="630"/>
        <v>37</v>
      </c>
      <c r="AK917" s="41">
        <f t="shared" si="631"/>
        <v>37</v>
      </c>
      <c r="AL917" s="42">
        <f t="shared" si="632"/>
        <v>48.021999999999998</v>
      </c>
      <c r="AM917" s="43" t="str">
        <f t="shared" si="633"/>
        <v>-37º -37' -48,022" S</v>
      </c>
      <c r="AN917" s="43" t="str">
        <f t="shared" si="634"/>
        <v>122º 24' 1,357" W</v>
      </c>
      <c r="AO917" s="43" t="str">
        <f t="shared" si="635"/>
        <v>10 S 552909 4164934</v>
      </c>
    </row>
    <row r="918" spans="5:41" x14ac:dyDescent="0.25">
      <c r="E918" s="53">
        <v>37.641753999999999</v>
      </c>
      <c r="F918" s="53">
        <v>-122.421875</v>
      </c>
      <c r="G918" s="52">
        <f t="shared" si="636"/>
        <v>-2.1366647952149331</v>
      </c>
      <c r="H918" s="52">
        <f t="shared" si="637"/>
        <v>0.65697254352574552</v>
      </c>
      <c r="I918" s="52">
        <f t="shared" si="638"/>
        <v>10</v>
      </c>
      <c r="J918" s="52">
        <f t="shared" si="639"/>
        <v>-123</v>
      </c>
      <c r="K918" s="52">
        <f t="shared" si="640"/>
        <v>1.0090184738092312E-2</v>
      </c>
      <c r="L918" s="52">
        <f t="shared" si="641"/>
        <v>7.9897246680388379E-3</v>
      </c>
      <c r="M918" s="52">
        <f t="shared" si="642"/>
        <v>7.9898946844405485E-3</v>
      </c>
      <c r="N918" s="52">
        <f t="shared" si="643"/>
        <v>2.4618541305865271E-5</v>
      </c>
      <c r="O918" s="52">
        <f t="shared" si="621"/>
        <v>6383560.2246430339</v>
      </c>
      <c r="P918" s="52">
        <f t="shared" si="622"/>
        <v>1.3488377503575285E-7</v>
      </c>
      <c r="Q918" s="52">
        <f t="shared" si="644"/>
        <v>0.96719467109629764</v>
      </c>
      <c r="R918" s="52">
        <f t="shared" si="645"/>
        <v>0.60644863857002396</v>
      </c>
      <c r="S918" s="52">
        <f t="shared" si="646"/>
        <v>1.1405698790738943</v>
      </c>
      <c r="T918" s="52">
        <f t="shared" si="647"/>
        <v>1.0070395689479268</v>
      </c>
      <c r="U918" s="52">
        <f t="shared" si="648"/>
        <v>1.8051507213241864</v>
      </c>
      <c r="V918" s="52">
        <f t="shared" si="654"/>
        <v>5.0546225567071803E-3</v>
      </c>
      <c r="W918" s="52">
        <f t="shared" si="649"/>
        <v>4.2582015317955055E-5</v>
      </c>
      <c r="X918" s="52">
        <f t="shared" si="650"/>
        <v>1.6740578955036711E-7</v>
      </c>
      <c r="Y918" s="52">
        <f t="shared" si="623"/>
        <v>4166068.0810787235</v>
      </c>
      <c r="Z918" s="38" t="str">
        <f t="shared" si="651"/>
        <v>S</v>
      </c>
      <c r="AA918" s="38" t="str">
        <f t="shared" si="652"/>
        <v>S</v>
      </c>
      <c r="AB918" s="38" t="str">
        <f t="shared" si="653"/>
        <v>U</v>
      </c>
      <c r="AC918" s="50">
        <f t="shared" si="620"/>
        <v>551003.97619988432</v>
      </c>
      <c r="AD918" s="50">
        <f t="shared" si="624"/>
        <v>4166225.2350409897</v>
      </c>
      <c r="AE918" s="51">
        <f t="shared" si="625"/>
        <v>10</v>
      </c>
      <c r="AF918" s="51" t="str">
        <f t="shared" si="626"/>
        <v>S</v>
      </c>
      <c r="AG918" s="40">
        <f t="shared" si="627"/>
        <v>-122</v>
      </c>
      <c r="AH918" s="41">
        <f t="shared" si="628"/>
        <v>-25</v>
      </c>
      <c r="AI918" s="42">
        <f t="shared" si="629"/>
        <v>-18.75</v>
      </c>
      <c r="AJ918" s="40">
        <f t="shared" si="630"/>
        <v>37</v>
      </c>
      <c r="AK918" s="41">
        <f t="shared" si="631"/>
        <v>38</v>
      </c>
      <c r="AL918" s="42">
        <f t="shared" si="632"/>
        <v>30.314</v>
      </c>
      <c r="AM918" s="43" t="str">
        <f t="shared" si="633"/>
        <v>-37º -38' -30,314" S</v>
      </c>
      <c r="AN918" s="43" t="str">
        <f t="shared" si="634"/>
        <v>122º 25' 18,75" W</v>
      </c>
      <c r="AO918" s="43" t="str">
        <f t="shared" si="635"/>
        <v>10 S 551004 4166225</v>
      </c>
    </row>
    <row r="919" spans="5:41" x14ac:dyDescent="0.25">
      <c r="E919" s="53">
        <v>37.619247000000001</v>
      </c>
      <c r="F919" s="53">
        <v>-122.389225</v>
      </c>
      <c r="G919" s="52">
        <f t="shared" si="636"/>
        <v>-2.1360949452141567</v>
      </c>
      <c r="H919" s="52">
        <f t="shared" si="637"/>
        <v>0.65657972227099926</v>
      </c>
      <c r="I919" s="52">
        <f t="shared" si="638"/>
        <v>10</v>
      </c>
      <c r="J919" s="52">
        <f t="shared" si="639"/>
        <v>-123</v>
      </c>
      <c r="K919" s="52">
        <f t="shared" si="640"/>
        <v>1.0660034738868784E-2</v>
      </c>
      <c r="L919" s="52">
        <f t="shared" si="641"/>
        <v>8.4434898250195737E-3</v>
      </c>
      <c r="M919" s="52">
        <f t="shared" si="642"/>
        <v>8.4436904861600205E-3</v>
      </c>
      <c r="N919" s="52">
        <f t="shared" si="643"/>
        <v>2.7472156516883395E-5</v>
      </c>
      <c r="O919" s="52">
        <f t="shared" si="621"/>
        <v>6383552.0871196324</v>
      </c>
      <c r="P919" s="52">
        <f t="shared" si="622"/>
        <v>1.5073193074150028E-7</v>
      </c>
      <c r="Q919" s="52">
        <f t="shared" si="644"/>
        <v>0.96699479086686391</v>
      </c>
      <c r="R919" s="52">
        <f t="shared" si="645"/>
        <v>0.60669066689171813</v>
      </c>
      <c r="S919" s="52">
        <f t="shared" si="646"/>
        <v>1.1400771177044313</v>
      </c>
      <c r="T919" s="52">
        <f t="shared" si="647"/>
        <v>1.0067305050012529</v>
      </c>
      <c r="U919" s="52">
        <f t="shared" si="648"/>
        <v>1.8047630264602079</v>
      </c>
      <c r="V919" s="52">
        <f t="shared" si="654"/>
        <v>5.0546225567071803E-3</v>
      </c>
      <c r="W919" s="52">
        <f t="shared" si="649"/>
        <v>4.2582015317955055E-5</v>
      </c>
      <c r="X919" s="52">
        <f t="shared" si="650"/>
        <v>1.6740578955036711E-7</v>
      </c>
      <c r="Y919" s="52">
        <f t="shared" si="623"/>
        <v>4163571.0397034264</v>
      </c>
      <c r="Z919" s="38" t="str">
        <f t="shared" si="651"/>
        <v>S</v>
      </c>
      <c r="AA919" s="38" t="str">
        <f t="shared" si="652"/>
        <v>S</v>
      </c>
      <c r="AB919" s="38" t="str">
        <f t="shared" si="653"/>
        <v>U</v>
      </c>
      <c r="AC919" s="50">
        <f t="shared" si="620"/>
        <v>553900.7407341064</v>
      </c>
      <c r="AD919" s="50">
        <f t="shared" si="624"/>
        <v>4163746.4096719315</v>
      </c>
      <c r="AE919" s="51">
        <f t="shared" si="625"/>
        <v>10</v>
      </c>
      <c r="AF919" s="51" t="str">
        <f t="shared" si="626"/>
        <v>S</v>
      </c>
      <c r="AG919" s="40">
        <f t="shared" si="627"/>
        <v>-122</v>
      </c>
      <c r="AH919" s="41">
        <f t="shared" si="628"/>
        <v>-23</v>
      </c>
      <c r="AI919" s="42">
        <f t="shared" si="629"/>
        <v>-21.21</v>
      </c>
      <c r="AJ919" s="40">
        <f t="shared" si="630"/>
        <v>37</v>
      </c>
      <c r="AK919" s="41">
        <f t="shared" si="631"/>
        <v>37</v>
      </c>
      <c r="AL919" s="42">
        <f t="shared" si="632"/>
        <v>9.2889999999999997</v>
      </c>
      <c r="AM919" s="43" t="str">
        <f t="shared" si="633"/>
        <v>-37º -37' -9,289" S</v>
      </c>
      <c r="AN919" s="43" t="str">
        <f t="shared" si="634"/>
        <v>122º 23' 21,21" W</v>
      </c>
      <c r="AO919" s="43" t="str">
        <f t="shared" si="635"/>
        <v>10 S 553901 4163746</v>
      </c>
    </row>
    <row r="920" spans="5:41" x14ac:dyDescent="0.25">
      <c r="E920" s="53">
        <v>37.616500854492003</v>
      </c>
      <c r="F920" s="53">
        <v>-122.38838195801</v>
      </c>
      <c r="G920" s="52">
        <f t="shared" si="636"/>
        <v>-2.1360802313556988</v>
      </c>
      <c r="H920" s="52">
        <f t="shared" si="637"/>
        <v>0.65653179299014586</v>
      </c>
      <c r="I920" s="52">
        <f t="shared" si="638"/>
        <v>10</v>
      </c>
      <c r="J920" s="52">
        <f t="shared" si="639"/>
        <v>-123</v>
      </c>
      <c r="K920" s="52">
        <f t="shared" si="640"/>
        <v>1.0674748597326644E-2</v>
      </c>
      <c r="L920" s="52">
        <f t="shared" si="641"/>
        <v>8.455456074070845E-3</v>
      </c>
      <c r="M920" s="52">
        <f t="shared" si="642"/>
        <v>8.4556575895859132E-3</v>
      </c>
      <c r="N920" s="52">
        <f t="shared" si="643"/>
        <v>2.7547353653845086E-5</v>
      </c>
      <c r="O920" s="52">
        <f t="shared" si="621"/>
        <v>6383551.0943537075</v>
      </c>
      <c r="P920" s="52">
        <f t="shared" si="622"/>
        <v>1.5117065964496837E-7</v>
      </c>
      <c r="Q920" s="52">
        <f t="shared" si="644"/>
        <v>0.96697036203232278</v>
      </c>
      <c r="R920" s="52">
        <f t="shared" si="645"/>
        <v>0.60672015625021314</v>
      </c>
      <c r="S920" s="52">
        <f t="shared" si="646"/>
        <v>1.1400169740063073</v>
      </c>
      <c r="T920" s="52">
        <f t="shared" si="647"/>
        <v>1.0066927695672838</v>
      </c>
      <c r="U920" s="52">
        <f t="shared" si="648"/>
        <v>1.804715674434247</v>
      </c>
      <c r="V920" s="52">
        <f t="shared" si="654"/>
        <v>5.0546225567071803E-3</v>
      </c>
      <c r="W920" s="52">
        <f t="shared" si="649"/>
        <v>4.2582015317955055E-5</v>
      </c>
      <c r="X920" s="52">
        <f t="shared" si="650"/>
        <v>1.6740578955036711E-7</v>
      </c>
      <c r="Y920" s="52">
        <f t="shared" si="623"/>
        <v>4163266.3689678861</v>
      </c>
      <c r="Z920" s="38" t="str">
        <f t="shared" si="651"/>
        <v>S</v>
      </c>
      <c r="AA920" s="38" t="str">
        <f t="shared" si="652"/>
        <v>S</v>
      </c>
      <c r="AB920" s="38" t="str">
        <f t="shared" si="653"/>
        <v>U</v>
      </c>
      <c r="AC920" s="50">
        <f t="shared" si="620"/>
        <v>553977.12497940043</v>
      </c>
      <c r="AD920" s="50">
        <f t="shared" si="624"/>
        <v>4163442.2189340331</v>
      </c>
      <c r="AE920" s="51">
        <f t="shared" si="625"/>
        <v>10</v>
      </c>
      <c r="AF920" s="51" t="str">
        <f t="shared" si="626"/>
        <v>S</v>
      </c>
      <c r="AG920" s="40">
        <f t="shared" si="627"/>
        <v>-122</v>
      </c>
      <c r="AH920" s="41">
        <f t="shared" si="628"/>
        <v>-23</v>
      </c>
      <c r="AI920" s="42">
        <f t="shared" si="629"/>
        <v>-18.175000000000001</v>
      </c>
      <c r="AJ920" s="40">
        <f t="shared" si="630"/>
        <v>37</v>
      </c>
      <c r="AK920" s="41">
        <f t="shared" si="631"/>
        <v>36</v>
      </c>
      <c r="AL920" s="42">
        <f t="shared" si="632"/>
        <v>59.402999999999999</v>
      </c>
      <c r="AM920" s="43" t="str">
        <f t="shared" si="633"/>
        <v>-37º -36' -59,403" S</v>
      </c>
      <c r="AN920" s="43" t="str">
        <f t="shared" si="634"/>
        <v>122º 23' 18,175" W</v>
      </c>
      <c r="AO920" s="43" t="str">
        <f t="shared" si="635"/>
        <v>10 S 553977 4163442</v>
      </c>
    </row>
    <row r="921" spans="5:41" x14ac:dyDescent="0.25">
      <c r="E921" s="53">
        <v>37.611606000000002</v>
      </c>
      <c r="F921" s="53">
        <v>-122.39252399999999</v>
      </c>
      <c r="G921" s="52">
        <f t="shared" si="636"/>
        <v>-2.1361525236261802</v>
      </c>
      <c r="H921" s="52">
        <f t="shared" si="637"/>
        <v>0.65644636166285442</v>
      </c>
      <c r="I921" s="52">
        <f t="shared" si="638"/>
        <v>10</v>
      </c>
      <c r="J921" s="52">
        <f t="shared" si="639"/>
        <v>-123</v>
      </c>
      <c r="K921" s="52">
        <f t="shared" si="640"/>
        <v>1.06024563268452E-2</v>
      </c>
      <c r="L921" s="52">
        <f t="shared" si="641"/>
        <v>8.3987484269584019E-3</v>
      </c>
      <c r="M921" s="52">
        <f t="shared" si="642"/>
        <v>8.3989459150189179E-3</v>
      </c>
      <c r="N921" s="52">
        <f t="shared" si="643"/>
        <v>2.7174267042684441E-5</v>
      </c>
      <c r="O921" s="52">
        <f t="shared" si="621"/>
        <v>6383549.3248659857</v>
      </c>
      <c r="P921" s="52">
        <f t="shared" si="622"/>
        <v>1.4916930826091514E-7</v>
      </c>
      <c r="Q921" s="52">
        <f t="shared" si="644"/>
        <v>0.96692679693442496</v>
      </c>
      <c r="R921" s="52">
        <f t="shared" si="645"/>
        <v>0.60677269717221405</v>
      </c>
      <c r="S921" s="52">
        <f t="shared" si="646"/>
        <v>1.139909760130067</v>
      </c>
      <c r="T921" s="52">
        <f t="shared" si="647"/>
        <v>1.0066254943906037</v>
      </c>
      <c r="U921" s="52">
        <f t="shared" si="648"/>
        <v>1.8046312460083269</v>
      </c>
      <c r="V921" s="52">
        <f t="shared" si="654"/>
        <v>5.0546225567071803E-3</v>
      </c>
      <c r="W921" s="52">
        <f t="shared" si="649"/>
        <v>4.2582015317955055E-5</v>
      </c>
      <c r="X921" s="52">
        <f t="shared" si="650"/>
        <v>1.6740578955036711E-7</v>
      </c>
      <c r="Y921" s="52">
        <f t="shared" si="623"/>
        <v>4162723.3103622412</v>
      </c>
      <c r="Z921" s="38" t="str">
        <f t="shared" si="651"/>
        <v>S</v>
      </c>
      <c r="AA921" s="38" t="str">
        <f t="shared" si="652"/>
        <v>S</v>
      </c>
      <c r="AB921" s="38" t="str">
        <f t="shared" si="653"/>
        <v>U</v>
      </c>
      <c r="AC921" s="50">
        <f t="shared" si="620"/>
        <v>553615.08819131332</v>
      </c>
      <c r="AD921" s="50">
        <f t="shared" si="624"/>
        <v>4162896.7786621517</v>
      </c>
      <c r="AE921" s="51">
        <f t="shared" si="625"/>
        <v>10</v>
      </c>
      <c r="AF921" s="51" t="str">
        <f t="shared" si="626"/>
        <v>S</v>
      </c>
      <c r="AG921" s="40">
        <f t="shared" si="627"/>
        <v>-122</v>
      </c>
      <c r="AH921" s="41">
        <f t="shared" si="628"/>
        <v>-23</v>
      </c>
      <c r="AI921" s="42">
        <f t="shared" si="629"/>
        <v>-33.085999999999999</v>
      </c>
      <c r="AJ921" s="40">
        <f t="shared" si="630"/>
        <v>37</v>
      </c>
      <c r="AK921" s="41">
        <f t="shared" si="631"/>
        <v>36</v>
      </c>
      <c r="AL921" s="42">
        <f t="shared" si="632"/>
        <v>41.781999999999996</v>
      </c>
      <c r="AM921" s="43" t="str">
        <f t="shared" si="633"/>
        <v>-37º -36' -41,782" S</v>
      </c>
      <c r="AN921" s="43" t="str">
        <f t="shared" si="634"/>
        <v>122º 23' 33,086" W</v>
      </c>
      <c r="AO921" s="43" t="str">
        <f t="shared" si="635"/>
        <v>10 S 553615 4162897</v>
      </c>
    </row>
    <row r="922" spans="5:41" x14ac:dyDescent="0.25">
      <c r="E922" s="53">
        <v>37.615127563477003</v>
      </c>
      <c r="F922" s="53">
        <v>-122.38426208496</v>
      </c>
      <c r="G922" s="52">
        <f t="shared" si="636"/>
        <v>-2.1360083260062122</v>
      </c>
      <c r="H922" s="52">
        <f t="shared" si="637"/>
        <v>0.65650782454034606</v>
      </c>
      <c r="I922" s="52">
        <f t="shared" si="638"/>
        <v>10</v>
      </c>
      <c r="J922" s="52">
        <f t="shared" si="639"/>
        <v>-123</v>
      </c>
      <c r="K922" s="52">
        <f t="shared" si="640"/>
        <v>1.0746653946813289E-2</v>
      </c>
      <c r="L922" s="52">
        <f t="shared" si="641"/>
        <v>8.5125672481754563E-3</v>
      </c>
      <c r="M922" s="52">
        <f t="shared" si="642"/>
        <v>8.5127728747759583E-3</v>
      </c>
      <c r="N922" s="52">
        <f t="shared" si="643"/>
        <v>2.7919379910978925E-5</v>
      </c>
      <c r="O922" s="52">
        <f t="shared" si="621"/>
        <v>6383550.5979014235</v>
      </c>
      <c r="P922" s="52">
        <f t="shared" si="622"/>
        <v>1.5322543629295695E-7</v>
      </c>
      <c r="Q922" s="52">
        <f t="shared" si="644"/>
        <v>0.96695814234074218</v>
      </c>
      <c r="R922" s="52">
        <f t="shared" si="645"/>
        <v>0.60673489990803331</v>
      </c>
      <c r="S922" s="52">
        <f t="shared" si="646"/>
        <v>1.1399868957107171</v>
      </c>
      <c r="T922" s="52">
        <f t="shared" si="647"/>
        <v>1.0066738967600461</v>
      </c>
      <c r="U922" s="52">
        <f t="shared" si="648"/>
        <v>1.8046919907217172</v>
      </c>
      <c r="V922" s="52">
        <f t="shared" si="654"/>
        <v>5.0546225567071803E-3</v>
      </c>
      <c r="W922" s="52">
        <f t="shared" si="649"/>
        <v>4.2582015317955055E-5</v>
      </c>
      <c r="X922" s="52">
        <f t="shared" si="650"/>
        <v>1.6740578955036711E-7</v>
      </c>
      <c r="Y922" s="52">
        <f t="shared" si="623"/>
        <v>4163114.0094384933</v>
      </c>
      <c r="Z922" s="38" t="str">
        <f t="shared" si="651"/>
        <v>S</v>
      </c>
      <c r="AA922" s="38" t="str">
        <f t="shared" si="652"/>
        <v>S</v>
      </c>
      <c r="AB922" s="38" t="str">
        <f t="shared" si="653"/>
        <v>U</v>
      </c>
      <c r="AC922" s="50">
        <f t="shared" si="620"/>
        <v>554341.71915008617</v>
      </c>
      <c r="AD922" s="50">
        <f t="shared" si="624"/>
        <v>4163292.2342401254</v>
      </c>
      <c r="AE922" s="51">
        <f t="shared" si="625"/>
        <v>10</v>
      </c>
      <c r="AF922" s="51" t="str">
        <f t="shared" si="626"/>
        <v>S</v>
      </c>
      <c r="AG922" s="40">
        <f t="shared" si="627"/>
        <v>-122</v>
      </c>
      <c r="AH922" s="41">
        <f t="shared" si="628"/>
        <v>-23</v>
      </c>
      <c r="AI922" s="42">
        <f t="shared" si="629"/>
        <v>-3.3439999999999999</v>
      </c>
      <c r="AJ922" s="40">
        <f t="shared" si="630"/>
        <v>37</v>
      </c>
      <c r="AK922" s="41">
        <f t="shared" si="631"/>
        <v>36</v>
      </c>
      <c r="AL922" s="42">
        <f t="shared" si="632"/>
        <v>54.459000000000003</v>
      </c>
      <c r="AM922" s="43" t="str">
        <f t="shared" si="633"/>
        <v>-37º -36' -54,459" S</v>
      </c>
      <c r="AN922" s="43" t="str">
        <f t="shared" si="634"/>
        <v>122º 23' 3,344" W</v>
      </c>
      <c r="AO922" s="43" t="str">
        <f t="shared" si="635"/>
        <v>10 S 554342 4163292</v>
      </c>
    </row>
    <row r="923" spans="5:41" x14ac:dyDescent="0.25">
      <c r="E923" s="53">
        <v>37.604954999999997</v>
      </c>
      <c r="F923" s="53">
        <v>-122.3806</v>
      </c>
      <c r="G923" s="52">
        <f t="shared" si="636"/>
        <v>-2.1359444105661725</v>
      </c>
      <c r="H923" s="52">
        <f t="shared" si="637"/>
        <v>0.65633027981430414</v>
      </c>
      <c r="I923" s="52">
        <f t="shared" si="638"/>
        <v>10</v>
      </c>
      <c r="J923" s="52">
        <f t="shared" si="639"/>
        <v>-123</v>
      </c>
      <c r="K923" s="52">
        <f t="shared" si="640"/>
        <v>1.0810569386852986E-2</v>
      </c>
      <c r="L923" s="52">
        <f t="shared" si="641"/>
        <v>8.5643648818490882E-3</v>
      </c>
      <c r="M923" s="52">
        <f t="shared" si="642"/>
        <v>8.5645742850639171E-3</v>
      </c>
      <c r="N923" s="52">
        <f t="shared" si="643"/>
        <v>2.8249829562065898E-5</v>
      </c>
      <c r="O923" s="52">
        <f t="shared" si="621"/>
        <v>6383546.9206626108</v>
      </c>
      <c r="P923" s="52">
        <f t="shared" si="622"/>
        <v>1.5513833940850171E-7</v>
      </c>
      <c r="Q923" s="52">
        <f t="shared" si="644"/>
        <v>0.96686755658464818</v>
      </c>
      <c r="R923" s="52">
        <f t="shared" si="645"/>
        <v>0.60684404270449888</v>
      </c>
      <c r="S923" s="52">
        <f t="shared" si="646"/>
        <v>1.1397640581066282</v>
      </c>
      <c r="T923" s="52">
        <f t="shared" si="647"/>
        <v>1.0065340542560959</v>
      </c>
      <c r="U923" s="52">
        <f t="shared" si="648"/>
        <v>1.8045164734331249</v>
      </c>
      <c r="V923" s="52">
        <f t="shared" si="654"/>
        <v>5.0546225567071803E-3</v>
      </c>
      <c r="W923" s="52">
        <f t="shared" si="649"/>
        <v>4.2582015317955055E-5</v>
      </c>
      <c r="X923" s="52">
        <f t="shared" si="650"/>
        <v>1.6740578955036711E-7</v>
      </c>
      <c r="Y923" s="52">
        <f t="shared" si="623"/>
        <v>4161985.4172849786</v>
      </c>
      <c r="Z923" s="38" t="str">
        <f t="shared" si="651"/>
        <v>S</v>
      </c>
      <c r="AA923" s="38" t="str">
        <f t="shared" si="652"/>
        <v>S</v>
      </c>
      <c r="AB923" s="38" t="str">
        <f t="shared" si="653"/>
        <v>U</v>
      </c>
      <c r="AC923" s="50">
        <f t="shared" ref="AC923:AC986" si="655">M923*O923*(1+P923/3)+500000</f>
        <v>554672.36463146575</v>
      </c>
      <c r="AD923" s="50">
        <f t="shared" si="624"/>
        <v>4162165.7514254656</v>
      </c>
      <c r="AE923" s="51">
        <f t="shared" si="625"/>
        <v>10</v>
      </c>
      <c r="AF923" s="51" t="str">
        <f t="shared" si="626"/>
        <v>S</v>
      </c>
      <c r="AG923" s="40">
        <f t="shared" si="627"/>
        <v>-122</v>
      </c>
      <c r="AH923" s="41">
        <f t="shared" si="628"/>
        <v>-22</v>
      </c>
      <c r="AI923" s="42">
        <f t="shared" si="629"/>
        <v>-50.16</v>
      </c>
      <c r="AJ923" s="40">
        <f t="shared" si="630"/>
        <v>37</v>
      </c>
      <c r="AK923" s="41">
        <f t="shared" si="631"/>
        <v>36</v>
      </c>
      <c r="AL923" s="42">
        <f t="shared" si="632"/>
        <v>17.838000000000001</v>
      </c>
      <c r="AM923" s="43" t="str">
        <f t="shared" si="633"/>
        <v>-37º -36' -17,838" S</v>
      </c>
      <c r="AN923" s="43" t="str">
        <f t="shared" si="634"/>
        <v>122º 22' 50,16" W</v>
      </c>
      <c r="AO923" s="43" t="str">
        <f t="shared" si="635"/>
        <v>10 S 554672 4162166</v>
      </c>
    </row>
    <row r="924" spans="5:41" x14ac:dyDescent="0.25">
      <c r="E924" s="53">
        <v>37.617874</v>
      </c>
      <c r="F924" s="53">
        <v>-122.384458</v>
      </c>
      <c r="G924" s="52">
        <f t="shared" si="636"/>
        <v>-2.1360117453687142</v>
      </c>
      <c r="H924" s="52">
        <f t="shared" si="637"/>
        <v>0.65655575890036932</v>
      </c>
      <c r="I924" s="52">
        <f t="shared" si="638"/>
        <v>10</v>
      </c>
      <c r="J924" s="52">
        <f t="shared" si="639"/>
        <v>-123</v>
      </c>
      <c r="K924" s="52">
        <f t="shared" si="640"/>
        <v>1.0743234584311256E-2</v>
      </c>
      <c r="L924" s="52">
        <f t="shared" si="641"/>
        <v>8.5095445120240507E-3</v>
      </c>
      <c r="M924" s="52">
        <f t="shared" si="642"/>
        <v>8.5097499196475027E-3</v>
      </c>
      <c r="N924" s="52">
        <f t="shared" si="643"/>
        <v>2.7902320552497528E-5</v>
      </c>
      <c r="O924" s="52">
        <f t="shared" si="621"/>
        <v>6383551.5907597803</v>
      </c>
      <c r="P924" s="52">
        <f t="shared" si="622"/>
        <v>1.5310532166513799E-7</v>
      </c>
      <c r="Q924" s="52">
        <f t="shared" si="644"/>
        <v>0.96698257820747358</v>
      </c>
      <c r="R924" s="52">
        <f t="shared" si="645"/>
        <v>0.60670541191114102</v>
      </c>
      <c r="S924" s="52">
        <f t="shared" si="646"/>
        <v>1.1400470480041061</v>
      </c>
      <c r="T924" s="52">
        <f t="shared" si="647"/>
        <v>1.0067116389808648</v>
      </c>
      <c r="U924" s="52">
        <f t="shared" si="648"/>
        <v>1.8047393530134175</v>
      </c>
      <c r="V924" s="52">
        <f t="shared" si="654"/>
        <v>5.0546225567071803E-3</v>
      </c>
      <c r="W924" s="52">
        <f t="shared" si="649"/>
        <v>4.2582015317955055E-5</v>
      </c>
      <c r="X924" s="52">
        <f t="shared" si="650"/>
        <v>1.6740578955036711E-7</v>
      </c>
      <c r="Y924" s="52">
        <f t="shared" si="623"/>
        <v>4163418.7123895697</v>
      </c>
      <c r="Z924" s="38" t="str">
        <f t="shared" si="651"/>
        <v>S</v>
      </c>
      <c r="AA924" s="38" t="str">
        <f t="shared" si="652"/>
        <v>S</v>
      </c>
      <c r="AB924" s="38" t="str">
        <f t="shared" si="653"/>
        <v>U</v>
      </c>
      <c r="AC924" s="50">
        <f t="shared" si="655"/>
        <v>554322.43040888465</v>
      </c>
      <c r="AD924" s="50">
        <f t="shared" si="624"/>
        <v>4163596.8283195891</v>
      </c>
      <c r="AE924" s="51">
        <f t="shared" si="625"/>
        <v>10</v>
      </c>
      <c r="AF924" s="51" t="str">
        <f t="shared" si="626"/>
        <v>S</v>
      </c>
      <c r="AG924" s="40">
        <f t="shared" si="627"/>
        <v>-122</v>
      </c>
      <c r="AH924" s="41">
        <f t="shared" si="628"/>
        <v>-23</v>
      </c>
      <c r="AI924" s="42">
        <f t="shared" si="629"/>
        <v>-4.0490000000000004</v>
      </c>
      <c r="AJ924" s="40">
        <f t="shared" si="630"/>
        <v>37</v>
      </c>
      <c r="AK924" s="41">
        <f t="shared" si="631"/>
        <v>37</v>
      </c>
      <c r="AL924" s="42">
        <f t="shared" si="632"/>
        <v>4.3460000000000001</v>
      </c>
      <c r="AM924" s="43" t="str">
        <f t="shared" si="633"/>
        <v>-37º -37' -4,346" S</v>
      </c>
      <c r="AN924" s="43" t="str">
        <f t="shared" si="634"/>
        <v>122º 23' 4,049" W</v>
      </c>
      <c r="AO924" s="43" t="str">
        <f t="shared" si="635"/>
        <v>10 S 554322 4163597</v>
      </c>
    </row>
    <row r="925" spans="5:41" x14ac:dyDescent="0.25">
      <c r="E925" s="53">
        <v>37.605514999999997</v>
      </c>
      <c r="F925" s="53">
        <v>-122.398338</v>
      </c>
      <c r="G925" s="52">
        <f t="shared" si="636"/>
        <v>-2.136253997068891</v>
      </c>
      <c r="H925" s="52">
        <f t="shared" si="637"/>
        <v>0.65634005365811532</v>
      </c>
      <c r="I925" s="52">
        <f t="shared" si="638"/>
        <v>10</v>
      </c>
      <c r="J925" s="52">
        <f t="shared" si="639"/>
        <v>-123</v>
      </c>
      <c r="K925" s="52">
        <f t="shared" si="640"/>
        <v>1.050098288413448E-2</v>
      </c>
      <c r="L925" s="52">
        <f t="shared" si="641"/>
        <v>8.3190503353473659E-3</v>
      </c>
      <c r="M925" s="52">
        <f t="shared" si="642"/>
        <v>8.3192422543754592E-3</v>
      </c>
      <c r="N925" s="52">
        <f t="shared" si="643"/>
        <v>2.6655091436733613E-5</v>
      </c>
      <c r="O925" s="52">
        <f t="shared" si="621"/>
        <v>6383547.123085619</v>
      </c>
      <c r="P925" s="52">
        <f t="shared" si="622"/>
        <v>1.4637556363420556E-7</v>
      </c>
      <c r="Q925" s="52">
        <f t="shared" si="644"/>
        <v>0.96687254650488863</v>
      </c>
      <c r="R925" s="52">
        <f t="shared" si="645"/>
        <v>0.6068380375931588</v>
      </c>
      <c r="S925" s="52">
        <f t="shared" si="646"/>
        <v>1.1397763269105596</v>
      </c>
      <c r="T925" s="52">
        <f t="shared" si="647"/>
        <v>1.0065417545812094</v>
      </c>
      <c r="U925" s="52">
        <f t="shared" si="648"/>
        <v>1.8045261394131484</v>
      </c>
      <c r="V925" s="52">
        <f t="shared" si="654"/>
        <v>5.0546225567071803E-3</v>
      </c>
      <c r="W925" s="52">
        <f t="shared" si="649"/>
        <v>4.2582015317955055E-5</v>
      </c>
      <c r="X925" s="52">
        <f t="shared" si="650"/>
        <v>1.6740578955036711E-7</v>
      </c>
      <c r="Y925" s="52">
        <f t="shared" si="623"/>
        <v>4162047.546274527</v>
      </c>
      <c r="Z925" s="38" t="str">
        <f t="shared" si="651"/>
        <v>S</v>
      </c>
      <c r="AA925" s="38" t="str">
        <f t="shared" si="652"/>
        <v>S</v>
      </c>
      <c r="AB925" s="38" t="str">
        <f t="shared" si="653"/>
        <v>U</v>
      </c>
      <c r="AC925" s="50">
        <f t="shared" si="655"/>
        <v>553106.27755032445</v>
      </c>
      <c r="AD925" s="50">
        <f t="shared" si="624"/>
        <v>4162217.7003316898</v>
      </c>
      <c r="AE925" s="51">
        <f t="shared" si="625"/>
        <v>10</v>
      </c>
      <c r="AF925" s="51" t="str">
        <f t="shared" si="626"/>
        <v>S</v>
      </c>
      <c r="AG925" s="40">
        <f t="shared" si="627"/>
        <v>-122</v>
      </c>
      <c r="AH925" s="41">
        <f t="shared" si="628"/>
        <v>-23</v>
      </c>
      <c r="AI925" s="42">
        <f t="shared" si="629"/>
        <v>-54.017000000000003</v>
      </c>
      <c r="AJ925" s="40">
        <f t="shared" si="630"/>
        <v>37</v>
      </c>
      <c r="AK925" s="41">
        <f t="shared" si="631"/>
        <v>36</v>
      </c>
      <c r="AL925" s="42">
        <f t="shared" si="632"/>
        <v>19.853999999999999</v>
      </c>
      <c r="AM925" s="43" t="str">
        <f t="shared" si="633"/>
        <v>-37º -36' -19,854" S</v>
      </c>
      <c r="AN925" s="43" t="str">
        <f t="shared" si="634"/>
        <v>122º 23' 54,017" W</v>
      </c>
      <c r="AO925" s="43" t="str">
        <f t="shared" si="635"/>
        <v>10 S 553106 4162218</v>
      </c>
    </row>
    <row r="926" spans="5:41" x14ac:dyDescent="0.25">
      <c r="E926" s="53">
        <v>37.655765000000002</v>
      </c>
      <c r="F926" s="53">
        <v>-122.467783</v>
      </c>
      <c r="G926" s="52">
        <f t="shared" si="636"/>
        <v>-2.1374660409679387</v>
      </c>
      <c r="H926" s="52">
        <f t="shared" si="637"/>
        <v>0.65721708160724257</v>
      </c>
      <c r="I926" s="52">
        <f t="shared" si="638"/>
        <v>10</v>
      </c>
      <c r="J926" s="52">
        <f t="shared" si="639"/>
        <v>-123</v>
      </c>
      <c r="K926" s="52">
        <f t="shared" si="640"/>
        <v>9.2889389850867587E-3</v>
      </c>
      <c r="L926" s="52">
        <f t="shared" si="641"/>
        <v>7.3539047360654548E-3</v>
      </c>
      <c r="M926" s="52">
        <f t="shared" si="642"/>
        <v>7.3540373065478278E-3</v>
      </c>
      <c r="N926" s="52">
        <f t="shared" si="643"/>
        <v>2.0866541709629871E-5</v>
      </c>
      <c r="O926" s="52">
        <f t="shared" si="621"/>
        <v>6383565.2912574168</v>
      </c>
      <c r="P926" s="52">
        <f t="shared" si="622"/>
        <v>1.1422611321888033E-7</v>
      </c>
      <c r="Q926" s="52">
        <f t="shared" si="644"/>
        <v>0.9673187985414039</v>
      </c>
      <c r="R926" s="52">
        <f t="shared" si="645"/>
        <v>0.60629766774418026</v>
      </c>
      <c r="S926" s="52">
        <f t="shared" si="646"/>
        <v>1.1408764808779446</v>
      </c>
      <c r="T926" s="52">
        <f t="shared" si="647"/>
        <v>1.0072317775945034</v>
      </c>
      <c r="U926" s="52">
        <f t="shared" si="648"/>
        <v>1.8053917124975525</v>
      </c>
      <c r="V926" s="52">
        <f t="shared" si="654"/>
        <v>5.0546225567071803E-3</v>
      </c>
      <c r="W926" s="52">
        <f t="shared" si="649"/>
        <v>4.2582015317955055E-5</v>
      </c>
      <c r="X926" s="52">
        <f t="shared" si="650"/>
        <v>1.6740578955036711E-7</v>
      </c>
      <c r="Y926" s="52">
        <f t="shared" si="623"/>
        <v>4167622.537703855</v>
      </c>
      <c r="Z926" s="38" t="str">
        <f t="shared" si="651"/>
        <v>S</v>
      </c>
      <c r="AA926" s="38" t="str">
        <f t="shared" si="652"/>
        <v>S</v>
      </c>
      <c r="AB926" s="38" t="str">
        <f t="shared" si="653"/>
        <v>U</v>
      </c>
      <c r="AC926" s="50">
        <f t="shared" si="655"/>
        <v>546944.97908813832</v>
      </c>
      <c r="AD926" s="50">
        <f t="shared" si="624"/>
        <v>4167755.7406504764</v>
      </c>
      <c r="AE926" s="51">
        <f t="shared" si="625"/>
        <v>10</v>
      </c>
      <c r="AF926" s="51" t="str">
        <f t="shared" si="626"/>
        <v>S</v>
      </c>
      <c r="AG926" s="40">
        <f t="shared" si="627"/>
        <v>-122</v>
      </c>
      <c r="AH926" s="41">
        <f t="shared" si="628"/>
        <v>-28</v>
      </c>
      <c r="AI926" s="42">
        <f t="shared" si="629"/>
        <v>-4.0190000000000001</v>
      </c>
      <c r="AJ926" s="40">
        <f t="shared" si="630"/>
        <v>37</v>
      </c>
      <c r="AK926" s="41">
        <f t="shared" si="631"/>
        <v>39</v>
      </c>
      <c r="AL926" s="42">
        <f t="shared" si="632"/>
        <v>20.754000000000001</v>
      </c>
      <c r="AM926" s="43" t="str">
        <f t="shared" si="633"/>
        <v>-37º -39' -20,754" S</v>
      </c>
      <c r="AN926" s="43" t="str">
        <f t="shared" si="634"/>
        <v>122º 28' 4,019" W</v>
      </c>
      <c r="AO926" s="43" t="str">
        <f t="shared" si="635"/>
        <v>10 S 546945 4167756</v>
      </c>
    </row>
    <row r="927" spans="5:41" x14ac:dyDescent="0.25">
      <c r="E927" s="53">
        <v>37.604807999999998</v>
      </c>
      <c r="F927" s="53">
        <v>-122.42618400000001</v>
      </c>
      <c r="G927" s="52">
        <f t="shared" si="636"/>
        <v>-2.1367400014524014</v>
      </c>
      <c r="H927" s="52">
        <f t="shared" si="637"/>
        <v>0.65632771418030378</v>
      </c>
      <c r="I927" s="52">
        <f t="shared" si="638"/>
        <v>10</v>
      </c>
      <c r="J927" s="52">
        <f t="shared" si="639"/>
        <v>-123</v>
      </c>
      <c r="K927" s="52">
        <f t="shared" si="640"/>
        <v>1.001497850062405E-2</v>
      </c>
      <c r="L927" s="52">
        <f t="shared" si="641"/>
        <v>7.9341183103925263E-3</v>
      </c>
      <c r="M927" s="52">
        <f t="shared" si="642"/>
        <v>7.9342848015473023E-3</v>
      </c>
      <c r="N927" s="52">
        <f t="shared" si="643"/>
        <v>2.4244681909868504E-5</v>
      </c>
      <c r="O927" s="52">
        <f t="shared" si="621"/>
        <v>6383546.8675267501</v>
      </c>
      <c r="P927" s="52">
        <f t="shared" si="622"/>
        <v>1.3314500081152137E-7</v>
      </c>
      <c r="Q927" s="52">
        <f t="shared" si="644"/>
        <v>0.96686624666936571</v>
      </c>
      <c r="R927" s="52">
        <f t="shared" si="645"/>
        <v>0.6068456189843604</v>
      </c>
      <c r="S927" s="52">
        <f t="shared" si="646"/>
        <v>1.1397608375149866</v>
      </c>
      <c r="T927" s="52">
        <f t="shared" si="647"/>
        <v>1.00653203288233</v>
      </c>
      <c r="U927" s="52">
        <f t="shared" si="648"/>
        <v>1.8045139360410205</v>
      </c>
      <c r="V927" s="52">
        <f t="shared" si="654"/>
        <v>5.0546225567071803E-3</v>
      </c>
      <c r="W927" s="52">
        <f t="shared" si="649"/>
        <v>4.2582015317955055E-5</v>
      </c>
      <c r="X927" s="52">
        <f t="shared" si="650"/>
        <v>1.6740578955036711E-7</v>
      </c>
      <c r="Y927" s="52">
        <f t="shared" si="623"/>
        <v>4161969.1084262021</v>
      </c>
      <c r="Z927" s="38" t="str">
        <f t="shared" si="651"/>
        <v>S</v>
      </c>
      <c r="AA927" s="38" t="str">
        <f t="shared" si="652"/>
        <v>S</v>
      </c>
      <c r="AB927" s="38" t="str">
        <f t="shared" si="653"/>
        <v>U</v>
      </c>
      <c r="AC927" s="50">
        <f t="shared" si="655"/>
        <v>550648.88113886409</v>
      </c>
      <c r="AD927" s="50">
        <f t="shared" si="624"/>
        <v>4162123.8755100686</v>
      </c>
      <c r="AE927" s="51">
        <f t="shared" si="625"/>
        <v>10</v>
      </c>
      <c r="AF927" s="51" t="str">
        <f t="shared" si="626"/>
        <v>S</v>
      </c>
      <c r="AG927" s="40">
        <f t="shared" si="627"/>
        <v>-122</v>
      </c>
      <c r="AH927" s="41">
        <f t="shared" si="628"/>
        <v>-25</v>
      </c>
      <c r="AI927" s="42">
        <f t="shared" si="629"/>
        <v>-34.262</v>
      </c>
      <c r="AJ927" s="40">
        <f t="shared" si="630"/>
        <v>37</v>
      </c>
      <c r="AK927" s="41">
        <f t="shared" si="631"/>
        <v>36</v>
      </c>
      <c r="AL927" s="42">
        <f t="shared" si="632"/>
        <v>17.309000000000001</v>
      </c>
      <c r="AM927" s="43" t="str">
        <f t="shared" si="633"/>
        <v>-37º -36' -17,309" S</v>
      </c>
      <c r="AN927" s="43" t="str">
        <f t="shared" si="634"/>
        <v>122º 25' 34,262" W</v>
      </c>
      <c r="AO927" s="43" t="str">
        <f t="shared" si="635"/>
        <v>10 S 550649 4162124</v>
      </c>
    </row>
    <row r="928" spans="5:41" x14ac:dyDescent="0.25">
      <c r="E928" s="53">
        <v>37.630527999999998</v>
      </c>
      <c r="F928" s="53">
        <v>-122.487014</v>
      </c>
      <c r="G928" s="52">
        <f t="shared" si="636"/>
        <v>-2.1378016852363899</v>
      </c>
      <c r="H928" s="52">
        <f t="shared" si="637"/>
        <v>0.65677661286391675</v>
      </c>
      <c r="I928" s="52">
        <f t="shared" si="638"/>
        <v>10</v>
      </c>
      <c r="J928" s="52">
        <f t="shared" si="639"/>
        <v>-123</v>
      </c>
      <c r="K928" s="52">
        <f t="shared" si="640"/>
        <v>8.9532947166355292E-3</v>
      </c>
      <c r="L928" s="52">
        <f t="shared" si="641"/>
        <v>7.0905962761323976E-3</v>
      </c>
      <c r="M928" s="52">
        <f t="shared" si="642"/>
        <v>7.0907151099695786E-3</v>
      </c>
      <c r="N928" s="52">
        <f t="shared" si="643"/>
        <v>1.938130189571563E-5</v>
      </c>
      <c r="O928" s="52">
        <f t="shared" si="621"/>
        <v>6383556.16560998</v>
      </c>
      <c r="P928" s="52">
        <f t="shared" si="622"/>
        <v>1.0626467189510231E-7</v>
      </c>
      <c r="Q928" s="52">
        <f t="shared" si="644"/>
        <v>0.96709504981871142</v>
      </c>
      <c r="R928" s="52">
        <f t="shared" si="645"/>
        <v>0.60656943228452465</v>
      </c>
      <c r="S928" s="52">
        <f t="shared" si="646"/>
        <v>1.1403241377732725</v>
      </c>
      <c r="T928" s="52">
        <f t="shared" si="647"/>
        <v>1.0068854614010856</v>
      </c>
      <c r="U928" s="52">
        <f t="shared" si="648"/>
        <v>1.8049574356525147</v>
      </c>
      <c r="V928" s="52">
        <f t="shared" si="654"/>
        <v>5.0546225567071803E-3</v>
      </c>
      <c r="W928" s="52">
        <f t="shared" si="649"/>
        <v>4.2582015317955055E-5</v>
      </c>
      <c r="X928" s="52">
        <f t="shared" si="650"/>
        <v>1.6740578955036711E-7</v>
      </c>
      <c r="Y928" s="52">
        <f t="shared" si="623"/>
        <v>4164822.6101876674</v>
      </c>
      <c r="Z928" s="38" t="str">
        <f t="shared" si="651"/>
        <v>S</v>
      </c>
      <c r="AA928" s="38" t="str">
        <f t="shared" si="652"/>
        <v>S</v>
      </c>
      <c r="AB928" s="38" t="str">
        <f t="shared" si="653"/>
        <v>U</v>
      </c>
      <c r="AC928" s="50">
        <f t="shared" si="655"/>
        <v>545263.97976215079</v>
      </c>
      <c r="AD928" s="50">
        <f t="shared" si="624"/>
        <v>4164946.3318300284</v>
      </c>
      <c r="AE928" s="51">
        <f t="shared" si="625"/>
        <v>10</v>
      </c>
      <c r="AF928" s="51" t="str">
        <f t="shared" si="626"/>
        <v>S</v>
      </c>
      <c r="AG928" s="40">
        <f t="shared" si="627"/>
        <v>-122</v>
      </c>
      <c r="AH928" s="41">
        <f t="shared" si="628"/>
        <v>-29</v>
      </c>
      <c r="AI928" s="42">
        <f t="shared" si="629"/>
        <v>-13.25</v>
      </c>
      <c r="AJ928" s="40">
        <f t="shared" si="630"/>
        <v>37</v>
      </c>
      <c r="AK928" s="41">
        <f t="shared" si="631"/>
        <v>37</v>
      </c>
      <c r="AL928" s="42">
        <f t="shared" si="632"/>
        <v>49.901000000000003</v>
      </c>
      <c r="AM928" s="43" t="str">
        <f t="shared" si="633"/>
        <v>-37º -37' -49,901" S</v>
      </c>
      <c r="AN928" s="43" t="str">
        <f t="shared" si="634"/>
        <v>122º 29' 13,25" W</v>
      </c>
      <c r="AO928" s="43" t="str">
        <f t="shared" si="635"/>
        <v>10 S 545264 4164946</v>
      </c>
    </row>
    <row r="929" spans="5:41" x14ac:dyDescent="0.25">
      <c r="E929" s="53">
        <v>37.624740600586001</v>
      </c>
      <c r="F929" s="53">
        <v>-122.44743347168</v>
      </c>
      <c r="G929" s="52">
        <f t="shared" si="636"/>
        <v>-2.1371108746975267</v>
      </c>
      <c r="H929" s="52">
        <f t="shared" si="637"/>
        <v>0.65667560368901445</v>
      </c>
      <c r="I929" s="52">
        <f t="shared" si="638"/>
        <v>10</v>
      </c>
      <c r="J929" s="52">
        <f t="shared" si="639"/>
        <v>-123</v>
      </c>
      <c r="K929" s="52">
        <f t="shared" si="640"/>
        <v>9.6441052554987472E-3</v>
      </c>
      <c r="L929" s="52">
        <f t="shared" si="641"/>
        <v>7.6382647239348397E-3</v>
      </c>
      <c r="M929" s="52">
        <f t="shared" si="642"/>
        <v>7.6384132757852845E-3</v>
      </c>
      <c r="N929" s="52">
        <f t="shared" si="643"/>
        <v>2.2486365490737015E-5</v>
      </c>
      <c r="O929" s="52">
        <f t="shared" si="621"/>
        <v>6383554.0732015483</v>
      </c>
      <c r="P929" s="52">
        <f t="shared" si="622"/>
        <v>1.2333398650859822E-7</v>
      </c>
      <c r="Q929" s="52">
        <f t="shared" si="644"/>
        <v>0.96704363351789391</v>
      </c>
      <c r="R929" s="52">
        <f t="shared" si="645"/>
        <v>0.60663164719024676</v>
      </c>
      <c r="S929" s="52">
        <f t="shared" si="646"/>
        <v>1.1401974204479615</v>
      </c>
      <c r="T929" s="52">
        <f t="shared" si="647"/>
        <v>1.0068059771335327</v>
      </c>
      <c r="U929" s="52">
        <f t="shared" si="648"/>
        <v>1.8048577216033792</v>
      </c>
      <c r="V929" s="52">
        <f t="shared" si="654"/>
        <v>5.0546225567071803E-3</v>
      </c>
      <c r="W929" s="52">
        <f t="shared" si="649"/>
        <v>4.2582015317955055E-5</v>
      </c>
      <c r="X929" s="52">
        <f t="shared" si="650"/>
        <v>1.6740578955036711E-7</v>
      </c>
      <c r="Y929" s="52">
        <f t="shared" si="623"/>
        <v>4164180.526891192</v>
      </c>
      <c r="Z929" s="38" t="str">
        <f t="shared" si="651"/>
        <v>S</v>
      </c>
      <c r="AA929" s="38" t="str">
        <f t="shared" si="652"/>
        <v>S</v>
      </c>
      <c r="AB929" s="38" t="str">
        <f t="shared" si="653"/>
        <v>U</v>
      </c>
      <c r="AC929" s="50">
        <f t="shared" si="655"/>
        <v>548760.22618403356</v>
      </c>
      <c r="AD929" s="50">
        <f t="shared" si="624"/>
        <v>4164324.0698389155</v>
      </c>
      <c r="AE929" s="51">
        <f t="shared" si="625"/>
        <v>10</v>
      </c>
      <c r="AF929" s="51" t="str">
        <f t="shared" si="626"/>
        <v>S</v>
      </c>
      <c r="AG929" s="40">
        <f t="shared" si="627"/>
        <v>-122</v>
      </c>
      <c r="AH929" s="41">
        <f t="shared" si="628"/>
        <v>-26</v>
      </c>
      <c r="AI929" s="42">
        <f t="shared" si="629"/>
        <v>-50.76</v>
      </c>
      <c r="AJ929" s="40">
        <f t="shared" si="630"/>
        <v>37</v>
      </c>
      <c r="AK929" s="41">
        <f t="shared" si="631"/>
        <v>37</v>
      </c>
      <c r="AL929" s="42">
        <f t="shared" si="632"/>
        <v>29.065999999999999</v>
      </c>
      <c r="AM929" s="43" t="str">
        <f t="shared" si="633"/>
        <v>-37º -37' -29,066" S</v>
      </c>
      <c r="AN929" s="43" t="str">
        <f t="shared" si="634"/>
        <v>122º 26' 50,76" W</v>
      </c>
      <c r="AO929" s="43" t="str">
        <f t="shared" si="635"/>
        <v>10 S 548760 4164324</v>
      </c>
    </row>
    <row r="930" spans="5:41" x14ac:dyDescent="0.25">
      <c r="E930" s="53">
        <v>37.646555999999997</v>
      </c>
      <c r="F930" s="53">
        <v>-122.456452</v>
      </c>
      <c r="G930" s="52">
        <f t="shared" si="636"/>
        <v>-2.1372682777103953</v>
      </c>
      <c r="H930" s="52">
        <f t="shared" si="637"/>
        <v>0.65705635423642639</v>
      </c>
      <c r="I930" s="52">
        <f t="shared" si="638"/>
        <v>10</v>
      </c>
      <c r="J930" s="52">
        <f t="shared" si="639"/>
        <v>-123</v>
      </c>
      <c r="K930" s="52">
        <f t="shared" si="640"/>
        <v>9.4867022426301517E-3</v>
      </c>
      <c r="L930" s="52">
        <f t="shared" si="641"/>
        <v>7.5113974997452343E-3</v>
      </c>
      <c r="M930" s="52">
        <f t="shared" si="642"/>
        <v>7.511538771611757E-3</v>
      </c>
      <c r="N930" s="52">
        <f t="shared" si="643"/>
        <v>2.1762688800941454E-5</v>
      </c>
      <c r="O930" s="52">
        <f t="shared" si="621"/>
        <v>6383561.9610527856</v>
      </c>
      <c r="P930" s="52">
        <f t="shared" si="622"/>
        <v>1.1920082967015296E-7</v>
      </c>
      <c r="Q930" s="52">
        <f t="shared" si="644"/>
        <v>0.96723723944291384</v>
      </c>
      <c r="R930" s="52">
        <f t="shared" si="645"/>
        <v>0.60639692248981403</v>
      </c>
      <c r="S930" s="52">
        <f t="shared" si="646"/>
        <v>1.1406749739578834</v>
      </c>
      <c r="T930" s="52">
        <f t="shared" si="647"/>
        <v>1.0071054610908661</v>
      </c>
      <c r="U930" s="52">
        <f t="shared" si="648"/>
        <v>1.805233347125603</v>
      </c>
      <c r="V930" s="52">
        <f t="shared" si="654"/>
        <v>5.0546225567071803E-3</v>
      </c>
      <c r="W930" s="52">
        <f t="shared" si="649"/>
        <v>4.2582015317955055E-5</v>
      </c>
      <c r="X930" s="52">
        <f t="shared" si="650"/>
        <v>1.6740578955036711E-7</v>
      </c>
      <c r="Y930" s="52">
        <f t="shared" si="623"/>
        <v>4166600.8406870947</v>
      </c>
      <c r="Z930" s="38" t="str">
        <f t="shared" si="651"/>
        <v>S</v>
      </c>
      <c r="AA930" s="38" t="str">
        <f t="shared" si="652"/>
        <v>S</v>
      </c>
      <c r="AB930" s="38" t="str">
        <f t="shared" si="653"/>
        <v>U</v>
      </c>
      <c r="AC930" s="50">
        <f t="shared" si="655"/>
        <v>547950.37507667544</v>
      </c>
      <c r="AD930" s="50">
        <f t="shared" si="624"/>
        <v>4166739.7641760544</v>
      </c>
      <c r="AE930" s="51">
        <f t="shared" si="625"/>
        <v>10</v>
      </c>
      <c r="AF930" s="51" t="str">
        <f t="shared" si="626"/>
        <v>S</v>
      </c>
      <c r="AG930" s="40">
        <f t="shared" si="627"/>
        <v>-122</v>
      </c>
      <c r="AH930" s="41">
        <f t="shared" si="628"/>
        <v>-27</v>
      </c>
      <c r="AI930" s="42">
        <f t="shared" si="629"/>
        <v>-23.227</v>
      </c>
      <c r="AJ930" s="40">
        <f t="shared" si="630"/>
        <v>37</v>
      </c>
      <c r="AK930" s="41">
        <f t="shared" si="631"/>
        <v>38</v>
      </c>
      <c r="AL930" s="42">
        <f t="shared" si="632"/>
        <v>47.601999999999997</v>
      </c>
      <c r="AM930" s="43" t="str">
        <f t="shared" si="633"/>
        <v>-37º -38' -47,602" S</v>
      </c>
      <c r="AN930" s="43" t="str">
        <f t="shared" si="634"/>
        <v>122º 27' 23,227" W</v>
      </c>
      <c r="AO930" s="43" t="str">
        <f t="shared" si="635"/>
        <v>10 S 547950 4166740</v>
      </c>
    </row>
    <row r="931" spans="5:41" x14ac:dyDescent="0.25">
      <c r="E931" s="53">
        <v>37.656455999999999</v>
      </c>
      <c r="F931" s="53">
        <v>-122.40225700000001</v>
      </c>
      <c r="G931" s="52">
        <f t="shared" si="636"/>
        <v>-2.1363223965222771</v>
      </c>
      <c r="H931" s="52">
        <f t="shared" si="637"/>
        <v>0.6572291418323738</v>
      </c>
      <c r="I931" s="52">
        <f t="shared" si="638"/>
        <v>10</v>
      </c>
      <c r="J931" s="52">
        <f t="shared" si="639"/>
        <v>-123</v>
      </c>
      <c r="K931" s="52">
        <f t="shared" si="640"/>
        <v>1.0432583430748377E-2</v>
      </c>
      <c r="L931" s="52">
        <f t="shared" si="641"/>
        <v>8.2592018785880433E-3</v>
      </c>
      <c r="M931" s="52">
        <f t="shared" si="642"/>
        <v>8.2593896851515108E-3</v>
      </c>
      <c r="N931" s="52">
        <f t="shared" si="643"/>
        <v>2.632127904445003E-5</v>
      </c>
      <c r="O931" s="52">
        <f t="shared" si="621"/>
        <v>6383565.5411518244</v>
      </c>
      <c r="P931" s="52">
        <f t="shared" si="622"/>
        <v>1.4407929421604423E-7</v>
      </c>
      <c r="Q931" s="52">
        <f t="shared" si="644"/>
        <v>0.96732491432073464</v>
      </c>
      <c r="R931" s="52">
        <f t="shared" si="645"/>
        <v>0.6062902160744954</v>
      </c>
      <c r="S931" s="52">
        <f t="shared" si="646"/>
        <v>1.1408915989927411</v>
      </c>
      <c r="T931" s="52">
        <f t="shared" si="647"/>
        <v>1.0072412532631796</v>
      </c>
      <c r="U931" s="52">
        <f t="shared" si="648"/>
        <v>1.8054035907374086</v>
      </c>
      <c r="V931" s="52">
        <f t="shared" si="654"/>
        <v>5.0546225567071803E-3</v>
      </c>
      <c r="W931" s="52">
        <f t="shared" si="649"/>
        <v>4.2582015317955055E-5</v>
      </c>
      <c r="X931" s="52">
        <f t="shared" si="650"/>
        <v>1.6740578955036711E-7</v>
      </c>
      <c r="Y931" s="52">
        <f t="shared" si="623"/>
        <v>4167699.2011018894</v>
      </c>
      <c r="Z931" s="38" t="str">
        <f t="shared" si="651"/>
        <v>S</v>
      </c>
      <c r="AA931" s="38" t="str">
        <f t="shared" si="652"/>
        <v>S</v>
      </c>
      <c r="AB931" s="38" t="str">
        <f t="shared" si="653"/>
        <v>U</v>
      </c>
      <c r="AC931" s="50">
        <f t="shared" si="655"/>
        <v>552724.35791724059</v>
      </c>
      <c r="AD931" s="50">
        <f t="shared" si="624"/>
        <v>4167867.2247360051</v>
      </c>
      <c r="AE931" s="51">
        <f t="shared" si="625"/>
        <v>10</v>
      </c>
      <c r="AF931" s="51" t="str">
        <f t="shared" si="626"/>
        <v>S</v>
      </c>
      <c r="AG931" s="40">
        <f t="shared" si="627"/>
        <v>-122</v>
      </c>
      <c r="AH931" s="41">
        <f t="shared" si="628"/>
        <v>-24</v>
      </c>
      <c r="AI931" s="42">
        <f t="shared" si="629"/>
        <v>-8.125</v>
      </c>
      <c r="AJ931" s="40">
        <f t="shared" si="630"/>
        <v>37</v>
      </c>
      <c r="AK931" s="41">
        <f t="shared" si="631"/>
        <v>39</v>
      </c>
      <c r="AL931" s="42">
        <f t="shared" si="632"/>
        <v>23.242000000000001</v>
      </c>
      <c r="AM931" s="43" t="str">
        <f t="shared" si="633"/>
        <v>-37º -39' -23,242" S</v>
      </c>
      <c r="AN931" s="43" t="str">
        <f t="shared" si="634"/>
        <v>122º 24' 8,125" W</v>
      </c>
      <c r="AO931" s="43" t="str">
        <f t="shared" si="635"/>
        <v>10 S 552724 4167867</v>
      </c>
    </row>
    <row r="932" spans="5:41" x14ac:dyDescent="0.25">
      <c r="E932" s="53">
        <v>37.670164999999997</v>
      </c>
      <c r="F932" s="53">
        <v>-122.43528499999999</v>
      </c>
      <c r="G932" s="52">
        <f t="shared" si="636"/>
        <v>-2.1368988438676251</v>
      </c>
      <c r="H932" s="52">
        <f t="shared" si="637"/>
        <v>0.65746840901952963</v>
      </c>
      <c r="I932" s="52">
        <f t="shared" si="638"/>
        <v>10</v>
      </c>
      <c r="J932" s="52">
        <f t="shared" si="639"/>
        <v>-123</v>
      </c>
      <c r="K932" s="52">
        <f t="shared" si="640"/>
        <v>9.8561360854003688E-3</v>
      </c>
      <c r="L932" s="52">
        <f t="shared" si="641"/>
        <v>7.8014179729176594E-3</v>
      </c>
      <c r="M932" s="52">
        <f t="shared" si="642"/>
        <v>7.8015762489826003E-3</v>
      </c>
      <c r="N932" s="52">
        <f t="shared" si="643"/>
        <v>2.3495780921090059E-5</v>
      </c>
      <c r="O932" s="52">
        <f t="shared" si="621"/>
        <v>6383570.4992302265</v>
      </c>
      <c r="P932" s="52">
        <f t="shared" si="622"/>
        <v>1.2850202172629586E-7</v>
      </c>
      <c r="Q932" s="52">
        <f t="shared" si="644"/>
        <v>0.9674461311447563</v>
      </c>
      <c r="R932" s="52">
        <f t="shared" si="645"/>
        <v>0.60614226255962889</v>
      </c>
      <c r="S932" s="52">
        <f t="shared" si="646"/>
        <v>1.1411914745919078</v>
      </c>
      <c r="T932" s="52">
        <f t="shared" si="647"/>
        <v>1.0074291715838379</v>
      </c>
      <c r="U932" s="52">
        <f t="shared" si="648"/>
        <v>1.8056391103711411</v>
      </c>
      <c r="V932" s="52">
        <f t="shared" si="654"/>
        <v>5.0546225567071803E-3</v>
      </c>
      <c r="W932" s="52">
        <f t="shared" si="649"/>
        <v>4.2582015317955055E-5</v>
      </c>
      <c r="X932" s="52">
        <f t="shared" si="650"/>
        <v>1.6740578955036711E-7</v>
      </c>
      <c r="Y932" s="52">
        <f t="shared" si="623"/>
        <v>4169220.1559640919</v>
      </c>
      <c r="Z932" s="38" t="str">
        <f t="shared" si="651"/>
        <v>S</v>
      </c>
      <c r="AA932" s="38" t="str">
        <f t="shared" si="652"/>
        <v>S</v>
      </c>
      <c r="AB932" s="38" t="str">
        <f t="shared" si="653"/>
        <v>U</v>
      </c>
      <c r="AC932" s="50">
        <f t="shared" si="655"/>
        <v>549801.91412371595</v>
      </c>
      <c r="AD932" s="50">
        <f t="shared" si="624"/>
        <v>4169370.1429573097</v>
      </c>
      <c r="AE932" s="51">
        <f t="shared" si="625"/>
        <v>10</v>
      </c>
      <c r="AF932" s="51" t="str">
        <f t="shared" si="626"/>
        <v>S</v>
      </c>
      <c r="AG932" s="40">
        <f t="shared" si="627"/>
        <v>-122</v>
      </c>
      <c r="AH932" s="41">
        <f t="shared" si="628"/>
        <v>-26</v>
      </c>
      <c r="AI932" s="42">
        <f t="shared" si="629"/>
        <v>-7.0259999999999998</v>
      </c>
      <c r="AJ932" s="40">
        <f t="shared" si="630"/>
        <v>37</v>
      </c>
      <c r="AK932" s="41">
        <f t="shared" si="631"/>
        <v>40</v>
      </c>
      <c r="AL932" s="42">
        <f t="shared" si="632"/>
        <v>12.593999999999999</v>
      </c>
      <c r="AM932" s="43" t="str">
        <f t="shared" si="633"/>
        <v>-37º -40' -12,594" S</v>
      </c>
      <c r="AN932" s="43" t="str">
        <f t="shared" si="634"/>
        <v>122º 26' 7,026" W</v>
      </c>
      <c r="AO932" s="43" t="str">
        <f t="shared" si="635"/>
        <v>10 S 549802 4169370</v>
      </c>
    </row>
    <row r="933" spans="5:41" x14ac:dyDescent="0.25">
      <c r="E933" s="53">
        <v>37.636315000000003</v>
      </c>
      <c r="F933" s="53">
        <v>-122.47264300000001</v>
      </c>
      <c r="G933" s="52">
        <f t="shared" si="636"/>
        <v>-2.1375508639695857</v>
      </c>
      <c r="H933" s="52">
        <f t="shared" si="637"/>
        <v>0.65687761506772968</v>
      </c>
      <c r="I933" s="52">
        <f t="shared" si="638"/>
        <v>10</v>
      </c>
      <c r="J933" s="52">
        <f t="shared" si="639"/>
        <v>-123</v>
      </c>
      <c r="K933" s="52">
        <f t="shared" si="640"/>
        <v>9.2041159834397313E-3</v>
      </c>
      <c r="L933" s="52">
        <f t="shared" si="641"/>
        <v>7.2886619782714848E-3</v>
      </c>
      <c r="M933" s="52">
        <f t="shared" si="642"/>
        <v>7.2887910514538284E-3</v>
      </c>
      <c r="N933" s="52">
        <f t="shared" si="643"/>
        <v>2.0483533394011211E-5</v>
      </c>
      <c r="O933" s="52">
        <f t="shared" si="621"/>
        <v>6383558.2579872552</v>
      </c>
      <c r="P933" s="52">
        <f t="shared" si="622"/>
        <v>1.1226701893863512E-7</v>
      </c>
      <c r="Q933" s="52">
        <f t="shared" si="644"/>
        <v>0.96714642310663268</v>
      </c>
      <c r="R933" s="52">
        <f t="shared" si="645"/>
        <v>0.60650718185960018</v>
      </c>
      <c r="S933" s="52">
        <f t="shared" si="646"/>
        <v>1.140450826621046</v>
      </c>
      <c r="T933" s="52">
        <f t="shared" si="647"/>
        <v>1.0069649154306846</v>
      </c>
      <c r="U933" s="52">
        <f t="shared" si="648"/>
        <v>1.8050570962452692</v>
      </c>
      <c r="V933" s="52">
        <f t="shared" si="654"/>
        <v>5.0546225567071803E-3</v>
      </c>
      <c r="W933" s="52">
        <f t="shared" si="649"/>
        <v>4.2582015317955055E-5</v>
      </c>
      <c r="X933" s="52">
        <f t="shared" si="650"/>
        <v>1.6740578955036711E-7</v>
      </c>
      <c r="Y933" s="52">
        <f t="shared" si="623"/>
        <v>4165464.6498024785</v>
      </c>
      <c r="Z933" s="38" t="str">
        <f t="shared" si="651"/>
        <v>S</v>
      </c>
      <c r="AA933" s="38" t="str">
        <f t="shared" si="652"/>
        <v>S</v>
      </c>
      <c r="AB933" s="38" t="str">
        <f t="shared" si="653"/>
        <v>U</v>
      </c>
      <c r="AC933" s="50">
        <f t="shared" si="655"/>
        <v>546528.42404845415</v>
      </c>
      <c r="AD933" s="50">
        <f t="shared" si="624"/>
        <v>4165595.4076459082</v>
      </c>
      <c r="AE933" s="51">
        <f t="shared" si="625"/>
        <v>10</v>
      </c>
      <c r="AF933" s="51" t="str">
        <f t="shared" si="626"/>
        <v>S</v>
      </c>
      <c r="AG933" s="40">
        <f t="shared" si="627"/>
        <v>-122</v>
      </c>
      <c r="AH933" s="41">
        <f t="shared" si="628"/>
        <v>-28</v>
      </c>
      <c r="AI933" s="42">
        <f t="shared" si="629"/>
        <v>-21.515000000000001</v>
      </c>
      <c r="AJ933" s="40">
        <f t="shared" si="630"/>
        <v>37</v>
      </c>
      <c r="AK933" s="41">
        <f t="shared" si="631"/>
        <v>38</v>
      </c>
      <c r="AL933" s="42">
        <f t="shared" si="632"/>
        <v>10.734</v>
      </c>
      <c r="AM933" s="43" t="str">
        <f t="shared" si="633"/>
        <v>-37º -38' -10,734" S</v>
      </c>
      <c r="AN933" s="43" t="str">
        <f t="shared" si="634"/>
        <v>122º 28' 21,515" W</v>
      </c>
      <c r="AO933" s="43" t="str">
        <f t="shared" si="635"/>
        <v>10 S 546528 4165595</v>
      </c>
    </row>
    <row r="934" spans="5:41" x14ac:dyDescent="0.25">
      <c r="E934" s="53">
        <v>37.710709000000001</v>
      </c>
      <c r="F934" s="53">
        <v>-122.406271</v>
      </c>
      <c r="G934" s="52">
        <f t="shared" si="636"/>
        <v>-2.136392454038452</v>
      </c>
      <c r="H934" s="52">
        <f t="shared" si="637"/>
        <v>0.6581760353114583</v>
      </c>
      <c r="I934" s="52">
        <f t="shared" si="638"/>
        <v>10</v>
      </c>
      <c r="J934" s="52">
        <f t="shared" si="639"/>
        <v>-123</v>
      </c>
      <c r="K934" s="52">
        <f t="shared" si="640"/>
        <v>1.0362525914573428E-2</v>
      </c>
      <c r="L934" s="52">
        <f t="shared" si="641"/>
        <v>8.1977430795776695E-3</v>
      </c>
      <c r="M934" s="52">
        <f t="shared" si="642"/>
        <v>8.1979267246024227E-3</v>
      </c>
      <c r="N934" s="52">
        <f t="shared" si="643"/>
        <v>2.5981791139551014E-5</v>
      </c>
      <c r="O934" s="52">
        <f t="shared" si="621"/>
        <v>6383585.1663098447</v>
      </c>
      <c r="P934" s="52">
        <f t="shared" si="622"/>
        <v>1.4173543101608724E-7</v>
      </c>
      <c r="Q934" s="52">
        <f t="shared" si="644"/>
        <v>0.96780333007837216</v>
      </c>
      <c r="R934" s="52">
        <f t="shared" si="645"/>
        <v>0.60570339023600794</v>
      </c>
      <c r="S934" s="52">
        <f t="shared" si="646"/>
        <v>1.1420777003506444</v>
      </c>
      <c r="T934" s="52">
        <f t="shared" si="647"/>
        <v>1.0079841228219852</v>
      </c>
      <c r="U934" s="52">
        <f t="shared" si="648"/>
        <v>1.8063341271981075</v>
      </c>
      <c r="V934" s="52">
        <f t="shared" si="654"/>
        <v>5.0546225567071803E-3</v>
      </c>
      <c r="W934" s="52">
        <f t="shared" si="649"/>
        <v>4.2582015317955055E-5</v>
      </c>
      <c r="X934" s="52">
        <f t="shared" si="650"/>
        <v>1.6740578955036711E-7</v>
      </c>
      <c r="Y934" s="52">
        <f t="shared" si="623"/>
        <v>4173718.3599390034</v>
      </c>
      <c r="Z934" s="38" t="str">
        <f t="shared" si="651"/>
        <v>S</v>
      </c>
      <c r="AA934" s="38" t="str">
        <f t="shared" si="652"/>
        <v>S</v>
      </c>
      <c r="AB934" s="38" t="str">
        <f t="shared" si="653"/>
        <v>U</v>
      </c>
      <c r="AC934" s="50">
        <f t="shared" si="655"/>
        <v>552332.16590610764</v>
      </c>
      <c r="AD934" s="50">
        <f t="shared" si="624"/>
        <v>4173884.2169390237</v>
      </c>
      <c r="AE934" s="51">
        <f t="shared" si="625"/>
        <v>10</v>
      </c>
      <c r="AF934" s="51" t="str">
        <f t="shared" si="626"/>
        <v>S</v>
      </c>
      <c r="AG934" s="40">
        <f t="shared" si="627"/>
        <v>-122</v>
      </c>
      <c r="AH934" s="41">
        <f t="shared" si="628"/>
        <v>-24</v>
      </c>
      <c r="AI934" s="42">
        <f t="shared" si="629"/>
        <v>-22.576000000000001</v>
      </c>
      <c r="AJ934" s="40">
        <f t="shared" si="630"/>
        <v>37</v>
      </c>
      <c r="AK934" s="41">
        <f t="shared" si="631"/>
        <v>42</v>
      </c>
      <c r="AL934" s="42">
        <f t="shared" si="632"/>
        <v>38.552</v>
      </c>
      <c r="AM934" s="43" t="str">
        <f t="shared" si="633"/>
        <v>-37º -42' -38,552" S</v>
      </c>
      <c r="AN934" s="43" t="str">
        <f t="shared" si="634"/>
        <v>122º 24' 22,576" W</v>
      </c>
      <c r="AO934" s="43" t="str">
        <f t="shared" si="635"/>
        <v>10 S 552332 4173884</v>
      </c>
    </row>
    <row r="935" spans="5:41" x14ac:dyDescent="0.25">
      <c r="E935" s="53">
        <v>37.645153999999998</v>
      </c>
      <c r="F935" s="53">
        <v>-122.441495</v>
      </c>
      <c r="G935" s="52">
        <f t="shared" si="636"/>
        <v>-2.1370072288141744</v>
      </c>
      <c r="H935" s="52">
        <f t="shared" si="637"/>
        <v>0.65703188472031337</v>
      </c>
      <c r="I935" s="52">
        <f t="shared" si="638"/>
        <v>10</v>
      </c>
      <c r="J935" s="52">
        <f t="shared" si="639"/>
        <v>-123</v>
      </c>
      <c r="K935" s="52">
        <f t="shared" si="640"/>
        <v>9.7477511388510685E-3</v>
      </c>
      <c r="L935" s="52">
        <f t="shared" si="641"/>
        <v>7.7182304694572998E-3</v>
      </c>
      <c r="M935" s="52">
        <f t="shared" si="642"/>
        <v>7.7183837360478612E-3</v>
      </c>
      <c r="N935" s="52">
        <f t="shared" si="643"/>
        <v>2.2976602017554804E-5</v>
      </c>
      <c r="O935" s="52">
        <f t="shared" si="621"/>
        <v>6383561.4540796289</v>
      </c>
      <c r="P935" s="52">
        <f t="shared" si="622"/>
        <v>1.2586082666544872E-7</v>
      </c>
      <c r="Q935" s="52">
        <f t="shared" si="644"/>
        <v>0.96722481392570991</v>
      </c>
      <c r="R935" s="52">
        <f t="shared" si="645"/>
        <v>0.60641202443466902</v>
      </c>
      <c r="S935" s="52">
        <f t="shared" si="646"/>
        <v>1.1406442916831683</v>
      </c>
      <c r="T935" s="52">
        <f t="shared" si="647"/>
        <v>1.0070862248710435</v>
      </c>
      <c r="U935" s="52">
        <f t="shared" si="648"/>
        <v>1.8052092268700779</v>
      </c>
      <c r="V935" s="52">
        <f t="shared" si="654"/>
        <v>5.0546225567071803E-3</v>
      </c>
      <c r="W935" s="52">
        <f t="shared" si="649"/>
        <v>4.2582015317955055E-5</v>
      </c>
      <c r="X935" s="52">
        <f t="shared" si="650"/>
        <v>1.6740578955036711E-7</v>
      </c>
      <c r="Y935" s="52">
        <f t="shared" si="623"/>
        <v>4166445.29525046</v>
      </c>
      <c r="Z935" s="38" t="str">
        <f t="shared" si="651"/>
        <v>S</v>
      </c>
      <c r="AA935" s="38" t="str">
        <f t="shared" si="652"/>
        <v>S</v>
      </c>
      <c r="AB935" s="38" t="str">
        <f t="shared" si="653"/>
        <v>U</v>
      </c>
      <c r="AC935" s="50">
        <f t="shared" si="655"/>
        <v>549270.77897231712</v>
      </c>
      <c r="AD935" s="50">
        <f t="shared" si="624"/>
        <v>4166591.9678199054</v>
      </c>
      <c r="AE935" s="51">
        <f t="shared" si="625"/>
        <v>10</v>
      </c>
      <c r="AF935" s="51" t="str">
        <f t="shared" si="626"/>
        <v>S</v>
      </c>
      <c r="AG935" s="40">
        <f t="shared" si="627"/>
        <v>-122</v>
      </c>
      <c r="AH935" s="41">
        <f t="shared" si="628"/>
        <v>-26</v>
      </c>
      <c r="AI935" s="42">
        <f t="shared" si="629"/>
        <v>-29.382000000000001</v>
      </c>
      <c r="AJ935" s="40">
        <f t="shared" si="630"/>
        <v>37</v>
      </c>
      <c r="AK935" s="41">
        <f t="shared" si="631"/>
        <v>38</v>
      </c>
      <c r="AL935" s="42">
        <f t="shared" si="632"/>
        <v>42.554000000000002</v>
      </c>
      <c r="AM935" s="43" t="str">
        <f t="shared" si="633"/>
        <v>-37º -38' -42,554" S</v>
      </c>
      <c r="AN935" s="43" t="str">
        <f t="shared" si="634"/>
        <v>122º 26' 29,382" W</v>
      </c>
      <c r="AO935" s="43" t="str">
        <f t="shared" si="635"/>
        <v>10 S 549271 4166592</v>
      </c>
    </row>
    <row r="936" spans="5:41" x14ac:dyDescent="0.25">
      <c r="E936" s="53">
        <v>37.628458999999999</v>
      </c>
      <c r="F936" s="53">
        <v>-122.489135</v>
      </c>
      <c r="G936" s="52">
        <f t="shared" si="636"/>
        <v>-2.1378387036698245</v>
      </c>
      <c r="H936" s="52">
        <f t="shared" si="637"/>
        <v>0.65674050200169287</v>
      </c>
      <c r="I936" s="52">
        <f t="shared" si="638"/>
        <v>10</v>
      </c>
      <c r="J936" s="52">
        <f t="shared" si="639"/>
        <v>-123</v>
      </c>
      <c r="K936" s="52">
        <f t="shared" si="640"/>
        <v>8.9162762832009079E-3</v>
      </c>
      <c r="L936" s="52">
        <f t="shared" si="641"/>
        <v>7.0614767433600182E-3</v>
      </c>
      <c r="M936" s="52">
        <f t="shared" si="642"/>
        <v>7.0615941190987856E-3</v>
      </c>
      <c r="N936" s="52">
        <f t="shared" si="643"/>
        <v>1.9220996600011198E-5</v>
      </c>
      <c r="O936" s="52">
        <f t="shared" si="621"/>
        <v>6383555.4175592503</v>
      </c>
      <c r="P936" s="52">
        <f t="shared" si="622"/>
        <v>1.0539949170313151E-7</v>
      </c>
      <c r="Q936" s="52">
        <f t="shared" si="644"/>
        <v>0.96707667298206035</v>
      </c>
      <c r="R936" s="52">
        <f t="shared" si="645"/>
        <v>0.60659167873750763</v>
      </c>
      <c r="S936" s="52">
        <f t="shared" si="646"/>
        <v>1.1402788384927232</v>
      </c>
      <c r="T936" s="52">
        <f t="shared" si="647"/>
        <v>1.0068570485539192</v>
      </c>
      <c r="U936" s="52">
        <f t="shared" si="648"/>
        <v>1.8049217931489465</v>
      </c>
      <c r="V936" s="52">
        <f t="shared" si="654"/>
        <v>5.0546225567071803E-3</v>
      </c>
      <c r="W936" s="52">
        <f t="shared" si="649"/>
        <v>4.2582015317955055E-5</v>
      </c>
      <c r="X936" s="52">
        <f t="shared" si="650"/>
        <v>1.6740578955036711E-7</v>
      </c>
      <c r="Y936" s="52">
        <f t="shared" si="623"/>
        <v>4164593.0648141685</v>
      </c>
      <c r="Z936" s="38" t="str">
        <f t="shared" si="651"/>
        <v>S</v>
      </c>
      <c r="AA936" s="38" t="str">
        <f t="shared" si="652"/>
        <v>S</v>
      </c>
      <c r="AB936" s="38" t="str">
        <f t="shared" si="653"/>
        <v>U</v>
      </c>
      <c r="AC936" s="50">
        <f t="shared" si="655"/>
        <v>545078.07897931302</v>
      </c>
      <c r="AD936" s="50">
        <f t="shared" si="624"/>
        <v>4164715.7631240776</v>
      </c>
      <c r="AE936" s="51">
        <f t="shared" si="625"/>
        <v>10</v>
      </c>
      <c r="AF936" s="51" t="str">
        <f t="shared" si="626"/>
        <v>S</v>
      </c>
      <c r="AG936" s="40">
        <f t="shared" si="627"/>
        <v>-122</v>
      </c>
      <c r="AH936" s="41">
        <f t="shared" si="628"/>
        <v>-29</v>
      </c>
      <c r="AI936" s="42">
        <f t="shared" si="629"/>
        <v>-20.885999999999999</v>
      </c>
      <c r="AJ936" s="40">
        <f t="shared" si="630"/>
        <v>37</v>
      </c>
      <c r="AK936" s="41">
        <f t="shared" si="631"/>
        <v>37</v>
      </c>
      <c r="AL936" s="42">
        <f t="shared" si="632"/>
        <v>42.451999999999998</v>
      </c>
      <c r="AM936" s="43" t="str">
        <f t="shared" si="633"/>
        <v>-37º -37' -42,452" S</v>
      </c>
      <c r="AN936" s="43" t="str">
        <f t="shared" si="634"/>
        <v>122º 29' 20,886" W</v>
      </c>
      <c r="AO936" s="43" t="str">
        <f t="shared" si="635"/>
        <v>10 S 545078 4164716</v>
      </c>
    </row>
    <row r="937" spans="5:41" x14ac:dyDescent="0.25">
      <c r="E937" s="53">
        <v>37.663794000000003</v>
      </c>
      <c r="F937" s="53">
        <v>-122.40906699999999</v>
      </c>
      <c r="G937" s="52">
        <f t="shared" si="636"/>
        <v>-2.1364412534443376</v>
      </c>
      <c r="H937" s="52">
        <f t="shared" si="637"/>
        <v>0.65735721409288517</v>
      </c>
      <c r="I937" s="52">
        <f t="shared" si="638"/>
        <v>10</v>
      </c>
      <c r="J937" s="52">
        <f t="shared" si="639"/>
        <v>-123</v>
      </c>
      <c r="K937" s="52">
        <f t="shared" si="640"/>
        <v>1.0313726508687893E-2</v>
      </c>
      <c r="L937" s="52">
        <f t="shared" si="641"/>
        <v>8.1643023099366215E-3</v>
      </c>
      <c r="M937" s="52">
        <f t="shared" si="642"/>
        <v>8.1644837166467577E-3</v>
      </c>
      <c r="N937" s="52">
        <f t="shared" si="643"/>
        <v>2.5726657858493596E-5</v>
      </c>
      <c r="O937" s="52">
        <f t="shared" si="621"/>
        <v>6383568.1949778022</v>
      </c>
      <c r="P937" s="52">
        <f t="shared" si="622"/>
        <v>1.4075935196282598E-7</v>
      </c>
      <c r="Q937" s="52">
        <f t="shared" si="644"/>
        <v>0.96738982545794039</v>
      </c>
      <c r="R937" s="52">
        <f t="shared" si="645"/>
        <v>0.60621104890901922</v>
      </c>
      <c r="S937" s="52">
        <f t="shared" si="646"/>
        <v>1.1410521268218554</v>
      </c>
      <c r="T937" s="52">
        <f t="shared" si="647"/>
        <v>1.0073418573436463</v>
      </c>
      <c r="U937" s="52">
        <f t="shared" si="648"/>
        <v>1.805529689509134</v>
      </c>
      <c r="V937" s="52">
        <f t="shared" si="654"/>
        <v>5.0546225567071803E-3</v>
      </c>
      <c r="W937" s="52">
        <f t="shared" si="649"/>
        <v>4.2582015317955055E-5</v>
      </c>
      <c r="X937" s="52">
        <f t="shared" si="650"/>
        <v>1.6740578955036711E-7</v>
      </c>
      <c r="Y937" s="52">
        <f t="shared" si="623"/>
        <v>4168513.3203473524</v>
      </c>
      <c r="Z937" s="38" t="str">
        <f t="shared" si="651"/>
        <v>S</v>
      </c>
      <c r="AA937" s="38" t="str">
        <f t="shared" si="652"/>
        <v>S</v>
      </c>
      <c r="AB937" s="38" t="str">
        <f t="shared" si="653"/>
        <v>U</v>
      </c>
      <c r="AC937" s="50">
        <f t="shared" si="655"/>
        <v>552118.54102739098</v>
      </c>
      <c r="AD937" s="50">
        <f t="shared" si="624"/>
        <v>4168677.5482453378</v>
      </c>
      <c r="AE937" s="51">
        <f t="shared" si="625"/>
        <v>10</v>
      </c>
      <c r="AF937" s="51" t="str">
        <f t="shared" si="626"/>
        <v>S</v>
      </c>
      <c r="AG937" s="40">
        <f t="shared" si="627"/>
        <v>-122</v>
      </c>
      <c r="AH937" s="41">
        <f t="shared" si="628"/>
        <v>-24</v>
      </c>
      <c r="AI937" s="42">
        <f t="shared" si="629"/>
        <v>-32.640999999999998</v>
      </c>
      <c r="AJ937" s="40">
        <f t="shared" si="630"/>
        <v>37</v>
      </c>
      <c r="AK937" s="41">
        <f t="shared" si="631"/>
        <v>39</v>
      </c>
      <c r="AL937" s="42">
        <f t="shared" si="632"/>
        <v>49.658000000000001</v>
      </c>
      <c r="AM937" s="43" t="str">
        <f t="shared" si="633"/>
        <v>-37º -39' -49,658" S</v>
      </c>
      <c r="AN937" s="43" t="str">
        <f t="shared" si="634"/>
        <v>122º 24' 32,641" W</v>
      </c>
      <c r="AO937" s="43" t="str">
        <f t="shared" si="635"/>
        <v>10 S 552119 4168678</v>
      </c>
    </row>
    <row r="938" spans="5:41" x14ac:dyDescent="0.25">
      <c r="E938" s="53">
        <v>37.696426000000002</v>
      </c>
      <c r="F938" s="53">
        <v>-122.48176599999999</v>
      </c>
      <c r="G938" s="52">
        <f t="shared" si="636"/>
        <v>-2.137710090357245</v>
      </c>
      <c r="H938" s="52">
        <f t="shared" si="637"/>
        <v>0.65792674993439604</v>
      </c>
      <c r="I938" s="52">
        <f t="shared" si="638"/>
        <v>10</v>
      </c>
      <c r="J938" s="52">
        <f t="shared" si="639"/>
        <v>-123</v>
      </c>
      <c r="K938" s="52">
        <f t="shared" si="640"/>
        <v>9.0448895957804254E-3</v>
      </c>
      <c r="L938" s="52">
        <f t="shared" si="641"/>
        <v>7.1567769289606125E-3</v>
      </c>
      <c r="M938" s="52">
        <f t="shared" si="642"/>
        <v>7.1568991214562266E-3</v>
      </c>
      <c r="N938" s="52">
        <f t="shared" si="643"/>
        <v>1.9791807149616147E-5</v>
      </c>
      <c r="O938" s="52">
        <f t="shared" ref="O938:O1001" si="656">($C$19/(1+$C$18*(COS(H938))^2)^(1/2))*0.9996</f>
        <v>6383579.9987041792</v>
      </c>
      <c r="P938" s="52">
        <f t="shared" ref="P938:P1001" si="657">($C$18/2)*M938^2*(COS(H938))^2</f>
        <v>1.080656147063539E-7</v>
      </c>
      <c r="Q938" s="52">
        <f t="shared" si="644"/>
        <v>0.96767771575242567</v>
      </c>
      <c r="R938" s="52">
        <f t="shared" si="645"/>
        <v>0.60585822005601309</v>
      </c>
      <c r="S938" s="52">
        <f t="shared" si="646"/>
        <v>1.1417656078106089</v>
      </c>
      <c r="T938" s="52">
        <f t="shared" si="647"/>
        <v>1.00778876087196</v>
      </c>
      <c r="U938" s="52">
        <f t="shared" si="648"/>
        <v>1.8060895440242468</v>
      </c>
      <c r="V938" s="52">
        <f t="shared" si="654"/>
        <v>5.0546225567071803E-3</v>
      </c>
      <c r="W938" s="52">
        <f t="shared" si="649"/>
        <v>4.2582015317955055E-5</v>
      </c>
      <c r="X938" s="52">
        <f t="shared" si="650"/>
        <v>1.6740578955036711E-7</v>
      </c>
      <c r="Y938" s="52">
        <f t="shared" ref="Y938:Y1001" si="658">0.9996*$C$19*(H938-(V938*S938)+(W938*T938)-(X938*U938))</f>
        <v>4172133.711389333</v>
      </c>
      <c r="Z938" s="38" t="str">
        <f t="shared" si="651"/>
        <v>S</v>
      </c>
      <c r="AA938" s="38" t="str">
        <f t="shared" si="652"/>
        <v>S</v>
      </c>
      <c r="AB938" s="38" t="str">
        <f t="shared" si="653"/>
        <v>U</v>
      </c>
      <c r="AC938" s="50">
        <f t="shared" si="655"/>
        <v>545686.63973018969</v>
      </c>
      <c r="AD938" s="50">
        <f t="shared" ref="AD938:AD1001" si="659">IF($C$22="S",N938*O938*(1+P938)+Y938+10000000,N938*O938*(1+P938)+Y938)</f>
        <v>4172260.0539872446</v>
      </c>
      <c r="AE938" s="51">
        <f t="shared" ref="AE938:AE1001" si="660">I938</f>
        <v>10</v>
      </c>
      <c r="AF938" s="51" t="str">
        <f t="shared" ref="AF938:AF1001" si="661">IF(E938&lt;-16,Z938,IF(E938&lt;48,AA938,IF(E938&lt;84,AB938,"MALO")))</f>
        <v>S</v>
      </c>
      <c r="AG938" s="40">
        <f t="shared" ref="AG938:AG1001" si="662">TRUNC(F938,0)</f>
        <v>-122</v>
      </c>
      <c r="AH938" s="41">
        <f t="shared" ref="AH938:AH1001" si="663">TRUNC((F938-AG938)*60,0)</f>
        <v>-28</v>
      </c>
      <c r="AI938" s="42">
        <f t="shared" ref="AI938:AI1001" si="664">ROUND((((F938-AG938)*60)-AH938)*60,3)</f>
        <v>-54.357999999999997</v>
      </c>
      <c r="AJ938" s="40">
        <f t="shared" ref="AJ938:AJ1001" si="665">TRUNC(E938,0)</f>
        <v>37</v>
      </c>
      <c r="AK938" s="41">
        <f t="shared" ref="AK938:AK1001" si="666">TRUNC((E938-AJ938)*60,0)</f>
        <v>41</v>
      </c>
      <c r="AL938" s="42">
        <f t="shared" ref="AL938:AL1001" si="667">ROUND((((E938-AJ938)*60)-AK938)*60,3)</f>
        <v>47.134</v>
      </c>
      <c r="AM938" s="43" t="str">
        <f t="shared" ref="AM938:AM1001" si="668">CONCATENATE(-AJ938,"º ",-AK938,"' ",-AL938,""" S")</f>
        <v>-37º -41' -47,134" S</v>
      </c>
      <c r="AN938" s="43" t="str">
        <f t="shared" ref="AN938:AN1001" si="669">CONCATENATE(-AG938,"º ",-AH938,"' ",-AI938,""" W")</f>
        <v>122º 28' 54,358" W</v>
      </c>
      <c r="AO938" s="43" t="str">
        <f t="shared" ref="AO938:AO1001" si="670">CONCATENATE(AE938," ",AF938," ",ROUND(AC938,0)," ",ROUND(AD938,0))</f>
        <v>10 S 545687 4172260</v>
      </c>
    </row>
    <row r="939" spans="5:41" x14ac:dyDescent="0.25">
      <c r="E939" s="53">
        <v>37.637427000000002</v>
      </c>
      <c r="F939" s="53">
        <v>-122.462605</v>
      </c>
      <c r="G939" s="52">
        <f t="shared" si="636"/>
        <v>-2.1373756678192701</v>
      </c>
      <c r="H939" s="52">
        <f t="shared" si="637"/>
        <v>0.65689702312901188</v>
      </c>
      <c r="I939" s="52">
        <f t="shared" si="638"/>
        <v>10</v>
      </c>
      <c r="J939" s="52">
        <f t="shared" si="639"/>
        <v>-123</v>
      </c>
      <c r="K939" s="52">
        <f t="shared" si="640"/>
        <v>9.3793121337553131E-3</v>
      </c>
      <c r="L939" s="52">
        <f t="shared" si="641"/>
        <v>7.4272831463265843E-3</v>
      </c>
      <c r="M939" s="52">
        <f t="shared" si="642"/>
        <v>7.42741972505405E-3</v>
      </c>
      <c r="N939" s="52">
        <f t="shared" si="643"/>
        <v>2.1270977232146215E-5</v>
      </c>
      <c r="O939" s="52">
        <f t="shared" si="656"/>
        <v>6383558.660060619</v>
      </c>
      <c r="P939" s="52">
        <f t="shared" si="657"/>
        <v>1.1657465099170124E-7</v>
      </c>
      <c r="Q939" s="52">
        <f t="shared" si="644"/>
        <v>0.96715629021178706</v>
      </c>
      <c r="R939" s="52">
        <f t="shared" si="645"/>
        <v>0.60649521558092623</v>
      </c>
      <c r="S939" s="52">
        <f t="shared" si="646"/>
        <v>1.1404751682349055</v>
      </c>
      <c r="T939" s="52">
        <f t="shared" si="647"/>
        <v>1.0069801800714107</v>
      </c>
      <c r="U939" s="52">
        <f t="shared" si="648"/>
        <v>1.8050762411760746</v>
      </c>
      <c r="V939" s="52">
        <f t="shared" si="654"/>
        <v>5.0546225567071803E-3</v>
      </c>
      <c r="W939" s="52">
        <f t="shared" si="649"/>
        <v>4.2582015317955055E-5</v>
      </c>
      <c r="X939" s="52">
        <f t="shared" si="650"/>
        <v>1.6740578955036711E-7</v>
      </c>
      <c r="Y939" s="52">
        <f t="shared" si="658"/>
        <v>4165588.0208876948</v>
      </c>
      <c r="Z939" s="38" t="str">
        <f t="shared" si="651"/>
        <v>S</v>
      </c>
      <c r="AA939" s="38" t="str">
        <f t="shared" si="652"/>
        <v>S</v>
      </c>
      <c r="AB939" s="38" t="str">
        <f t="shared" si="653"/>
        <v>U</v>
      </c>
      <c r="AC939" s="50">
        <f t="shared" si="655"/>
        <v>547413.37135017291</v>
      </c>
      <c r="AD939" s="50">
        <f t="shared" si="659"/>
        <v>4165723.8054344421</v>
      </c>
      <c r="AE939" s="51">
        <f t="shared" si="660"/>
        <v>10</v>
      </c>
      <c r="AF939" s="51" t="str">
        <f t="shared" si="661"/>
        <v>S</v>
      </c>
      <c r="AG939" s="40">
        <f t="shared" si="662"/>
        <v>-122</v>
      </c>
      <c r="AH939" s="41">
        <f t="shared" si="663"/>
        <v>-27</v>
      </c>
      <c r="AI939" s="42">
        <f t="shared" si="664"/>
        <v>-45.378</v>
      </c>
      <c r="AJ939" s="40">
        <f t="shared" si="665"/>
        <v>37</v>
      </c>
      <c r="AK939" s="41">
        <f t="shared" si="666"/>
        <v>38</v>
      </c>
      <c r="AL939" s="42">
        <f t="shared" si="667"/>
        <v>14.737</v>
      </c>
      <c r="AM939" s="43" t="str">
        <f t="shared" si="668"/>
        <v>-37º -38' -14,737" S</v>
      </c>
      <c r="AN939" s="43" t="str">
        <f t="shared" si="669"/>
        <v>122º 27' 45,378" W</v>
      </c>
      <c r="AO939" s="43" t="str">
        <f t="shared" si="670"/>
        <v>10 S 547413 4165724</v>
      </c>
    </row>
    <row r="940" spans="5:41" x14ac:dyDescent="0.25">
      <c r="E940" s="53">
        <v>37.661614</v>
      </c>
      <c r="F940" s="53">
        <v>-122.463977</v>
      </c>
      <c r="G940" s="52">
        <f t="shared" si="636"/>
        <v>-2.1373996137366076</v>
      </c>
      <c r="H940" s="52">
        <f t="shared" si="637"/>
        <v>0.65731916591519168</v>
      </c>
      <c r="I940" s="52">
        <f t="shared" si="638"/>
        <v>10</v>
      </c>
      <c r="J940" s="52">
        <f t="shared" si="639"/>
        <v>-123</v>
      </c>
      <c r="K940" s="52">
        <f t="shared" si="640"/>
        <v>9.3553662164178597E-3</v>
      </c>
      <c r="L940" s="52">
        <f t="shared" si="641"/>
        <v>7.4059091091594753E-3</v>
      </c>
      <c r="M940" s="52">
        <f t="shared" si="642"/>
        <v>7.4060445121233416E-3</v>
      </c>
      <c r="N940" s="52">
        <f t="shared" si="643"/>
        <v>2.1167189495185923E-5</v>
      </c>
      <c r="O940" s="52">
        <f t="shared" si="656"/>
        <v>6383567.4065504922</v>
      </c>
      <c r="P940" s="52">
        <f t="shared" si="657"/>
        <v>1.1582917109139842E-7</v>
      </c>
      <c r="Q940" s="52">
        <f t="shared" si="644"/>
        <v>0.96737054804573031</v>
      </c>
      <c r="R940" s="52">
        <f t="shared" si="645"/>
        <v>0.60623457485337107</v>
      </c>
      <c r="S940" s="52">
        <f t="shared" si="646"/>
        <v>1.1410044399380568</v>
      </c>
      <c r="T940" s="52">
        <f t="shared" si="647"/>
        <v>1.0073119736668854</v>
      </c>
      <c r="U940" s="52">
        <f t="shared" si="648"/>
        <v>1.8054922354309524</v>
      </c>
      <c r="V940" s="52">
        <f t="shared" si="654"/>
        <v>5.0546225567071803E-3</v>
      </c>
      <c r="W940" s="52">
        <f t="shared" si="649"/>
        <v>4.2582015317955055E-5</v>
      </c>
      <c r="X940" s="52">
        <f t="shared" si="650"/>
        <v>1.6740578955036711E-7</v>
      </c>
      <c r="Y940" s="52">
        <f t="shared" si="658"/>
        <v>4168271.4587047989</v>
      </c>
      <c r="Z940" s="38" t="str">
        <f t="shared" si="651"/>
        <v>S</v>
      </c>
      <c r="AA940" s="38" t="str">
        <f t="shared" si="652"/>
        <v>S</v>
      </c>
      <c r="AB940" s="38" t="str">
        <f t="shared" si="653"/>
        <v>U</v>
      </c>
      <c r="AC940" s="50">
        <f t="shared" si="655"/>
        <v>547276.986184404</v>
      </c>
      <c r="AD940" s="50">
        <f t="shared" si="659"/>
        <v>4168406.5809013997</v>
      </c>
      <c r="AE940" s="51">
        <f t="shared" si="660"/>
        <v>10</v>
      </c>
      <c r="AF940" s="51" t="str">
        <f t="shared" si="661"/>
        <v>S</v>
      </c>
      <c r="AG940" s="40">
        <f t="shared" si="662"/>
        <v>-122</v>
      </c>
      <c r="AH940" s="41">
        <f t="shared" si="663"/>
        <v>-27</v>
      </c>
      <c r="AI940" s="42">
        <f t="shared" si="664"/>
        <v>-50.317</v>
      </c>
      <c r="AJ940" s="40">
        <f t="shared" si="665"/>
        <v>37</v>
      </c>
      <c r="AK940" s="41">
        <f t="shared" si="666"/>
        <v>39</v>
      </c>
      <c r="AL940" s="42">
        <f t="shared" si="667"/>
        <v>41.81</v>
      </c>
      <c r="AM940" s="43" t="str">
        <f t="shared" si="668"/>
        <v>-37º -39' -41,81" S</v>
      </c>
      <c r="AN940" s="43" t="str">
        <f t="shared" si="669"/>
        <v>122º 27' 50,317" W</v>
      </c>
      <c r="AO940" s="43" t="str">
        <f t="shared" si="670"/>
        <v>10 S 547277 4168407</v>
      </c>
    </row>
    <row r="941" spans="5:41" x14ac:dyDescent="0.25">
      <c r="E941" s="53">
        <v>37.627014000000003</v>
      </c>
      <c r="F941" s="53">
        <v>-122.427308</v>
      </c>
      <c r="G941" s="52">
        <f t="shared" si="636"/>
        <v>-2.1367596189531941</v>
      </c>
      <c r="H941" s="52">
        <f t="shared" si="637"/>
        <v>0.65671528199400164</v>
      </c>
      <c r="I941" s="52">
        <f t="shared" si="638"/>
        <v>10</v>
      </c>
      <c r="J941" s="52">
        <f t="shared" si="639"/>
        <v>-123</v>
      </c>
      <c r="K941" s="52">
        <f t="shared" si="640"/>
        <v>9.9953609998313375E-3</v>
      </c>
      <c r="L941" s="52">
        <f t="shared" si="641"/>
        <v>7.9162129079298066E-3</v>
      </c>
      <c r="M941" s="52">
        <f t="shared" si="642"/>
        <v>7.9163782744064697E-3</v>
      </c>
      <c r="N941" s="52">
        <f t="shared" si="643"/>
        <v>2.4154725806191379E-5</v>
      </c>
      <c r="O941" s="52">
        <f t="shared" si="656"/>
        <v>6383554.8951254478</v>
      </c>
      <c r="P941" s="52">
        <f t="shared" si="657"/>
        <v>1.3246555878746996E-7</v>
      </c>
      <c r="Q941" s="52">
        <f t="shared" si="644"/>
        <v>0.9670638355152843</v>
      </c>
      <c r="R941" s="52">
        <f t="shared" si="645"/>
        <v>0.60660721275361329</v>
      </c>
      <c r="S941" s="52">
        <f t="shared" si="646"/>
        <v>1.1402471997516437</v>
      </c>
      <c r="T941" s="52">
        <f t="shared" si="647"/>
        <v>1.006837203002136</v>
      </c>
      <c r="U941" s="52">
        <f t="shared" si="648"/>
        <v>1.8048968967142469</v>
      </c>
      <c r="V941" s="52">
        <f t="shared" si="654"/>
        <v>5.0546225567071803E-3</v>
      </c>
      <c r="W941" s="52">
        <f t="shared" si="649"/>
        <v>4.2582015317955055E-5</v>
      </c>
      <c r="X941" s="52">
        <f t="shared" si="650"/>
        <v>1.6740578955036711E-7</v>
      </c>
      <c r="Y941" s="52">
        <f t="shared" si="658"/>
        <v>4164432.7492193487</v>
      </c>
      <c r="Z941" s="38" t="str">
        <f t="shared" si="651"/>
        <v>S</v>
      </c>
      <c r="AA941" s="38" t="str">
        <f t="shared" si="652"/>
        <v>S</v>
      </c>
      <c r="AB941" s="38" t="str">
        <f t="shared" si="653"/>
        <v>U</v>
      </c>
      <c r="AC941" s="50">
        <f t="shared" si="655"/>
        <v>550534.63751661836</v>
      </c>
      <c r="AD941" s="50">
        <f t="shared" si="659"/>
        <v>4164586.9422579342</v>
      </c>
      <c r="AE941" s="51">
        <f t="shared" si="660"/>
        <v>10</v>
      </c>
      <c r="AF941" s="51" t="str">
        <f t="shared" si="661"/>
        <v>S</v>
      </c>
      <c r="AG941" s="40">
        <f t="shared" si="662"/>
        <v>-122</v>
      </c>
      <c r="AH941" s="41">
        <f t="shared" si="663"/>
        <v>-25</v>
      </c>
      <c r="AI941" s="42">
        <f t="shared" si="664"/>
        <v>-38.308999999999997</v>
      </c>
      <c r="AJ941" s="40">
        <f t="shared" si="665"/>
        <v>37</v>
      </c>
      <c r="AK941" s="41">
        <f t="shared" si="666"/>
        <v>37</v>
      </c>
      <c r="AL941" s="42">
        <f t="shared" si="667"/>
        <v>37.25</v>
      </c>
      <c r="AM941" s="43" t="str">
        <f t="shared" si="668"/>
        <v>-37º -37' -37,25" S</v>
      </c>
      <c r="AN941" s="43" t="str">
        <f t="shared" si="669"/>
        <v>122º 25' 38,309" W</v>
      </c>
      <c r="AO941" s="43" t="str">
        <f t="shared" si="670"/>
        <v>10 S 550535 4164587</v>
      </c>
    </row>
    <row r="942" spans="5:41" x14ac:dyDescent="0.25">
      <c r="E942" s="53">
        <v>37.644770000000001</v>
      </c>
      <c r="F942" s="53">
        <v>-122.448779</v>
      </c>
      <c r="G942" s="52">
        <f t="shared" si="636"/>
        <v>-2.1371343585968896</v>
      </c>
      <c r="H942" s="52">
        <f t="shared" si="637"/>
        <v>0.65702518265598586</v>
      </c>
      <c r="I942" s="52">
        <f t="shared" si="638"/>
        <v>10</v>
      </c>
      <c r="J942" s="52">
        <f t="shared" si="639"/>
        <v>-123</v>
      </c>
      <c r="K942" s="52">
        <f t="shared" si="640"/>
        <v>9.6206213561358389E-3</v>
      </c>
      <c r="L942" s="52">
        <f t="shared" si="641"/>
        <v>7.6176121211673888E-3</v>
      </c>
      <c r="M942" s="52">
        <f t="shared" si="642"/>
        <v>7.6177594712663688E-3</v>
      </c>
      <c r="N942" s="52">
        <f t="shared" si="643"/>
        <v>2.2381098874535432E-5</v>
      </c>
      <c r="O942" s="52">
        <f t="shared" si="656"/>
        <v>6383561.3152236575</v>
      </c>
      <c r="P942" s="52">
        <f t="shared" si="657"/>
        <v>1.2260180060042967E-7</v>
      </c>
      <c r="Q942" s="52">
        <f t="shared" si="644"/>
        <v>0.96722141024154229</v>
      </c>
      <c r="R942" s="52">
        <f t="shared" si="645"/>
        <v>0.60641616036605039</v>
      </c>
      <c r="S942" s="52">
        <f t="shared" si="646"/>
        <v>1.1406358877767571</v>
      </c>
      <c r="T942" s="52">
        <f t="shared" si="647"/>
        <v>1.0070809559240803</v>
      </c>
      <c r="U942" s="52">
        <f t="shared" si="648"/>
        <v>1.8052026199897195</v>
      </c>
      <c r="V942" s="52">
        <f t="shared" si="654"/>
        <v>5.0546225567071803E-3</v>
      </c>
      <c r="W942" s="52">
        <f t="shared" si="649"/>
        <v>4.2582015317955055E-5</v>
      </c>
      <c r="X942" s="52">
        <f t="shared" si="650"/>
        <v>1.6740578955036711E-7</v>
      </c>
      <c r="Y942" s="52">
        <f t="shared" si="658"/>
        <v>4166402.6922272057</v>
      </c>
      <c r="Z942" s="38" t="str">
        <f t="shared" si="651"/>
        <v>S</v>
      </c>
      <c r="AA942" s="38" t="str">
        <f t="shared" si="652"/>
        <v>S</v>
      </c>
      <c r="AB942" s="38" t="str">
        <f t="shared" si="653"/>
        <v>U</v>
      </c>
      <c r="AC942" s="50">
        <f t="shared" si="655"/>
        <v>548628.43665676587</v>
      </c>
      <c r="AD942" s="50">
        <f t="shared" si="659"/>
        <v>4166545.5633616894</v>
      </c>
      <c r="AE942" s="51">
        <f t="shared" si="660"/>
        <v>10</v>
      </c>
      <c r="AF942" s="51" t="str">
        <f t="shared" si="661"/>
        <v>S</v>
      </c>
      <c r="AG942" s="40">
        <f t="shared" si="662"/>
        <v>-122</v>
      </c>
      <c r="AH942" s="41">
        <f t="shared" si="663"/>
        <v>-26</v>
      </c>
      <c r="AI942" s="42">
        <f t="shared" si="664"/>
        <v>-55.603999999999999</v>
      </c>
      <c r="AJ942" s="40">
        <f t="shared" si="665"/>
        <v>37</v>
      </c>
      <c r="AK942" s="41">
        <f t="shared" si="666"/>
        <v>38</v>
      </c>
      <c r="AL942" s="42">
        <f t="shared" si="667"/>
        <v>41.171999999999997</v>
      </c>
      <c r="AM942" s="43" t="str">
        <f t="shared" si="668"/>
        <v>-37º -38' -41,172" S</v>
      </c>
      <c r="AN942" s="43" t="str">
        <f t="shared" si="669"/>
        <v>122º 26' 55,604" W</v>
      </c>
      <c r="AO942" s="43" t="str">
        <f t="shared" si="670"/>
        <v>10 S 548628 4166546</v>
      </c>
    </row>
    <row r="943" spans="5:41" x14ac:dyDescent="0.25">
      <c r="E943" s="53">
        <v>37.618718999999999</v>
      </c>
      <c r="F943" s="53">
        <v>-122.38891</v>
      </c>
      <c r="G943" s="52">
        <f t="shared" si="636"/>
        <v>-2.1360894474270129</v>
      </c>
      <c r="H943" s="52">
        <f t="shared" si="637"/>
        <v>0.6565705069325487</v>
      </c>
      <c r="I943" s="52">
        <f t="shared" si="638"/>
        <v>10</v>
      </c>
      <c r="J943" s="52">
        <f t="shared" si="639"/>
        <v>-123</v>
      </c>
      <c r="K943" s="52">
        <f t="shared" si="640"/>
        <v>1.0665532526012544E-2</v>
      </c>
      <c r="L943" s="52">
        <f t="shared" si="641"/>
        <v>8.4479042838860995E-3</v>
      </c>
      <c r="M943" s="52">
        <f t="shared" si="642"/>
        <v>8.4481052599314002E-3</v>
      </c>
      <c r="N943" s="52">
        <f t="shared" si="643"/>
        <v>2.7500367905330947E-5</v>
      </c>
      <c r="O943" s="52">
        <f t="shared" si="656"/>
        <v>6383551.8962390516</v>
      </c>
      <c r="P943" s="52">
        <f t="shared" si="657"/>
        <v>1.5089173511700647E-7</v>
      </c>
      <c r="Q943" s="52">
        <f t="shared" si="644"/>
        <v>0.96699009463723962</v>
      </c>
      <c r="R943" s="52">
        <f t="shared" si="645"/>
        <v>0.60669633749231278</v>
      </c>
      <c r="S943" s="52">
        <f t="shared" si="646"/>
        <v>1.1400655542511684</v>
      </c>
      <c r="T943" s="52">
        <f t="shared" si="647"/>
        <v>1.0067232500614545</v>
      </c>
      <c r="U943" s="52">
        <f t="shared" si="648"/>
        <v>1.8047539229250817</v>
      </c>
      <c r="V943" s="52">
        <f t="shared" si="654"/>
        <v>5.0546225567071803E-3</v>
      </c>
      <c r="W943" s="52">
        <f t="shared" si="649"/>
        <v>4.2582015317955055E-5</v>
      </c>
      <c r="X943" s="52">
        <f t="shared" si="650"/>
        <v>1.6740578955036711E-7</v>
      </c>
      <c r="Y943" s="52">
        <f t="shared" si="658"/>
        <v>4163512.4608050357</v>
      </c>
      <c r="Z943" s="38" t="str">
        <f t="shared" si="651"/>
        <v>S</v>
      </c>
      <c r="AA943" s="38" t="str">
        <f t="shared" si="652"/>
        <v>S</v>
      </c>
      <c r="AB943" s="38" t="str">
        <f t="shared" si="653"/>
        <v>U</v>
      </c>
      <c r="AC943" s="50">
        <f t="shared" si="655"/>
        <v>553928.92106413818</v>
      </c>
      <c r="AD943" s="50">
        <f t="shared" si="659"/>
        <v>4163688.0108572142</v>
      </c>
      <c r="AE943" s="51">
        <f t="shared" si="660"/>
        <v>10</v>
      </c>
      <c r="AF943" s="51" t="str">
        <f t="shared" si="661"/>
        <v>S</v>
      </c>
      <c r="AG943" s="40">
        <f t="shared" si="662"/>
        <v>-122</v>
      </c>
      <c r="AH943" s="41">
        <f t="shared" si="663"/>
        <v>-23</v>
      </c>
      <c r="AI943" s="42">
        <f t="shared" si="664"/>
        <v>-20.076000000000001</v>
      </c>
      <c r="AJ943" s="40">
        <f t="shared" si="665"/>
        <v>37</v>
      </c>
      <c r="AK943" s="41">
        <f t="shared" si="666"/>
        <v>37</v>
      </c>
      <c r="AL943" s="42">
        <f t="shared" si="667"/>
        <v>7.3879999999999999</v>
      </c>
      <c r="AM943" s="43" t="str">
        <f t="shared" si="668"/>
        <v>-37º -37' -7,388" S</v>
      </c>
      <c r="AN943" s="43" t="str">
        <f t="shared" si="669"/>
        <v>122º 23' 20,076" W</v>
      </c>
      <c r="AO943" s="43" t="str">
        <f t="shared" si="670"/>
        <v>10 S 553929 4163688</v>
      </c>
    </row>
    <row r="944" spans="5:41" x14ac:dyDescent="0.25">
      <c r="E944" s="53">
        <v>37.673338999999999</v>
      </c>
      <c r="F944" s="53">
        <v>-122.468586</v>
      </c>
      <c r="G944" s="52">
        <f t="shared" si="636"/>
        <v>-2.1374800559618321</v>
      </c>
      <c r="H944" s="52">
        <f t="shared" si="637"/>
        <v>0.65752380576998803</v>
      </c>
      <c r="I944" s="52">
        <f t="shared" si="638"/>
        <v>10</v>
      </c>
      <c r="J944" s="52">
        <f t="shared" si="639"/>
        <v>-123</v>
      </c>
      <c r="K944" s="52">
        <f t="shared" si="640"/>
        <v>9.2749239911933401E-3</v>
      </c>
      <c r="L944" s="52">
        <f t="shared" si="641"/>
        <v>7.3410713267537953E-3</v>
      </c>
      <c r="M944" s="52">
        <f t="shared" si="642"/>
        <v>7.3412032043795022E-3</v>
      </c>
      <c r="N944" s="52">
        <f t="shared" si="643"/>
        <v>2.0806962904962312E-5</v>
      </c>
      <c r="O944" s="52">
        <f t="shared" si="656"/>
        <v>6383571.6472481051</v>
      </c>
      <c r="P944" s="52">
        <f t="shared" si="657"/>
        <v>1.1377388431453475E-7</v>
      </c>
      <c r="Q944" s="52">
        <f t="shared" si="644"/>
        <v>0.96747416449710499</v>
      </c>
      <c r="R944" s="52">
        <f t="shared" si="645"/>
        <v>0.60610797558060003</v>
      </c>
      <c r="S944" s="52">
        <f t="shared" si="646"/>
        <v>1.1412608880185404</v>
      </c>
      <c r="T944" s="52">
        <f t="shared" si="647"/>
        <v>1.0074726599090553</v>
      </c>
      <c r="U944" s="52">
        <f t="shared" si="648"/>
        <v>1.805693602261921</v>
      </c>
      <c r="V944" s="52">
        <f t="shared" si="654"/>
        <v>5.0546225567071803E-3</v>
      </c>
      <c r="W944" s="52">
        <f t="shared" si="649"/>
        <v>4.2582015317955055E-5</v>
      </c>
      <c r="X944" s="52">
        <f t="shared" si="650"/>
        <v>1.6740578955036711E-7</v>
      </c>
      <c r="Y944" s="52">
        <f t="shared" si="658"/>
        <v>4169572.2981815594</v>
      </c>
      <c r="Z944" s="38" t="str">
        <f t="shared" si="651"/>
        <v>S</v>
      </c>
      <c r="AA944" s="38" t="str">
        <f t="shared" si="652"/>
        <v>S</v>
      </c>
      <c r="AB944" s="38" t="str">
        <f t="shared" si="653"/>
        <v>U</v>
      </c>
      <c r="AC944" s="50">
        <f t="shared" si="655"/>
        <v>546863.09840942943</v>
      </c>
      <c r="AD944" s="50">
        <f t="shared" si="659"/>
        <v>4169705.1209351365</v>
      </c>
      <c r="AE944" s="51">
        <f t="shared" si="660"/>
        <v>10</v>
      </c>
      <c r="AF944" s="51" t="str">
        <f t="shared" si="661"/>
        <v>S</v>
      </c>
      <c r="AG944" s="40">
        <f t="shared" si="662"/>
        <v>-122</v>
      </c>
      <c r="AH944" s="41">
        <f t="shared" si="663"/>
        <v>-28</v>
      </c>
      <c r="AI944" s="42">
        <f t="shared" si="664"/>
        <v>-6.91</v>
      </c>
      <c r="AJ944" s="40">
        <f t="shared" si="665"/>
        <v>37</v>
      </c>
      <c r="AK944" s="41">
        <f t="shared" si="666"/>
        <v>40</v>
      </c>
      <c r="AL944" s="42">
        <f t="shared" si="667"/>
        <v>24.02</v>
      </c>
      <c r="AM944" s="43" t="str">
        <f t="shared" si="668"/>
        <v>-37º -40' -24,02" S</v>
      </c>
      <c r="AN944" s="43" t="str">
        <f t="shared" si="669"/>
        <v>122º 28' 6,91" W</v>
      </c>
      <c r="AO944" s="43" t="str">
        <f t="shared" si="670"/>
        <v>10 S 546863 4169705</v>
      </c>
    </row>
    <row r="945" spans="5:41" x14ac:dyDescent="0.25">
      <c r="E945" s="53">
        <v>37.616956999999999</v>
      </c>
      <c r="F945" s="53">
        <v>-122.383808</v>
      </c>
      <c r="G945" s="52">
        <f t="shared" si="636"/>
        <v>-2.1360004007285762</v>
      </c>
      <c r="H945" s="52">
        <f t="shared" si="637"/>
        <v>0.65653975423112854</v>
      </c>
      <c r="I945" s="52">
        <f t="shared" si="638"/>
        <v>10</v>
      </c>
      <c r="J945" s="52">
        <f t="shared" si="639"/>
        <v>-123</v>
      </c>
      <c r="K945" s="52">
        <f t="shared" si="640"/>
        <v>1.0754579224449223E-2</v>
      </c>
      <c r="L945" s="52">
        <f t="shared" si="641"/>
        <v>8.5186351337413427E-3</v>
      </c>
      <c r="M945" s="52">
        <f t="shared" si="642"/>
        <v>8.5188412003892929E-3</v>
      </c>
      <c r="N945" s="52">
        <f t="shared" si="643"/>
        <v>2.7961045951374608E-5</v>
      </c>
      <c r="O945" s="52">
        <f t="shared" si="656"/>
        <v>6383551.2592542414</v>
      </c>
      <c r="P945" s="52">
        <f t="shared" si="657"/>
        <v>1.5343641719043532E-7</v>
      </c>
      <c r="Q945" s="52">
        <f t="shared" si="644"/>
        <v>0.96697442037264858</v>
      </c>
      <c r="R945" s="52">
        <f t="shared" si="645"/>
        <v>0.60671525857379505</v>
      </c>
      <c r="S945" s="52">
        <f t="shared" si="646"/>
        <v>1.1400269644174528</v>
      </c>
      <c r="T945" s="52">
        <f t="shared" si="647"/>
        <v>1.0066990379565384</v>
      </c>
      <c r="U945" s="52">
        <f t="shared" si="648"/>
        <v>1.8047235405176894</v>
      </c>
      <c r="V945" s="52">
        <f t="shared" si="654"/>
        <v>5.0546225567071803E-3</v>
      </c>
      <c r="W945" s="52">
        <f t="shared" si="649"/>
        <v>4.2582015317955055E-5</v>
      </c>
      <c r="X945" s="52">
        <f t="shared" si="650"/>
        <v>1.6740578955036711E-7</v>
      </c>
      <c r="Y945" s="52">
        <f t="shared" si="658"/>
        <v>4163316.975958664</v>
      </c>
      <c r="Z945" s="38" t="str">
        <f t="shared" si="651"/>
        <v>S</v>
      </c>
      <c r="AA945" s="38" t="str">
        <f t="shared" si="652"/>
        <v>S</v>
      </c>
      <c r="AB945" s="38" t="str">
        <f t="shared" si="653"/>
        <v>U</v>
      </c>
      <c r="AC945" s="50">
        <f t="shared" si="655"/>
        <v>554380.46225344623</v>
      </c>
      <c r="AD945" s="50">
        <f t="shared" si="659"/>
        <v>4163495.4667561441</v>
      </c>
      <c r="AE945" s="51">
        <f t="shared" si="660"/>
        <v>10</v>
      </c>
      <c r="AF945" s="51" t="str">
        <f t="shared" si="661"/>
        <v>S</v>
      </c>
      <c r="AG945" s="40">
        <f t="shared" si="662"/>
        <v>-122</v>
      </c>
      <c r="AH945" s="41">
        <f t="shared" si="663"/>
        <v>-23</v>
      </c>
      <c r="AI945" s="42">
        <f t="shared" si="664"/>
        <v>-1.7090000000000001</v>
      </c>
      <c r="AJ945" s="40">
        <f t="shared" si="665"/>
        <v>37</v>
      </c>
      <c r="AK945" s="41">
        <f t="shared" si="666"/>
        <v>37</v>
      </c>
      <c r="AL945" s="42">
        <f t="shared" si="667"/>
        <v>1.0449999999999999</v>
      </c>
      <c r="AM945" s="43" t="str">
        <f t="shared" si="668"/>
        <v>-37º -37' -1,045" S</v>
      </c>
      <c r="AN945" s="43" t="str">
        <f t="shared" si="669"/>
        <v>122º 23' 1,709" W</v>
      </c>
      <c r="AO945" s="43" t="str">
        <f t="shared" si="670"/>
        <v>10 S 554380 4163495</v>
      </c>
    </row>
    <row r="946" spans="5:41" x14ac:dyDescent="0.25">
      <c r="E946" s="53">
        <v>37.647297000000002</v>
      </c>
      <c r="F946" s="53">
        <v>-122.438233</v>
      </c>
      <c r="G946" s="52">
        <f t="shared" si="636"/>
        <v>-2.1369502961739744</v>
      </c>
      <c r="H946" s="52">
        <f t="shared" si="637"/>
        <v>0.65706928712618362</v>
      </c>
      <c r="I946" s="52">
        <f t="shared" si="638"/>
        <v>10</v>
      </c>
      <c r="J946" s="52">
        <f t="shared" si="639"/>
        <v>-123</v>
      </c>
      <c r="K946" s="52">
        <f t="shared" si="640"/>
        <v>9.8046837790510821E-3</v>
      </c>
      <c r="L946" s="52">
        <f t="shared" si="641"/>
        <v>7.7630840841192584E-3</v>
      </c>
      <c r="M946" s="52">
        <f t="shared" si="642"/>
        <v>7.7632400384071033E-3</v>
      </c>
      <c r="N946" s="52">
        <f t="shared" si="643"/>
        <v>2.3246242092156422E-5</v>
      </c>
      <c r="O946" s="52">
        <f t="shared" si="656"/>
        <v>6383562.2290063296</v>
      </c>
      <c r="P946" s="52">
        <f t="shared" si="657"/>
        <v>1.2732064076271079E-7</v>
      </c>
      <c r="Q946" s="52">
        <f t="shared" si="644"/>
        <v>0.96724380577410818</v>
      </c>
      <c r="R946" s="52">
        <f t="shared" si="645"/>
        <v>0.60638893970576535</v>
      </c>
      <c r="S946" s="52">
        <f t="shared" si="646"/>
        <v>1.1406911900132377</v>
      </c>
      <c r="T946" s="52">
        <f t="shared" si="647"/>
        <v>1.0071156274363697</v>
      </c>
      <c r="U946" s="52">
        <f t="shared" si="648"/>
        <v>1.8052460943170308</v>
      </c>
      <c r="V946" s="52">
        <f t="shared" si="654"/>
        <v>5.0546225567071803E-3</v>
      </c>
      <c r="W946" s="52">
        <f t="shared" si="649"/>
        <v>4.2582015317955055E-5</v>
      </c>
      <c r="X946" s="52">
        <f t="shared" si="650"/>
        <v>1.6740578955036711E-7</v>
      </c>
      <c r="Y946" s="52">
        <f t="shared" si="658"/>
        <v>4166683.0512359776</v>
      </c>
      <c r="Z946" s="38" t="str">
        <f t="shared" si="651"/>
        <v>S</v>
      </c>
      <c r="AA946" s="38" t="str">
        <f t="shared" si="652"/>
        <v>S</v>
      </c>
      <c r="AB946" s="38" t="str">
        <f t="shared" si="653"/>
        <v>U</v>
      </c>
      <c r="AC946" s="50">
        <f t="shared" si="655"/>
        <v>549557.12798710028</v>
      </c>
      <c r="AD946" s="50">
        <f t="shared" si="659"/>
        <v>4166831.4450878571</v>
      </c>
      <c r="AE946" s="51">
        <f t="shared" si="660"/>
        <v>10</v>
      </c>
      <c r="AF946" s="51" t="str">
        <f t="shared" si="661"/>
        <v>S</v>
      </c>
      <c r="AG946" s="40">
        <f t="shared" si="662"/>
        <v>-122</v>
      </c>
      <c r="AH946" s="41">
        <f t="shared" si="663"/>
        <v>-26</v>
      </c>
      <c r="AI946" s="42">
        <f t="shared" si="664"/>
        <v>-17.638999999999999</v>
      </c>
      <c r="AJ946" s="40">
        <f t="shared" si="665"/>
        <v>37</v>
      </c>
      <c r="AK946" s="41">
        <f t="shared" si="666"/>
        <v>38</v>
      </c>
      <c r="AL946" s="42">
        <f t="shared" si="667"/>
        <v>50.268999999999998</v>
      </c>
      <c r="AM946" s="43" t="str">
        <f t="shared" si="668"/>
        <v>-37º -38' -50,269" S</v>
      </c>
      <c r="AN946" s="43" t="str">
        <f t="shared" si="669"/>
        <v>122º 26' 17,639" W</v>
      </c>
      <c r="AO946" s="43" t="str">
        <f t="shared" si="670"/>
        <v>10 S 549557 4166831</v>
      </c>
    </row>
    <row r="947" spans="5:41" x14ac:dyDescent="0.25">
      <c r="E947" s="53">
        <v>37.700243999999998</v>
      </c>
      <c r="F947" s="53">
        <v>-122.47124599999999</v>
      </c>
      <c r="G947" s="52">
        <f t="shared" ref="G947:G1010" si="671">F947*PI()/180</f>
        <v>-2.1375264817199349</v>
      </c>
      <c r="H947" s="52">
        <f t="shared" ref="H947:H1010" si="672">E947*PI()/180</f>
        <v>0.6579933866052371</v>
      </c>
      <c r="I947" s="52">
        <f t="shared" ref="I947:I1010" si="673">TRUNC((F947/6)+31)</f>
        <v>10</v>
      </c>
      <c r="J947" s="52">
        <f t="shared" ref="J947:J1010" si="674">6*I947-183</f>
        <v>-123</v>
      </c>
      <c r="K947" s="52">
        <f t="shared" ref="K947:K1010" si="675">+G947-((J947*PI())/180)</f>
        <v>9.2284982330905763E-3</v>
      </c>
      <c r="L947" s="52">
        <f t="shared" ref="L947:L1010" si="676">COS(H947)*SIN(K947)</f>
        <v>7.3016773001041823E-3</v>
      </c>
      <c r="M947" s="52">
        <f t="shared" ref="M947:M1010" si="677">(1/2)*LN((1+L947)/(1-L947))</f>
        <v>7.301807065992488E-3</v>
      </c>
      <c r="N947" s="52">
        <f t="shared" ref="N947:N1010" si="678">ATAN((TAN(H947))/COS(K947))-H947</f>
        <v>2.0604230079324104E-5</v>
      </c>
      <c r="O947" s="52">
        <f t="shared" si="656"/>
        <v>6383581.3799940022</v>
      </c>
      <c r="P947" s="52">
        <f t="shared" si="657"/>
        <v>1.1247440689980237E-7</v>
      </c>
      <c r="Q947" s="52">
        <f t="shared" ref="Q947:Q1010" si="679">SIN(2*H947)</f>
        <v>0.96771131737371041</v>
      </c>
      <c r="R947" s="52">
        <f t="shared" ref="R947:R1010" si="680">+Q947*(COS(H947))^2</f>
        <v>0.60581685602493907</v>
      </c>
      <c r="S947" s="52">
        <f t="shared" ref="S947:S1010" si="681">H947+(Q947/2)</f>
        <v>1.1418490452920924</v>
      </c>
      <c r="T947" s="52">
        <f t="shared" ref="T947:T1010" si="682">((3*S947)+R947)/4</f>
        <v>1.007840997975304</v>
      </c>
      <c r="U947" s="52">
        <f t="shared" ref="U947:U1010" si="683">(5*T947+R947*(COS(H947))^2)/3</f>
        <v>1.8061549514387485</v>
      </c>
      <c r="V947" s="52">
        <f t="shared" si="654"/>
        <v>5.0546225567071803E-3</v>
      </c>
      <c r="W947" s="52">
        <f t="shared" ref="W947:W1010" si="684">(5/3)*V947^2</f>
        <v>4.2582015317955055E-5</v>
      </c>
      <c r="X947" s="52">
        <f t="shared" ref="X947:X1010" si="685">(35/27)*V947^3</f>
        <v>1.6740578955036711E-7</v>
      </c>
      <c r="Y947" s="52">
        <f t="shared" si="658"/>
        <v>4172557.3046666509</v>
      </c>
      <c r="Z947" s="38" t="str">
        <f t="shared" ref="Z947:Z1010" si="686">IF(E947&lt;-72,"C",IF(E947&lt;-64,"D",IF(E947&lt;-56,"E",IF(E947&lt;-48,"F",IF(E947&lt;-40,"G",IF(E947&lt;-32,"H",IF(E947&lt;-24,"J",IF(E947&lt;-16,"K",AA947))))))))</f>
        <v>S</v>
      </c>
      <c r="AA947" s="38" t="str">
        <f t="shared" ref="AA947:AA1010" si="687">IF(E947&lt;-8,"L",IF(E947&lt;0,"M",IF(E947&lt;8,"N",IF(E947&lt;16,"P",IF(E947&lt;24,"Q",IF(E947&lt;32,"R",IF(E947&lt;40,"S",IF(E947&lt;48,"T","no"))))))))</f>
        <v>S</v>
      </c>
      <c r="AB947" s="38" t="str">
        <f t="shared" ref="AB947:AB1010" si="688">IF(E947&lt;56,"U",IF(E947&lt;64,"V",IF(E947&lt;72,"W",IF(E947&lt;84,"X","no"))))</f>
        <v>U</v>
      </c>
      <c r="AC947" s="50">
        <f t="shared" si="655"/>
        <v>546611.68137431866</v>
      </c>
      <c r="AD947" s="50">
        <f t="shared" si="659"/>
        <v>4172688.8334609279</v>
      </c>
      <c r="AE947" s="51">
        <f t="shared" si="660"/>
        <v>10</v>
      </c>
      <c r="AF947" s="51" t="str">
        <f t="shared" si="661"/>
        <v>S</v>
      </c>
      <c r="AG947" s="40">
        <f t="shared" si="662"/>
        <v>-122</v>
      </c>
      <c r="AH947" s="41">
        <f t="shared" si="663"/>
        <v>-28</v>
      </c>
      <c r="AI947" s="42">
        <f t="shared" si="664"/>
        <v>-16.486000000000001</v>
      </c>
      <c r="AJ947" s="40">
        <f t="shared" si="665"/>
        <v>37</v>
      </c>
      <c r="AK947" s="41">
        <f t="shared" si="666"/>
        <v>42</v>
      </c>
      <c r="AL947" s="42">
        <f t="shared" si="667"/>
        <v>0.878</v>
      </c>
      <c r="AM947" s="43" t="str">
        <f t="shared" si="668"/>
        <v>-37º -42' -0,878" S</v>
      </c>
      <c r="AN947" s="43" t="str">
        <f t="shared" si="669"/>
        <v>122º 28' 16,486" W</v>
      </c>
      <c r="AO947" s="43" t="str">
        <f t="shared" si="670"/>
        <v>10 S 546612 4172689</v>
      </c>
    </row>
    <row r="948" spans="5:41" x14ac:dyDescent="0.25">
      <c r="E948" s="53">
        <v>37.620021000000001</v>
      </c>
      <c r="F948" s="53">
        <v>-122.39232699999999</v>
      </c>
      <c r="G948" s="52">
        <f t="shared" si="671"/>
        <v>-2.1361490853275535</v>
      </c>
      <c r="H948" s="52">
        <f t="shared" si="672"/>
        <v>0.6565932311194097</v>
      </c>
      <c r="I948" s="52">
        <f t="shared" si="673"/>
        <v>10</v>
      </c>
      <c r="J948" s="52">
        <f t="shared" si="674"/>
        <v>-123</v>
      </c>
      <c r="K948" s="52">
        <f t="shared" si="675"/>
        <v>1.0605894625471901E-2</v>
      </c>
      <c r="L948" s="52">
        <f t="shared" si="676"/>
        <v>8.4005212423253414E-3</v>
      </c>
      <c r="M948" s="52">
        <f t="shared" si="677"/>
        <v>8.4007188554736916E-3</v>
      </c>
      <c r="N948" s="52">
        <f t="shared" si="678"/>
        <v>2.7194000675967445E-5</v>
      </c>
      <c r="O948" s="52">
        <f t="shared" si="656"/>
        <v>6383552.3669349225</v>
      </c>
      <c r="P948" s="52">
        <f t="shared" si="657"/>
        <v>1.4919851824868158E-7</v>
      </c>
      <c r="Q948" s="52">
        <f t="shared" si="679"/>
        <v>0.96700167451887131</v>
      </c>
      <c r="R948" s="52">
        <f t="shared" si="680"/>
        <v>0.60668235370737233</v>
      </c>
      <c r="S948" s="52">
        <f t="shared" si="681"/>
        <v>1.1400940683788454</v>
      </c>
      <c r="T948" s="52">
        <f t="shared" si="682"/>
        <v>1.0067411397109771</v>
      </c>
      <c r="U948" s="52">
        <f t="shared" si="683"/>
        <v>1.8047763707140305</v>
      </c>
      <c r="V948" s="52">
        <f t="shared" si="654"/>
        <v>5.0546225567071803E-3</v>
      </c>
      <c r="W948" s="52">
        <f t="shared" si="684"/>
        <v>4.2582015317955055E-5</v>
      </c>
      <c r="X948" s="52">
        <f t="shared" si="685"/>
        <v>1.6740578955036711E-7</v>
      </c>
      <c r="Y948" s="52">
        <f t="shared" si="658"/>
        <v>4163656.9110526093</v>
      </c>
      <c r="Z948" s="38" t="str">
        <f t="shared" si="686"/>
        <v>S</v>
      </c>
      <c r="AA948" s="38" t="str">
        <f t="shared" si="687"/>
        <v>S</v>
      </c>
      <c r="AB948" s="38" t="str">
        <f t="shared" si="688"/>
        <v>U</v>
      </c>
      <c r="AC948" s="50">
        <f t="shared" si="655"/>
        <v>553626.43140080851</v>
      </c>
      <c r="AD948" s="50">
        <f t="shared" si="659"/>
        <v>4163830.5054058908</v>
      </c>
      <c r="AE948" s="51">
        <f t="shared" si="660"/>
        <v>10</v>
      </c>
      <c r="AF948" s="51" t="str">
        <f t="shared" si="661"/>
        <v>S</v>
      </c>
      <c r="AG948" s="40">
        <f t="shared" si="662"/>
        <v>-122</v>
      </c>
      <c r="AH948" s="41">
        <f t="shared" si="663"/>
        <v>-23</v>
      </c>
      <c r="AI948" s="42">
        <f t="shared" si="664"/>
        <v>-32.377000000000002</v>
      </c>
      <c r="AJ948" s="40">
        <f t="shared" si="665"/>
        <v>37</v>
      </c>
      <c r="AK948" s="41">
        <f t="shared" si="666"/>
        <v>37</v>
      </c>
      <c r="AL948" s="42">
        <f t="shared" si="667"/>
        <v>12.076000000000001</v>
      </c>
      <c r="AM948" s="43" t="str">
        <f t="shared" si="668"/>
        <v>-37º -37' -12,076" S</v>
      </c>
      <c r="AN948" s="43" t="str">
        <f t="shared" si="669"/>
        <v>122º 23' 32,377" W</v>
      </c>
      <c r="AO948" s="43" t="str">
        <f t="shared" si="670"/>
        <v>10 S 553626 4163831</v>
      </c>
    </row>
    <row r="949" spans="5:41" x14ac:dyDescent="0.25">
      <c r="E949" s="53">
        <v>37.634405000000001</v>
      </c>
      <c r="F949" s="53">
        <v>-122.403966</v>
      </c>
      <c r="G949" s="52">
        <f t="shared" si="671"/>
        <v>-2.1363522241991935</v>
      </c>
      <c r="H949" s="52">
        <f t="shared" si="672"/>
        <v>0.65684427927901656</v>
      </c>
      <c r="I949" s="52">
        <f t="shared" si="673"/>
        <v>10</v>
      </c>
      <c r="J949" s="52">
        <f t="shared" si="674"/>
        <v>-123</v>
      </c>
      <c r="K949" s="52">
        <f t="shared" si="675"/>
        <v>1.0402755753831983E-2</v>
      </c>
      <c r="L949" s="52">
        <f t="shared" si="676"/>
        <v>8.2380342108449873E-3</v>
      </c>
      <c r="M949" s="52">
        <f t="shared" si="677"/>
        <v>8.2382205770678389E-3</v>
      </c>
      <c r="N949" s="52">
        <f t="shared" si="678"/>
        <v>2.6165693568835913E-5</v>
      </c>
      <c r="O949" s="52">
        <f t="shared" si="656"/>
        <v>6383557.5673853848</v>
      </c>
      <c r="P949" s="52">
        <f t="shared" si="657"/>
        <v>1.4342681314011999E-7</v>
      </c>
      <c r="Q949" s="52">
        <f t="shared" si="679"/>
        <v>0.9671294717102914</v>
      </c>
      <c r="R949" s="52">
        <f t="shared" si="680"/>
        <v>0.60652773202002619</v>
      </c>
      <c r="S949" s="52">
        <f t="shared" si="681"/>
        <v>1.1404090151341624</v>
      </c>
      <c r="T949" s="52">
        <f t="shared" si="682"/>
        <v>1.0069386943556284</v>
      </c>
      <c r="U949" s="52">
        <f t="shared" si="683"/>
        <v>1.8050242084037456</v>
      </c>
      <c r="V949" s="52">
        <f t="shared" si="654"/>
        <v>5.0546225567071803E-3</v>
      </c>
      <c r="W949" s="52">
        <f t="shared" si="684"/>
        <v>4.2582015317955055E-5</v>
      </c>
      <c r="X949" s="52">
        <f t="shared" si="685"/>
        <v>1.6740578955036711E-7</v>
      </c>
      <c r="Y949" s="52">
        <f t="shared" si="658"/>
        <v>4165252.7444856954</v>
      </c>
      <c r="Z949" s="38" t="str">
        <f t="shared" si="686"/>
        <v>S</v>
      </c>
      <c r="AA949" s="38" t="str">
        <f t="shared" si="687"/>
        <v>S</v>
      </c>
      <c r="AB949" s="38" t="str">
        <f t="shared" si="688"/>
        <v>U</v>
      </c>
      <c r="AC949" s="50">
        <f t="shared" si="655"/>
        <v>552589.15782076307</v>
      </c>
      <c r="AD949" s="50">
        <f t="shared" si="659"/>
        <v>4165419.7747208392</v>
      </c>
      <c r="AE949" s="51">
        <f t="shared" si="660"/>
        <v>10</v>
      </c>
      <c r="AF949" s="51" t="str">
        <f t="shared" si="661"/>
        <v>S</v>
      </c>
      <c r="AG949" s="40">
        <f t="shared" si="662"/>
        <v>-122</v>
      </c>
      <c r="AH949" s="41">
        <f t="shared" si="663"/>
        <v>-24</v>
      </c>
      <c r="AI949" s="42">
        <f t="shared" si="664"/>
        <v>-14.278</v>
      </c>
      <c r="AJ949" s="40">
        <f t="shared" si="665"/>
        <v>37</v>
      </c>
      <c r="AK949" s="41">
        <f t="shared" si="666"/>
        <v>38</v>
      </c>
      <c r="AL949" s="42">
        <f t="shared" si="667"/>
        <v>3.8580000000000001</v>
      </c>
      <c r="AM949" s="43" t="str">
        <f t="shared" si="668"/>
        <v>-37º -38' -3,858" S</v>
      </c>
      <c r="AN949" s="43" t="str">
        <f t="shared" si="669"/>
        <v>122º 24' 14,278" W</v>
      </c>
      <c r="AO949" s="43" t="str">
        <f t="shared" si="670"/>
        <v>10 S 552589 4165420</v>
      </c>
    </row>
    <row r="950" spans="5:41" x14ac:dyDescent="0.25">
      <c r="E950" s="53">
        <v>37.617874145507997</v>
      </c>
      <c r="F950" s="53">
        <v>-122.38975524902</v>
      </c>
      <c r="G950" s="52">
        <f t="shared" si="671"/>
        <v>-2.1361041998054113</v>
      </c>
      <c r="H950" s="52">
        <f t="shared" si="672"/>
        <v>0.65655576143996297</v>
      </c>
      <c r="I950" s="52">
        <f t="shared" si="673"/>
        <v>10</v>
      </c>
      <c r="J950" s="52">
        <f t="shared" si="674"/>
        <v>-123</v>
      </c>
      <c r="K950" s="52">
        <f t="shared" si="675"/>
        <v>1.0650780147614114E-2</v>
      </c>
      <c r="L950" s="52">
        <f t="shared" si="676"/>
        <v>8.4363155941383303E-3</v>
      </c>
      <c r="M950" s="52">
        <f t="shared" si="677"/>
        <v>8.436515744207812E-3</v>
      </c>
      <c r="N950" s="52">
        <f t="shared" si="678"/>
        <v>2.7424129363518013E-5</v>
      </c>
      <c r="O950" s="52">
        <f t="shared" si="656"/>
        <v>6383551.5908123814</v>
      </c>
      <c r="P950" s="52">
        <f t="shared" si="657"/>
        <v>1.5048143788162377E-7</v>
      </c>
      <c r="Q950" s="52">
        <f t="shared" si="679"/>
        <v>0.96698257950186639</v>
      </c>
      <c r="R950" s="52">
        <f t="shared" si="680"/>
        <v>0.60670541034861014</v>
      </c>
      <c r="S950" s="52">
        <f t="shared" si="681"/>
        <v>1.1400470511908962</v>
      </c>
      <c r="T950" s="52">
        <f t="shared" si="682"/>
        <v>1.0067116409803247</v>
      </c>
      <c r="U950" s="52">
        <f t="shared" si="683"/>
        <v>1.8047393555224251</v>
      </c>
      <c r="V950" s="52">
        <f t="shared" si="654"/>
        <v>5.0546225567071803E-3</v>
      </c>
      <c r="W950" s="52">
        <f t="shared" si="684"/>
        <v>4.2582015317955055E-5</v>
      </c>
      <c r="X950" s="52">
        <f t="shared" si="685"/>
        <v>1.6740578955036711E-7</v>
      </c>
      <c r="Y950" s="52">
        <f t="shared" si="658"/>
        <v>4163418.7285329346</v>
      </c>
      <c r="Z950" s="38" t="str">
        <f t="shared" si="686"/>
        <v>S</v>
      </c>
      <c r="AA950" s="38" t="str">
        <f t="shared" si="687"/>
        <v>S</v>
      </c>
      <c r="AB950" s="38" t="str">
        <f t="shared" si="688"/>
        <v>U</v>
      </c>
      <c r="AC950" s="50">
        <f t="shared" si="655"/>
        <v>553854.93620124075</v>
      </c>
      <c r="AD950" s="50">
        <f t="shared" si="659"/>
        <v>4163593.7919039037</v>
      </c>
      <c r="AE950" s="51">
        <f t="shared" si="660"/>
        <v>10</v>
      </c>
      <c r="AF950" s="51" t="str">
        <f t="shared" si="661"/>
        <v>S</v>
      </c>
      <c r="AG950" s="40">
        <f t="shared" si="662"/>
        <v>-122</v>
      </c>
      <c r="AH950" s="41">
        <f t="shared" si="663"/>
        <v>-23</v>
      </c>
      <c r="AI950" s="42">
        <f t="shared" si="664"/>
        <v>-23.119</v>
      </c>
      <c r="AJ950" s="40">
        <f t="shared" si="665"/>
        <v>37</v>
      </c>
      <c r="AK950" s="41">
        <f t="shared" si="666"/>
        <v>37</v>
      </c>
      <c r="AL950" s="42">
        <f t="shared" si="667"/>
        <v>4.3470000000000004</v>
      </c>
      <c r="AM950" s="43" t="str">
        <f t="shared" si="668"/>
        <v>-37º -37' -4,347" S</v>
      </c>
      <c r="AN950" s="43" t="str">
        <f t="shared" si="669"/>
        <v>122º 23' 23,119" W</v>
      </c>
      <c r="AO950" s="43" t="str">
        <f t="shared" si="670"/>
        <v>10 S 553855 4163594</v>
      </c>
    </row>
    <row r="951" spans="5:41" x14ac:dyDescent="0.25">
      <c r="E951" s="53">
        <v>37.619247000000001</v>
      </c>
      <c r="F951" s="53">
        <v>-122.39930099999999</v>
      </c>
      <c r="G951" s="52">
        <f t="shared" si="671"/>
        <v>-2.1362708045895875</v>
      </c>
      <c r="H951" s="52">
        <f t="shared" si="672"/>
        <v>0.65657972227099926</v>
      </c>
      <c r="I951" s="52">
        <f t="shared" si="673"/>
        <v>10</v>
      </c>
      <c r="J951" s="52">
        <f t="shared" si="674"/>
        <v>-123</v>
      </c>
      <c r="K951" s="52">
        <f t="shared" si="675"/>
        <v>1.0484175363437931E-2</v>
      </c>
      <c r="L951" s="52">
        <f t="shared" si="676"/>
        <v>8.3042021001436071E-3</v>
      </c>
      <c r="M951" s="52">
        <f t="shared" si="677"/>
        <v>8.3043929933379907E-3</v>
      </c>
      <c r="N951" s="52">
        <f t="shared" si="678"/>
        <v>2.6573190031520255E-5</v>
      </c>
      <c r="O951" s="52">
        <f t="shared" si="656"/>
        <v>6383552.0871196324</v>
      </c>
      <c r="P951" s="52">
        <f t="shared" si="657"/>
        <v>1.4579963546528848E-7</v>
      </c>
      <c r="Q951" s="52">
        <f t="shared" si="679"/>
        <v>0.96699479086686391</v>
      </c>
      <c r="R951" s="52">
        <f t="shared" si="680"/>
        <v>0.60669066689171813</v>
      </c>
      <c r="S951" s="52">
        <f t="shared" si="681"/>
        <v>1.1400771177044313</v>
      </c>
      <c r="T951" s="52">
        <f t="shared" si="682"/>
        <v>1.0067305050012529</v>
      </c>
      <c r="U951" s="52">
        <f t="shared" si="683"/>
        <v>1.8047630264602079</v>
      </c>
      <c r="V951" s="52">
        <f t="shared" si="654"/>
        <v>5.0546225567071803E-3</v>
      </c>
      <c r="W951" s="52">
        <f t="shared" si="684"/>
        <v>4.2582015317955055E-5</v>
      </c>
      <c r="X951" s="52">
        <f t="shared" si="685"/>
        <v>1.6740578955036711E-7</v>
      </c>
      <c r="Y951" s="52">
        <f t="shared" si="658"/>
        <v>4163571.0397034264</v>
      </c>
      <c r="Z951" s="38" t="str">
        <f t="shared" si="686"/>
        <v>S</v>
      </c>
      <c r="AA951" s="38" t="str">
        <f t="shared" si="687"/>
        <v>S</v>
      </c>
      <c r="AB951" s="38" t="str">
        <f t="shared" si="688"/>
        <v>U</v>
      </c>
      <c r="AC951" s="50">
        <f t="shared" si="655"/>
        <v>553011.52780123812</v>
      </c>
      <c r="AD951" s="50">
        <f t="shared" si="659"/>
        <v>4163740.6710708458</v>
      </c>
      <c r="AE951" s="51">
        <f t="shared" si="660"/>
        <v>10</v>
      </c>
      <c r="AF951" s="51" t="str">
        <f t="shared" si="661"/>
        <v>S</v>
      </c>
      <c r="AG951" s="40">
        <f t="shared" si="662"/>
        <v>-122</v>
      </c>
      <c r="AH951" s="41">
        <f t="shared" si="663"/>
        <v>-23</v>
      </c>
      <c r="AI951" s="42">
        <f t="shared" si="664"/>
        <v>-57.484000000000002</v>
      </c>
      <c r="AJ951" s="40">
        <f t="shared" si="665"/>
        <v>37</v>
      </c>
      <c r="AK951" s="41">
        <f t="shared" si="666"/>
        <v>37</v>
      </c>
      <c r="AL951" s="42">
        <f t="shared" si="667"/>
        <v>9.2889999999999997</v>
      </c>
      <c r="AM951" s="43" t="str">
        <f t="shared" si="668"/>
        <v>-37º -37' -9,289" S</v>
      </c>
      <c r="AN951" s="43" t="str">
        <f t="shared" si="669"/>
        <v>122º 23' 57,484" W</v>
      </c>
      <c r="AO951" s="43" t="str">
        <f t="shared" si="670"/>
        <v>10 S 553012 4163741</v>
      </c>
    </row>
    <row r="952" spans="5:41" x14ac:dyDescent="0.25">
      <c r="E952" s="53">
        <v>37.639847000000003</v>
      </c>
      <c r="F952" s="53">
        <v>-122.432306</v>
      </c>
      <c r="G952" s="52">
        <f t="shared" si="671"/>
        <v>-2.1368468505092086</v>
      </c>
      <c r="H952" s="52">
        <f t="shared" si="672"/>
        <v>0.65693926009691006</v>
      </c>
      <c r="I952" s="52">
        <f t="shared" si="673"/>
        <v>10</v>
      </c>
      <c r="J952" s="52">
        <f t="shared" si="674"/>
        <v>-123</v>
      </c>
      <c r="K952" s="52">
        <f t="shared" si="675"/>
        <v>9.9081294438168044E-3</v>
      </c>
      <c r="L952" s="52">
        <f t="shared" si="676"/>
        <v>7.8457737324057822E-3</v>
      </c>
      <c r="M952" s="52">
        <f t="shared" si="677"/>
        <v>7.84593472360051E-3</v>
      </c>
      <c r="N952" s="52">
        <f t="shared" si="678"/>
        <v>2.3737745388219267E-5</v>
      </c>
      <c r="O952" s="52">
        <f t="shared" si="656"/>
        <v>6383559.5350908302</v>
      </c>
      <c r="P952" s="52">
        <f t="shared" si="657"/>
        <v>1.3007363581777379E-7</v>
      </c>
      <c r="Q952" s="52">
        <f t="shared" si="679"/>
        <v>0.96717775855172405</v>
      </c>
      <c r="R952" s="52">
        <f t="shared" si="680"/>
        <v>0.60646916878098289</v>
      </c>
      <c r="S952" s="52">
        <f t="shared" si="681"/>
        <v>1.1405281393727722</v>
      </c>
      <c r="T952" s="52">
        <f t="shared" si="682"/>
        <v>1.0070133967248249</v>
      </c>
      <c r="U952" s="52">
        <f t="shared" si="683"/>
        <v>1.8051178995624666</v>
      </c>
      <c r="V952" s="52">
        <f t="shared" si="654"/>
        <v>5.0546225567071803E-3</v>
      </c>
      <c r="W952" s="52">
        <f t="shared" si="684"/>
        <v>4.2582015317955055E-5</v>
      </c>
      <c r="X952" s="52">
        <f t="shared" si="685"/>
        <v>1.6740578955036711E-7</v>
      </c>
      <c r="Y952" s="52">
        <f t="shared" si="658"/>
        <v>4165856.5084019206</v>
      </c>
      <c r="Z952" s="38" t="str">
        <f t="shared" si="686"/>
        <v>S</v>
      </c>
      <c r="AA952" s="38" t="str">
        <f t="shared" si="687"/>
        <v>S</v>
      </c>
      <c r="AB952" s="38" t="str">
        <f t="shared" si="688"/>
        <v>U</v>
      </c>
      <c r="AC952" s="50">
        <f t="shared" si="655"/>
        <v>550084.99358811928</v>
      </c>
      <c r="AD952" s="50">
        <f t="shared" si="659"/>
        <v>4166008.0397325451</v>
      </c>
      <c r="AE952" s="51">
        <f t="shared" si="660"/>
        <v>10</v>
      </c>
      <c r="AF952" s="51" t="str">
        <f t="shared" si="661"/>
        <v>S</v>
      </c>
      <c r="AG952" s="40">
        <f t="shared" si="662"/>
        <v>-122</v>
      </c>
      <c r="AH952" s="41">
        <f t="shared" si="663"/>
        <v>-25</v>
      </c>
      <c r="AI952" s="42">
        <f t="shared" si="664"/>
        <v>-56.302</v>
      </c>
      <c r="AJ952" s="40">
        <f t="shared" si="665"/>
        <v>37</v>
      </c>
      <c r="AK952" s="41">
        <f t="shared" si="666"/>
        <v>38</v>
      </c>
      <c r="AL952" s="42">
        <f t="shared" si="667"/>
        <v>23.449000000000002</v>
      </c>
      <c r="AM952" s="43" t="str">
        <f t="shared" si="668"/>
        <v>-37º -38' -23,449" S</v>
      </c>
      <c r="AN952" s="43" t="str">
        <f t="shared" si="669"/>
        <v>122º 25' 56,302" W</v>
      </c>
      <c r="AO952" s="43" t="str">
        <f t="shared" si="670"/>
        <v>10 S 550085 4166008</v>
      </c>
    </row>
    <row r="953" spans="5:41" x14ac:dyDescent="0.25">
      <c r="E953" s="53">
        <v>37.706679999999999</v>
      </c>
      <c r="F953" s="53">
        <v>-122.46803300000001</v>
      </c>
      <c r="G953" s="52">
        <f t="shared" si="671"/>
        <v>-2.137470404291069</v>
      </c>
      <c r="H953" s="52">
        <f t="shared" si="672"/>
        <v>0.65810571599589551</v>
      </c>
      <c r="I953" s="52">
        <f t="shared" si="673"/>
        <v>10</v>
      </c>
      <c r="J953" s="52">
        <f t="shared" si="674"/>
        <v>-123</v>
      </c>
      <c r="K953" s="52">
        <f t="shared" si="675"/>
        <v>9.2845756619563957E-3</v>
      </c>
      <c r="L953" s="52">
        <f t="shared" si="676"/>
        <v>7.3454072135506338E-3</v>
      </c>
      <c r="M953" s="52">
        <f t="shared" si="677"/>
        <v>7.345539324993682E-3</v>
      </c>
      <c r="N953" s="52">
        <f t="shared" si="678"/>
        <v>2.0856620886910981E-5</v>
      </c>
      <c r="O953" s="52">
        <f t="shared" si="656"/>
        <v>6383583.7085438762</v>
      </c>
      <c r="P953" s="52">
        <f t="shared" si="657"/>
        <v>1.1380594841000928E-7</v>
      </c>
      <c r="Q953" s="52">
        <f t="shared" si="679"/>
        <v>0.96776792069543061</v>
      </c>
      <c r="R953" s="52">
        <f t="shared" si="680"/>
        <v>0.60574708963943269</v>
      </c>
      <c r="S953" s="52">
        <f t="shared" si="681"/>
        <v>1.1419896763436108</v>
      </c>
      <c r="T953" s="52">
        <f t="shared" si="682"/>
        <v>1.0079290296675663</v>
      </c>
      <c r="U953" s="52">
        <f t="shared" si="683"/>
        <v>1.8062651629287199</v>
      </c>
      <c r="V953" s="52">
        <f t="shared" si="654"/>
        <v>5.0546225567071803E-3</v>
      </c>
      <c r="W953" s="52">
        <f t="shared" si="684"/>
        <v>4.2582015317955055E-5</v>
      </c>
      <c r="X953" s="52">
        <f t="shared" si="685"/>
        <v>1.6740578955036711E-7</v>
      </c>
      <c r="Y953" s="52">
        <f t="shared" si="658"/>
        <v>4173271.3561882246</v>
      </c>
      <c r="Z953" s="38" t="str">
        <f t="shared" si="686"/>
        <v>S</v>
      </c>
      <c r="AA953" s="38" t="str">
        <f t="shared" si="687"/>
        <v>S</v>
      </c>
      <c r="AB953" s="38" t="str">
        <f t="shared" si="688"/>
        <v>U</v>
      </c>
      <c r="AC953" s="50">
        <f t="shared" si="655"/>
        <v>546890.86694431782</v>
      </c>
      <c r="AD953" s="50">
        <f t="shared" si="659"/>
        <v>4173404.4961886858</v>
      </c>
      <c r="AE953" s="51">
        <f t="shared" si="660"/>
        <v>10</v>
      </c>
      <c r="AF953" s="51" t="str">
        <f t="shared" si="661"/>
        <v>S</v>
      </c>
      <c r="AG953" s="40">
        <f t="shared" si="662"/>
        <v>-122</v>
      </c>
      <c r="AH953" s="41">
        <f t="shared" si="663"/>
        <v>-28</v>
      </c>
      <c r="AI953" s="42">
        <f t="shared" si="664"/>
        <v>-4.9189999999999996</v>
      </c>
      <c r="AJ953" s="40">
        <f t="shared" si="665"/>
        <v>37</v>
      </c>
      <c r="AK953" s="41">
        <f t="shared" si="666"/>
        <v>42</v>
      </c>
      <c r="AL953" s="42">
        <f t="shared" si="667"/>
        <v>24.047999999999998</v>
      </c>
      <c r="AM953" s="43" t="str">
        <f t="shared" si="668"/>
        <v>-37º -42' -24,048" S</v>
      </c>
      <c r="AN953" s="43" t="str">
        <f t="shared" si="669"/>
        <v>122º 28' 4,919" W</v>
      </c>
      <c r="AO953" s="43" t="str">
        <f t="shared" si="670"/>
        <v>10 S 546891 4173404</v>
      </c>
    </row>
    <row r="954" spans="5:41" x14ac:dyDescent="0.25">
      <c r="E954" s="53">
        <v>37.616909999999997</v>
      </c>
      <c r="F954" s="53">
        <v>-122.38838200000001</v>
      </c>
      <c r="G954" s="52">
        <f t="shared" si="671"/>
        <v>-2.1360802320885628</v>
      </c>
      <c r="H954" s="52">
        <f t="shared" si="672"/>
        <v>0.65653893392638007</v>
      </c>
      <c r="I954" s="52">
        <f t="shared" si="673"/>
        <v>10</v>
      </c>
      <c r="J954" s="52">
        <f t="shared" si="674"/>
        <v>-123</v>
      </c>
      <c r="K954" s="52">
        <f t="shared" si="675"/>
        <v>1.0674747864462653E-2</v>
      </c>
      <c r="L954" s="52">
        <f t="shared" si="676"/>
        <v>8.4554089669101641E-3</v>
      </c>
      <c r="M954" s="52">
        <f t="shared" si="677"/>
        <v>8.4556104790571018E-3</v>
      </c>
      <c r="N954" s="52">
        <f t="shared" si="678"/>
        <v>2.7547453563370183E-5</v>
      </c>
      <c r="O954" s="52">
        <f t="shared" si="656"/>
        <v>6383551.2422633031</v>
      </c>
      <c r="P954" s="52">
        <f t="shared" si="657"/>
        <v>1.511673115317508E-7</v>
      </c>
      <c r="Q954" s="52">
        <f t="shared" si="679"/>
        <v>0.96697400222356122</v>
      </c>
      <c r="R954" s="52">
        <f t="shared" si="680"/>
        <v>0.6067157632285719</v>
      </c>
      <c r="S954" s="52">
        <f t="shared" si="681"/>
        <v>1.1400259350381607</v>
      </c>
      <c r="T954" s="52">
        <f t="shared" si="682"/>
        <v>1.0066983920857635</v>
      </c>
      <c r="U954" s="52">
        <f t="shared" si="683"/>
        <v>1.804722730031096</v>
      </c>
      <c r="V954" s="52">
        <f t="shared" si="654"/>
        <v>5.0546225567071803E-3</v>
      </c>
      <c r="W954" s="52">
        <f t="shared" si="684"/>
        <v>4.2582015317955055E-5</v>
      </c>
      <c r="X954" s="52">
        <f t="shared" si="685"/>
        <v>1.6740578955036711E-7</v>
      </c>
      <c r="Y954" s="52">
        <f t="shared" si="658"/>
        <v>4163311.7615509643</v>
      </c>
      <c r="Z954" s="38" t="str">
        <f t="shared" si="686"/>
        <v>S</v>
      </c>
      <c r="AA954" s="38" t="str">
        <f t="shared" si="687"/>
        <v>S</v>
      </c>
      <c r="AB954" s="38" t="str">
        <f t="shared" si="688"/>
        <v>U</v>
      </c>
      <c r="AC954" s="50">
        <f t="shared" si="655"/>
        <v>553976.8254975233</v>
      </c>
      <c r="AD954" s="50">
        <f t="shared" si="659"/>
        <v>4163487.612158963</v>
      </c>
      <c r="AE954" s="51">
        <f t="shared" si="660"/>
        <v>10</v>
      </c>
      <c r="AF954" s="51" t="str">
        <f t="shared" si="661"/>
        <v>S</v>
      </c>
      <c r="AG954" s="40">
        <f t="shared" si="662"/>
        <v>-122</v>
      </c>
      <c r="AH954" s="41">
        <f t="shared" si="663"/>
        <v>-23</v>
      </c>
      <c r="AI954" s="42">
        <f t="shared" si="664"/>
        <v>-18.175000000000001</v>
      </c>
      <c r="AJ954" s="40">
        <f t="shared" si="665"/>
        <v>37</v>
      </c>
      <c r="AK954" s="41">
        <f t="shared" si="666"/>
        <v>37</v>
      </c>
      <c r="AL954" s="42">
        <f t="shared" si="667"/>
        <v>0.876</v>
      </c>
      <c r="AM954" s="43" t="str">
        <f t="shared" si="668"/>
        <v>-37º -37' -0,876" S</v>
      </c>
      <c r="AN954" s="43" t="str">
        <f t="shared" si="669"/>
        <v>122º 23' 18,175" W</v>
      </c>
      <c r="AO954" s="43" t="str">
        <f t="shared" si="670"/>
        <v>10 S 553977 4163488</v>
      </c>
    </row>
    <row r="955" spans="5:41" x14ac:dyDescent="0.25">
      <c r="E955" s="53">
        <v>37.678128999999998</v>
      </c>
      <c r="F955" s="53">
        <v>-122.460981</v>
      </c>
      <c r="G955" s="52">
        <f t="shared" si="671"/>
        <v>-2.137347323672218</v>
      </c>
      <c r="H955" s="52">
        <f t="shared" si="672"/>
        <v>0.6576074070411585</v>
      </c>
      <c r="I955" s="52">
        <f t="shared" si="673"/>
        <v>10</v>
      </c>
      <c r="J955" s="52">
        <f t="shared" si="674"/>
        <v>-123</v>
      </c>
      <c r="K955" s="52">
        <f t="shared" si="675"/>
        <v>9.4076562808074193E-3</v>
      </c>
      <c r="L955" s="52">
        <f t="shared" si="676"/>
        <v>7.4456447222391638E-3</v>
      </c>
      <c r="M955" s="52">
        <f t="shared" si="677"/>
        <v>7.4457823164367559E-3</v>
      </c>
      <c r="N955" s="52">
        <f t="shared" si="678"/>
        <v>2.140770365421929E-5</v>
      </c>
      <c r="O955" s="52">
        <f t="shared" si="656"/>
        <v>6383573.3798281979</v>
      </c>
      <c r="P955" s="52">
        <f t="shared" si="657"/>
        <v>1.1702339419286837E-7</v>
      </c>
      <c r="Q955" s="52">
        <f t="shared" si="679"/>
        <v>0.9675164481739611</v>
      </c>
      <c r="R955" s="52">
        <f t="shared" si="680"/>
        <v>0.60605620922324033</v>
      </c>
      <c r="S955" s="52">
        <f t="shared" si="681"/>
        <v>1.141365631128139</v>
      </c>
      <c r="T955" s="52">
        <f t="shared" si="682"/>
        <v>1.0075382756519145</v>
      </c>
      <c r="U955" s="52">
        <f t="shared" si="683"/>
        <v>1.8057758115019069</v>
      </c>
      <c r="V955" s="52">
        <f t="shared" si="654"/>
        <v>5.0546225567071803E-3</v>
      </c>
      <c r="W955" s="52">
        <f t="shared" si="684"/>
        <v>4.2582015317955055E-5</v>
      </c>
      <c r="X955" s="52">
        <f t="shared" si="685"/>
        <v>1.6740578955036711E-7</v>
      </c>
      <c r="Y955" s="52">
        <f t="shared" si="658"/>
        <v>4170103.7292979416</v>
      </c>
      <c r="Z955" s="38" t="str">
        <f t="shared" si="686"/>
        <v>S</v>
      </c>
      <c r="AA955" s="38" t="str">
        <f t="shared" si="687"/>
        <v>S</v>
      </c>
      <c r="AB955" s="38" t="str">
        <f t="shared" si="688"/>
        <v>U</v>
      </c>
      <c r="AC955" s="50">
        <f t="shared" si="655"/>
        <v>547530.69964126905</v>
      </c>
      <c r="AD955" s="50">
        <f t="shared" si="659"/>
        <v>4170240.3869611039</v>
      </c>
      <c r="AE955" s="51">
        <f t="shared" si="660"/>
        <v>10</v>
      </c>
      <c r="AF955" s="51" t="str">
        <f t="shared" si="661"/>
        <v>S</v>
      </c>
      <c r="AG955" s="40">
        <f t="shared" si="662"/>
        <v>-122</v>
      </c>
      <c r="AH955" s="41">
        <f t="shared" si="663"/>
        <v>-27</v>
      </c>
      <c r="AI955" s="42">
        <f t="shared" si="664"/>
        <v>-39.531999999999996</v>
      </c>
      <c r="AJ955" s="40">
        <f t="shared" si="665"/>
        <v>37</v>
      </c>
      <c r="AK955" s="41">
        <f t="shared" si="666"/>
        <v>40</v>
      </c>
      <c r="AL955" s="42">
        <f t="shared" si="667"/>
        <v>41.264000000000003</v>
      </c>
      <c r="AM955" s="43" t="str">
        <f t="shared" si="668"/>
        <v>-37º -40' -41,264" S</v>
      </c>
      <c r="AN955" s="43" t="str">
        <f t="shared" si="669"/>
        <v>122º 27' 39,532" W</v>
      </c>
      <c r="AO955" s="43" t="str">
        <f t="shared" si="670"/>
        <v>10 S 547531 4170240</v>
      </c>
    </row>
    <row r="956" spans="5:41" x14ac:dyDescent="0.25">
      <c r="E956" s="53">
        <v>37.630350999999997</v>
      </c>
      <c r="F956" s="53">
        <v>-122.421604</v>
      </c>
      <c r="G956" s="52">
        <f t="shared" si="671"/>
        <v>-2.1366600653726602</v>
      </c>
      <c r="H956" s="52">
        <f t="shared" si="672"/>
        <v>0.65677352363114072</v>
      </c>
      <c r="I956" s="52">
        <f t="shared" si="673"/>
        <v>10</v>
      </c>
      <c r="J956" s="52">
        <f t="shared" si="674"/>
        <v>-123</v>
      </c>
      <c r="K956" s="52">
        <f t="shared" si="675"/>
        <v>1.0094914580365266E-2</v>
      </c>
      <c r="L956" s="52">
        <f t="shared" si="676"/>
        <v>7.9946965946269231E-3</v>
      </c>
      <c r="M956" s="52">
        <f t="shared" si="677"/>
        <v>7.9948669286328544E-3</v>
      </c>
      <c r="N956" s="52">
        <f t="shared" si="678"/>
        <v>2.46390495718396E-5</v>
      </c>
      <c r="O956" s="52">
        <f t="shared" si="656"/>
        <v>6383556.1016147397</v>
      </c>
      <c r="P956" s="52">
        <f t="shared" si="657"/>
        <v>1.3509316603208616E-7</v>
      </c>
      <c r="Q956" s="52">
        <f t="shared" si="679"/>
        <v>0.96709347790384603</v>
      </c>
      <c r="R956" s="52">
        <f t="shared" si="680"/>
        <v>0.60657133563591892</v>
      </c>
      <c r="S956" s="52">
        <f t="shared" si="681"/>
        <v>1.1403202625830637</v>
      </c>
      <c r="T956" s="52">
        <f t="shared" si="682"/>
        <v>1.0068830308462775</v>
      </c>
      <c r="U956" s="52">
        <f t="shared" si="683"/>
        <v>1.80495438672002</v>
      </c>
      <c r="V956" s="52">
        <f t="shared" si="654"/>
        <v>5.0546225567071803E-3</v>
      </c>
      <c r="W956" s="52">
        <f t="shared" si="684"/>
        <v>4.2582015317955055E-5</v>
      </c>
      <c r="X956" s="52">
        <f t="shared" si="685"/>
        <v>1.6740578955036711E-7</v>
      </c>
      <c r="Y956" s="52">
        <f t="shared" si="658"/>
        <v>4164802.9729050961</v>
      </c>
      <c r="Z956" s="38" t="str">
        <f t="shared" si="686"/>
        <v>S</v>
      </c>
      <c r="AA956" s="38" t="str">
        <f t="shared" si="687"/>
        <v>S</v>
      </c>
      <c r="AB956" s="38" t="str">
        <f t="shared" si="688"/>
        <v>U</v>
      </c>
      <c r="AC956" s="50">
        <f t="shared" si="655"/>
        <v>551035.68386206275</v>
      </c>
      <c r="AD956" s="50">
        <f t="shared" si="659"/>
        <v>4164960.2576815765</v>
      </c>
      <c r="AE956" s="51">
        <f t="shared" si="660"/>
        <v>10</v>
      </c>
      <c r="AF956" s="51" t="str">
        <f t="shared" si="661"/>
        <v>S</v>
      </c>
      <c r="AG956" s="40">
        <f t="shared" si="662"/>
        <v>-122</v>
      </c>
      <c r="AH956" s="41">
        <f t="shared" si="663"/>
        <v>-25</v>
      </c>
      <c r="AI956" s="42">
        <f t="shared" si="664"/>
        <v>-17.774000000000001</v>
      </c>
      <c r="AJ956" s="40">
        <f t="shared" si="665"/>
        <v>37</v>
      </c>
      <c r="AK956" s="41">
        <f t="shared" si="666"/>
        <v>37</v>
      </c>
      <c r="AL956" s="42">
        <f t="shared" si="667"/>
        <v>49.264000000000003</v>
      </c>
      <c r="AM956" s="43" t="str">
        <f t="shared" si="668"/>
        <v>-37º -37' -49,264" S</v>
      </c>
      <c r="AN956" s="43" t="str">
        <f t="shared" si="669"/>
        <v>122º 25' 17,774" W</v>
      </c>
      <c r="AO956" s="43" t="str">
        <f t="shared" si="670"/>
        <v>10 S 551036 4164960</v>
      </c>
    </row>
    <row r="957" spans="5:41" x14ac:dyDescent="0.25">
      <c r="E957" s="53">
        <v>37.601312</v>
      </c>
      <c r="F957" s="53">
        <v>-122.379428</v>
      </c>
      <c r="G957" s="52">
        <f t="shared" si="671"/>
        <v>-2.135923955307339</v>
      </c>
      <c r="H957" s="52">
        <f t="shared" si="672"/>
        <v>0.65626669746965405</v>
      </c>
      <c r="I957" s="52">
        <f t="shared" si="673"/>
        <v>10</v>
      </c>
      <c r="J957" s="52">
        <f t="shared" si="674"/>
        <v>-123</v>
      </c>
      <c r="K957" s="52">
        <f t="shared" si="675"/>
        <v>1.0831024645686416E-2</v>
      </c>
      <c r="L957" s="52">
        <f t="shared" si="676"/>
        <v>8.5809895488149004E-3</v>
      </c>
      <c r="M957" s="52">
        <f t="shared" si="677"/>
        <v>8.5812001738798886E-3</v>
      </c>
      <c r="N957" s="52">
        <f t="shared" si="678"/>
        <v>2.8355887432551796E-5</v>
      </c>
      <c r="O957" s="52">
        <f t="shared" si="656"/>
        <v>6383545.6038546395</v>
      </c>
      <c r="P957" s="52">
        <f t="shared" si="657"/>
        <v>1.5575649955070058E-7</v>
      </c>
      <c r="Q957" s="52">
        <f t="shared" si="679"/>
        <v>0.96683508635220805</v>
      </c>
      <c r="R957" s="52">
        <f t="shared" si="680"/>
        <v>0.60688309898344517</v>
      </c>
      <c r="S957" s="52">
        <f t="shared" si="681"/>
        <v>1.1396842406457581</v>
      </c>
      <c r="T957" s="52">
        <f t="shared" si="682"/>
        <v>1.0064839552301799</v>
      </c>
      <c r="U957" s="52">
        <f t="shared" si="683"/>
        <v>1.8044535821215655</v>
      </c>
      <c r="V957" s="52">
        <f t="shared" si="654"/>
        <v>5.0546225567071803E-3</v>
      </c>
      <c r="W957" s="52">
        <f t="shared" si="684"/>
        <v>4.2582015317955055E-5</v>
      </c>
      <c r="X957" s="52">
        <f t="shared" si="685"/>
        <v>1.6740578955036711E-7</v>
      </c>
      <c r="Y957" s="52">
        <f t="shared" si="658"/>
        <v>4161581.2461633328</v>
      </c>
      <c r="Z957" s="38" t="str">
        <f t="shared" si="686"/>
        <v>S</v>
      </c>
      <c r="AA957" s="38" t="str">
        <f t="shared" si="687"/>
        <v>S</v>
      </c>
      <c r="AB957" s="38" t="str">
        <f t="shared" si="688"/>
        <v>U</v>
      </c>
      <c r="AC957" s="50">
        <f t="shared" si="655"/>
        <v>554778.48548980255</v>
      </c>
      <c r="AD957" s="50">
        <f t="shared" si="659"/>
        <v>4161762.25729209</v>
      </c>
      <c r="AE957" s="51">
        <f t="shared" si="660"/>
        <v>10</v>
      </c>
      <c r="AF957" s="51" t="str">
        <f t="shared" si="661"/>
        <v>S</v>
      </c>
      <c r="AG957" s="40">
        <f t="shared" si="662"/>
        <v>-122</v>
      </c>
      <c r="AH957" s="41">
        <f t="shared" si="663"/>
        <v>-22</v>
      </c>
      <c r="AI957" s="42">
        <f t="shared" si="664"/>
        <v>-45.941000000000003</v>
      </c>
      <c r="AJ957" s="40">
        <f t="shared" si="665"/>
        <v>37</v>
      </c>
      <c r="AK957" s="41">
        <f t="shared" si="666"/>
        <v>36</v>
      </c>
      <c r="AL957" s="42">
        <f t="shared" si="667"/>
        <v>4.7229999999999999</v>
      </c>
      <c r="AM957" s="43" t="str">
        <f t="shared" si="668"/>
        <v>-37º -36' -4,723" S</v>
      </c>
      <c r="AN957" s="43" t="str">
        <f t="shared" si="669"/>
        <v>122º 22' 45,941" W</v>
      </c>
      <c r="AO957" s="43" t="str">
        <f t="shared" si="670"/>
        <v>10 S 554778 4161762</v>
      </c>
    </row>
    <row r="958" spans="5:41" x14ac:dyDescent="0.25">
      <c r="E958" s="53">
        <v>37.639927999999998</v>
      </c>
      <c r="F958" s="53">
        <v>-122.44323300000001</v>
      </c>
      <c r="G958" s="52">
        <f t="shared" si="671"/>
        <v>-2.1370375626365741</v>
      </c>
      <c r="H958" s="52">
        <f t="shared" si="672"/>
        <v>0.6569406738136041</v>
      </c>
      <c r="I958" s="52">
        <f t="shared" si="673"/>
        <v>10</v>
      </c>
      <c r="J958" s="52">
        <f t="shared" si="674"/>
        <v>-123</v>
      </c>
      <c r="K958" s="52">
        <f t="shared" si="675"/>
        <v>9.7174173164513711E-3</v>
      </c>
      <c r="L958" s="52">
        <f t="shared" si="676"/>
        <v>7.6947543324624957E-3</v>
      </c>
      <c r="M958" s="52">
        <f t="shared" si="677"/>
        <v>7.6949062047207903E-3</v>
      </c>
      <c r="N958" s="52">
        <f t="shared" si="678"/>
        <v>2.283272679626247E-5</v>
      </c>
      <c r="O958" s="52">
        <f t="shared" si="656"/>
        <v>6383559.5643793736</v>
      </c>
      <c r="P958" s="52">
        <f t="shared" si="657"/>
        <v>1.2511391458734956E-7</v>
      </c>
      <c r="Q958" s="52">
        <f t="shared" si="679"/>
        <v>0.96717847700075921</v>
      </c>
      <c r="R958" s="52">
        <f t="shared" si="680"/>
        <v>0.60646829684625192</v>
      </c>
      <c r="S958" s="52">
        <f t="shared" si="681"/>
        <v>1.1405299123139838</v>
      </c>
      <c r="T958" s="52">
        <f t="shared" si="682"/>
        <v>1.0070145084470508</v>
      </c>
      <c r="U958" s="52">
        <f t="shared" si="683"/>
        <v>1.8051192937726066</v>
      </c>
      <c r="V958" s="52">
        <f t="shared" si="654"/>
        <v>5.0546225567071803E-3</v>
      </c>
      <c r="W958" s="52">
        <f t="shared" si="684"/>
        <v>4.2582015317955055E-5</v>
      </c>
      <c r="X958" s="52">
        <f t="shared" si="685"/>
        <v>1.6740578955036711E-7</v>
      </c>
      <c r="Y958" s="52">
        <f t="shared" si="658"/>
        <v>4165865.4949693885</v>
      </c>
      <c r="Z958" s="38" t="str">
        <f t="shared" si="686"/>
        <v>S</v>
      </c>
      <c r="AA958" s="38" t="str">
        <f t="shared" si="687"/>
        <v>S</v>
      </c>
      <c r="AB958" s="38" t="str">
        <f t="shared" si="688"/>
        <v>U</v>
      </c>
      <c r="AC958" s="50">
        <f t="shared" si="655"/>
        <v>549120.89414871659</v>
      </c>
      <c r="AD958" s="50">
        <f t="shared" si="659"/>
        <v>4166011.2490591453</v>
      </c>
      <c r="AE958" s="51">
        <f t="shared" si="660"/>
        <v>10</v>
      </c>
      <c r="AF958" s="51" t="str">
        <f t="shared" si="661"/>
        <v>S</v>
      </c>
      <c r="AG958" s="40">
        <f t="shared" si="662"/>
        <v>-122</v>
      </c>
      <c r="AH958" s="41">
        <f t="shared" si="663"/>
        <v>-26</v>
      </c>
      <c r="AI958" s="42">
        <f t="shared" si="664"/>
        <v>-35.639000000000003</v>
      </c>
      <c r="AJ958" s="40">
        <f t="shared" si="665"/>
        <v>37</v>
      </c>
      <c r="AK958" s="41">
        <f t="shared" si="666"/>
        <v>38</v>
      </c>
      <c r="AL958" s="42">
        <f t="shared" si="667"/>
        <v>23.741</v>
      </c>
      <c r="AM958" s="43" t="str">
        <f t="shared" si="668"/>
        <v>-37º -38' -23,741" S</v>
      </c>
      <c r="AN958" s="43" t="str">
        <f t="shared" si="669"/>
        <v>122º 26' 35,639" W</v>
      </c>
      <c r="AO958" s="43" t="str">
        <f t="shared" si="670"/>
        <v>10 S 549121 4166011</v>
      </c>
    </row>
    <row r="959" spans="5:41" x14ac:dyDescent="0.25">
      <c r="E959" s="53">
        <v>37.663001999999999</v>
      </c>
      <c r="F959" s="53">
        <v>-122.40036000000001</v>
      </c>
      <c r="G959" s="52">
        <f t="shared" si="671"/>
        <v>-2.1362892876263668</v>
      </c>
      <c r="H959" s="52">
        <f t="shared" si="672"/>
        <v>0.65734339108520934</v>
      </c>
      <c r="I959" s="52">
        <f t="shared" si="673"/>
        <v>10</v>
      </c>
      <c r="J959" s="52">
        <f t="shared" si="674"/>
        <v>-123</v>
      </c>
      <c r="K959" s="52">
        <f t="shared" si="675"/>
        <v>1.0465692326658615E-2</v>
      </c>
      <c r="L959" s="52">
        <f t="shared" si="676"/>
        <v>8.2846818421874243E-3</v>
      </c>
      <c r="M959" s="52">
        <f t="shared" si="677"/>
        <v>8.2848713923385862E-3</v>
      </c>
      <c r="N959" s="52">
        <f t="shared" si="678"/>
        <v>2.6490200595419289E-5</v>
      </c>
      <c r="O959" s="52">
        <f t="shared" si="656"/>
        <v>6383567.9085381385</v>
      </c>
      <c r="P959" s="52">
        <f t="shared" si="657"/>
        <v>1.449441240802271E-7</v>
      </c>
      <c r="Q959" s="52">
        <f t="shared" si="679"/>
        <v>0.96738282256891095</v>
      </c>
      <c r="R959" s="52">
        <f t="shared" si="680"/>
        <v>0.60621959660154545</v>
      </c>
      <c r="S959" s="52">
        <f t="shared" si="681"/>
        <v>1.1410348023696648</v>
      </c>
      <c r="T959" s="52">
        <f t="shared" si="682"/>
        <v>1.0073310009276351</v>
      </c>
      <c r="U959" s="52">
        <f t="shared" si="683"/>
        <v>1.8055160831027302</v>
      </c>
      <c r="V959" s="52">
        <f t="shared" si="654"/>
        <v>5.0546225567071803E-3</v>
      </c>
      <c r="W959" s="52">
        <f t="shared" si="684"/>
        <v>4.2582015317955055E-5</v>
      </c>
      <c r="X959" s="52">
        <f t="shared" si="685"/>
        <v>1.6740578955036711E-7</v>
      </c>
      <c r="Y959" s="52">
        <f t="shared" si="658"/>
        <v>4168425.4513365738</v>
      </c>
      <c r="Z959" s="38" t="str">
        <f t="shared" si="686"/>
        <v>S</v>
      </c>
      <c r="AA959" s="38" t="str">
        <f t="shared" si="687"/>
        <v>S</v>
      </c>
      <c r="AB959" s="38" t="str">
        <f t="shared" si="688"/>
        <v>U</v>
      </c>
      <c r="AC959" s="50">
        <f t="shared" si="655"/>
        <v>552887.0417017201</v>
      </c>
      <c r="AD959" s="50">
        <f t="shared" si="659"/>
        <v>4168594.5533554959</v>
      </c>
      <c r="AE959" s="51">
        <f t="shared" si="660"/>
        <v>10</v>
      </c>
      <c r="AF959" s="51" t="str">
        <f t="shared" si="661"/>
        <v>S</v>
      </c>
      <c r="AG959" s="40">
        <f t="shared" si="662"/>
        <v>-122</v>
      </c>
      <c r="AH959" s="41">
        <f t="shared" si="663"/>
        <v>-24</v>
      </c>
      <c r="AI959" s="42">
        <f t="shared" si="664"/>
        <v>-1.296</v>
      </c>
      <c r="AJ959" s="40">
        <f t="shared" si="665"/>
        <v>37</v>
      </c>
      <c r="AK959" s="41">
        <f t="shared" si="666"/>
        <v>39</v>
      </c>
      <c r="AL959" s="42">
        <f t="shared" si="667"/>
        <v>46.807000000000002</v>
      </c>
      <c r="AM959" s="43" t="str">
        <f t="shared" si="668"/>
        <v>-37º -39' -46,807" S</v>
      </c>
      <c r="AN959" s="43" t="str">
        <f t="shared" si="669"/>
        <v>122º 24' 1,296" W</v>
      </c>
      <c r="AO959" s="43" t="str">
        <f t="shared" si="670"/>
        <v>10 S 552887 4168595</v>
      </c>
    </row>
    <row r="960" spans="5:41" x14ac:dyDescent="0.25">
      <c r="E960" s="53">
        <v>37.635167000000003</v>
      </c>
      <c r="F960" s="53">
        <v>-122.405421</v>
      </c>
      <c r="G960" s="52">
        <f t="shared" si="671"/>
        <v>-2.13637761873981</v>
      </c>
      <c r="H960" s="52">
        <f t="shared" si="672"/>
        <v>0.65685757868791683</v>
      </c>
      <c r="I960" s="52">
        <f t="shared" si="673"/>
        <v>10</v>
      </c>
      <c r="J960" s="52">
        <f t="shared" si="674"/>
        <v>-123</v>
      </c>
      <c r="K960" s="52">
        <f t="shared" si="675"/>
        <v>1.0377361213215419E-2</v>
      </c>
      <c r="L960" s="52">
        <f t="shared" si="676"/>
        <v>8.2178404998089032E-3</v>
      </c>
      <c r="M960" s="52">
        <f t="shared" si="677"/>
        <v>8.2180254988454601E-3</v>
      </c>
      <c r="N960" s="52">
        <f t="shared" si="678"/>
        <v>2.6038280373508194E-5</v>
      </c>
      <c r="O960" s="52">
        <f t="shared" si="656"/>
        <v>6383557.842901513</v>
      </c>
      <c r="P960" s="52">
        <f t="shared" si="657"/>
        <v>1.4272155819836724E-7</v>
      </c>
      <c r="Q960" s="52">
        <f t="shared" si="679"/>
        <v>0.96713623503410473</v>
      </c>
      <c r="R960" s="52">
        <f t="shared" si="680"/>
        <v>0.60651953399416403</v>
      </c>
      <c r="S960" s="52">
        <f t="shared" si="681"/>
        <v>1.1404256962049693</v>
      </c>
      <c r="T960" s="52">
        <f t="shared" si="682"/>
        <v>1.0069491556522681</v>
      </c>
      <c r="U960" s="52">
        <f t="shared" si="683"/>
        <v>1.805037329710963</v>
      </c>
      <c r="V960" s="52">
        <f t="shared" si="654"/>
        <v>5.0546225567071803E-3</v>
      </c>
      <c r="W960" s="52">
        <f t="shared" si="684"/>
        <v>4.2582015317955055E-5</v>
      </c>
      <c r="X960" s="52">
        <f t="shared" si="685"/>
        <v>1.6740578955036711E-7</v>
      </c>
      <c r="Y960" s="52">
        <f t="shared" si="658"/>
        <v>4165337.2847137791</v>
      </c>
      <c r="Z960" s="38" t="str">
        <f t="shared" si="686"/>
        <v>S</v>
      </c>
      <c r="AA960" s="38" t="str">
        <f t="shared" si="687"/>
        <v>S</v>
      </c>
      <c r="AB960" s="38" t="str">
        <f t="shared" si="688"/>
        <v>U</v>
      </c>
      <c r="AC960" s="50">
        <f t="shared" si="655"/>
        <v>552460.24362205528</v>
      </c>
      <c r="AD960" s="50">
        <f t="shared" si="659"/>
        <v>4165503.5016063959</v>
      </c>
      <c r="AE960" s="51">
        <f t="shared" si="660"/>
        <v>10</v>
      </c>
      <c r="AF960" s="51" t="str">
        <f t="shared" si="661"/>
        <v>S</v>
      </c>
      <c r="AG960" s="40">
        <f t="shared" si="662"/>
        <v>-122</v>
      </c>
      <c r="AH960" s="41">
        <f t="shared" si="663"/>
        <v>-24</v>
      </c>
      <c r="AI960" s="42">
        <f t="shared" si="664"/>
        <v>-19.515999999999998</v>
      </c>
      <c r="AJ960" s="40">
        <f t="shared" si="665"/>
        <v>37</v>
      </c>
      <c r="AK960" s="41">
        <f t="shared" si="666"/>
        <v>38</v>
      </c>
      <c r="AL960" s="42">
        <f t="shared" si="667"/>
        <v>6.601</v>
      </c>
      <c r="AM960" s="43" t="str">
        <f t="shared" si="668"/>
        <v>-37º -38' -6,601" S</v>
      </c>
      <c r="AN960" s="43" t="str">
        <f t="shared" si="669"/>
        <v>122º 24' 19,516" W</v>
      </c>
      <c r="AO960" s="43" t="str">
        <f t="shared" si="670"/>
        <v>10 S 552460 4165504</v>
      </c>
    </row>
    <row r="961" spans="5:41" x14ac:dyDescent="0.25">
      <c r="E961" s="53">
        <v>37.632693000000003</v>
      </c>
      <c r="F961" s="53">
        <v>-122.403328</v>
      </c>
      <c r="G961" s="52">
        <f t="shared" si="671"/>
        <v>-2.1363410889985657</v>
      </c>
      <c r="H961" s="52">
        <f t="shared" si="672"/>
        <v>0.65681439924222251</v>
      </c>
      <c r="I961" s="52">
        <f t="shared" si="673"/>
        <v>10</v>
      </c>
      <c r="J961" s="52">
        <f t="shared" si="674"/>
        <v>-123</v>
      </c>
      <c r="K961" s="52">
        <f t="shared" si="675"/>
        <v>1.041389095445977E-2</v>
      </c>
      <c r="L961" s="52">
        <f t="shared" si="676"/>
        <v>8.2470419542227929E-3</v>
      </c>
      <c r="M961" s="52">
        <f t="shared" si="677"/>
        <v>8.2472289324682802E-3</v>
      </c>
      <c r="N961" s="52">
        <f t="shared" si="678"/>
        <v>2.6221328906395058E-5</v>
      </c>
      <c r="O961" s="52">
        <f t="shared" si="656"/>
        <v>6383556.9483851828</v>
      </c>
      <c r="P961" s="52">
        <f t="shared" si="657"/>
        <v>1.4374727756621839E-7</v>
      </c>
      <c r="Q961" s="52">
        <f t="shared" si="679"/>
        <v>0.96711427392551375</v>
      </c>
      <c r="R961" s="52">
        <f t="shared" si="680"/>
        <v>0.60654614816478736</v>
      </c>
      <c r="S961" s="52">
        <f t="shared" si="681"/>
        <v>1.1403715362049793</v>
      </c>
      <c r="T961" s="52">
        <f t="shared" si="682"/>
        <v>1.0069151891949315</v>
      </c>
      <c r="U961" s="52">
        <f t="shared" si="683"/>
        <v>1.8049947255667738</v>
      </c>
      <c r="V961" s="52">
        <f t="shared" si="654"/>
        <v>5.0546225567071803E-3</v>
      </c>
      <c r="W961" s="52">
        <f t="shared" si="684"/>
        <v>4.2582015317955055E-5</v>
      </c>
      <c r="X961" s="52">
        <f t="shared" si="685"/>
        <v>1.6740578955036711E-7</v>
      </c>
      <c r="Y961" s="52">
        <f t="shared" si="658"/>
        <v>4165062.8063753853</v>
      </c>
      <c r="Z961" s="38" t="str">
        <f t="shared" si="686"/>
        <v>S</v>
      </c>
      <c r="AA961" s="38" t="str">
        <f t="shared" si="687"/>
        <v>S</v>
      </c>
      <c r="AB961" s="38" t="str">
        <f t="shared" si="688"/>
        <v>U</v>
      </c>
      <c r="AC961" s="50">
        <f t="shared" si="655"/>
        <v>552646.65807938564</v>
      </c>
      <c r="AD961" s="50">
        <f t="shared" si="659"/>
        <v>4165230.1917457827</v>
      </c>
      <c r="AE961" s="51">
        <f t="shared" si="660"/>
        <v>10</v>
      </c>
      <c r="AF961" s="51" t="str">
        <f t="shared" si="661"/>
        <v>S</v>
      </c>
      <c r="AG961" s="40">
        <f t="shared" si="662"/>
        <v>-122</v>
      </c>
      <c r="AH961" s="41">
        <f t="shared" si="663"/>
        <v>-24</v>
      </c>
      <c r="AI961" s="42">
        <f t="shared" si="664"/>
        <v>-11.981</v>
      </c>
      <c r="AJ961" s="40">
        <f t="shared" si="665"/>
        <v>37</v>
      </c>
      <c r="AK961" s="41">
        <f t="shared" si="666"/>
        <v>37</v>
      </c>
      <c r="AL961" s="42">
        <f t="shared" si="667"/>
        <v>57.695</v>
      </c>
      <c r="AM961" s="43" t="str">
        <f t="shared" si="668"/>
        <v>-37º -37' -57,695" S</v>
      </c>
      <c r="AN961" s="43" t="str">
        <f t="shared" si="669"/>
        <v>122º 24' 11,981" W</v>
      </c>
      <c r="AO961" s="43" t="str">
        <f t="shared" si="670"/>
        <v>10 S 552647 4165230</v>
      </c>
    </row>
    <row r="962" spans="5:41" x14ac:dyDescent="0.25">
      <c r="E962" s="53">
        <v>37.615127563477003</v>
      </c>
      <c r="F962" s="53">
        <v>-122.38700866699</v>
      </c>
      <c r="G962" s="52">
        <f t="shared" si="671"/>
        <v>-2.1360562629058117</v>
      </c>
      <c r="H962" s="52">
        <f t="shared" si="672"/>
        <v>0.65650782454034606</v>
      </c>
      <c r="I962" s="52">
        <f t="shared" si="673"/>
        <v>10</v>
      </c>
      <c r="J962" s="52">
        <f t="shared" si="674"/>
        <v>-123</v>
      </c>
      <c r="K962" s="52">
        <f t="shared" si="675"/>
        <v>1.0698717047213702E-2</v>
      </c>
      <c r="L962" s="52">
        <f t="shared" si="676"/>
        <v>8.4745972456889973E-3</v>
      </c>
      <c r="M962" s="52">
        <f t="shared" si="677"/>
        <v>8.474800132895673E-3</v>
      </c>
      <c r="N962" s="52">
        <f t="shared" si="678"/>
        <v>2.7670852555616854E-5</v>
      </c>
      <c r="O962" s="52">
        <f t="shared" si="656"/>
        <v>6383550.5979014235</v>
      </c>
      <c r="P962" s="52">
        <f t="shared" si="657"/>
        <v>1.5186150633872291E-7</v>
      </c>
      <c r="Q962" s="52">
        <f t="shared" si="679"/>
        <v>0.96695814234074218</v>
      </c>
      <c r="R962" s="52">
        <f t="shared" si="680"/>
        <v>0.60673489990803331</v>
      </c>
      <c r="S962" s="52">
        <f t="shared" si="681"/>
        <v>1.1399868957107171</v>
      </c>
      <c r="T962" s="52">
        <f t="shared" si="682"/>
        <v>1.0066738967600461</v>
      </c>
      <c r="U962" s="52">
        <f t="shared" si="683"/>
        <v>1.8046919907217172</v>
      </c>
      <c r="V962" s="52">
        <f t="shared" si="654"/>
        <v>5.0546225567071803E-3</v>
      </c>
      <c r="W962" s="52">
        <f t="shared" si="684"/>
        <v>4.2582015317955055E-5</v>
      </c>
      <c r="X962" s="52">
        <f t="shared" si="685"/>
        <v>1.6740578955036711E-7</v>
      </c>
      <c r="Y962" s="52">
        <f t="shared" si="658"/>
        <v>4163114.0094384933</v>
      </c>
      <c r="Z962" s="38" t="str">
        <f t="shared" si="686"/>
        <v>S</v>
      </c>
      <c r="AA962" s="38" t="str">
        <f t="shared" si="687"/>
        <v>S</v>
      </c>
      <c r="AB962" s="38" t="str">
        <f t="shared" si="688"/>
        <v>U</v>
      </c>
      <c r="AC962" s="50">
        <f t="shared" si="655"/>
        <v>554099.31819397572</v>
      </c>
      <c r="AD962" s="50">
        <f t="shared" si="659"/>
        <v>4163290.6477526939</v>
      </c>
      <c r="AE962" s="51">
        <f t="shared" si="660"/>
        <v>10</v>
      </c>
      <c r="AF962" s="51" t="str">
        <f t="shared" si="661"/>
        <v>S</v>
      </c>
      <c r="AG962" s="40">
        <f t="shared" si="662"/>
        <v>-122</v>
      </c>
      <c r="AH962" s="41">
        <f t="shared" si="663"/>
        <v>-23</v>
      </c>
      <c r="AI962" s="42">
        <f t="shared" si="664"/>
        <v>-13.231</v>
      </c>
      <c r="AJ962" s="40">
        <f t="shared" si="665"/>
        <v>37</v>
      </c>
      <c r="AK962" s="41">
        <f t="shared" si="666"/>
        <v>36</v>
      </c>
      <c r="AL962" s="42">
        <f t="shared" si="667"/>
        <v>54.459000000000003</v>
      </c>
      <c r="AM962" s="43" t="str">
        <f t="shared" si="668"/>
        <v>-37º -36' -54,459" S</v>
      </c>
      <c r="AN962" s="43" t="str">
        <f t="shared" si="669"/>
        <v>122º 23' 13,231" W</v>
      </c>
      <c r="AO962" s="43" t="str">
        <f t="shared" si="670"/>
        <v>10 S 554099 4163291</v>
      </c>
    </row>
    <row r="963" spans="5:41" x14ac:dyDescent="0.25">
      <c r="E963" s="53">
        <v>37.620745999999997</v>
      </c>
      <c r="F963" s="53">
        <v>-122.38700900000001</v>
      </c>
      <c r="G963" s="52">
        <f t="shared" si="671"/>
        <v>-2.1360562687179327</v>
      </c>
      <c r="H963" s="52">
        <f t="shared" si="672"/>
        <v>0.65660588475648651</v>
      </c>
      <c r="I963" s="52">
        <f t="shared" si="673"/>
        <v>10</v>
      </c>
      <c r="J963" s="52">
        <f t="shared" si="674"/>
        <v>-123</v>
      </c>
      <c r="K963" s="52">
        <f t="shared" si="675"/>
        <v>1.0698711235092695E-2</v>
      </c>
      <c r="L963" s="52">
        <f t="shared" si="676"/>
        <v>8.4739522798048771E-3</v>
      </c>
      <c r="M963" s="52">
        <f t="shared" si="677"/>
        <v>8.4741551206910515E-3</v>
      </c>
      <c r="N963" s="52">
        <f t="shared" si="678"/>
        <v>2.7672252568611277E-5</v>
      </c>
      <c r="O963" s="52">
        <f t="shared" si="656"/>
        <v>6383552.6290376456</v>
      </c>
      <c r="P963" s="52">
        <f t="shared" si="657"/>
        <v>1.518154452947782E-7</v>
      </c>
      <c r="Q963" s="52">
        <f t="shared" si="679"/>
        <v>0.96700812174387074</v>
      </c>
      <c r="R963" s="52">
        <f t="shared" si="680"/>
        <v>0.60667456616352899</v>
      </c>
      <c r="S963" s="52">
        <f t="shared" si="681"/>
        <v>1.1401099456284218</v>
      </c>
      <c r="T963" s="52">
        <f t="shared" si="682"/>
        <v>1.0067511007621988</v>
      </c>
      <c r="U963" s="52">
        <f t="shared" si="683"/>
        <v>1.8047888694205561</v>
      </c>
      <c r="V963" s="52">
        <f t="shared" si="654"/>
        <v>5.0546225567071803E-3</v>
      </c>
      <c r="W963" s="52">
        <f t="shared" si="684"/>
        <v>4.2582015317955055E-5</v>
      </c>
      <c r="X963" s="52">
        <f t="shared" si="685"/>
        <v>1.6740578955036711E-7</v>
      </c>
      <c r="Y963" s="52">
        <f t="shared" si="658"/>
        <v>4163737.3461121507</v>
      </c>
      <c r="Z963" s="38" t="str">
        <f t="shared" si="686"/>
        <v>S</v>
      </c>
      <c r="AA963" s="38" t="str">
        <f t="shared" si="687"/>
        <v>S</v>
      </c>
      <c r="AB963" s="38" t="str">
        <f t="shared" si="688"/>
        <v>U</v>
      </c>
      <c r="AC963" s="50">
        <f t="shared" si="655"/>
        <v>554095.21793705656</v>
      </c>
      <c r="AD963" s="50">
        <f t="shared" si="659"/>
        <v>4163913.9934196044</v>
      </c>
      <c r="AE963" s="51">
        <f t="shared" si="660"/>
        <v>10</v>
      </c>
      <c r="AF963" s="51" t="str">
        <f t="shared" si="661"/>
        <v>S</v>
      </c>
      <c r="AG963" s="40">
        <f t="shared" si="662"/>
        <v>-122</v>
      </c>
      <c r="AH963" s="41">
        <f t="shared" si="663"/>
        <v>-23</v>
      </c>
      <c r="AI963" s="42">
        <f t="shared" si="664"/>
        <v>-13.231999999999999</v>
      </c>
      <c r="AJ963" s="40">
        <f t="shared" si="665"/>
        <v>37</v>
      </c>
      <c r="AK963" s="41">
        <f t="shared" si="666"/>
        <v>37</v>
      </c>
      <c r="AL963" s="42">
        <f t="shared" si="667"/>
        <v>14.686</v>
      </c>
      <c r="AM963" s="43" t="str">
        <f t="shared" si="668"/>
        <v>-37º -37' -14,686" S</v>
      </c>
      <c r="AN963" s="43" t="str">
        <f t="shared" si="669"/>
        <v>122º 23' 13,232" W</v>
      </c>
      <c r="AO963" s="43" t="str">
        <f t="shared" si="670"/>
        <v>10 S 554095 4163914</v>
      </c>
    </row>
    <row r="964" spans="5:41" x14ac:dyDescent="0.25">
      <c r="E964" s="53">
        <v>37.655411000000001</v>
      </c>
      <c r="F964" s="53">
        <v>-122.41539</v>
      </c>
      <c r="G964" s="52">
        <f t="shared" si="671"/>
        <v>-2.136551610612941</v>
      </c>
      <c r="H964" s="52">
        <f t="shared" si="672"/>
        <v>0.65721090314169051</v>
      </c>
      <c r="I964" s="52">
        <f t="shared" si="673"/>
        <v>10</v>
      </c>
      <c r="J964" s="52">
        <f t="shared" si="674"/>
        <v>-123</v>
      </c>
      <c r="K964" s="52">
        <f t="shared" si="675"/>
        <v>1.0203369340084478E-2</v>
      </c>
      <c r="L964" s="52">
        <f t="shared" si="676"/>
        <v>8.0778591679746426E-3</v>
      </c>
      <c r="M964" s="52">
        <f t="shared" si="677"/>
        <v>8.0780348731608956E-3</v>
      </c>
      <c r="N964" s="52">
        <f t="shared" si="678"/>
        <v>2.5177108214258226E-5</v>
      </c>
      <c r="O964" s="52">
        <f t="shared" si="656"/>
        <v>6383565.1632368807</v>
      </c>
      <c r="P964" s="52">
        <f t="shared" si="657"/>
        <v>1.378254218442038E-7</v>
      </c>
      <c r="Q964" s="52">
        <f t="shared" si="679"/>
        <v>0.96731566520344825</v>
      </c>
      <c r="R964" s="52">
        <f t="shared" si="680"/>
        <v>0.60630148502254733</v>
      </c>
      <c r="S964" s="52">
        <f t="shared" si="681"/>
        <v>1.1408687357434146</v>
      </c>
      <c r="T964" s="52">
        <f t="shared" si="682"/>
        <v>1.0072269230631978</v>
      </c>
      <c r="U964" s="52">
        <f t="shared" si="683"/>
        <v>1.8053856270063047</v>
      </c>
      <c r="V964" s="52">
        <f t="shared" si="654"/>
        <v>5.0546225567071803E-3</v>
      </c>
      <c r="W964" s="52">
        <f t="shared" si="684"/>
        <v>4.2582015317955055E-5</v>
      </c>
      <c r="X964" s="52">
        <f t="shared" si="685"/>
        <v>1.6740578955036711E-7</v>
      </c>
      <c r="Y964" s="52">
        <f t="shared" si="658"/>
        <v>4167583.2629708671</v>
      </c>
      <c r="Z964" s="38" t="str">
        <f t="shared" si="686"/>
        <v>S</v>
      </c>
      <c r="AA964" s="38" t="str">
        <f t="shared" si="687"/>
        <v>S</v>
      </c>
      <c r="AB964" s="38" t="str">
        <f t="shared" si="688"/>
        <v>U</v>
      </c>
      <c r="AC964" s="50">
        <f t="shared" si="655"/>
        <v>551566.66437278816</v>
      </c>
      <c r="AD964" s="50">
        <f t="shared" si="659"/>
        <v>4167743.982703926</v>
      </c>
      <c r="AE964" s="51">
        <f t="shared" si="660"/>
        <v>10</v>
      </c>
      <c r="AF964" s="51" t="str">
        <f t="shared" si="661"/>
        <v>S</v>
      </c>
      <c r="AG964" s="40">
        <f t="shared" si="662"/>
        <v>-122</v>
      </c>
      <c r="AH964" s="41">
        <f t="shared" si="663"/>
        <v>-24</v>
      </c>
      <c r="AI964" s="42">
        <f t="shared" si="664"/>
        <v>-55.404000000000003</v>
      </c>
      <c r="AJ964" s="40">
        <f t="shared" si="665"/>
        <v>37</v>
      </c>
      <c r="AK964" s="41">
        <f t="shared" si="666"/>
        <v>39</v>
      </c>
      <c r="AL964" s="42">
        <f t="shared" si="667"/>
        <v>19.48</v>
      </c>
      <c r="AM964" s="43" t="str">
        <f t="shared" si="668"/>
        <v>-37º -39' -19,48" S</v>
      </c>
      <c r="AN964" s="43" t="str">
        <f t="shared" si="669"/>
        <v>122º 24' 55,404" W</v>
      </c>
      <c r="AO964" s="43" t="str">
        <f t="shared" si="670"/>
        <v>10 S 551567 4167744</v>
      </c>
    </row>
    <row r="965" spans="5:41" x14ac:dyDescent="0.25">
      <c r="E965" s="53">
        <v>37.663015000000001</v>
      </c>
      <c r="F965" s="53">
        <v>-122.46363700000001</v>
      </c>
      <c r="G965" s="52">
        <f t="shared" si="671"/>
        <v>-2.1373936796171509</v>
      </c>
      <c r="H965" s="52">
        <f t="shared" si="672"/>
        <v>0.65734361797801222</v>
      </c>
      <c r="I965" s="52">
        <f t="shared" si="673"/>
        <v>10</v>
      </c>
      <c r="J965" s="52">
        <f t="shared" si="674"/>
        <v>-123</v>
      </c>
      <c r="K965" s="52">
        <f t="shared" si="675"/>
        <v>9.3613003358745672E-3</v>
      </c>
      <c r="L965" s="52">
        <f t="shared" si="676"/>
        <v>7.4104666893311747E-3</v>
      </c>
      <c r="M965" s="52">
        <f t="shared" si="677"/>
        <v>7.4106023424344641E-3</v>
      </c>
      <c r="N965" s="52">
        <f t="shared" si="678"/>
        <v>2.119432271607824E-5</v>
      </c>
      <c r="O965" s="52">
        <f t="shared" si="656"/>
        <v>6383567.9132397836</v>
      </c>
      <c r="P965" s="52">
        <f t="shared" si="657"/>
        <v>1.1596740481875347E-7</v>
      </c>
      <c r="Q965" s="52">
        <f t="shared" si="679"/>
        <v>0.96738293752129034</v>
      </c>
      <c r="R965" s="52">
        <f t="shared" si="680"/>
        <v>0.60621945630451946</v>
      </c>
      <c r="S965" s="52">
        <f t="shared" si="681"/>
        <v>1.1410350867386574</v>
      </c>
      <c r="T965" s="52">
        <f t="shared" si="682"/>
        <v>1.0073311791301229</v>
      </c>
      <c r="U965" s="52">
        <f t="shared" si="683"/>
        <v>1.8055163064472401</v>
      </c>
      <c r="V965" s="52">
        <f t="shared" si="654"/>
        <v>5.0546225567071803E-3</v>
      </c>
      <c r="W965" s="52">
        <f t="shared" si="684"/>
        <v>4.2582015317955055E-5</v>
      </c>
      <c r="X965" s="52">
        <f t="shared" si="685"/>
        <v>1.6740578955036711E-7</v>
      </c>
      <c r="Y965" s="52">
        <f t="shared" si="658"/>
        <v>4168426.8936308478</v>
      </c>
      <c r="Z965" s="38" t="str">
        <f t="shared" si="686"/>
        <v>S</v>
      </c>
      <c r="AA965" s="38" t="str">
        <f t="shared" si="687"/>
        <v>S</v>
      </c>
      <c r="AB965" s="38" t="str">
        <f t="shared" si="688"/>
        <v>U</v>
      </c>
      <c r="AC965" s="50">
        <f t="shared" si="655"/>
        <v>547306.08515959885</v>
      </c>
      <c r="AD965" s="50">
        <f t="shared" si="659"/>
        <v>4168562.189044971</v>
      </c>
      <c r="AE965" s="51">
        <f t="shared" si="660"/>
        <v>10</v>
      </c>
      <c r="AF965" s="51" t="str">
        <f t="shared" si="661"/>
        <v>S</v>
      </c>
      <c r="AG965" s="40">
        <f t="shared" si="662"/>
        <v>-122</v>
      </c>
      <c r="AH965" s="41">
        <f t="shared" si="663"/>
        <v>-27</v>
      </c>
      <c r="AI965" s="42">
        <f t="shared" si="664"/>
        <v>-49.093000000000004</v>
      </c>
      <c r="AJ965" s="40">
        <f t="shared" si="665"/>
        <v>37</v>
      </c>
      <c r="AK965" s="41">
        <f t="shared" si="666"/>
        <v>39</v>
      </c>
      <c r="AL965" s="42">
        <f t="shared" si="667"/>
        <v>46.853999999999999</v>
      </c>
      <c r="AM965" s="43" t="str">
        <f t="shared" si="668"/>
        <v>-37º -39' -46,854" S</v>
      </c>
      <c r="AN965" s="43" t="str">
        <f t="shared" si="669"/>
        <v>122º 27' 49,093" W</v>
      </c>
      <c r="AO965" s="43" t="str">
        <f t="shared" si="670"/>
        <v>10 S 547306 4168562</v>
      </c>
    </row>
    <row r="966" spans="5:41" x14ac:dyDescent="0.25">
      <c r="E966" s="53">
        <v>37.631950000000003</v>
      </c>
      <c r="F966" s="53">
        <v>-122.434293</v>
      </c>
      <c r="G966" s="52">
        <f t="shared" si="671"/>
        <v>-2.1368815302014457</v>
      </c>
      <c r="H966" s="52">
        <f t="shared" si="672"/>
        <v>0.65680143144588021</v>
      </c>
      <c r="I966" s="52">
        <f t="shared" si="673"/>
        <v>10</v>
      </c>
      <c r="J966" s="52">
        <f t="shared" si="674"/>
        <v>-123</v>
      </c>
      <c r="K966" s="52">
        <f t="shared" si="675"/>
        <v>9.873449751579777E-3</v>
      </c>
      <c r="L966" s="52">
        <f t="shared" si="676"/>
        <v>7.8191444114279387E-3</v>
      </c>
      <c r="M966" s="52">
        <f t="shared" si="677"/>
        <v>7.819303768880877E-3</v>
      </c>
      <c r="N966" s="52">
        <f t="shared" si="678"/>
        <v>2.3570154460306192E-5</v>
      </c>
      <c r="O966" s="52">
        <f t="shared" si="656"/>
        <v>6383556.6797450697</v>
      </c>
      <c r="P966" s="52">
        <f t="shared" si="657"/>
        <v>1.2921959711500247E-7</v>
      </c>
      <c r="Q966" s="52">
        <f t="shared" si="679"/>
        <v>0.96710767708319612</v>
      </c>
      <c r="R966" s="52">
        <f t="shared" si="680"/>
        <v>0.60655413960150495</v>
      </c>
      <c r="S966" s="52">
        <f t="shared" si="681"/>
        <v>1.1403552699874782</v>
      </c>
      <c r="T966" s="52">
        <f t="shared" si="682"/>
        <v>1.0069049873909848</v>
      </c>
      <c r="U966" s="52">
        <f t="shared" si="683"/>
        <v>1.8049819288850915</v>
      </c>
      <c r="V966" s="52">
        <f t="shared" ref="V966:V1029" si="689">(3/4)*$C$18</f>
        <v>5.0546225567071803E-3</v>
      </c>
      <c r="W966" s="52">
        <f t="shared" si="684"/>
        <v>4.2582015317955055E-5</v>
      </c>
      <c r="X966" s="52">
        <f t="shared" si="685"/>
        <v>1.6740578955036711E-7</v>
      </c>
      <c r="Y966" s="52">
        <f t="shared" si="658"/>
        <v>4164980.3741402659</v>
      </c>
      <c r="Z966" s="38" t="str">
        <f t="shared" si="686"/>
        <v>S</v>
      </c>
      <c r="AA966" s="38" t="str">
        <f t="shared" si="687"/>
        <v>S</v>
      </c>
      <c r="AB966" s="38" t="str">
        <f t="shared" si="688"/>
        <v>U</v>
      </c>
      <c r="AC966" s="50">
        <f t="shared" si="655"/>
        <v>549914.97095479269</v>
      </c>
      <c r="AD966" s="50">
        <f t="shared" si="659"/>
        <v>4165130.8355766563</v>
      </c>
      <c r="AE966" s="51">
        <f t="shared" si="660"/>
        <v>10</v>
      </c>
      <c r="AF966" s="51" t="str">
        <f t="shared" si="661"/>
        <v>S</v>
      </c>
      <c r="AG966" s="40">
        <f t="shared" si="662"/>
        <v>-122</v>
      </c>
      <c r="AH966" s="41">
        <f t="shared" si="663"/>
        <v>-26</v>
      </c>
      <c r="AI966" s="42">
        <f t="shared" si="664"/>
        <v>-3.4550000000000001</v>
      </c>
      <c r="AJ966" s="40">
        <f t="shared" si="665"/>
        <v>37</v>
      </c>
      <c r="AK966" s="41">
        <f t="shared" si="666"/>
        <v>37</v>
      </c>
      <c r="AL966" s="42">
        <f t="shared" si="667"/>
        <v>55.02</v>
      </c>
      <c r="AM966" s="43" t="str">
        <f t="shared" si="668"/>
        <v>-37º -37' -55,02" S</v>
      </c>
      <c r="AN966" s="43" t="str">
        <f t="shared" si="669"/>
        <v>122º 26' 3,455" W</v>
      </c>
      <c r="AO966" s="43" t="str">
        <f t="shared" si="670"/>
        <v>10 S 549915 4165131</v>
      </c>
    </row>
    <row r="967" spans="5:41" x14ac:dyDescent="0.25">
      <c r="E967" s="53">
        <v>37.657544999999999</v>
      </c>
      <c r="F967" s="53">
        <v>-122.430284</v>
      </c>
      <c r="G967" s="52">
        <f t="shared" si="671"/>
        <v>-2.1368115599517332</v>
      </c>
      <c r="H967" s="52">
        <f t="shared" si="672"/>
        <v>0.65724814846792801</v>
      </c>
      <c r="I967" s="52">
        <f t="shared" si="673"/>
        <v>10</v>
      </c>
      <c r="J967" s="52">
        <f t="shared" si="674"/>
        <v>-123</v>
      </c>
      <c r="K967" s="52">
        <f t="shared" si="675"/>
        <v>9.9434200012922247E-3</v>
      </c>
      <c r="L967" s="52">
        <f t="shared" si="676"/>
        <v>7.8718416767150946E-3</v>
      </c>
      <c r="M967" s="52">
        <f t="shared" si="677"/>
        <v>7.8720042779894042E-3</v>
      </c>
      <c r="N967" s="52">
        <f t="shared" si="678"/>
        <v>2.3911022873135401E-5</v>
      </c>
      <c r="O967" s="52">
        <f t="shared" si="656"/>
        <v>6383565.9349828912</v>
      </c>
      <c r="P967" s="52">
        <f t="shared" si="657"/>
        <v>1.3087706933741827E-7</v>
      </c>
      <c r="Q967" s="52">
        <f t="shared" si="679"/>
        <v>0.96733455150498349</v>
      </c>
      <c r="R967" s="52">
        <f t="shared" si="680"/>
        <v>0.60627847126517054</v>
      </c>
      <c r="S967" s="52">
        <f t="shared" si="681"/>
        <v>1.1409154242204198</v>
      </c>
      <c r="T967" s="52">
        <f t="shared" si="682"/>
        <v>1.0072561859816074</v>
      </c>
      <c r="U967" s="52">
        <f t="shared" si="683"/>
        <v>1.8054223092220891</v>
      </c>
      <c r="V967" s="52">
        <f t="shared" si="689"/>
        <v>5.0546225567071803E-3</v>
      </c>
      <c r="W967" s="52">
        <f t="shared" si="684"/>
        <v>4.2582015317955055E-5</v>
      </c>
      <c r="X967" s="52">
        <f t="shared" si="685"/>
        <v>1.6740578955036711E-7</v>
      </c>
      <c r="Y967" s="52">
        <f t="shared" si="658"/>
        <v>4167820.0208603377</v>
      </c>
      <c r="Z967" s="38" t="str">
        <f t="shared" si="686"/>
        <v>S</v>
      </c>
      <c r="AA967" s="38" t="str">
        <f t="shared" si="687"/>
        <v>S</v>
      </c>
      <c r="AB967" s="38" t="str">
        <f t="shared" si="688"/>
        <v>U</v>
      </c>
      <c r="AC967" s="50">
        <f t="shared" si="655"/>
        <v>550251.4605412673</v>
      </c>
      <c r="AD967" s="50">
        <f t="shared" si="659"/>
        <v>4167972.6584713981</v>
      </c>
      <c r="AE967" s="51">
        <f t="shared" si="660"/>
        <v>10</v>
      </c>
      <c r="AF967" s="51" t="str">
        <f t="shared" si="661"/>
        <v>S</v>
      </c>
      <c r="AG967" s="40">
        <f t="shared" si="662"/>
        <v>-122</v>
      </c>
      <c r="AH967" s="41">
        <f t="shared" si="663"/>
        <v>-25</v>
      </c>
      <c r="AI967" s="42">
        <f t="shared" si="664"/>
        <v>-49.021999999999998</v>
      </c>
      <c r="AJ967" s="40">
        <f t="shared" si="665"/>
        <v>37</v>
      </c>
      <c r="AK967" s="41">
        <f t="shared" si="666"/>
        <v>39</v>
      </c>
      <c r="AL967" s="42">
        <f t="shared" si="667"/>
        <v>27.161999999999999</v>
      </c>
      <c r="AM967" s="43" t="str">
        <f t="shared" si="668"/>
        <v>-37º -39' -27,162" S</v>
      </c>
      <c r="AN967" s="43" t="str">
        <f t="shared" si="669"/>
        <v>122º 25' 49,022" W</v>
      </c>
      <c r="AO967" s="43" t="str">
        <f t="shared" si="670"/>
        <v>10 S 550251 4167973</v>
      </c>
    </row>
    <row r="968" spans="5:41" x14ac:dyDescent="0.25">
      <c r="E968" s="53">
        <v>37.656424000000001</v>
      </c>
      <c r="F968" s="53">
        <v>-122.382791</v>
      </c>
      <c r="G968" s="52">
        <f t="shared" si="671"/>
        <v>-2.1359826507300834</v>
      </c>
      <c r="H968" s="52">
        <f t="shared" si="672"/>
        <v>0.65722858332701317</v>
      </c>
      <c r="I968" s="52">
        <f t="shared" si="673"/>
        <v>10</v>
      </c>
      <c r="J968" s="52">
        <f t="shared" si="674"/>
        <v>-123</v>
      </c>
      <c r="K968" s="52">
        <f t="shared" si="675"/>
        <v>1.0772329222942023E-2</v>
      </c>
      <c r="L968" s="52">
        <f t="shared" si="676"/>
        <v>8.5281631209809302E-3</v>
      </c>
      <c r="M968" s="52">
        <f t="shared" si="677"/>
        <v>8.528369879871732E-3</v>
      </c>
      <c r="N968" s="52">
        <f t="shared" si="678"/>
        <v>2.8063580810422373E-5</v>
      </c>
      <c r="O968" s="52">
        <f t="shared" si="656"/>
        <v>6383565.5295792548</v>
      </c>
      <c r="P968" s="52">
        <f t="shared" si="657"/>
        <v>1.5361657859195506E-7</v>
      </c>
      <c r="Q968" s="52">
        <f t="shared" si="679"/>
        <v>0.96732463111328026</v>
      </c>
      <c r="R968" s="52">
        <f t="shared" si="680"/>
        <v>0.60629056117156999</v>
      </c>
      <c r="S968" s="52">
        <f t="shared" si="681"/>
        <v>1.1408908988836532</v>
      </c>
      <c r="T968" s="52">
        <f t="shared" si="682"/>
        <v>1.0072408144556324</v>
      </c>
      <c r="U968" s="52">
        <f t="shared" si="683"/>
        <v>1.8054030406743775</v>
      </c>
      <c r="V968" s="52">
        <f t="shared" si="689"/>
        <v>5.0546225567071803E-3</v>
      </c>
      <c r="W968" s="52">
        <f t="shared" si="684"/>
        <v>4.2582015317955055E-5</v>
      </c>
      <c r="X968" s="52">
        <f t="shared" si="685"/>
        <v>1.6740578955036711E-7</v>
      </c>
      <c r="Y968" s="52">
        <f t="shared" si="658"/>
        <v>4167695.6508430257</v>
      </c>
      <c r="Z968" s="38" t="str">
        <f t="shared" si="686"/>
        <v>S</v>
      </c>
      <c r="AA968" s="38" t="str">
        <f t="shared" si="687"/>
        <v>S</v>
      </c>
      <c r="AB968" s="38" t="str">
        <f t="shared" si="688"/>
        <v>U</v>
      </c>
      <c r="AC968" s="50">
        <f t="shared" si="655"/>
        <v>554441.41077635216</v>
      </c>
      <c r="AD968" s="50">
        <f t="shared" si="659"/>
        <v>4167874.7965776436</v>
      </c>
      <c r="AE968" s="51">
        <f t="shared" si="660"/>
        <v>10</v>
      </c>
      <c r="AF968" s="51" t="str">
        <f t="shared" si="661"/>
        <v>S</v>
      </c>
      <c r="AG968" s="40">
        <f t="shared" si="662"/>
        <v>-122</v>
      </c>
      <c r="AH968" s="41">
        <f t="shared" si="663"/>
        <v>-22</v>
      </c>
      <c r="AI968" s="42">
        <f t="shared" si="664"/>
        <v>-58.048000000000002</v>
      </c>
      <c r="AJ968" s="40">
        <f t="shared" si="665"/>
        <v>37</v>
      </c>
      <c r="AK968" s="41">
        <f t="shared" si="666"/>
        <v>39</v>
      </c>
      <c r="AL968" s="42">
        <f t="shared" si="667"/>
        <v>23.126000000000001</v>
      </c>
      <c r="AM968" s="43" t="str">
        <f t="shared" si="668"/>
        <v>-37º -39' -23,126" S</v>
      </c>
      <c r="AN968" s="43" t="str">
        <f t="shared" si="669"/>
        <v>122º 22' 58,048" W</v>
      </c>
      <c r="AO968" s="43" t="str">
        <f t="shared" si="670"/>
        <v>10 S 554441 4167875</v>
      </c>
    </row>
    <row r="969" spans="5:41" x14ac:dyDescent="0.25">
      <c r="E969" s="53">
        <v>37.610402000000001</v>
      </c>
      <c r="F969" s="53">
        <v>-122.492215</v>
      </c>
      <c r="G969" s="52">
        <f t="shared" si="671"/>
        <v>-2.1378924598107858</v>
      </c>
      <c r="H969" s="52">
        <f t="shared" si="672"/>
        <v>0.65642534789866036</v>
      </c>
      <c r="I969" s="52">
        <f t="shared" si="673"/>
        <v>10</v>
      </c>
      <c r="J969" s="52">
        <f t="shared" si="674"/>
        <v>-123</v>
      </c>
      <c r="K969" s="52">
        <f t="shared" si="675"/>
        <v>8.8625201422396493E-3</v>
      </c>
      <c r="L969" s="52">
        <f t="shared" si="676"/>
        <v>7.0206091882171508E-3</v>
      </c>
      <c r="M969" s="52">
        <f t="shared" si="677"/>
        <v>7.0207245377880648E-3</v>
      </c>
      <c r="N969" s="52">
        <f t="shared" si="678"/>
        <v>1.8986771377571543E-5</v>
      </c>
      <c r="O969" s="52">
        <f t="shared" si="656"/>
        <v>6383548.8896329654</v>
      </c>
      <c r="P969" s="52">
        <f t="shared" si="657"/>
        <v>1.0423362348083699E-7</v>
      </c>
      <c r="Q969" s="52">
        <f t="shared" si="679"/>
        <v>0.96691607678907532</v>
      </c>
      <c r="R969" s="52">
        <f t="shared" si="680"/>
        <v>0.60678561642940021</v>
      </c>
      <c r="S969" s="52">
        <f t="shared" si="681"/>
        <v>1.1398833862931981</v>
      </c>
      <c r="T969" s="52">
        <f t="shared" si="682"/>
        <v>1.0066089438272485</v>
      </c>
      <c r="U969" s="52">
        <f t="shared" si="683"/>
        <v>1.804610473820438</v>
      </c>
      <c r="V969" s="52">
        <f t="shared" si="689"/>
        <v>5.0546225567071803E-3</v>
      </c>
      <c r="W969" s="52">
        <f t="shared" si="684"/>
        <v>4.2582015317955055E-5</v>
      </c>
      <c r="X969" s="52">
        <f t="shared" si="685"/>
        <v>1.6740578955036711E-7</v>
      </c>
      <c r="Y969" s="52">
        <f t="shared" si="658"/>
        <v>4162589.7329038028</v>
      </c>
      <c r="Z969" s="38" t="str">
        <f t="shared" si="686"/>
        <v>S</v>
      </c>
      <c r="AA969" s="38" t="str">
        <f t="shared" si="687"/>
        <v>S</v>
      </c>
      <c r="AB969" s="38" t="str">
        <f t="shared" si="688"/>
        <v>U</v>
      </c>
      <c r="AC969" s="50">
        <f t="shared" si="655"/>
        <v>544817.13988476689</v>
      </c>
      <c r="AD969" s="50">
        <f t="shared" si="659"/>
        <v>4162710.9358997811</v>
      </c>
      <c r="AE969" s="51">
        <f t="shared" si="660"/>
        <v>10</v>
      </c>
      <c r="AF969" s="51" t="str">
        <f t="shared" si="661"/>
        <v>S</v>
      </c>
      <c r="AG969" s="40">
        <f t="shared" si="662"/>
        <v>-122</v>
      </c>
      <c r="AH969" s="41">
        <f t="shared" si="663"/>
        <v>-29</v>
      </c>
      <c r="AI969" s="42">
        <f t="shared" si="664"/>
        <v>-31.974</v>
      </c>
      <c r="AJ969" s="40">
        <f t="shared" si="665"/>
        <v>37</v>
      </c>
      <c r="AK969" s="41">
        <f t="shared" si="666"/>
        <v>36</v>
      </c>
      <c r="AL969" s="42">
        <f t="shared" si="667"/>
        <v>37.447000000000003</v>
      </c>
      <c r="AM969" s="43" t="str">
        <f t="shared" si="668"/>
        <v>-37º -36' -37,447" S</v>
      </c>
      <c r="AN969" s="43" t="str">
        <f t="shared" si="669"/>
        <v>122º 29' 31,974" W</v>
      </c>
      <c r="AO969" s="43" t="str">
        <f t="shared" si="670"/>
        <v>10 S 544817 4162711</v>
      </c>
    </row>
    <row r="970" spans="5:41" x14ac:dyDescent="0.25">
      <c r="E970" s="53">
        <v>37.694229</v>
      </c>
      <c r="F970" s="53">
        <v>-122.493673</v>
      </c>
      <c r="G970" s="52">
        <f t="shared" si="671"/>
        <v>-2.1379179067112801</v>
      </c>
      <c r="H970" s="52">
        <f t="shared" si="672"/>
        <v>0.65788840505072954</v>
      </c>
      <c r="I970" s="52">
        <f t="shared" si="673"/>
        <v>10</v>
      </c>
      <c r="J970" s="52">
        <f t="shared" si="674"/>
        <v>-123</v>
      </c>
      <c r="K970" s="52">
        <f t="shared" si="675"/>
        <v>8.8370732417453191E-3</v>
      </c>
      <c r="L970" s="52">
        <f t="shared" si="676"/>
        <v>6.9925535803720346E-3</v>
      </c>
      <c r="M970" s="52">
        <f t="shared" si="677"/>
        <v>6.9926675525624586E-3</v>
      </c>
      <c r="N970" s="52">
        <f t="shared" si="678"/>
        <v>1.8892384149649111E-5</v>
      </c>
      <c r="O970" s="52">
        <f t="shared" si="656"/>
        <v>6383579.2038877392</v>
      </c>
      <c r="P970" s="52">
        <f t="shared" si="657"/>
        <v>1.0316900376336363E-7</v>
      </c>
      <c r="Q970" s="52">
        <f t="shared" si="679"/>
        <v>0.96765837250797238</v>
      </c>
      <c r="R970" s="52">
        <f t="shared" si="680"/>
        <v>0.6058820144252397</v>
      </c>
      <c r="S970" s="52">
        <f t="shared" si="681"/>
        <v>1.1417175913047157</v>
      </c>
      <c r="T970" s="52">
        <f t="shared" si="682"/>
        <v>1.0077586970848467</v>
      </c>
      <c r="U970" s="52">
        <f t="shared" si="683"/>
        <v>1.8060518973325916</v>
      </c>
      <c r="V970" s="52">
        <f t="shared" si="689"/>
        <v>5.0546225567071803E-3</v>
      </c>
      <c r="W970" s="52">
        <f t="shared" si="684"/>
        <v>4.2582015317955055E-5</v>
      </c>
      <c r="X970" s="52">
        <f t="shared" si="685"/>
        <v>1.6740578955036711E-7</v>
      </c>
      <c r="Y970" s="52">
        <f t="shared" si="658"/>
        <v>4171889.9623179855</v>
      </c>
      <c r="Z970" s="38" t="str">
        <f t="shared" si="686"/>
        <v>S</v>
      </c>
      <c r="AA970" s="38" t="str">
        <f t="shared" si="687"/>
        <v>S</v>
      </c>
      <c r="AB970" s="38" t="str">
        <f t="shared" si="688"/>
        <v>U</v>
      </c>
      <c r="AC970" s="50">
        <f t="shared" si="655"/>
        <v>544638.24870333273</v>
      </c>
      <c r="AD970" s="50">
        <f t="shared" si="659"/>
        <v>4172010.5633609975</v>
      </c>
      <c r="AE970" s="51">
        <f t="shared" si="660"/>
        <v>10</v>
      </c>
      <c r="AF970" s="51" t="str">
        <f t="shared" si="661"/>
        <v>S</v>
      </c>
      <c r="AG970" s="40">
        <f t="shared" si="662"/>
        <v>-122</v>
      </c>
      <c r="AH970" s="41">
        <f t="shared" si="663"/>
        <v>-29</v>
      </c>
      <c r="AI970" s="42">
        <f t="shared" si="664"/>
        <v>-37.222999999999999</v>
      </c>
      <c r="AJ970" s="40">
        <f t="shared" si="665"/>
        <v>37</v>
      </c>
      <c r="AK970" s="41">
        <f t="shared" si="666"/>
        <v>41</v>
      </c>
      <c r="AL970" s="42">
        <f t="shared" si="667"/>
        <v>39.223999999999997</v>
      </c>
      <c r="AM970" s="43" t="str">
        <f t="shared" si="668"/>
        <v>-37º -41' -39,224" S</v>
      </c>
      <c r="AN970" s="43" t="str">
        <f t="shared" si="669"/>
        <v>122º 29' 37,223" W</v>
      </c>
      <c r="AO970" s="43" t="str">
        <f t="shared" si="670"/>
        <v>10 S 544638 4172011</v>
      </c>
    </row>
    <row r="971" spans="5:41" x14ac:dyDescent="0.25">
      <c r="E971" s="53">
        <v>37.705306999999998</v>
      </c>
      <c r="F971" s="53">
        <v>-122.424088</v>
      </c>
      <c r="G971" s="52">
        <f t="shared" si="671"/>
        <v>-2.1367034193512797</v>
      </c>
      <c r="H971" s="52">
        <f t="shared" si="672"/>
        <v>0.65808175262526547</v>
      </c>
      <c r="I971" s="52">
        <f t="shared" si="673"/>
        <v>10</v>
      </c>
      <c r="J971" s="52">
        <f t="shared" si="674"/>
        <v>-123</v>
      </c>
      <c r="K971" s="52">
        <f t="shared" si="675"/>
        <v>1.0051560601745724E-2</v>
      </c>
      <c r="L971" s="52">
        <f t="shared" si="676"/>
        <v>7.9523280012396402E-3</v>
      </c>
      <c r="M971" s="52">
        <f t="shared" si="677"/>
        <v>7.9524956414041611E-3</v>
      </c>
      <c r="N971" s="52">
        <f t="shared" si="678"/>
        <v>2.4444596943173913E-5</v>
      </c>
      <c r="O971" s="52">
        <f t="shared" si="656"/>
        <v>6383583.2117797527</v>
      </c>
      <c r="P971" s="52">
        <f t="shared" si="657"/>
        <v>1.3339530865121012E-7</v>
      </c>
      <c r="Q971" s="52">
        <f t="shared" si="679"/>
        <v>0.96775584953588678</v>
      </c>
      <c r="R971" s="52">
        <f t="shared" si="680"/>
        <v>0.60576197710479984</v>
      </c>
      <c r="S971" s="52">
        <f t="shared" si="681"/>
        <v>1.1419596773932088</v>
      </c>
      <c r="T971" s="52">
        <f t="shared" si="682"/>
        <v>1.0079102523211065</v>
      </c>
      <c r="U971" s="52">
        <f t="shared" si="683"/>
        <v>1.8062416561902916</v>
      </c>
      <c r="V971" s="52">
        <f t="shared" si="689"/>
        <v>5.0546225567071803E-3</v>
      </c>
      <c r="W971" s="52">
        <f t="shared" si="684"/>
        <v>4.2582015317955055E-5</v>
      </c>
      <c r="X971" s="52">
        <f t="shared" si="685"/>
        <v>1.6740578955036711E-7</v>
      </c>
      <c r="Y971" s="52">
        <f t="shared" si="658"/>
        <v>4173119.0266106725</v>
      </c>
      <c r="Z971" s="38" t="str">
        <f t="shared" si="686"/>
        <v>S</v>
      </c>
      <c r="AA971" s="38" t="str">
        <f t="shared" si="687"/>
        <v>S</v>
      </c>
      <c r="AB971" s="38" t="str">
        <f t="shared" si="688"/>
        <v>U</v>
      </c>
      <c r="AC971" s="50">
        <f t="shared" si="655"/>
        <v>550765.41992550879</v>
      </c>
      <c r="AD971" s="50">
        <f t="shared" si="659"/>
        <v>4173275.0707501532</v>
      </c>
      <c r="AE971" s="51">
        <f t="shared" si="660"/>
        <v>10</v>
      </c>
      <c r="AF971" s="51" t="str">
        <f t="shared" si="661"/>
        <v>S</v>
      </c>
      <c r="AG971" s="40">
        <f t="shared" si="662"/>
        <v>-122</v>
      </c>
      <c r="AH971" s="41">
        <f t="shared" si="663"/>
        <v>-25</v>
      </c>
      <c r="AI971" s="42">
        <f t="shared" si="664"/>
        <v>-26.716999999999999</v>
      </c>
      <c r="AJ971" s="40">
        <f t="shared" si="665"/>
        <v>37</v>
      </c>
      <c r="AK971" s="41">
        <f t="shared" si="666"/>
        <v>42</v>
      </c>
      <c r="AL971" s="42">
        <f t="shared" si="667"/>
        <v>19.105</v>
      </c>
      <c r="AM971" s="43" t="str">
        <f t="shared" si="668"/>
        <v>-37º -42' -19,105" S</v>
      </c>
      <c r="AN971" s="43" t="str">
        <f t="shared" si="669"/>
        <v>122º 25' 26,717" W</v>
      </c>
      <c r="AO971" s="43" t="str">
        <f t="shared" si="670"/>
        <v>10 S 550765 4173275</v>
      </c>
    </row>
    <row r="972" spans="5:41" x14ac:dyDescent="0.25">
      <c r="E972" s="53">
        <v>37.616500854492003</v>
      </c>
      <c r="F972" s="53">
        <v>-122.48588562012</v>
      </c>
      <c r="G972" s="52">
        <f t="shared" si="671"/>
        <v>-2.1377819912922704</v>
      </c>
      <c r="H972" s="52">
        <f t="shared" si="672"/>
        <v>0.65653179299014586</v>
      </c>
      <c r="I972" s="52">
        <f t="shared" si="673"/>
        <v>10</v>
      </c>
      <c r="J972" s="52">
        <f t="shared" si="674"/>
        <v>-123</v>
      </c>
      <c r="K972" s="52">
        <f t="shared" si="675"/>
        <v>8.9729886607550213E-3</v>
      </c>
      <c r="L972" s="52">
        <f t="shared" si="676"/>
        <v>7.1075335952986169E-3</v>
      </c>
      <c r="M972" s="52">
        <f t="shared" si="677"/>
        <v>7.1076532827646531E-3</v>
      </c>
      <c r="N972" s="52">
        <f t="shared" si="678"/>
        <v>1.9464151019610298E-5</v>
      </c>
      <c r="O972" s="52">
        <f t="shared" si="656"/>
        <v>6383551.0943537075</v>
      </c>
      <c r="P972" s="52">
        <f t="shared" si="657"/>
        <v>1.0681326758492987E-7</v>
      </c>
      <c r="Q972" s="52">
        <f t="shared" si="679"/>
        <v>0.96697036203232278</v>
      </c>
      <c r="R972" s="52">
        <f t="shared" si="680"/>
        <v>0.60672015625021314</v>
      </c>
      <c r="S972" s="52">
        <f t="shared" si="681"/>
        <v>1.1400169740063073</v>
      </c>
      <c r="T972" s="52">
        <f t="shared" si="682"/>
        <v>1.0066927695672838</v>
      </c>
      <c r="U972" s="52">
        <f t="shared" si="683"/>
        <v>1.804715674434247</v>
      </c>
      <c r="V972" s="52">
        <f t="shared" si="689"/>
        <v>5.0546225567071803E-3</v>
      </c>
      <c r="W972" s="52">
        <f t="shared" si="684"/>
        <v>4.2582015317955055E-5</v>
      </c>
      <c r="X972" s="52">
        <f t="shared" si="685"/>
        <v>1.6740578955036711E-7</v>
      </c>
      <c r="Y972" s="52">
        <f t="shared" si="658"/>
        <v>4163266.3689678861</v>
      </c>
      <c r="Z972" s="38" t="str">
        <f t="shared" si="686"/>
        <v>S</v>
      </c>
      <c r="AA972" s="38" t="str">
        <f t="shared" si="687"/>
        <v>S</v>
      </c>
      <c r="AB972" s="38" t="str">
        <f t="shared" si="688"/>
        <v>U</v>
      </c>
      <c r="AC972" s="50">
        <f t="shared" si="655"/>
        <v>545372.0695069253</v>
      </c>
      <c r="AD972" s="50">
        <f t="shared" si="659"/>
        <v>4163390.6193836997</v>
      </c>
      <c r="AE972" s="51">
        <f t="shared" si="660"/>
        <v>10</v>
      </c>
      <c r="AF972" s="51" t="str">
        <f t="shared" si="661"/>
        <v>S</v>
      </c>
      <c r="AG972" s="40">
        <f t="shared" si="662"/>
        <v>-122</v>
      </c>
      <c r="AH972" s="41">
        <f t="shared" si="663"/>
        <v>-29</v>
      </c>
      <c r="AI972" s="42">
        <f t="shared" si="664"/>
        <v>-9.1880000000000006</v>
      </c>
      <c r="AJ972" s="40">
        <f t="shared" si="665"/>
        <v>37</v>
      </c>
      <c r="AK972" s="41">
        <f t="shared" si="666"/>
        <v>36</v>
      </c>
      <c r="AL972" s="42">
        <f t="shared" si="667"/>
        <v>59.402999999999999</v>
      </c>
      <c r="AM972" s="43" t="str">
        <f t="shared" si="668"/>
        <v>-37º -36' -59,403" S</v>
      </c>
      <c r="AN972" s="43" t="str">
        <f t="shared" si="669"/>
        <v>122º 29' 9,188" W</v>
      </c>
      <c r="AO972" s="43" t="str">
        <f t="shared" si="670"/>
        <v>10 S 545372 4163391</v>
      </c>
    </row>
    <row r="973" spans="5:41" x14ac:dyDescent="0.25">
      <c r="E973" s="53">
        <v>37.706048000000003</v>
      </c>
      <c r="F973" s="53">
        <v>-122.472171</v>
      </c>
      <c r="G973" s="52">
        <f t="shared" si="671"/>
        <v>-2.1375426260155161</v>
      </c>
      <c r="H973" s="52">
        <f t="shared" si="672"/>
        <v>0.65809468551502293</v>
      </c>
      <c r="I973" s="52">
        <f t="shared" si="673"/>
        <v>10</v>
      </c>
      <c r="J973" s="52">
        <f t="shared" si="674"/>
        <v>-123</v>
      </c>
      <c r="K973" s="52">
        <f t="shared" si="675"/>
        <v>9.2123539375092989E-3</v>
      </c>
      <c r="L973" s="52">
        <f t="shared" si="676"/>
        <v>7.2883334281782864E-3</v>
      </c>
      <c r="M973" s="52">
        <f t="shared" si="677"/>
        <v>7.2884624839064027E-3</v>
      </c>
      <c r="N973" s="52">
        <f t="shared" si="678"/>
        <v>2.0533284823986975E-5</v>
      </c>
      <c r="O973" s="52">
        <f t="shared" si="656"/>
        <v>6383583.4798796363</v>
      </c>
      <c r="P973" s="52">
        <f t="shared" si="657"/>
        <v>1.1204612414064225E-7</v>
      </c>
      <c r="Q973" s="52">
        <f t="shared" si="679"/>
        <v>0.96776236454559306</v>
      </c>
      <c r="R973" s="52">
        <f t="shared" si="680"/>
        <v>0.60575394270471428</v>
      </c>
      <c r="S973" s="52">
        <f t="shared" si="681"/>
        <v>1.1419758677878193</v>
      </c>
      <c r="T973" s="52">
        <f t="shared" si="682"/>
        <v>1.0079203865170432</v>
      </c>
      <c r="U973" s="52">
        <f t="shared" si="683"/>
        <v>1.8062543429628815</v>
      </c>
      <c r="V973" s="52">
        <f t="shared" si="689"/>
        <v>5.0546225567071803E-3</v>
      </c>
      <c r="W973" s="52">
        <f t="shared" si="684"/>
        <v>4.2582015317955055E-5</v>
      </c>
      <c r="X973" s="52">
        <f t="shared" si="685"/>
        <v>1.6740578955036711E-7</v>
      </c>
      <c r="Y973" s="52">
        <f t="shared" si="658"/>
        <v>4173201.2379805939</v>
      </c>
      <c r="Z973" s="38" t="str">
        <f t="shared" si="686"/>
        <v>S</v>
      </c>
      <c r="AA973" s="38" t="str">
        <f t="shared" si="687"/>
        <v>S</v>
      </c>
      <c r="AB973" s="38" t="str">
        <f t="shared" si="688"/>
        <v>U</v>
      </c>
      <c r="AC973" s="50">
        <f t="shared" si="655"/>
        <v>546526.51044369244</v>
      </c>
      <c r="AD973" s="50">
        <f t="shared" si="659"/>
        <v>4173332.3139330707</v>
      </c>
      <c r="AE973" s="51">
        <f t="shared" si="660"/>
        <v>10</v>
      </c>
      <c r="AF973" s="51" t="str">
        <f t="shared" si="661"/>
        <v>S</v>
      </c>
      <c r="AG973" s="40">
        <f t="shared" si="662"/>
        <v>-122</v>
      </c>
      <c r="AH973" s="41">
        <f t="shared" si="663"/>
        <v>-28</v>
      </c>
      <c r="AI973" s="42">
        <f t="shared" si="664"/>
        <v>-19.815999999999999</v>
      </c>
      <c r="AJ973" s="40">
        <f t="shared" si="665"/>
        <v>37</v>
      </c>
      <c r="AK973" s="41">
        <f t="shared" si="666"/>
        <v>42</v>
      </c>
      <c r="AL973" s="42">
        <f t="shared" si="667"/>
        <v>21.773</v>
      </c>
      <c r="AM973" s="43" t="str">
        <f t="shared" si="668"/>
        <v>-37º -42' -21,773" S</v>
      </c>
      <c r="AN973" s="43" t="str">
        <f t="shared" si="669"/>
        <v>122º 28' 19,816" W</v>
      </c>
      <c r="AO973" s="43" t="str">
        <f t="shared" si="670"/>
        <v>10 S 546527 4173332</v>
      </c>
    </row>
    <row r="974" spans="5:41" x14ac:dyDescent="0.25">
      <c r="E974" s="53">
        <v>37.639338000000002</v>
      </c>
      <c r="F974" s="53">
        <v>-122.460556</v>
      </c>
      <c r="G974" s="52">
        <f t="shared" si="671"/>
        <v>-2.137339906022897</v>
      </c>
      <c r="H974" s="52">
        <f t="shared" si="672"/>
        <v>0.65693037637101748</v>
      </c>
      <c r="I974" s="52">
        <f t="shared" si="673"/>
        <v>10</v>
      </c>
      <c r="J974" s="52">
        <f t="shared" si="674"/>
        <v>-123</v>
      </c>
      <c r="K974" s="52">
        <f t="shared" si="675"/>
        <v>9.4150739301284148E-3</v>
      </c>
      <c r="L974" s="52">
        <f t="shared" si="676"/>
        <v>7.4554095739421617E-3</v>
      </c>
      <c r="M974" s="52">
        <f t="shared" si="677"/>
        <v>7.4555477102203E-3</v>
      </c>
      <c r="N974" s="52">
        <f t="shared" si="678"/>
        <v>2.1433871036036223E-5</v>
      </c>
      <c r="O974" s="52">
        <f t="shared" si="656"/>
        <v>6383559.3510435754</v>
      </c>
      <c r="P974" s="52">
        <f t="shared" si="657"/>
        <v>1.1745322796155362E-7</v>
      </c>
      <c r="Q974" s="52">
        <f t="shared" si="679"/>
        <v>0.96717324367651192</v>
      </c>
      <c r="R974" s="52">
        <f t="shared" si="680"/>
        <v>0.60647464779736826</v>
      </c>
      <c r="S974" s="52">
        <f t="shared" si="681"/>
        <v>1.1405169982092733</v>
      </c>
      <c r="T974" s="52">
        <f t="shared" si="682"/>
        <v>1.007006410606297</v>
      </c>
      <c r="U974" s="52">
        <f t="shared" si="683"/>
        <v>1.8051091382060622</v>
      </c>
      <c r="V974" s="52">
        <f t="shared" si="689"/>
        <v>5.0546225567071803E-3</v>
      </c>
      <c r="W974" s="52">
        <f t="shared" si="684"/>
        <v>4.2582015317955055E-5</v>
      </c>
      <c r="X974" s="52">
        <f t="shared" si="685"/>
        <v>1.6740578955036711E-7</v>
      </c>
      <c r="Y974" s="52">
        <f t="shared" si="658"/>
        <v>4165800.0372585617</v>
      </c>
      <c r="Z974" s="38" t="str">
        <f t="shared" si="686"/>
        <v>S</v>
      </c>
      <c r="AA974" s="38" t="str">
        <f t="shared" si="687"/>
        <v>S</v>
      </c>
      <c r="AB974" s="38" t="str">
        <f t="shared" si="688"/>
        <v>U</v>
      </c>
      <c r="AC974" s="50">
        <f t="shared" si="655"/>
        <v>547592.93316604279</v>
      </c>
      <c r="AD974" s="50">
        <f t="shared" si="659"/>
        <v>4165936.8616625131</v>
      </c>
      <c r="AE974" s="51">
        <f t="shared" si="660"/>
        <v>10</v>
      </c>
      <c r="AF974" s="51" t="str">
        <f t="shared" si="661"/>
        <v>S</v>
      </c>
      <c r="AG974" s="40">
        <f t="shared" si="662"/>
        <v>-122</v>
      </c>
      <c r="AH974" s="41">
        <f t="shared" si="663"/>
        <v>-27</v>
      </c>
      <c r="AI974" s="42">
        <f t="shared" si="664"/>
        <v>-38.002000000000002</v>
      </c>
      <c r="AJ974" s="40">
        <f t="shared" si="665"/>
        <v>37</v>
      </c>
      <c r="AK974" s="41">
        <f t="shared" si="666"/>
        <v>38</v>
      </c>
      <c r="AL974" s="42">
        <f t="shared" si="667"/>
        <v>21.617000000000001</v>
      </c>
      <c r="AM974" s="43" t="str">
        <f t="shared" si="668"/>
        <v>-37º -38' -21,617" S</v>
      </c>
      <c r="AN974" s="43" t="str">
        <f t="shared" si="669"/>
        <v>122º 27' 38,002" W</v>
      </c>
      <c r="AO974" s="43" t="str">
        <f t="shared" si="670"/>
        <v>10 S 547593 4165937</v>
      </c>
    </row>
    <row r="975" spans="5:41" x14ac:dyDescent="0.25">
      <c r="E975" s="53">
        <v>37.713892999999999</v>
      </c>
      <c r="F975" s="53">
        <v>-122.473049</v>
      </c>
      <c r="G975" s="52">
        <f t="shared" si="671"/>
        <v>-2.1375579500063489</v>
      </c>
      <c r="H975" s="52">
        <f t="shared" si="672"/>
        <v>0.65823160659484181</v>
      </c>
      <c r="I975" s="52">
        <f t="shared" si="673"/>
        <v>10</v>
      </c>
      <c r="J975" s="52">
        <f t="shared" si="674"/>
        <v>-123</v>
      </c>
      <c r="K975" s="52">
        <f t="shared" si="675"/>
        <v>9.1970299466765937E-3</v>
      </c>
      <c r="L975" s="52">
        <f t="shared" si="676"/>
        <v>7.2754399903572275E-3</v>
      </c>
      <c r="M975" s="52">
        <f t="shared" si="677"/>
        <v>7.275568362363035E-3</v>
      </c>
      <c r="N975" s="52">
        <f t="shared" si="678"/>
        <v>2.0466487098191877E-5</v>
      </c>
      <c r="O975" s="52">
        <f t="shared" si="656"/>
        <v>6383586.3183777714</v>
      </c>
      <c r="P975" s="52">
        <f t="shared" si="657"/>
        <v>1.1162639342348393E-7</v>
      </c>
      <c r="Q975" s="52">
        <f t="shared" si="679"/>
        <v>0.96783129952922053</v>
      </c>
      <c r="R975" s="52">
        <f t="shared" si="680"/>
        <v>0.60566884229714324</v>
      </c>
      <c r="S975" s="52">
        <f t="shared" si="681"/>
        <v>1.1421472563594521</v>
      </c>
      <c r="T975" s="52">
        <f t="shared" si="682"/>
        <v>1.0080276528438747</v>
      </c>
      <c r="U975" s="52">
        <f t="shared" si="683"/>
        <v>1.8063886117161054</v>
      </c>
      <c r="V975" s="52">
        <f t="shared" si="689"/>
        <v>5.0546225567071803E-3</v>
      </c>
      <c r="W975" s="52">
        <f t="shared" si="684"/>
        <v>4.2582015317955055E-5</v>
      </c>
      <c r="X975" s="52">
        <f t="shared" si="685"/>
        <v>1.6740578955036711E-7</v>
      </c>
      <c r="Y975" s="52">
        <f t="shared" si="658"/>
        <v>4174071.6140505201</v>
      </c>
      <c r="Z975" s="38" t="str">
        <f t="shared" si="686"/>
        <v>S</v>
      </c>
      <c r="AA975" s="38" t="str">
        <f t="shared" si="687"/>
        <v>S</v>
      </c>
      <c r="AB975" s="38" t="str">
        <f t="shared" si="688"/>
        <v>U</v>
      </c>
      <c r="AC975" s="50">
        <f t="shared" si="655"/>
        <v>546444.22038453643</v>
      </c>
      <c r="AD975" s="50">
        <f t="shared" si="659"/>
        <v>4174202.2636521296</v>
      </c>
      <c r="AE975" s="51">
        <f t="shared" si="660"/>
        <v>10</v>
      </c>
      <c r="AF975" s="51" t="str">
        <f t="shared" si="661"/>
        <v>S</v>
      </c>
      <c r="AG975" s="40">
        <f t="shared" si="662"/>
        <v>-122</v>
      </c>
      <c r="AH975" s="41">
        <f t="shared" si="663"/>
        <v>-28</v>
      </c>
      <c r="AI975" s="42">
        <f t="shared" si="664"/>
        <v>-22.975999999999999</v>
      </c>
      <c r="AJ975" s="40">
        <f t="shared" si="665"/>
        <v>37</v>
      </c>
      <c r="AK975" s="41">
        <f t="shared" si="666"/>
        <v>42</v>
      </c>
      <c r="AL975" s="42">
        <f t="shared" si="667"/>
        <v>50.015000000000001</v>
      </c>
      <c r="AM975" s="43" t="str">
        <f t="shared" si="668"/>
        <v>-37º -42' -50,015" S</v>
      </c>
      <c r="AN975" s="43" t="str">
        <f t="shared" si="669"/>
        <v>122º 28' 22,976" W</v>
      </c>
      <c r="AO975" s="43" t="str">
        <f t="shared" si="670"/>
        <v>10 S 546444 4174202</v>
      </c>
    </row>
    <row r="976" spans="5:41" x14ac:dyDescent="0.25">
      <c r="E976" s="53">
        <v>37.687637000000002</v>
      </c>
      <c r="F976" s="53">
        <v>-122.474625</v>
      </c>
      <c r="G976" s="52">
        <f t="shared" si="671"/>
        <v>-2.1375854563953602</v>
      </c>
      <c r="H976" s="52">
        <f t="shared" si="672"/>
        <v>0.65777335294643824</v>
      </c>
      <c r="I976" s="52">
        <f t="shared" si="673"/>
        <v>10</v>
      </c>
      <c r="J976" s="52">
        <f t="shared" si="674"/>
        <v>-123</v>
      </c>
      <c r="K976" s="52">
        <f t="shared" si="675"/>
        <v>9.1695235576652045E-3</v>
      </c>
      <c r="L976" s="52">
        <f t="shared" si="676"/>
        <v>7.2562509101120097E-3</v>
      </c>
      <c r="M976" s="52">
        <f t="shared" si="677"/>
        <v>7.2563782690239853E-3</v>
      </c>
      <c r="N976" s="52">
        <f t="shared" si="678"/>
        <v>2.0339390523038681E-5</v>
      </c>
      <c r="O976" s="52">
        <f t="shared" si="656"/>
        <v>6383576.819173811</v>
      </c>
      <c r="P976" s="52">
        <f t="shared" si="657"/>
        <v>1.1111700163574772E-7</v>
      </c>
      <c r="Q976" s="52">
        <f t="shared" si="679"/>
        <v>0.9676002998149581</v>
      </c>
      <c r="R976" s="52">
        <f t="shared" si="680"/>
        <v>0.60595337404998995</v>
      </c>
      <c r="S976" s="52">
        <f t="shared" si="681"/>
        <v>1.1415735028539173</v>
      </c>
      <c r="T976" s="52">
        <f t="shared" si="682"/>
        <v>1.0076684706529355</v>
      </c>
      <c r="U976" s="52">
        <f t="shared" si="683"/>
        <v>1.8059388999481136</v>
      </c>
      <c r="V976" s="52">
        <f t="shared" si="689"/>
        <v>5.0546225567071803E-3</v>
      </c>
      <c r="W976" s="52">
        <f t="shared" si="684"/>
        <v>4.2582015317955055E-5</v>
      </c>
      <c r="X976" s="52">
        <f t="shared" si="685"/>
        <v>1.6740578955036711E-7</v>
      </c>
      <c r="Y976" s="52">
        <f t="shared" si="658"/>
        <v>4171158.6047040396</v>
      </c>
      <c r="Z976" s="38" t="str">
        <f t="shared" si="686"/>
        <v>S</v>
      </c>
      <c r="AA976" s="38" t="str">
        <f t="shared" si="687"/>
        <v>S</v>
      </c>
      <c r="AB976" s="38" t="str">
        <f t="shared" si="688"/>
        <v>U</v>
      </c>
      <c r="AC976" s="50">
        <f t="shared" si="655"/>
        <v>546321.64982500568</v>
      </c>
      <c r="AD976" s="50">
        <f t="shared" si="659"/>
        <v>4171288.4427803257</v>
      </c>
      <c r="AE976" s="51">
        <f t="shared" si="660"/>
        <v>10</v>
      </c>
      <c r="AF976" s="51" t="str">
        <f t="shared" si="661"/>
        <v>S</v>
      </c>
      <c r="AG976" s="40">
        <f t="shared" si="662"/>
        <v>-122</v>
      </c>
      <c r="AH976" s="41">
        <f t="shared" si="663"/>
        <v>-28</v>
      </c>
      <c r="AI976" s="42">
        <f t="shared" si="664"/>
        <v>-28.65</v>
      </c>
      <c r="AJ976" s="40">
        <f t="shared" si="665"/>
        <v>37</v>
      </c>
      <c r="AK976" s="41">
        <f t="shared" si="666"/>
        <v>41</v>
      </c>
      <c r="AL976" s="42">
        <f t="shared" si="667"/>
        <v>15.493</v>
      </c>
      <c r="AM976" s="43" t="str">
        <f t="shared" si="668"/>
        <v>-37º -41' -15,493" S</v>
      </c>
      <c r="AN976" s="43" t="str">
        <f t="shared" si="669"/>
        <v>122º 28' 28,65" W</v>
      </c>
      <c r="AO976" s="43" t="str">
        <f t="shared" si="670"/>
        <v>10 S 546322 4171288</v>
      </c>
    </row>
    <row r="977" spans="5:41" x14ac:dyDescent="0.25">
      <c r="E977" s="53">
        <v>37.664892000000002</v>
      </c>
      <c r="F977" s="53">
        <v>-122.479054</v>
      </c>
      <c r="G977" s="52">
        <f t="shared" si="671"/>
        <v>-2.1376627570279312</v>
      </c>
      <c r="H977" s="52">
        <f t="shared" si="672"/>
        <v>0.65737637780807212</v>
      </c>
      <c r="I977" s="52">
        <f t="shared" si="673"/>
        <v>10</v>
      </c>
      <c r="J977" s="52">
        <f t="shared" si="674"/>
        <v>-123</v>
      </c>
      <c r="K977" s="52">
        <f t="shared" si="675"/>
        <v>9.0922229250942621E-3</v>
      </c>
      <c r="L977" s="52">
        <f t="shared" si="676"/>
        <v>7.1972872057404613E-3</v>
      </c>
      <c r="M977" s="52">
        <f t="shared" si="677"/>
        <v>7.1974114850248709E-3</v>
      </c>
      <c r="N977" s="52">
        <f t="shared" si="678"/>
        <v>1.9993751475322341E-5</v>
      </c>
      <c r="O977" s="52">
        <f t="shared" si="656"/>
        <v>6383568.5920908274</v>
      </c>
      <c r="P977" s="52">
        <f t="shared" si="657"/>
        <v>1.093854659079888E-7</v>
      </c>
      <c r="Q977" s="52">
        <f t="shared" si="679"/>
        <v>0.96739953278557178</v>
      </c>
      <c r="R977" s="52">
        <f t="shared" si="680"/>
        <v>0.60619919746781281</v>
      </c>
      <c r="S977" s="52">
        <f t="shared" si="681"/>
        <v>1.1410761442008579</v>
      </c>
      <c r="T977" s="52">
        <f t="shared" si="682"/>
        <v>1.0073569075175965</v>
      </c>
      <c r="U977" s="52">
        <f t="shared" si="683"/>
        <v>1.8055485514953586</v>
      </c>
      <c r="V977" s="52">
        <f t="shared" si="689"/>
        <v>5.0546225567071803E-3</v>
      </c>
      <c r="W977" s="52">
        <f t="shared" si="684"/>
        <v>4.2582015317955055E-5</v>
      </c>
      <c r="X977" s="52">
        <f t="shared" si="685"/>
        <v>1.6740578955036711E-7</v>
      </c>
      <c r="Y977" s="52">
        <f t="shared" si="658"/>
        <v>4168635.1387682259</v>
      </c>
      <c r="Z977" s="38" t="str">
        <f t="shared" si="686"/>
        <v>S</v>
      </c>
      <c r="AA977" s="38" t="str">
        <f t="shared" si="687"/>
        <v>S</v>
      </c>
      <c r="AB977" s="38" t="str">
        <f t="shared" si="688"/>
        <v>U</v>
      </c>
      <c r="AC977" s="50">
        <f t="shared" si="655"/>
        <v>545945.17157540319</v>
      </c>
      <c r="AD977" s="50">
        <f t="shared" si="659"/>
        <v>4168762.7702661427</v>
      </c>
      <c r="AE977" s="51">
        <f t="shared" si="660"/>
        <v>10</v>
      </c>
      <c r="AF977" s="51" t="str">
        <f t="shared" si="661"/>
        <v>S</v>
      </c>
      <c r="AG977" s="40">
        <f t="shared" si="662"/>
        <v>-122</v>
      </c>
      <c r="AH977" s="41">
        <f t="shared" si="663"/>
        <v>-28</v>
      </c>
      <c r="AI977" s="42">
        <f t="shared" si="664"/>
        <v>-44.594000000000001</v>
      </c>
      <c r="AJ977" s="40">
        <f t="shared" si="665"/>
        <v>37</v>
      </c>
      <c r="AK977" s="41">
        <f t="shared" si="666"/>
        <v>39</v>
      </c>
      <c r="AL977" s="42">
        <f t="shared" si="667"/>
        <v>53.610999999999997</v>
      </c>
      <c r="AM977" s="43" t="str">
        <f t="shared" si="668"/>
        <v>-37º -39' -53,611" S</v>
      </c>
      <c r="AN977" s="43" t="str">
        <f t="shared" si="669"/>
        <v>122º 28' 44,594" W</v>
      </c>
      <c r="AO977" s="43" t="str">
        <f t="shared" si="670"/>
        <v>10 S 545945 4168763</v>
      </c>
    </row>
    <row r="978" spans="5:41" x14ac:dyDescent="0.25">
      <c r="E978" s="53">
        <v>37.613103000000002</v>
      </c>
      <c r="F978" s="53">
        <v>-122.392613</v>
      </c>
      <c r="G978" s="52">
        <f t="shared" si="671"/>
        <v>-2.1361540769692144</v>
      </c>
      <c r="H978" s="52">
        <f t="shared" si="672"/>
        <v>0.65647248924175672</v>
      </c>
      <c r="I978" s="52">
        <f t="shared" si="673"/>
        <v>10</v>
      </c>
      <c r="J978" s="52">
        <f t="shared" si="674"/>
        <v>-123</v>
      </c>
      <c r="K978" s="52">
        <f t="shared" si="675"/>
        <v>1.0600902983811E-2</v>
      </c>
      <c r="L978" s="52">
        <f t="shared" si="676"/>
        <v>8.3973489508462722E-3</v>
      </c>
      <c r="M978" s="52">
        <f t="shared" si="677"/>
        <v>8.3975463401987152E-3</v>
      </c>
      <c r="N978" s="52">
        <f t="shared" si="678"/>
        <v>2.7166679311352304E-5</v>
      </c>
      <c r="O978" s="52">
        <f t="shared" si="656"/>
        <v>6383549.8660222013</v>
      </c>
      <c r="P978" s="52">
        <f t="shared" si="657"/>
        <v>1.4911359475212495E-7</v>
      </c>
      <c r="Q978" s="52">
        <f t="shared" si="679"/>
        <v>0.96694012350400171</v>
      </c>
      <c r="R978" s="52">
        <f t="shared" si="680"/>
        <v>0.60675663153700243</v>
      </c>
      <c r="S978" s="52">
        <f t="shared" si="681"/>
        <v>1.1399425509937575</v>
      </c>
      <c r="T978" s="52">
        <f t="shared" si="682"/>
        <v>1.0066460711295686</v>
      </c>
      <c r="U978" s="52">
        <f t="shared" si="683"/>
        <v>1.804657070408104</v>
      </c>
      <c r="V978" s="52">
        <f t="shared" si="689"/>
        <v>5.0546225567071803E-3</v>
      </c>
      <c r="W978" s="52">
        <f t="shared" si="684"/>
        <v>4.2582015317955055E-5</v>
      </c>
      <c r="X978" s="52">
        <f t="shared" si="685"/>
        <v>1.6740578955036711E-7</v>
      </c>
      <c r="Y978" s="52">
        <f t="shared" si="658"/>
        <v>4162889.3946655295</v>
      </c>
      <c r="Z978" s="38" t="str">
        <f t="shared" si="686"/>
        <v>S</v>
      </c>
      <c r="AA978" s="38" t="str">
        <f t="shared" si="687"/>
        <v>S</v>
      </c>
      <c r="AB978" s="38" t="str">
        <f t="shared" si="688"/>
        <v>U</v>
      </c>
      <c r="AC978" s="50">
        <f t="shared" si="655"/>
        <v>553606.15847935958</v>
      </c>
      <c r="AD978" s="50">
        <f t="shared" si="659"/>
        <v>4163062.814543467</v>
      </c>
      <c r="AE978" s="51">
        <f t="shared" si="660"/>
        <v>10</v>
      </c>
      <c r="AF978" s="51" t="str">
        <f t="shared" si="661"/>
        <v>S</v>
      </c>
      <c r="AG978" s="40">
        <f t="shared" si="662"/>
        <v>-122</v>
      </c>
      <c r="AH978" s="41">
        <f t="shared" si="663"/>
        <v>-23</v>
      </c>
      <c r="AI978" s="42">
        <f t="shared" si="664"/>
        <v>-33.406999999999996</v>
      </c>
      <c r="AJ978" s="40">
        <f t="shared" si="665"/>
        <v>37</v>
      </c>
      <c r="AK978" s="41">
        <f t="shared" si="666"/>
        <v>36</v>
      </c>
      <c r="AL978" s="42">
        <f t="shared" si="667"/>
        <v>47.170999999999999</v>
      </c>
      <c r="AM978" s="43" t="str">
        <f t="shared" si="668"/>
        <v>-37º -36' -47,171" S</v>
      </c>
      <c r="AN978" s="43" t="str">
        <f t="shared" si="669"/>
        <v>122º 23' 33,407" W</v>
      </c>
      <c r="AO978" s="43" t="str">
        <f t="shared" si="670"/>
        <v>10 S 553606 4163063</v>
      </c>
    </row>
    <row r="979" spans="5:41" x14ac:dyDescent="0.25">
      <c r="E979" s="53">
        <v>37.679504000000001</v>
      </c>
      <c r="F979" s="53">
        <v>-122.47030599999999</v>
      </c>
      <c r="G979" s="52">
        <f t="shared" si="671"/>
        <v>-2.1375100756249665</v>
      </c>
      <c r="H979" s="52">
        <f t="shared" si="672"/>
        <v>0.6576314053183735</v>
      </c>
      <c r="I979" s="52">
        <f t="shared" si="673"/>
        <v>10</v>
      </c>
      <c r="J979" s="52">
        <f t="shared" si="674"/>
        <v>-123</v>
      </c>
      <c r="K979" s="52">
        <f t="shared" si="675"/>
        <v>9.2449043280589116E-3</v>
      </c>
      <c r="L979" s="52">
        <f t="shared" si="676"/>
        <v>7.3167035593787637E-3</v>
      </c>
      <c r="M979" s="52">
        <f t="shared" si="677"/>
        <v>7.3168341280771291E-3</v>
      </c>
      <c r="N979" s="52">
        <f t="shared" si="678"/>
        <v>2.0673651260239012E-5</v>
      </c>
      <c r="O979" s="52">
        <f t="shared" si="656"/>
        <v>6383573.8771905899</v>
      </c>
      <c r="P979" s="52">
        <f t="shared" si="657"/>
        <v>1.1300101420750798E-7</v>
      </c>
      <c r="Q979" s="52">
        <f t="shared" si="679"/>
        <v>0.96752858097604366</v>
      </c>
      <c r="R979" s="52">
        <f t="shared" si="680"/>
        <v>0.60604134433569823</v>
      </c>
      <c r="S979" s="52">
        <f t="shared" si="681"/>
        <v>1.1413956958063953</v>
      </c>
      <c r="T979" s="52">
        <f t="shared" si="682"/>
        <v>1.0075571079387211</v>
      </c>
      <c r="U979" s="52">
        <f t="shared" si="683"/>
        <v>1.8057994043056207</v>
      </c>
      <c r="V979" s="52">
        <f t="shared" si="689"/>
        <v>5.0546225567071803E-3</v>
      </c>
      <c r="W979" s="52">
        <f t="shared" si="684"/>
        <v>4.2582015317955055E-5</v>
      </c>
      <c r="X979" s="52">
        <f t="shared" si="685"/>
        <v>1.6740578955036711E-7</v>
      </c>
      <c r="Y979" s="52">
        <f t="shared" si="658"/>
        <v>4170256.2800636874</v>
      </c>
      <c r="Z979" s="38" t="str">
        <f t="shared" si="686"/>
        <v>S</v>
      </c>
      <c r="AA979" s="38" t="str">
        <f t="shared" si="687"/>
        <v>S</v>
      </c>
      <c r="AB979" s="38" t="str">
        <f t="shared" si="688"/>
        <v>U</v>
      </c>
      <c r="AC979" s="50">
        <f t="shared" si="655"/>
        <v>546707.55296306335</v>
      </c>
      <c r="AD979" s="50">
        <f t="shared" si="659"/>
        <v>4170388.2518587313</v>
      </c>
      <c r="AE979" s="51">
        <f t="shared" si="660"/>
        <v>10</v>
      </c>
      <c r="AF979" s="51" t="str">
        <f t="shared" si="661"/>
        <v>S</v>
      </c>
      <c r="AG979" s="40">
        <f t="shared" si="662"/>
        <v>-122</v>
      </c>
      <c r="AH979" s="41">
        <f t="shared" si="663"/>
        <v>-28</v>
      </c>
      <c r="AI979" s="42">
        <f t="shared" si="664"/>
        <v>-13.102</v>
      </c>
      <c r="AJ979" s="40">
        <f t="shared" si="665"/>
        <v>37</v>
      </c>
      <c r="AK979" s="41">
        <f t="shared" si="666"/>
        <v>40</v>
      </c>
      <c r="AL979" s="42">
        <f t="shared" si="667"/>
        <v>46.213999999999999</v>
      </c>
      <c r="AM979" s="43" t="str">
        <f t="shared" si="668"/>
        <v>-37º -40' -46,214" S</v>
      </c>
      <c r="AN979" s="43" t="str">
        <f t="shared" si="669"/>
        <v>122º 28' 13,102" W</v>
      </c>
      <c r="AO979" s="43" t="str">
        <f t="shared" si="670"/>
        <v>10 S 546708 4170388</v>
      </c>
    </row>
    <row r="980" spans="5:41" x14ac:dyDescent="0.25">
      <c r="E980" s="53">
        <v>37.617874</v>
      </c>
      <c r="F980" s="53">
        <v>-122.389206</v>
      </c>
      <c r="G980" s="52">
        <f t="shared" si="671"/>
        <v>-2.1360946136015992</v>
      </c>
      <c r="H980" s="52">
        <f t="shared" si="672"/>
        <v>0.65655575890036932</v>
      </c>
      <c r="I980" s="52">
        <f t="shared" si="673"/>
        <v>10</v>
      </c>
      <c r="J980" s="52">
        <f t="shared" si="674"/>
        <v>-123</v>
      </c>
      <c r="K980" s="52">
        <f t="shared" si="675"/>
        <v>1.0660366351426198E-2</v>
      </c>
      <c r="L980" s="52">
        <f t="shared" si="676"/>
        <v>8.4439084045627253E-3</v>
      </c>
      <c r="M980" s="52">
        <f t="shared" si="677"/>
        <v>8.4441090955483106E-3</v>
      </c>
      <c r="N980" s="52">
        <f t="shared" si="678"/>
        <v>2.7473518852016987E-5</v>
      </c>
      <c r="O980" s="52">
        <f t="shared" si="656"/>
        <v>6383551.5907597803</v>
      </c>
      <c r="P980" s="52">
        <f t="shared" si="657"/>
        <v>1.5075244434471395E-7</v>
      </c>
      <c r="Q980" s="52">
        <f t="shared" si="679"/>
        <v>0.96698257820747358</v>
      </c>
      <c r="R980" s="52">
        <f t="shared" si="680"/>
        <v>0.60670541191114102</v>
      </c>
      <c r="S980" s="52">
        <f t="shared" si="681"/>
        <v>1.1400470480041061</v>
      </c>
      <c r="T980" s="52">
        <f t="shared" si="682"/>
        <v>1.0067116389808648</v>
      </c>
      <c r="U980" s="52">
        <f t="shared" si="683"/>
        <v>1.8047393530134175</v>
      </c>
      <c r="V980" s="52">
        <f t="shared" si="689"/>
        <v>5.0546225567071803E-3</v>
      </c>
      <c r="W980" s="52">
        <f t="shared" si="684"/>
        <v>4.2582015317955055E-5</v>
      </c>
      <c r="X980" s="52">
        <f t="shared" si="685"/>
        <v>1.6740578955036711E-7</v>
      </c>
      <c r="Y980" s="52">
        <f t="shared" si="658"/>
        <v>4163418.7123895697</v>
      </c>
      <c r="Z980" s="38" t="str">
        <f t="shared" si="686"/>
        <v>S</v>
      </c>
      <c r="AA980" s="38" t="str">
        <f t="shared" si="687"/>
        <v>S</v>
      </c>
      <c r="AB980" s="38" t="str">
        <f t="shared" si="688"/>
        <v>U</v>
      </c>
      <c r="AC980" s="50">
        <f t="shared" si="655"/>
        <v>553903.40875812666</v>
      </c>
      <c r="AD980" s="50">
        <f t="shared" si="659"/>
        <v>4163594.0910409801</v>
      </c>
      <c r="AE980" s="51">
        <f t="shared" si="660"/>
        <v>10</v>
      </c>
      <c r="AF980" s="51" t="str">
        <f t="shared" si="661"/>
        <v>S</v>
      </c>
      <c r="AG980" s="40">
        <f t="shared" si="662"/>
        <v>-122</v>
      </c>
      <c r="AH980" s="41">
        <f t="shared" si="663"/>
        <v>-23</v>
      </c>
      <c r="AI980" s="42">
        <f t="shared" si="664"/>
        <v>-21.141999999999999</v>
      </c>
      <c r="AJ980" s="40">
        <f t="shared" si="665"/>
        <v>37</v>
      </c>
      <c r="AK980" s="41">
        <f t="shared" si="666"/>
        <v>37</v>
      </c>
      <c r="AL980" s="42">
        <f t="shared" si="667"/>
        <v>4.3460000000000001</v>
      </c>
      <c r="AM980" s="43" t="str">
        <f t="shared" si="668"/>
        <v>-37º -37' -4,346" S</v>
      </c>
      <c r="AN980" s="43" t="str">
        <f t="shared" si="669"/>
        <v>122º 23' 21,142" W</v>
      </c>
      <c r="AO980" s="43" t="str">
        <f t="shared" si="670"/>
        <v>10 S 553903 4163594</v>
      </c>
    </row>
    <row r="981" spans="5:41" x14ac:dyDescent="0.25">
      <c r="E981" s="53">
        <v>37.619301</v>
      </c>
      <c r="F981" s="53">
        <v>-122.398854</v>
      </c>
      <c r="G981" s="52">
        <f t="shared" si="671"/>
        <v>-2.1362630029678313</v>
      </c>
      <c r="H981" s="52">
        <f t="shared" si="672"/>
        <v>0.65658066474879528</v>
      </c>
      <c r="I981" s="52">
        <f t="shared" si="673"/>
        <v>10</v>
      </c>
      <c r="J981" s="52">
        <f t="shared" si="674"/>
        <v>-123</v>
      </c>
      <c r="K981" s="52">
        <f t="shared" si="675"/>
        <v>1.0491976985194107E-2</v>
      </c>
      <c r="L981" s="52">
        <f t="shared" si="676"/>
        <v>8.3103752690881268E-3</v>
      </c>
      <c r="M981" s="52">
        <f t="shared" si="677"/>
        <v>8.3105665883287001E-3</v>
      </c>
      <c r="N981" s="52">
        <f t="shared" si="678"/>
        <v>2.6612766945488531E-5</v>
      </c>
      <c r="O981" s="52">
        <f t="shared" si="656"/>
        <v>6383552.1066415645</v>
      </c>
      <c r="P981" s="52">
        <f t="shared" si="657"/>
        <v>1.4601628267063415E-7</v>
      </c>
      <c r="Q981" s="52">
        <f t="shared" si="679"/>
        <v>0.96699527114456041</v>
      </c>
      <c r="R981" s="52">
        <f t="shared" si="680"/>
        <v>0.60669008692523729</v>
      </c>
      <c r="S981" s="52">
        <f t="shared" si="681"/>
        <v>1.1400783003210755</v>
      </c>
      <c r="T981" s="52">
        <f t="shared" si="682"/>
        <v>1.0067312469721159</v>
      </c>
      <c r="U981" s="52">
        <f t="shared" si="683"/>
        <v>1.8047639574817091</v>
      </c>
      <c r="V981" s="52">
        <f t="shared" si="689"/>
        <v>5.0546225567071803E-3</v>
      </c>
      <c r="W981" s="52">
        <f t="shared" si="684"/>
        <v>4.2582015317955055E-5</v>
      </c>
      <c r="X981" s="52">
        <f t="shared" si="685"/>
        <v>1.6740578955036711E-7</v>
      </c>
      <c r="Y981" s="52">
        <f t="shared" si="658"/>
        <v>4163577.0307274219</v>
      </c>
      <c r="Z981" s="38" t="str">
        <f t="shared" si="686"/>
        <v>S</v>
      </c>
      <c r="AA981" s="38" t="str">
        <f t="shared" si="687"/>
        <v>S</v>
      </c>
      <c r="AB981" s="38" t="str">
        <f t="shared" si="688"/>
        <v>U</v>
      </c>
      <c r="AC981" s="50">
        <f t="shared" si="655"/>
        <v>553050.93743441079</v>
      </c>
      <c r="AD981" s="50">
        <f t="shared" si="659"/>
        <v>4163746.9147367263</v>
      </c>
      <c r="AE981" s="51">
        <f t="shared" si="660"/>
        <v>10</v>
      </c>
      <c r="AF981" s="51" t="str">
        <f t="shared" si="661"/>
        <v>S</v>
      </c>
      <c r="AG981" s="40">
        <f t="shared" si="662"/>
        <v>-122</v>
      </c>
      <c r="AH981" s="41">
        <f t="shared" si="663"/>
        <v>-23</v>
      </c>
      <c r="AI981" s="42">
        <f t="shared" si="664"/>
        <v>-55.874000000000002</v>
      </c>
      <c r="AJ981" s="40">
        <f t="shared" si="665"/>
        <v>37</v>
      </c>
      <c r="AK981" s="41">
        <f t="shared" si="666"/>
        <v>37</v>
      </c>
      <c r="AL981" s="42">
        <f t="shared" si="667"/>
        <v>9.484</v>
      </c>
      <c r="AM981" s="43" t="str">
        <f t="shared" si="668"/>
        <v>-37º -37' -9,484" S</v>
      </c>
      <c r="AN981" s="43" t="str">
        <f t="shared" si="669"/>
        <v>122º 23' 55,874" W</v>
      </c>
      <c r="AO981" s="43" t="str">
        <f t="shared" si="670"/>
        <v>10 S 553051 4163747</v>
      </c>
    </row>
    <row r="982" spans="5:41" x14ac:dyDescent="0.25">
      <c r="E982" s="53">
        <v>37.687063000000002</v>
      </c>
      <c r="F982" s="53">
        <v>-122.469047</v>
      </c>
      <c r="G982" s="52">
        <f t="shared" si="671"/>
        <v>-2.1374881019296836</v>
      </c>
      <c r="H982" s="52">
        <f t="shared" si="672"/>
        <v>0.6577633347565317</v>
      </c>
      <c r="I982" s="52">
        <f t="shared" si="673"/>
        <v>10</v>
      </c>
      <c r="J982" s="52">
        <f t="shared" si="674"/>
        <v>-123</v>
      </c>
      <c r="K982" s="52">
        <f t="shared" si="675"/>
        <v>9.2668780233418069E-3</v>
      </c>
      <c r="L982" s="52">
        <f t="shared" si="676"/>
        <v>7.3333463809225887E-3</v>
      </c>
      <c r="M982" s="52">
        <f t="shared" si="677"/>
        <v>7.3334778426562778E-3</v>
      </c>
      <c r="N982" s="52">
        <f t="shared" si="678"/>
        <v>2.0773477099167437E-5</v>
      </c>
      <c r="O982" s="52">
        <f t="shared" si="656"/>
        <v>6383576.6115311682</v>
      </c>
      <c r="P982" s="52">
        <f t="shared" si="657"/>
        <v>1.1349255586758526E-7</v>
      </c>
      <c r="Q982" s="52">
        <f t="shared" si="679"/>
        <v>0.96759524069631053</v>
      </c>
      <c r="R982" s="52">
        <f t="shared" si="680"/>
        <v>0.60595958527009519</v>
      </c>
      <c r="S982" s="52">
        <f t="shared" si="681"/>
        <v>1.141560955104687</v>
      </c>
      <c r="T982" s="52">
        <f t="shared" si="682"/>
        <v>1.007660612646039</v>
      </c>
      <c r="U982" s="52">
        <f t="shared" si="683"/>
        <v>1.8059290578208518</v>
      </c>
      <c r="V982" s="52">
        <f t="shared" si="689"/>
        <v>5.0546225567071803E-3</v>
      </c>
      <c r="W982" s="52">
        <f t="shared" si="684"/>
        <v>4.2582015317955055E-5</v>
      </c>
      <c r="X982" s="52">
        <f t="shared" si="685"/>
        <v>1.6740578955036711E-7</v>
      </c>
      <c r="Y982" s="52">
        <f t="shared" si="658"/>
        <v>4171094.9216010827</v>
      </c>
      <c r="Z982" s="38" t="str">
        <f t="shared" si="686"/>
        <v>S</v>
      </c>
      <c r="AA982" s="38" t="str">
        <f t="shared" si="687"/>
        <v>S</v>
      </c>
      <c r="AB982" s="38" t="str">
        <f t="shared" si="688"/>
        <v>U</v>
      </c>
      <c r="AC982" s="50">
        <f t="shared" si="655"/>
        <v>546813.81940856925</v>
      </c>
      <c r="AD982" s="50">
        <f t="shared" si="659"/>
        <v>4171227.5306986831</v>
      </c>
      <c r="AE982" s="51">
        <f t="shared" si="660"/>
        <v>10</v>
      </c>
      <c r="AF982" s="51" t="str">
        <f t="shared" si="661"/>
        <v>S</v>
      </c>
      <c r="AG982" s="40">
        <f t="shared" si="662"/>
        <v>-122</v>
      </c>
      <c r="AH982" s="41">
        <f t="shared" si="663"/>
        <v>-28</v>
      </c>
      <c r="AI982" s="42">
        <f t="shared" si="664"/>
        <v>-8.5690000000000008</v>
      </c>
      <c r="AJ982" s="40">
        <f t="shared" si="665"/>
        <v>37</v>
      </c>
      <c r="AK982" s="41">
        <f t="shared" si="666"/>
        <v>41</v>
      </c>
      <c r="AL982" s="42">
        <f t="shared" si="667"/>
        <v>13.427</v>
      </c>
      <c r="AM982" s="43" t="str">
        <f t="shared" si="668"/>
        <v>-37º -41' -13,427" S</v>
      </c>
      <c r="AN982" s="43" t="str">
        <f t="shared" si="669"/>
        <v>122º 28' 8,569" W</v>
      </c>
      <c r="AO982" s="43" t="str">
        <f t="shared" si="670"/>
        <v>10 S 546814 4171228</v>
      </c>
    </row>
    <row r="983" spans="5:41" x14ac:dyDescent="0.25">
      <c r="E983" s="53">
        <v>37.687044999999998</v>
      </c>
      <c r="F983" s="53">
        <v>-122.470731</v>
      </c>
      <c r="G983" s="52">
        <f t="shared" si="671"/>
        <v>-2.1375174932742875</v>
      </c>
      <c r="H983" s="52">
        <f t="shared" si="672"/>
        <v>0.65776302059726632</v>
      </c>
      <c r="I983" s="52">
        <f t="shared" si="673"/>
        <v>10</v>
      </c>
      <c r="J983" s="52">
        <f t="shared" si="674"/>
        <v>-123</v>
      </c>
      <c r="K983" s="52">
        <f t="shared" si="675"/>
        <v>9.2374866787379162E-3</v>
      </c>
      <c r="L983" s="52">
        <f t="shared" si="676"/>
        <v>7.310089969334594E-3</v>
      </c>
      <c r="M983" s="52">
        <f t="shared" si="677"/>
        <v>7.3102201842809716E-3</v>
      </c>
      <c r="N983" s="52">
        <f t="shared" si="678"/>
        <v>2.0641907478191612E-5</v>
      </c>
      <c r="O983" s="52">
        <f t="shared" si="656"/>
        <v>6383576.6050197454</v>
      </c>
      <c r="P983" s="52">
        <f t="shared" si="657"/>
        <v>1.1277388327671171E-7</v>
      </c>
      <c r="Q983" s="52">
        <f t="shared" si="679"/>
        <v>0.96759508204170896</v>
      </c>
      <c r="R983" s="52">
        <f t="shared" si="680"/>
        <v>0.60595978004071938</v>
      </c>
      <c r="S983" s="52">
        <f t="shared" si="681"/>
        <v>1.1415605616181208</v>
      </c>
      <c r="T983" s="52">
        <f t="shared" si="682"/>
        <v>1.0076603662237704</v>
      </c>
      <c r="U983" s="52">
        <f t="shared" si="683"/>
        <v>1.8059287491753242</v>
      </c>
      <c r="V983" s="52">
        <f t="shared" si="689"/>
        <v>5.0546225567071803E-3</v>
      </c>
      <c r="W983" s="52">
        <f t="shared" si="684"/>
        <v>4.2582015317955055E-5</v>
      </c>
      <c r="X983" s="52">
        <f t="shared" si="685"/>
        <v>1.6740578955036711E-7</v>
      </c>
      <c r="Y983" s="52">
        <f t="shared" si="658"/>
        <v>4171092.9245700794</v>
      </c>
      <c r="Z983" s="38" t="str">
        <f t="shared" si="686"/>
        <v>S</v>
      </c>
      <c r="AA983" s="38" t="str">
        <f t="shared" si="687"/>
        <v>S</v>
      </c>
      <c r="AB983" s="38" t="str">
        <f t="shared" si="688"/>
        <v>U</v>
      </c>
      <c r="AC983" s="50">
        <f t="shared" si="655"/>
        <v>546665.35230013006</v>
      </c>
      <c r="AD983" s="50">
        <f t="shared" si="659"/>
        <v>4171224.6937826001</v>
      </c>
      <c r="AE983" s="51">
        <f t="shared" si="660"/>
        <v>10</v>
      </c>
      <c r="AF983" s="51" t="str">
        <f t="shared" si="661"/>
        <v>S</v>
      </c>
      <c r="AG983" s="40">
        <f t="shared" si="662"/>
        <v>-122</v>
      </c>
      <c r="AH983" s="41">
        <f t="shared" si="663"/>
        <v>-28</v>
      </c>
      <c r="AI983" s="42">
        <f t="shared" si="664"/>
        <v>-14.632</v>
      </c>
      <c r="AJ983" s="40">
        <f t="shared" si="665"/>
        <v>37</v>
      </c>
      <c r="AK983" s="41">
        <f t="shared" si="666"/>
        <v>41</v>
      </c>
      <c r="AL983" s="42">
        <f t="shared" si="667"/>
        <v>13.362</v>
      </c>
      <c r="AM983" s="43" t="str">
        <f t="shared" si="668"/>
        <v>-37º -41' -13,362" S</v>
      </c>
      <c r="AN983" s="43" t="str">
        <f t="shared" si="669"/>
        <v>122º 28' 14,632" W</v>
      </c>
      <c r="AO983" s="43" t="str">
        <f t="shared" si="670"/>
        <v>10 S 546665 4171225</v>
      </c>
    </row>
    <row r="984" spans="5:41" x14ac:dyDescent="0.25">
      <c r="E984" s="53">
        <v>37.710014999999999</v>
      </c>
      <c r="F984" s="53">
        <v>-122.497788</v>
      </c>
      <c r="G984" s="52">
        <f t="shared" si="671"/>
        <v>-2.1379897270099995</v>
      </c>
      <c r="H984" s="52">
        <f t="shared" si="672"/>
        <v>0.65816392272644941</v>
      </c>
      <c r="I984" s="52">
        <f t="shared" si="673"/>
        <v>10</v>
      </c>
      <c r="J984" s="52">
        <f t="shared" si="674"/>
        <v>-123</v>
      </c>
      <c r="K984" s="52">
        <f t="shared" si="675"/>
        <v>8.7652529430259918E-3</v>
      </c>
      <c r="L984" s="52">
        <f t="shared" si="676"/>
        <v>6.9342485687442085E-3</v>
      </c>
      <c r="M984" s="52">
        <f t="shared" si="677"/>
        <v>6.9343597136320495E-3</v>
      </c>
      <c r="N984" s="52">
        <f t="shared" si="678"/>
        <v>1.8589210781017051E-5</v>
      </c>
      <c r="O984" s="52">
        <f t="shared" si="656"/>
        <v>6383584.9152040659</v>
      </c>
      <c r="P984" s="52">
        <f t="shared" si="657"/>
        <v>1.0141243998863729E-7</v>
      </c>
      <c r="Q984" s="52">
        <f t="shared" si="679"/>
        <v>0.96779723213506341</v>
      </c>
      <c r="R984" s="52">
        <f t="shared" si="680"/>
        <v>0.60571091887922202</v>
      </c>
      <c r="S984" s="52">
        <f t="shared" si="681"/>
        <v>1.1420625387939811</v>
      </c>
      <c r="T984" s="52">
        <f t="shared" si="682"/>
        <v>1.0079746338152913</v>
      </c>
      <c r="U984" s="52">
        <f t="shared" si="683"/>
        <v>1.8063222496251061</v>
      </c>
      <c r="V984" s="52">
        <f t="shared" si="689"/>
        <v>5.0546225567071803E-3</v>
      </c>
      <c r="W984" s="52">
        <f t="shared" si="684"/>
        <v>4.2582015317955055E-5</v>
      </c>
      <c r="X984" s="52">
        <f t="shared" si="685"/>
        <v>1.6740578955036711E-7</v>
      </c>
      <c r="Y984" s="52">
        <f t="shared" si="658"/>
        <v>4173641.3629941037</v>
      </c>
      <c r="Z984" s="38" t="str">
        <f t="shared" si="686"/>
        <v>S</v>
      </c>
      <c r="AA984" s="38" t="str">
        <f t="shared" si="687"/>
        <v>S</v>
      </c>
      <c r="AB984" s="38" t="str">
        <f t="shared" si="688"/>
        <v>U</v>
      </c>
      <c r="AC984" s="50">
        <f t="shared" si="655"/>
        <v>544266.07556091715</v>
      </c>
      <c r="AD984" s="50">
        <f t="shared" si="659"/>
        <v>4173760.0288116653</v>
      </c>
      <c r="AE984" s="51">
        <f t="shared" si="660"/>
        <v>10</v>
      </c>
      <c r="AF984" s="51" t="str">
        <f t="shared" si="661"/>
        <v>S</v>
      </c>
      <c r="AG984" s="40">
        <f t="shared" si="662"/>
        <v>-122</v>
      </c>
      <c r="AH984" s="41">
        <f t="shared" si="663"/>
        <v>-29</v>
      </c>
      <c r="AI984" s="42">
        <f t="shared" si="664"/>
        <v>-52.036999999999999</v>
      </c>
      <c r="AJ984" s="40">
        <f t="shared" si="665"/>
        <v>37</v>
      </c>
      <c r="AK984" s="41">
        <f t="shared" si="666"/>
        <v>42</v>
      </c>
      <c r="AL984" s="42">
        <f t="shared" si="667"/>
        <v>36.054000000000002</v>
      </c>
      <c r="AM984" s="43" t="str">
        <f t="shared" si="668"/>
        <v>-37º -42' -36,054" S</v>
      </c>
      <c r="AN984" s="43" t="str">
        <f t="shared" si="669"/>
        <v>122º 29' 52,037" W</v>
      </c>
      <c r="AO984" s="43" t="str">
        <f t="shared" si="670"/>
        <v>10 S 544266 4173760</v>
      </c>
    </row>
    <row r="985" spans="5:41" x14ac:dyDescent="0.25">
      <c r="E985" s="53">
        <v>37.700271606445</v>
      </c>
      <c r="F985" s="53">
        <v>-122.48588562012</v>
      </c>
      <c r="G985" s="52">
        <f t="shared" si="671"/>
        <v>-2.1377819912922704</v>
      </c>
      <c r="H985" s="52">
        <f t="shared" si="672"/>
        <v>0.65799386842859708</v>
      </c>
      <c r="I985" s="52">
        <f t="shared" si="673"/>
        <v>10</v>
      </c>
      <c r="J985" s="52">
        <f t="shared" si="674"/>
        <v>-123</v>
      </c>
      <c r="K985" s="52">
        <f t="shared" si="675"/>
        <v>8.9729886607550213E-3</v>
      </c>
      <c r="L985" s="52">
        <f t="shared" si="676"/>
        <v>7.0995185076154549E-3</v>
      </c>
      <c r="M985" s="52">
        <f t="shared" si="677"/>
        <v>7.0996377906190882E-3</v>
      </c>
      <c r="N985" s="52">
        <f t="shared" si="678"/>
        <v>1.9479069493399948E-5</v>
      </c>
      <c r="O985" s="52">
        <f t="shared" si="656"/>
        <v>6383581.3899817392</v>
      </c>
      <c r="P985" s="52">
        <f t="shared" si="657"/>
        <v>1.063322652938639E-7</v>
      </c>
      <c r="Q985" s="52">
        <f t="shared" si="679"/>
        <v>0.96771156027112881</v>
      </c>
      <c r="R985" s="52">
        <f t="shared" si="680"/>
        <v>0.60581655687516933</v>
      </c>
      <c r="S985" s="52">
        <f t="shared" si="681"/>
        <v>1.1418496485641616</v>
      </c>
      <c r="T985" s="52">
        <f t="shared" si="682"/>
        <v>1.0078413756419136</v>
      </c>
      <c r="U985" s="52">
        <f t="shared" si="683"/>
        <v>1.8061554243002489</v>
      </c>
      <c r="V985" s="52">
        <f t="shared" si="689"/>
        <v>5.0546225567071803E-3</v>
      </c>
      <c r="W985" s="52">
        <f t="shared" si="684"/>
        <v>4.2582015317955055E-5</v>
      </c>
      <c r="X985" s="52">
        <f t="shared" si="685"/>
        <v>1.6740578955036711E-7</v>
      </c>
      <c r="Y985" s="52">
        <f t="shared" si="658"/>
        <v>4172560.3675027788</v>
      </c>
      <c r="Z985" s="38" t="str">
        <f t="shared" si="686"/>
        <v>S</v>
      </c>
      <c r="AA985" s="38" t="str">
        <f t="shared" si="687"/>
        <v>S</v>
      </c>
      <c r="AB985" s="38" t="str">
        <f t="shared" si="688"/>
        <v>U</v>
      </c>
      <c r="AC985" s="50">
        <f t="shared" si="655"/>
        <v>545321.11728217266</v>
      </c>
      <c r="AD985" s="50">
        <f t="shared" si="659"/>
        <v>4172684.713741513</v>
      </c>
      <c r="AE985" s="51">
        <f t="shared" si="660"/>
        <v>10</v>
      </c>
      <c r="AF985" s="51" t="str">
        <f t="shared" si="661"/>
        <v>S</v>
      </c>
      <c r="AG985" s="40">
        <f t="shared" si="662"/>
        <v>-122</v>
      </c>
      <c r="AH985" s="41">
        <f t="shared" si="663"/>
        <v>-29</v>
      </c>
      <c r="AI985" s="42">
        <f t="shared" si="664"/>
        <v>-9.1880000000000006</v>
      </c>
      <c r="AJ985" s="40">
        <f t="shared" si="665"/>
        <v>37</v>
      </c>
      <c r="AK985" s="41">
        <f t="shared" si="666"/>
        <v>42</v>
      </c>
      <c r="AL985" s="42">
        <f t="shared" si="667"/>
        <v>0.97799999999999998</v>
      </c>
      <c r="AM985" s="43" t="str">
        <f t="shared" si="668"/>
        <v>-37º -42' -0,978" S</v>
      </c>
      <c r="AN985" s="43" t="str">
        <f t="shared" si="669"/>
        <v>122º 29' 9,188" W</v>
      </c>
      <c r="AO985" s="43" t="str">
        <f t="shared" si="670"/>
        <v>10 S 545321 4172685</v>
      </c>
    </row>
    <row r="986" spans="5:41" x14ac:dyDescent="0.25">
      <c r="E986" s="53">
        <v>37.661819458007997</v>
      </c>
      <c r="F986" s="53">
        <v>-122.40211486816</v>
      </c>
      <c r="G986" s="52">
        <f t="shared" si="671"/>
        <v>-2.1363199158536972</v>
      </c>
      <c r="H986" s="52">
        <f t="shared" si="672"/>
        <v>0.65732275183390587</v>
      </c>
      <c r="I986" s="52">
        <f t="shared" si="673"/>
        <v>10</v>
      </c>
      <c r="J986" s="52">
        <f t="shared" si="674"/>
        <v>-123</v>
      </c>
      <c r="K986" s="52">
        <f t="shared" si="675"/>
        <v>1.0435064099328262E-2</v>
      </c>
      <c r="L986" s="52">
        <f t="shared" si="676"/>
        <v>8.2605688938310502E-3</v>
      </c>
      <c r="M986" s="52">
        <f t="shared" si="677"/>
        <v>8.26075679366646E-3</v>
      </c>
      <c r="N986" s="52">
        <f t="shared" si="678"/>
        <v>2.633508987714972E-5</v>
      </c>
      <c r="O986" s="52">
        <f t="shared" si="656"/>
        <v>6383567.4808565546</v>
      </c>
      <c r="P986" s="52">
        <f t="shared" si="657"/>
        <v>1.4410617171509678E-7</v>
      </c>
      <c r="Q986" s="52">
        <f t="shared" si="679"/>
        <v>0.96737236511909674</v>
      </c>
      <c r="R986" s="52">
        <f t="shared" si="680"/>
        <v>0.60623235784926321</v>
      </c>
      <c r="S986" s="52">
        <f t="shared" si="681"/>
        <v>1.1410089343934542</v>
      </c>
      <c r="T986" s="52">
        <f t="shared" si="682"/>
        <v>1.0073147902574064</v>
      </c>
      <c r="U986" s="52">
        <f t="shared" si="683"/>
        <v>1.8054957656393811</v>
      </c>
      <c r="V986" s="52">
        <f t="shared" si="689"/>
        <v>5.0546225567071803E-3</v>
      </c>
      <c r="W986" s="52">
        <f t="shared" si="684"/>
        <v>4.2582015317955055E-5</v>
      </c>
      <c r="X986" s="52">
        <f t="shared" si="685"/>
        <v>1.6740578955036711E-7</v>
      </c>
      <c r="Y986" s="52">
        <f t="shared" si="658"/>
        <v>4168294.2533850512</v>
      </c>
      <c r="Z986" s="38" t="str">
        <f t="shared" si="686"/>
        <v>S</v>
      </c>
      <c r="AA986" s="38" t="str">
        <f t="shared" si="687"/>
        <v>S</v>
      </c>
      <c r="AB986" s="38" t="str">
        <f t="shared" si="688"/>
        <v>U</v>
      </c>
      <c r="AC986" s="50">
        <f t="shared" si="655"/>
        <v>552733.10096836905</v>
      </c>
      <c r="AD986" s="50">
        <f t="shared" si="659"/>
        <v>4168462.3652326223</v>
      </c>
      <c r="AE986" s="51">
        <f t="shared" si="660"/>
        <v>10</v>
      </c>
      <c r="AF986" s="51" t="str">
        <f t="shared" si="661"/>
        <v>S</v>
      </c>
      <c r="AG986" s="40">
        <f t="shared" si="662"/>
        <v>-122</v>
      </c>
      <c r="AH986" s="41">
        <f t="shared" si="663"/>
        <v>-24</v>
      </c>
      <c r="AI986" s="42">
        <f t="shared" si="664"/>
        <v>-7.6139999999999999</v>
      </c>
      <c r="AJ986" s="40">
        <f t="shared" si="665"/>
        <v>37</v>
      </c>
      <c r="AK986" s="41">
        <f t="shared" si="666"/>
        <v>39</v>
      </c>
      <c r="AL986" s="42">
        <f t="shared" si="667"/>
        <v>42.55</v>
      </c>
      <c r="AM986" s="43" t="str">
        <f t="shared" si="668"/>
        <v>-37º -39' -42,55" S</v>
      </c>
      <c r="AN986" s="43" t="str">
        <f t="shared" si="669"/>
        <v>122º 24' 7,614" W</v>
      </c>
      <c r="AO986" s="43" t="str">
        <f t="shared" si="670"/>
        <v>10 S 552733 4168462</v>
      </c>
    </row>
    <row r="987" spans="5:41" x14ac:dyDescent="0.25">
      <c r="E987" s="53">
        <v>37.699815000000001</v>
      </c>
      <c r="F987" s="53">
        <v>-122.488133</v>
      </c>
      <c r="G987" s="52">
        <f t="shared" si="671"/>
        <v>-2.1378212154707197</v>
      </c>
      <c r="H987" s="52">
        <f t="shared" si="672"/>
        <v>0.65798589914274608</v>
      </c>
      <c r="I987" s="52">
        <f t="shared" si="673"/>
        <v>10</v>
      </c>
      <c r="J987" s="52">
        <f t="shared" si="674"/>
        <v>-123</v>
      </c>
      <c r="K987" s="52">
        <f t="shared" si="675"/>
        <v>8.9337644823057616E-3</v>
      </c>
      <c r="L987" s="52">
        <f t="shared" si="676"/>
        <v>7.0685283097669509E-3</v>
      </c>
      <c r="M987" s="52">
        <f t="shared" si="677"/>
        <v>7.0686460374969401E-3</v>
      </c>
      <c r="N987" s="52">
        <f t="shared" si="678"/>
        <v>1.9309058326699713E-5</v>
      </c>
      <c r="O987" s="52">
        <f t="shared" si="656"/>
        <v>6383581.2247863971</v>
      </c>
      <c r="P987" s="52">
        <f t="shared" si="657"/>
        <v>1.0540725436646407E-7</v>
      </c>
      <c r="Q987" s="52">
        <f t="shared" si="679"/>
        <v>0.96770754266890291</v>
      </c>
      <c r="R987" s="52">
        <f t="shared" si="680"/>
        <v>0.60582150465136908</v>
      </c>
      <c r="S987" s="52">
        <f t="shared" si="681"/>
        <v>1.1418396704771976</v>
      </c>
      <c r="T987" s="52">
        <f t="shared" si="682"/>
        <v>1.0078351290207406</v>
      </c>
      <c r="U987" s="52">
        <f t="shared" si="683"/>
        <v>1.806147603106423</v>
      </c>
      <c r="V987" s="52">
        <f t="shared" si="689"/>
        <v>5.0546225567071803E-3</v>
      </c>
      <c r="W987" s="52">
        <f t="shared" si="684"/>
        <v>4.2582015317955055E-5</v>
      </c>
      <c r="X987" s="52">
        <f t="shared" si="685"/>
        <v>1.6740578955036711E-7</v>
      </c>
      <c r="Y987" s="52">
        <f t="shared" si="658"/>
        <v>4172509.7086560908</v>
      </c>
      <c r="Z987" s="38" t="str">
        <f t="shared" si="686"/>
        <v>S</v>
      </c>
      <c r="AA987" s="38" t="str">
        <f t="shared" si="687"/>
        <v>S</v>
      </c>
      <c r="AB987" s="38" t="str">
        <f t="shared" si="688"/>
        <v>U</v>
      </c>
      <c r="AC987" s="50">
        <f t="shared" ref="AC987:AC1050" si="690">M987*O987*(1+P987/3)+500000</f>
        <v>545123.27771506645</v>
      </c>
      <c r="AD987" s="50">
        <f t="shared" si="659"/>
        <v>4172632.9696112862</v>
      </c>
      <c r="AE987" s="51">
        <f t="shared" si="660"/>
        <v>10</v>
      </c>
      <c r="AF987" s="51" t="str">
        <f t="shared" si="661"/>
        <v>S</v>
      </c>
      <c r="AG987" s="40">
        <f t="shared" si="662"/>
        <v>-122</v>
      </c>
      <c r="AH987" s="41">
        <f t="shared" si="663"/>
        <v>-29</v>
      </c>
      <c r="AI987" s="42">
        <f t="shared" si="664"/>
        <v>-17.279</v>
      </c>
      <c r="AJ987" s="40">
        <f t="shared" si="665"/>
        <v>37</v>
      </c>
      <c r="AK987" s="41">
        <f t="shared" si="666"/>
        <v>41</v>
      </c>
      <c r="AL987" s="42">
        <f t="shared" si="667"/>
        <v>59.334000000000003</v>
      </c>
      <c r="AM987" s="43" t="str">
        <f t="shared" si="668"/>
        <v>-37º -41' -59,334" S</v>
      </c>
      <c r="AN987" s="43" t="str">
        <f t="shared" si="669"/>
        <v>122º 29' 17,279" W</v>
      </c>
      <c r="AO987" s="43" t="str">
        <f t="shared" si="670"/>
        <v>10 S 545123 4172633</v>
      </c>
    </row>
    <row r="988" spans="5:41" x14ac:dyDescent="0.25">
      <c r="E988" s="53">
        <v>37.604827999999998</v>
      </c>
      <c r="F988" s="53">
        <v>-122.492752</v>
      </c>
      <c r="G988" s="52">
        <f t="shared" si="671"/>
        <v>-2.1379018322288692</v>
      </c>
      <c r="H988" s="52">
        <f t="shared" si="672"/>
        <v>0.65632806324615411</v>
      </c>
      <c r="I988" s="52">
        <f t="shared" si="673"/>
        <v>10</v>
      </c>
      <c r="J988" s="52">
        <f t="shared" si="674"/>
        <v>-123</v>
      </c>
      <c r="K988" s="52">
        <f t="shared" si="675"/>
        <v>8.8531477241562406E-3</v>
      </c>
      <c r="L988" s="52">
        <f t="shared" si="676"/>
        <v>7.013710434867342E-3</v>
      </c>
      <c r="M988" s="52">
        <f t="shared" si="677"/>
        <v>7.0138254447231997E-3</v>
      </c>
      <c r="N988" s="52">
        <f t="shared" si="678"/>
        <v>1.8945660712588186E-5</v>
      </c>
      <c r="O988" s="52">
        <f t="shared" si="656"/>
        <v>6383546.8747561136</v>
      </c>
      <c r="P988" s="52">
        <f t="shared" si="657"/>
        <v>1.0404446149353604E-7</v>
      </c>
      <c r="Q988" s="52">
        <f t="shared" si="679"/>
        <v>0.96686642489062824</v>
      </c>
      <c r="R988" s="52">
        <f t="shared" si="680"/>
        <v>0.60684540452602742</v>
      </c>
      <c r="S988" s="52">
        <f t="shared" si="681"/>
        <v>1.1397612756914683</v>
      </c>
      <c r="T988" s="52">
        <f t="shared" si="682"/>
        <v>1.0065323079001081</v>
      </c>
      <c r="U988" s="52">
        <f t="shared" si="683"/>
        <v>1.8045142812662045</v>
      </c>
      <c r="V988" s="52">
        <f t="shared" si="689"/>
        <v>5.0546225567071803E-3</v>
      </c>
      <c r="W988" s="52">
        <f t="shared" si="684"/>
        <v>4.2582015317955055E-5</v>
      </c>
      <c r="X988" s="52">
        <f t="shared" si="685"/>
        <v>1.6740578955036711E-7</v>
      </c>
      <c r="Y988" s="52">
        <f t="shared" si="658"/>
        <v>4161971.3273185291</v>
      </c>
      <c r="Z988" s="38" t="str">
        <f t="shared" si="686"/>
        <v>S</v>
      </c>
      <c r="AA988" s="38" t="str">
        <f t="shared" si="687"/>
        <v>S</v>
      </c>
      <c r="AB988" s="38" t="str">
        <f t="shared" si="688"/>
        <v>U</v>
      </c>
      <c r="AC988" s="50">
        <f t="shared" si="690"/>
        <v>544773.08505054482</v>
      </c>
      <c r="AD988" s="50">
        <f t="shared" si="659"/>
        <v>4162092.2678443445</v>
      </c>
      <c r="AE988" s="51">
        <f t="shared" si="660"/>
        <v>10</v>
      </c>
      <c r="AF988" s="51" t="str">
        <f t="shared" si="661"/>
        <v>S</v>
      </c>
      <c r="AG988" s="40">
        <f t="shared" si="662"/>
        <v>-122</v>
      </c>
      <c r="AH988" s="41">
        <f t="shared" si="663"/>
        <v>-29</v>
      </c>
      <c r="AI988" s="42">
        <f t="shared" si="664"/>
        <v>-33.906999999999996</v>
      </c>
      <c r="AJ988" s="40">
        <f t="shared" si="665"/>
        <v>37</v>
      </c>
      <c r="AK988" s="41">
        <f t="shared" si="666"/>
        <v>36</v>
      </c>
      <c r="AL988" s="42">
        <f t="shared" si="667"/>
        <v>17.381</v>
      </c>
      <c r="AM988" s="43" t="str">
        <f t="shared" si="668"/>
        <v>-37º -36' -17,381" S</v>
      </c>
      <c r="AN988" s="43" t="str">
        <f t="shared" si="669"/>
        <v>122º 29' 33,907" W</v>
      </c>
      <c r="AO988" s="43" t="str">
        <f t="shared" si="670"/>
        <v>10 S 544773 4162092</v>
      </c>
    </row>
    <row r="989" spans="5:41" x14ac:dyDescent="0.25">
      <c r="E989" s="53">
        <v>37.610303000000002</v>
      </c>
      <c r="F989" s="53">
        <v>-122.401842</v>
      </c>
      <c r="G989" s="52">
        <f t="shared" si="671"/>
        <v>-2.1363151534058811</v>
      </c>
      <c r="H989" s="52">
        <f t="shared" si="672"/>
        <v>0.65642362002270094</v>
      </c>
      <c r="I989" s="52">
        <f t="shared" si="673"/>
        <v>10</v>
      </c>
      <c r="J989" s="52">
        <f t="shared" si="674"/>
        <v>-123</v>
      </c>
      <c r="K989" s="52">
        <f t="shared" si="675"/>
        <v>1.0439826547144371E-2</v>
      </c>
      <c r="L989" s="52">
        <f t="shared" si="676"/>
        <v>8.2700706630048099E-3</v>
      </c>
      <c r="M989" s="52">
        <f t="shared" si="677"/>
        <v>8.270259212002723E-3</v>
      </c>
      <c r="N989" s="52">
        <f t="shared" si="678"/>
        <v>2.6346678254962619E-5</v>
      </c>
      <c r="O989" s="52">
        <f t="shared" si="656"/>
        <v>6383548.8538457528</v>
      </c>
      <c r="P989" s="52">
        <f t="shared" si="657"/>
        <v>1.4463831972854402E-7</v>
      </c>
      <c r="Q989" s="52">
        <f t="shared" si="679"/>
        <v>0.96691519523934022</v>
      </c>
      <c r="R989" s="52">
        <f t="shared" si="680"/>
        <v>0.60678667865036362</v>
      </c>
      <c r="S989" s="52">
        <f t="shared" si="681"/>
        <v>1.1398812176423712</v>
      </c>
      <c r="T989" s="52">
        <f t="shared" si="682"/>
        <v>1.0066075828943692</v>
      </c>
      <c r="U989" s="52">
        <f t="shared" si="683"/>
        <v>1.804608765718535</v>
      </c>
      <c r="V989" s="52">
        <f t="shared" si="689"/>
        <v>5.0546225567071803E-3</v>
      </c>
      <c r="W989" s="52">
        <f t="shared" si="684"/>
        <v>4.2582015317955055E-5</v>
      </c>
      <c r="X989" s="52">
        <f t="shared" si="685"/>
        <v>1.6740578955036711E-7</v>
      </c>
      <c r="Y989" s="52">
        <f t="shared" si="658"/>
        <v>4162578.74937646</v>
      </c>
      <c r="Z989" s="38" t="str">
        <f t="shared" si="686"/>
        <v>S</v>
      </c>
      <c r="AA989" s="38" t="str">
        <f t="shared" si="687"/>
        <v>S</v>
      </c>
      <c r="AB989" s="38" t="str">
        <f t="shared" si="688"/>
        <v>U</v>
      </c>
      <c r="AC989" s="50">
        <f t="shared" si="690"/>
        <v>552793.60625911329</v>
      </c>
      <c r="AD989" s="50">
        <f t="shared" si="659"/>
        <v>4162746.9347085631</v>
      </c>
      <c r="AE989" s="51">
        <f t="shared" si="660"/>
        <v>10</v>
      </c>
      <c r="AF989" s="51" t="str">
        <f t="shared" si="661"/>
        <v>S</v>
      </c>
      <c r="AG989" s="40">
        <f t="shared" si="662"/>
        <v>-122</v>
      </c>
      <c r="AH989" s="41">
        <f t="shared" si="663"/>
        <v>-24</v>
      </c>
      <c r="AI989" s="42">
        <f t="shared" si="664"/>
        <v>-6.6310000000000002</v>
      </c>
      <c r="AJ989" s="40">
        <f t="shared" si="665"/>
        <v>37</v>
      </c>
      <c r="AK989" s="41">
        <f t="shared" si="666"/>
        <v>36</v>
      </c>
      <c r="AL989" s="42">
        <f t="shared" si="667"/>
        <v>37.091000000000001</v>
      </c>
      <c r="AM989" s="43" t="str">
        <f t="shared" si="668"/>
        <v>-37º -36' -37,091" S</v>
      </c>
      <c r="AN989" s="43" t="str">
        <f t="shared" si="669"/>
        <v>122º 24' 6,631" W</v>
      </c>
      <c r="AO989" s="43" t="str">
        <f t="shared" si="670"/>
        <v>10 S 552794 4162747</v>
      </c>
    </row>
    <row r="990" spans="5:41" x14ac:dyDescent="0.25">
      <c r="E990" s="53">
        <v>37.616500854492003</v>
      </c>
      <c r="F990" s="53">
        <v>-122.48863220215</v>
      </c>
      <c r="G990" s="52">
        <f t="shared" si="671"/>
        <v>-2.13782992819187</v>
      </c>
      <c r="H990" s="52">
        <f t="shared" si="672"/>
        <v>0.65653179299014586</v>
      </c>
      <c r="I990" s="52">
        <f t="shared" si="673"/>
        <v>10</v>
      </c>
      <c r="J990" s="52">
        <f t="shared" si="674"/>
        <v>-123</v>
      </c>
      <c r="K990" s="52">
        <f t="shared" si="675"/>
        <v>8.9250517611554336E-3</v>
      </c>
      <c r="L990" s="52">
        <f t="shared" si="676"/>
        <v>7.0695636316423288E-3</v>
      </c>
      <c r="M990" s="52">
        <f t="shared" si="677"/>
        <v>7.0696814111114066E-3</v>
      </c>
      <c r="N990" s="52">
        <f t="shared" si="678"/>
        <v>1.9256733887917932E-5</v>
      </c>
      <c r="O990" s="52">
        <f t="shared" si="656"/>
        <v>6383551.0943537075</v>
      </c>
      <c r="P990" s="52">
        <f t="shared" si="657"/>
        <v>1.056750394178569E-7</v>
      </c>
      <c r="Q990" s="52">
        <f t="shared" si="679"/>
        <v>0.96697036203232278</v>
      </c>
      <c r="R990" s="52">
        <f t="shared" si="680"/>
        <v>0.60672015625021314</v>
      </c>
      <c r="S990" s="52">
        <f t="shared" si="681"/>
        <v>1.1400169740063073</v>
      </c>
      <c r="T990" s="52">
        <f t="shared" si="682"/>
        <v>1.0066927695672838</v>
      </c>
      <c r="U990" s="52">
        <f t="shared" si="683"/>
        <v>1.804715674434247</v>
      </c>
      <c r="V990" s="52">
        <f t="shared" si="689"/>
        <v>5.0546225567071803E-3</v>
      </c>
      <c r="W990" s="52">
        <f t="shared" si="684"/>
        <v>4.2582015317955055E-5</v>
      </c>
      <c r="X990" s="52">
        <f t="shared" si="685"/>
        <v>1.6740578955036711E-7</v>
      </c>
      <c r="Y990" s="52">
        <f t="shared" si="658"/>
        <v>4163266.3689678861</v>
      </c>
      <c r="Z990" s="38" t="str">
        <f t="shared" si="686"/>
        <v>S</v>
      </c>
      <c r="AA990" s="38" t="str">
        <f t="shared" si="687"/>
        <v>S</v>
      </c>
      <c r="AB990" s="38" t="str">
        <f t="shared" si="688"/>
        <v>U</v>
      </c>
      <c r="AC990" s="50">
        <f t="shared" si="690"/>
        <v>545129.67409832554</v>
      </c>
      <c r="AD990" s="50">
        <f t="shared" si="659"/>
        <v>4163389.29532556</v>
      </c>
      <c r="AE990" s="51">
        <f t="shared" si="660"/>
        <v>10</v>
      </c>
      <c r="AF990" s="51" t="str">
        <f t="shared" si="661"/>
        <v>S</v>
      </c>
      <c r="AG990" s="40">
        <f t="shared" si="662"/>
        <v>-122</v>
      </c>
      <c r="AH990" s="41">
        <f t="shared" si="663"/>
        <v>-29</v>
      </c>
      <c r="AI990" s="42">
        <f t="shared" si="664"/>
        <v>-19.076000000000001</v>
      </c>
      <c r="AJ990" s="40">
        <f t="shared" si="665"/>
        <v>37</v>
      </c>
      <c r="AK990" s="41">
        <f t="shared" si="666"/>
        <v>36</v>
      </c>
      <c r="AL990" s="42">
        <f t="shared" si="667"/>
        <v>59.402999999999999</v>
      </c>
      <c r="AM990" s="43" t="str">
        <f t="shared" si="668"/>
        <v>-37º -36' -59,403" S</v>
      </c>
      <c r="AN990" s="43" t="str">
        <f t="shared" si="669"/>
        <v>122º 29' 19,076" W</v>
      </c>
      <c r="AO990" s="43" t="str">
        <f t="shared" si="670"/>
        <v>10 S 545130 4163389</v>
      </c>
    </row>
    <row r="991" spans="5:41" x14ac:dyDescent="0.25">
      <c r="E991" s="53">
        <v>37.634354000000002</v>
      </c>
      <c r="F991" s="53">
        <v>-122.39267700000001</v>
      </c>
      <c r="G991" s="52">
        <f t="shared" si="671"/>
        <v>-2.1361551939799361</v>
      </c>
      <c r="H991" s="52">
        <f t="shared" si="672"/>
        <v>0.65684338916109808</v>
      </c>
      <c r="I991" s="52">
        <f t="shared" si="673"/>
        <v>10</v>
      </c>
      <c r="J991" s="52">
        <f t="shared" si="674"/>
        <v>-123</v>
      </c>
      <c r="K991" s="52">
        <f t="shared" si="675"/>
        <v>1.0599785973089304E-2</v>
      </c>
      <c r="L991" s="52">
        <f t="shared" si="676"/>
        <v>8.3940641544314604E-3</v>
      </c>
      <c r="M991" s="52">
        <f t="shared" si="677"/>
        <v>8.3942613122293102E-3</v>
      </c>
      <c r="N991" s="52">
        <f t="shared" si="678"/>
        <v>2.7166259842559271E-5</v>
      </c>
      <c r="O991" s="52">
        <f t="shared" si="656"/>
        <v>6383557.5489453999</v>
      </c>
      <c r="P991" s="52">
        <f t="shared" si="657"/>
        <v>1.4891178935743775E-7</v>
      </c>
      <c r="Q991" s="52">
        <f t="shared" si="679"/>
        <v>0.96712901902245618</v>
      </c>
      <c r="R991" s="52">
        <f t="shared" si="680"/>
        <v>0.60652828068215714</v>
      </c>
      <c r="S991" s="52">
        <f t="shared" si="681"/>
        <v>1.1404078986723261</v>
      </c>
      <c r="T991" s="52">
        <f t="shared" si="682"/>
        <v>1.0069379941747838</v>
      </c>
      <c r="U991" s="52">
        <f t="shared" si="683"/>
        <v>1.8050233301771925</v>
      </c>
      <c r="V991" s="52">
        <f t="shared" si="689"/>
        <v>5.0546225567071803E-3</v>
      </c>
      <c r="W991" s="52">
        <f t="shared" si="684"/>
        <v>4.2582015317955055E-5</v>
      </c>
      <c r="X991" s="52">
        <f t="shared" si="685"/>
        <v>1.6740578955036711E-7</v>
      </c>
      <c r="Y991" s="52">
        <f t="shared" si="658"/>
        <v>4165247.0862818449</v>
      </c>
      <c r="Z991" s="38" t="str">
        <f t="shared" si="686"/>
        <v>S</v>
      </c>
      <c r="AA991" s="38" t="str">
        <f t="shared" si="687"/>
        <v>S</v>
      </c>
      <c r="AB991" s="38" t="str">
        <f t="shared" si="688"/>
        <v>U</v>
      </c>
      <c r="AC991" s="50">
        <f t="shared" si="690"/>
        <v>553585.25282732688</v>
      </c>
      <c r="AD991" s="50">
        <f t="shared" si="659"/>
        <v>4165420.5036907634</v>
      </c>
      <c r="AE991" s="51">
        <f t="shared" si="660"/>
        <v>10</v>
      </c>
      <c r="AF991" s="51" t="str">
        <f t="shared" si="661"/>
        <v>S</v>
      </c>
      <c r="AG991" s="40">
        <f t="shared" si="662"/>
        <v>-122</v>
      </c>
      <c r="AH991" s="41">
        <f t="shared" si="663"/>
        <v>-23</v>
      </c>
      <c r="AI991" s="42">
        <f t="shared" si="664"/>
        <v>-33.637</v>
      </c>
      <c r="AJ991" s="40">
        <f t="shared" si="665"/>
        <v>37</v>
      </c>
      <c r="AK991" s="41">
        <f t="shared" si="666"/>
        <v>38</v>
      </c>
      <c r="AL991" s="42">
        <f t="shared" si="667"/>
        <v>3.6739999999999999</v>
      </c>
      <c r="AM991" s="43" t="str">
        <f t="shared" si="668"/>
        <v>-37º -38' -3,674" S</v>
      </c>
      <c r="AN991" s="43" t="str">
        <f t="shared" si="669"/>
        <v>122º 23' 33,637" W</v>
      </c>
      <c r="AO991" s="43" t="str">
        <f t="shared" si="670"/>
        <v>10 S 553585 4165421</v>
      </c>
    </row>
    <row r="992" spans="5:41" x14ac:dyDescent="0.25">
      <c r="E992" s="53">
        <v>37.632430999999997</v>
      </c>
      <c r="F992" s="53">
        <v>-122.419419</v>
      </c>
      <c r="G992" s="52">
        <f t="shared" si="671"/>
        <v>-2.1366219299285043</v>
      </c>
      <c r="H992" s="52">
        <f t="shared" si="672"/>
        <v>0.65680982647958208</v>
      </c>
      <c r="I992" s="52">
        <f t="shared" si="673"/>
        <v>10</v>
      </c>
      <c r="J992" s="52">
        <f t="shared" si="674"/>
        <v>-123</v>
      </c>
      <c r="K992" s="52">
        <f t="shared" si="675"/>
        <v>1.013305002452114E-2</v>
      </c>
      <c r="L992" s="52">
        <f t="shared" si="676"/>
        <v>8.0246724344723991E-3</v>
      </c>
      <c r="M992" s="52">
        <f t="shared" si="677"/>
        <v>8.0248446917052501E-3</v>
      </c>
      <c r="N992" s="52">
        <f t="shared" si="678"/>
        <v>2.4826037001934864E-5</v>
      </c>
      <c r="O992" s="52">
        <f t="shared" si="656"/>
        <v>6383556.8536558859</v>
      </c>
      <c r="P992" s="52">
        <f t="shared" si="657"/>
        <v>1.3610054441427664E-7</v>
      </c>
      <c r="Q992" s="52">
        <f t="shared" si="679"/>
        <v>0.96711194779157272</v>
      </c>
      <c r="R992" s="52">
        <f t="shared" si="680"/>
        <v>0.60654896621602505</v>
      </c>
      <c r="S992" s="52">
        <f t="shared" si="681"/>
        <v>1.1403658003753685</v>
      </c>
      <c r="T992" s="52">
        <f t="shared" si="682"/>
        <v>1.0069115918355327</v>
      </c>
      <c r="U992" s="52">
        <f t="shared" si="683"/>
        <v>1.8049902132309752</v>
      </c>
      <c r="V992" s="52">
        <f t="shared" si="689"/>
        <v>5.0546225567071803E-3</v>
      </c>
      <c r="W992" s="52">
        <f t="shared" si="684"/>
        <v>4.2582015317955055E-5</v>
      </c>
      <c r="X992" s="52">
        <f t="shared" si="685"/>
        <v>1.6740578955036711E-7</v>
      </c>
      <c r="Y992" s="52">
        <f t="shared" si="658"/>
        <v>4165033.7387488917</v>
      </c>
      <c r="Z992" s="38" t="str">
        <f t="shared" si="686"/>
        <v>S</v>
      </c>
      <c r="AA992" s="38" t="str">
        <f t="shared" si="687"/>
        <v>S</v>
      </c>
      <c r="AB992" s="38" t="str">
        <f t="shared" si="688"/>
        <v>U</v>
      </c>
      <c r="AC992" s="50">
        <f t="shared" si="690"/>
        <v>551227.05465526902</v>
      </c>
      <c r="AD992" s="50">
        <f t="shared" si="659"/>
        <v>4165192.2171891136</v>
      </c>
      <c r="AE992" s="51">
        <f t="shared" si="660"/>
        <v>10</v>
      </c>
      <c r="AF992" s="51" t="str">
        <f t="shared" si="661"/>
        <v>S</v>
      </c>
      <c r="AG992" s="40">
        <f t="shared" si="662"/>
        <v>-122</v>
      </c>
      <c r="AH992" s="41">
        <f t="shared" si="663"/>
        <v>-25</v>
      </c>
      <c r="AI992" s="42">
        <f t="shared" si="664"/>
        <v>-9.9079999999999995</v>
      </c>
      <c r="AJ992" s="40">
        <f t="shared" si="665"/>
        <v>37</v>
      </c>
      <c r="AK992" s="41">
        <f t="shared" si="666"/>
        <v>37</v>
      </c>
      <c r="AL992" s="42">
        <f t="shared" si="667"/>
        <v>56.752000000000002</v>
      </c>
      <c r="AM992" s="43" t="str">
        <f t="shared" si="668"/>
        <v>-37º -37' -56,752" S</v>
      </c>
      <c r="AN992" s="43" t="str">
        <f t="shared" si="669"/>
        <v>122º 25' 9,908" W</v>
      </c>
      <c r="AO992" s="43" t="str">
        <f t="shared" si="670"/>
        <v>10 S 551227 4165192</v>
      </c>
    </row>
    <row r="993" spans="5:41" x14ac:dyDescent="0.25">
      <c r="E993" s="53">
        <v>37.685676999999998</v>
      </c>
      <c r="F993" s="53">
        <v>-122.390587</v>
      </c>
      <c r="G993" s="52">
        <f t="shared" si="671"/>
        <v>-2.1361187165985691</v>
      </c>
      <c r="H993" s="52">
        <f t="shared" si="672"/>
        <v>0.65773914449309911</v>
      </c>
      <c r="I993" s="52">
        <f t="shared" si="673"/>
        <v>10</v>
      </c>
      <c r="J993" s="52">
        <f t="shared" si="674"/>
        <v>-123</v>
      </c>
      <c r="K993" s="52">
        <f t="shared" si="675"/>
        <v>1.0636263354456332E-2</v>
      </c>
      <c r="L993" s="52">
        <f t="shared" si="676"/>
        <v>8.4171288821134251E-3</v>
      </c>
      <c r="M993" s="52">
        <f t="shared" si="677"/>
        <v>8.417327669643768E-3</v>
      </c>
      <c r="N993" s="52">
        <f t="shared" si="678"/>
        <v>2.7366402053474737E-5</v>
      </c>
      <c r="O993" s="52">
        <f t="shared" si="656"/>
        <v>6383576.1101547126</v>
      </c>
      <c r="P993" s="52">
        <f t="shared" si="657"/>
        <v>1.4952441333048676E-7</v>
      </c>
      <c r="Q993" s="52">
        <f t="shared" si="679"/>
        <v>0.96758302317428546</v>
      </c>
      <c r="R993" s="52">
        <f t="shared" si="680"/>
        <v>0.60597458148480687</v>
      </c>
      <c r="S993" s="52">
        <f t="shared" si="681"/>
        <v>1.1415306560802418</v>
      </c>
      <c r="T993" s="52">
        <f t="shared" si="682"/>
        <v>1.007641637431383</v>
      </c>
      <c r="U993" s="52">
        <f t="shared" si="683"/>
        <v>1.8059052908001059</v>
      </c>
      <c r="V993" s="52">
        <f t="shared" si="689"/>
        <v>5.0546225567071803E-3</v>
      </c>
      <c r="W993" s="52">
        <f t="shared" si="684"/>
        <v>4.2582015317955055E-5</v>
      </c>
      <c r="X993" s="52">
        <f t="shared" si="685"/>
        <v>1.6740578955036711E-7</v>
      </c>
      <c r="Y993" s="52">
        <f t="shared" si="658"/>
        <v>4170941.1502317586</v>
      </c>
      <c r="Z993" s="38" t="str">
        <f t="shared" si="686"/>
        <v>S</v>
      </c>
      <c r="AA993" s="38" t="str">
        <f t="shared" si="687"/>
        <v>S</v>
      </c>
      <c r="AB993" s="38" t="str">
        <f t="shared" si="688"/>
        <v>U</v>
      </c>
      <c r="AC993" s="50">
        <f t="shared" si="690"/>
        <v>553732.65450139658</v>
      </c>
      <c r="AD993" s="50">
        <f t="shared" si="659"/>
        <v>4171115.8457682491</v>
      </c>
      <c r="AE993" s="51">
        <f t="shared" si="660"/>
        <v>10</v>
      </c>
      <c r="AF993" s="51" t="str">
        <f t="shared" si="661"/>
        <v>S</v>
      </c>
      <c r="AG993" s="40">
        <f t="shared" si="662"/>
        <v>-122</v>
      </c>
      <c r="AH993" s="41">
        <f t="shared" si="663"/>
        <v>-23</v>
      </c>
      <c r="AI993" s="42">
        <f t="shared" si="664"/>
        <v>-26.113</v>
      </c>
      <c r="AJ993" s="40">
        <f t="shared" si="665"/>
        <v>37</v>
      </c>
      <c r="AK993" s="41">
        <f t="shared" si="666"/>
        <v>41</v>
      </c>
      <c r="AL993" s="42">
        <f t="shared" si="667"/>
        <v>8.4369999999999994</v>
      </c>
      <c r="AM993" s="43" t="str">
        <f t="shared" si="668"/>
        <v>-37º -41' -8,437" S</v>
      </c>
      <c r="AN993" s="43" t="str">
        <f t="shared" si="669"/>
        <v>122º 23' 26,113" W</v>
      </c>
      <c r="AO993" s="43" t="str">
        <f t="shared" si="670"/>
        <v>10 S 553733 4171116</v>
      </c>
    </row>
    <row r="994" spans="5:41" x14ac:dyDescent="0.25">
      <c r="E994" s="53">
        <v>37.617874</v>
      </c>
      <c r="F994" s="53">
        <v>-122.388902</v>
      </c>
      <c r="G994" s="52">
        <f t="shared" si="671"/>
        <v>-2.1360893078006731</v>
      </c>
      <c r="H994" s="52">
        <f t="shared" si="672"/>
        <v>0.65655575890036932</v>
      </c>
      <c r="I994" s="52">
        <f t="shared" si="673"/>
        <v>10</v>
      </c>
      <c r="J994" s="52">
        <f t="shared" si="674"/>
        <v>-123</v>
      </c>
      <c r="K994" s="52">
        <f t="shared" si="675"/>
        <v>1.0665672152352368E-2</v>
      </c>
      <c r="L994" s="52">
        <f t="shared" si="676"/>
        <v>8.448110886647979E-3</v>
      </c>
      <c r="M994" s="52">
        <f t="shared" si="677"/>
        <v>8.4483118774392688E-3</v>
      </c>
      <c r="N994" s="52">
        <f t="shared" si="678"/>
        <v>2.750087421932168E-5</v>
      </c>
      <c r="O994" s="52">
        <f t="shared" si="656"/>
        <v>6383551.5907597803</v>
      </c>
      <c r="P994" s="52">
        <f t="shared" si="657"/>
        <v>1.5090254598547088E-7</v>
      </c>
      <c r="Q994" s="52">
        <f t="shared" si="679"/>
        <v>0.96698257820747358</v>
      </c>
      <c r="R994" s="52">
        <f t="shared" si="680"/>
        <v>0.60670541191114102</v>
      </c>
      <c r="S994" s="52">
        <f t="shared" si="681"/>
        <v>1.1400470480041061</v>
      </c>
      <c r="T994" s="52">
        <f t="shared" si="682"/>
        <v>1.0067116389808648</v>
      </c>
      <c r="U994" s="52">
        <f t="shared" si="683"/>
        <v>1.8047393530134175</v>
      </c>
      <c r="V994" s="52">
        <f t="shared" si="689"/>
        <v>5.0546225567071803E-3</v>
      </c>
      <c r="W994" s="52">
        <f t="shared" si="684"/>
        <v>4.2582015317955055E-5</v>
      </c>
      <c r="X994" s="52">
        <f t="shared" si="685"/>
        <v>1.6740578955036711E-7</v>
      </c>
      <c r="Y994" s="52">
        <f t="shared" si="658"/>
        <v>4163418.7123895697</v>
      </c>
      <c r="Z994" s="38" t="str">
        <f t="shared" si="686"/>
        <v>S</v>
      </c>
      <c r="AA994" s="38" t="str">
        <f t="shared" si="687"/>
        <v>S</v>
      </c>
      <c r="AB994" s="38" t="str">
        <f t="shared" si="688"/>
        <v>U</v>
      </c>
      <c r="AC994" s="50">
        <f t="shared" si="690"/>
        <v>553930.23743719875</v>
      </c>
      <c r="AD994" s="50">
        <f t="shared" si="659"/>
        <v>4163594.265665431</v>
      </c>
      <c r="AE994" s="51">
        <f t="shared" si="660"/>
        <v>10</v>
      </c>
      <c r="AF994" s="51" t="str">
        <f t="shared" si="661"/>
        <v>S</v>
      </c>
      <c r="AG994" s="40">
        <f t="shared" si="662"/>
        <v>-122</v>
      </c>
      <c r="AH994" s="41">
        <f t="shared" si="663"/>
        <v>-23</v>
      </c>
      <c r="AI994" s="42">
        <f t="shared" si="664"/>
        <v>-20.047000000000001</v>
      </c>
      <c r="AJ994" s="40">
        <f t="shared" si="665"/>
        <v>37</v>
      </c>
      <c r="AK994" s="41">
        <f t="shared" si="666"/>
        <v>37</v>
      </c>
      <c r="AL994" s="42">
        <f t="shared" si="667"/>
        <v>4.3460000000000001</v>
      </c>
      <c r="AM994" s="43" t="str">
        <f t="shared" si="668"/>
        <v>-37º -37' -4,346" S</v>
      </c>
      <c r="AN994" s="43" t="str">
        <f t="shared" si="669"/>
        <v>122º 23' 20,047" W</v>
      </c>
      <c r="AO994" s="43" t="str">
        <f t="shared" si="670"/>
        <v>10 S 553930 4163594</v>
      </c>
    </row>
    <row r="995" spans="5:41" x14ac:dyDescent="0.25">
      <c r="E995" s="53">
        <v>37.709426999999998</v>
      </c>
      <c r="F995" s="53">
        <v>-122.488632</v>
      </c>
      <c r="G995" s="52">
        <f t="shared" si="671"/>
        <v>-2.1378299246636869</v>
      </c>
      <c r="H995" s="52">
        <f t="shared" si="672"/>
        <v>0.65815366019044774</v>
      </c>
      <c r="I995" s="52">
        <f t="shared" si="673"/>
        <v>10</v>
      </c>
      <c r="J995" s="52">
        <f t="shared" si="674"/>
        <v>-123</v>
      </c>
      <c r="K995" s="52">
        <f t="shared" si="675"/>
        <v>8.9250552893385127E-3</v>
      </c>
      <c r="L995" s="52">
        <f t="shared" si="676"/>
        <v>7.0607219403331428E-3</v>
      </c>
      <c r="M995" s="52">
        <f t="shared" si="677"/>
        <v>7.0608392784361641E-3</v>
      </c>
      <c r="N995" s="52">
        <f t="shared" si="678"/>
        <v>1.9273111730111481E-5</v>
      </c>
      <c r="O995" s="52">
        <f t="shared" si="656"/>
        <v>6383584.7024528785</v>
      </c>
      <c r="P995" s="52">
        <f t="shared" si="657"/>
        <v>1.0514728005318049E-7</v>
      </c>
      <c r="Q995" s="52">
        <f t="shared" si="679"/>
        <v>0.96779206513344651</v>
      </c>
      <c r="R995" s="52">
        <f t="shared" si="680"/>
        <v>0.60571729716839506</v>
      </c>
      <c r="S995" s="52">
        <f t="shared" si="681"/>
        <v>1.1420496927571711</v>
      </c>
      <c r="T995" s="52">
        <f t="shared" si="682"/>
        <v>1.0079665938599771</v>
      </c>
      <c r="U995" s="52">
        <f t="shared" si="683"/>
        <v>1.8063121856836102</v>
      </c>
      <c r="V995" s="52">
        <f t="shared" si="689"/>
        <v>5.0546225567071803E-3</v>
      </c>
      <c r="W995" s="52">
        <f t="shared" si="684"/>
        <v>4.2582015317955055E-5</v>
      </c>
      <c r="X995" s="52">
        <f t="shared" si="685"/>
        <v>1.6740578955036711E-7</v>
      </c>
      <c r="Y995" s="52">
        <f t="shared" si="658"/>
        <v>4173576.1263966025</v>
      </c>
      <c r="Z995" s="38" t="str">
        <f t="shared" si="686"/>
        <v>S</v>
      </c>
      <c r="AA995" s="38" t="str">
        <f t="shared" si="687"/>
        <v>S</v>
      </c>
      <c r="AB995" s="38" t="str">
        <f t="shared" si="688"/>
        <v>U</v>
      </c>
      <c r="AC995" s="50">
        <f t="shared" si="690"/>
        <v>545073.46718408761</v>
      </c>
      <c r="AD995" s="50">
        <f t="shared" si="659"/>
        <v>4173699.1579507478</v>
      </c>
      <c r="AE995" s="51">
        <f t="shared" si="660"/>
        <v>10</v>
      </c>
      <c r="AF995" s="51" t="str">
        <f t="shared" si="661"/>
        <v>S</v>
      </c>
      <c r="AG995" s="40">
        <f t="shared" si="662"/>
        <v>-122</v>
      </c>
      <c r="AH995" s="41">
        <f t="shared" si="663"/>
        <v>-29</v>
      </c>
      <c r="AI995" s="42">
        <f t="shared" si="664"/>
        <v>-19.074999999999999</v>
      </c>
      <c r="AJ995" s="40">
        <f t="shared" si="665"/>
        <v>37</v>
      </c>
      <c r="AK995" s="41">
        <f t="shared" si="666"/>
        <v>42</v>
      </c>
      <c r="AL995" s="42">
        <f t="shared" si="667"/>
        <v>33.936999999999998</v>
      </c>
      <c r="AM995" s="43" t="str">
        <f t="shared" si="668"/>
        <v>-37º -42' -33,937" S</v>
      </c>
      <c r="AN995" s="43" t="str">
        <f t="shared" si="669"/>
        <v>122º 29' 19,075" W</v>
      </c>
      <c r="AO995" s="43" t="str">
        <f t="shared" si="670"/>
        <v>10 S 545073 4173699</v>
      </c>
    </row>
    <row r="996" spans="5:41" x14ac:dyDescent="0.25">
      <c r="E996" s="53">
        <v>37.664073999999999</v>
      </c>
      <c r="F996" s="53">
        <v>-122.393556</v>
      </c>
      <c r="G996" s="52">
        <f t="shared" si="671"/>
        <v>-2.136170535424061</v>
      </c>
      <c r="H996" s="52">
        <f t="shared" si="672"/>
        <v>0.65736210101479076</v>
      </c>
      <c r="I996" s="52">
        <f t="shared" si="673"/>
        <v>10</v>
      </c>
      <c r="J996" s="52">
        <f t="shared" si="674"/>
        <v>-123</v>
      </c>
      <c r="K996" s="52">
        <f t="shared" si="675"/>
        <v>1.0584444528964454E-2</v>
      </c>
      <c r="L996" s="52">
        <f t="shared" si="676"/>
        <v>8.3785620450221206E-3</v>
      </c>
      <c r="M996" s="52">
        <f t="shared" si="677"/>
        <v>8.3787581124756799E-3</v>
      </c>
      <c r="N996" s="52">
        <f t="shared" si="678"/>
        <v>2.709505068154705E-5</v>
      </c>
      <c r="O996" s="52">
        <f t="shared" si="656"/>
        <v>6383568.2962448541</v>
      </c>
      <c r="P996" s="52">
        <f t="shared" si="657"/>
        <v>1.4824355926737421E-7</v>
      </c>
      <c r="Q996" s="52">
        <f t="shared" si="679"/>
        <v>0.96739230104988483</v>
      </c>
      <c r="R996" s="52">
        <f t="shared" si="680"/>
        <v>0.60620802681944885</v>
      </c>
      <c r="S996" s="52">
        <f t="shared" si="681"/>
        <v>1.1410582515397332</v>
      </c>
      <c r="T996" s="52">
        <f t="shared" si="682"/>
        <v>1.007345695359662</v>
      </c>
      <c r="U996" s="52">
        <f t="shared" si="683"/>
        <v>1.8055344996464271</v>
      </c>
      <c r="V996" s="52">
        <f t="shared" si="689"/>
        <v>5.0546225567071803E-3</v>
      </c>
      <c r="W996" s="52">
        <f t="shared" si="684"/>
        <v>4.2582015317955055E-5</v>
      </c>
      <c r="X996" s="52">
        <f t="shared" si="685"/>
        <v>1.6740578955036711E-7</v>
      </c>
      <c r="Y996" s="52">
        <f t="shared" si="658"/>
        <v>4168544.385151973</v>
      </c>
      <c r="Z996" s="38" t="str">
        <f t="shared" si="686"/>
        <v>S</v>
      </c>
      <c r="AA996" s="38" t="str">
        <f t="shared" si="687"/>
        <v>S</v>
      </c>
      <c r="AB996" s="38" t="str">
        <f t="shared" si="688"/>
        <v>U</v>
      </c>
      <c r="AC996" s="50">
        <f t="shared" si="690"/>
        <v>553486.37729170767</v>
      </c>
      <c r="AD996" s="50">
        <f t="shared" si="659"/>
        <v>4168717.3482841295</v>
      </c>
      <c r="AE996" s="51">
        <f t="shared" si="660"/>
        <v>10</v>
      </c>
      <c r="AF996" s="51" t="str">
        <f t="shared" si="661"/>
        <v>S</v>
      </c>
      <c r="AG996" s="40">
        <f t="shared" si="662"/>
        <v>-122</v>
      </c>
      <c r="AH996" s="41">
        <f t="shared" si="663"/>
        <v>-23</v>
      </c>
      <c r="AI996" s="42">
        <f t="shared" si="664"/>
        <v>-36.802</v>
      </c>
      <c r="AJ996" s="40">
        <f t="shared" si="665"/>
        <v>37</v>
      </c>
      <c r="AK996" s="41">
        <f t="shared" si="666"/>
        <v>39</v>
      </c>
      <c r="AL996" s="42">
        <f t="shared" si="667"/>
        <v>50.665999999999997</v>
      </c>
      <c r="AM996" s="43" t="str">
        <f t="shared" si="668"/>
        <v>-37º -39' -50,666" S</v>
      </c>
      <c r="AN996" s="43" t="str">
        <f t="shared" si="669"/>
        <v>122º 23' 36,802" W</v>
      </c>
      <c r="AO996" s="43" t="str">
        <f t="shared" si="670"/>
        <v>10 S 553486 4168717</v>
      </c>
    </row>
    <row r="997" spans="5:41" x14ac:dyDescent="0.25">
      <c r="E997" s="53">
        <v>37.687624</v>
      </c>
      <c r="F997" s="53">
        <v>-122.397131</v>
      </c>
      <c r="G997" s="52">
        <f t="shared" si="671"/>
        <v>-2.1362329309448196</v>
      </c>
      <c r="H997" s="52">
        <f t="shared" si="672"/>
        <v>0.65777312605363547</v>
      </c>
      <c r="I997" s="52">
        <f t="shared" si="673"/>
        <v>10</v>
      </c>
      <c r="J997" s="52">
        <f t="shared" si="674"/>
        <v>-123</v>
      </c>
      <c r="K997" s="52">
        <f t="shared" si="675"/>
        <v>1.0522049008205858E-2</v>
      </c>
      <c r="L997" s="52">
        <f t="shared" si="676"/>
        <v>8.3265288192187481E-3</v>
      </c>
      <c r="M997" s="52">
        <f t="shared" si="677"/>
        <v>8.3267212563085339E-3</v>
      </c>
      <c r="N997" s="52">
        <f t="shared" si="678"/>
        <v>2.6782285837856357E-5</v>
      </c>
      <c r="O997" s="52">
        <f t="shared" si="656"/>
        <v>6383576.8144710911</v>
      </c>
      <c r="P997" s="52">
        <f t="shared" si="657"/>
        <v>1.4631501331965029E-7</v>
      </c>
      <c r="Q997" s="52">
        <f t="shared" si="679"/>
        <v>0.96760018523991509</v>
      </c>
      <c r="R997" s="52">
        <f t="shared" si="680"/>
        <v>0.60595351472654291</v>
      </c>
      <c r="S997" s="52">
        <f t="shared" si="681"/>
        <v>1.141573218673593</v>
      </c>
      <c r="T997" s="52">
        <f t="shared" si="682"/>
        <v>1.0076682926868303</v>
      </c>
      <c r="U997" s="52">
        <f t="shared" si="683"/>
        <v>1.80593867704785</v>
      </c>
      <c r="V997" s="52">
        <f t="shared" si="689"/>
        <v>5.0546225567071803E-3</v>
      </c>
      <c r="W997" s="52">
        <f t="shared" si="684"/>
        <v>4.2582015317955055E-5</v>
      </c>
      <c r="X997" s="52">
        <f t="shared" si="685"/>
        <v>1.6740578955036711E-7</v>
      </c>
      <c r="Y997" s="52">
        <f t="shared" si="658"/>
        <v>4171157.1624037297</v>
      </c>
      <c r="Z997" s="38" t="str">
        <f t="shared" si="686"/>
        <v>S</v>
      </c>
      <c r="AA997" s="38" t="str">
        <f t="shared" si="687"/>
        <v>S</v>
      </c>
      <c r="AB997" s="38" t="str">
        <f t="shared" si="688"/>
        <v>U</v>
      </c>
      <c r="AC997" s="50">
        <f t="shared" si="690"/>
        <v>553154.2673447571</v>
      </c>
      <c r="AD997" s="50">
        <f t="shared" si="659"/>
        <v>4171328.1292076577</v>
      </c>
      <c r="AE997" s="51">
        <f t="shared" si="660"/>
        <v>10</v>
      </c>
      <c r="AF997" s="51" t="str">
        <f t="shared" si="661"/>
        <v>S</v>
      </c>
      <c r="AG997" s="40">
        <f t="shared" si="662"/>
        <v>-122</v>
      </c>
      <c r="AH997" s="41">
        <f t="shared" si="663"/>
        <v>-23</v>
      </c>
      <c r="AI997" s="42">
        <f t="shared" si="664"/>
        <v>-49.671999999999997</v>
      </c>
      <c r="AJ997" s="40">
        <f t="shared" si="665"/>
        <v>37</v>
      </c>
      <c r="AK997" s="41">
        <f t="shared" si="666"/>
        <v>41</v>
      </c>
      <c r="AL997" s="42">
        <f t="shared" si="667"/>
        <v>15.446</v>
      </c>
      <c r="AM997" s="43" t="str">
        <f t="shared" si="668"/>
        <v>-37º -41' -15,446" S</v>
      </c>
      <c r="AN997" s="43" t="str">
        <f t="shared" si="669"/>
        <v>122º 23' 49,672" W</v>
      </c>
      <c r="AO997" s="43" t="str">
        <f t="shared" si="670"/>
        <v>10 S 553154 4171328</v>
      </c>
    </row>
    <row r="998" spans="5:41" x14ac:dyDescent="0.25">
      <c r="E998" s="53">
        <v>37.601917999999998</v>
      </c>
      <c r="F998" s="53">
        <v>-122.424088</v>
      </c>
      <c r="G998" s="52">
        <f t="shared" si="671"/>
        <v>-2.1367034193512797</v>
      </c>
      <c r="H998" s="52">
        <f t="shared" si="672"/>
        <v>0.6562772741649211</v>
      </c>
      <c r="I998" s="52">
        <f t="shared" si="673"/>
        <v>10</v>
      </c>
      <c r="J998" s="52">
        <f t="shared" si="674"/>
        <v>-123</v>
      </c>
      <c r="K998" s="52">
        <f t="shared" si="675"/>
        <v>1.0051560601745724E-2</v>
      </c>
      <c r="L998" s="52">
        <f t="shared" si="676"/>
        <v>7.9634079608784363E-3</v>
      </c>
      <c r="M998" s="52">
        <f t="shared" si="677"/>
        <v>7.9635763027554405E-3</v>
      </c>
      <c r="N998" s="52">
        <f t="shared" si="678"/>
        <v>2.442147794923244E-5</v>
      </c>
      <c r="O998" s="52">
        <f t="shared" si="656"/>
        <v>6383545.822897804</v>
      </c>
      <c r="P998" s="52">
        <f t="shared" si="657"/>
        <v>1.3414031707195473E-7</v>
      </c>
      <c r="Q998" s="52">
        <f t="shared" si="679"/>
        <v>0.96684048874313644</v>
      </c>
      <c r="R998" s="52">
        <f t="shared" si="680"/>
        <v>0.60687660320703529</v>
      </c>
      <c r="S998" s="52">
        <f t="shared" si="681"/>
        <v>1.1396975185364893</v>
      </c>
      <c r="T998" s="52">
        <f t="shared" si="682"/>
        <v>1.0064922897041257</v>
      </c>
      <c r="U998" s="52">
        <f t="shared" si="683"/>
        <v>1.8044640451472616</v>
      </c>
      <c r="V998" s="52">
        <f t="shared" si="689"/>
        <v>5.0546225567071803E-3</v>
      </c>
      <c r="W998" s="52">
        <f t="shared" si="684"/>
        <v>4.2582015317955055E-5</v>
      </c>
      <c r="X998" s="52">
        <f t="shared" si="685"/>
        <v>1.6740578955036711E-7</v>
      </c>
      <c r="Y998" s="52">
        <f t="shared" si="658"/>
        <v>4161648.4785642494</v>
      </c>
      <c r="Z998" s="38" t="str">
        <f t="shared" si="686"/>
        <v>S</v>
      </c>
      <c r="AA998" s="38" t="str">
        <f t="shared" si="687"/>
        <v>S</v>
      </c>
      <c r="AB998" s="38" t="str">
        <f t="shared" si="688"/>
        <v>U</v>
      </c>
      <c r="AC998" s="50">
        <f t="shared" si="690"/>
        <v>550835.85651582829</v>
      </c>
      <c r="AD998" s="50">
        <f t="shared" si="659"/>
        <v>4161804.374208713</v>
      </c>
      <c r="AE998" s="51">
        <f t="shared" si="660"/>
        <v>10</v>
      </c>
      <c r="AF998" s="51" t="str">
        <f t="shared" si="661"/>
        <v>S</v>
      </c>
      <c r="AG998" s="40">
        <f t="shared" si="662"/>
        <v>-122</v>
      </c>
      <c r="AH998" s="41">
        <f t="shared" si="663"/>
        <v>-25</v>
      </c>
      <c r="AI998" s="42">
        <f t="shared" si="664"/>
        <v>-26.716999999999999</v>
      </c>
      <c r="AJ998" s="40">
        <f t="shared" si="665"/>
        <v>37</v>
      </c>
      <c r="AK998" s="41">
        <f t="shared" si="666"/>
        <v>36</v>
      </c>
      <c r="AL998" s="42">
        <f t="shared" si="667"/>
        <v>6.9050000000000002</v>
      </c>
      <c r="AM998" s="43" t="str">
        <f t="shared" si="668"/>
        <v>-37º -36' -6,905" S</v>
      </c>
      <c r="AN998" s="43" t="str">
        <f t="shared" si="669"/>
        <v>122º 25' 26,717" W</v>
      </c>
      <c r="AO998" s="43" t="str">
        <f t="shared" si="670"/>
        <v>10 S 550836 4161804</v>
      </c>
    </row>
    <row r="999" spans="5:41" x14ac:dyDescent="0.25">
      <c r="E999" s="53">
        <v>37.639332000000003</v>
      </c>
      <c r="F999" s="53">
        <v>-122.422371</v>
      </c>
      <c r="G999" s="52">
        <f t="shared" si="671"/>
        <v>-2.1366734520480231</v>
      </c>
      <c r="H999" s="52">
        <f t="shared" si="672"/>
        <v>0.65693027165126239</v>
      </c>
      <c r="I999" s="52">
        <f t="shared" si="673"/>
        <v>10</v>
      </c>
      <c r="J999" s="52">
        <f t="shared" si="674"/>
        <v>-123</v>
      </c>
      <c r="K999" s="52">
        <f t="shared" si="675"/>
        <v>1.0081527905002385E-2</v>
      </c>
      <c r="L999" s="52">
        <f t="shared" si="676"/>
        <v>7.9831304054960618E-3</v>
      </c>
      <c r="M999" s="52">
        <f t="shared" si="677"/>
        <v>7.9833000012688345E-3</v>
      </c>
      <c r="N999" s="52">
        <f t="shared" si="678"/>
        <v>2.4575769913770529E-5</v>
      </c>
      <c r="O999" s="52">
        <f t="shared" si="656"/>
        <v>6383559.3488740651</v>
      </c>
      <c r="P999" s="52">
        <f t="shared" si="657"/>
        <v>1.3466998730325379E-7</v>
      </c>
      <c r="Q999" s="52">
        <f t="shared" si="679"/>
        <v>0.96717319045415817</v>
      </c>
      <c r="R999" s="52">
        <f t="shared" si="680"/>
        <v>0.60647471238118733</v>
      </c>
      <c r="S999" s="52">
        <f t="shared" si="681"/>
        <v>1.1405168668783414</v>
      </c>
      <c r="T999" s="52">
        <f t="shared" si="682"/>
        <v>1.0070063282540529</v>
      </c>
      <c r="U999" s="52">
        <f t="shared" si="683"/>
        <v>1.8051090349266288</v>
      </c>
      <c r="V999" s="52">
        <f t="shared" si="689"/>
        <v>5.0546225567071803E-3</v>
      </c>
      <c r="W999" s="52">
        <f t="shared" si="684"/>
        <v>4.2582015317955055E-5</v>
      </c>
      <c r="X999" s="52">
        <f t="shared" si="685"/>
        <v>1.6740578955036711E-7</v>
      </c>
      <c r="Y999" s="52">
        <f t="shared" si="658"/>
        <v>4165799.3715869593</v>
      </c>
      <c r="Z999" s="38" t="str">
        <f t="shared" si="686"/>
        <v>S</v>
      </c>
      <c r="AA999" s="38" t="str">
        <f t="shared" si="687"/>
        <v>S</v>
      </c>
      <c r="AB999" s="38" t="str">
        <f t="shared" si="688"/>
        <v>U</v>
      </c>
      <c r="AC999" s="50">
        <f t="shared" si="690"/>
        <v>550961.87164564407</v>
      </c>
      <c r="AD999" s="50">
        <f t="shared" si="659"/>
        <v>4165956.2524938751</v>
      </c>
      <c r="AE999" s="51">
        <f t="shared" si="660"/>
        <v>10</v>
      </c>
      <c r="AF999" s="51" t="str">
        <f t="shared" si="661"/>
        <v>S</v>
      </c>
      <c r="AG999" s="40">
        <f t="shared" si="662"/>
        <v>-122</v>
      </c>
      <c r="AH999" s="41">
        <f t="shared" si="663"/>
        <v>-25</v>
      </c>
      <c r="AI999" s="42">
        <f t="shared" si="664"/>
        <v>-20.536000000000001</v>
      </c>
      <c r="AJ999" s="40">
        <f t="shared" si="665"/>
        <v>37</v>
      </c>
      <c r="AK999" s="41">
        <f t="shared" si="666"/>
        <v>38</v>
      </c>
      <c r="AL999" s="42">
        <f t="shared" si="667"/>
        <v>21.594999999999999</v>
      </c>
      <c r="AM999" s="43" t="str">
        <f t="shared" si="668"/>
        <v>-37º -38' -21,595" S</v>
      </c>
      <c r="AN999" s="43" t="str">
        <f t="shared" si="669"/>
        <v>122º 25' 20,536" W</v>
      </c>
      <c r="AO999" s="43" t="str">
        <f t="shared" si="670"/>
        <v>10 S 550962 4165956</v>
      </c>
    </row>
    <row r="1000" spans="5:41" x14ac:dyDescent="0.25">
      <c r="E1000" s="53">
        <v>37.646157000000002</v>
      </c>
      <c r="F1000" s="53">
        <v>-122.40414199999999</v>
      </c>
      <c r="G1000" s="52">
        <f t="shared" si="671"/>
        <v>-2.1363552959786767</v>
      </c>
      <c r="H1000" s="52">
        <f t="shared" si="672"/>
        <v>0.65704939037271093</v>
      </c>
      <c r="I1000" s="52">
        <f t="shared" si="673"/>
        <v>10</v>
      </c>
      <c r="J1000" s="52">
        <f t="shared" si="674"/>
        <v>-123</v>
      </c>
      <c r="K1000" s="52">
        <f t="shared" si="675"/>
        <v>1.0399683974348761E-2</v>
      </c>
      <c r="L1000" s="52">
        <f t="shared" si="676"/>
        <v>8.2342990700081664E-3</v>
      </c>
      <c r="M1000" s="52">
        <f t="shared" si="677"/>
        <v>8.2344851828426869E-3</v>
      </c>
      <c r="N1000" s="52">
        <f t="shared" si="678"/>
        <v>2.6153060827871499E-5</v>
      </c>
      <c r="O1000" s="52">
        <f t="shared" si="656"/>
        <v>6383561.8167708777</v>
      </c>
      <c r="P1000" s="52">
        <f t="shared" si="657"/>
        <v>1.4325144864715485E-7</v>
      </c>
      <c r="Q1000" s="52">
        <f t="shared" si="679"/>
        <v>0.96723370345807924</v>
      </c>
      <c r="R1000" s="52">
        <f t="shared" si="680"/>
        <v>0.6064012206418814</v>
      </c>
      <c r="S1000" s="52">
        <f t="shared" si="681"/>
        <v>1.1406662421017506</v>
      </c>
      <c r="T1000" s="52">
        <f t="shared" si="682"/>
        <v>1.0070999867367834</v>
      </c>
      <c r="U1000" s="52">
        <f t="shared" si="683"/>
        <v>1.8052264829372406</v>
      </c>
      <c r="V1000" s="52">
        <f t="shared" si="689"/>
        <v>5.0546225567071803E-3</v>
      </c>
      <c r="W1000" s="52">
        <f t="shared" si="684"/>
        <v>4.2582015317955055E-5</v>
      </c>
      <c r="X1000" s="52">
        <f t="shared" si="685"/>
        <v>1.6740578955036711E-7</v>
      </c>
      <c r="Y1000" s="52">
        <f t="shared" si="658"/>
        <v>4166556.5734727522</v>
      </c>
      <c r="Z1000" s="38" t="str">
        <f t="shared" si="686"/>
        <v>S</v>
      </c>
      <c r="AA1000" s="38" t="str">
        <f t="shared" si="687"/>
        <v>S</v>
      </c>
      <c r="AB1000" s="38" t="str">
        <f t="shared" si="688"/>
        <v>U</v>
      </c>
      <c r="AC1000" s="50">
        <f t="shared" si="690"/>
        <v>552565.34770398075</v>
      </c>
      <c r="AD1000" s="50">
        <f t="shared" si="659"/>
        <v>4166723.5231771604</v>
      </c>
      <c r="AE1000" s="51">
        <f t="shared" si="660"/>
        <v>10</v>
      </c>
      <c r="AF1000" s="51" t="str">
        <f t="shared" si="661"/>
        <v>S</v>
      </c>
      <c r="AG1000" s="40">
        <f t="shared" si="662"/>
        <v>-122</v>
      </c>
      <c r="AH1000" s="41">
        <f t="shared" si="663"/>
        <v>-24</v>
      </c>
      <c r="AI1000" s="42">
        <f t="shared" si="664"/>
        <v>-14.911</v>
      </c>
      <c r="AJ1000" s="40">
        <f t="shared" si="665"/>
        <v>37</v>
      </c>
      <c r="AK1000" s="41">
        <f t="shared" si="666"/>
        <v>38</v>
      </c>
      <c r="AL1000" s="42">
        <f t="shared" si="667"/>
        <v>46.164999999999999</v>
      </c>
      <c r="AM1000" s="43" t="str">
        <f t="shared" si="668"/>
        <v>-37º -38' -46,165" S</v>
      </c>
      <c r="AN1000" s="43" t="str">
        <f t="shared" si="669"/>
        <v>122º 24' 14,911" W</v>
      </c>
      <c r="AO1000" s="43" t="str">
        <f t="shared" si="670"/>
        <v>10 S 552565 4166724</v>
      </c>
    </row>
    <row r="1001" spans="5:41" x14ac:dyDescent="0.25">
      <c r="E1001" s="53">
        <v>37.656199000000001</v>
      </c>
      <c r="F1001" s="53">
        <v>-122.40543599999999</v>
      </c>
      <c r="G1001" s="52">
        <f t="shared" si="671"/>
        <v>-2.1363778805391975</v>
      </c>
      <c r="H1001" s="52">
        <f t="shared" si="672"/>
        <v>0.6572246563361962</v>
      </c>
      <c r="I1001" s="52">
        <f t="shared" si="673"/>
        <v>10</v>
      </c>
      <c r="J1001" s="52">
        <f t="shared" si="674"/>
        <v>-123</v>
      </c>
      <c r="K1001" s="52">
        <f t="shared" si="675"/>
        <v>1.0377099413827917E-2</v>
      </c>
      <c r="L1001" s="52">
        <f t="shared" si="676"/>
        <v>8.2153066585968076E-3</v>
      </c>
      <c r="M1001" s="52">
        <f t="shared" si="677"/>
        <v>8.2154914865568661E-3</v>
      </c>
      <c r="N1001" s="52">
        <f t="shared" si="678"/>
        <v>2.6041984411140362E-5</v>
      </c>
      <c r="O1001" s="52">
        <f t="shared" si="656"/>
        <v>6383565.4482097216</v>
      </c>
      <c r="P1001" s="52">
        <f t="shared" si="657"/>
        <v>1.4255280416688497E-7</v>
      </c>
      <c r="Q1001" s="52">
        <f t="shared" si="679"/>
        <v>0.96732263977678823</v>
      </c>
      <c r="R1001" s="52">
        <f t="shared" si="680"/>
        <v>0.60629298760105488</v>
      </c>
      <c r="S1001" s="52">
        <f t="shared" si="681"/>
        <v>1.1408859762245904</v>
      </c>
      <c r="T1001" s="52">
        <f t="shared" si="682"/>
        <v>1.0072377290687065</v>
      </c>
      <c r="U1001" s="52">
        <f t="shared" si="683"/>
        <v>1.8053991730035268</v>
      </c>
      <c r="V1001" s="52">
        <f t="shared" si="689"/>
        <v>5.0546225567071803E-3</v>
      </c>
      <c r="W1001" s="52">
        <f t="shared" si="684"/>
        <v>4.2582015317955055E-5</v>
      </c>
      <c r="X1001" s="52">
        <f t="shared" si="685"/>
        <v>1.6740578955036711E-7</v>
      </c>
      <c r="Y1001" s="52">
        <f t="shared" si="658"/>
        <v>4167670.6880859388</v>
      </c>
      <c r="Z1001" s="38" t="str">
        <f t="shared" si="686"/>
        <v>S</v>
      </c>
      <c r="AA1001" s="38" t="str">
        <f t="shared" si="687"/>
        <v>S</v>
      </c>
      <c r="AB1001" s="38" t="str">
        <f t="shared" si="688"/>
        <v>U</v>
      </c>
      <c r="AC1001" s="50">
        <f t="shared" si="690"/>
        <v>552444.13008566468</v>
      </c>
      <c r="AD1001" s="50">
        <f t="shared" si="659"/>
        <v>4167836.9288215265</v>
      </c>
      <c r="AE1001" s="51">
        <f t="shared" si="660"/>
        <v>10</v>
      </c>
      <c r="AF1001" s="51" t="str">
        <f t="shared" si="661"/>
        <v>S</v>
      </c>
      <c r="AG1001" s="40">
        <f t="shared" si="662"/>
        <v>-122</v>
      </c>
      <c r="AH1001" s="41">
        <f t="shared" si="663"/>
        <v>-24</v>
      </c>
      <c r="AI1001" s="42">
        <f t="shared" si="664"/>
        <v>-19.57</v>
      </c>
      <c r="AJ1001" s="40">
        <f t="shared" si="665"/>
        <v>37</v>
      </c>
      <c r="AK1001" s="41">
        <f t="shared" si="666"/>
        <v>39</v>
      </c>
      <c r="AL1001" s="42">
        <f t="shared" si="667"/>
        <v>22.315999999999999</v>
      </c>
      <c r="AM1001" s="43" t="str">
        <f t="shared" si="668"/>
        <v>-37º -39' -22,316" S</v>
      </c>
      <c r="AN1001" s="43" t="str">
        <f t="shared" si="669"/>
        <v>122º 24' 19,57" W</v>
      </c>
      <c r="AO1001" s="43" t="str">
        <f t="shared" si="670"/>
        <v>10 S 552444 4167837</v>
      </c>
    </row>
    <row r="1002" spans="5:41" x14ac:dyDescent="0.25">
      <c r="E1002" s="53">
        <v>37.663397000000003</v>
      </c>
      <c r="F1002" s="53">
        <v>-122.389438</v>
      </c>
      <c r="G1002" s="52">
        <f t="shared" si="671"/>
        <v>-2.1360986627654635</v>
      </c>
      <c r="H1002" s="52">
        <f t="shared" si="672"/>
        <v>0.65735028513575477</v>
      </c>
      <c r="I1002" s="52">
        <f t="shared" si="673"/>
        <v>10</v>
      </c>
      <c r="J1002" s="52">
        <f t="shared" si="674"/>
        <v>-123</v>
      </c>
      <c r="K1002" s="52">
        <f t="shared" si="675"/>
        <v>1.0656317187561992E-2</v>
      </c>
      <c r="L1002" s="52">
        <f t="shared" si="676"/>
        <v>8.4355306583347358E-3</v>
      </c>
      <c r="M1002" s="52">
        <f t="shared" si="677"/>
        <v>8.4357307525404022E-3</v>
      </c>
      <c r="N1002" s="52">
        <f t="shared" si="678"/>
        <v>2.7464112449693268E-5</v>
      </c>
      <c r="O1002" s="52">
        <f t="shared" ref="O1002:O1065" si="691">($C$19/(1+$C$18*(COS(H1002))^2)^(1/2))*0.9996</f>
        <v>6383568.0513960402</v>
      </c>
      <c r="P1002" s="52">
        <f t="shared" ref="P1002:P1065" si="692">($C$18/2)*M1002^2*(COS(H1002))^2</f>
        <v>1.5026916360911568E-7</v>
      </c>
      <c r="Q1002" s="52">
        <f t="shared" si="679"/>
        <v>0.96738631526381536</v>
      </c>
      <c r="R1002" s="52">
        <f t="shared" si="680"/>
        <v>0.60621533364085567</v>
      </c>
      <c r="S1002" s="52">
        <f t="shared" si="681"/>
        <v>1.1410434427676623</v>
      </c>
      <c r="T1002" s="52">
        <f t="shared" si="682"/>
        <v>1.0073364154859608</v>
      </c>
      <c r="U1002" s="52">
        <f t="shared" si="683"/>
        <v>1.8055228692350056</v>
      </c>
      <c r="V1002" s="52">
        <f t="shared" si="689"/>
        <v>5.0546225567071803E-3</v>
      </c>
      <c r="W1002" s="52">
        <f t="shared" si="684"/>
        <v>4.2582015317955055E-5</v>
      </c>
      <c r="X1002" s="52">
        <f t="shared" si="685"/>
        <v>1.6740578955036711E-7</v>
      </c>
      <c r="Y1002" s="52">
        <f t="shared" ref="Y1002:Y1065" si="693">0.9996*$C$19*(H1002-(V1002*S1002)+(W1002*T1002)-(X1002*U1002))</f>
        <v>4168469.2748947637</v>
      </c>
      <c r="Z1002" s="38" t="str">
        <f t="shared" si="686"/>
        <v>S</v>
      </c>
      <c r="AA1002" s="38" t="str">
        <f t="shared" si="687"/>
        <v>S</v>
      </c>
      <c r="AB1002" s="38" t="str">
        <f t="shared" si="688"/>
        <v>U</v>
      </c>
      <c r="AC1002" s="50">
        <f t="shared" si="690"/>
        <v>553850.06401943055</v>
      </c>
      <c r="AD1002" s="50">
        <f t="shared" ref="AD1002:AD1065" si="694">IF($C$22="S",N1002*O1002*(1+P1002)+Y1002+10000000,N1002*O1002*(1+P1002)+Y1002)</f>
        <v>4168644.5939519024</v>
      </c>
      <c r="AE1002" s="51">
        <f t="shared" ref="AE1002:AE1065" si="695">I1002</f>
        <v>10</v>
      </c>
      <c r="AF1002" s="51" t="str">
        <f t="shared" ref="AF1002:AF1065" si="696">IF(E1002&lt;-16,Z1002,IF(E1002&lt;48,AA1002,IF(E1002&lt;84,AB1002,"MALO")))</f>
        <v>S</v>
      </c>
      <c r="AG1002" s="40">
        <f t="shared" ref="AG1002:AG1065" si="697">TRUNC(F1002,0)</f>
        <v>-122</v>
      </c>
      <c r="AH1002" s="41">
        <f t="shared" ref="AH1002:AH1065" si="698">TRUNC((F1002-AG1002)*60,0)</f>
        <v>-23</v>
      </c>
      <c r="AI1002" s="42">
        <f t="shared" ref="AI1002:AI1065" si="699">ROUND((((F1002-AG1002)*60)-AH1002)*60,3)</f>
        <v>-21.977</v>
      </c>
      <c r="AJ1002" s="40">
        <f t="shared" ref="AJ1002:AJ1065" si="700">TRUNC(E1002,0)</f>
        <v>37</v>
      </c>
      <c r="AK1002" s="41">
        <f t="shared" ref="AK1002:AK1065" si="701">TRUNC((E1002-AJ1002)*60,0)</f>
        <v>39</v>
      </c>
      <c r="AL1002" s="42">
        <f t="shared" ref="AL1002:AL1065" si="702">ROUND((((E1002-AJ1002)*60)-AK1002)*60,3)</f>
        <v>48.228999999999999</v>
      </c>
      <c r="AM1002" s="43" t="str">
        <f t="shared" ref="AM1002:AM1065" si="703">CONCATENATE(-AJ1002,"º ",-AK1002,"' ",-AL1002,""" S")</f>
        <v>-37º -39' -48,229" S</v>
      </c>
      <c r="AN1002" s="43" t="str">
        <f t="shared" ref="AN1002:AN1065" si="704">CONCATENATE(-AG1002,"º ",-AH1002,"' ",-AI1002,""" W")</f>
        <v>122º 23' 21,977" W</v>
      </c>
      <c r="AO1002" s="43" t="str">
        <f t="shared" ref="AO1002:AO1065" si="705">CONCATENATE(AE1002," ",AF1002," ",ROUND(AC1002,0)," ",ROUND(AD1002,0))</f>
        <v>10 S 553850 4168645</v>
      </c>
    </row>
    <row r="1003" spans="5:41" x14ac:dyDescent="0.25">
      <c r="E1003" s="53">
        <v>37.671401000000003</v>
      </c>
      <c r="F1003" s="53">
        <v>-122.462456</v>
      </c>
      <c r="G1003" s="52">
        <f t="shared" si="671"/>
        <v>-2.137373067278685</v>
      </c>
      <c r="H1003" s="52">
        <f t="shared" si="672"/>
        <v>0.65748998128908442</v>
      </c>
      <c r="I1003" s="52">
        <f t="shared" si="673"/>
        <v>10</v>
      </c>
      <c r="J1003" s="52">
        <f t="shared" si="674"/>
        <v>-123</v>
      </c>
      <c r="K1003" s="52">
        <f t="shared" si="675"/>
        <v>9.3819126743404091E-3</v>
      </c>
      <c r="L1003" s="52">
        <f t="shared" si="676"/>
        <v>7.4259439783461107E-3</v>
      </c>
      <c r="M1003" s="52">
        <f t="shared" si="677"/>
        <v>7.4260804832082371E-3</v>
      </c>
      <c r="N1003" s="52">
        <f t="shared" si="678"/>
        <v>2.128939225443105E-5</v>
      </c>
      <c r="O1003" s="52">
        <f t="shared" si="691"/>
        <v>6383570.9462804198</v>
      </c>
      <c r="P1003" s="52">
        <f t="shared" si="692"/>
        <v>1.1642602831071905E-7</v>
      </c>
      <c r="Q1003" s="52">
        <f t="shared" si="679"/>
        <v>0.96745704913616326</v>
      </c>
      <c r="R1003" s="52">
        <f t="shared" si="680"/>
        <v>0.60612891215076803</v>
      </c>
      <c r="S1003" s="52">
        <f t="shared" si="681"/>
        <v>1.141218505857166</v>
      </c>
      <c r="T1003" s="52">
        <f t="shared" si="682"/>
        <v>1.0074461074305665</v>
      </c>
      <c r="U1003" s="52">
        <f t="shared" si="683"/>
        <v>1.805660331938219</v>
      </c>
      <c r="V1003" s="52">
        <f t="shared" si="689"/>
        <v>5.0546225567071803E-3</v>
      </c>
      <c r="W1003" s="52">
        <f t="shared" si="684"/>
        <v>4.2582015317955055E-5</v>
      </c>
      <c r="X1003" s="52">
        <f t="shared" si="685"/>
        <v>1.6740578955036711E-7</v>
      </c>
      <c r="Y1003" s="52">
        <f t="shared" si="693"/>
        <v>4169357.2850469854</v>
      </c>
      <c r="Z1003" s="38" t="str">
        <f t="shared" si="686"/>
        <v>S</v>
      </c>
      <c r="AA1003" s="38" t="str">
        <f t="shared" si="687"/>
        <v>S</v>
      </c>
      <c r="AB1003" s="38" t="str">
        <f t="shared" si="688"/>
        <v>U</v>
      </c>
      <c r="AC1003" s="50">
        <f t="shared" si="690"/>
        <v>547404.91345707001</v>
      </c>
      <c r="AD1003" s="50">
        <f t="shared" si="694"/>
        <v>4169493.1874086675</v>
      </c>
      <c r="AE1003" s="51">
        <f t="shared" si="695"/>
        <v>10</v>
      </c>
      <c r="AF1003" s="51" t="str">
        <f t="shared" si="696"/>
        <v>S</v>
      </c>
      <c r="AG1003" s="40">
        <f t="shared" si="697"/>
        <v>-122</v>
      </c>
      <c r="AH1003" s="41">
        <f t="shared" si="698"/>
        <v>-27</v>
      </c>
      <c r="AI1003" s="42">
        <f t="shared" si="699"/>
        <v>-44.841999999999999</v>
      </c>
      <c r="AJ1003" s="40">
        <f t="shared" si="700"/>
        <v>37</v>
      </c>
      <c r="AK1003" s="41">
        <f t="shared" si="701"/>
        <v>40</v>
      </c>
      <c r="AL1003" s="42">
        <f t="shared" si="702"/>
        <v>17.044</v>
      </c>
      <c r="AM1003" s="43" t="str">
        <f t="shared" si="703"/>
        <v>-37º -40' -17,044" S</v>
      </c>
      <c r="AN1003" s="43" t="str">
        <f t="shared" si="704"/>
        <v>122º 27' 44,842" W</v>
      </c>
      <c r="AO1003" s="43" t="str">
        <f t="shared" si="705"/>
        <v>10 S 547405 4169493</v>
      </c>
    </row>
    <row r="1004" spans="5:41" x14ac:dyDescent="0.25">
      <c r="E1004" s="53">
        <v>37.647469999999998</v>
      </c>
      <c r="F1004" s="53">
        <v>-122.40450800000001</v>
      </c>
      <c r="G1004" s="52">
        <f t="shared" si="671"/>
        <v>-2.1363616838837394</v>
      </c>
      <c r="H1004" s="52">
        <f t="shared" si="672"/>
        <v>0.65707230654578952</v>
      </c>
      <c r="I1004" s="52">
        <f t="shared" si="673"/>
        <v>10</v>
      </c>
      <c r="J1004" s="52">
        <f t="shared" si="674"/>
        <v>-123</v>
      </c>
      <c r="K1004" s="52">
        <f t="shared" si="675"/>
        <v>1.0393296069286073E-2</v>
      </c>
      <c r="L1004" s="52">
        <f t="shared" si="676"/>
        <v>8.2290959412297075E-3</v>
      </c>
      <c r="M1004" s="52">
        <f t="shared" si="677"/>
        <v>8.2292817014718214E-3</v>
      </c>
      <c r="N1004" s="52">
        <f t="shared" si="678"/>
        <v>2.6121255556899037E-5</v>
      </c>
      <c r="O1004" s="52">
        <f t="shared" si="691"/>
        <v>6383562.2915652515</v>
      </c>
      <c r="P1004" s="52">
        <f t="shared" si="692"/>
        <v>1.4306540261809865E-7</v>
      </c>
      <c r="Q1004" s="52">
        <f t="shared" si="679"/>
        <v>0.96724533871102025</v>
      </c>
      <c r="R1004" s="52">
        <f t="shared" si="680"/>
        <v>0.60638707588495888</v>
      </c>
      <c r="S1004" s="52">
        <f t="shared" si="681"/>
        <v>1.1406949759012996</v>
      </c>
      <c r="T1004" s="52">
        <f t="shared" si="682"/>
        <v>1.0071180008972145</v>
      </c>
      <c r="U1004" s="52">
        <f t="shared" si="683"/>
        <v>1.8052490702720982</v>
      </c>
      <c r="V1004" s="52">
        <f t="shared" si="689"/>
        <v>5.0546225567071803E-3</v>
      </c>
      <c r="W1004" s="52">
        <f t="shared" si="684"/>
        <v>4.2582015317955055E-5</v>
      </c>
      <c r="X1004" s="52">
        <f t="shared" si="685"/>
        <v>1.6740578955036711E-7</v>
      </c>
      <c r="Y1004" s="52">
        <f t="shared" si="693"/>
        <v>4166702.2447934141</v>
      </c>
      <c r="Z1004" s="38" t="str">
        <f t="shared" si="686"/>
        <v>S</v>
      </c>
      <c r="AA1004" s="38" t="str">
        <f t="shared" si="687"/>
        <v>S</v>
      </c>
      <c r="AB1004" s="38" t="str">
        <f t="shared" si="688"/>
        <v>U</v>
      </c>
      <c r="AC1004" s="50">
        <f t="shared" si="690"/>
        <v>552532.1348613603</v>
      </c>
      <c r="AD1004" s="50">
        <f t="shared" si="694"/>
        <v>4166868.9914792511</v>
      </c>
      <c r="AE1004" s="51">
        <f t="shared" si="695"/>
        <v>10</v>
      </c>
      <c r="AF1004" s="51" t="str">
        <f t="shared" si="696"/>
        <v>S</v>
      </c>
      <c r="AG1004" s="40">
        <f t="shared" si="697"/>
        <v>-122</v>
      </c>
      <c r="AH1004" s="41">
        <f t="shared" si="698"/>
        <v>-24</v>
      </c>
      <c r="AI1004" s="42">
        <f t="shared" si="699"/>
        <v>-16.228999999999999</v>
      </c>
      <c r="AJ1004" s="40">
        <f t="shared" si="700"/>
        <v>37</v>
      </c>
      <c r="AK1004" s="41">
        <f t="shared" si="701"/>
        <v>38</v>
      </c>
      <c r="AL1004" s="42">
        <f t="shared" si="702"/>
        <v>50.892000000000003</v>
      </c>
      <c r="AM1004" s="43" t="str">
        <f t="shared" si="703"/>
        <v>-37º -38' -50,892" S</v>
      </c>
      <c r="AN1004" s="43" t="str">
        <f t="shared" si="704"/>
        <v>122º 24' 16,229" W</v>
      </c>
      <c r="AO1004" s="43" t="str">
        <f t="shared" si="705"/>
        <v>10 S 552532 4166869</v>
      </c>
    </row>
    <row r="1005" spans="5:41" x14ac:dyDescent="0.25">
      <c r="E1005" s="53">
        <v>37.682397999999999</v>
      </c>
      <c r="F1005" s="53">
        <v>-122.461752</v>
      </c>
      <c r="G1005" s="52">
        <f t="shared" si="671"/>
        <v>-2.1373607801607508</v>
      </c>
      <c r="H1005" s="52">
        <f t="shared" si="672"/>
        <v>0.6576819151469262</v>
      </c>
      <c r="I1005" s="52">
        <f t="shared" si="673"/>
        <v>10</v>
      </c>
      <c r="J1005" s="52">
        <f t="shared" si="674"/>
        <v>-123</v>
      </c>
      <c r="K1005" s="52">
        <f t="shared" si="675"/>
        <v>9.3941997922746268E-3</v>
      </c>
      <c r="L1005" s="52">
        <f t="shared" si="676"/>
        <v>7.4345671244354624E-3</v>
      </c>
      <c r="M1005" s="52">
        <f t="shared" si="677"/>
        <v>7.4347041053965624E-3</v>
      </c>
      <c r="N1005" s="52">
        <f t="shared" si="678"/>
        <v>2.1347334939636475E-5</v>
      </c>
      <c r="O1005" s="52">
        <f t="shared" si="691"/>
        <v>6383574.9240235398</v>
      </c>
      <c r="P1005" s="52">
        <f t="shared" si="692"/>
        <v>1.1666199911260653E-7</v>
      </c>
      <c r="Q1005" s="52">
        <f t="shared" si="679"/>
        <v>0.96755410993306989</v>
      </c>
      <c r="R1005" s="52">
        <f t="shared" si="680"/>
        <v>0.60601005047909717</v>
      </c>
      <c r="S1005" s="52">
        <f t="shared" si="681"/>
        <v>1.1414589701134612</v>
      </c>
      <c r="T1005" s="52">
        <f t="shared" si="682"/>
        <v>1.0075967402048702</v>
      </c>
      <c r="U1005" s="52">
        <f t="shared" si="683"/>
        <v>1.805849052151445</v>
      </c>
      <c r="V1005" s="52">
        <f t="shared" si="689"/>
        <v>5.0546225567071803E-3</v>
      </c>
      <c r="W1005" s="52">
        <f t="shared" si="684"/>
        <v>4.2582015317955055E-5</v>
      </c>
      <c r="X1005" s="52">
        <f t="shared" si="685"/>
        <v>1.6740578955036711E-7</v>
      </c>
      <c r="Y1005" s="52">
        <f t="shared" si="693"/>
        <v>4170577.3579373285</v>
      </c>
      <c r="Z1005" s="38" t="str">
        <f t="shared" si="686"/>
        <v>S</v>
      </c>
      <c r="AA1005" s="38" t="str">
        <f t="shared" si="687"/>
        <v>S</v>
      </c>
      <c r="AB1005" s="38" t="str">
        <f t="shared" si="688"/>
        <v>U</v>
      </c>
      <c r="AC1005" s="50">
        <f t="shared" si="690"/>
        <v>547459.9925403368</v>
      </c>
      <c r="AD1005" s="50">
        <f t="shared" si="694"/>
        <v>4170713.6302652415</v>
      </c>
      <c r="AE1005" s="51">
        <f t="shared" si="695"/>
        <v>10</v>
      </c>
      <c r="AF1005" s="51" t="str">
        <f t="shared" si="696"/>
        <v>S</v>
      </c>
      <c r="AG1005" s="40">
        <f t="shared" si="697"/>
        <v>-122</v>
      </c>
      <c r="AH1005" s="41">
        <f t="shared" si="698"/>
        <v>-27</v>
      </c>
      <c r="AI1005" s="42">
        <f t="shared" si="699"/>
        <v>-42.307000000000002</v>
      </c>
      <c r="AJ1005" s="40">
        <f t="shared" si="700"/>
        <v>37</v>
      </c>
      <c r="AK1005" s="41">
        <f t="shared" si="701"/>
        <v>40</v>
      </c>
      <c r="AL1005" s="42">
        <f t="shared" si="702"/>
        <v>56.633000000000003</v>
      </c>
      <c r="AM1005" s="43" t="str">
        <f t="shared" si="703"/>
        <v>-37º -40' -56,633" S</v>
      </c>
      <c r="AN1005" s="43" t="str">
        <f t="shared" si="704"/>
        <v>122º 27' 42,307" W</v>
      </c>
      <c r="AO1005" s="43" t="str">
        <f t="shared" si="705"/>
        <v>10 S 547460 4170714</v>
      </c>
    </row>
    <row r="1006" spans="5:41" x14ac:dyDescent="0.25">
      <c r="E1006" s="53">
        <v>37.692875999999998</v>
      </c>
      <c r="F1006" s="53">
        <v>-122.40315</v>
      </c>
      <c r="G1006" s="52">
        <f t="shared" si="671"/>
        <v>-2.1363379823124968</v>
      </c>
      <c r="H1006" s="52">
        <f t="shared" si="672"/>
        <v>0.65786479074595006</v>
      </c>
      <c r="I1006" s="52">
        <f t="shared" si="673"/>
        <v>10</v>
      </c>
      <c r="J1006" s="52">
        <f t="shared" si="674"/>
        <v>-123</v>
      </c>
      <c r="K1006" s="52">
        <f t="shared" si="675"/>
        <v>1.0416997640528614E-2</v>
      </c>
      <c r="L1006" s="52">
        <f t="shared" si="676"/>
        <v>8.2428165964436358E-3</v>
      </c>
      <c r="M1006" s="52">
        <f t="shared" si="677"/>
        <v>8.2430032874345836E-3</v>
      </c>
      <c r="N1006" s="52">
        <f t="shared" si="678"/>
        <v>2.6251412625466486E-5</v>
      </c>
      <c r="O1006" s="52">
        <f t="shared" si="691"/>
        <v>6383578.7144162087</v>
      </c>
      <c r="P1006" s="52">
        <f t="shared" si="692"/>
        <v>1.433673537934557E-7</v>
      </c>
      <c r="Q1006" s="52">
        <f t="shared" si="679"/>
        <v>0.96764645733692056</v>
      </c>
      <c r="R1006" s="52">
        <f t="shared" si="680"/>
        <v>0.6058966651000024</v>
      </c>
      <c r="S1006" s="52">
        <f t="shared" si="681"/>
        <v>1.1416880194144103</v>
      </c>
      <c r="T1006" s="52">
        <f t="shared" si="682"/>
        <v>1.0077401808358084</v>
      </c>
      <c r="U1006" s="52">
        <f t="shared" si="683"/>
        <v>1.806028709671949</v>
      </c>
      <c r="V1006" s="52">
        <f t="shared" si="689"/>
        <v>5.0546225567071803E-3</v>
      </c>
      <c r="W1006" s="52">
        <f t="shared" si="684"/>
        <v>4.2582015317955055E-5</v>
      </c>
      <c r="X1006" s="52">
        <f t="shared" si="685"/>
        <v>1.6740578955036711E-7</v>
      </c>
      <c r="Y1006" s="52">
        <f t="shared" si="693"/>
        <v>4171739.8519884422</v>
      </c>
      <c r="Z1006" s="38" t="str">
        <f t="shared" si="686"/>
        <v>S</v>
      </c>
      <c r="AA1006" s="38" t="str">
        <f t="shared" si="687"/>
        <v>S</v>
      </c>
      <c r="AB1006" s="38" t="str">
        <f t="shared" si="688"/>
        <v>U</v>
      </c>
      <c r="AC1006" s="50">
        <f t="shared" si="690"/>
        <v>552619.86284318694</v>
      </c>
      <c r="AD1006" s="50">
        <f t="shared" si="694"/>
        <v>4171907.4299713266</v>
      </c>
      <c r="AE1006" s="51">
        <f t="shared" si="695"/>
        <v>10</v>
      </c>
      <c r="AF1006" s="51" t="str">
        <f t="shared" si="696"/>
        <v>S</v>
      </c>
      <c r="AG1006" s="40">
        <f t="shared" si="697"/>
        <v>-122</v>
      </c>
      <c r="AH1006" s="41">
        <f t="shared" si="698"/>
        <v>-24</v>
      </c>
      <c r="AI1006" s="42">
        <f t="shared" si="699"/>
        <v>-11.34</v>
      </c>
      <c r="AJ1006" s="40">
        <f t="shared" si="700"/>
        <v>37</v>
      </c>
      <c r="AK1006" s="41">
        <f t="shared" si="701"/>
        <v>41</v>
      </c>
      <c r="AL1006" s="42">
        <f t="shared" si="702"/>
        <v>34.353999999999999</v>
      </c>
      <c r="AM1006" s="43" t="str">
        <f t="shared" si="703"/>
        <v>-37º -41' -34,354" S</v>
      </c>
      <c r="AN1006" s="43" t="str">
        <f t="shared" si="704"/>
        <v>122º 24' 11,34" W</v>
      </c>
      <c r="AO1006" s="43" t="str">
        <f t="shared" si="705"/>
        <v>10 S 552620 4171907</v>
      </c>
    </row>
    <row r="1007" spans="5:41" x14ac:dyDescent="0.25">
      <c r="E1007" s="53">
        <v>37.632545</v>
      </c>
      <c r="F1007" s="53">
        <v>-122.403541</v>
      </c>
      <c r="G1007" s="52">
        <f t="shared" si="671"/>
        <v>-2.1363448065498725</v>
      </c>
      <c r="H1007" s="52">
        <f t="shared" si="672"/>
        <v>0.65681181615492945</v>
      </c>
      <c r="I1007" s="52">
        <f t="shared" si="673"/>
        <v>10</v>
      </c>
      <c r="J1007" s="52">
        <f t="shared" si="674"/>
        <v>-123</v>
      </c>
      <c r="K1007" s="52">
        <f t="shared" si="675"/>
        <v>1.0410173403152978E-2</v>
      </c>
      <c r="L1007" s="52">
        <f t="shared" si="676"/>
        <v>8.2441144500178757E-3</v>
      </c>
      <c r="M1007" s="52">
        <f t="shared" si="677"/>
        <v>8.2443012292100666E-3</v>
      </c>
      <c r="N1007" s="52">
        <f t="shared" si="678"/>
        <v>2.6202575201139666E-5</v>
      </c>
      <c r="O1007" s="52">
        <f t="shared" si="691"/>
        <v>6383556.8948739488</v>
      </c>
      <c r="P1007" s="52">
        <f t="shared" si="692"/>
        <v>1.4364580947633169E-7</v>
      </c>
      <c r="Q1007" s="52">
        <f t="shared" si="679"/>
        <v>0.96711295993612922</v>
      </c>
      <c r="R1007" s="52">
        <f t="shared" si="680"/>
        <v>0.60654774005108647</v>
      </c>
      <c r="S1007" s="52">
        <f t="shared" si="681"/>
        <v>1.1403682961229942</v>
      </c>
      <c r="T1007" s="52">
        <f t="shared" si="682"/>
        <v>1.0069131571050172</v>
      </c>
      <c r="U1007" s="52">
        <f t="shared" si="683"/>
        <v>1.804992176625458</v>
      </c>
      <c r="V1007" s="52">
        <f t="shared" si="689"/>
        <v>5.0546225567071803E-3</v>
      </c>
      <c r="W1007" s="52">
        <f t="shared" si="684"/>
        <v>4.2582015317955055E-5</v>
      </c>
      <c r="X1007" s="52">
        <f t="shared" si="685"/>
        <v>1.6740578955036711E-7</v>
      </c>
      <c r="Y1007" s="52">
        <f t="shared" si="693"/>
        <v>4165046.3864946119</v>
      </c>
      <c r="Z1007" s="38" t="str">
        <f t="shared" si="686"/>
        <v>S</v>
      </c>
      <c r="AA1007" s="38" t="str">
        <f t="shared" si="687"/>
        <v>S</v>
      </c>
      <c r="AB1007" s="38" t="str">
        <f t="shared" si="688"/>
        <v>U</v>
      </c>
      <c r="AC1007" s="50">
        <f t="shared" si="690"/>
        <v>552627.96847507067</v>
      </c>
      <c r="AD1007" s="50">
        <f t="shared" si="694"/>
        <v>4165213.6521482277</v>
      </c>
      <c r="AE1007" s="51">
        <f t="shared" si="695"/>
        <v>10</v>
      </c>
      <c r="AF1007" s="51" t="str">
        <f t="shared" si="696"/>
        <v>S</v>
      </c>
      <c r="AG1007" s="40">
        <f t="shared" si="697"/>
        <v>-122</v>
      </c>
      <c r="AH1007" s="41">
        <f t="shared" si="698"/>
        <v>-24</v>
      </c>
      <c r="AI1007" s="42">
        <f t="shared" si="699"/>
        <v>-12.747999999999999</v>
      </c>
      <c r="AJ1007" s="40">
        <f t="shared" si="700"/>
        <v>37</v>
      </c>
      <c r="AK1007" s="41">
        <f t="shared" si="701"/>
        <v>37</v>
      </c>
      <c r="AL1007" s="42">
        <f t="shared" si="702"/>
        <v>57.161999999999999</v>
      </c>
      <c r="AM1007" s="43" t="str">
        <f t="shared" si="703"/>
        <v>-37º -37' -57,162" S</v>
      </c>
      <c r="AN1007" s="43" t="str">
        <f t="shared" si="704"/>
        <v>122º 24' 12,748" W</v>
      </c>
      <c r="AO1007" s="43" t="str">
        <f t="shared" si="705"/>
        <v>10 S 552628 4165214</v>
      </c>
    </row>
    <row r="1008" spans="5:41" x14ac:dyDescent="0.25">
      <c r="E1008" s="53">
        <v>37.633228000000003</v>
      </c>
      <c r="F1008" s="53">
        <v>-122.40785099999999</v>
      </c>
      <c r="G1008" s="52">
        <f t="shared" si="671"/>
        <v>-2.1364200302406333</v>
      </c>
      <c r="H1008" s="52">
        <f t="shared" si="672"/>
        <v>0.65682373675372063</v>
      </c>
      <c r="I1008" s="52">
        <f t="shared" si="673"/>
        <v>10</v>
      </c>
      <c r="J1008" s="52">
        <f t="shared" si="674"/>
        <v>-123</v>
      </c>
      <c r="K1008" s="52">
        <f t="shared" si="675"/>
        <v>1.0334949712392127E-2</v>
      </c>
      <c r="L1008" s="52">
        <f t="shared" si="676"/>
        <v>8.1844695599015884E-3</v>
      </c>
      <c r="M1008" s="52">
        <f t="shared" si="677"/>
        <v>8.1846523142898534E-3</v>
      </c>
      <c r="N1008" s="52">
        <f t="shared" si="678"/>
        <v>2.5825417489966362E-5</v>
      </c>
      <c r="O1008" s="52">
        <f t="shared" si="691"/>
        <v>6383557.1418216834</v>
      </c>
      <c r="P1008" s="52">
        <f t="shared" si="692"/>
        <v>1.4157212310376579E-7</v>
      </c>
      <c r="Q1008" s="52">
        <f t="shared" si="679"/>
        <v>0.96711902360427537</v>
      </c>
      <c r="R1008" s="52">
        <f t="shared" si="680"/>
        <v>0.60654039349377153</v>
      </c>
      <c r="S1008" s="52">
        <f t="shared" si="681"/>
        <v>1.1403832485558583</v>
      </c>
      <c r="T1008" s="52">
        <f t="shared" si="682"/>
        <v>1.0069225347903366</v>
      </c>
      <c r="U1008" s="52">
        <f t="shared" si="683"/>
        <v>1.805003939391123</v>
      </c>
      <c r="V1008" s="52">
        <f t="shared" si="689"/>
        <v>5.0546225567071803E-3</v>
      </c>
      <c r="W1008" s="52">
        <f t="shared" si="684"/>
        <v>4.2582015317955055E-5</v>
      </c>
      <c r="X1008" s="52">
        <f t="shared" si="685"/>
        <v>1.6740578955036711E-7</v>
      </c>
      <c r="Y1008" s="52">
        <f t="shared" si="693"/>
        <v>4165122.1620289218</v>
      </c>
      <c r="Z1008" s="38" t="str">
        <f t="shared" si="686"/>
        <v>S</v>
      </c>
      <c r="AA1008" s="38" t="str">
        <f t="shared" si="687"/>
        <v>S</v>
      </c>
      <c r="AB1008" s="38" t="str">
        <f t="shared" si="688"/>
        <v>U</v>
      </c>
      <c r="AC1008" s="50">
        <f t="shared" si="690"/>
        <v>552247.19819979451</v>
      </c>
      <c r="AD1008" s="50">
        <f t="shared" si="694"/>
        <v>4165287.0200805198</v>
      </c>
      <c r="AE1008" s="51">
        <f t="shared" si="695"/>
        <v>10</v>
      </c>
      <c r="AF1008" s="51" t="str">
        <f t="shared" si="696"/>
        <v>S</v>
      </c>
      <c r="AG1008" s="40">
        <f t="shared" si="697"/>
        <v>-122</v>
      </c>
      <c r="AH1008" s="41">
        <f t="shared" si="698"/>
        <v>-24</v>
      </c>
      <c r="AI1008" s="42">
        <f t="shared" si="699"/>
        <v>-28.263999999999999</v>
      </c>
      <c r="AJ1008" s="40">
        <f t="shared" si="700"/>
        <v>37</v>
      </c>
      <c r="AK1008" s="41">
        <f t="shared" si="701"/>
        <v>37</v>
      </c>
      <c r="AL1008" s="42">
        <f t="shared" si="702"/>
        <v>59.621000000000002</v>
      </c>
      <c r="AM1008" s="43" t="str">
        <f t="shared" si="703"/>
        <v>-37º -37' -59,621" S</v>
      </c>
      <c r="AN1008" s="43" t="str">
        <f t="shared" si="704"/>
        <v>122º 24' 28,264" W</v>
      </c>
      <c r="AO1008" s="43" t="str">
        <f t="shared" si="705"/>
        <v>10 S 552247 4165287</v>
      </c>
    </row>
    <row r="1009" spans="5:41" x14ac:dyDescent="0.25">
      <c r="E1009" s="53">
        <v>37.642592999999998</v>
      </c>
      <c r="F1009" s="53">
        <v>-122.45509800000001</v>
      </c>
      <c r="G1009" s="52">
        <f t="shared" si="671"/>
        <v>-2.1372446459523236</v>
      </c>
      <c r="H1009" s="52">
        <f t="shared" si="672"/>
        <v>0.65698718683816981</v>
      </c>
      <c r="I1009" s="52">
        <f t="shared" si="673"/>
        <v>10</v>
      </c>
      <c r="J1009" s="52">
        <f t="shared" si="674"/>
        <v>-123</v>
      </c>
      <c r="K1009" s="52">
        <f t="shared" si="675"/>
        <v>9.5103340007018922E-3</v>
      </c>
      <c r="L1009" s="52">
        <f t="shared" si="676"/>
        <v>7.5305098864317833E-3</v>
      </c>
      <c r="M1009" s="52">
        <f t="shared" si="677"/>
        <v>7.530652239447334E-3</v>
      </c>
      <c r="N1009" s="52">
        <f t="shared" si="678"/>
        <v>2.1870455304662251E-5</v>
      </c>
      <c r="O1009" s="52">
        <f t="shared" si="691"/>
        <v>6383560.5280209659</v>
      </c>
      <c r="P1009" s="52">
        <f t="shared" si="692"/>
        <v>1.1982101048990369E-7</v>
      </c>
      <c r="Q1009" s="52">
        <f t="shared" si="679"/>
        <v>0.96720211054885474</v>
      </c>
      <c r="R1009" s="52">
        <f t="shared" si="680"/>
        <v>0.60643960476990488</v>
      </c>
      <c r="S1009" s="52">
        <f t="shared" si="681"/>
        <v>1.1405882421125972</v>
      </c>
      <c r="T1009" s="52">
        <f t="shared" si="682"/>
        <v>1.0070510827769241</v>
      </c>
      <c r="U1009" s="52">
        <f t="shared" si="683"/>
        <v>1.8051651599212324</v>
      </c>
      <c r="V1009" s="52">
        <f t="shared" si="689"/>
        <v>5.0546225567071803E-3</v>
      </c>
      <c r="W1009" s="52">
        <f t="shared" si="684"/>
        <v>4.2582015317955055E-5</v>
      </c>
      <c r="X1009" s="52">
        <f t="shared" si="685"/>
        <v>1.6740578955036711E-7</v>
      </c>
      <c r="Y1009" s="52">
        <f t="shared" si="693"/>
        <v>4166161.1642026124</v>
      </c>
      <c r="Z1009" s="38" t="str">
        <f t="shared" si="686"/>
        <v>S</v>
      </c>
      <c r="AA1009" s="38" t="str">
        <f t="shared" si="687"/>
        <v>S</v>
      </c>
      <c r="AB1009" s="38" t="str">
        <f t="shared" si="688"/>
        <v>U</v>
      </c>
      <c r="AC1009" s="50">
        <f t="shared" si="690"/>
        <v>548072.37630601553</v>
      </c>
      <c r="AD1009" s="50">
        <f t="shared" si="694"/>
        <v>4166300.7755945534</v>
      </c>
      <c r="AE1009" s="51">
        <f t="shared" si="695"/>
        <v>10</v>
      </c>
      <c r="AF1009" s="51" t="str">
        <f t="shared" si="696"/>
        <v>S</v>
      </c>
      <c r="AG1009" s="40">
        <f t="shared" si="697"/>
        <v>-122</v>
      </c>
      <c r="AH1009" s="41">
        <f t="shared" si="698"/>
        <v>-27</v>
      </c>
      <c r="AI1009" s="42">
        <f t="shared" si="699"/>
        <v>-18.353000000000002</v>
      </c>
      <c r="AJ1009" s="40">
        <f t="shared" si="700"/>
        <v>37</v>
      </c>
      <c r="AK1009" s="41">
        <f t="shared" si="701"/>
        <v>38</v>
      </c>
      <c r="AL1009" s="42">
        <f t="shared" si="702"/>
        <v>33.335000000000001</v>
      </c>
      <c r="AM1009" s="43" t="str">
        <f t="shared" si="703"/>
        <v>-37º -38' -33,335" S</v>
      </c>
      <c r="AN1009" s="43" t="str">
        <f t="shared" si="704"/>
        <v>122º 27' 18,353" W</v>
      </c>
      <c r="AO1009" s="43" t="str">
        <f t="shared" si="705"/>
        <v>10 S 548072 4166301</v>
      </c>
    </row>
    <row r="1010" spans="5:41" x14ac:dyDescent="0.25">
      <c r="E1010" s="53">
        <v>37.616500854492003</v>
      </c>
      <c r="F1010" s="53">
        <v>-122.38426208496</v>
      </c>
      <c r="G1010" s="52">
        <f t="shared" si="671"/>
        <v>-2.1360083260062122</v>
      </c>
      <c r="H1010" s="52">
        <f t="shared" si="672"/>
        <v>0.65653179299014586</v>
      </c>
      <c r="I1010" s="52">
        <f t="shared" si="673"/>
        <v>10</v>
      </c>
      <c r="J1010" s="52">
        <f t="shared" si="674"/>
        <v>-123</v>
      </c>
      <c r="K1010" s="52">
        <f t="shared" si="675"/>
        <v>1.0746653946813289E-2</v>
      </c>
      <c r="L1010" s="52">
        <f t="shared" si="676"/>
        <v>8.5124100333007751E-3</v>
      </c>
      <c r="M1010" s="52">
        <f t="shared" si="677"/>
        <v>8.51261564850825E-3</v>
      </c>
      <c r="N1010" s="52">
        <f t="shared" si="678"/>
        <v>2.7919732697667676E-5</v>
      </c>
      <c r="O1010" s="52">
        <f t="shared" si="691"/>
        <v>6383551.0943537075</v>
      </c>
      <c r="P1010" s="52">
        <f t="shared" si="692"/>
        <v>1.532141169193363E-7</v>
      </c>
      <c r="Q1010" s="52">
        <f t="shared" si="679"/>
        <v>0.96697036203232278</v>
      </c>
      <c r="R1010" s="52">
        <f t="shared" si="680"/>
        <v>0.60672015625021314</v>
      </c>
      <c r="S1010" s="52">
        <f t="shared" si="681"/>
        <v>1.1400169740063073</v>
      </c>
      <c r="T1010" s="52">
        <f t="shared" si="682"/>
        <v>1.0066927695672838</v>
      </c>
      <c r="U1010" s="52">
        <f t="shared" si="683"/>
        <v>1.804715674434247</v>
      </c>
      <c r="V1010" s="52">
        <f t="shared" si="689"/>
        <v>5.0546225567071803E-3</v>
      </c>
      <c r="W1010" s="52">
        <f t="shared" si="684"/>
        <v>4.2582015317955055E-5</v>
      </c>
      <c r="X1010" s="52">
        <f t="shared" si="685"/>
        <v>1.6740578955036711E-7</v>
      </c>
      <c r="Y1010" s="52">
        <f t="shared" si="693"/>
        <v>4163266.3689678861</v>
      </c>
      <c r="Z1010" s="38" t="str">
        <f t="shared" si="686"/>
        <v>S</v>
      </c>
      <c r="AA1010" s="38" t="str">
        <f t="shared" si="687"/>
        <v>S</v>
      </c>
      <c r="AB1010" s="38" t="str">
        <f t="shared" si="688"/>
        <v>U</v>
      </c>
      <c r="AC1010" s="50">
        <f t="shared" si="690"/>
        <v>554340.71971410234</v>
      </c>
      <c r="AD1010" s="50">
        <f t="shared" si="694"/>
        <v>4163444.5960354093</v>
      </c>
      <c r="AE1010" s="51">
        <f t="shared" si="695"/>
        <v>10</v>
      </c>
      <c r="AF1010" s="51" t="str">
        <f t="shared" si="696"/>
        <v>S</v>
      </c>
      <c r="AG1010" s="40">
        <f t="shared" si="697"/>
        <v>-122</v>
      </c>
      <c r="AH1010" s="41">
        <f t="shared" si="698"/>
        <v>-23</v>
      </c>
      <c r="AI1010" s="42">
        <f t="shared" si="699"/>
        <v>-3.3439999999999999</v>
      </c>
      <c r="AJ1010" s="40">
        <f t="shared" si="700"/>
        <v>37</v>
      </c>
      <c r="AK1010" s="41">
        <f t="shared" si="701"/>
        <v>36</v>
      </c>
      <c r="AL1010" s="42">
        <f t="shared" si="702"/>
        <v>59.402999999999999</v>
      </c>
      <c r="AM1010" s="43" t="str">
        <f t="shared" si="703"/>
        <v>-37º -36' -59,403" S</v>
      </c>
      <c r="AN1010" s="43" t="str">
        <f t="shared" si="704"/>
        <v>122º 23' 3,344" W</v>
      </c>
      <c r="AO1010" s="43" t="str">
        <f t="shared" si="705"/>
        <v>10 S 554341 4163445</v>
      </c>
    </row>
    <row r="1011" spans="5:41" x14ac:dyDescent="0.25">
      <c r="E1011" s="53">
        <v>37.681046000000002</v>
      </c>
      <c r="F1011" s="53">
        <v>-122.471878</v>
      </c>
      <c r="G1011" s="52">
        <f t="shared" ref="G1011:G1074" si="706">F1011*PI()/180</f>
        <v>-2.137537512200808</v>
      </c>
      <c r="H1011" s="52">
        <f t="shared" ref="H1011:H1074" si="707">E1011*PI()/180</f>
        <v>0.6576583182954393</v>
      </c>
      <c r="I1011" s="52">
        <f t="shared" ref="I1011:I1074" si="708">TRUNC((F1011/6)+31)</f>
        <v>10</v>
      </c>
      <c r="J1011" s="52">
        <f t="shared" ref="J1011:J1074" si="709">6*I1011-183</f>
        <v>-123</v>
      </c>
      <c r="K1011" s="52">
        <f t="shared" ref="K1011:K1074" si="710">+G1011-((J1011*PI())/180)</f>
        <v>9.2174677522174342E-3</v>
      </c>
      <c r="L1011" s="52">
        <f t="shared" ref="L1011:L1074" si="711">COS(H1011)*SIN(K1011)</f>
        <v>7.2948383880655776E-3</v>
      </c>
      <c r="M1011" s="52">
        <f t="shared" ref="M1011:M1074" si="712">(1/2)*LN((1+L1011)/(1-L1011))</f>
        <v>7.2949677896626871E-3</v>
      </c>
      <c r="N1011" s="52">
        <f t="shared" ref="N1011:N1074" si="713">ATAN((TAN(H1011))/COS(K1011))-H1011</f>
        <v>2.0551411377356388E-5</v>
      </c>
      <c r="O1011" s="52">
        <f t="shared" si="691"/>
        <v>6383574.4349674648</v>
      </c>
      <c r="P1011" s="52">
        <f t="shared" si="692"/>
        <v>1.1232194747381261E-7</v>
      </c>
      <c r="Q1011" s="52">
        <f t="shared" ref="Q1011:Q1074" si="714">SIN(2*H1011)</f>
        <v>0.96754218471072306</v>
      </c>
      <c r="R1011" s="52">
        <f t="shared" ref="R1011:R1074" si="715">+Q1011*(COS(H1011))^2</f>
        <v>0.60602467137399685</v>
      </c>
      <c r="S1011" s="52">
        <f t="shared" ref="S1011:S1074" si="716">H1011+(Q1011/2)</f>
        <v>1.1414294106508009</v>
      </c>
      <c r="T1011" s="52">
        <f t="shared" ref="T1011:T1074" si="717">((3*S1011)+R1011)/4</f>
        <v>1.0075782258315999</v>
      </c>
      <c r="U1011" s="52">
        <f t="shared" ref="U1011:U1074" si="718">(5*T1011+R1011*(COS(H1011))^2)/3</f>
        <v>1.8058258594417824</v>
      </c>
      <c r="V1011" s="52">
        <f t="shared" si="689"/>
        <v>5.0546225567071803E-3</v>
      </c>
      <c r="W1011" s="52">
        <f t="shared" ref="W1011:W1074" si="719">(5/3)*V1011^2</f>
        <v>4.2582015317955055E-5</v>
      </c>
      <c r="X1011" s="52">
        <f t="shared" ref="X1011:X1074" si="720">(35/27)*V1011^3</f>
        <v>1.6740578955036711E-7</v>
      </c>
      <c r="Y1011" s="52">
        <f t="shared" si="693"/>
        <v>4170427.3588557607</v>
      </c>
      <c r="Z1011" s="38" t="str">
        <f t="shared" ref="Z1011:Z1074" si="721">IF(E1011&lt;-72,"C",IF(E1011&lt;-64,"D",IF(E1011&lt;-56,"E",IF(E1011&lt;-48,"F",IF(E1011&lt;-40,"G",IF(E1011&lt;-32,"H",IF(E1011&lt;-24,"J",IF(E1011&lt;-16,"K",AA1011))))))))</f>
        <v>S</v>
      </c>
      <c r="AA1011" s="38" t="str">
        <f t="shared" ref="AA1011:AA1074" si="722">IF(E1011&lt;-8,"L",IF(E1011&lt;0,"M",IF(E1011&lt;8,"N",IF(E1011&lt;16,"P",IF(E1011&lt;24,"Q",IF(E1011&lt;32,"R",IF(E1011&lt;40,"S",IF(E1011&lt;48,"T","no"))))))))</f>
        <v>S</v>
      </c>
      <c r="AB1011" s="38" t="str">
        <f t="shared" ref="AB1011:AB1074" si="723">IF(E1011&lt;56,"U",IF(E1011&lt;64,"V",IF(E1011&lt;72,"W",IF(E1011&lt;84,"X","no"))))</f>
        <v>U</v>
      </c>
      <c r="AC1011" s="50">
        <f t="shared" si="690"/>
        <v>546567.97162953683</v>
      </c>
      <c r="AD1011" s="50">
        <f t="shared" si="694"/>
        <v>4170558.5503347674</v>
      </c>
      <c r="AE1011" s="51">
        <f t="shared" si="695"/>
        <v>10</v>
      </c>
      <c r="AF1011" s="51" t="str">
        <f t="shared" si="696"/>
        <v>S</v>
      </c>
      <c r="AG1011" s="40">
        <f t="shared" si="697"/>
        <v>-122</v>
      </c>
      <c r="AH1011" s="41">
        <f t="shared" si="698"/>
        <v>-28</v>
      </c>
      <c r="AI1011" s="42">
        <f t="shared" si="699"/>
        <v>-18.760999999999999</v>
      </c>
      <c r="AJ1011" s="40">
        <f t="shared" si="700"/>
        <v>37</v>
      </c>
      <c r="AK1011" s="41">
        <f t="shared" si="701"/>
        <v>40</v>
      </c>
      <c r="AL1011" s="42">
        <f t="shared" si="702"/>
        <v>51.765999999999998</v>
      </c>
      <c r="AM1011" s="43" t="str">
        <f t="shared" si="703"/>
        <v>-37º -40' -51,766" S</v>
      </c>
      <c r="AN1011" s="43" t="str">
        <f t="shared" si="704"/>
        <v>122º 28' 18,761" W</v>
      </c>
      <c r="AO1011" s="43" t="str">
        <f t="shared" si="705"/>
        <v>10 S 546568 4170559</v>
      </c>
    </row>
    <row r="1012" spans="5:41" x14ac:dyDescent="0.25">
      <c r="E1012" s="53">
        <v>37.689559000000003</v>
      </c>
      <c r="F1012" s="53">
        <v>-122.469401</v>
      </c>
      <c r="G1012" s="52">
        <f t="shared" si="706"/>
        <v>-2.1374942803952357</v>
      </c>
      <c r="H1012" s="52">
        <f t="shared" si="707"/>
        <v>0.65780689817466154</v>
      </c>
      <c r="I1012" s="52">
        <f t="shared" si="708"/>
        <v>10</v>
      </c>
      <c r="J1012" s="52">
        <f t="shared" si="709"/>
        <v>-123</v>
      </c>
      <c r="K1012" s="52">
        <f t="shared" si="710"/>
        <v>9.2606995577897422E-3</v>
      </c>
      <c r="L1012" s="52">
        <f t="shared" si="711"/>
        <v>7.3282105520751642E-3</v>
      </c>
      <c r="M1012" s="52">
        <f t="shared" si="712"/>
        <v>7.3283417377929148E-3</v>
      </c>
      <c r="N1012" s="52">
        <f t="shared" si="713"/>
        <v>2.0746256944259578E-5</v>
      </c>
      <c r="O1012" s="52">
        <f t="shared" si="691"/>
        <v>6383577.5144591425</v>
      </c>
      <c r="P1012" s="52">
        <f t="shared" si="692"/>
        <v>1.1332601097482918E-7</v>
      </c>
      <c r="Q1012" s="52">
        <f t="shared" si="714"/>
        <v>0.96761723710200442</v>
      </c>
      <c r="R1012" s="52">
        <f t="shared" si="715"/>
        <v>0.6059325733594968</v>
      </c>
      <c r="S1012" s="52">
        <f t="shared" si="716"/>
        <v>1.1416155167256639</v>
      </c>
      <c r="T1012" s="52">
        <f t="shared" si="717"/>
        <v>1.0076947808841221</v>
      </c>
      <c r="U1012" s="52">
        <f t="shared" si="718"/>
        <v>1.8059718523153423</v>
      </c>
      <c r="V1012" s="52">
        <f t="shared" si="689"/>
        <v>5.0546225567071803E-3</v>
      </c>
      <c r="W1012" s="52">
        <f t="shared" si="719"/>
        <v>4.2582015317955055E-5</v>
      </c>
      <c r="X1012" s="52">
        <f t="shared" si="720"/>
        <v>1.6740578955036711E-7</v>
      </c>
      <c r="Y1012" s="52">
        <f t="shared" si="693"/>
        <v>4171371.8432926307</v>
      </c>
      <c r="Z1012" s="38" t="str">
        <f t="shared" si="721"/>
        <v>S</v>
      </c>
      <c r="AA1012" s="38" t="str">
        <f t="shared" si="722"/>
        <v>S</v>
      </c>
      <c r="AB1012" s="38" t="str">
        <f t="shared" si="723"/>
        <v>U</v>
      </c>
      <c r="AC1012" s="50">
        <f t="shared" si="690"/>
        <v>546781.03930281673</v>
      </c>
      <c r="AD1012" s="50">
        <f t="shared" si="694"/>
        <v>4171504.2786469776</v>
      </c>
      <c r="AE1012" s="51">
        <f t="shared" si="695"/>
        <v>10</v>
      </c>
      <c r="AF1012" s="51" t="str">
        <f t="shared" si="696"/>
        <v>S</v>
      </c>
      <c r="AG1012" s="40">
        <f t="shared" si="697"/>
        <v>-122</v>
      </c>
      <c r="AH1012" s="41">
        <f t="shared" si="698"/>
        <v>-28</v>
      </c>
      <c r="AI1012" s="42">
        <f t="shared" si="699"/>
        <v>-9.8439999999999994</v>
      </c>
      <c r="AJ1012" s="40">
        <f t="shared" si="700"/>
        <v>37</v>
      </c>
      <c r="AK1012" s="41">
        <f t="shared" si="701"/>
        <v>41</v>
      </c>
      <c r="AL1012" s="42">
        <f t="shared" si="702"/>
        <v>22.411999999999999</v>
      </c>
      <c r="AM1012" s="43" t="str">
        <f t="shared" si="703"/>
        <v>-37º -41' -22,412" S</v>
      </c>
      <c r="AN1012" s="43" t="str">
        <f t="shared" si="704"/>
        <v>122º 28' 9,844" W</v>
      </c>
      <c r="AO1012" s="43" t="str">
        <f t="shared" si="705"/>
        <v>10 S 546781 4171504</v>
      </c>
    </row>
    <row r="1013" spans="5:41" x14ac:dyDescent="0.25">
      <c r="E1013" s="53">
        <v>37.615155000000001</v>
      </c>
      <c r="F1013" s="53">
        <v>-122.385991</v>
      </c>
      <c r="G1013" s="52">
        <f t="shared" si="706"/>
        <v>-2.1360385012661474</v>
      </c>
      <c r="H1013" s="52">
        <f t="shared" si="707"/>
        <v>0.6565083033980077</v>
      </c>
      <c r="I1013" s="52">
        <f t="shared" si="708"/>
        <v>10</v>
      </c>
      <c r="J1013" s="52">
        <f t="shared" si="709"/>
        <v>-123</v>
      </c>
      <c r="K1013" s="52">
        <f t="shared" si="710"/>
        <v>1.0716478686878084E-2</v>
      </c>
      <c r="L1013" s="52">
        <f t="shared" si="711"/>
        <v>8.4886628084369555E-3</v>
      </c>
      <c r="M1013" s="52">
        <f t="shared" si="712"/>
        <v>8.4888667075656912E-3</v>
      </c>
      <c r="N1013" s="52">
        <f t="shared" si="713"/>
        <v>2.776281464589303E-5</v>
      </c>
      <c r="O1013" s="52">
        <f t="shared" si="691"/>
        <v>6383550.6078198142</v>
      </c>
      <c r="P1013" s="52">
        <f t="shared" si="692"/>
        <v>1.5236593536681149E-7</v>
      </c>
      <c r="Q1013" s="52">
        <f t="shared" si="714"/>
        <v>0.96695838649563637</v>
      </c>
      <c r="R1013" s="52">
        <f t="shared" si="715"/>
        <v>0.60673460537138002</v>
      </c>
      <c r="S1013" s="52">
        <f t="shared" si="716"/>
        <v>1.1399874966458259</v>
      </c>
      <c r="T1013" s="52">
        <f t="shared" si="717"/>
        <v>1.0066742738272145</v>
      </c>
      <c r="U1013" s="52">
        <f t="shared" si="718"/>
        <v>1.8046924639164013</v>
      </c>
      <c r="V1013" s="52">
        <f t="shared" si="689"/>
        <v>5.0546225567071803E-3</v>
      </c>
      <c r="W1013" s="52">
        <f t="shared" si="719"/>
        <v>4.2582015317955055E-5</v>
      </c>
      <c r="X1013" s="52">
        <f t="shared" si="720"/>
        <v>1.6740578955036711E-7</v>
      </c>
      <c r="Y1013" s="52">
        <f t="shared" si="693"/>
        <v>4163117.0533783506</v>
      </c>
      <c r="Z1013" s="38" t="str">
        <f t="shared" si="721"/>
        <v>S</v>
      </c>
      <c r="AA1013" s="38" t="str">
        <f t="shared" si="722"/>
        <v>S</v>
      </c>
      <c r="AB1013" s="38" t="str">
        <f t="shared" si="723"/>
        <v>U</v>
      </c>
      <c r="AC1013" s="50">
        <f t="shared" si="690"/>
        <v>554189.11298297381</v>
      </c>
      <c r="AD1013" s="50">
        <f t="shared" si="694"/>
        <v>4163294.2787376614</v>
      </c>
      <c r="AE1013" s="51">
        <f t="shared" si="695"/>
        <v>10</v>
      </c>
      <c r="AF1013" s="51" t="str">
        <f t="shared" si="696"/>
        <v>S</v>
      </c>
      <c r="AG1013" s="40">
        <f t="shared" si="697"/>
        <v>-122</v>
      </c>
      <c r="AH1013" s="41">
        <f t="shared" si="698"/>
        <v>-23</v>
      </c>
      <c r="AI1013" s="42">
        <f t="shared" si="699"/>
        <v>-9.5679999999999996</v>
      </c>
      <c r="AJ1013" s="40">
        <f t="shared" si="700"/>
        <v>37</v>
      </c>
      <c r="AK1013" s="41">
        <f t="shared" si="701"/>
        <v>36</v>
      </c>
      <c r="AL1013" s="42">
        <f t="shared" si="702"/>
        <v>54.558</v>
      </c>
      <c r="AM1013" s="43" t="str">
        <f t="shared" si="703"/>
        <v>-37º -36' -54,558" S</v>
      </c>
      <c r="AN1013" s="43" t="str">
        <f t="shared" si="704"/>
        <v>122º 23' 9,568" W</v>
      </c>
      <c r="AO1013" s="43" t="str">
        <f t="shared" si="705"/>
        <v>10 S 554189 4163294</v>
      </c>
    </row>
    <row r="1014" spans="5:41" x14ac:dyDescent="0.25">
      <c r="E1014" s="53">
        <v>37.658299999999997</v>
      </c>
      <c r="F1014" s="53">
        <v>-122.41499</v>
      </c>
      <c r="G1014" s="52">
        <f t="shared" si="706"/>
        <v>-2.1365446292959334</v>
      </c>
      <c r="H1014" s="52">
        <f t="shared" si="707"/>
        <v>0.65726132570378049</v>
      </c>
      <c r="I1014" s="52">
        <f t="shared" si="708"/>
        <v>10</v>
      </c>
      <c r="J1014" s="52">
        <f t="shared" si="709"/>
        <v>-123</v>
      </c>
      <c r="K1014" s="52">
        <f t="shared" si="710"/>
        <v>1.0210350657092082E-2</v>
      </c>
      <c r="L1014" s="52">
        <f t="shared" si="711"/>
        <v>8.0830714617309302E-3</v>
      </c>
      <c r="M1014" s="52">
        <f t="shared" si="712"/>
        <v>8.0832475072705572E-3</v>
      </c>
      <c r="N1014" s="52">
        <f t="shared" si="713"/>
        <v>2.5212240327365798E-5</v>
      </c>
      <c r="O1014" s="52">
        <f t="shared" si="691"/>
        <v>6383566.2080269773</v>
      </c>
      <c r="P1014" s="52">
        <f t="shared" si="692"/>
        <v>1.3799261346190142E-7</v>
      </c>
      <c r="Q1014" s="52">
        <f t="shared" si="714"/>
        <v>0.96734123211159817</v>
      </c>
      <c r="R1014" s="52">
        <f t="shared" si="715"/>
        <v>0.60627032780253365</v>
      </c>
      <c r="S1014" s="52">
        <f t="shared" si="716"/>
        <v>1.1409319417595796</v>
      </c>
      <c r="T1014" s="52">
        <f t="shared" si="717"/>
        <v>1.0072665382703181</v>
      </c>
      <c r="U1014" s="52">
        <f t="shared" si="718"/>
        <v>1.8054352857170162</v>
      </c>
      <c r="V1014" s="52">
        <f t="shared" si="689"/>
        <v>5.0546225567071803E-3</v>
      </c>
      <c r="W1014" s="52">
        <f t="shared" si="719"/>
        <v>4.2582015317955055E-5</v>
      </c>
      <c r="X1014" s="52">
        <f t="shared" si="720"/>
        <v>1.6740578955036711E-7</v>
      </c>
      <c r="Y1014" s="52">
        <f t="shared" si="693"/>
        <v>4167903.7848014985</v>
      </c>
      <c r="Z1014" s="38" t="str">
        <f t="shared" si="721"/>
        <v>S</v>
      </c>
      <c r="AA1014" s="38" t="str">
        <f t="shared" si="722"/>
        <v>S</v>
      </c>
      <c r="AB1014" s="38" t="str">
        <f t="shared" si="723"/>
        <v>U</v>
      </c>
      <c r="AC1014" s="50">
        <f t="shared" si="690"/>
        <v>551599.94801200111</v>
      </c>
      <c r="AD1014" s="50">
        <f t="shared" si="694"/>
        <v>4168064.72882909</v>
      </c>
      <c r="AE1014" s="51">
        <f t="shared" si="695"/>
        <v>10</v>
      </c>
      <c r="AF1014" s="51" t="str">
        <f t="shared" si="696"/>
        <v>S</v>
      </c>
      <c r="AG1014" s="40">
        <f t="shared" si="697"/>
        <v>-122</v>
      </c>
      <c r="AH1014" s="41">
        <f t="shared" si="698"/>
        <v>-24</v>
      </c>
      <c r="AI1014" s="42">
        <f t="shared" si="699"/>
        <v>-53.963999999999999</v>
      </c>
      <c r="AJ1014" s="40">
        <f t="shared" si="700"/>
        <v>37</v>
      </c>
      <c r="AK1014" s="41">
        <f t="shared" si="701"/>
        <v>39</v>
      </c>
      <c r="AL1014" s="42">
        <f t="shared" si="702"/>
        <v>29.88</v>
      </c>
      <c r="AM1014" s="43" t="str">
        <f t="shared" si="703"/>
        <v>-37º -39' -29,88" S</v>
      </c>
      <c r="AN1014" s="43" t="str">
        <f t="shared" si="704"/>
        <v>122º 24' 53,964" W</v>
      </c>
      <c r="AO1014" s="43" t="str">
        <f t="shared" si="705"/>
        <v>10 S 551600 4168065</v>
      </c>
    </row>
    <row r="1015" spans="5:41" x14ac:dyDescent="0.25">
      <c r="E1015" s="53">
        <v>37.648086999999997</v>
      </c>
      <c r="F1015" s="53">
        <v>-122.392959</v>
      </c>
      <c r="G1015" s="52">
        <f t="shared" si="706"/>
        <v>-2.1361601158084267</v>
      </c>
      <c r="H1015" s="52">
        <f t="shared" si="707"/>
        <v>0.65708307522727438</v>
      </c>
      <c r="I1015" s="52">
        <f t="shared" si="708"/>
        <v>10</v>
      </c>
      <c r="J1015" s="52">
        <f t="shared" si="709"/>
        <v>-123</v>
      </c>
      <c r="K1015" s="52">
        <f t="shared" si="710"/>
        <v>1.0594864144598759E-2</v>
      </c>
      <c r="L1015" s="52">
        <f t="shared" si="711"/>
        <v>8.3886158149468672E-3</v>
      </c>
      <c r="M1015" s="52">
        <f t="shared" si="712"/>
        <v>8.3888125890750533E-3</v>
      </c>
      <c r="N1015" s="52">
        <f t="shared" si="713"/>
        <v>2.7144454081917679E-5</v>
      </c>
      <c r="O1015" s="52">
        <f t="shared" si="691"/>
        <v>6383562.5146808382</v>
      </c>
      <c r="P1015" s="52">
        <f t="shared" si="692"/>
        <v>1.4866356107292608E-7</v>
      </c>
      <c r="Q1015" s="52">
        <f t="shared" si="714"/>
        <v>0.96725080560341048</v>
      </c>
      <c r="R1015" s="52">
        <f t="shared" si="715"/>
        <v>0.60638042832709582</v>
      </c>
      <c r="S1015" s="52">
        <f t="shared" si="716"/>
        <v>1.1407084780289796</v>
      </c>
      <c r="T1015" s="52">
        <f t="shared" si="717"/>
        <v>1.0071264656035086</v>
      </c>
      <c r="U1015" s="52">
        <f t="shared" si="718"/>
        <v>1.8052596835997674</v>
      </c>
      <c r="V1015" s="52">
        <f t="shared" si="689"/>
        <v>5.0546225567071803E-3</v>
      </c>
      <c r="W1015" s="52">
        <f t="shared" si="719"/>
        <v>4.2582015317955055E-5</v>
      </c>
      <c r="X1015" s="52">
        <f t="shared" si="720"/>
        <v>1.6740578955036711E-7</v>
      </c>
      <c r="Y1015" s="52">
        <f t="shared" si="693"/>
        <v>4166770.6981213563</v>
      </c>
      <c r="Z1015" s="38" t="str">
        <f t="shared" si="721"/>
        <v>S</v>
      </c>
      <c r="AA1015" s="38" t="str">
        <f t="shared" si="722"/>
        <v>S</v>
      </c>
      <c r="AB1015" s="38" t="str">
        <f t="shared" si="723"/>
        <v>U</v>
      </c>
      <c r="AC1015" s="50">
        <f t="shared" si="690"/>
        <v>553550.51223997201</v>
      </c>
      <c r="AD1015" s="50">
        <f t="shared" si="694"/>
        <v>4166943.9764666753</v>
      </c>
      <c r="AE1015" s="51">
        <f t="shared" si="695"/>
        <v>10</v>
      </c>
      <c r="AF1015" s="51" t="str">
        <f t="shared" si="696"/>
        <v>S</v>
      </c>
      <c r="AG1015" s="40">
        <f t="shared" si="697"/>
        <v>-122</v>
      </c>
      <c r="AH1015" s="41">
        <f t="shared" si="698"/>
        <v>-23</v>
      </c>
      <c r="AI1015" s="42">
        <f t="shared" si="699"/>
        <v>-34.652000000000001</v>
      </c>
      <c r="AJ1015" s="40">
        <f t="shared" si="700"/>
        <v>37</v>
      </c>
      <c r="AK1015" s="41">
        <f t="shared" si="701"/>
        <v>38</v>
      </c>
      <c r="AL1015" s="42">
        <f t="shared" si="702"/>
        <v>53.113</v>
      </c>
      <c r="AM1015" s="43" t="str">
        <f t="shared" si="703"/>
        <v>-37º -38' -53,113" S</v>
      </c>
      <c r="AN1015" s="43" t="str">
        <f t="shared" si="704"/>
        <v>122º 23' 34,652" W</v>
      </c>
      <c r="AO1015" s="43" t="str">
        <f t="shared" si="705"/>
        <v>10 S 553551 4166944</v>
      </c>
    </row>
    <row r="1016" spans="5:41" x14ac:dyDescent="0.25">
      <c r="E1016" s="53">
        <v>37.675094999999999</v>
      </c>
      <c r="F1016" s="53">
        <v>-122.48279599999999</v>
      </c>
      <c r="G1016" s="52">
        <f t="shared" si="706"/>
        <v>-2.1377280672485406</v>
      </c>
      <c r="H1016" s="52">
        <f t="shared" si="707"/>
        <v>0.657554453751653</v>
      </c>
      <c r="I1016" s="52">
        <f t="shared" si="708"/>
        <v>10</v>
      </c>
      <c r="J1016" s="52">
        <f t="shared" si="709"/>
        <v>-123</v>
      </c>
      <c r="K1016" s="52">
        <f t="shared" si="710"/>
        <v>9.0269127044848574E-3</v>
      </c>
      <c r="L1016" s="52">
        <f t="shared" si="711"/>
        <v>7.1446075455086468E-3</v>
      </c>
      <c r="M1016" s="52">
        <f t="shared" si="712"/>
        <v>7.1447291157224037E-3</v>
      </c>
      <c r="N1016" s="52">
        <f t="shared" si="713"/>
        <v>1.9709380126076148E-5</v>
      </c>
      <c r="O1016" s="52">
        <f t="shared" si="691"/>
        <v>6383572.2823979491</v>
      </c>
      <c r="P1016" s="52">
        <f t="shared" si="692"/>
        <v>1.0776037008198527E-7</v>
      </c>
      <c r="Q1016" s="52">
        <f t="shared" si="714"/>
        <v>0.96748966870976794</v>
      </c>
      <c r="R1016" s="52">
        <f t="shared" si="715"/>
        <v>0.60608900134379451</v>
      </c>
      <c r="S1016" s="52">
        <f t="shared" si="716"/>
        <v>1.1412992881065369</v>
      </c>
      <c r="T1016" s="52">
        <f t="shared" si="717"/>
        <v>1.0074967164158513</v>
      </c>
      <c r="U1016" s="52">
        <f t="shared" si="718"/>
        <v>1.8057237436261484</v>
      </c>
      <c r="V1016" s="52">
        <f t="shared" si="689"/>
        <v>5.0546225567071803E-3</v>
      </c>
      <c r="W1016" s="52">
        <f t="shared" si="719"/>
        <v>4.2582015317955055E-5</v>
      </c>
      <c r="X1016" s="52">
        <f t="shared" si="720"/>
        <v>1.6740578955036711E-7</v>
      </c>
      <c r="Y1016" s="52">
        <f t="shared" si="693"/>
        <v>4169767.1192253437</v>
      </c>
      <c r="Z1016" s="38" t="str">
        <f t="shared" si="721"/>
        <v>S</v>
      </c>
      <c r="AA1016" s="38" t="str">
        <f t="shared" si="722"/>
        <v>S</v>
      </c>
      <c r="AB1016" s="38" t="str">
        <f t="shared" si="723"/>
        <v>U</v>
      </c>
      <c r="AC1016" s="50">
        <f t="shared" si="690"/>
        <v>545608.89638664422</v>
      </c>
      <c r="AD1016" s="50">
        <f t="shared" si="694"/>
        <v>4169892.9354915777</v>
      </c>
      <c r="AE1016" s="51">
        <f t="shared" si="695"/>
        <v>10</v>
      </c>
      <c r="AF1016" s="51" t="str">
        <f t="shared" si="696"/>
        <v>S</v>
      </c>
      <c r="AG1016" s="40">
        <f t="shared" si="697"/>
        <v>-122</v>
      </c>
      <c r="AH1016" s="41">
        <f t="shared" si="698"/>
        <v>-28</v>
      </c>
      <c r="AI1016" s="42">
        <f t="shared" si="699"/>
        <v>-58.066000000000003</v>
      </c>
      <c r="AJ1016" s="40">
        <f t="shared" si="700"/>
        <v>37</v>
      </c>
      <c r="AK1016" s="41">
        <f t="shared" si="701"/>
        <v>40</v>
      </c>
      <c r="AL1016" s="42">
        <f t="shared" si="702"/>
        <v>30.341999999999999</v>
      </c>
      <c r="AM1016" s="43" t="str">
        <f t="shared" si="703"/>
        <v>-37º -40' -30,342" S</v>
      </c>
      <c r="AN1016" s="43" t="str">
        <f t="shared" si="704"/>
        <v>122º 28' 58,066" W</v>
      </c>
      <c r="AO1016" s="43" t="str">
        <f t="shared" si="705"/>
        <v>10 S 545609 4169893</v>
      </c>
    </row>
    <row r="1017" spans="5:41" x14ac:dyDescent="0.25">
      <c r="E1017" s="53">
        <v>37.619835999999999</v>
      </c>
      <c r="F1017" s="53">
        <v>-122.410093</v>
      </c>
      <c r="G1017" s="52">
        <f t="shared" si="706"/>
        <v>-2.1364591605224632</v>
      </c>
      <c r="H1017" s="52">
        <f t="shared" si="707"/>
        <v>0.6565900022602934</v>
      </c>
      <c r="I1017" s="52">
        <f t="shared" si="708"/>
        <v>10</v>
      </c>
      <c r="J1017" s="52">
        <f t="shared" si="709"/>
        <v>-123</v>
      </c>
      <c r="K1017" s="52">
        <f t="shared" si="710"/>
        <v>1.0295819430562236E-2</v>
      </c>
      <c r="L1017" s="52">
        <f t="shared" si="711"/>
        <v>8.1549517067722489E-3</v>
      </c>
      <c r="M1017" s="52">
        <f t="shared" si="712"/>
        <v>8.1551324908822696E-3</v>
      </c>
      <c r="N1017" s="52">
        <f t="shared" si="713"/>
        <v>2.5627068839906286E-5</v>
      </c>
      <c r="O1017" s="52">
        <f t="shared" si="691"/>
        <v>6383552.3000538228</v>
      </c>
      <c r="P1017" s="52">
        <f t="shared" si="692"/>
        <v>1.4060339670269407E-7</v>
      </c>
      <c r="Q1017" s="52">
        <f t="shared" si="714"/>
        <v>0.96700002926572548</v>
      </c>
      <c r="R1017" s="52">
        <f t="shared" si="715"/>
        <v>0.60668434077360689</v>
      </c>
      <c r="S1017" s="52">
        <f t="shared" si="716"/>
        <v>1.140090016893156</v>
      </c>
      <c r="T1017" s="52">
        <f t="shared" si="717"/>
        <v>1.0067385978632688</v>
      </c>
      <c r="U1017" s="52">
        <f t="shared" si="718"/>
        <v>1.8047731812718022</v>
      </c>
      <c r="V1017" s="52">
        <f t="shared" si="689"/>
        <v>5.0546225567071803E-3</v>
      </c>
      <c r="W1017" s="52">
        <f t="shared" si="719"/>
        <v>4.2582015317955055E-5</v>
      </c>
      <c r="X1017" s="52">
        <f t="shared" si="720"/>
        <v>1.6740578955036711E-7</v>
      </c>
      <c r="Y1017" s="52">
        <f t="shared" si="693"/>
        <v>4163636.3862458984</v>
      </c>
      <c r="Z1017" s="38" t="str">
        <f t="shared" si="721"/>
        <v>S</v>
      </c>
      <c r="AA1017" s="38" t="str">
        <f t="shared" si="722"/>
        <v>S</v>
      </c>
      <c r="AB1017" s="38" t="str">
        <f t="shared" si="723"/>
        <v>U</v>
      </c>
      <c r="AC1017" s="50">
        <f t="shared" si="690"/>
        <v>552058.71720929258</v>
      </c>
      <c r="AD1017" s="50">
        <f t="shared" si="694"/>
        <v>4163799.9780031368</v>
      </c>
      <c r="AE1017" s="51">
        <f t="shared" si="695"/>
        <v>10</v>
      </c>
      <c r="AF1017" s="51" t="str">
        <f t="shared" si="696"/>
        <v>S</v>
      </c>
      <c r="AG1017" s="40">
        <f t="shared" si="697"/>
        <v>-122</v>
      </c>
      <c r="AH1017" s="41">
        <f t="shared" si="698"/>
        <v>-24</v>
      </c>
      <c r="AI1017" s="42">
        <f t="shared" si="699"/>
        <v>-36.335000000000001</v>
      </c>
      <c r="AJ1017" s="40">
        <f t="shared" si="700"/>
        <v>37</v>
      </c>
      <c r="AK1017" s="41">
        <f t="shared" si="701"/>
        <v>37</v>
      </c>
      <c r="AL1017" s="42">
        <f t="shared" si="702"/>
        <v>11.41</v>
      </c>
      <c r="AM1017" s="43" t="str">
        <f t="shared" si="703"/>
        <v>-37º -37' -11,41" S</v>
      </c>
      <c r="AN1017" s="43" t="str">
        <f t="shared" si="704"/>
        <v>122º 24' 36,335" W</v>
      </c>
      <c r="AO1017" s="43" t="str">
        <f t="shared" si="705"/>
        <v>10 S 552059 4163800</v>
      </c>
    </row>
    <row r="1018" spans="5:41" x14ac:dyDescent="0.25">
      <c r="E1018" s="53">
        <v>37.624512000000003</v>
      </c>
      <c r="F1018" s="53">
        <v>-122.38014200000001</v>
      </c>
      <c r="G1018" s="52">
        <f t="shared" si="706"/>
        <v>-2.1359364169581982</v>
      </c>
      <c r="H1018" s="52">
        <f t="shared" si="707"/>
        <v>0.65667161385611672</v>
      </c>
      <c r="I1018" s="52">
        <f t="shared" si="708"/>
        <v>10</v>
      </c>
      <c r="J1018" s="52">
        <f t="shared" si="709"/>
        <v>-123</v>
      </c>
      <c r="K1018" s="52">
        <f t="shared" si="710"/>
        <v>1.0818562994827197E-2</v>
      </c>
      <c r="L1018" s="52">
        <f t="shared" si="711"/>
        <v>8.5684435244370478E-3</v>
      </c>
      <c r="M1018" s="52">
        <f t="shared" si="712"/>
        <v>8.5686532269779493E-3</v>
      </c>
      <c r="N1018" s="52">
        <f t="shared" si="713"/>
        <v>2.8296715619657853E-5</v>
      </c>
      <c r="O1018" s="52">
        <f t="shared" si="691"/>
        <v>6383553.9905543532</v>
      </c>
      <c r="P1018" s="52">
        <f t="shared" si="692"/>
        <v>1.5520448636467474E-7</v>
      </c>
      <c r="Q1018" s="52">
        <f t="shared" si="714"/>
        <v>0.96704160177877541</v>
      </c>
      <c r="R1018" s="52">
        <f t="shared" si="715"/>
        <v>0.6066341038432177</v>
      </c>
      <c r="S1018" s="52">
        <f t="shared" si="716"/>
        <v>1.1401924147455045</v>
      </c>
      <c r="T1018" s="52">
        <f t="shared" si="717"/>
        <v>1.0068028370199329</v>
      </c>
      <c r="U1018" s="52">
        <f t="shared" si="718"/>
        <v>1.8048537819711277</v>
      </c>
      <c r="V1018" s="52">
        <f t="shared" si="689"/>
        <v>5.0546225567071803E-3</v>
      </c>
      <c r="W1018" s="52">
        <f t="shared" si="719"/>
        <v>4.2582015317955055E-5</v>
      </c>
      <c r="X1018" s="52">
        <f t="shared" si="720"/>
        <v>1.6740578955036711E-7</v>
      </c>
      <c r="Y1018" s="52">
        <f t="shared" si="693"/>
        <v>4164155.1648015343</v>
      </c>
      <c r="Z1018" s="38" t="str">
        <f t="shared" si="721"/>
        <v>S</v>
      </c>
      <c r="AA1018" s="38" t="str">
        <f t="shared" si="722"/>
        <v>S</v>
      </c>
      <c r="AB1018" s="38" t="str">
        <f t="shared" si="723"/>
        <v>U</v>
      </c>
      <c r="AC1018" s="50">
        <f t="shared" si="690"/>
        <v>554698.463330567</v>
      </c>
      <c r="AD1018" s="50">
        <f t="shared" si="694"/>
        <v>4164335.7984414827</v>
      </c>
      <c r="AE1018" s="51">
        <f t="shared" si="695"/>
        <v>10</v>
      </c>
      <c r="AF1018" s="51" t="str">
        <f t="shared" si="696"/>
        <v>S</v>
      </c>
      <c r="AG1018" s="40">
        <f t="shared" si="697"/>
        <v>-122</v>
      </c>
      <c r="AH1018" s="41">
        <f t="shared" si="698"/>
        <v>-22</v>
      </c>
      <c r="AI1018" s="42">
        <f t="shared" si="699"/>
        <v>-48.511000000000003</v>
      </c>
      <c r="AJ1018" s="40">
        <f t="shared" si="700"/>
        <v>37</v>
      </c>
      <c r="AK1018" s="41">
        <f t="shared" si="701"/>
        <v>37</v>
      </c>
      <c r="AL1018" s="42">
        <f t="shared" si="702"/>
        <v>28.242999999999999</v>
      </c>
      <c r="AM1018" s="43" t="str">
        <f t="shared" si="703"/>
        <v>-37º -37' -28,243" S</v>
      </c>
      <c r="AN1018" s="43" t="str">
        <f t="shared" si="704"/>
        <v>122º 22' 48,511" W</v>
      </c>
      <c r="AO1018" s="43" t="str">
        <f t="shared" si="705"/>
        <v>10 S 554698 4164336</v>
      </c>
    </row>
    <row r="1019" spans="5:41" x14ac:dyDescent="0.25">
      <c r="E1019" s="53">
        <v>37.654454000000001</v>
      </c>
      <c r="F1019" s="53">
        <v>-122.40024200000001</v>
      </c>
      <c r="G1019" s="52">
        <f t="shared" si="706"/>
        <v>-2.1362872281378493</v>
      </c>
      <c r="H1019" s="52">
        <f t="shared" si="707"/>
        <v>0.65719420034074894</v>
      </c>
      <c r="I1019" s="52">
        <f t="shared" si="708"/>
        <v>10</v>
      </c>
      <c r="J1019" s="52">
        <f t="shared" si="709"/>
        <v>-123</v>
      </c>
      <c r="K1019" s="52">
        <f t="shared" si="710"/>
        <v>1.0467751815176118E-2</v>
      </c>
      <c r="L1019" s="52">
        <f t="shared" si="711"/>
        <v>8.2872661905334863E-3</v>
      </c>
      <c r="M1019" s="52">
        <f t="shared" si="712"/>
        <v>8.2874559181313982E-3</v>
      </c>
      <c r="N1019" s="52">
        <f t="shared" si="713"/>
        <v>2.6498556043086374E-5</v>
      </c>
      <c r="O1019" s="52">
        <f t="shared" si="691"/>
        <v>6383564.8171495833</v>
      </c>
      <c r="P1019" s="52">
        <f t="shared" si="692"/>
        <v>1.4506797221787682E-7</v>
      </c>
      <c r="Q1019" s="52">
        <f t="shared" si="714"/>
        <v>0.96730719383010511</v>
      </c>
      <c r="R1019" s="52">
        <f t="shared" si="715"/>
        <v>0.60631180386938999</v>
      </c>
      <c r="S1019" s="52">
        <f t="shared" si="716"/>
        <v>1.1408477972558015</v>
      </c>
      <c r="T1019" s="52">
        <f t="shared" si="717"/>
        <v>1.0072137989091985</v>
      </c>
      <c r="U1019" s="52">
        <f t="shared" si="718"/>
        <v>1.8053691746797194</v>
      </c>
      <c r="V1019" s="52">
        <f t="shared" si="689"/>
        <v>5.0546225567071803E-3</v>
      </c>
      <c r="W1019" s="52">
        <f t="shared" si="719"/>
        <v>4.2582015317955055E-5</v>
      </c>
      <c r="X1019" s="52">
        <f t="shared" si="720"/>
        <v>1.6740578955036711E-7</v>
      </c>
      <c r="Y1019" s="52">
        <f t="shared" si="693"/>
        <v>4167477.0880689416</v>
      </c>
      <c r="Z1019" s="38" t="str">
        <f t="shared" si="721"/>
        <v>S</v>
      </c>
      <c r="AA1019" s="38" t="str">
        <f t="shared" si="722"/>
        <v>S</v>
      </c>
      <c r="AB1019" s="38" t="str">
        <f t="shared" si="723"/>
        <v>U</v>
      </c>
      <c r="AC1019" s="50">
        <f t="shared" si="690"/>
        <v>552903.51458086341</v>
      </c>
      <c r="AD1019" s="50">
        <f t="shared" si="694"/>
        <v>4167646.2433435423</v>
      </c>
      <c r="AE1019" s="51">
        <f t="shared" si="695"/>
        <v>10</v>
      </c>
      <c r="AF1019" s="51" t="str">
        <f t="shared" si="696"/>
        <v>S</v>
      </c>
      <c r="AG1019" s="40">
        <f t="shared" si="697"/>
        <v>-122</v>
      </c>
      <c r="AH1019" s="41">
        <f t="shared" si="698"/>
        <v>-24</v>
      </c>
      <c r="AI1019" s="42">
        <f t="shared" si="699"/>
        <v>-0.871</v>
      </c>
      <c r="AJ1019" s="40">
        <f t="shared" si="700"/>
        <v>37</v>
      </c>
      <c r="AK1019" s="41">
        <f t="shared" si="701"/>
        <v>39</v>
      </c>
      <c r="AL1019" s="42">
        <f t="shared" si="702"/>
        <v>16.033999999999999</v>
      </c>
      <c r="AM1019" s="43" t="str">
        <f t="shared" si="703"/>
        <v>-37º -39' -16,034" S</v>
      </c>
      <c r="AN1019" s="43" t="str">
        <f t="shared" si="704"/>
        <v>122º 24' 0,871" W</v>
      </c>
      <c r="AO1019" s="43" t="str">
        <f t="shared" si="705"/>
        <v>10 S 552904 4167646</v>
      </c>
    </row>
    <row r="1020" spans="5:41" x14ac:dyDescent="0.25">
      <c r="E1020" s="53">
        <v>37.615127999999999</v>
      </c>
      <c r="F1020" s="53">
        <v>-122.384981</v>
      </c>
      <c r="G1020" s="52">
        <f t="shared" si="706"/>
        <v>-2.1360208734407022</v>
      </c>
      <c r="H1020" s="52">
        <f t="shared" si="707"/>
        <v>0.65650783215910957</v>
      </c>
      <c r="I1020" s="52">
        <f t="shared" si="708"/>
        <v>10</v>
      </c>
      <c r="J1020" s="52">
        <f t="shared" si="709"/>
        <v>-123</v>
      </c>
      <c r="K1020" s="52">
        <f t="shared" si="710"/>
        <v>1.0734106512323205E-2</v>
      </c>
      <c r="L1020" s="52">
        <f t="shared" si="711"/>
        <v>8.5026285907931834E-3</v>
      </c>
      <c r="M1020" s="52">
        <f t="shared" si="712"/>
        <v>8.5028334979892189E-3</v>
      </c>
      <c r="N1020" s="52">
        <f t="shared" si="713"/>
        <v>2.7854220880696445E-5</v>
      </c>
      <c r="O1020" s="52">
        <f t="shared" si="691"/>
        <v>6383550.5980592268</v>
      </c>
      <c r="P1020" s="52">
        <f t="shared" si="692"/>
        <v>1.5286783626968187E-7</v>
      </c>
      <c r="Q1020" s="52">
        <f t="shared" si="714"/>
        <v>0.96695814622532383</v>
      </c>
      <c r="R1020" s="52">
        <f t="shared" si="715"/>
        <v>0.60673489522187718</v>
      </c>
      <c r="S1020" s="52">
        <f t="shared" si="716"/>
        <v>1.1399869052717715</v>
      </c>
      <c r="T1020" s="52">
        <f t="shared" si="717"/>
        <v>1.0066739027592979</v>
      </c>
      <c r="U1020" s="52">
        <f t="shared" si="718"/>
        <v>1.8046919982503893</v>
      </c>
      <c r="V1020" s="52">
        <f t="shared" si="689"/>
        <v>5.0546225567071803E-3</v>
      </c>
      <c r="W1020" s="52">
        <f t="shared" si="719"/>
        <v>4.2582015317955055E-5</v>
      </c>
      <c r="X1020" s="52">
        <f t="shared" si="720"/>
        <v>1.6740578955036711E-7</v>
      </c>
      <c r="Y1020" s="52">
        <f t="shared" si="693"/>
        <v>4163114.0578684546</v>
      </c>
      <c r="Z1020" s="38" t="str">
        <f t="shared" si="721"/>
        <v>S</v>
      </c>
      <c r="AA1020" s="38" t="str">
        <f t="shared" si="722"/>
        <v>S</v>
      </c>
      <c r="AB1020" s="38" t="str">
        <f t="shared" si="723"/>
        <v>U</v>
      </c>
      <c r="AC1020" s="50">
        <f t="shared" si="690"/>
        <v>554278.27062708756</v>
      </c>
      <c r="AD1020" s="50">
        <f t="shared" si="694"/>
        <v>4163291.8667239975</v>
      </c>
      <c r="AE1020" s="51">
        <f t="shared" si="695"/>
        <v>10</v>
      </c>
      <c r="AF1020" s="51" t="str">
        <f t="shared" si="696"/>
        <v>S</v>
      </c>
      <c r="AG1020" s="40">
        <f t="shared" si="697"/>
        <v>-122</v>
      </c>
      <c r="AH1020" s="41">
        <f t="shared" si="698"/>
        <v>-23</v>
      </c>
      <c r="AI1020" s="42">
        <f t="shared" si="699"/>
        <v>-5.9320000000000004</v>
      </c>
      <c r="AJ1020" s="40">
        <f t="shared" si="700"/>
        <v>37</v>
      </c>
      <c r="AK1020" s="41">
        <f t="shared" si="701"/>
        <v>36</v>
      </c>
      <c r="AL1020" s="42">
        <f t="shared" si="702"/>
        <v>54.460999999999999</v>
      </c>
      <c r="AM1020" s="43" t="str">
        <f t="shared" si="703"/>
        <v>-37º -36' -54,461" S</v>
      </c>
      <c r="AN1020" s="43" t="str">
        <f t="shared" si="704"/>
        <v>122º 23' 5,932" W</v>
      </c>
      <c r="AO1020" s="43" t="str">
        <f t="shared" si="705"/>
        <v>10 S 554278 4163292</v>
      </c>
    </row>
    <row r="1021" spans="5:41" x14ac:dyDescent="0.25">
      <c r="E1021" s="53">
        <v>37.605514526367003</v>
      </c>
      <c r="F1021" s="53">
        <v>-122.38014221191</v>
      </c>
      <c r="G1021" s="52">
        <f t="shared" si="706"/>
        <v>-2.1359364206567255</v>
      </c>
      <c r="H1021" s="52">
        <f t="shared" si="707"/>
        <v>0.65634004539166013</v>
      </c>
      <c r="I1021" s="52">
        <f t="shared" si="708"/>
        <v>10</v>
      </c>
      <c r="J1021" s="52">
        <f t="shared" si="709"/>
        <v>-123</v>
      </c>
      <c r="K1021" s="52">
        <f t="shared" si="710"/>
        <v>1.0818559296299934E-2</v>
      </c>
      <c r="L1021" s="52">
        <f t="shared" si="711"/>
        <v>8.5706299446757939E-3</v>
      </c>
      <c r="M1021" s="52">
        <f t="shared" si="712"/>
        <v>8.5708398077925189E-3</v>
      </c>
      <c r="N1021" s="52">
        <f t="shared" si="713"/>
        <v>2.8291749936570909E-5</v>
      </c>
      <c r="O1021" s="52">
        <f t="shared" si="691"/>
        <v>6383547.1229144139</v>
      </c>
      <c r="P1021" s="52">
        <f t="shared" si="692"/>
        <v>1.5536307199051493E-7</v>
      </c>
      <c r="Q1021" s="52">
        <f t="shared" si="714"/>
        <v>0.96687254228470398</v>
      </c>
      <c r="R1021" s="52">
        <f t="shared" si="715"/>
        <v>0.60683804267227881</v>
      </c>
      <c r="S1021" s="52">
        <f t="shared" si="716"/>
        <v>1.1397763165340122</v>
      </c>
      <c r="T1021" s="52">
        <f t="shared" si="717"/>
        <v>1.006541748068579</v>
      </c>
      <c r="U1021" s="52">
        <f t="shared" si="718"/>
        <v>1.8045261312381065</v>
      </c>
      <c r="V1021" s="52">
        <f t="shared" si="689"/>
        <v>5.0546225567071803E-3</v>
      </c>
      <c r="W1021" s="52">
        <f t="shared" si="719"/>
        <v>4.2582015317955055E-5</v>
      </c>
      <c r="X1021" s="52">
        <f t="shared" si="720"/>
        <v>1.6740578955036711E-7</v>
      </c>
      <c r="Y1021" s="52">
        <f t="shared" si="693"/>
        <v>4162047.4937274898</v>
      </c>
      <c r="Z1021" s="38" t="str">
        <f t="shared" si="721"/>
        <v>S</v>
      </c>
      <c r="AA1021" s="38" t="str">
        <f t="shared" si="722"/>
        <v>S</v>
      </c>
      <c r="AB1021" s="38" t="str">
        <f t="shared" si="723"/>
        <v>U</v>
      </c>
      <c r="AC1021" s="50">
        <f t="shared" si="690"/>
        <v>554712.36262942106</v>
      </c>
      <c r="AD1021" s="50">
        <f t="shared" si="694"/>
        <v>4162228.0954744583</v>
      </c>
      <c r="AE1021" s="51">
        <f t="shared" si="695"/>
        <v>10</v>
      </c>
      <c r="AF1021" s="51" t="str">
        <f t="shared" si="696"/>
        <v>S</v>
      </c>
      <c r="AG1021" s="40">
        <f t="shared" si="697"/>
        <v>-122</v>
      </c>
      <c r="AH1021" s="41">
        <f t="shared" si="698"/>
        <v>-22</v>
      </c>
      <c r="AI1021" s="42">
        <f t="shared" si="699"/>
        <v>-48.512</v>
      </c>
      <c r="AJ1021" s="40">
        <f t="shared" si="700"/>
        <v>37</v>
      </c>
      <c r="AK1021" s="41">
        <f t="shared" si="701"/>
        <v>36</v>
      </c>
      <c r="AL1021" s="42">
        <f t="shared" si="702"/>
        <v>19.852</v>
      </c>
      <c r="AM1021" s="43" t="str">
        <f t="shared" si="703"/>
        <v>-37º -36' -19,852" S</v>
      </c>
      <c r="AN1021" s="43" t="str">
        <f t="shared" si="704"/>
        <v>122º 22' 48,512" W</v>
      </c>
      <c r="AO1021" s="43" t="str">
        <f t="shared" si="705"/>
        <v>10 S 554712 4162228</v>
      </c>
    </row>
    <row r="1022" spans="5:41" x14ac:dyDescent="0.25">
      <c r="E1022" s="53">
        <v>37.698045</v>
      </c>
      <c r="F1022" s="53">
        <v>-122.47331200000001</v>
      </c>
      <c r="G1022" s="52">
        <f t="shared" si="706"/>
        <v>-2.1375625402222815</v>
      </c>
      <c r="H1022" s="52">
        <f t="shared" si="707"/>
        <v>0.65795500681498575</v>
      </c>
      <c r="I1022" s="52">
        <f t="shared" si="708"/>
        <v>10</v>
      </c>
      <c r="J1022" s="52">
        <f t="shared" si="709"/>
        <v>-123</v>
      </c>
      <c r="K1022" s="52">
        <f t="shared" si="710"/>
        <v>9.1924397307439065E-3</v>
      </c>
      <c r="L1022" s="52">
        <f t="shared" si="711"/>
        <v>7.2733640104554551E-3</v>
      </c>
      <c r="M1022" s="52">
        <f t="shared" si="712"/>
        <v>7.2734922726009421E-3</v>
      </c>
      <c r="N1022" s="52">
        <f t="shared" si="713"/>
        <v>2.0443118978419328E-5</v>
      </c>
      <c r="O1022" s="52">
        <f t="shared" si="691"/>
        <v>6383580.5844258759</v>
      </c>
      <c r="P1022" s="52">
        <f t="shared" si="692"/>
        <v>1.1161041749197392E-7</v>
      </c>
      <c r="Q1022" s="52">
        <f t="shared" si="714"/>
        <v>0.96769196641730637</v>
      </c>
      <c r="R1022" s="52">
        <f t="shared" si="715"/>
        <v>0.60584068199458452</v>
      </c>
      <c r="S1022" s="52">
        <f t="shared" si="716"/>
        <v>1.141800990023639</v>
      </c>
      <c r="T1022" s="52">
        <f t="shared" si="717"/>
        <v>1.0078109130163755</v>
      </c>
      <c r="U1022" s="52">
        <f t="shared" si="718"/>
        <v>1.8061172821141094</v>
      </c>
      <c r="V1022" s="52">
        <f t="shared" si="689"/>
        <v>5.0546225567071803E-3</v>
      </c>
      <c r="W1022" s="52">
        <f t="shared" si="719"/>
        <v>4.2582015317955055E-5</v>
      </c>
      <c r="X1022" s="52">
        <f t="shared" si="720"/>
        <v>1.6740578955036711E-7</v>
      </c>
      <c r="Y1022" s="52">
        <f t="shared" si="693"/>
        <v>4172313.3335443293</v>
      </c>
      <c r="Z1022" s="38" t="str">
        <f t="shared" si="721"/>
        <v>S</v>
      </c>
      <c r="AA1022" s="38" t="str">
        <f t="shared" si="722"/>
        <v>S</v>
      </c>
      <c r="AB1022" s="38" t="str">
        <f t="shared" si="723"/>
        <v>U</v>
      </c>
      <c r="AC1022" s="50">
        <f t="shared" si="690"/>
        <v>546430.92577973858</v>
      </c>
      <c r="AD1022" s="50">
        <f t="shared" si="694"/>
        <v>4172443.8338562902</v>
      </c>
      <c r="AE1022" s="51">
        <f t="shared" si="695"/>
        <v>10</v>
      </c>
      <c r="AF1022" s="51" t="str">
        <f t="shared" si="696"/>
        <v>S</v>
      </c>
      <c r="AG1022" s="40">
        <f t="shared" si="697"/>
        <v>-122</v>
      </c>
      <c r="AH1022" s="41">
        <f t="shared" si="698"/>
        <v>-28</v>
      </c>
      <c r="AI1022" s="42">
        <f t="shared" si="699"/>
        <v>-23.922999999999998</v>
      </c>
      <c r="AJ1022" s="40">
        <f t="shared" si="700"/>
        <v>37</v>
      </c>
      <c r="AK1022" s="41">
        <f t="shared" si="701"/>
        <v>41</v>
      </c>
      <c r="AL1022" s="42">
        <f t="shared" si="702"/>
        <v>52.962000000000003</v>
      </c>
      <c r="AM1022" s="43" t="str">
        <f t="shared" si="703"/>
        <v>-37º -41' -52,962" S</v>
      </c>
      <c r="AN1022" s="43" t="str">
        <f t="shared" si="704"/>
        <v>122º 28' 23,923" W</v>
      </c>
      <c r="AO1022" s="43" t="str">
        <f t="shared" si="705"/>
        <v>10 S 546431 4172444</v>
      </c>
    </row>
    <row r="1023" spans="5:41" x14ac:dyDescent="0.25">
      <c r="E1023" s="53">
        <v>37.601238000000002</v>
      </c>
      <c r="F1023" s="53">
        <v>-122.38144</v>
      </c>
      <c r="G1023" s="52">
        <f t="shared" si="706"/>
        <v>-2.1359590713318894</v>
      </c>
      <c r="H1023" s="52">
        <f t="shared" si="707"/>
        <v>0.65626540592600757</v>
      </c>
      <c r="I1023" s="52">
        <f t="shared" si="708"/>
        <v>10</v>
      </c>
      <c r="J1023" s="52">
        <f t="shared" si="709"/>
        <v>-123</v>
      </c>
      <c r="K1023" s="52">
        <f t="shared" si="710"/>
        <v>1.0795908621135997E-2</v>
      </c>
      <c r="L1023" s="52">
        <f t="shared" si="711"/>
        <v>8.553178111039509E-3</v>
      </c>
      <c r="M1023" s="52">
        <f t="shared" si="712"/>
        <v>8.5533866947344588E-3</v>
      </c>
      <c r="N1023" s="52">
        <f t="shared" si="713"/>
        <v>2.8172292124262199E-5</v>
      </c>
      <c r="O1023" s="52">
        <f t="shared" si="691"/>
        <v>6383545.5771068772</v>
      </c>
      <c r="P1023" s="52">
        <f t="shared" si="692"/>
        <v>1.5474876437564415E-7</v>
      </c>
      <c r="Q1023" s="52">
        <f t="shared" si="714"/>
        <v>0.9668344266246659</v>
      </c>
      <c r="R1023" s="52">
        <f t="shared" si="715"/>
        <v>0.60688389216710636</v>
      </c>
      <c r="S1023" s="52">
        <f t="shared" si="716"/>
        <v>1.1396826192383405</v>
      </c>
      <c r="T1023" s="52">
        <f t="shared" si="717"/>
        <v>1.006482937470532</v>
      </c>
      <c r="U1023" s="52">
        <f t="shared" si="718"/>
        <v>1.8044523044233263</v>
      </c>
      <c r="V1023" s="52">
        <f t="shared" si="689"/>
        <v>5.0546225567071803E-3</v>
      </c>
      <c r="W1023" s="52">
        <f t="shared" si="719"/>
        <v>4.2582015317955055E-5</v>
      </c>
      <c r="X1023" s="52">
        <f t="shared" si="720"/>
        <v>1.6740578955036711E-7</v>
      </c>
      <c r="Y1023" s="52">
        <f t="shared" si="693"/>
        <v>4161573.0362666659</v>
      </c>
      <c r="Z1023" s="38" t="str">
        <f t="shared" si="721"/>
        <v>S</v>
      </c>
      <c r="AA1023" s="38" t="str">
        <f t="shared" si="722"/>
        <v>S</v>
      </c>
      <c r="AB1023" s="38" t="str">
        <f t="shared" si="723"/>
        <v>U</v>
      </c>
      <c r="AC1023" s="50">
        <f t="shared" si="690"/>
        <v>554600.93662093265</v>
      </c>
      <c r="AD1023" s="50">
        <f t="shared" si="694"/>
        <v>4161752.8754052827</v>
      </c>
      <c r="AE1023" s="51">
        <f t="shared" si="695"/>
        <v>10</v>
      </c>
      <c r="AF1023" s="51" t="str">
        <f t="shared" si="696"/>
        <v>S</v>
      </c>
      <c r="AG1023" s="40">
        <f t="shared" si="697"/>
        <v>-122</v>
      </c>
      <c r="AH1023" s="41">
        <f t="shared" si="698"/>
        <v>-22</v>
      </c>
      <c r="AI1023" s="42">
        <f t="shared" si="699"/>
        <v>-53.183999999999997</v>
      </c>
      <c r="AJ1023" s="40">
        <f t="shared" si="700"/>
        <v>37</v>
      </c>
      <c r="AK1023" s="41">
        <f t="shared" si="701"/>
        <v>36</v>
      </c>
      <c r="AL1023" s="42">
        <f t="shared" si="702"/>
        <v>4.4569999999999999</v>
      </c>
      <c r="AM1023" s="43" t="str">
        <f t="shared" si="703"/>
        <v>-37º -36' -4,457" S</v>
      </c>
      <c r="AN1023" s="43" t="str">
        <f t="shared" si="704"/>
        <v>122º 22' 53,184" W</v>
      </c>
      <c r="AO1023" s="43" t="str">
        <f t="shared" si="705"/>
        <v>10 S 554601 4161753</v>
      </c>
    </row>
    <row r="1024" spans="5:41" x14ac:dyDescent="0.25">
      <c r="E1024" s="53">
        <v>37.623424999999997</v>
      </c>
      <c r="F1024" s="53">
        <v>-122.42186100000001</v>
      </c>
      <c r="G1024" s="52">
        <f t="shared" si="706"/>
        <v>-2.1366645508688378</v>
      </c>
      <c r="H1024" s="52">
        <f t="shared" si="707"/>
        <v>0.65665264212714747</v>
      </c>
      <c r="I1024" s="52">
        <f t="shared" si="708"/>
        <v>10</v>
      </c>
      <c r="J1024" s="52">
        <f t="shared" si="709"/>
        <v>-123</v>
      </c>
      <c r="K1024" s="52">
        <f t="shared" si="710"/>
        <v>1.0090429084187669E-2</v>
      </c>
      <c r="L1024" s="52">
        <f t="shared" si="711"/>
        <v>7.9918890767007918E-3</v>
      </c>
      <c r="M1024" s="52">
        <f t="shared" si="712"/>
        <v>7.9920592313152163E-3</v>
      </c>
      <c r="N1024" s="52">
        <f t="shared" si="713"/>
        <v>2.4615591785903668E-5</v>
      </c>
      <c r="O1024" s="52">
        <f t="shared" si="691"/>
        <v>6383553.5975678358</v>
      </c>
      <c r="P1024" s="52">
        <f t="shared" si="692"/>
        <v>1.3502345771573476E-7</v>
      </c>
      <c r="Q1024" s="52">
        <f t="shared" si="714"/>
        <v>0.9670319399792936</v>
      </c>
      <c r="R1024" s="52">
        <f t="shared" si="715"/>
        <v>0.60664578442305228</v>
      </c>
      <c r="S1024" s="52">
        <f t="shared" si="716"/>
        <v>1.1401686121167942</v>
      </c>
      <c r="T1024" s="52">
        <f t="shared" si="717"/>
        <v>1.0067879051933588</v>
      </c>
      <c r="U1024" s="52">
        <f t="shared" si="718"/>
        <v>1.8048350479524975</v>
      </c>
      <c r="V1024" s="52">
        <f t="shared" si="689"/>
        <v>5.0546225567071803E-3</v>
      </c>
      <c r="W1024" s="52">
        <f t="shared" si="719"/>
        <v>4.2582015317955055E-5</v>
      </c>
      <c r="X1024" s="52">
        <f t="shared" si="720"/>
        <v>1.6740578955036711E-7</v>
      </c>
      <c r="Y1024" s="52">
        <f t="shared" si="693"/>
        <v>4164034.5676112198</v>
      </c>
      <c r="Z1024" s="38" t="str">
        <f t="shared" si="721"/>
        <v>S</v>
      </c>
      <c r="AA1024" s="38" t="str">
        <f t="shared" si="722"/>
        <v>S</v>
      </c>
      <c r="AB1024" s="38" t="str">
        <f t="shared" si="723"/>
        <v>U</v>
      </c>
      <c r="AC1024" s="50">
        <f t="shared" si="690"/>
        <v>551017.7407542346</v>
      </c>
      <c r="AD1024" s="50">
        <f t="shared" si="694"/>
        <v>4164191.7025819379</v>
      </c>
      <c r="AE1024" s="51">
        <f t="shared" si="695"/>
        <v>10</v>
      </c>
      <c r="AF1024" s="51" t="str">
        <f t="shared" si="696"/>
        <v>S</v>
      </c>
      <c r="AG1024" s="40">
        <f t="shared" si="697"/>
        <v>-122</v>
      </c>
      <c r="AH1024" s="41">
        <f t="shared" si="698"/>
        <v>-25</v>
      </c>
      <c r="AI1024" s="42">
        <f t="shared" si="699"/>
        <v>-18.7</v>
      </c>
      <c r="AJ1024" s="40">
        <f t="shared" si="700"/>
        <v>37</v>
      </c>
      <c r="AK1024" s="41">
        <f t="shared" si="701"/>
        <v>37</v>
      </c>
      <c r="AL1024" s="42">
        <f t="shared" si="702"/>
        <v>24.33</v>
      </c>
      <c r="AM1024" s="43" t="str">
        <f t="shared" si="703"/>
        <v>-37º -37' -24,33" S</v>
      </c>
      <c r="AN1024" s="43" t="str">
        <f t="shared" si="704"/>
        <v>122º 25' 18,7" W</v>
      </c>
      <c r="AO1024" s="43" t="str">
        <f t="shared" si="705"/>
        <v>10 S 551018 4164192</v>
      </c>
    </row>
    <row r="1025" spans="5:41" x14ac:dyDescent="0.25">
      <c r="E1025" s="53">
        <v>37.624152000000002</v>
      </c>
      <c r="F1025" s="53">
        <v>-122.429973</v>
      </c>
      <c r="G1025" s="52">
        <f t="shared" si="706"/>
        <v>-2.1368061319777598</v>
      </c>
      <c r="H1025" s="52">
        <f t="shared" si="707"/>
        <v>0.65666533067080957</v>
      </c>
      <c r="I1025" s="52">
        <f t="shared" si="708"/>
        <v>10</v>
      </c>
      <c r="J1025" s="52">
        <f t="shared" si="709"/>
        <v>-123</v>
      </c>
      <c r="K1025" s="52">
        <f t="shared" si="710"/>
        <v>9.9488479752656289E-3</v>
      </c>
      <c r="L1025" s="52">
        <f t="shared" si="711"/>
        <v>7.8796797239430831E-3</v>
      </c>
      <c r="M1025" s="52">
        <f t="shared" si="712"/>
        <v>7.8798428114229043E-3</v>
      </c>
      <c r="N1025" s="52">
        <f t="shared" si="713"/>
        <v>2.3929808293576826E-5</v>
      </c>
      <c r="O1025" s="52">
        <f t="shared" si="691"/>
        <v>6383553.8604019824</v>
      </c>
      <c r="P1025" s="52">
        <f t="shared" si="692"/>
        <v>1.3125578423956445E-7</v>
      </c>
      <c r="Q1025" s="52">
        <f t="shared" si="714"/>
        <v>0.96703840207297453</v>
      </c>
      <c r="R1025" s="52">
        <f t="shared" si="715"/>
        <v>0.60663797245214302</v>
      </c>
      <c r="S1025" s="52">
        <f t="shared" si="716"/>
        <v>1.1401845317072969</v>
      </c>
      <c r="T1025" s="52">
        <f t="shared" si="717"/>
        <v>1.0067978918935085</v>
      </c>
      <c r="U1025" s="52">
        <f t="shared" si="718"/>
        <v>1.8048475776943735</v>
      </c>
      <c r="V1025" s="52">
        <f t="shared" si="689"/>
        <v>5.0546225567071803E-3</v>
      </c>
      <c r="W1025" s="52">
        <f t="shared" si="719"/>
        <v>4.2582015317955055E-5</v>
      </c>
      <c r="X1025" s="52">
        <f t="shared" si="720"/>
        <v>1.6740578955036711E-7</v>
      </c>
      <c r="Y1025" s="52">
        <f t="shared" si="693"/>
        <v>4164115.2246072437</v>
      </c>
      <c r="Z1025" s="38" t="str">
        <f t="shared" si="721"/>
        <v>S</v>
      </c>
      <c r="AA1025" s="38" t="str">
        <f t="shared" si="722"/>
        <v>S</v>
      </c>
      <c r="AB1025" s="38" t="str">
        <f t="shared" si="723"/>
        <v>U</v>
      </c>
      <c r="AC1025" s="50">
        <f t="shared" si="690"/>
        <v>550301.40319900273</v>
      </c>
      <c r="AD1025" s="50">
        <f t="shared" si="694"/>
        <v>4164267.981847405</v>
      </c>
      <c r="AE1025" s="51">
        <f t="shared" si="695"/>
        <v>10</v>
      </c>
      <c r="AF1025" s="51" t="str">
        <f t="shared" si="696"/>
        <v>S</v>
      </c>
      <c r="AG1025" s="40">
        <f t="shared" si="697"/>
        <v>-122</v>
      </c>
      <c r="AH1025" s="41">
        <f t="shared" si="698"/>
        <v>-25</v>
      </c>
      <c r="AI1025" s="42">
        <f t="shared" si="699"/>
        <v>-47.902999999999999</v>
      </c>
      <c r="AJ1025" s="40">
        <f t="shared" si="700"/>
        <v>37</v>
      </c>
      <c r="AK1025" s="41">
        <f t="shared" si="701"/>
        <v>37</v>
      </c>
      <c r="AL1025" s="42">
        <f t="shared" si="702"/>
        <v>26.946999999999999</v>
      </c>
      <c r="AM1025" s="43" t="str">
        <f t="shared" si="703"/>
        <v>-37º -37' -26,947" S</v>
      </c>
      <c r="AN1025" s="43" t="str">
        <f t="shared" si="704"/>
        <v>122º 25' 47,903" W</v>
      </c>
      <c r="AO1025" s="43" t="str">
        <f t="shared" si="705"/>
        <v>10 S 550301 4164268</v>
      </c>
    </row>
    <row r="1026" spans="5:41" x14ac:dyDescent="0.25">
      <c r="E1026" s="53">
        <v>37.668337000000001</v>
      </c>
      <c r="F1026" s="53">
        <v>-122.39420200000001</v>
      </c>
      <c r="G1026" s="52">
        <f t="shared" si="706"/>
        <v>-2.1361818102510286</v>
      </c>
      <c r="H1026" s="52">
        <f t="shared" si="707"/>
        <v>0.65743650440080326</v>
      </c>
      <c r="I1026" s="52">
        <f t="shared" si="708"/>
        <v>10</v>
      </c>
      <c r="J1026" s="52">
        <f t="shared" si="709"/>
        <v>-123</v>
      </c>
      <c r="K1026" s="52">
        <f t="shared" si="710"/>
        <v>1.0573169701996843E-2</v>
      </c>
      <c r="L1026" s="52">
        <f t="shared" si="711"/>
        <v>8.3691566148038164E-3</v>
      </c>
      <c r="M1026" s="52">
        <f t="shared" si="712"/>
        <v>8.3693520226880268E-3</v>
      </c>
      <c r="N1026" s="52">
        <f t="shared" si="713"/>
        <v>2.7038408214163923E-5</v>
      </c>
      <c r="O1026" s="52">
        <f t="shared" si="691"/>
        <v>6383569.8380683269</v>
      </c>
      <c r="P1026" s="52">
        <f t="shared" si="692"/>
        <v>1.4789391658906758E-7</v>
      </c>
      <c r="Q1026" s="52">
        <f t="shared" si="714"/>
        <v>0.96742998052290263</v>
      </c>
      <c r="R1026" s="52">
        <f t="shared" si="715"/>
        <v>0.60616200401748754</v>
      </c>
      <c r="S1026" s="52">
        <f t="shared" si="716"/>
        <v>1.1411514946622545</v>
      </c>
      <c r="T1026" s="52">
        <f t="shared" si="717"/>
        <v>1.0074041220010628</v>
      </c>
      <c r="U1026" s="52">
        <f t="shared" si="718"/>
        <v>1.8056077205411549</v>
      </c>
      <c r="V1026" s="52">
        <f t="shared" si="689"/>
        <v>5.0546225567071803E-3</v>
      </c>
      <c r="W1026" s="52">
        <f t="shared" si="719"/>
        <v>4.2582015317955055E-5</v>
      </c>
      <c r="X1026" s="52">
        <f t="shared" si="720"/>
        <v>1.6740578955036711E-7</v>
      </c>
      <c r="Y1026" s="52">
        <f t="shared" si="693"/>
        <v>4169017.3469849252</v>
      </c>
      <c r="Z1026" s="38" t="str">
        <f t="shared" si="721"/>
        <v>S</v>
      </c>
      <c r="AA1026" s="38" t="str">
        <f t="shared" si="722"/>
        <v>S</v>
      </c>
      <c r="AB1026" s="38" t="str">
        <f t="shared" si="723"/>
        <v>U</v>
      </c>
      <c r="AC1026" s="50">
        <f t="shared" si="690"/>
        <v>553426.34577001783</v>
      </c>
      <c r="AD1026" s="50">
        <f t="shared" si="694"/>
        <v>4169189.9485775973</v>
      </c>
      <c r="AE1026" s="51">
        <f t="shared" si="695"/>
        <v>10</v>
      </c>
      <c r="AF1026" s="51" t="str">
        <f t="shared" si="696"/>
        <v>S</v>
      </c>
      <c r="AG1026" s="40">
        <f t="shared" si="697"/>
        <v>-122</v>
      </c>
      <c r="AH1026" s="41">
        <f t="shared" si="698"/>
        <v>-23</v>
      </c>
      <c r="AI1026" s="42">
        <f t="shared" si="699"/>
        <v>-39.127000000000002</v>
      </c>
      <c r="AJ1026" s="40">
        <f t="shared" si="700"/>
        <v>37</v>
      </c>
      <c r="AK1026" s="41">
        <f t="shared" si="701"/>
        <v>40</v>
      </c>
      <c r="AL1026" s="42">
        <f t="shared" si="702"/>
        <v>6.0129999999999999</v>
      </c>
      <c r="AM1026" s="43" t="str">
        <f t="shared" si="703"/>
        <v>-37º -40' -6,013" S</v>
      </c>
      <c r="AN1026" s="43" t="str">
        <f t="shared" si="704"/>
        <v>122º 23' 39,127" W</v>
      </c>
      <c r="AO1026" s="43" t="str">
        <f t="shared" si="705"/>
        <v>10 S 553426 4169190</v>
      </c>
    </row>
    <row r="1027" spans="5:41" x14ac:dyDescent="0.25">
      <c r="E1027" s="53">
        <v>37.615127563477003</v>
      </c>
      <c r="F1027" s="53">
        <v>-122.38563537598</v>
      </c>
      <c r="G1027" s="52">
        <f t="shared" si="706"/>
        <v>-2.1360322944560992</v>
      </c>
      <c r="H1027" s="52">
        <f t="shared" si="707"/>
        <v>0.65650782454034606</v>
      </c>
      <c r="I1027" s="52">
        <f t="shared" si="708"/>
        <v>10</v>
      </c>
      <c r="J1027" s="52">
        <f t="shared" si="709"/>
        <v>-123</v>
      </c>
      <c r="K1027" s="52">
        <f t="shared" si="710"/>
        <v>1.0722685496926232E-2</v>
      </c>
      <c r="L1027" s="52">
        <f t="shared" si="711"/>
        <v>8.4935822493028314E-3</v>
      </c>
      <c r="M1027" s="52">
        <f t="shared" si="712"/>
        <v>8.4937865031447686E-3</v>
      </c>
      <c r="N1027" s="52">
        <f t="shared" si="713"/>
        <v>2.7794977334627546E-5</v>
      </c>
      <c r="O1027" s="52">
        <f t="shared" si="691"/>
        <v>6383550.5979014235</v>
      </c>
      <c r="P1027" s="52">
        <f t="shared" si="692"/>
        <v>1.5254270908443264E-7</v>
      </c>
      <c r="Q1027" s="52">
        <f t="shared" si="714"/>
        <v>0.96695814234074218</v>
      </c>
      <c r="R1027" s="52">
        <f t="shared" si="715"/>
        <v>0.60673489990803331</v>
      </c>
      <c r="S1027" s="52">
        <f t="shared" si="716"/>
        <v>1.1399868957107171</v>
      </c>
      <c r="T1027" s="52">
        <f t="shared" si="717"/>
        <v>1.0066738967600461</v>
      </c>
      <c r="U1027" s="52">
        <f t="shared" si="718"/>
        <v>1.8046919907217172</v>
      </c>
      <c r="V1027" s="52">
        <f t="shared" si="689"/>
        <v>5.0546225567071803E-3</v>
      </c>
      <c r="W1027" s="52">
        <f t="shared" si="719"/>
        <v>4.2582015317955055E-5</v>
      </c>
      <c r="X1027" s="52">
        <f t="shared" si="720"/>
        <v>1.6740578955036711E-7</v>
      </c>
      <c r="Y1027" s="52">
        <f t="shared" si="693"/>
        <v>4163114.0094384933</v>
      </c>
      <c r="Z1027" s="38" t="str">
        <f t="shared" si="721"/>
        <v>S</v>
      </c>
      <c r="AA1027" s="38" t="str">
        <f t="shared" si="722"/>
        <v>S</v>
      </c>
      <c r="AB1027" s="38" t="str">
        <f t="shared" si="723"/>
        <v>U</v>
      </c>
      <c r="AC1027" s="50">
        <f t="shared" si="690"/>
        <v>554220.51866757823</v>
      </c>
      <c r="AD1027" s="50">
        <f t="shared" si="694"/>
        <v>4163291.4401097423</v>
      </c>
      <c r="AE1027" s="51">
        <f t="shared" si="695"/>
        <v>10</v>
      </c>
      <c r="AF1027" s="51" t="str">
        <f t="shared" si="696"/>
        <v>S</v>
      </c>
      <c r="AG1027" s="40">
        <f t="shared" si="697"/>
        <v>-122</v>
      </c>
      <c r="AH1027" s="41">
        <f t="shared" si="698"/>
        <v>-23</v>
      </c>
      <c r="AI1027" s="42">
        <f t="shared" si="699"/>
        <v>-8.2870000000000008</v>
      </c>
      <c r="AJ1027" s="40">
        <f t="shared" si="700"/>
        <v>37</v>
      </c>
      <c r="AK1027" s="41">
        <f t="shared" si="701"/>
        <v>36</v>
      </c>
      <c r="AL1027" s="42">
        <f t="shared" si="702"/>
        <v>54.459000000000003</v>
      </c>
      <c r="AM1027" s="43" t="str">
        <f t="shared" si="703"/>
        <v>-37º -36' -54,459" S</v>
      </c>
      <c r="AN1027" s="43" t="str">
        <f t="shared" si="704"/>
        <v>122º 23' 8,287" W</v>
      </c>
      <c r="AO1027" s="43" t="str">
        <f t="shared" si="705"/>
        <v>10 S 554221 4163291</v>
      </c>
    </row>
    <row r="1028" spans="5:41" x14ac:dyDescent="0.25">
      <c r="E1028" s="53">
        <v>37.672777000000004</v>
      </c>
      <c r="F1028" s="53">
        <v>-122.462788</v>
      </c>
      <c r="G1028" s="52">
        <f t="shared" si="706"/>
        <v>-2.1373788617718015</v>
      </c>
      <c r="H1028" s="52">
        <f t="shared" si="707"/>
        <v>0.6575139970195919</v>
      </c>
      <c r="I1028" s="52">
        <f t="shared" si="708"/>
        <v>10</v>
      </c>
      <c r="J1028" s="52">
        <f t="shared" si="709"/>
        <v>-123</v>
      </c>
      <c r="K1028" s="52">
        <f t="shared" si="710"/>
        <v>9.3761181812239691E-3</v>
      </c>
      <c r="L1028" s="52">
        <f t="shared" si="711"/>
        <v>7.4212200612405752E-3</v>
      </c>
      <c r="M1028" s="52">
        <f t="shared" si="712"/>
        <v>7.4213563057553885E-3</v>
      </c>
      <c r="N1028" s="52">
        <f t="shared" si="713"/>
        <v>2.1263369241797392E-5</v>
      </c>
      <c r="O1028" s="52">
        <f t="shared" si="691"/>
        <v>6383571.4439734109</v>
      </c>
      <c r="P1028" s="52">
        <f t="shared" si="692"/>
        <v>1.162736320443831E-7</v>
      </c>
      <c r="Q1028" s="52">
        <f t="shared" si="714"/>
        <v>0.96746920167486239</v>
      </c>
      <c r="R1028" s="52">
        <f t="shared" si="715"/>
        <v>0.60611404742841934</v>
      </c>
      <c r="S1028" s="52">
        <f t="shared" si="716"/>
        <v>1.141248597857023</v>
      </c>
      <c r="T1028" s="52">
        <f t="shared" si="717"/>
        <v>1.0074649602498722</v>
      </c>
      <c r="U1028" s="52">
        <f t="shared" si="718"/>
        <v>1.8056839547481021</v>
      </c>
      <c r="V1028" s="52">
        <f t="shared" si="689"/>
        <v>5.0546225567071803E-3</v>
      </c>
      <c r="W1028" s="52">
        <f t="shared" si="719"/>
        <v>4.2582015317955055E-5</v>
      </c>
      <c r="X1028" s="52">
        <f t="shared" si="720"/>
        <v>1.6740578955036711E-7</v>
      </c>
      <c r="Y1028" s="52">
        <f t="shared" si="693"/>
        <v>4169509.9465841595</v>
      </c>
      <c r="Z1028" s="38" t="str">
        <f t="shared" si="721"/>
        <v>S</v>
      </c>
      <c r="AA1028" s="38" t="str">
        <f t="shared" si="722"/>
        <v>S</v>
      </c>
      <c r="AB1028" s="38" t="str">
        <f t="shared" si="723"/>
        <v>U</v>
      </c>
      <c r="AC1028" s="50">
        <f t="shared" si="690"/>
        <v>547374.7600251172</v>
      </c>
      <c r="AD1028" s="50">
        <f t="shared" si="694"/>
        <v>4169645.6828366364</v>
      </c>
      <c r="AE1028" s="51">
        <f t="shared" si="695"/>
        <v>10</v>
      </c>
      <c r="AF1028" s="51" t="str">
        <f t="shared" si="696"/>
        <v>S</v>
      </c>
      <c r="AG1028" s="40">
        <f t="shared" si="697"/>
        <v>-122</v>
      </c>
      <c r="AH1028" s="41">
        <f t="shared" si="698"/>
        <v>-27</v>
      </c>
      <c r="AI1028" s="42">
        <f t="shared" si="699"/>
        <v>-46.036999999999999</v>
      </c>
      <c r="AJ1028" s="40">
        <f t="shared" si="700"/>
        <v>37</v>
      </c>
      <c r="AK1028" s="41">
        <f t="shared" si="701"/>
        <v>40</v>
      </c>
      <c r="AL1028" s="42">
        <f t="shared" si="702"/>
        <v>21.997</v>
      </c>
      <c r="AM1028" s="43" t="str">
        <f t="shared" si="703"/>
        <v>-37º -40' -21,997" S</v>
      </c>
      <c r="AN1028" s="43" t="str">
        <f t="shared" si="704"/>
        <v>122º 27' 46,037" W</v>
      </c>
      <c r="AO1028" s="43" t="str">
        <f t="shared" si="705"/>
        <v>10 S 547375 4169646</v>
      </c>
    </row>
    <row r="1029" spans="5:41" x14ac:dyDescent="0.25">
      <c r="E1029" s="53">
        <v>37.642730999999998</v>
      </c>
      <c r="F1029" s="53">
        <v>-122.489937</v>
      </c>
      <c r="G1029" s="52">
        <f t="shared" si="706"/>
        <v>-2.1378527012104254</v>
      </c>
      <c r="H1029" s="52">
        <f t="shared" si="707"/>
        <v>0.65698959539253754</v>
      </c>
      <c r="I1029" s="52">
        <f t="shared" si="708"/>
        <v>10</v>
      </c>
      <c r="J1029" s="52">
        <f t="shared" si="709"/>
        <v>-123</v>
      </c>
      <c r="K1029" s="52">
        <f t="shared" si="710"/>
        <v>8.9022787426000782E-3</v>
      </c>
      <c r="L1029" s="52">
        <f t="shared" si="711"/>
        <v>7.0490372508632921E-3</v>
      </c>
      <c r="M1029" s="52">
        <f t="shared" si="712"/>
        <v>7.0491540073747772E-3</v>
      </c>
      <c r="N1029" s="52">
        <f t="shared" si="713"/>
        <v>1.9163202663929901E-5</v>
      </c>
      <c r="O1029" s="52">
        <f t="shared" si="691"/>
        <v>6383560.5779212601</v>
      </c>
      <c r="P1029" s="52">
        <f t="shared" si="692"/>
        <v>1.0498812434433047E-7</v>
      </c>
      <c r="Q1029" s="52">
        <f t="shared" si="714"/>
        <v>0.96720333412191462</v>
      </c>
      <c r="R1029" s="52">
        <f t="shared" si="715"/>
        <v>0.60643811879659448</v>
      </c>
      <c r="S1029" s="52">
        <f t="shared" si="716"/>
        <v>1.1405912624534948</v>
      </c>
      <c r="T1029" s="52">
        <f t="shared" si="717"/>
        <v>1.0070529765392697</v>
      </c>
      <c r="U1029" s="52">
        <f t="shared" si="718"/>
        <v>1.8051675347100018</v>
      </c>
      <c r="V1029" s="52">
        <f t="shared" si="689"/>
        <v>5.0546225567071803E-3</v>
      </c>
      <c r="W1029" s="52">
        <f t="shared" si="719"/>
        <v>4.2582015317955055E-5</v>
      </c>
      <c r="X1029" s="52">
        <f t="shared" si="720"/>
        <v>1.6740578955036711E-7</v>
      </c>
      <c r="Y1029" s="52">
        <f t="shared" si="693"/>
        <v>4166176.4746581097</v>
      </c>
      <c r="Z1029" s="38" t="str">
        <f t="shared" si="721"/>
        <v>S</v>
      </c>
      <c r="AA1029" s="38" t="str">
        <f t="shared" si="722"/>
        <v>S</v>
      </c>
      <c r="AB1029" s="38" t="str">
        <f t="shared" si="723"/>
        <v>U</v>
      </c>
      <c r="AC1029" s="50">
        <f t="shared" si="690"/>
        <v>544998.70320394973</v>
      </c>
      <c r="AD1029" s="50">
        <f t="shared" si="694"/>
        <v>4166298.8041360253</v>
      </c>
      <c r="AE1029" s="51">
        <f t="shared" si="695"/>
        <v>10</v>
      </c>
      <c r="AF1029" s="51" t="str">
        <f t="shared" si="696"/>
        <v>S</v>
      </c>
      <c r="AG1029" s="40">
        <f t="shared" si="697"/>
        <v>-122</v>
      </c>
      <c r="AH1029" s="41">
        <f t="shared" si="698"/>
        <v>-29</v>
      </c>
      <c r="AI1029" s="42">
        <f t="shared" si="699"/>
        <v>-23.773</v>
      </c>
      <c r="AJ1029" s="40">
        <f t="shared" si="700"/>
        <v>37</v>
      </c>
      <c r="AK1029" s="41">
        <f t="shared" si="701"/>
        <v>38</v>
      </c>
      <c r="AL1029" s="42">
        <f t="shared" si="702"/>
        <v>33.832000000000001</v>
      </c>
      <c r="AM1029" s="43" t="str">
        <f t="shared" si="703"/>
        <v>-37º -38' -33,832" S</v>
      </c>
      <c r="AN1029" s="43" t="str">
        <f t="shared" si="704"/>
        <v>122º 29' 23,773" W</v>
      </c>
      <c r="AO1029" s="43" t="str">
        <f t="shared" si="705"/>
        <v>10 S 544999 4166299</v>
      </c>
    </row>
    <row r="1030" spans="5:41" x14ac:dyDescent="0.25">
      <c r="E1030" s="53">
        <v>37.614026000000003</v>
      </c>
      <c r="F1030" s="53">
        <v>-122.38159899999999</v>
      </c>
      <c r="G1030" s="52">
        <f t="shared" si="706"/>
        <v>-2.1359618464054</v>
      </c>
      <c r="H1030" s="52">
        <f t="shared" si="707"/>
        <v>0.65648859863075271</v>
      </c>
      <c r="I1030" s="52">
        <f t="shared" si="708"/>
        <v>10</v>
      </c>
      <c r="J1030" s="52">
        <f t="shared" si="709"/>
        <v>-123</v>
      </c>
      <c r="K1030" s="52">
        <f t="shared" si="710"/>
        <v>1.0793133547625455E-2</v>
      </c>
      <c r="L1030" s="52">
        <f t="shared" si="711"/>
        <v>8.5495095796625856E-3</v>
      </c>
      <c r="M1030" s="52">
        <f t="shared" si="712"/>
        <v>8.5497178950748147E-3</v>
      </c>
      <c r="N1030" s="52">
        <f t="shared" si="713"/>
        <v>2.8161127493486759E-5</v>
      </c>
      <c r="O1030" s="52">
        <f t="shared" si="691"/>
        <v>6383550.1996847633</v>
      </c>
      <c r="P1030" s="52">
        <f t="shared" si="692"/>
        <v>1.5456288344562774E-7</v>
      </c>
      <c r="Q1030" s="52">
        <f t="shared" si="714"/>
        <v>0.96694833890408061</v>
      </c>
      <c r="R1030" s="52">
        <f t="shared" si="715"/>
        <v>0.60674672467605462</v>
      </c>
      <c r="S1030" s="52">
        <f t="shared" si="716"/>
        <v>1.1399627680827931</v>
      </c>
      <c r="T1030" s="52">
        <f t="shared" si="717"/>
        <v>1.0066587572311085</v>
      </c>
      <c r="U1030" s="52">
        <f t="shared" si="718"/>
        <v>1.804672991312642</v>
      </c>
      <c r="V1030" s="52">
        <f t="shared" ref="V1030:V1093" si="724">(3/4)*$C$18</f>
        <v>5.0546225567071803E-3</v>
      </c>
      <c r="W1030" s="52">
        <f t="shared" si="719"/>
        <v>4.2582015317955055E-5</v>
      </c>
      <c r="X1030" s="52">
        <f t="shared" si="720"/>
        <v>1.6740578955036711E-7</v>
      </c>
      <c r="Y1030" s="52">
        <f t="shared" si="693"/>
        <v>4162991.7966985619</v>
      </c>
      <c r="Z1030" s="38" t="str">
        <f t="shared" si="721"/>
        <v>S</v>
      </c>
      <c r="AA1030" s="38" t="str">
        <f t="shared" si="722"/>
        <v>S</v>
      </c>
      <c r="AB1030" s="38" t="str">
        <f t="shared" si="723"/>
        <v>U</v>
      </c>
      <c r="AC1030" s="50">
        <f t="shared" si="690"/>
        <v>554577.55618824123</v>
      </c>
      <c r="AD1030" s="50">
        <f t="shared" si="694"/>
        <v>4163171.5646973816</v>
      </c>
      <c r="AE1030" s="51">
        <f t="shared" si="695"/>
        <v>10</v>
      </c>
      <c r="AF1030" s="51" t="str">
        <f t="shared" si="696"/>
        <v>S</v>
      </c>
      <c r="AG1030" s="40">
        <f t="shared" si="697"/>
        <v>-122</v>
      </c>
      <c r="AH1030" s="41">
        <f t="shared" si="698"/>
        <v>-22</v>
      </c>
      <c r="AI1030" s="42">
        <f t="shared" si="699"/>
        <v>-53.756</v>
      </c>
      <c r="AJ1030" s="40">
        <f t="shared" si="700"/>
        <v>37</v>
      </c>
      <c r="AK1030" s="41">
        <f t="shared" si="701"/>
        <v>36</v>
      </c>
      <c r="AL1030" s="42">
        <f t="shared" si="702"/>
        <v>50.494</v>
      </c>
      <c r="AM1030" s="43" t="str">
        <f t="shared" si="703"/>
        <v>-37º -36' -50,494" S</v>
      </c>
      <c r="AN1030" s="43" t="str">
        <f t="shared" si="704"/>
        <v>122º 22' 53,756" W</v>
      </c>
      <c r="AO1030" s="43" t="str">
        <f t="shared" si="705"/>
        <v>10 S 554578 4163172</v>
      </c>
    </row>
    <row r="1031" spans="5:41" x14ac:dyDescent="0.25">
      <c r="E1031" s="53">
        <v>37.615127999999999</v>
      </c>
      <c r="F1031" s="53">
        <v>-122.438126</v>
      </c>
      <c r="G1031" s="52">
        <f t="shared" si="706"/>
        <v>-2.1369484286716744</v>
      </c>
      <c r="H1031" s="52">
        <f t="shared" si="707"/>
        <v>0.65650783215910957</v>
      </c>
      <c r="I1031" s="52">
        <f t="shared" si="708"/>
        <v>10</v>
      </c>
      <c r="J1031" s="52">
        <f t="shared" si="709"/>
        <v>-123</v>
      </c>
      <c r="K1031" s="52">
        <f t="shared" si="710"/>
        <v>9.8065512813509947E-3</v>
      </c>
      <c r="L1031" s="52">
        <f t="shared" si="711"/>
        <v>7.7679244174312543E-3</v>
      </c>
      <c r="M1031" s="52">
        <f t="shared" si="712"/>
        <v>7.7680806636236076E-3</v>
      </c>
      <c r="N1031" s="52">
        <f t="shared" si="713"/>
        <v>2.3248231170946987E-5</v>
      </c>
      <c r="O1031" s="52">
        <f t="shared" si="691"/>
        <v>6383550.5980592268</v>
      </c>
      <c r="P1031" s="52">
        <f t="shared" si="692"/>
        <v>1.2758987798262537E-7</v>
      </c>
      <c r="Q1031" s="52">
        <f t="shared" si="714"/>
        <v>0.96695814622532383</v>
      </c>
      <c r="R1031" s="52">
        <f t="shared" si="715"/>
        <v>0.60673489522187718</v>
      </c>
      <c r="S1031" s="52">
        <f t="shared" si="716"/>
        <v>1.1399869052717715</v>
      </c>
      <c r="T1031" s="52">
        <f t="shared" si="717"/>
        <v>1.0066739027592979</v>
      </c>
      <c r="U1031" s="52">
        <f t="shared" si="718"/>
        <v>1.8046919982503893</v>
      </c>
      <c r="V1031" s="52">
        <f t="shared" si="724"/>
        <v>5.0546225567071803E-3</v>
      </c>
      <c r="W1031" s="52">
        <f t="shared" si="719"/>
        <v>4.2582015317955055E-5</v>
      </c>
      <c r="X1031" s="52">
        <f t="shared" si="720"/>
        <v>1.6740578955036711E-7</v>
      </c>
      <c r="Y1031" s="52">
        <f t="shared" si="693"/>
        <v>4163114.0578684546</v>
      </c>
      <c r="Z1031" s="38" t="str">
        <f t="shared" si="721"/>
        <v>S</v>
      </c>
      <c r="AA1031" s="38" t="str">
        <f t="shared" si="722"/>
        <v>S</v>
      </c>
      <c r="AB1031" s="38" t="str">
        <f t="shared" si="723"/>
        <v>U</v>
      </c>
      <c r="AC1031" s="50">
        <f t="shared" si="690"/>
        <v>549587.93807501975</v>
      </c>
      <c r="AD1031" s="50">
        <f t="shared" si="694"/>
        <v>4163262.4641473847</v>
      </c>
      <c r="AE1031" s="51">
        <f t="shared" si="695"/>
        <v>10</v>
      </c>
      <c r="AF1031" s="51" t="str">
        <f t="shared" si="696"/>
        <v>S</v>
      </c>
      <c r="AG1031" s="40">
        <f t="shared" si="697"/>
        <v>-122</v>
      </c>
      <c r="AH1031" s="41">
        <f t="shared" si="698"/>
        <v>-26</v>
      </c>
      <c r="AI1031" s="42">
        <f t="shared" si="699"/>
        <v>-17.254000000000001</v>
      </c>
      <c r="AJ1031" s="40">
        <f t="shared" si="700"/>
        <v>37</v>
      </c>
      <c r="AK1031" s="41">
        <f t="shared" si="701"/>
        <v>36</v>
      </c>
      <c r="AL1031" s="42">
        <f t="shared" si="702"/>
        <v>54.460999999999999</v>
      </c>
      <c r="AM1031" s="43" t="str">
        <f t="shared" si="703"/>
        <v>-37º -36' -54,461" S</v>
      </c>
      <c r="AN1031" s="43" t="str">
        <f t="shared" si="704"/>
        <v>122º 26' 17,254" W</v>
      </c>
      <c r="AO1031" s="43" t="str">
        <f t="shared" si="705"/>
        <v>10 S 549588 4163262</v>
      </c>
    </row>
    <row r="1032" spans="5:41" x14ac:dyDescent="0.25">
      <c r="E1032" s="53">
        <v>37.695979999999999</v>
      </c>
      <c r="F1032" s="53">
        <v>-122.43043900000001</v>
      </c>
      <c r="G1032" s="52">
        <f t="shared" si="706"/>
        <v>-2.1368142652120738</v>
      </c>
      <c r="H1032" s="52">
        <f t="shared" si="707"/>
        <v>0.65791896576593201</v>
      </c>
      <c r="I1032" s="52">
        <f t="shared" si="708"/>
        <v>10</v>
      </c>
      <c r="J1032" s="52">
        <f t="shared" si="709"/>
        <v>-123</v>
      </c>
      <c r="K1032" s="52">
        <f t="shared" si="710"/>
        <v>9.940714740951595E-3</v>
      </c>
      <c r="L1032" s="52">
        <f t="shared" si="711"/>
        <v>7.865624390087424E-3</v>
      </c>
      <c r="M1032" s="52">
        <f t="shared" si="712"/>
        <v>7.8657866063823172E-3</v>
      </c>
      <c r="N1032" s="52">
        <f t="shared" si="713"/>
        <v>2.3906393735839693E-5</v>
      </c>
      <c r="O1032" s="52">
        <f t="shared" si="691"/>
        <v>6383579.8373518763</v>
      </c>
      <c r="P1032" s="52">
        <f t="shared" si="692"/>
        <v>1.305350926859427E-7</v>
      </c>
      <c r="Q1032" s="52">
        <f t="shared" si="714"/>
        <v>0.96767378945495963</v>
      </c>
      <c r="R1032" s="52">
        <f t="shared" si="715"/>
        <v>0.60586305087288117</v>
      </c>
      <c r="S1032" s="52">
        <f t="shared" si="716"/>
        <v>1.1417558604934119</v>
      </c>
      <c r="T1032" s="52">
        <f t="shared" si="717"/>
        <v>1.0077826580882792</v>
      </c>
      <c r="U1032" s="52">
        <f t="shared" si="718"/>
        <v>1.8060819021330676</v>
      </c>
      <c r="V1032" s="52">
        <f t="shared" si="724"/>
        <v>5.0546225567071803E-3</v>
      </c>
      <c r="W1032" s="52">
        <f t="shared" si="719"/>
        <v>4.2582015317955055E-5</v>
      </c>
      <c r="X1032" s="52">
        <f t="shared" si="720"/>
        <v>1.6740578955036711E-7</v>
      </c>
      <c r="Y1032" s="52">
        <f t="shared" si="693"/>
        <v>4172084.2293219669</v>
      </c>
      <c r="Z1032" s="38" t="str">
        <f t="shared" si="721"/>
        <v>S</v>
      </c>
      <c r="AA1032" s="38" t="str">
        <f t="shared" si="722"/>
        <v>S</v>
      </c>
      <c r="AB1032" s="38" t="str">
        <f t="shared" si="723"/>
        <v>U</v>
      </c>
      <c r="AC1032" s="50">
        <f t="shared" si="690"/>
        <v>550211.87897021859</v>
      </c>
      <c r="AD1032" s="50">
        <f t="shared" si="694"/>
        <v>4172236.8377149235</v>
      </c>
      <c r="AE1032" s="51">
        <f t="shared" si="695"/>
        <v>10</v>
      </c>
      <c r="AF1032" s="51" t="str">
        <f t="shared" si="696"/>
        <v>S</v>
      </c>
      <c r="AG1032" s="40">
        <f t="shared" si="697"/>
        <v>-122</v>
      </c>
      <c r="AH1032" s="41">
        <f t="shared" si="698"/>
        <v>-25</v>
      </c>
      <c r="AI1032" s="42">
        <f t="shared" si="699"/>
        <v>-49.58</v>
      </c>
      <c r="AJ1032" s="40">
        <f t="shared" si="700"/>
        <v>37</v>
      </c>
      <c r="AK1032" s="41">
        <f t="shared" si="701"/>
        <v>41</v>
      </c>
      <c r="AL1032" s="42">
        <f t="shared" si="702"/>
        <v>45.527999999999999</v>
      </c>
      <c r="AM1032" s="43" t="str">
        <f t="shared" si="703"/>
        <v>-37º -41' -45,528" S</v>
      </c>
      <c r="AN1032" s="43" t="str">
        <f t="shared" si="704"/>
        <v>122º 25' 49,58" W</v>
      </c>
      <c r="AO1032" s="43" t="str">
        <f t="shared" si="705"/>
        <v>10 S 550212 4172237</v>
      </c>
    </row>
    <row r="1033" spans="5:41" x14ac:dyDescent="0.25">
      <c r="E1033" s="53">
        <v>37.689734000000001</v>
      </c>
      <c r="F1033" s="53">
        <v>-122.470242</v>
      </c>
      <c r="G1033" s="52">
        <f t="shared" si="706"/>
        <v>-2.1375089586142453</v>
      </c>
      <c r="H1033" s="52">
        <f t="shared" si="707"/>
        <v>0.6578099525008525</v>
      </c>
      <c r="I1033" s="52">
        <f t="shared" si="708"/>
        <v>10</v>
      </c>
      <c r="J1033" s="52">
        <f t="shared" si="709"/>
        <v>-123</v>
      </c>
      <c r="K1033" s="52">
        <f t="shared" si="710"/>
        <v>9.2460213387801637E-3</v>
      </c>
      <c r="L1033" s="52">
        <f t="shared" si="711"/>
        <v>7.316578396062921E-3</v>
      </c>
      <c r="M1033" s="52">
        <f t="shared" si="712"/>
        <v>7.3167089580604017E-3</v>
      </c>
      <c r="N1033" s="52">
        <f t="shared" si="713"/>
        <v>2.06805750452288E-5</v>
      </c>
      <c r="O1033" s="52">
        <f t="shared" si="691"/>
        <v>6383577.5777661745</v>
      </c>
      <c r="P1033" s="52">
        <f t="shared" si="692"/>
        <v>1.1296598307010927E-7</v>
      </c>
      <c r="Q1033" s="52">
        <f t="shared" si="714"/>
        <v>0.96761877904240057</v>
      </c>
      <c r="R1033" s="52">
        <f t="shared" si="715"/>
        <v>0.60593067921867561</v>
      </c>
      <c r="S1033" s="52">
        <f t="shared" si="716"/>
        <v>1.1416193420220528</v>
      </c>
      <c r="T1033" s="52">
        <f t="shared" si="717"/>
        <v>1.0076971763212086</v>
      </c>
      <c r="U1033" s="52">
        <f t="shared" si="718"/>
        <v>1.8059748524064474</v>
      </c>
      <c r="V1033" s="52">
        <f t="shared" si="724"/>
        <v>5.0546225567071803E-3</v>
      </c>
      <c r="W1033" s="52">
        <f t="shared" si="719"/>
        <v>4.2582015317955055E-5</v>
      </c>
      <c r="X1033" s="52">
        <f t="shared" si="720"/>
        <v>1.6740578955036711E-7</v>
      </c>
      <c r="Y1033" s="52">
        <f t="shared" si="693"/>
        <v>4171391.2588803801</v>
      </c>
      <c r="Z1033" s="38" t="str">
        <f t="shared" si="721"/>
        <v>S</v>
      </c>
      <c r="AA1033" s="38" t="str">
        <f t="shared" si="722"/>
        <v>S</v>
      </c>
      <c r="AB1033" s="38" t="str">
        <f t="shared" si="723"/>
        <v>U</v>
      </c>
      <c r="AC1033" s="50">
        <f t="shared" si="690"/>
        <v>546706.7810064744</v>
      </c>
      <c r="AD1033" s="50">
        <f t="shared" si="694"/>
        <v>4171523.2749504475</v>
      </c>
      <c r="AE1033" s="51">
        <f t="shared" si="695"/>
        <v>10</v>
      </c>
      <c r="AF1033" s="51" t="str">
        <f t="shared" si="696"/>
        <v>S</v>
      </c>
      <c r="AG1033" s="40">
        <f t="shared" si="697"/>
        <v>-122</v>
      </c>
      <c r="AH1033" s="41">
        <f t="shared" si="698"/>
        <v>-28</v>
      </c>
      <c r="AI1033" s="42">
        <f t="shared" si="699"/>
        <v>-12.871</v>
      </c>
      <c r="AJ1033" s="40">
        <f t="shared" si="700"/>
        <v>37</v>
      </c>
      <c r="AK1033" s="41">
        <f t="shared" si="701"/>
        <v>41</v>
      </c>
      <c r="AL1033" s="42">
        <f t="shared" si="702"/>
        <v>23.042000000000002</v>
      </c>
      <c r="AM1033" s="43" t="str">
        <f t="shared" si="703"/>
        <v>-37º -41' -23,042" S</v>
      </c>
      <c r="AN1033" s="43" t="str">
        <f t="shared" si="704"/>
        <v>122º 28' 12,871" W</v>
      </c>
      <c r="AO1033" s="43" t="str">
        <f t="shared" si="705"/>
        <v>10 S 546707 4171523</v>
      </c>
    </row>
    <row r="1034" spans="5:41" x14ac:dyDescent="0.25">
      <c r="E1034" s="53">
        <v>37.636898000000002</v>
      </c>
      <c r="F1034" s="53">
        <v>-122.39965100000001</v>
      </c>
      <c r="G1034" s="52">
        <f t="shared" si="706"/>
        <v>-2.1362769132419697</v>
      </c>
      <c r="H1034" s="52">
        <f t="shared" si="707"/>
        <v>0.65688779033726885</v>
      </c>
      <c r="I1034" s="52">
        <f t="shared" si="708"/>
        <v>10</v>
      </c>
      <c r="J1034" s="52">
        <f t="shared" si="709"/>
        <v>-123</v>
      </c>
      <c r="K1034" s="52">
        <f t="shared" si="710"/>
        <v>1.0478066711055778E-2</v>
      </c>
      <c r="L1034" s="52">
        <f t="shared" si="711"/>
        <v>8.2973930566472686E-3</v>
      </c>
      <c r="M1034" s="52">
        <f t="shared" si="712"/>
        <v>8.2975834806440288E-3</v>
      </c>
      <c r="N1034" s="52">
        <f t="shared" si="713"/>
        <v>2.6546535880633826E-5</v>
      </c>
      <c r="O1034" s="52">
        <f t="shared" si="691"/>
        <v>6383558.46878599</v>
      </c>
      <c r="P1034" s="52">
        <f t="shared" si="692"/>
        <v>1.4549150475640743E-7</v>
      </c>
      <c r="Q1034" s="52">
        <f t="shared" si="714"/>
        <v>0.96715159641992221</v>
      </c>
      <c r="R1034" s="52">
        <f t="shared" si="715"/>
        <v>0.60650090835537696</v>
      </c>
      <c r="S1034" s="52">
        <f t="shared" si="716"/>
        <v>1.1404635885472301</v>
      </c>
      <c r="T1034" s="52">
        <f t="shared" si="717"/>
        <v>1.0069729184992668</v>
      </c>
      <c r="U1034" s="52">
        <f t="shared" si="718"/>
        <v>1.8050671337749982</v>
      </c>
      <c r="V1034" s="52">
        <f t="shared" si="724"/>
        <v>5.0546225567071803E-3</v>
      </c>
      <c r="W1034" s="52">
        <f t="shared" si="719"/>
        <v>4.2582015317955055E-5</v>
      </c>
      <c r="X1034" s="52">
        <f t="shared" si="720"/>
        <v>1.6740578955036711E-7</v>
      </c>
      <c r="Y1034" s="52">
        <f t="shared" si="693"/>
        <v>4165529.330863134</v>
      </c>
      <c r="Z1034" s="38" t="str">
        <f t="shared" si="721"/>
        <v>S</v>
      </c>
      <c r="AA1034" s="38" t="str">
        <f t="shared" si="722"/>
        <v>S</v>
      </c>
      <c r="AB1034" s="38" t="str">
        <f t="shared" si="723"/>
        <v>U</v>
      </c>
      <c r="AC1034" s="50">
        <f t="shared" si="690"/>
        <v>552968.11186712724</v>
      </c>
      <c r="AD1034" s="50">
        <f t="shared" si="694"/>
        <v>4165698.7922517271</v>
      </c>
      <c r="AE1034" s="51">
        <f t="shared" si="695"/>
        <v>10</v>
      </c>
      <c r="AF1034" s="51" t="str">
        <f t="shared" si="696"/>
        <v>S</v>
      </c>
      <c r="AG1034" s="40">
        <f t="shared" si="697"/>
        <v>-122</v>
      </c>
      <c r="AH1034" s="41">
        <f t="shared" si="698"/>
        <v>-23</v>
      </c>
      <c r="AI1034" s="42">
        <f t="shared" si="699"/>
        <v>-58.744</v>
      </c>
      <c r="AJ1034" s="40">
        <f t="shared" si="700"/>
        <v>37</v>
      </c>
      <c r="AK1034" s="41">
        <f t="shared" si="701"/>
        <v>38</v>
      </c>
      <c r="AL1034" s="42">
        <f t="shared" si="702"/>
        <v>12.833</v>
      </c>
      <c r="AM1034" s="43" t="str">
        <f t="shared" si="703"/>
        <v>-37º -38' -12,833" S</v>
      </c>
      <c r="AN1034" s="43" t="str">
        <f t="shared" si="704"/>
        <v>122º 23' 58,744" W</v>
      </c>
      <c r="AO1034" s="43" t="str">
        <f t="shared" si="705"/>
        <v>10 S 552968 4165699</v>
      </c>
    </row>
    <row r="1035" spans="5:41" x14ac:dyDescent="0.25">
      <c r="E1035" s="53">
        <v>37.662672000000001</v>
      </c>
      <c r="F1035" s="53">
        <v>-122.399682</v>
      </c>
      <c r="G1035" s="52">
        <f t="shared" si="706"/>
        <v>-2.1362774542940377</v>
      </c>
      <c r="H1035" s="52">
        <f t="shared" si="707"/>
        <v>0.65733763149867785</v>
      </c>
      <c r="I1035" s="52">
        <f t="shared" si="708"/>
        <v>10</v>
      </c>
      <c r="J1035" s="52">
        <f t="shared" si="709"/>
        <v>-123</v>
      </c>
      <c r="K1035" s="52">
        <f t="shared" si="710"/>
        <v>1.0477525658987741E-2</v>
      </c>
      <c r="L1035" s="52">
        <f t="shared" si="711"/>
        <v>8.2940856821611206E-3</v>
      </c>
      <c r="M1035" s="52">
        <f t="shared" si="712"/>
        <v>8.2942758785311908E-3</v>
      </c>
      <c r="N1035" s="52">
        <f t="shared" si="713"/>
        <v>2.6550059690655381E-5</v>
      </c>
      <c r="O1035" s="52">
        <f t="shared" si="691"/>
        <v>6383567.7891889038</v>
      </c>
      <c r="P1035" s="52">
        <f t="shared" si="692"/>
        <v>1.452746661435222E-7</v>
      </c>
      <c r="Q1035" s="52">
        <f t="shared" si="714"/>
        <v>0.96737990448026412</v>
      </c>
      <c r="R1035" s="52">
        <f t="shared" si="715"/>
        <v>0.6062231579204338</v>
      </c>
      <c r="S1035" s="52">
        <f t="shared" si="716"/>
        <v>1.14102758373881</v>
      </c>
      <c r="T1035" s="52">
        <f t="shared" si="717"/>
        <v>1.0073264772842159</v>
      </c>
      <c r="U1035" s="52">
        <f t="shared" si="718"/>
        <v>1.8055104135096463</v>
      </c>
      <c r="V1035" s="52">
        <f t="shared" si="724"/>
        <v>5.0546225567071803E-3</v>
      </c>
      <c r="W1035" s="52">
        <f t="shared" si="719"/>
        <v>4.2582015317955055E-5</v>
      </c>
      <c r="X1035" s="52">
        <f t="shared" si="720"/>
        <v>1.6740578955036711E-7</v>
      </c>
      <c r="Y1035" s="52">
        <f t="shared" si="693"/>
        <v>4168388.839252241</v>
      </c>
      <c r="Z1035" s="38" t="str">
        <f t="shared" si="721"/>
        <v>S</v>
      </c>
      <c r="AA1035" s="38" t="str">
        <f t="shared" si="722"/>
        <v>S</v>
      </c>
      <c r="AB1035" s="38" t="str">
        <f t="shared" si="723"/>
        <v>U</v>
      </c>
      <c r="AC1035" s="50">
        <f t="shared" si="690"/>
        <v>552947.07489679428</v>
      </c>
      <c r="AD1035" s="50">
        <f t="shared" si="694"/>
        <v>4168558.323382705</v>
      </c>
      <c r="AE1035" s="51">
        <f t="shared" si="695"/>
        <v>10</v>
      </c>
      <c r="AF1035" s="51" t="str">
        <f t="shared" si="696"/>
        <v>S</v>
      </c>
      <c r="AG1035" s="40">
        <f t="shared" si="697"/>
        <v>-122</v>
      </c>
      <c r="AH1035" s="41">
        <f t="shared" si="698"/>
        <v>-23</v>
      </c>
      <c r="AI1035" s="42">
        <f t="shared" si="699"/>
        <v>-58.854999999999997</v>
      </c>
      <c r="AJ1035" s="40">
        <f t="shared" si="700"/>
        <v>37</v>
      </c>
      <c r="AK1035" s="41">
        <f t="shared" si="701"/>
        <v>39</v>
      </c>
      <c r="AL1035" s="42">
        <f t="shared" si="702"/>
        <v>45.619</v>
      </c>
      <c r="AM1035" s="43" t="str">
        <f t="shared" si="703"/>
        <v>-37º -39' -45,619" S</v>
      </c>
      <c r="AN1035" s="43" t="str">
        <f t="shared" si="704"/>
        <v>122º 23' 58,855" W</v>
      </c>
      <c r="AO1035" s="43" t="str">
        <f t="shared" si="705"/>
        <v>10 S 552947 4168558</v>
      </c>
    </row>
    <row r="1036" spans="5:41" x14ac:dyDescent="0.25">
      <c r="E1036" s="53">
        <v>37.637386999999997</v>
      </c>
      <c r="F1036" s="53">
        <v>-122.394066</v>
      </c>
      <c r="G1036" s="52">
        <f t="shared" si="706"/>
        <v>-2.1361794366032458</v>
      </c>
      <c r="H1036" s="52">
        <f t="shared" si="707"/>
        <v>0.65689632499731099</v>
      </c>
      <c r="I1036" s="52">
        <f t="shared" si="708"/>
        <v>10</v>
      </c>
      <c r="J1036" s="52">
        <f t="shared" si="709"/>
        <v>-123</v>
      </c>
      <c r="K1036" s="52">
        <f t="shared" si="710"/>
        <v>1.0575543349779615E-2</v>
      </c>
      <c r="L1036" s="52">
        <f t="shared" si="711"/>
        <v>8.3745250775010254E-3</v>
      </c>
      <c r="M1036" s="52">
        <f t="shared" si="712"/>
        <v>8.3747208616749176E-3</v>
      </c>
      <c r="N1036" s="52">
        <f t="shared" si="713"/>
        <v>2.7042888130823783E-5</v>
      </c>
      <c r="O1036" s="52">
        <f t="shared" si="691"/>
        <v>6383558.6455974756</v>
      </c>
      <c r="P1036" s="52">
        <f t="shared" si="692"/>
        <v>1.4820721249446676E-7</v>
      </c>
      <c r="Q1036" s="52">
        <f t="shared" si="714"/>
        <v>0.96715593530521282</v>
      </c>
      <c r="R1036" s="52">
        <f t="shared" si="715"/>
        <v>0.60649564604808293</v>
      </c>
      <c r="S1036" s="52">
        <f t="shared" si="716"/>
        <v>1.1404742926499174</v>
      </c>
      <c r="T1036" s="52">
        <f t="shared" si="717"/>
        <v>1.0069796309994588</v>
      </c>
      <c r="U1036" s="52">
        <f t="shared" si="718"/>
        <v>1.8050755525393061</v>
      </c>
      <c r="V1036" s="52">
        <f t="shared" si="724"/>
        <v>5.0546225567071803E-3</v>
      </c>
      <c r="W1036" s="52">
        <f t="shared" si="719"/>
        <v>4.2582015317955055E-5</v>
      </c>
      <c r="X1036" s="52">
        <f t="shared" si="720"/>
        <v>1.6740578955036711E-7</v>
      </c>
      <c r="Y1036" s="52">
        <f t="shared" si="693"/>
        <v>4165583.5830784705</v>
      </c>
      <c r="Z1036" s="38" t="str">
        <f t="shared" si="721"/>
        <v>S</v>
      </c>
      <c r="AA1036" s="38" t="str">
        <f t="shared" si="722"/>
        <v>S</v>
      </c>
      <c r="AB1036" s="38" t="str">
        <f t="shared" si="723"/>
        <v>U</v>
      </c>
      <c r="AC1036" s="50">
        <f t="shared" si="690"/>
        <v>553460.52440208872</v>
      </c>
      <c r="AD1036" s="50">
        <f t="shared" si="694"/>
        <v>4165756.2129663848</v>
      </c>
      <c r="AE1036" s="51">
        <f t="shared" si="695"/>
        <v>10</v>
      </c>
      <c r="AF1036" s="51" t="str">
        <f t="shared" si="696"/>
        <v>S</v>
      </c>
      <c r="AG1036" s="40">
        <f t="shared" si="697"/>
        <v>-122</v>
      </c>
      <c r="AH1036" s="41">
        <f t="shared" si="698"/>
        <v>-23</v>
      </c>
      <c r="AI1036" s="42">
        <f t="shared" si="699"/>
        <v>-38.637999999999998</v>
      </c>
      <c r="AJ1036" s="40">
        <f t="shared" si="700"/>
        <v>37</v>
      </c>
      <c r="AK1036" s="41">
        <f t="shared" si="701"/>
        <v>38</v>
      </c>
      <c r="AL1036" s="42">
        <f t="shared" si="702"/>
        <v>14.593</v>
      </c>
      <c r="AM1036" s="43" t="str">
        <f t="shared" si="703"/>
        <v>-37º -38' -14,593" S</v>
      </c>
      <c r="AN1036" s="43" t="str">
        <f t="shared" si="704"/>
        <v>122º 23' 38,638" W</v>
      </c>
      <c r="AO1036" s="43" t="str">
        <f t="shared" si="705"/>
        <v>10 S 553461 4165756</v>
      </c>
    </row>
    <row r="1037" spans="5:41" x14ac:dyDescent="0.25">
      <c r="E1037" s="53">
        <v>37.617331999999998</v>
      </c>
      <c r="F1037" s="53">
        <v>-122.382744</v>
      </c>
      <c r="G1037" s="52">
        <f t="shared" si="706"/>
        <v>-2.1359818304253353</v>
      </c>
      <c r="H1037" s="52">
        <f t="shared" si="707"/>
        <v>0.65654629921582353</v>
      </c>
      <c r="I1037" s="52">
        <f t="shared" si="708"/>
        <v>10</v>
      </c>
      <c r="J1037" s="52">
        <f t="shared" si="709"/>
        <v>-123</v>
      </c>
      <c r="K1037" s="52">
        <f t="shared" si="710"/>
        <v>1.0773149527690151E-2</v>
      </c>
      <c r="L1037" s="52">
        <f t="shared" si="711"/>
        <v>8.5333009492728745E-3</v>
      </c>
      <c r="M1037" s="52">
        <f t="shared" si="712"/>
        <v>8.5335080820880174E-3</v>
      </c>
      <c r="N1037" s="52">
        <f t="shared" si="713"/>
        <v>2.8057791304103574E-5</v>
      </c>
      <c r="O1037" s="52">
        <f t="shared" si="691"/>
        <v>6383551.394820502</v>
      </c>
      <c r="P1037" s="52">
        <f t="shared" si="692"/>
        <v>1.5396366169375207E-7</v>
      </c>
      <c r="Q1037" s="52">
        <f t="shared" si="714"/>
        <v>0.96697775657533025</v>
      </c>
      <c r="R1037" s="52">
        <f t="shared" si="715"/>
        <v>0.6067112319787803</v>
      </c>
      <c r="S1037" s="52">
        <f t="shared" si="716"/>
        <v>1.1400351775034887</v>
      </c>
      <c r="T1037" s="52">
        <f t="shared" si="717"/>
        <v>1.0067041911223116</v>
      </c>
      <c r="U1037" s="52">
        <f t="shared" si="718"/>
        <v>1.8047300070559358</v>
      </c>
      <c r="V1037" s="52">
        <f t="shared" si="724"/>
        <v>5.0546225567071803E-3</v>
      </c>
      <c r="W1037" s="52">
        <f t="shared" si="719"/>
        <v>4.2582015317955055E-5</v>
      </c>
      <c r="X1037" s="52">
        <f t="shared" si="720"/>
        <v>1.6740578955036711E-7</v>
      </c>
      <c r="Y1037" s="52">
        <f t="shared" si="693"/>
        <v>4163358.5802769111</v>
      </c>
      <c r="Z1037" s="38" t="str">
        <f t="shared" si="721"/>
        <v>S</v>
      </c>
      <c r="AA1037" s="38" t="str">
        <f t="shared" si="722"/>
        <v>S</v>
      </c>
      <c r="AB1037" s="38" t="str">
        <f t="shared" si="723"/>
        <v>U</v>
      </c>
      <c r="AC1037" s="50">
        <f t="shared" si="690"/>
        <v>554474.09021580161</v>
      </c>
      <c r="AD1037" s="50">
        <f t="shared" si="694"/>
        <v>4163537.6886573024</v>
      </c>
      <c r="AE1037" s="51">
        <f t="shared" si="695"/>
        <v>10</v>
      </c>
      <c r="AF1037" s="51" t="str">
        <f t="shared" si="696"/>
        <v>S</v>
      </c>
      <c r="AG1037" s="40">
        <f t="shared" si="697"/>
        <v>-122</v>
      </c>
      <c r="AH1037" s="41">
        <f t="shared" si="698"/>
        <v>-22</v>
      </c>
      <c r="AI1037" s="42">
        <f t="shared" si="699"/>
        <v>-57.878</v>
      </c>
      <c r="AJ1037" s="40">
        <f t="shared" si="700"/>
        <v>37</v>
      </c>
      <c r="AK1037" s="41">
        <f t="shared" si="701"/>
        <v>37</v>
      </c>
      <c r="AL1037" s="42">
        <f t="shared" si="702"/>
        <v>2.395</v>
      </c>
      <c r="AM1037" s="43" t="str">
        <f t="shared" si="703"/>
        <v>-37º -37' -2,395" S</v>
      </c>
      <c r="AN1037" s="43" t="str">
        <f t="shared" si="704"/>
        <v>122º 22' 57,878" W</v>
      </c>
      <c r="AO1037" s="43" t="str">
        <f t="shared" si="705"/>
        <v>10 S 554474 4163538</v>
      </c>
    </row>
    <row r="1038" spans="5:41" x14ac:dyDescent="0.25">
      <c r="E1038" s="53">
        <v>37.660148</v>
      </c>
      <c r="F1038" s="53">
        <v>-122.47597399999999</v>
      </c>
      <c r="G1038" s="52">
        <f t="shared" si="706"/>
        <v>-2.1376090008869695</v>
      </c>
      <c r="H1038" s="52">
        <f t="shared" si="707"/>
        <v>0.65729357938835742</v>
      </c>
      <c r="I1038" s="52">
        <f t="shared" si="708"/>
        <v>10</v>
      </c>
      <c r="J1038" s="52">
        <f t="shared" si="709"/>
        <v>-123</v>
      </c>
      <c r="K1038" s="52">
        <f t="shared" si="710"/>
        <v>9.1459790660559648E-3</v>
      </c>
      <c r="L1038" s="52">
        <f t="shared" si="711"/>
        <v>7.2403013895336278E-3</v>
      </c>
      <c r="M1038" s="52">
        <f t="shared" si="712"/>
        <v>7.240427910453269E-3</v>
      </c>
      <c r="N1038" s="52">
        <f t="shared" si="713"/>
        <v>2.0229996635756642E-5</v>
      </c>
      <c r="O1038" s="52">
        <f t="shared" si="691"/>
        <v>6383566.8763602097</v>
      </c>
      <c r="P1038" s="52">
        <f t="shared" si="692"/>
        <v>1.107110405850083E-7</v>
      </c>
      <c r="Q1038" s="52">
        <f t="shared" si="714"/>
        <v>0.96735758127802651</v>
      </c>
      <c r="R1038" s="52">
        <f t="shared" si="715"/>
        <v>0.60625039234007216</v>
      </c>
      <c r="S1038" s="52">
        <f t="shared" si="716"/>
        <v>1.1409723700273706</v>
      </c>
      <c r="T1038" s="52">
        <f t="shared" si="717"/>
        <v>1.007291875605546</v>
      </c>
      <c r="U1038" s="52">
        <f t="shared" si="718"/>
        <v>1.80546704471099</v>
      </c>
      <c r="V1038" s="52">
        <f t="shared" si="724"/>
        <v>5.0546225567071803E-3</v>
      </c>
      <c r="W1038" s="52">
        <f t="shared" si="719"/>
        <v>4.2582015317955055E-5</v>
      </c>
      <c r="X1038" s="52">
        <f t="shared" si="720"/>
        <v>1.6740578955036711E-7</v>
      </c>
      <c r="Y1038" s="52">
        <f t="shared" si="693"/>
        <v>4168108.8123478624</v>
      </c>
      <c r="Z1038" s="38" t="str">
        <f t="shared" si="721"/>
        <v>S</v>
      </c>
      <c r="AA1038" s="38" t="str">
        <f t="shared" si="722"/>
        <v>S</v>
      </c>
      <c r="AB1038" s="38" t="str">
        <f t="shared" si="723"/>
        <v>U</v>
      </c>
      <c r="AC1038" s="50">
        <f t="shared" si="690"/>
        <v>546219.75748552254</v>
      </c>
      <c r="AD1038" s="50">
        <f t="shared" si="694"/>
        <v>4168237.9518985925</v>
      </c>
      <c r="AE1038" s="51">
        <f t="shared" si="695"/>
        <v>10</v>
      </c>
      <c r="AF1038" s="51" t="str">
        <f t="shared" si="696"/>
        <v>S</v>
      </c>
      <c r="AG1038" s="40">
        <f t="shared" si="697"/>
        <v>-122</v>
      </c>
      <c r="AH1038" s="41">
        <f t="shared" si="698"/>
        <v>-28</v>
      </c>
      <c r="AI1038" s="42">
        <f t="shared" si="699"/>
        <v>-33.506</v>
      </c>
      <c r="AJ1038" s="40">
        <f t="shared" si="700"/>
        <v>37</v>
      </c>
      <c r="AK1038" s="41">
        <f t="shared" si="701"/>
        <v>39</v>
      </c>
      <c r="AL1038" s="42">
        <f t="shared" si="702"/>
        <v>36.533000000000001</v>
      </c>
      <c r="AM1038" s="43" t="str">
        <f t="shared" si="703"/>
        <v>-37º -39' -36,533" S</v>
      </c>
      <c r="AN1038" s="43" t="str">
        <f t="shared" si="704"/>
        <v>122º 28' 33,506" W</v>
      </c>
      <c r="AO1038" s="43" t="str">
        <f t="shared" si="705"/>
        <v>10 S 546220 4168238</v>
      </c>
    </row>
    <row r="1039" spans="5:41" x14ac:dyDescent="0.25">
      <c r="E1039" s="53">
        <v>37.636636000000003</v>
      </c>
      <c r="F1039" s="53">
        <v>-122.468194</v>
      </c>
      <c r="G1039" s="52">
        <f t="shared" si="706"/>
        <v>-2.1374732142711643</v>
      </c>
      <c r="H1039" s="52">
        <f t="shared" si="707"/>
        <v>0.65688321757462853</v>
      </c>
      <c r="I1039" s="52">
        <f t="shared" si="708"/>
        <v>10</v>
      </c>
      <c r="J1039" s="52">
        <f t="shared" si="709"/>
        <v>-123</v>
      </c>
      <c r="K1039" s="52">
        <f t="shared" si="710"/>
        <v>9.2817656818611205E-3</v>
      </c>
      <c r="L1039" s="52">
        <f t="shared" si="711"/>
        <v>7.3501186084311892E-3</v>
      </c>
      <c r="M1039" s="52">
        <f t="shared" si="712"/>
        <v>7.3502509742544341E-3</v>
      </c>
      <c r="N1039" s="52">
        <f t="shared" si="713"/>
        <v>2.0830674481220335E-5</v>
      </c>
      <c r="O1039" s="52">
        <f t="shared" si="691"/>
        <v>6383558.3740529679</v>
      </c>
      <c r="P1039" s="52">
        <f t="shared" si="692"/>
        <v>1.1416731151283587E-7</v>
      </c>
      <c r="Q1039" s="52">
        <f t="shared" si="714"/>
        <v>0.96714927158425923</v>
      </c>
      <c r="R1039" s="52">
        <f t="shared" si="715"/>
        <v>0.60650372771599459</v>
      </c>
      <c r="S1039" s="52">
        <f t="shared" si="716"/>
        <v>1.1404578533667582</v>
      </c>
      <c r="T1039" s="52">
        <f t="shared" si="717"/>
        <v>1.0069693219540672</v>
      </c>
      <c r="U1039" s="52">
        <f t="shared" si="718"/>
        <v>1.8050626229710447</v>
      </c>
      <c r="V1039" s="52">
        <f t="shared" si="724"/>
        <v>5.0546225567071803E-3</v>
      </c>
      <c r="W1039" s="52">
        <f t="shared" si="719"/>
        <v>4.2582015317955055E-5</v>
      </c>
      <c r="X1039" s="52">
        <f t="shared" si="720"/>
        <v>1.6740578955036711E-7</v>
      </c>
      <c r="Y1039" s="52">
        <f t="shared" si="693"/>
        <v>4165500.263215872</v>
      </c>
      <c r="Z1039" s="38" t="str">
        <f t="shared" si="721"/>
        <v>S</v>
      </c>
      <c r="AA1039" s="38" t="str">
        <f t="shared" si="722"/>
        <v>S</v>
      </c>
      <c r="AB1039" s="38" t="str">
        <f t="shared" si="723"/>
        <v>U</v>
      </c>
      <c r="AC1039" s="50">
        <f t="shared" si="690"/>
        <v>546920.75794369844</v>
      </c>
      <c r="AD1039" s="50">
        <f t="shared" si="694"/>
        <v>4165633.237057575</v>
      </c>
      <c r="AE1039" s="51">
        <f t="shared" si="695"/>
        <v>10</v>
      </c>
      <c r="AF1039" s="51" t="str">
        <f t="shared" si="696"/>
        <v>S</v>
      </c>
      <c r="AG1039" s="40">
        <f t="shared" si="697"/>
        <v>-122</v>
      </c>
      <c r="AH1039" s="41">
        <f t="shared" si="698"/>
        <v>-28</v>
      </c>
      <c r="AI1039" s="42">
        <f t="shared" si="699"/>
        <v>-5.4980000000000002</v>
      </c>
      <c r="AJ1039" s="40">
        <f t="shared" si="700"/>
        <v>37</v>
      </c>
      <c r="AK1039" s="41">
        <f t="shared" si="701"/>
        <v>38</v>
      </c>
      <c r="AL1039" s="42">
        <f t="shared" si="702"/>
        <v>11.89</v>
      </c>
      <c r="AM1039" s="43" t="str">
        <f t="shared" si="703"/>
        <v>-37º -38' -11,89" S</v>
      </c>
      <c r="AN1039" s="43" t="str">
        <f t="shared" si="704"/>
        <v>122º 28' 5,498" W</v>
      </c>
      <c r="AO1039" s="43" t="str">
        <f t="shared" si="705"/>
        <v>10 S 546921 4165633</v>
      </c>
    </row>
    <row r="1040" spans="5:41" x14ac:dyDescent="0.25">
      <c r="E1040" s="53">
        <v>37.679220000000001</v>
      </c>
      <c r="F1040" s="53">
        <v>-122.470561</v>
      </c>
      <c r="G1040" s="52">
        <f t="shared" si="706"/>
        <v>-2.137514526214559</v>
      </c>
      <c r="H1040" s="52">
        <f t="shared" si="707"/>
        <v>0.65762644858329788</v>
      </c>
      <c r="I1040" s="52">
        <f t="shared" si="708"/>
        <v>10</v>
      </c>
      <c r="J1040" s="52">
        <f t="shared" si="709"/>
        <v>-123</v>
      </c>
      <c r="K1040" s="52">
        <f t="shared" si="710"/>
        <v>9.240453738466492E-3</v>
      </c>
      <c r="L1040" s="52">
        <f t="shared" si="711"/>
        <v>7.313209321239275E-3</v>
      </c>
      <c r="M1040" s="52">
        <f t="shared" si="712"/>
        <v>7.3133397029558848E-3</v>
      </c>
      <c r="N1040" s="52">
        <f t="shared" si="713"/>
        <v>2.0653697168415697E-5</v>
      </c>
      <c r="O1040" s="52">
        <f t="shared" si="691"/>
        <v>6383573.7744621281</v>
      </c>
      <c r="P1040" s="52">
        <f t="shared" si="692"/>
        <v>1.1289396868961925E-7</v>
      </c>
      <c r="Q1040" s="52">
        <f t="shared" si="714"/>
        <v>0.96752607518355993</v>
      </c>
      <c r="R1040" s="52">
        <f t="shared" si="715"/>
        <v>0.60604441479430526</v>
      </c>
      <c r="S1040" s="52">
        <f t="shared" si="716"/>
        <v>1.1413894861750777</v>
      </c>
      <c r="T1040" s="52">
        <f t="shared" si="717"/>
        <v>1.0075532183298845</v>
      </c>
      <c r="U1040" s="52">
        <f t="shared" si="718"/>
        <v>1.8057945315342347</v>
      </c>
      <c r="V1040" s="52">
        <f t="shared" si="724"/>
        <v>5.0546225567071803E-3</v>
      </c>
      <c r="W1040" s="52">
        <f t="shared" si="719"/>
        <v>4.2582015317955055E-5</v>
      </c>
      <c r="X1040" s="52">
        <f t="shared" si="720"/>
        <v>1.6740578955036711E-7</v>
      </c>
      <c r="Y1040" s="52">
        <f t="shared" si="693"/>
        <v>4170224.7713935138</v>
      </c>
      <c r="Z1040" s="38" t="str">
        <f t="shared" si="721"/>
        <v>S</v>
      </c>
      <c r="AA1040" s="38" t="str">
        <f t="shared" si="722"/>
        <v>S</v>
      </c>
      <c r="AB1040" s="38" t="str">
        <f t="shared" si="723"/>
        <v>U</v>
      </c>
      <c r="AC1040" s="50">
        <f t="shared" si="690"/>
        <v>546685.24528834934</v>
      </c>
      <c r="AD1040" s="50">
        <f t="shared" si="694"/>
        <v>4170356.6158079882</v>
      </c>
      <c r="AE1040" s="51">
        <f t="shared" si="695"/>
        <v>10</v>
      </c>
      <c r="AF1040" s="51" t="str">
        <f t="shared" si="696"/>
        <v>S</v>
      </c>
      <c r="AG1040" s="40">
        <f t="shared" si="697"/>
        <v>-122</v>
      </c>
      <c r="AH1040" s="41">
        <f t="shared" si="698"/>
        <v>-28</v>
      </c>
      <c r="AI1040" s="42">
        <f t="shared" si="699"/>
        <v>-14.02</v>
      </c>
      <c r="AJ1040" s="40">
        <f t="shared" si="700"/>
        <v>37</v>
      </c>
      <c r="AK1040" s="41">
        <f t="shared" si="701"/>
        <v>40</v>
      </c>
      <c r="AL1040" s="42">
        <f t="shared" si="702"/>
        <v>45.192</v>
      </c>
      <c r="AM1040" s="43" t="str">
        <f t="shared" si="703"/>
        <v>-37º -40' -45,192" S</v>
      </c>
      <c r="AN1040" s="43" t="str">
        <f t="shared" si="704"/>
        <v>122º 28' 14,02" W</v>
      </c>
      <c r="AO1040" s="43" t="str">
        <f t="shared" si="705"/>
        <v>10 S 546685 4170357</v>
      </c>
    </row>
    <row r="1041" spans="5:41" x14ac:dyDescent="0.25">
      <c r="E1041" s="53">
        <v>37.662793000000001</v>
      </c>
      <c r="F1041" s="53">
        <v>-122.458777</v>
      </c>
      <c r="G1041" s="52">
        <f t="shared" si="706"/>
        <v>-2.1373088566155043</v>
      </c>
      <c r="H1041" s="52">
        <f t="shared" si="707"/>
        <v>0.65733974334707268</v>
      </c>
      <c r="I1041" s="52">
        <f t="shared" si="708"/>
        <v>10</v>
      </c>
      <c r="J1041" s="52">
        <f t="shared" si="709"/>
        <v>-123</v>
      </c>
      <c r="K1041" s="52">
        <f t="shared" si="710"/>
        <v>9.4461233375211506E-3</v>
      </c>
      <c r="L1041" s="52">
        <f t="shared" si="711"/>
        <v>7.4776335080333498E-3</v>
      </c>
      <c r="M1041" s="52">
        <f t="shared" si="712"/>
        <v>7.4777728833423304E-3</v>
      </c>
      <c r="N1041" s="52">
        <f t="shared" si="713"/>
        <v>2.1580111637664601E-5</v>
      </c>
      <c r="O1041" s="52">
        <f t="shared" si="691"/>
        <v>6383567.8329502456</v>
      </c>
      <c r="P1041" s="52">
        <f t="shared" si="692"/>
        <v>1.1807992220052725E-7</v>
      </c>
      <c r="Q1041" s="52">
        <f t="shared" si="714"/>
        <v>0.96738097446100557</v>
      </c>
      <c r="R1041" s="52">
        <f t="shared" si="715"/>
        <v>0.60622185211851165</v>
      </c>
      <c r="S1041" s="52">
        <f t="shared" si="716"/>
        <v>1.1410302305775755</v>
      </c>
      <c r="T1041" s="52">
        <f t="shared" si="717"/>
        <v>1.0073281359628095</v>
      </c>
      <c r="U1041" s="52">
        <f t="shared" si="718"/>
        <v>1.8055124923780026</v>
      </c>
      <c r="V1041" s="52">
        <f t="shared" si="724"/>
        <v>5.0546225567071803E-3</v>
      </c>
      <c r="W1041" s="52">
        <f t="shared" si="719"/>
        <v>4.2582015317955055E-5</v>
      </c>
      <c r="X1041" s="52">
        <f t="shared" si="720"/>
        <v>1.6740578955036711E-7</v>
      </c>
      <c r="Y1041" s="52">
        <f t="shared" si="693"/>
        <v>4168402.2636829242</v>
      </c>
      <c r="Z1041" s="38" t="str">
        <f t="shared" si="721"/>
        <v>S</v>
      </c>
      <c r="AA1041" s="38" t="str">
        <f t="shared" si="722"/>
        <v>S</v>
      </c>
      <c r="AB1041" s="38" t="str">
        <f t="shared" si="723"/>
        <v>U</v>
      </c>
      <c r="AC1041" s="50">
        <f t="shared" si="690"/>
        <v>547734.87231905502</v>
      </c>
      <c r="AD1041" s="50">
        <f t="shared" si="694"/>
        <v>4168540.0218056724</v>
      </c>
      <c r="AE1041" s="51">
        <f t="shared" si="695"/>
        <v>10</v>
      </c>
      <c r="AF1041" s="51" t="str">
        <f t="shared" si="696"/>
        <v>S</v>
      </c>
      <c r="AG1041" s="40">
        <f t="shared" si="697"/>
        <v>-122</v>
      </c>
      <c r="AH1041" s="41">
        <f t="shared" si="698"/>
        <v>-27</v>
      </c>
      <c r="AI1041" s="42">
        <f t="shared" si="699"/>
        <v>-31.597000000000001</v>
      </c>
      <c r="AJ1041" s="40">
        <f t="shared" si="700"/>
        <v>37</v>
      </c>
      <c r="AK1041" s="41">
        <f t="shared" si="701"/>
        <v>39</v>
      </c>
      <c r="AL1041" s="42">
        <f t="shared" si="702"/>
        <v>46.055</v>
      </c>
      <c r="AM1041" s="43" t="str">
        <f t="shared" si="703"/>
        <v>-37º -39' -46,055" S</v>
      </c>
      <c r="AN1041" s="43" t="str">
        <f t="shared" si="704"/>
        <v>122º 27' 31,597" W</v>
      </c>
      <c r="AO1041" s="43" t="str">
        <f t="shared" si="705"/>
        <v>10 S 547735 4168540</v>
      </c>
    </row>
    <row r="1042" spans="5:41" x14ac:dyDescent="0.25">
      <c r="E1042" s="53">
        <v>37.653126</v>
      </c>
      <c r="F1042" s="53">
        <v>-122.4127</v>
      </c>
      <c r="G1042" s="52">
        <f t="shared" si="706"/>
        <v>-2.1365046612560628</v>
      </c>
      <c r="H1042" s="52">
        <f t="shared" si="707"/>
        <v>0.6571710223682824</v>
      </c>
      <c r="I1042" s="52">
        <f t="shared" si="708"/>
        <v>10</v>
      </c>
      <c r="J1042" s="52">
        <f t="shared" si="709"/>
        <v>-123</v>
      </c>
      <c r="K1042" s="52">
        <f t="shared" si="710"/>
        <v>1.025031869696269E-2</v>
      </c>
      <c r="L1042" s="52">
        <f t="shared" si="711"/>
        <v>8.1152767163673121E-3</v>
      </c>
      <c r="M1042" s="52">
        <f t="shared" si="712"/>
        <v>8.1154548746040951E-3</v>
      </c>
      <c r="N1042" s="52">
        <f t="shared" si="713"/>
        <v>2.5408813363214655E-5</v>
      </c>
      <c r="O1042" s="52">
        <f t="shared" si="691"/>
        <v>6383564.3368998058</v>
      </c>
      <c r="P1042" s="52">
        <f t="shared" si="692"/>
        <v>1.3911384237606343E-7</v>
      </c>
      <c r="Q1042" s="52">
        <f t="shared" si="714"/>
        <v>0.96729543657287054</v>
      </c>
      <c r="R1042" s="52">
        <f t="shared" si="715"/>
        <v>0.60632612122035268</v>
      </c>
      <c r="S1042" s="52">
        <f t="shared" si="716"/>
        <v>1.1408187406547177</v>
      </c>
      <c r="T1042" s="52">
        <f t="shared" si="717"/>
        <v>1.0071955857961266</v>
      </c>
      <c r="U1042" s="52">
        <f t="shared" si="718"/>
        <v>1.8053463421751978</v>
      </c>
      <c r="V1042" s="52">
        <f t="shared" si="724"/>
        <v>5.0546225567071803E-3</v>
      </c>
      <c r="W1042" s="52">
        <f t="shared" si="719"/>
        <v>4.2582015317955055E-5</v>
      </c>
      <c r="X1042" s="52">
        <f t="shared" si="720"/>
        <v>1.6740578955036711E-7</v>
      </c>
      <c r="Y1042" s="52">
        <f t="shared" si="693"/>
        <v>4167329.7523924741</v>
      </c>
      <c r="Z1042" s="38" t="str">
        <f t="shared" si="721"/>
        <v>S</v>
      </c>
      <c r="AA1042" s="38" t="str">
        <f t="shared" si="722"/>
        <v>S</v>
      </c>
      <c r="AB1042" s="38" t="str">
        <f t="shared" si="723"/>
        <v>U</v>
      </c>
      <c r="AC1042" s="50">
        <f t="shared" si="690"/>
        <v>551805.5307175311</v>
      </c>
      <c r="AD1042" s="50">
        <f t="shared" si="694"/>
        <v>4167491.9512098664</v>
      </c>
      <c r="AE1042" s="51">
        <f t="shared" si="695"/>
        <v>10</v>
      </c>
      <c r="AF1042" s="51" t="str">
        <f t="shared" si="696"/>
        <v>S</v>
      </c>
      <c r="AG1042" s="40">
        <f t="shared" si="697"/>
        <v>-122</v>
      </c>
      <c r="AH1042" s="41">
        <f t="shared" si="698"/>
        <v>-24</v>
      </c>
      <c r="AI1042" s="42">
        <f t="shared" si="699"/>
        <v>-45.72</v>
      </c>
      <c r="AJ1042" s="40">
        <f t="shared" si="700"/>
        <v>37</v>
      </c>
      <c r="AK1042" s="41">
        <f t="shared" si="701"/>
        <v>39</v>
      </c>
      <c r="AL1042" s="42">
        <f t="shared" si="702"/>
        <v>11.254</v>
      </c>
      <c r="AM1042" s="43" t="str">
        <f t="shared" si="703"/>
        <v>-37º -39' -11,254" S</v>
      </c>
      <c r="AN1042" s="43" t="str">
        <f t="shared" si="704"/>
        <v>122º 24' 45,72" W</v>
      </c>
      <c r="AO1042" s="43" t="str">
        <f t="shared" si="705"/>
        <v>10 S 551806 4167492</v>
      </c>
    </row>
    <row r="1043" spans="5:41" x14ac:dyDescent="0.25">
      <c r="E1043" s="53">
        <v>37.627253000000003</v>
      </c>
      <c r="F1043" s="53">
        <v>-122.42931799999999</v>
      </c>
      <c r="G1043" s="52">
        <f t="shared" si="706"/>
        <v>-2.1367947000711589</v>
      </c>
      <c r="H1043" s="52">
        <f t="shared" si="707"/>
        <v>0.65671945333091397</v>
      </c>
      <c r="I1043" s="52">
        <f t="shared" si="708"/>
        <v>10</v>
      </c>
      <c r="J1043" s="52">
        <f t="shared" si="709"/>
        <v>-123</v>
      </c>
      <c r="K1043" s="52">
        <f t="shared" si="710"/>
        <v>9.9602798818665406E-3</v>
      </c>
      <c r="L1043" s="52">
        <f t="shared" si="711"/>
        <v>7.8884046142415048E-3</v>
      </c>
      <c r="M1043" s="52">
        <f t="shared" si="712"/>
        <v>7.8885682440777843E-3</v>
      </c>
      <c r="N1043" s="52">
        <f t="shared" si="713"/>
        <v>2.3985518532776418E-5</v>
      </c>
      <c r="O1043" s="52">
        <f t="shared" si="691"/>
        <v>6383554.981534427</v>
      </c>
      <c r="P1043" s="52">
        <f t="shared" si="692"/>
        <v>1.3153565152829458E-7</v>
      </c>
      <c r="Q1043" s="52">
        <f t="shared" si="714"/>
        <v>0.96706595897545633</v>
      </c>
      <c r="R1043" s="52">
        <f t="shared" si="715"/>
        <v>0.6066046436309529</v>
      </c>
      <c r="S1043" s="52">
        <f t="shared" si="716"/>
        <v>1.1402524328186421</v>
      </c>
      <c r="T1043" s="52">
        <f t="shared" si="717"/>
        <v>1.0068404855217197</v>
      </c>
      <c r="U1043" s="52">
        <f t="shared" si="718"/>
        <v>1.8049010147333053</v>
      </c>
      <c r="V1043" s="52">
        <f t="shared" si="724"/>
        <v>5.0546225567071803E-3</v>
      </c>
      <c r="W1043" s="52">
        <f t="shared" si="719"/>
        <v>4.2582015317955055E-5</v>
      </c>
      <c r="X1043" s="52">
        <f t="shared" si="720"/>
        <v>1.6740578955036711E-7</v>
      </c>
      <c r="Y1043" s="52">
        <f t="shared" si="693"/>
        <v>4164459.2650831812</v>
      </c>
      <c r="Z1043" s="38" t="str">
        <f t="shared" si="721"/>
        <v>S</v>
      </c>
      <c r="AA1043" s="38" t="str">
        <f t="shared" si="722"/>
        <v>S</v>
      </c>
      <c r="AB1043" s="38" t="str">
        <f t="shared" si="723"/>
        <v>U</v>
      </c>
      <c r="AC1043" s="50">
        <f t="shared" si="690"/>
        <v>550357.11131957546</v>
      </c>
      <c r="AD1043" s="50">
        <f t="shared" si="694"/>
        <v>4164612.3779796357</v>
      </c>
      <c r="AE1043" s="51">
        <f t="shared" si="695"/>
        <v>10</v>
      </c>
      <c r="AF1043" s="51" t="str">
        <f t="shared" si="696"/>
        <v>S</v>
      </c>
      <c r="AG1043" s="40">
        <f t="shared" si="697"/>
        <v>-122</v>
      </c>
      <c r="AH1043" s="41">
        <f t="shared" si="698"/>
        <v>-25</v>
      </c>
      <c r="AI1043" s="42">
        <f t="shared" si="699"/>
        <v>-45.545000000000002</v>
      </c>
      <c r="AJ1043" s="40">
        <f t="shared" si="700"/>
        <v>37</v>
      </c>
      <c r="AK1043" s="41">
        <f t="shared" si="701"/>
        <v>37</v>
      </c>
      <c r="AL1043" s="42">
        <f t="shared" si="702"/>
        <v>38.110999999999997</v>
      </c>
      <c r="AM1043" s="43" t="str">
        <f t="shared" si="703"/>
        <v>-37º -37' -38,111" S</v>
      </c>
      <c r="AN1043" s="43" t="str">
        <f t="shared" si="704"/>
        <v>122º 25' 45,545" W</v>
      </c>
      <c r="AO1043" s="43" t="str">
        <f t="shared" si="705"/>
        <v>10 S 550357 4164612</v>
      </c>
    </row>
    <row r="1044" spans="5:41" x14ac:dyDescent="0.25">
      <c r="E1044" s="53">
        <v>37.617035999999999</v>
      </c>
      <c r="F1044" s="53">
        <v>-122.383745</v>
      </c>
      <c r="G1044" s="52">
        <f t="shared" si="706"/>
        <v>-2.1359993011711476</v>
      </c>
      <c r="H1044" s="52">
        <f t="shared" si="707"/>
        <v>0.65654113304123762</v>
      </c>
      <c r="I1044" s="52">
        <f t="shared" si="708"/>
        <v>10</v>
      </c>
      <c r="J1044" s="52">
        <f t="shared" si="709"/>
        <v>-123</v>
      </c>
      <c r="K1044" s="52">
        <f t="shared" si="710"/>
        <v>1.0755678781877887E-2</v>
      </c>
      <c r="L1044" s="52">
        <f t="shared" si="711"/>
        <v>8.5194970009525705E-3</v>
      </c>
      <c r="M1044" s="52">
        <f t="shared" si="712"/>
        <v>8.5197031301546232E-3</v>
      </c>
      <c r="N1044" s="52">
        <f t="shared" si="713"/>
        <v>2.7966784244215503E-5</v>
      </c>
      <c r="O1044" s="52">
        <f t="shared" si="691"/>
        <v>6383551.2878134931</v>
      </c>
      <c r="P1044" s="52">
        <f t="shared" si="692"/>
        <v>1.5346714180587539E-7</v>
      </c>
      <c r="Q1044" s="52">
        <f t="shared" si="714"/>
        <v>0.96697512321312273</v>
      </c>
      <c r="R1044" s="52">
        <f t="shared" si="715"/>
        <v>0.60671441031835527</v>
      </c>
      <c r="S1044" s="52">
        <f t="shared" si="716"/>
        <v>1.1400286946477989</v>
      </c>
      <c r="T1044" s="52">
        <f t="shared" si="717"/>
        <v>1.006700123565438</v>
      </c>
      <c r="U1044" s="52">
        <f t="shared" si="718"/>
        <v>1.8047249028180161</v>
      </c>
      <c r="V1044" s="52">
        <f t="shared" si="724"/>
        <v>5.0546225567071803E-3</v>
      </c>
      <c r="W1044" s="52">
        <f t="shared" si="719"/>
        <v>4.2582015317955055E-5</v>
      </c>
      <c r="X1044" s="52">
        <f t="shared" si="720"/>
        <v>1.6740578955036711E-7</v>
      </c>
      <c r="Y1044" s="52">
        <f t="shared" si="693"/>
        <v>4163325.7406014884</v>
      </c>
      <c r="Z1044" s="38" t="str">
        <f t="shared" si="721"/>
        <v>S</v>
      </c>
      <c r="AA1044" s="38" t="str">
        <f t="shared" si="722"/>
        <v>S</v>
      </c>
      <c r="AB1044" s="38" t="str">
        <f t="shared" si="723"/>
        <v>U</v>
      </c>
      <c r="AC1044" s="50">
        <f t="shared" si="690"/>
        <v>554385.96467043995</v>
      </c>
      <c r="AD1044" s="50">
        <f t="shared" si="694"/>
        <v>4163504.2680304646</v>
      </c>
      <c r="AE1044" s="51">
        <f t="shared" si="695"/>
        <v>10</v>
      </c>
      <c r="AF1044" s="51" t="str">
        <f t="shared" si="696"/>
        <v>S</v>
      </c>
      <c r="AG1044" s="40">
        <f t="shared" si="697"/>
        <v>-122</v>
      </c>
      <c r="AH1044" s="41">
        <f t="shared" si="698"/>
        <v>-23</v>
      </c>
      <c r="AI1044" s="42">
        <f t="shared" si="699"/>
        <v>-1.482</v>
      </c>
      <c r="AJ1044" s="40">
        <f t="shared" si="700"/>
        <v>37</v>
      </c>
      <c r="AK1044" s="41">
        <f t="shared" si="701"/>
        <v>37</v>
      </c>
      <c r="AL1044" s="42">
        <f t="shared" si="702"/>
        <v>1.33</v>
      </c>
      <c r="AM1044" s="43" t="str">
        <f t="shared" si="703"/>
        <v>-37º -37' -1,33" S</v>
      </c>
      <c r="AN1044" s="43" t="str">
        <f t="shared" si="704"/>
        <v>122º 23' 1,482" W</v>
      </c>
      <c r="AO1044" s="43" t="str">
        <f t="shared" si="705"/>
        <v>10 S 554386 4163504</v>
      </c>
    </row>
    <row r="1045" spans="5:41" x14ac:dyDescent="0.25">
      <c r="E1045" s="53">
        <v>37.698757000000001</v>
      </c>
      <c r="F1045" s="53">
        <v>-122.49279199999999</v>
      </c>
      <c r="G1045" s="52">
        <f t="shared" si="706"/>
        <v>-2.1379025303605701</v>
      </c>
      <c r="H1045" s="52">
        <f t="shared" si="707"/>
        <v>0.65796743355926002</v>
      </c>
      <c r="I1045" s="52">
        <f t="shared" si="708"/>
        <v>10</v>
      </c>
      <c r="J1045" s="52">
        <f t="shared" si="709"/>
        <v>-123</v>
      </c>
      <c r="K1045" s="52">
        <f t="shared" si="710"/>
        <v>8.852449592455347E-3</v>
      </c>
      <c r="L1045" s="52">
        <f t="shared" si="711"/>
        <v>7.0042923997022449E-3</v>
      </c>
      <c r="M1045" s="52">
        <f t="shared" si="712"/>
        <v>7.0044069468639582E-3</v>
      </c>
      <c r="N1045" s="52">
        <f t="shared" si="713"/>
        <v>1.8958968232563045E-5</v>
      </c>
      <c r="O1045" s="52">
        <f t="shared" si="691"/>
        <v>6383580.842015964</v>
      </c>
      <c r="P1045" s="52">
        <f t="shared" si="692"/>
        <v>1.0350305471154004E-7</v>
      </c>
      <c r="Q1045" s="52">
        <f t="shared" si="714"/>
        <v>0.96769823256262388</v>
      </c>
      <c r="R1045" s="52">
        <f t="shared" si="715"/>
        <v>0.60583296816465182</v>
      </c>
      <c r="S1045" s="52">
        <f t="shared" si="716"/>
        <v>1.1418165498405719</v>
      </c>
      <c r="T1045" s="52">
        <f t="shared" si="717"/>
        <v>1.007820654421592</v>
      </c>
      <c r="U1045" s="52">
        <f t="shared" si="718"/>
        <v>1.8061294795552494</v>
      </c>
      <c r="V1045" s="52">
        <f t="shared" si="724"/>
        <v>5.0546225567071803E-3</v>
      </c>
      <c r="W1045" s="52">
        <f t="shared" si="719"/>
        <v>4.2582015317955055E-5</v>
      </c>
      <c r="X1045" s="52">
        <f t="shared" si="720"/>
        <v>1.6740578955036711E-7</v>
      </c>
      <c r="Y1045" s="52">
        <f t="shared" si="693"/>
        <v>4172392.327367492</v>
      </c>
      <c r="Z1045" s="38" t="str">
        <f t="shared" si="721"/>
        <v>S</v>
      </c>
      <c r="AA1045" s="38" t="str">
        <f t="shared" si="722"/>
        <v>S</v>
      </c>
      <c r="AB1045" s="38" t="str">
        <f t="shared" si="723"/>
        <v>U</v>
      </c>
      <c r="AC1045" s="50">
        <f t="shared" si="690"/>
        <v>544713.1995383352</v>
      </c>
      <c r="AD1045" s="50">
        <f t="shared" si="694"/>
        <v>4172513.3534864122</v>
      </c>
      <c r="AE1045" s="51">
        <f t="shared" si="695"/>
        <v>10</v>
      </c>
      <c r="AF1045" s="51" t="str">
        <f t="shared" si="696"/>
        <v>S</v>
      </c>
      <c r="AG1045" s="40">
        <f t="shared" si="697"/>
        <v>-122</v>
      </c>
      <c r="AH1045" s="41">
        <f t="shared" si="698"/>
        <v>-29</v>
      </c>
      <c r="AI1045" s="42">
        <f t="shared" si="699"/>
        <v>-34.051000000000002</v>
      </c>
      <c r="AJ1045" s="40">
        <f t="shared" si="700"/>
        <v>37</v>
      </c>
      <c r="AK1045" s="41">
        <f t="shared" si="701"/>
        <v>41</v>
      </c>
      <c r="AL1045" s="42">
        <f t="shared" si="702"/>
        <v>55.524999999999999</v>
      </c>
      <c r="AM1045" s="43" t="str">
        <f t="shared" si="703"/>
        <v>-37º -41' -55,525" S</v>
      </c>
      <c r="AN1045" s="43" t="str">
        <f t="shared" si="704"/>
        <v>122º 29' 34,051" W</v>
      </c>
      <c r="AO1045" s="43" t="str">
        <f t="shared" si="705"/>
        <v>10 S 544713 4172513</v>
      </c>
    </row>
    <row r="1046" spans="5:41" x14ac:dyDescent="0.25">
      <c r="E1046" s="53">
        <v>37.619705000000003</v>
      </c>
      <c r="F1046" s="53">
        <v>-122.38764999999999</v>
      </c>
      <c r="G1046" s="52">
        <f t="shared" si="706"/>
        <v>-2.1360674562784379</v>
      </c>
      <c r="H1046" s="52">
        <f t="shared" si="707"/>
        <v>0.65658771587897347</v>
      </c>
      <c r="I1046" s="52">
        <f t="shared" si="708"/>
        <v>10</v>
      </c>
      <c r="J1046" s="52">
        <f t="shared" si="709"/>
        <v>-123</v>
      </c>
      <c r="K1046" s="52">
        <f t="shared" si="710"/>
        <v>1.0687523674587585E-2</v>
      </c>
      <c r="L1046" s="52">
        <f t="shared" si="711"/>
        <v>8.4652100005047984E-3</v>
      </c>
      <c r="M1046" s="52">
        <f t="shared" si="712"/>
        <v>8.4654122142289682E-3</v>
      </c>
      <c r="N1046" s="52">
        <f t="shared" si="713"/>
        <v>2.7614143644716371E-5</v>
      </c>
      <c r="O1046" s="52">
        <f t="shared" si="691"/>
        <v>6383552.2526948433</v>
      </c>
      <c r="P1046" s="52">
        <f t="shared" si="692"/>
        <v>1.5150658935388766E-7</v>
      </c>
      <c r="Q1046" s="52">
        <f t="shared" si="714"/>
        <v>0.96699886422424552</v>
      </c>
      <c r="R1046" s="52">
        <f t="shared" si="715"/>
        <v>0.60668574780669848</v>
      </c>
      <c r="S1046" s="52">
        <f t="shared" si="716"/>
        <v>1.1400871479910961</v>
      </c>
      <c r="T1046" s="52">
        <f t="shared" si="717"/>
        <v>1.0067367979449968</v>
      </c>
      <c r="U1046" s="52">
        <f t="shared" si="718"/>
        <v>1.8047709227731028</v>
      </c>
      <c r="V1046" s="52">
        <f t="shared" si="724"/>
        <v>5.0546225567071803E-3</v>
      </c>
      <c r="W1046" s="52">
        <f t="shared" si="719"/>
        <v>4.2582015317955055E-5</v>
      </c>
      <c r="X1046" s="52">
        <f t="shared" si="720"/>
        <v>1.6740578955036711E-7</v>
      </c>
      <c r="Y1046" s="52">
        <f t="shared" si="693"/>
        <v>4163621.852464241</v>
      </c>
      <c r="Z1046" s="38" t="str">
        <f t="shared" si="721"/>
        <v>S</v>
      </c>
      <c r="AA1046" s="38" t="str">
        <f t="shared" si="722"/>
        <v>S</v>
      </c>
      <c r="AB1046" s="38" t="str">
        <f t="shared" si="723"/>
        <v>U</v>
      </c>
      <c r="AC1046" s="50">
        <f t="shared" si="690"/>
        <v>554039.40393924026</v>
      </c>
      <c r="AD1046" s="50">
        <f t="shared" si="694"/>
        <v>4163798.1288198177</v>
      </c>
      <c r="AE1046" s="51">
        <f t="shared" si="695"/>
        <v>10</v>
      </c>
      <c r="AF1046" s="51" t="str">
        <f t="shared" si="696"/>
        <v>S</v>
      </c>
      <c r="AG1046" s="40">
        <f t="shared" si="697"/>
        <v>-122</v>
      </c>
      <c r="AH1046" s="41">
        <f t="shared" si="698"/>
        <v>-23</v>
      </c>
      <c r="AI1046" s="42">
        <f t="shared" si="699"/>
        <v>-15.54</v>
      </c>
      <c r="AJ1046" s="40">
        <f t="shared" si="700"/>
        <v>37</v>
      </c>
      <c r="AK1046" s="41">
        <f t="shared" si="701"/>
        <v>37</v>
      </c>
      <c r="AL1046" s="42">
        <f t="shared" si="702"/>
        <v>10.938000000000001</v>
      </c>
      <c r="AM1046" s="43" t="str">
        <f t="shared" si="703"/>
        <v>-37º -37' -10,938" S</v>
      </c>
      <c r="AN1046" s="43" t="str">
        <f t="shared" si="704"/>
        <v>122º 23' 15,54" W</v>
      </c>
      <c r="AO1046" s="43" t="str">
        <f t="shared" si="705"/>
        <v>10 S 554039 4163798</v>
      </c>
    </row>
    <row r="1047" spans="5:41" x14ac:dyDescent="0.25">
      <c r="E1047" s="53">
        <v>37.622535999999997</v>
      </c>
      <c r="F1047" s="53">
        <v>-122.42450599999999</v>
      </c>
      <c r="G1047" s="52">
        <f t="shared" si="706"/>
        <v>-2.136710714827553</v>
      </c>
      <c r="H1047" s="52">
        <f t="shared" si="707"/>
        <v>0.65663712615009728</v>
      </c>
      <c r="I1047" s="52">
        <f t="shared" si="708"/>
        <v>10</v>
      </c>
      <c r="J1047" s="52">
        <f t="shared" si="709"/>
        <v>-123</v>
      </c>
      <c r="K1047" s="52">
        <f t="shared" si="710"/>
        <v>1.0044265125472407E-2</v>
      </c>
      <c r="L1047" s="52">
        <f t="shared" si="711"/>
        <v>7.9554223589851664E-3</v>
      </c>
      <c r="M1047" s="52">
        <f t="shared" si="712"/>
        <v>7.9555901949239557E-3</v>
      </c>
      <c r="N1047" s="52">
        <f t="shared" si="713"/>
        <v>2.4390668613927247E-5</v>
      </c>
      <c r="O1047" s="52">
        <f t="shared" si="691"/>
        <v>6383553.2761678528</v>
      </c>
      <c r="P1047" s="52">
        <f t="shared" si="692"/>
        <v>1.3379720231630016E-7</v>
      </c>
      <c r="Q1047" s="52">
        <f t="shared" si="714"/>
        <v>0.9670240370678701</v>
      </c>
      <c r="R1047" s="52">
        <f t="shared" si="715"/>
        <v>0.60665533630900081</v>
      </c>
      <c r="S1047" s="52">
        <f t="shared" si="716"/>
        <v>1.1401491446840324</v>
      </c>
      <c r="T1047" s="52">
        <f t="shared" si="717"/>
        <v>1.0067756925902744</v>
      </c>
      <c r="U1047" s="52">
        <f t="shared" si="718"/>
        <v>1.8048197251643385</v>
      </c>
      <c r="V1047" s="52">
        <f t="shared" si="724"/>
        <v>5.0546225567071803E-3</v>
      </c>
      <c r="W1047" s="52">
        <f t="shared" si="719"/>
        <v>4.2582015317955055E-5</v>
      </c>
      <c r="X1047" s="52">
        <f t="shared" si="720"/>
        <v>1.6740578955036711E-7</v>
      </c>
      <c r="Y1047" s="52">
        <f t="shared" si="693"/>
        <v>4163935.9375429661</v>
      </c>
      <c r="Z1047" s="38" t="str">
        <f t="shared" si="721"/>
        <v>S</v>
      </c>
      <c r="AA1047" s="38" t="str">
        <f t="shared" si="722"/>
        <v>S</v>
      </c>
      <c r="AB1047" s="38" t="str">
        <f t="shared" si="723"/>
        <v>U</v>
      </c>
      <c r="AC1047" s="50">
        <f t="shared" si="690"/>
        <v>550784.93611761637</v>
      </c>
      <c r="AD1047" s="50">
        <f t="shared" si="694"/>
        <v>4164091.6366963368</v>
      </c>
      <c r="AE1047" s="51">
        <f t="shared" si="695"/>
        <v>10</v>
      </c>
      <c r="AF1047" s="51" t="str">
        <f t="shared" si="696"/>
        <v>S</v>
      </c>
      <c r="AG1047" s="40">
        <f t="shared" si="697"/>
        <v>-122</v>
      </c>
      <c r="AH1047" s="41">
        <f t="shared" si="698"/>
        <v>-25</v>
      </c>
      <c r="AI1047" s="42">
        <f t="shared" si="699"/>
        <v>-28.222000000000001</v>
      </c>
      <c r="AJ1047" s="40">
        <f t="shared" si="700"/>
        <v>37</v>
      </c>
      <c r="AK1047" s="41">
        <f t="shared" si="701"/>
        <v>37</v>
      </c>
      <c r="AL1047" s="42">
        <f t="shared" si="702"/>
        <v>21.13</v>
      </c>
      <c r="AM1047" s="43" t="str">
        <f t="shared" si="703"/>
        <v>-37º -37' -21,13" S</v>
      </c>
      <c r="AN1047" s="43" t="str">
        <f t="shared" si="704"/>
        <v>122º 25' 28,222" W</v>
      </c>
      <c r="AO1047" s="43" t="str">
        <f t="shared" si="705"/>
        <v>10 S 550785 4164092</v>
      </c>
    </row>
    <row r="1048" spans="5:41" x14ac:dyDescent="0.25">
      <c r="E1048" s="53">
        <v>37.616658999999999</v>
      </c>
      <c r="F1048" s="53">
        <v>-122.383526</v>
      </c>
      <c r="G1048" s="52">
        <f t="shared" si="706"/>
        <v>-2.1359954789000857</v>
      </c>
      <c r="H1048" s="52">
        <f t="shared" si="707"/>
        <v>0.65653455314995768</v>
      </c>
      <c r="I1048" s="52">
        <f t="shared" si="708"/>
        <v>10</v>
      </c>
      <c r="J1048" s="52">
        <f t="shared" si="709"/>
        <v>-123</v>
      </c>
      <c r="K1048" s="52">
        <f t="shared" si="710"/>
        <v>1.0759501052939768E-2</v>
      </c>
      <c r="L1048" s="52">
        <f t="shared" si="711"/>
        <v>8.522567689689441E-3</v>
      </c>
      <c r="M1048" s="52">
        <f t="shared" si="712"/>
        <v>8.5227740418641861E-3</v>
      </c>
      <c r="N1048" s="52">
        <f t="shared" si="713"/>
        <v>2.7986568484572594E-5</v>
      </c>
      <c r="O1048" s="52">
        <f t="shared" si="691"/>
        <v>6383551.1515245913</v>
      </c>
      <c r="P1048" s="52">
        <f t="shared" si="692"/>
        <v>1.5357935302984834E-7</v>
      </c>
      <c r="Q1048" s="52">
        <f t="shared" si="714"/>
        <v>0.96697176908543492</v>
      </c>
      <c r="R1048" s="52">
        <f t="shared" si="715"/>
        <v>0.60671845825533266</v>
      </c>
      <c r="S1048" s="52">
        <f t="shared" si="716"/>
        <v>1.1400204376926752</v>
      </c>
      <c r="T1048" s="52">
        <f t="shared" si="717"/>
        <v>1.0066949428333396</v>
      </c>
      <c r="U1048" s="52">
        <f t="shared" si="718"/>
        <v>1.8047184016357587</v>
      </c>
      <c r="V1048" s="52">
        <f t="shared" si="724"/>
        <v>5.0546225567071803E-3</v>
      </c>
      <c r="W1048" s="52">
        <f t="shared" si="719"/>
        <v>4.2582015317955055E-5</v>
      </c>
      <c r="X1048" s="52">
        <f t="shared" si="720"/>
        <v>1.6740578955036711E-7</v>
      </c>
      <c r="Y1048" s="52">
        <f t="shared" si="693"/>
        <v>4163283.9143956532</v>
      </c>
      <c r="Z1048" s="38" t="str">
        <f t="shared" si="721"/>
        <v>S</v>
      </c>
      <c r="AA1048" s="38" t="str">
        <f t="shared" si="722"/>
        <v>S</v>
      </c>
      <c r="AB1048" s="38" t="str">
        <f t="shared" si="723"/>
        <v>U</v>
      </c>
      <c r="AC1048" s="50">
        <f t="shared" si="690"/>
        <v>554405.56683431647</v>
      </c>
      <c r="AD1048" s="50">
        <f t="shared" si="694"/>
        <v>4163462.5681145675</v>
      </c>
      <c r="AE1048" s="51">
        <f t="shared" si="695"/>
        <v>10</v>
      </c>
      <c r="AF1048" s="51" t="str">
        <f t="shared" si="696"/>
        <v>S</v>
      </c>
      <c r="AG1048" s="40">
        <f t="shared" si="697"/>
        <v>-122</v>
      </c>
      <c r="AH1048" s="41">
        <f t="shared" si="698"/>
        <v>-23</v>
      </c>
      <c r="AI1048" s="42">
        <f t="shared" si="699"/>
        <v>-0.69399999999999995</v>
      </c>
      <c r="AJ1048" s="40">
        <f t="shared" si="700"/>
        <v>37</v>
      </c>
      <c r="AK1048" s="41">
        <f t="shared" si="701"/>
        <v>36</v>
      </c>
      <c r="AL1048" s="42">
        <f t="shared" si="702"/>
        <v>59.972000000000001</v>
      </c>
      <c r="AM1048" s="43" t="str">
        <f t="shared" si="703"/>
        <v>-37º -36' -59,972" S</v>
      </c>
      <c r="AN1048" s="43" t="str">
        <f t="shared" si="704"/>
        <v>122º 23' 0,694" W</v>
      </c>
      <c r="AO1048" s="43" t="str">
        <f t="shared" si="705"/>
        <v>10 S 554406 4163463</v>
      </c>
    </row>
    <row r="1049" spans="5:41" x14ac:dyDescent="0.25">
      <c r="E1049" s="53">
        <v>37.616501</v>
      </c>
      <c r="F1049" s="53">
        <v>-122.419533</v>
      </c>
      <c r="G1049" s="52">
        <f t="shared" si="706"/>
        <v>-2.1366239196038515</v>
      </c>
      <c r="H1049" s="52">
        <f t="shared" si="707"/>
        <v>0.65653179552973939</v>
      </c>
      <c r="I1049" s="52">
        <f t="shared" si="708"/>
        <v>10</v>
      </c>
      <c r="J1049" s="52">
        <f t="shared" si="709"/>
        <v>-123</v>
      </c>
      <c r="K1049" s="52">
        <f t="shared" si="710"/>
        <v>1.0131060349173993E-2</v>
      </c>
      <c r="L1049" s="52">
        <f t="shared" si="711"/>
        <v>8.0248163523352206E-3</v>
      </c>
      <c r="M1049" s="52">
        <f t="shared" si="712"/>
        <v>8.0249886188365361E-3</v>
      </c>
      <c r="N1049" s="52">
        <f t="shared" si="713"/>
        <v>2.4812655550543461E-5</v>
      </c>
      <c r="O1049" s="52">
        <f t="shared" si="691"/>
        <v>6383551.0944063105</v>
      </c>
      <c r="P1049" s="52">
        <f t="shared" si="692"/>
        <v>1.3616377422997196E-7</v>
      </c>
      <c r="Q1049" s="52">
        <f t="shared" si="714"/>
        <v>0.96697036332695085</v>
      </c>
      <c r="R1049" s="52">
        <f t="shared" si="715"/>
        <v>0.60672015468791984</v>
      </c>
      <c r="S1049" s="52">
        <f t="shared" si="716"/>
        <v>1.1400169771932149</v>
      </c>
      <c r="T1049" s="52">
        <f t="shared" si="717"/>
        <v>1.0066927715668912</v>
      </c>
      <c r="U1049" s="52">
        <f t="shared" si="718"/>
        <v>1.804715676943532</v>
      </c>
      <c r="V1049" s="52">
        <f t="shared" si="724"/>
        <v>5.0546225567071803E-3</v>
      </c>
      <c r="W1049" s="52">
        <f t="shared" si="719"/>
        <v>4.2582015317955055E-5</v>
      </c>
      <c r="X1049" s="52">
        <f t="shared" si="720"/>
        <v>1.6740578955036711E-7</v>
      </c>
      <c r="Y1049" s="52">
        <f t="shared" si="693"/>
        <v>4163266.3851112458</v>
      </c>
      <c r="Z1049" s="38" t="str">
        <f t="shared" si="721"/>
        <v>S</v>
      </c>
      <c r="AA1049" s="38" t="str">
        <f t="shared" si="722"/>
        <v>S</v>
      </c>
      <c r="AB1049" s="38" t="str">
        <f t="shared" si="723"/>
        <v>U</v>
      </c>
      <c r="AC1049" s="50">
        <f t="shared" si="690"/>
        <v>551227.92720550136</v>
      </c>
      <c r="AD1049" s="50">
        <f t="shared" si="694"/>
        <v>4163424.7779873079</v>
      </c>
      <c r="AE1049" s="51">
        <f t="shared" si="695"/>
        <v>10</v>
      </c>
      <c r="AF1049" s="51" t="str">
        <f t="shared" si="696"/>
        <v>S</v>
      </c>
      <c r="AG1049" s="40">
        <f t="shared" si="697"/>
        <v>-122</v>
      </c>
      <c r="AH1049" s="41">
        <f t="shared" si="698"/>
        <v>-25</v>
      </c>
      <c r="AI1049" s="42">
        <f t="shared" si="699"/>
        <v>-10.319000000000001</v>
      </c>
      <c r="AJ1049" s="40">
        <f t="shared" si="700"/>
        <v>37</v>
      </c>
      <c r="AK1049" s="41">
        <f t="shared" si="701"/>
        <v>36</v>
      </c>
      <c r="AL1049" s="42">
        <f t="shared" si="702"/>
        <v>59.404000000000003</v>
      </c>
      <c r="AM1049" s="43" t="str">
        <f t="shared" si="703"/>
        <v>-37º -36' -59,404" S</v>
      </c>
      <c r="AN1049" s="43" t="str">
        <f t="shared" si="704"/>
        <v>122º 25' 10,319" W</v>
      </c>
      <c r="AO1049" s="43" t="str">
        <f t="shared" si="705"/>
        <v>10 S 551228 4163425</v>
      </c>
    </row>
    <row r="1050" spans="5:41" x14ac:dyDescent="0.25">
      <c r="E1050" s="53">
        <v>37.706097999999997</v>
      </c>
      <c r="F1050" s="53">
        <v>-122.46528600000001</v>
      </c>
      <c r="G1050" s="52">
        <f t="shared" si="706"/>
        <v>-2.1374224600965164</v>
      </c>
      <c r="H1050" s="52">
        <f t="shared" si="707"/>
        <v>0.65809555817964882</v>
      </c>
      <c r="I1050" s="52">
        <f t="shared" si="708"/>
        <v>10</v>
      </c>
      <c r="J1050" s="52">
        <f t="shared" si="709"/>
        <v>-123</v>
      </c>
      <c r="K1050" s="52">
        <f t="shared" si="710"/>
        <v>9.3325198565090695E-3</v>
      </c>
      <c r="L1050" s="52">
        <f t="shared" si="711"/>
        <v>7.3833947057629773E-3</v>
      </c>
      <c r="M1050" s="52">
        <f t="shared" si="712"/>
        <v>7.3835288775511735E-3</v>
      </c>
      <c r="N1050" s="52">
        <f t="shared" si="713"/>
        <v>2.107247105131993E-5</v>
      </c>
      <c r="O1050" s="52">
        <f t="shared" si="691"/>
        <v>6383583.4979701126</v>
      </c>
      <c r="P1050" s="52">
        <f t="shared" si="692"/>
        <v>1.1498795819805935E-7</v>
      </c>
      <c r="Q1050" s="52">
        <f t="shared" si="714"/>
        <v>0.96776280413156657</v>
      </c>
      <c r="R1050" s="52">
        <f t="shared" si="715"/>
        <v>0.60575340054904914</v>
      </c>
      <c r="S1050" s="52">
        <f t="shared" si="716"/>
        <v>1.1419769602454322</v>
      </c>
      <c r="T1050" s="52">
        <f t="shared" si="717"/>
        <v>1.0079210703213364</v>
      </c>
      <c r="U1050" s="52">
        <f t="shared" si="718"/>
        <v>1.8062551989930029</v>
      </c>
      <c r="V1050" s="52">
        <f t="shared" si="724"/>
        <v>5.0546225567071803E-3</v>
      </c>
      <c r="W1050" s="52">
        <f t="shared" si="719"/>
        <v>4.2582015317955055E-5</v>
      </c>
      <c r="X1050" s="52">
        <f t="shared" si="720"/>
        <v>1.6740578955036711E-7</v>
      </c>
      <c r="Y1050" s="52">
        <f t="shared" si="693"/>
        <v>4173206.7853068719</v>
      </c>
      <c r="Z1050" s="38" t="str">
        <f t="shared" si="721"/>
        <v>S</v>
      </c>
      <c r="AA1050" s="38" t="str">
        <f t="shared" si="722"/>
        <v>S</v>
      </c>
      <c r="AB1050" s="38" t="str">
        <f t="shared" si="723"/>
        <v>U</v>
      </c>
      <c r="AC1050" s="50">
        <f t="shared" si="690"/>
        <v>547133.37490611163</v>
      </c>
      <c r="AD1050" s="50">
        <f t="shared" si="694"/>
        <v>4173341.3032008046</v>
      </c>
      <c r="AE1050" s="51">
        <f t="shared" si="695"/>
        <v>10</v>
      </c>
      <c r="AF1050" s="51" t="str">
        <f t="shared" si="696"/>
        <v>S</v>
      </c>
      <c r="AG1050" s="40">
        <f t="shared" si="697"/>
        <v>-122</v>
      </c>
      <c r="AH1050" s="41">
        <f t="shared" si="698"/>
        <v>-27</v>
      </c>
      <c r="AI1050" s="42">
        <f t="shared" si="699"/>
        <v>-55.03</v>
      </c>
      <c r="AJ1050" s="40">
        <f t="shared" si="700"/>
        <v>37</v>
      </c>
      <c r="AK1050" s="41">
        <f t="shared" si="701"/>
        <v>42</v>
      </c>
      <c r="AL1050" s="42">
        <f t="shared" si="702"/>
        <v>21.952999999999999</v>
      </c>
      <c r="AM1050" s="43" t="str">
        <f t="shared" si="703"/>
        <v>-37º -42' -21,953" S</v>
      </c>
      <c r="AN1050" s="43" t="str">
        <f t="shared" si="704"/>
        <v>122º 27' 55,03" W</v>
      </c>
      <c r="AO1050" s="43" t="str">
        <f t="shared" si="705"/>
        <v>10 S 547133 4173341</v>
      </c>
    </row>
    <row r="1051" spans="5:41" x14ac:dyDescent="0.25">
      <c r="E1051" s="53">
        <v>37.604140999999998</v>
      </c>
      <c r="F1051" s="53">
        <v>-122.424144</v>
      </c>
      <c r="G1051" s="52">
        <f t="shared" si="706"/>
        <v>-2.1367043967356607</v>
      </c>
      <c r="H1051" s="52">
        <f t="shared" si="707"/>
        <v>0.65631607283419291</v>
      </c>
      <c r="I1051" s="52">
        <f t="shared" si="708"/>
        <v>10</v>
      </c>
      <c r="J1051" s="52">
        <f t="shared" si="709"/>
        <v>-123</v>
      </c>
      <c r="K1051" s="52">
        <f t="shared" si="710"/>
        <v>1.0050583217364739E-2</v>
      </c>
      <c r="L1051" s="52">
        <f t="shared" si="711"/>
        <v>7.9623957104517223E-3</v>
      </c>
      <c r="M1051" s="52">
        <f t="shared" si="712"/>
        <v>7.9625639881401554E-3</v>
      </c>
      <c r="N1051" s="52">
        <f t="shared" si="713"/>
        <v>2.4417229061990398E-5</v>
      </c>
      <c r="O1051" s="52">
        <f t="shared" si="691"/>
        <v>6383546.6264282102</v>
      </c>
      <c r="P1051" s="52">
        <f t="shared" si="692"/>
        <v>1.3409820136180584E-7</v>
      </c>
      <c r="Q1051" s="52">
        <f t="shared" si="714"/>
        <v>0.96686030272034229</v>
      </c>
      <c r="R1051" s="52">
        <f t="shared" si="715"/>
        <v>0.60685277089699563</v>
      </c>
      <c r="S1051" s="52">
        <f t="shared" si="716"/>
        <v>1.1397462241943641</v>
      </c>
      <c r="T1051" s="52">
        <f t="shared" si="717"/>
        <v>1.0065228608700221</v>
      </c>
      <c r="U1051" s="52">
        <f t="shared" si="718"/>
        <v>1.8045024224621493</v>
      </c>
      <c r="V1051" s="52">
        <f t="shared" si="724"/>
        <v>5.0546225567071803E-3</v>
      </c>
      <c r="W1051" s="52">
        <f t="shared" si="719"/>
        <v>4.2582015317955055E-5</v>
      </c>
      <c r="X1051" s="52">
        <f t="shared" si="720"/>
        <v>1.6740578955036711E-7</v>
      </c>
      <c r="Y1051" s="52">
        <f t="shared" si="693"/>
        <v>4161895.1083714264</v>
      </c>
      <c r="Z1051" s="38" t="str">
        <f t="shared" si="721"/>
        <v>S</v>
      </c>
      <c r="AA1051" s="38" t="str">
        <f t="shared" si="722"/>
        <v>S</v>
      </c>
      <c r="AB1051" s="38" t="str">
        <f t="shared" si="723"/>
        <v>U</v>
      </c>
      <c r="AC1051" s="50">
        <f t="shared" ref="AC1051:AC1114" si="725">M1051*O1051*(1+P1051/3)+500000</f>
        <v>550829.40075625444</v>
      </c>
      <c r="AD1051" s="50">
        <f t="shared" si="694"/>
        <v>4162050.9769125334</v>
      </c>
      <c r="AE1051" s="51">
        <f t="shared" si="695"/>
        <v>10</v>
      </c>
      <c r="AF1051" s="51" t="str">
        <f t="shared" si="696"/>
        <v>S</v>
      </c>
      <c r="AG1051" s="40">
        <f t="shared" si="697"/>
        <v>-122</v>
      </c>
      <c r="AH1051" s="41">
        <f t="shared" si="698"/>
        <v>-25</v>
      </c>
      <c r="AI1051" s="42">
        <f t="shared" si="699"/>
        <v>-26.917999999999999</v>
      </c>
      <c r="AJ1051" s="40">
        <f t="shared" si="700"/>
        <v>37</v>
      </c>
      <c r="AK1051" s="41">
        <f t="shared" si="701"/>
        <v>36</v>
      </c>
      <c r="AL1051" s="42">
        <f t="shared" si="702"/>
        <v>14.907999999999999</v>
      </c>
      <c r="AM1051" s="43" t="str">
        <f t="shared" si="703"/>
        <v>-37º -36' -14,908" S</v>
      </c>
      <c r="AN1051" s="43" t="str">
        <f t="shared" si="704"/>
        <v>122º 25' 26,918" W</v>
      </c>
      <c r="AO1051" s="43" t="str">
        <f t="shared" si="705"/>
        <v>10 S 550829 4162051</v>
      </c>
    </row>
    <row r="1052" spans="5:41" x14ac:dyDescent="0.25">
      <c r="E1052" s="53">
        <v>37.618402000000003</v>
      </c>
      <c r="F1052" s="53">
        <v>-122.386245</v>
      </c>
      <c r="G1052" s="52">
        <f t="shared" si="706"/>
        <v>-2.1360429344024476</v>
      </c>
      <c r="H1052" s="52">
        <f t="shared" si="707"/>
        <v>0.65656497423881999</v>
      </c>
      <c r="I1052" s="52">
        <f t="shared" si="708"/>
        <v>10</v>
      </c>
      <c r="J1052" s="52">
        <f t="shared" si="709"/>
        <v>-123</v>
      </c>
      <c r="K1052" s="52">
        <f t="shared" si="710"/>
        <v>1.0712045550577809E-2</v>
      </c>
      <c r="L1052" s="52">
        <f t="shared" si="711"/>
        <v>8.4847808687343925E-3</v>
      </c>
      <c r="M1052" s="52">
        <f t="shared" si="712"/>
        <v>8.4849844882485138E-3</v>
      </c>
      <c r="N1052" s="52">
        <f t="shared" si="713"/>
        <v>2.7740677898235866E-5</v>
      </c>
      <c r="O1052" s="52">
        <f t="shared" si="691"/>
        <v>6383551.7816388514</v>
      </c>
      <c r="P1052" s="52">
        <f t="shared" si="692"/>
        <v>1.5221330945006367E-7</v>
      </c>
      <c r="Q1052" s="52">
        <f t="shared" si="714"/>
        <v>0.96698727496278436</v>
      </c>
      <c r="R1052" s="52">
        <f t="shared" si="715"/>
        <v>0.60669974184129982</v>
      </c>
      <c r="S1052" s="52">
        <f t="shared" si="716"/>
        <v>1.1400586117202121</v>
      </c>
      <c r="T1052" s="52">
        <f t="shared" si="717"/>
        <v>1.0067188942504841</v>
      </c>
      <c r="U1052" s="52">
        <f t="shared" si="718"/>
        <v>1.8047484571693426</v>
      </c>
      <c r="V1052" s="52">
        <f t="shared" si="724"/>
        <v>5.0546225567071803E-3</v>
      </c>
      <c r="W1052" s="52">
        <f t="shared" si="719"/>
        <v>4.2582015317955055E-5</v>
      </c>
      <c r="X1052" s="52">
        <f t="shared" si="720"/>
        <v>1.6740578955036711E-7</v>
      </c>
      <c r="Y1052" s="52">
        <f t="shared" si="693"/>
        <v>4163477.2912795511</v>
      </c>
      <c r="Z1052" s="38" t="str">
        <f t="shared" si="721"/>
        <v>S</v>
      </c>
      <c r="AA1052" s="38" t="str">
        <f t="shared" si="722"/>
        <v>S</v>
      </c>
      <c r="AB1052" s="38" t="str">
        <f t="shared" si="723"/>
        <v>U</v>
      </c>
      <c r="AC1052" s="50">
        <f t="shared" si="725"/>
        <v>554164.34059531451</v>
      </c>
      <c r="AD1052" s="50">
        <f t="shared" si="694"/>
        <v>4163654.3753603268</v>
      </c>
      <c r="AE1052" s="51">
        <f t="shared" si="695"/>
        <v>10</v>
      </c>
      <c r="AF1052" s="51" t="str">
        <f t="shared" si="696"/>
        <v>S</v>
      </c>
      <c r="AG1052" s="40">
        <f t="shared" si="697"/>
        <v>-122</v>
      </c>
      <c r="AH1052" s="41">
        <f t="shared" si="698"/>
        <v>-23</v>
      </c>
      <c r="AI1052" s="42">
        <f t="shared" si="699"/>
        <v>-10.481999999999999</v>
      </c>
      <c r="AJ1052" s="40">
        <f t="shared" si="700"/>
        <v>37</v>
      </c>
      <c r="AK1052" s="41">
        <f t="shared" si="701"/>
        <v>37</v>
      </c>
      <c r="AL1052" s="42">
        <f t="shared" si="702"/>
        <v>6.2469999999999999</v>
      </c>
      <c r="AM1052" s="43" t="str">
        <f t="shared" si="703"/>
        <v>-37º -37' -6,247" S</v>
      </c>
      <c r="AN1052" s="43" t="str">
        <f t="shared" si="704"/>
        <v>122º 23' 10,482" W</v>
      </c>
      <c r="AO1052" s="43" t="str">
        <f t="shared" si="705"/>
        <v>10 S 554164 4163654</v>
      </c>
    </row>
    <row r="1053" spans="5:41" x14ac:dyDescent="0.25">
      <c r="E1053" s="53">
        <v>37.703018</v>
      </c>
      <c r="F1053" s="53">
        <v>-122.47996000000001</v>
      </c>
      <c r="G1053" s="52">
        <f t="shared" si="706"/>
        <v>-2.1376785697109542</v>
      </c>
      <c r="H1053" s="52">
        <f t="shared" si="707"/>
        <v>0.65804180203868745</v>
      </c>
      <c r="I1053" s="52">
        <f t="shared" si="708"/>
        <v>10</v>
      </c>
      <c r="J1053" s="52">
        <f t="shared" si="709"/>
        <v>-123</v>
      </c>
      <c r="K1053" s="52">
        <f t="shared" si="710"/>
        <v>9.0764102420712867E-3</v>
      </c>
      <c r="L1053" s="52">
        <f t="shared" si="711"/>
        <v>7.1810784041371704E-3</v>
      </c>
      <c r="M1053" s="52">
        <f t="shared" si="712"/>
        <v>7.1812018456364705E-3</v>
      </c>
      <c r="N1053" s="52">
        <f t="shared" si="713"/>
        <v>1.9931190098798623E-5</v>
      </c>
      <c r="O1053" s="52">
        <f t="shared" si="691"/>
        <v>6383582.3836123748</v>
      </c>
      <c r="P1053" s="52">
        <f t="shared" si="692"/>
        <v>1.087814311383172E-7</v>
      </c>
      <c r="Q1053" s="52">
        <f t="shared" si="714"/>
        <v>0.96773572013331632</v>
      </c>
      <c r="R1053" s="52">
        <f t="shared" si="715"/>
        <v>0.60578679181485184</v>
      </c>
      <c r="S1053" s="52">
        <f t="shared" si="716"/>
        <v>1.1419096621053457</v>
      </c>
      <c r="T1053" s="52">
        <f t="shared" si="717"/>
        <v>1.0078789445327223</v>
      </c>
      <c r="U1053" s="52">
        <f t="shared" si="718"/>
        <v>1.8062024610699312</v>
      </c>
      <c r="V1053" s="52">
        <f t="shared" si="724"/>
        <v>5.0546225567071803E-3</v>
      </c>
      <c r="W1053" s="52">
        <f t="shared" si="719"/>
        <v>4.2582015317955055E-5</v>
      </c>
      <c r="X1053" s="52">
        <f t="shared" si="720"/>
        <v>1.6740578955036711E-7</v>
      </c>
      <c r="Y1053" s="52">
        <f t="shared" si="693"/>
        <v>4172865.0700961384</v>
      </c>
      <c r="Z1053" s="38" t="str">
        <f t="shared" si="721"/>
        <v>S</v>
      </c>
      <c r="AA1053" s="38" t="str">
        <f t="shared" si="722"/>
        <v>S</v>
      </c>
      <c r="AB1053" s="38" t="str">
        <f t="shared" si="723"/>
        <v>U</v>
      </c>
      <c r="AC1053" s="50">
        <f t="shared" si="725"/>
        <v>545841.79525721492</v>
      </c>
      <c r="AD1053" s="50">
        <f t="shared" si="694"/>
        <v>4172992.3025039779</v>
      </c>
      <c r="AE1053" s="51">
        <f t="shared" si="695"/>
        <v>10</v>
      </c>
      <c r="AF1053" s="51" t="str">
        <f t="shared" si="696"/>
        <v>S</v>
      </c>
      <c r="AG1053" s="40">
        <f t="shared" si="697"/>
        <v>-122</v>
      </c>
      <c r="AH1053" s="41">
        <f t="shared" si="698"/>
        <v>-28</v>
      </c>
      <c r="AI1053" s="42">
        <f t="shared" si="699"/>
        <v>-47.856000000000002</v>
      </c>
      <c r="AJ1053" s="40">
        <f t="shared" si="700"/>
        <v>37</v>
      </c>
      <c r="AK1053" s="41">
        <f t="shared" si="701"/>
        <v>42</v>
      </c>
      <c r="AL1053" s="42">
        <f t="shared" si="702"/>
        <v>10.865</v>
      </c>
      <c r="AM1053" s="43" t="str">
        <f t="shared" si="703"/>
        <v>-37º -42' -10,865" S</v>
      </c>
      <c r="AN1053" s="43" t="str">
        <f t="shared" si="704"/>
        <v>122º 28' 47,856" W</v>
      </c>
      <c r="AO1053" s="43" t="str">
        <f t="shared" si="705"/>
        <v>10 S 545842 4172992</v>
      </c>
    </row>
    <row r="1054" spans="5:41" x14ac:dyDescent="0.25">
      <c r="E1054" s="53">
        <v>37.631813000000001</v>
      </c>
      <c r="F1054" s="53">
        <v>-122.479294</v>
      </c>
      <c r="G1054" s="52">
        <f t="shared" si="706"/>
        <v>-2.1376669458181357</v>
      </c>
      <c r="H1054" s="52">
        <f t="shared" si="707"/>
        <v>0.65679904034480485</v>
      </c>
      <c r="I1054" s="52">
        <f t="shared" si="708"/>
        <v>10</v>
      </c>
      <c r="J1054" s="52">
        <f t="shared" si="709"/>
        <v>-123</v>
      </c>
      <c r="K1054" s="52">
        <f t="shared" si="710"/>
        <v>9.0880341348897886E-3</v>
      </c>
      <c r="L1054" s="52">
        <f t="shared" si="711"/>
        <v>7.1971763150652426E-3</v>
      </c>
      <c r="M1054" s="52">
        <f t="shared" si="712"/>
        <v>7.1973005886051961E-3</v>
      </c>
      <c r="N1054" s="52">
        <f t="shared" si="713"/>
        <v>1.9969282077925143E-5</v>
      </c>
      <c r="O1054" s="52">
        <f t="shared" si="691"/>
        <v>6383556.6302113654</v>
      </c>
      <c r="P1054" s="52">
        <f t="shared" si="692"/>
        <v>1.0947957315440287E-7</v>
      </c>
      <c r="Q1054" s="52">
        <f t="shared" si="714"/>
        <v>0.96710646063612271</v>
      </c>
      <c r="R1054" s="52">
        <f t="shared" si="715"/>
        <v>0.60655561305183103</v>
      </c>
      <c r="S1054" s="52">
        <f t="shared" si="716"/>
        <v>1.1403522706628662</v>
      </c>
      <c r="T1054" s="52">
        <f t="shared" si="717"/>
        <v>1.0069031062601073</v>
      </c>
      <c r="U1054" s="52">
        <f t="shared" si="718"/>
        <v>1.8049795692516168</v>
      </c>
      <c r="V1054" s="52">
        <f t="shared" si="724"/>
        <v>5.0546225567071803E-3</v>
      </c>
      <c r="W1054" s="52">
        <f t="shared" si="719"/>
        <v>4.2582015317955055E-5</v>
      </c>
      <c r="X1054" s="52">
        <f t="shared" si="720"/>
        <v>1.6740578955036711E-7</v>
      </c>
      <c r="Y1054" s="52">
        <f t="shared" si="693"/>
        <v>4164965.1746579404</v>
      </c>
      <c r="Z1054" s="38" t="str">
        <f t="shared" si="721"/>
        <v>S</v>
      </c>
      <c r="AA1054" s="38" t="str">
        <f t="shared" si="722"/>
        <v>S</v>
      </c>
      <c r="AB1054" s="38" t="str">
        <f t="shared" si="723"/>
        <v>U</v>
      </c>
      <c r="AC1054" s="50">
        <f t="shared" si="725"/>
        <v>545944.37756867171</v>
      </c>
      <c r="AD1054" s="50">
        <f t="shared" si="694"/>
        <v>4165092.6497149053</v>
      </c>
      <c r="AE1054" s="51">
        <f t="shared" si="695"/>
        <v>10</v>
      </c>
      <c r="AF1054" s="51" t="str">
        <f t="shared" si="696"/>
        <v>S</v>
      </c>
      <c r="AG1054" s="40">
        <f t="shared" si="697"/>
        <v>-122</v>
      </c>
      <c r="AH1054" s="41">
        <f t="shared" si="698"/>
        <v>-28</v>
      </c>
      <c r="AI1054" s="42">
        <f t="shared" si="699"/>
        <v>-45.457999999999998</v>
      </c>
      <c r="AJ1054" s="40">
        <f t="shared" si="700"/>
        <v>37</v>
      </c>
      <c r="AK1054" s="41">
        <f t="shared" si="701"/>
        <v>37</v>
      </c>
      <c r="AL1054" s="42">
        <f t="shared" si="702"/>
        <v>54.527000000000001</v>
      </c>
      <c r="AM1054" s="43" t="str">
        <f t="shared" si="703"/>
        <v>-37º -37' -54,527" S</v>
      </c>
      <c r="AN1054" s="43" t="str">
        <f t="shared" si="704"/>
        <v>122º 28' 45,458" W</v>
      </c>
      <c r="AO1054" s="43" t="str">
        <f t="shared" si="705"/>
        <v>10 S 545944 4165093</v>
      </c>
    </row>
    <row r="1055" spans="5:41" x14ac:dyDescent="0.25">
      <c r="E1055" s="53">
        <v>37.657367999999998</v>
      </c>
      <c r="F1055" s="53">
        <v>-122.405231</v>
      </c>
      <c r="G1055" s="52">
        <f t="shared" si="706"/>
        <v>-2.1363743026142314</v>
      </c>
      <c r="H1055" s="52">
        <f t="shared" si="707"/>
        <v>0.65724505923515197</v>
      </c>
      <c r="I1055" s="52">
        <f t="shared" si="708"/>
        <v>10</v>
      </c>
      <c r="J1055" s="52">
        <f t="shared" si="709"/>
        <v>-123</v>
      </c>
      <c r="K1055" s="52">
        <f t="shared" si="710"/>
        <v>1.0380677338793998E-2</v>
      </c>
      <c r="L1055" s="52">
        <f t="shared" si="711"/>
        <v>8.2180097261324754E-3</v>
      </c>
      <c r="M1055" s="52">
        <f t="shared" si="712"/>
        <v>8.2181947365983429E-3</v>
      </c>
      <c r="N1055" s="52">
        <f t="shared" si="713"/>
        <v>2.6060224689872236E-5</v>
      </c>
      <c r="O1055" s="52">
        <f t="shared" si="691"/>
        <v>6383565.8709715093</v>
      </c>
      <c r="P1055" s="52">
        <f t="shared" si="692"/>
        <v>1.4264213985515135E-7</v>
      </c>
      <c r="Q1055" s="52">
        <f t="shared" si="714"/>
        <v>0.96733298522581634</v>
      </c>
      <c r="R1055" s="52">
        <f t="shared" si="715"/>
        <v>0.60628038029692288</v>
      </c>
      <c r="S1055" s="52">
        <f t="shared" si="716"/>
        <v>1.1409115518480601</v>
      </c>
      <c r="T1055" s="52">
        <f t="shared" si="717"/>
        <v>1.0072537589602759</v>
      </c>
      <c r="U1055" s="52">
        <f t="shared" si="718"/>
        <v>1.8054192669358644</v>
      </c>
      <c r="V1055" s="52">
        <f t="shared" si="724"/>
        <v>5.0546225567071803E-3</v>
      </c>
      <c r="W1055" s="52">
        <f t="shared" si="719"/>
        <v>4.2582015317955055E-5</v>
      </c>
      <c r="X1055" s="52">
        <f t="shared" si="720"/>
        <v>1.6740578955036711E-7</v>
      </c>
      <c r="Y1055" s="52">
        <f t="shared" si="693"/>
        <v>4167800.3834876087</v>
      </c>
      <c r="Z1055" s="38" t="str">
        <f t="shared" si="721"/>
        <v>S</v>
      </c>
      <c r="AA1055" s="38" t="str">
        <f t="shared" si="722"/>
        <v>S</v>
      </c>
      <c r="AB1055" s="38" t="str">
        <f t="shared" si="723"/>
        <v>U</v>
      </c>
      <c r="AC1055" s="50">
        <f t="shared" si="725"/>
        <v>552461.38993594842</v>
      </c>
      <c r="AD1055" s="50">
        <f t="shared" si="694"/>
        <v>4167966.7406722582</v>
      </c>
      <c r="AE1055" s="51">
        <f t="shared" si="695"/>
        <v>10</v>
      </c>
      <c r="AF1055" s="51" t="str">
        <f t="shared" si="696"/>
        <v>S</v>
      </c>
      <c r="AG1055" s="40">
        <f t="shared" si="697"/>
        <v>-122</v>
      </c>
      <c r="AH1055" s="41">
        <f t="shared" si="698"/>
        <v>-24</v>
      </c>
      <c r="AI1055" s="42">
        <f t="shared" si="699"/>
        <v>-18.832000000000001</v>
      </c>
      <c r="AJ1055" s="40">
        <f t="shared" si="700"/>
        <v>37</v>
      </c>
      <c r="AK1055" s="41">
        <f t="shared" si="701"/>
        <v>39</v>
      </c>
      <c r="AL1055" s="42">
        <f t="shared" si="702"/>
        <v>26.524999999999999</v>
      </c>
      <c r="AM1055" s="43" t="str">
        <f t="shared" si="703"/>
        <v>-37º -39' -26,525" S</v>
      </c>
      <c r="AN1055" s="43" t="str">
        <f t="shared" si="704"/>
        <v>122º 24' 18,832" W</v>
      </c>
      <c r="AO1055" s="43" t="str">
        <f t="shared" si="705"/>
        <v>10 S 552461 4167967</v>
      </c>
    </row>
    <row r="1056" spans="5:41" x14ac:dyDescent="0.25">
      <c r="E1056" s="53">
        <v>37.669029000000002</v>
      </c>
      <c r="F1056" s="53">
        <v>-122.421341</v>
      </c>
      <c r="G1056" s="52">
        <f t="shared" si="706"/>
        <v>-2.1366554751567275</v>
      </c>
      <c r="H1056" s="52">
        <f t="shared" si="707"/>
        <v>0.65744858207922718</v>
      </c>
      <c r="I1056" s="52">
        <f t="shared" si="708"/>
        <v>10</v>
      </c>
      <c r="J1056" s="52">
        <f t="shared" si="709"/>
        <v>-123</v>
      </c>
      <c r="K1056" s="52">
        <f t="shared" si="710"/>
        <v>1.0099504796297953E-2</v>
      </c>
      <c r="L1056" s="52">
        <f t="shared" si="711"/>
        <v>7.994167272722225E-3</v>
      </c>
      <c r="M1056" s="52">
        <f t="shared" si="712"/>
        <v>7.9943375728964063E-3</v>
      </c>
      <c r="N1056" s="52">
        <f t="shared" si="713"/>
        <v>2.4670198345511096E-5</v>
      </c>
      <c r="O1056" s="52">
        <f t="shared" si="691"/>
        <v>6383570.0883536749</v>
      </c>
      <c r="P1056" s="52">
        <f t="shared" si="692"/>
        <v>1.3493465635931032E-7</v>
      </c>
      <c r="Q1056" s="52">
        <f t="shared" si="714"/>
        <v>0.96743609489778948</v>
      </c>
      <c r="R1056" s="52">
        <f t="shared" si="715"/>
        <v>0.60615453124035445</v>
      </c>
      <c r="S1056" s="52">
        <f t="shared" si="716"/>
        <v>1.141166629528122</v>
      </c>
      <c r="T1056" s="52">
        <f t="shared" si="717"/>
        <v>1.0074136049561799</v>
      </c>
      <c r="U1056" s="52">
        <f t="shared" si="718"/>
        <v>1.8056196038889885</v>
      </c>
      <c r="V1056" s="52">
        <f t="shared" si="724"/>
        <v>5.0546225567071803E-3</v>
      </c>
      <c r="W1056" s="52">
        <f t="shared" si="719"/>
        <v>4.2582015317955055E-5</v>
      </c>
      <c r="X1056" s="52">
        <f t="shared" si="720"/>
        <v>1.6740578955036711E-7</v>
      </c>
      <c r="Y1056" s="52">
        <f t="shared" si="693"/>
        <v>4169094.1214926033</v>
      </c>
      <c r="Z1056" s="38" t="str">
        <f t="shared" si="721"/>
        <v>S</v>
      </c>
      <c r="AA1056" s="38" t="str">
        <f t="shared" si="722"/>
        <v>S</v>
      </c>
      <c r="AB1056" s="38" t="str">
        <f t="shared" si="723"/>
        <v>U</v>
      </c>
      <c r="AC1056" s="50">
        <f t="shared" si="725"/>
        <v>551032.41650189052</v>
      </c>
      <c r="AD1056" s="50">
        <f t="shared" si="694"/>
        <v>4169251.6054540854</v>
      </c>
      <c r="AE1056" s="51">
        <f t="shared" si="695"/>
        <v>10</v>
      </c>
      <c r="AF1056" s="51" t="str">
        <f t="shared" si="696"/>
        <v>S</v>
      </c>
      <c r="AG1056" s="40">
        <f t="shared" si="697"/>
        <v>-122</v>
      </c>
      <c r="AH1056" s="41">
        <f t="shared" si="698"/>
        <v>-25</v>
      </c>
      <c r="AI1056" s="42">
        <f t="shared" si="699"/>
        <v>-16.827999999999999</v>
      </c>
      <c r="AJ1056" s="40">
        <f t="shared" si="700"/>
        <v>37</v>
      </c>
      <c r="AK1056" s="41">
        <f t="shared" si="701"/>
        <v>40</v>
      </c>
      <c r="AL1056" s="42">
        <f t="shared" si="702"/>
        <v>8.5039999999999996</v>
      </c>
      <c r="AM1056" s="43" t="str">
        <f t="shared" si="703"/>
        <v>-37º -40' -8,504" S</v>
      </c>
      <c r="AN1056" s="43" t="str">
        <f t="shared" si="704"/>
        <v>122º 25' 16,828" W</v>
      </c>
      <c r="AO1056" s="43" t="str">
        <f t="shared" si="705"/>
        <v>10 S 551032 4169252</v>
      </c>
    </row>
    <row r="1057" spans="5:41" x14ac:dyDescent="0.25">
      <c r="E1057" s="53">
        <v>37.646026999999997</v>
      </c>
      <c r="F1057" s="53">
        <v>-122.40396200000001</v>
      </c>
      <c r="G1057" s="52">
        <f t="shared" si="706"/>
        <v>-2.1363521543860235</v>
      </c>
      <c r="H1057" s="52">
        <f t="shared" si="707"/>
        <v>0.65704712144468325</v>
      </c>
      <c r="I1057" s="52">
        <f t="shared" si="708"/>
        <v>10</v>
      </c>
      <c r="J1057" s="52">
        <f t="shared" si="709"/>
        <v>-123</v>
      </c>
      <c r="K1057" s="52">
        <f t="shared" si="710"/>
        <v>1.0402825567001894E-2</v>
      </c>
      <c r="L1057" s="52">
        <f t="shared" si="711"/>
        <v>8.2368008579831904E-3</v>
      </c>
      <c r="M1057" s="52">
        <f t="shared" si="712"/>
        <v>8.2369871405111941E-3</v>
      </c>
      <c r="N1057" s="52">
        <f t="shared" si="713"/>
        <v>2.6168833355710852E-5</v>
      </c>
      <c r="O1057" s="52">
        <f t="shared" si="691"/>
        <v>6383561.7697618501</v>
      </c>
      <c r="P1057" s="52">
        <f t="shared" si="692"/>
        <v>1.4333901437161891E-7</v>
      </c>
      <c r="Q1057" s="52">
        <f t="shared" si="714"/>
        <v>0.96723255134229547</v>
      </c>
      <c r="R1057" s="52">
        <f t="shared" si="715"/>
        <v>0.60640262100146536</v>
      </c>
      <c r="S1057" s="52">
        <f t="shared" si="716"/>
        <v>1.1406633971158309</v>
      </c>
      <c r="T1057" s="52">
        <f t="shared" si="717"/>
        <v>1.0070982030872395</v>
      </c>
      <c r="U1057" s="52">
        <f t="shared" si="718"/>
        <v>1.8052242464371069</v>
      </c>
      <c r="V1057" s="52">
        <f t="shared" si="724"/>
        <v>5.0546225567071803E-3</v>
      </c>
      <c r="W1057" s="52">
        <f t="shared" si="719"/>
        <v>4.2582015317955055E-5</v>
      </c>
      <c r="X1057" s="52">
        <f t="shared" si="720"/>
        <v>1.6740578955036711E-7</v>
      </c>
      <c r="Y1057" s="52">
        <f t="shared" si="693"/>
        <v>4166542.1505714855</v>
      </c>
      <c r="Z1057" s="38" t="str">
        <f t="shared" si="721"/>
        <v>S</v>
      </c>
      <c r="AA1057" s="38" t="str">
        <f t="shared" si="722"/>
        <v>S</v>
      </c>
      <c r="AB1057" s="38" t="str">
        <f t="shared" si="723"/>
        <v>U</v>
      </c>
      <c r="AC1057" s="50">
        <f t="shared" si="725"/>
        <v>552581.31872050522</v>
      </c>
      <c r="AD1057" s="50">
        <f t="shared" si="694"/>
        <v>4166709.2009595991</v>
      </c>
      <c r="AE1057" s="51">
        <f t="shared" si="695"/>
        <v>10</v>
      </c>
      <c r="AF1057" s="51" t="str">
        <f t="shared" si="696"/>
        <v>S</v>
      </c>
      <c r="AG1057" s="40">
        <f t="shared" si="697"/>
        <v>-122</v>
      </c>
      <c r="AH1057" s="41">
        <f t="shared" si="698"/>
        <v>-24</v>
      </c>
      <c r="AI1057" s="42">
        <f t="shared" si="699"/>
        <v>-14.263</v>
      </c>
      <c r="AJ1057" s="40">
        <f t="shared" si="700"/>
        <v>37</v>
      </c>
      <c r="AK1057" s="41">
        <f t="shared" si="701"/>
        <v>38</v>
      </c>
      <c r="AL1057" s="42">
        <f t="shared" si="702"/>
        <v>45.697000000000003</v>
      </c>
      <c r="AM1057" s="43" t="str">
        <f t="shared" si="703"/>
        <v>-37º -38' -45,697" S</v>
      </c>
      <c r="AN1057" s="43" t="str">
        <f t="shared" si="704"/>
        <v>122º 24' 14,263" W</v>
      </c>
      <c r="AO1057" s="43" t="str">
        <f t="shared" si="705"/>
        <v>10 S 552581 4166709</v>
      </c>
    </row>
    <row r="1058" spans="5:41" x14ac:dyDescent="0.25">
      <c r="E1058" s="53">
        <v>37.619247436522997</v>
      </c>
      <c r="F1058" s="53">
        <v>-122.44194030762</v>
      </c>
      <c r="G1058" s="52">
        <f t="shared" si="706"/>
        <v>-2.1370150008983275</v>
      </c>
      <c r="H1058" s="52">
        <f t="shared" si="707"/>
        <v>0.65657972988976288</v>
      </c>
      <c r="I1058" s="52">
        <f t="shared" si="708"/>
        <v>10</v>
      </c>
      <c r="J1058" s="52">
        <f t="shared" si="709"/>
        <v>-123</v>
      </c>
      <c r="K1058" s="52">
        <f t="shared" si="710"/>
        <v>9.7399790546979226E-3</v>
      </c>
      <c r="L1058" s="52">
        <f t="shared" si="711"/>
        <v>7.7147657431498378E-3</v>
      </c>
      <c r="M1058" s="52">
        <f t="shared" si="712"/>
        <v>7.7149188034232275E-3</v>
      </c>
      <c r="N1058" s="52">
        <f t="shared" si="713"/>
        <v>2.2934521420214793E-5</v>
      </c>
      <c r="O1058" s="52">
        <f t="shared" si="691"/>
        <v>6383552.087277445</v>
      </c>
      <c r="P1058" s="52">
        <f t="shared" si="692"/>
        <v>1.2583555404598075E-7</v>
      </c>
      <c r="Q1058" s="52">
        <f t="shared" si="714"/>
        <v>0.96699479474932704</v>
      </c>
      <c r="R1058" s="52">
        <f t="shared" si="715"/>
        <v>0.60669066220342271</v>
      </c>
      <c r="S1058" s="52">
        <f t="shared" si="716"/>
        <v>1.1400771272644263</v>
      </c>
      <c r="T1058" s="52">
        <f t="shared" si="717"/>
        <v>1.0067305109991755</v>
      </c>
      <c r="U1058" s="52">
        <f t="shared" si="718"/>
        <v>1.8047630339863783</v>
      </c>
      <c r="V1058" s="52">
        <f t="shared" si="724"/>
        <v>5.0546225567071803E-3</v>
      </c>
      <c r="W1058" s="52">
        <f t="shared" si="719"/>
        <v>4.2582015317955055E-5</v>
      </c>
      <c r="X1058" s="52">
        <f t="shared" si="720"/>
        <v>1.6740578955036711E-7</v>
      </c>
      <c r="Y1058" s="52">
        <f t="shared" si="693"/>
        <v>4163571.0881334222</v>
      </c>
      <c r="Z1058" s="38" t="str">
        <f t="shared" si="721"/>
        <v>S</v>
      </c>
      <c r="AA1058" s="38" t="str">
        <f t="shared" si="722"/>
        <v>S</v>
      </c>
      <c r="AB1058" s="38" t="str">
        <f t="shared" si="723"/>
        <v>U</v>
      </c>
      <c r="AC1058" s="50">
        <f t="shared" si="725"/>
        <v>549248.58809650934</v>
      </c>
      <c r="AD1058" s="50">
        <f t="shared" si="694"/>
        <v>4163717.4918639278</v>
      </c>
      <c r="AE1058" s="51">
        <f t="shared" si="695"/>
        <v>10</v>
      </c>
      <c r="AF1058" s="51" t="str">
        <f t="shared" si="696"/>
        <v>S</v>
      </c>
      <c r="AG1058" s="40">
        <f t="shared" si="697"/>
        <v>-122</v>
      </c>
      <c r="AH1058" s="41">
        <f t="shared" si="698"/>
        <v>-26</v>
      </c>
      <c r="AI1058" s="42">
        <f t="shared" si="699"/>
        <v>-30.984999999999999</v>
      </c>
      <c r="AJ1058" s="40">
        <f t="shared" si="700"/>
        <v>37</v>
      </c>
      <c r="AK1058" s="41">
        <f t="shared" si="701"/>
        <v>37</v>
      </c>
      <c r="AL1058" s="42">
        <f t="shared" si="702"/>
        <v>9.2910000000000004</v>
      </c>
      <c r="AM1058" s="43" t="str">
        <f t="shared" si="703"/>
        <v>-37º -37' -9,291" S</v>
      </c>
      <c r="AN1058" s="43" t="str">
        <f t="shared" si="704"/>
        <v>122º 26' 30,985" W</v>
      </c>
      <c r="AO1058" s="43" t="str">
        <f t="shared" si="705"/>
        <v>10 S 549249 4163717</v>
      </c>
    </row>
    <row r="1059" spans="5:41" x14ac:dyDescent="0.25">
      <c r="E1059" s="53">
        <v>37.679671999999997</v>
      </c>
      <c r="F1059" s="53">
        <v>-122.471172</v>
      </c>
      <c r="G1059" s="52">
        <f t="shared" si="706"/>
        <v>-2.1375251901762886</v>
      </c>
      <c r="H1059" s="52">
        <f t="shared" si="707"/>
        <v>0.65763433747151678</v>
      </c>
      <c r="I1059" s="52">
        <f t="shared" si="708"/>
        <v>10</v>
      </c>
      <c r="J1059" s="52">
        <f t="shared" si="709"/>
        <v>-123</v>
      </c>
      <c r="K1059" s="52">
        <f t="shared" si="710"/>
        <v>9.2297897767368298E-3</v>
      </c>
      <c r="L1059" s="52">
        <f t="shared" si="711"/>
        <v>7.3047252334037692E-3</v>
      </c>
      <c r="M1059" s="52">
        <f t="shared" si="712"/>
        <v>7.3048551618675748E-3</v>
      </c>
      <c r="N1059" s="52">
        <f t="shared" si="713"/>
        <v>2.0606137801859603E-5</v>
      </c>
      <c r="O1059" s="52">
        <f t="shared" si="691"/>
        <v>6383573.9379596692</v>
      </c>
      <c r="P1059" s="52">
        <f t="shared" si="692"/>
        <v>1.1263080122645588E-7</v>
      </c>
      <c r="Q1059" s="52">
        <f t="shared" si="714"/>
        <v>0.96753006323106217</v>
      </c>
      <c r="R1059" s="52">
        <f t="shared" si="715"/>
        <v>0.6060395279630636</v>
      </c>
      <c r="S1059" s="52">
        <f t="shared" si="716"/>
        <v>1.1413993690870479</v>
      </c>
      <c r="T1059" s="52">
        <f t="shared" si="717"/>
        <v>1.0075594088060518</v>
      </c>
      <c r="U1059" s="52">
        <f t="shared" si="718"/>
        <v>1.8058022867374166</v>
      </c>
      <c r="V1059" s="52">
        <f t="shared" si="724"/>
        <v>5.0546225567071803E-3</v>
      </c>
      <c r="W1059" s="52">
        <f t="shared" si="719"/>
        <v>4.2582015317955055E-5</v>
      </c>
      <c r="X1059" s="52">
        <f t="shared" si="720"/>
        <v>1.6740578955036711E-7</v>
      </c>
      <c r="Y1059" s="52">
        <f t="shared" si="693"/>
        <v>4170274.9189960547</v>
      </c>
      <c r="Z1059" s="38" t="str">
        <f t="shared" si="721"/>
        <v>S</v>
      </c>
      <c r="AA1059" s="38" t="str">
        <f t="shared" si="722"/>
        <v>S</v>
      </c>
      <c r="AB1059" s="38" t="str">
        <f t="shared" si="723"/>
        <v>U</v>
      </c>
      <c r="AC1059" s="50">
        <f t="shared" si="725"/>
        <v>546631.08478256676</v>
      </c>
      <c r="AD1059" s="50">
        <f t="shared" si="694"/>
        <v>4170406.459815104</v>
      </c>
      <c r="AE1059" s="51">
        <f t="shared" si="695"/>
        <v>10</v>
      </c>
      <c r="AF1059" s="51" t="str">
        <f t="shared" si="696"/>
        <v>S</v>
      </c>
      <c r="AG1059" s="40">
        <f t="shared" si="697"/>
        <v>-122</v>
      </c>
      <c r="AH1059" s="41">
        <f t="shared" si="698"/>
        <v>-28</v>
      </c>
      <c r="AI1059" s="42">
        <f t="shared" si="699"/>
        <v>-16.219000000000001</v>
      </c>
      <c r="AJ1059" s="40">
        <f t="shared" si="700"/>
        <v>37</v>
      </c>
      <c r="AK1059" s="41">
        <f t="shared" si="701"/>
        <v>40</v>
      </c>
      <c r="AL1059" s="42">
        <f t="shared" si="702"/>
        <v>46.819000000000003</v>
      </c>
      <c r="AM1059" s="43" t="str">
        <f t="shared" si="703"/>
        <v>-37º -40' -46,819" S</v>
      </c>
      <c r="AN1059" s="43" t="str">
        <f t="shared" si="704"/>
        <v>122º 28' 16,219" W</v>
      </c>
      <c r="AO1059" s="43" t="str">
        <f t="shared" si="705"/>
        <v>10 S 546631 4170406</v>
      </c>
    </row>
    <row r="1060" spans="5:41" x14ac:dyDescent="0.25">
      <c r="E1060" s="53">
        <v>37.639651000000001</v>
      </c>
      <c r="F1060" s="53">
        <v>-122.491771</v>
      </c>
      <c r="G1060" s="52">
        <f t="shared" si="706"/>
        <v>-2.1378847105489069</v>
      </c>
      <c r="H1060" s="52">
        <f t="shared" si="707"/>
        <v>0.65693583925157617</v>
      </c>
      <c r="I1060" s="52">
        <f t="shared" si="708"/>
        <v>10</v>
      </c>
      <c r="J1060" s="52">
        <f t="shared" si="709"/>
        <v>-123</v>
      </c>
      <c r="K1060" s="52">
        <f t="shared" si="710"/>
        <v>8.8702694041185026E-3</v>
      </c>
      <c r="L1060" s="52">
        <f t="shared" si="711"/>
        <v>7.02398336105221E-3</v>
      </c>
      <c r="M1060" s="52">
        <f t="shared" si="712"/>
        <v>7.0240988770207133E-3</v>
      </c>
      <c r="N1060" s="52">
        <f t="shared" si="713"/>
        <v>1.902510293960713E-5</v>
      </c>
      <c r="O1060" s="52">
        <f t="shared" si="691"/>
        <v>6383559.4642198775</v>
      </c>
      <c r="P1060" s="52">
        <f t="shared" si="692"/>
        <v>1.0425176659165451E-7</v>
      </c>
      <c r="Q1060" s="52">
        <f t="shared" si="714"/>
        <v>0.96717602005046277</v>
      </c>
      <c r="R1060" s="52">
        <f t="shared" si="715"/>
        <v>0.60647127861548666</v>
      </c>
      <c r="S1060" s="52">
        <f t="shared" si="716"/>
        <v>1.1405238492768075</v>
      </c>
      <c r="T1060" s="52">
        <f t="shared" si="717"/>
        <v>1.0070107066114773</v>
      </c>
      <c r="U1060" s="52">
        <f t="shared" si="718"/>
        <v>1.8051145258804404</v>
      </c>
      <c r="V1060" s="52">
        <f t="shared" si="724"/>
        <v>5.0546225567071803E-3</v>
      </c>
      <c r="W1060" s="52">
        <f t="shared" si="719"/>
        <v>4.2582015317955055E-5</v>
      </c>
      <c r="X1060" s="52">
        <f t="shared" si="720"/>
        <v>1.6740578955036711E-7</v>
      </c>
      <c r="Y1060" s="52">
        <f t="shared" si="693"/>
        <v>4165834.763128065</v>
      </c>
      <c r="Z1060" s="38" t="str">
        <f t="shared" si="721"/>
        <v>S</v>
      </c>
      <c r="AA1060" s="38" t="str">
        <f t="shared" si="722"/>
        <v>S</v>
      </c>
      <c r="AB1060" s="38" t="str">
        <f t="shared" si="723"/>
        <v>U</v>
      </c>
      <c r="AC1060" s="50">
        <f t="shared" si="725"/>
        <v>544838.75442219479</v>
      </c>
      <c r="AD1060" s="50">
        <f t="shared" si="694"/>
        <v>4165956.211016654</v>
      </c>
      <c r="AE1060" s="51">
        <f t="shared" si="695"/>
        <v>10</v>
      </c>
      <c r="AF1060" s="51" t="str">
        <f t="shared" si="696"/>
        <v>S</v>
      </c>
      <c r="AG1060" s="40">
        <f t="shared" si="697"/>
        <v>-122</v>
      </c>
      <c r="AH1060" s="41">
        <f t="shared" si="698"/>
        <v>-29</v>
      </c>
      <c r="AI1060" s="42">
        <f t="shared" si="699"/>
        <v>-30.376000000000001</v>
      </c>
      <c r="AJ1060" s="40">
        <f t="shared" si="700"/>
        <v>37</v>
      </c>
      <c r="AK1060" s="41">
        <f t="shared" si="701"/>
        <v>38</v>
      </c>
      <c r="AL1060" s="42">
        <f t="shared" si="702"/>
        <v>22.744</v>
      </c>
      <c r="AM1060" s="43" t="str">
        <f t="shared" si="703"/>
        <v>-37º -38' -22,744" S</v>
      </c>
      <c r="AN1060" s="43" t="str">
        <f t="shared" si="704"/>
        <v>122º 29' 30,376" W</v>
      </c>
      <c r="AO1060" s="43" t="str">
        <f t="shared" si="705"/>
        <v>10 S 544839 4165956</v>
      </c>
    </row>
    <row r="1061" spans="5:41" x14ac:dyDescent="0.25">
      <c r="E1061" s="53">
        <v>37.620620727538999</v>
      </c>
      <c r="F1061" s="53">
        <v>-122.38838195801</v>
      </c>
      <c r="G1061" s="52">
        <f t="shared" si="706"/>
        <v>-2.1360802313556988</v>
      </c>
      <c r="H1061" s="52">
        <f t="shared" si="707"/>
        <v>0.6566036983395801</v>
      </c>
      <c r="I1061" s="52">
        <f t="shared" si="708"/>
        <v>10</v>
      </c>
      <c r="J1061" s="52">
        <f t="shared" si="709"/>
        <v>-123</v>
      </c>
      <c r="K1061" s="52">
        <f t="shared" si="710"/>
        <v>1.0674748597326644E-2</v>
      </c>
      <c r="L1061" s="52">
        <f t="shared" si="711"/>
        <v>8.4549875559330918E-3</v>
      </c>
      <c r="M1061" s="52">
        <f t="shared" si="712"/>
        <v>8.4551890379509654E-3</v>
      </c>
      <c r="N1061" s="52">
        <f t="shared" si="713"/>
        <v>2.7548397520060774E-5</v>
      </c>
      <c r="O1061" s="52">
        <f t="shared" si="691"/>
        <v>6383552.5837488919</v>
      </c>
      <c r="P1061" s="52">
        <f t="shared" si="692"/>
        <v>1.5113715607217917E-7</v>
      </c>
      <c r="Q1061" s="52">
        <f t="shared" si="714"/>
        <v>0.96700700777469428</v>
      </c>
      <c r="R1061" s="52">
        <f t="shared" si="715"/>
        <v>0.6066759118148074</v>
      </c>
      <c r="S1061" s="52">
        <f t="shared" si="716"/>
        <v>1.1401072022269272</v>
      </c>
      <c r="T1061" s="52">
        <f t="shared" si="717"/>
        <v>1.0067493796238973</v>
      </c>
      <c r="U1061" s="52">
        <f t="shared" si="718"/>
        <v>1.8047867098263015</v>
      </c>
      <c r="V1061" s="52">
        <f t="shared" si="724"/>
        <v>5.0546225567071803E-3</v>
      </c>
      <c r="W1061" s="52">
        <f t="shared" si="719"/>
        <v>4.2582015317955055E-5</v>
      </c>
      <c r="X1061" s="52">
        <f t="shared" si="720"/>
        <v>1.6740578955036711E-7</v>
      </c>
      <c r="Y1061" s="52">
        <f t="shared" si="693"/>
        <v>4163723.4477695683</v>
      </c>
      <c r="Z1061" s="38" t="str">
        <f t="shared" si="721"/>
        <v>S</v>
      </c>
      <c r="AA1061" s="38" t="str">
        <f t="shared" si="722"/>
        <v>S</v>
      </c>
      <c r="AB1061" s="38" t="str">
        <f t="shared" si="723"/>
        <v>U</v>
      </c>
      <c r="AC1061" s="50">
        <f t="shared" si="725"/>
        <v>553974.14654846338</v>
      </c>
      <c r="AD1061" s="50">
        <f t="shared" si="694"/>
        <v>4163899.304440314</v>
      </c>
      <c r="AE1061" s="51">
        <f t="shared" si="695"/>
        <v>10</v>
      </c>
      <c r="AF1061" s="51" t="str">
        <f t="shared" si="696"/>
        <v>S</v>
      </c>
      <c r="AG1061" s="40">
        <f t="shared" si="697"/>
        <v>-122</v>
      </c>
      <c r="AH1061" s="41">
        <f t="shared" si="698"/>
        <v>-23</v>
      </c>
      <c r="AI1061" s="42">
        <f t="shared" si="699"/>
        <v>-18.175000000000001</v>
      </c>
      <c r="AJ1061" s="40">
        <f t="shared" si="700"/>
        <v>37</v>
      </c>
      <c r="AK1061" s="41">
        <f t="shared" si="701"/>
        <v>37</v>
      </c>
      <c r="AL1061" s="42">
        <f t="shared" si="702"/>
        <v>14.234999999999999</v>
      </c>
      <c r="AM1061" s="43" t="str">
        <f t="shared" si="703"/>
        <v>-37º -37' -14,235" S</v>
      </c>
      <c r="AN1061" s="43" t="str">
        <f t="shared" si="704"/>
        <v>122º 23' 18,175" W</v>
      </c>
      <c r="AO1061" s="43" t="str">
        <f t="shared" si="705"/>
        <v>10 S 553974 4163899</v>
      </c>
    </row>
    <row r="1062" spans="5:41" x14ac:dyDescent="0.25">
      <c r="E1062" s="53">
        <v>37.611302999999999</v>
      </c>
      <c r="F1062" s="53">
        <v>-122.392293</v>
      </c>
      <c r="G1062" s="52">
        <f t="shared" si="706"/>
        <v>-2.1361484919156082</v>
      </c>
      <c r="H1062" s="52">
        <f t="shared" si="707"/>
        <v>0.65644107331522084</v>
      </c>
      <c r="I1062" s="52">
        <f t="shared" si="708"/>
        <v>10</v>
      </c>
      <c r="J1062" s="52">
        <f t="shared" si="709"/>
        <v>-123</v>
      </c>
      <c r="K1062" s="52">
        <f t="shared" si="710"/>
        <v>1.0606488037417261E-2</v>
      </c>
      <c r="L1062" s="52">
        <f t="shared" si="711"/>
        <v>8.4019762633270115E-3</v>
      </c>
      <c r="M1062" s="52">
        <f t="shared" si="712"/>
        <v>8.4021739791794708E-3</v>
      </c>
      <c r="N1062" s="52">
        <f t="shared" si="713"/>
        <v>2.7194862321944235E-5</v>
      </c>
      <c r="O1062" s="52">
        <f t="shared" si="691"/>
        <v>6383549.2153342897</v>
      </c>
      <c r="P1062" s="52">
        <f t="shared" si="692"/>
        <v>1.4928521068053557E-7</v>
      </c>
      <c r="Q1062" s="52">
        <f t="shared" si="714"/>
        <v>0.96692409925135847</v>
      </c>
      <c r="R1062" s="52">
        <f t="shared" si="715"/>
        <v>0.60677594860952311</v>
      </c>
      <c r="S1062" s="52">
        <f t="shared" si="716"/>
        <v>1.1399031229409</v>
      </c>
      <c r="T1062" s="52">
        <f t="shared" si="717"/>
        <v>1.0066213293580557</v>
      </c>
      <c r="U1062" s="52">
        <f t="shared" si="718"/>
        <v>1.8046260186460534</v>
      </c>
      <c r="V1062" s="52">
        <f t="shared" si="724"/>
        <v>5.0546225567071803E-3</v>
      </c>
      <c r="W1062" s="52">
        <f t="shared" si="719"/>
        <v>4.2582015317955055E-5</v>
      </c>
      <c r="X1062" s="52">
        <f t="shared" si="720"/>
        <v>1.6740578955036711E-7</v>
      </c>
      <c r="Y1062" s="52">
        <f t="shared" si="693"/>
        <v>4162689.694105593</v>
      </c>
      <c r="Z1062" s="38" t="str">
        <f t="shared" si="721"/>
        <v>S</v>
      </c>
      <c r="AA1062" s="38" t="str">
        <f t="shared" si="722"/>
        <v>S</v>
      </c>
      <c r="AB1062" s="38" t="str">
        <f t="shared" si="723"/>
        <v>U</v>
      </c>
      <c r="AC1062" s="50">
        <f t="shared" si="725"/>
        <v>553635.69378089847</v>
      </c>
      <c r="AD1062" s="50">
        <f t="shared" si="694"/>
        <v>4162863.2938735452</v>
      </c>
      <c r="AE1062" s="51">
        <f t="shared" si="695"/>
        <v>10</v>
      </c>
      <c r="AF1062" s="51" t="str">
        <f t="shared" si="696"/>
        <v>S</v>
      </c>
      <c r="AG1062" s="40">
        <f t="shared" si="697"/>
        <v>-122</v>
      </c>
      <c r="AH1062" s="41">
        <f t="shared" si="698"/>
        <v>-23</v>
      </c>
      <c r="AI1062" s="42">
        <f t="shared" si="699"/>
        <v>-32.255000000000003</v>
      </c>
      <c r="AJ1062" s="40">
        <f t="shared" si="700"/>
        <v>37</v>
      </c>
      <c r="AK1062" s="41">
        <f t="shared" si="701"/>
        <v>36</v>
      </c>
      <c r="AL1062" s="42">
        <f t="shared" si="702"/>
        <v>40.691000000000003</v>
      </c>
      <c r="AM1062" s="43" t="str">
        <f t="shared" si="703"/>
        <v>-37º -36' -40,691" S</v>
      </c>
      <c r="AN1062" s="43" t="str">
        <f t="shared" si="704"/>
        <v>122º 23' 32,255" W</v>
      </c>
      <c r="AO1062" s="43" t="str">
        <f t="shared" si="705"/>
        <v>10 S 553636 4162863</v>
      </c>
    </row>
    <row r="1063" spans="5:41" x14ac:dyDescent="0.25">
      <c r="E1063" s="53">
        <v>37.632980000000003</v>
      </c>
      <c r="F1063" s="53">
        <v>-122.405743</v>
      </c>
      <c r="G1063" s="52">
        <f t="shared" si="706"/>
        <v>-2.1363832387000015</v>
      </c>
      <c r="H1063" s="52">
        <f t="shared" si="707"/>
        <v>0.65681940833717567</v>
      </c>
      <c r="I1063" s="52">
        <f t="shared" si="708"/>
        <v>10</v>
      </c>
      <c r="J1063" s="52">
        <f t="shared" si="709"/>
        <v>-123</v>
      </c>
      <c r="K1063" s="52">
        <f t="shared" si="710"/>
        <v>1.0371741253023981E-2</v>
      </c>
      <c r="L1063" s="52">
        <f t="shared" si="711"/>
        <v>8.2136319429005761E-3</v>
      </c>
      <c r="M1063" s="52">
        <f t="shared" si="712"/>
        <v>8.2138166578473275E-3</v>
      </c>
      <c r="N1063" s="52">
        <f t="shared" si="713"/>
        <v>2.6009562704598643E-5</v>
      </c>
      <c r="O1063" s="52">
        <f t="shared" si="691"/>
        <v>6383557.0521538015</v>
      </c>
      <c r="P1063" s="52">
        <f t="shared" si="692"/>
        <v>1.4258379927037505E-7</v>
      </c>
      <c r="Q1063" s="52">
        <f t="shared" si="714"/>
        <v>0.96711682192596393</v>
      </c>
      <c r="R1063" s="52">
        <f t="shared" si="715"/>
        <v>0.60654306112188872</v>
      </c>
      <c r="S1063" s="52">
        <f t="shared" si="716"/>
        <v>1.1403778193001577</v>
      </c>
      <c r="T1063" s="52">
        <f t="shared" si="717"/>
        <v>1.0069191297555906</v>
      </c>
      <c r="U1063" s="52">
        <f t="shared" si="718"/>
        <v>1.8049996683594161</v>
      </c>
      <c r="V1063" s="52">
        <f t="shared" si="724"/>
        <v>5.0546225567071803E-3</v>
      </c>
      <c r="W1063" s="52">
        <f t="shared" si="719"/>
        <v>4.2582015317955055E-5</v>
      </c>
      <c r="X1063" s="52">
        <f t="shared" si="720"/>
        <v>1.6740578955036711E-7</v>
      </c>
      <c r="Y1063" s="52">
        <f t="shared" si="693"/>
        <v>4165094.647631845</v>
      </c>
      <c r="Z1063" s="38" t="str">
        <f t="shared" si="721"/>
        <v>S</v>
      </c>
      <c r="AA1063" s="38" t="str">
        <f t="shared" si="722"/>
        <v>S</v>
      </c>
      <c r="AB1063" s="38" t="str">
        <f t="shared" si="723"/>
        <v>U</v>
      </c>
      <c r="AC1063" s="50">
        <f t="shared" si="725"/>
        <v>552433.36974334926</v>
      </c>
      <c r="AD1063" s="50">
        <f t="shared" si="694"/>
        <v>4165260.6811829451</v>
      </c>
      <c r="AE1063" s="51">
        <f t="shared" si="695"/>
        <v>10</v>
      </c>
      <c r="AF1063" s="51" t="str">
        <f t="shared" si="696"/>
        <v>S</v>
      </c>
      <c r="AG1063" s="40">
        <f t="shared" si="697"/>
        <v>-122</v>
      </c>
      <c r="AH1063" s="41">
        <f t="shared" si="698"/>
        <v>-24</v>
      </c>
      <c r="AI1063" s="42">
        <f t="shared" si="699"/>
        <v>-20.675000000000001</v>
      </c>
      <c r="AJ1063" s="40">
        <f t="shared" si="700"/>
        <v>37</v>
      </c>
      <c r="AK1063" s="41">
        <f t="shared" si="701"/>
        <v>37</v>
      </c>
      <c r="AL1063" s="42">
        <f t="shared" si="702"/>
        <v>58.728000000000002</v>
      </c>
      <c r="AM1063" s="43" t="str">
        <f t="shared" si="703"/>
        <v>-37º -37' -58,728" S</v>
      </c>
      <c r="AN1063" s="43" t="str">
        <f t="shared" si="704"/>
        <v>122º 24' 20,675" W</v>
      </c>
      <c r="AO1063" s="43" t="str">
        <f t="shared" si="705"/>
        <v>10 S 552433 4165261</v>
      </c>
    </row>
    <row r="1064" spans="5:41" x14ac:dyDescent="0.25">
      <c r="E1064" s="53">
        <v>37.654349000000003</v>
      </c>
      <c r="F1064" s="53">
        <v>-122.407388</v>
      </c>
      <c r="G1064" s="52">
        <f t="shared" si="706"/>
        <v>-2.1364119493661966</v>
      </c>
      <c r="H1064" s="52">
        <f t="shared" si="707"/>
        <v>0.65719236774503442</v>
      </c>
      <c r="I1064" s="52">
        <f t="shared" si="708"/>
        <v>10</v>
      </c>
      <c r="J1064" s="52">
        <f t="shared" si="709"/>
        <v>-123</v>
      </c>
      <c r="K1064" s="52">
        <f t="shared" si="710"/>
        <v>1.0343030586828839E-2</v>
      </c>
      <c r="L1064" s="52">
        <f t="shared" si="711"/>
        <v>8.1885401460106855E-3</v>
      </c>
      <c r="M1064" s="52">
        <f t="shared" si="712"/>
        <v>8.1887231732232554E-3</v>
      </c>
      <c r="N1064" s="52">
        <f t="shared" si="713"/>
        <v>2.5870827250029649E-5</v>
      </c>
      <c r="O1064" s="52">
        <f t="shared" si="691"/>
        <v>6383564.7791778101</v>
      </c>
      <c r="P1064" s="52">
        <f t="shared" si="692"/>
        <v>1.4163242310753031E-7</v>
      </c>
      <c r="Q1064" s="52">
        <f t="shared" si="714"/>
        <v>0.96730626430336508</v>
      </c>
      <c r="R1064" s="52">
        <f t="shared" si="715"/>
        <v>0.60631293596508129</v>
      </c>
      <c r="S1064" s="52">
        <f t="shared" si="716"/>
        <v>1.140845499896717</v>
      </c>
      <c r="T1064" s="52">
        <f t="shared" si="717"/>
        <v>1.007212358913808</v>
      </c>
      <c r="U1064" s="52">
        <f t="shared" si="718"/>
        <v>1.8053673694880636</v>
      </c>
      <c r="V1064" s="52">
        <f t="shared" si="724"/>
        <v>5.0546225567071803E-3</v>
      </c>
      <c r="W1064" s="52">
        <f t="shared" si="719"/>
        <v>4.2582015317955055E-5</v>
      </c>
      <c r="X1064" s="52">
        <f t="shared" si="720"/>
        <v>1.6740578955036711E-7</v>
      </c>
      <c r="Y1064" s="52">
        <f t="shared" si="693"/>
        <v>4167465.4387860834</v>
      </c>
      <c r="Z1064" s="38" t="str">
        <f t="shared" si="721"/>
        <v>S</v>
      </c>
      <c r="AA1064" s="38" t="str">
        <f t="shared" si="722"/>
        <v>S</v>
      </c>
      <c r="AB1064" s="38" t="str">
        <f t="shared" si="723"/>
        <v>U</v>
      </c>
      <c r="AC1064" s="50">
        <f t="shared" si="725"/>
        <v>552273.24730288726</v>
      </c>
      <c r="AD1064" s="50">
        <f t="shared" si="694"/>
        <v>4167630.5869111153</v>
      </c>
      <c r="AE1064" s="51">
        <f t="shared" si="695"/>
        <v>10</v>
      </c>
      <c r="AF1064" s="51" t="str">
        <f t="shared" si="696"/>
        <v>S</v>
      </c>
      <c r="AG1064" s="40">
        <f t="shared" si="697"/>
        <v>-122</v>
      </c>
      <c r="AH1064" s="41">
        <f t="shared" si="698"/>
        <v>-24</v>
      </c>
      <c r="AI1064" s="42">
        <f t="shared" si="699"/>
        <v>-26.597000000000001</v>
      </c>
      <c r="AJ1064" s="40">
        <f t="shared" si="700"/>
        <v>37</v>
      </c>
      <c r="AK1064" s="41">
        <f t="shared" si="701"/>
        <v>39</v>
      </c>
      <c r="AL1064" s="42">
        <f t="shared" si="702"/>
        <v>15.656000000000001</v>
      </c>
      <c r="AM1064" s="43" t="str">
        <f t="shared" si="703"/>
        <v>-37º -39' -15,656" S</v>
      </c>
      <c r="AN1064" s="43" t="str">
        <f t="shared" si="704"/>
        <v>122º 24' 26,597" W</v>
      </c>
      <c r="AO1064" s="43" t="str">
        <f t="shared" si="705"/>
        <v>10 S 552273 4167631</v>
      </c>
    </row>
    <row r="1065" spans="5:41" x14ac:dyDescent="0.25">
      <c r="E1065" s="53">
        <v>37.601142000000003</v>
      </c>
      <c r="F1065" s="53">
        <v>-122.38972699999999</v>
      </c>
      <c r="G1065" s="52">
        <f t="shared" si="706"/>
        <v>-2.1361037067670021</v>
      </c>
      <c r="H1065" s="52">
        <f t="shared" si="707"/>
        <v>0.65626373040992569</v>
      </c>
      <c r="I1065" s="52">
        <f t="shared" si="708"/>
        <v>10</v>
      </c>
      <c r="J1065" s="52">
        <f t="shared" si="709"/>
        <v>-123</v>
      </c>
      <c r="K1065" s="52">
        <f t="shared" si="710"/>
        <v>1.0651273186023325E-2</v>
      </c>
      <c r="L1065" s="52">
        <f t="shared" si="711"/>
        <v>8.4386043383077175E-3</v>
      </c>
      <c r="M1065" s="52">
        <f t="shared" si="712"/>
        <v>8.4388046513261747E-3</v>
      </c>
      <c r="N1065" s="52">
        <f t="shared" si="713"/>
        <v>2.7422442567814898E-5</v>
      </c>
      <c r="O1065" s="52">
        <f t="shared" si="691"/>
        <v>6383545.5424071085</v>
      </c>
      <c r="P1065" s="52">
        <f t="shared" si="692"/>
        <v>1.5063086307677335E-7</v>
      </c>
      <c r="Q1065" s="52">
        <f t="shared" si="714"/>
        <v>0.96683357075229548</v>
      </c>
      <c r="R1065" s="52">
        <f t="shared" si="715"/>
        <v>0.60688492115240922</v>
      </c>
      <c r="S1065" s="52">
        <f t="shared" si="716"/>
        <v>1.1396805157860734</v>
      </c>
      <c r="T1065" s="52">
        <f t="shared" si="717"/>
        <v>1.0064816171276574</v>
      </c>
      <c r="U1065" s="52">
        <f t="shared" si="718"/>
        <v>1.8044506468574919</v>
      </c>
      <c r="V1065" s="52">
        <f t="shared" si="724"/>
        <v>5.0546225567071803E-3</v>
      </c>
      <c r="W1065" s="52">
        <f t="shared" si="719"/>
        <v>4.2582015317955055E-5</v>
      </c>
      <c r="X1065" s="52">
        <f t="shared" si="720"/>
        <v>1.6740578955036711E-7</v>
      </c>
      <c r="Y1065" s="52">
        <f t="shared" si="693"/>
        <v>4161562.3855900615</v>
      </c>
      <c r="Z1065" s="38" t="str">
        <f t="shared" si="721"/>
        <v>S</v>
      </c>
      <c r="AA1065" s="38" t="str">
        <f t="shared" si="722"/>
        <v>S</v>
      </c>
      <c r="AB1065" s="38" t="str">
        <f t="shared" si="723"/>
        <v>U</v>
      </c>
      <c r="AC1065" s="50">
        <f t="shared" si="725"/>
        <v>553869.4965200203</v>
      </c>
      <c r="AD1065" s="50">
        <f t="shared" si="694"/>
        <v>4161737.4380274457</v>
      </c>
      <c r="AE1065" s="51">
        <f t="shared" si="695"/>
        <v>10</v>
      </c>
      <c r="AF1065" s="51" t="str">
        <f t="shared" si="696"/>
        <v>S</v>
      </c>
      <c r="AG1065" s="40">
        <f t="shared" si="697"/>
        <v>-122</v>
      </c>
      <c r="AH1065" s="41">
        <f t="shared" si="698"/>
        <v>-23</v>
      </c>
      <c r="AI1065" s="42">
        <f t="shared" si="699"/>
        <v>-23.016999999999999</v>
      </c>
      <c r="AJ1065" s="40">
        <f t="shared" si="700"/>
        <v>37</v>
      </c>
      <c r="AK1065" s="41">
        <f t="shared" si="701"/>
        <v>36</v>
      </c>
      <c r="AL1065" s="42">
        <f t="shared" si="702"/>
        <v>4.1109999999999998</v>
      </c>
      <c r="AM1065" s="43" t="str">
        <f t="shared" si="703"/>
        <v>-37º -36' -4,111" S</v>
      </c>
      <c r="AN1065" s="43" t="str">
        <f t="shared" si="704"/>
        <v>122º 23' 23,017" W</v>
      </c>
      <c r="AO1065" s="43" t="str">
        <f t="shared" si="705"/>
        <v>10 S 553869 4161737</v>
      </c>
    </row>
    <row r="1066" spans="5:41" x14ac:dyDescent="0.25">
      <c r="E1066" s="53">
        <v>37.608089</v>
      </c>
      <c r="F1066" s="53">
        <v>-122.413616</v>
      </c>
      <c r="G1066" s="52">
        <f t="shared" si="706"/>
        <v>-2.1365206484720107</v>
      </c>
      <c r="H1066" s="52">
        <f t="shared" si="707"/>
        <v>0.65638497843306176</v>
      </c>
      <c r="I1066" s="52">
        <f t="shared" si="708"/>
        <v>10</v>
      </c>
      <c r="J1066" s="52">
        <f t="shared" si="709"/>
        <v>-123</v>
      </c>
      <c r="K1066" s="52">
        <f t="shared" si="710"/>
        <v>1.0234331481014713E-2</v>
      </c>
      <c r="L1066" s="52">
        <f t="shared" si="711"/>
        <v>8.1075316376304635E-3</v>
      </c>
      <c r="M1066" s="52">
        <f t="shared" si="712"/>
        <v>8.1077092862471938E-3</v>
      </c>
      <c r="N1066" s="52">
        <f t="shared" si="713"/>
        <v>2.5319141708557424E-5</v>
      </c>
      <c r="O1066" s="52">
        <f t="shared" ref="O1066:O1129" si="726">($C$19/(1+$C$18*(COS(H1066))^2)^(1/2))*0.9996</f>
        <v>6383548.0535221929</v>
      </c>
      <c r="P1066" s="52">
        <f t="shared" ref="P1066:P1129" si="727">($C$18/2)*M1066^2*(COS(H1066))^2</f>
        <v>1.3901680938280752E-7</v>
      </c>
      <c r="Q1066" s="52">
        <f t="shared" si="714"/>
        <v>0.96689547756498528</v>
      </c>
      <c r="R1066" s="52">
        <f t="shared" si="715"/>
        <v>0.60681043072618424</v>
      </c>
      <c r="S1066" s="52">
        <f t="shared" si="716"/>
        <v>1.1398327172155545</v>
      </c>
      <c r="T1066" s="52">
        <f t="shared" si="717"/>
        <v>1.0065771455932118</v>
      </c>
      <c r="U1066" s="52">
        <f t="shared" si="718"/>
        <v>1.8045705627845479</v>
      </c>
      <c r="V1066" s="52">
        <f t="shared" si="724"/>
        <v>5.0546225567071803E-3</v>
      </c>
      <c r="W1066" s="52">
        <f t="shared" si="719"/>
        <v>4.2582015317955055E-5</v>
      </c>
      <c r="X1066" s="52">
        <f t="shared" si="720"/>
        <v>1.6740578955036711E-7</v>
      </c>
      <c r="Y1066" s="52">
        <f t="shared" ref="Y1066:Y1129" si="728">0.9996*$C$19*(H1066-(V1066*S1066)+(W1066*T1066)-(X1066*U1066))</f>
        <v>4162333.1178132156</v>
      </c>
      <c r="Z1066" s="38" t="str">
        <f t="shared" si="721"/>
        <v>S</v>
      </c>
      <c r="AA1066" s="38" t="str">
        <f t="shared" si="722"/>
        <v>S</v>
      </c>
      <c r="AB1066" s="38" t="str">
        <f t="shared" si="723"/>
        <v>U</v>
      </c>
      <c r="AC1066" s="50">
        <f t="shared" si="725"/>
        <v>551755.9542310629</v>
      </c>
      <c r="AD1066" s="50">
        <f t="shared" ref="AD1066:AD1129" si="729">IF($C$22="S",N1066*O1066*(1+P1066)+Y1066+10000000,N1066*O1066*(1+P1066)+Y1066)</f>
        <v>4162494.743793455</v>
      </c>
      <c r="AE1066" s="51">
        <f t="shared" ref="AE1066:AE1129" si="730">I1066</f>
        <v>10</v>
      </c>
      <c r="AF1066" s="51" t="str">
        <f t="shared" ref="AF1066:AF1129" si="731">IF(E1066&lt;-16,Z1066,IF(E1066&lt;48,AA1066,IF(E1066&lt;84,AB1066,"MALO")))</f>
        <v>S</v>
      </c>
      <c r="AG1066" s="40">
        <f t="shared" ref="AG1066:AG1129" si="732">TRUNC(F1066,0)</f>
        <v>-122</v>
      </c>
      <c r="AH1066" s="41">
        <f t="shared" ref="AH1066:AH1129" si="733">TRUNC((F1066-AG1066)*60,0)</f>
        <v>-24</v>
      </c>
      <c r="AI1066" s="42">
        <f t="shared" ref="AI1066:AI1129" si="734">ROUND((((F1066-AG1066)*60)-AH1066)*60,3)</f>
        <v>-49.018000000000001</v>
      </c>
      <c r="AJ1066" s="40">
        <f t="shared" ref="AJ1066:AJ1129" si="735">TRUNC(E1066,0)</f>
        <v>37</v>
      </c>
      <c r="AK1066" s="41">
        <f t="shared" ref="AK1066:AK1129" si="736">TRUNC((E1066-AJ1066)*60,0)</f>
        <v>36</v>
      </c>
      <c r="AL1066" s="42">
        <f t="shared" ref="AL1066:AL1129" si="737">ROUND((((E1066-AJ1066)*60)-AK1066)*60,3)</f>
        <v>29.12</v>
      </c>
      <c r="AM1066" s="43" t="str">
        <f t="shared" ref="AM1066:AM1129" si="738">CONCATENATE(-AJ1066,"º ",-AK1066,"' ",-AL1066,""" S")</f>
        <v>-37º -36' -29,12" S</v>
      </c>
      <c r="AN1066" s="43" t="str">
        <f t="shared" ref="AN1066:AN1129" si="739">CONCATENATE(-AG1066,"º ",-AH1066,"' ",-AI1066,""" W")</f>
        <v>122º 24' 49,018" W</v>
      </c>
      <c r="AO1066" s="43" t="str">
        <f t="shared" ref="AO1066:AO1129" si="740">CONCATENATE(AE1066," ",AF1066," ",ROUND(AC1066,0)," ",ROUND(AD1066,0))</f>
        <v>10 S 551756 4162495</v>
      </c>
    </row>
    <row r="1067" spans="5:41" x14ac:dyDescent="0.25">
      <c r="E1067" s="53">
        <v>37.617125000000001</v>
      </c>
      <c r="F1067" s="53">
        <v>-122.38426200000001</v>
      </c>
      <c r="G1067" s="52">
        <f t="shared" si="706"/>
        <v>-2.1360083245233805</v>
      </c>
      <c r="H1067" s="52">
        <f t="shared" si="707"/>
        <v>0.65654268638427193</v>
      </c>
      <c r="I1067" s="52">
        <f t="shared" si="708"/>
        <v>10</v>
      </c>
      <c r="J1067" s="52">
        <f t="shared" si="709"/>
        <v>-123</v>
      </c>
      <c r="K1067" s="52">
        <f t="shared" si="710"/>
        <v>1.0746655429644925E-2</v>
      </c>
      <c r="L1067" s="52">
        <f t="shared" si="711"/>
        <v>8.5123397537645081E-3</v>
      </c>
      <c r="M1067" s="52">
        <f t="shared" si="712"/>
        <v>8.5125453638791333E-3</v>
      </c>
      <c r="N1067" s="52">
        <f t="shared" si="713"/>
        <v>2.7919900719375335E-5</v>
      </c>
      <c r="O1067" s="52">
        <f t="shared" si="726"/>
        <v>6383551.319987868</v>
      </c>
      <c r="P1067" s="52">
        <f t="shared" si="727"/>
        <v>1.5320901476092649E-7</v>
      </c>
      <c r="Q1067" s="52">
        <f t="shared" si="714"/>
        <v>0.96697591501193703</v>
      </c>
      <c r="R1067" s="52">
        <f t="shared" si="715"/>
        <v>0.60671345467991489</v>
      </c>
      <c r="S1067" s="52">
        <f t="shared" si="716"/>
        <v>1.1400306438902406</v>
      </c>
      <c r="T1067" s="52">
        <f t="shared" si="717"/>
        <v>1.0067013465876591</v>
      </c>
      <c r="U1067" s="52">
        <f t="shared" si="718"/>
        <v>1.8047264375510197</v>
      </c>
      <c r="V1067" s="52">
        <f t="shared" si="724"/>
        <v>5.0546225567071803E-3</v>
      </c>
      <c r="W1067" s="52">
        <f t="shared" si="719"/>
        <v>4.2582015317955055E-5</v>
      </c>
      <c r="X1067" s="52">
        <f t="shared" si="720"/>
        <v>1.6740578955036711E-7</v>
      </c>
      <c r="Y1067" s="52">
        <f t="shared" si="728"/>
        <v>4163335.6146929106</v>
      </c>
      <c r="Z1067" s="38" t="str">
        <f t="shared" si="721"/>
        <v>S</v>
      </c>
      <c r="AA1067" s="38" t="str">
        <f t="shared" si="722"/>
        <v>S</v>
      </c>
      <c r="AB1067" s="38" t="str">
        <f t="shared" si="723"/>
        <v>U</v>
      </c>
      <c r="AC1067" s="50">
        <f t="shared" si="725"/>
        <v>554340.272969187</v>
      </c>
      <c r="AD1067" s="50">
        <f t="shared" si="729"/>
        <v>4163513.8428393076</v>
      </c>
      <c r="AE1067" s="51">
        <f t="shared" si="730"/>
        <v>10</v>
      </c>
      <c r="AF1067" s="51" t="str">
        <f t="shared" si="731"/>
        <v>S</v>
      </c>
      <c r="AG1067" s="40">
        <f t="shared" si="732"/>
        <v>-122</v>
      </c>
      <c r="AH1067" s="41">
        <f t="shared" si="733"/>
        <v>-23</v>
      </c>
      <c r="AI1067" s="42">
        <f t="shared" si="734"/>
        <v>-3.343</v>
      </c>
      <c r="AJ1067" s="40">
        <f t="shared" si="735"/>
        <v>37</v>
      </c>
      <c r="AK1067" s="41">
        <f t="shared" si="736"/>
        <v>37</v>
      </c>
      <c r="AL1067" s="42">
        <f t="shared" si="737"/>
        <v>1.65</v>
      </c>
      <c r="AM1067" s="43" t="str">
        <f t="shared" si="738"/>
        <v>-37º -37' -1,65" S</v>
      </c>
      <c r="AN1067" s="43" t="str">
        <f t="shared" si="739"/>
        <v>122º 23' 3,343" W</v>
      </c>
      <c r="AO1067" s="43" t="str">
        <f t="shared" si="740"/>
        <v>10 S 554340 4163514</v>
      </c>
    </row>
    <row r="1068" spans="5:41" x14ac:dyDescent="0.25">
      <c r="E1068" s="53">
        <v>37.608894999999997</v>
      </c>
      <c r="F1068" s="53">
        <v>-122.383523</v>
      </c>
      <c r="G1068" s="52">
        <f t="shared" si="706"/>
        <v>-2.1359954265402079</v>
      </c>
      <c r="H1068" s="52">
        <f t="shared" si="707"/>
        <v>0.65639904578683272</v>
      </c>
      <c r="I1068" s="52">
        <f t="shared" si="708"/>
        <v>10</v>
      </c>
      <c r="J1068" s="52">
        <f t="shared" si="709"/>
        <v>-123</v>
      </c>
      <c r="K1068" s="52">
        <f t="shared" si="710"/>
        <v>1.0759553412817535E-2</v>
      </c>
      <c r="L1068" s="52">
        <f t="shared" si="711"/>
        <v>8.5234989934586947E-3</v>
      </c>
      <c r="M1068" s="52">
        <f t="shared" si="712"/>
        <v>8.5237054132902695E-3</v>
      </c>
      <c r="N1068" s="52">
        <f t="shared" si="713"/>
        <v>2.7984840778927378E-5</v>
      </c>
      <c r="O1068" s="52">
        <f t="shared" si="726"/>
        <v>6383548.3448756384</v>
      </c>
      <c r="P1068" s="52">
        <f t="shared" si="727"/>
        <v>1.5364499987129961E-7</v>
      </c>
      <c r="Q1068" s="52">
        <f t="shared" si="714"/>
        <v>0.96690265639317152</v>
      </c>
      <c r="R1068" s="52">
        <f t="shared" si="715"/>
        <v>0.60680178453023781</v>
      </c>
      <c r="S1068" s="52">
        <f t="shared" si="716"/>
        <v>1.1398503739834185</v>
      </c>
      <c r="T1068" s="52">
        <f t="shared" si="717"/>
        <v>1.0065882266201234</v>
      </c>
      <c r="U1068" s="52">
        <f t="shared" si="718"/>
        <v>1.8045844712369172</v>
      </c>
      <c r="V1068" s="52">
        <f t="shared" si="724"/>
        <v>5.0546225567071803E-3</v>
      </c>
      <c r="W1068" s="52">
        <f t="shared" si="719"/>
        <v>4.2582015317955055E-5</v>
      </c>
      <c r="X1068" s="52">
        <f t="shared" si="720"/>
        <v>1.6740578955036711E-7</v>
      </c>
      <c r="Y1068" s="52">
        <f t="shared" si="728"/>
        <v>4162422.5392297897</v>
      </c>
      <c r="Z1068" s="38" t="str">
        <f t="shared" si="721"/>
        <v>S</v>
      </c>
      <c r="AA1068" s="38" t="str">
        <f t="shared" si="722"/>
        <v>S</v>
      </c>
      <c r="AB1068" s="38" t="str">
        <f t="shared" si="723"/>
        <v>U</v>
      </c>
      <c r="AC1068" s="50">
        <f t="shared" si="725"/>
        <v>554411.48836990085</v>
      </c>
      <c r="AD1068" s="50">
        <f t="shared" si="729"/>
        <v>4162601.1818412733</v>
      </c>
      <c r="AE1068" s="51">
        <f t="shared" si="730"/>
        <v>10</v>
      </c>
      <c r="AF1068" s="51" t="str">
        <f t="shared" si="731"/>
        <v>S</v>
      </c>
      <c r="AG1068" s="40">
        <f t="shared" si="732"/>
        <v>-122</v>
      </c>
      <c r="AH1068" s="41">
        <f t="shared" si="733"/>
        <v>-23</v>
      </c>
      <c r="AI1068" s="42">
        <f t="shared" si="734"/>
        <v>-0.68300000000000005</v>
      </c>
      <c r="AJ1068" s="40">
        <f t="shared" si="735"/>
        <v>37</v>
      </c>
      <c r="AK1068" s="41">
        <f t="shared" si="736"/>
        <v>36</v>
      </c>
      <c r="AL1068" s="42">
        <f t="shared" si="737"/>
        <v>32.021999999999998</v>
      </c>
      <c r="AM1068" s="43" t="str">
        <f t="shared" si="738"/>
        <v>-37º -36' -32,022" S</v>
      </c>
      <c r="AN1068" s="43" t="str">
        <f t="shared" si="739"/>
        <v>122º 23' 0,683" W</v>
      </c>
      <c r="AO1068" s="43" t="str">
        <f t="shared" si="740"/>
        <v>10 S 554411 4162601</v>
      </c>
    </row>
    <row r="1069" spans="5:41" x14ac:dyDescent="0.25">
      <c r="E1069" s="53">
        <v>37.649918</v>
      </c>
      <c r="F1069" s="53">
        <v>-122.447948</v>
      </c>
      <c r="G1069" s="52">
        <f t="shared" si="706"/>
        <v>-2.1371198549108055</v>
      </c>
      <c r="H1069" s="52">
        <f t="shared" si="707"/>
        <v>0.65711503220587841</v>
      </c>
      <c r="I1069" s="52">
        <f t="shared" si="708"/>
        <v>10</v>
      </c>
      <c r="J1069" s="52">
        <f t="shared" si="709"/>
        <v>-123</v>
      </c>
      <c r="K1069" s="52">
        <f t="shared" si="710"/>
        <v>9.6351250422199719E-3</v>
      </c>
      <c r="L1069" s="52">
        <f t="shared" si="711"/>
        <v>7.6285670227529447E-3</v>
      </c>
      <c r="M1069" s="52">
        <f t="shared" si="712"/>
        <v>7.6287150094947092E-3</v>
      </c>
      <c r="N1069" s="52">
        <f t="shared" si="713"/>
        <v>2.2449691619907952E-5</v>
      </c>
      <c r="O1069" s="52">
        <f t="shared" si="726"/>
        <v>6383563.1768028885</v>
      </c>
      <c r="P1069" s="52">
        <f t="shared" si="727"/>
        <v>1.2293765233986005E-7</v>
      </c>
      <c r="Q1069" s="52">
        <f t="shared" si="714"/>
        <v>0.96726702643040607</v>
      </c>
      <c r="R1069" s="52">
        <f t="shared" si="715"/>
        <v>0.60636069847203566</v>
      </c>
      <c r="S1069" s="52">
        <f t="shared" si="716"/>
        <v>1.1407485454210815</v>
      </c>
      <c r="T1069" s="52">
        <f t="shared" si="717"/>
        <v>1.0071515836838201</v>
      </c>
      <c r="U1069" s="52">
        <f t="shared" si="718"/>
        <v>1.8052911764384854</v>
      </c>
      <c r="V1069" s="52">
        <f t="shared" si="724"/>
        <v>5.0546225567071803E-3</v>
      </c>
      <c r="W1069" s="52">
        <f t="shared" si="719"/>
        <v>4.2582015317955055E-5</v>
      </c>
      <c r="X1069" s="52">
        <f t="shared" si="720"/>
        <v>1.6740578955036711E-7</v>
      </c>
      <c r="Y1069" s="52">
        <f t="shared" si="728"/>
        <v>4166973.8392389161</v>
      </c>
      <c r="Z1069" s="38" t="str">
        <f t="shared" si="721"/>
        <v>S</v>
      </c>
      <c r="AA1069" s="38" t="str">
        <f t="shared" si="722"/>
        <v>S</v>
      </c>
      <c r="AB1069" s="38" t="str">
        <f t="shared" si="723"/>
        <v>U</v>
      </c>
      <c r="AC1069" s="50">
        <f t="shared" si="725"/>
        <v>548698.38621655561</v>
      </c>
      <c r="AD1069" s="50">
        <f t="shared" si="729"/>
        <v>4167117.1482812897</v>
      </c>
      <c r="AE1069" s="51">
        <f t="shared" si="730"/>
        <v>10</v>
      </c>
      <c r="AF1069" s="51" t="str">
        <f t="shared" si="731"/>
        <v>S</v>
      </c>
      <c r="AG1069" s="40">
        <f t="shared" si="732"/>
        <v>-122</v>
      </c>
      <c r="AH1069" s="41">
        <f t="shared" si="733"/>
        <v>-26</v>
      </c>
      <c r="AI1069" s="42">
        <f t="shared" si="734"/>
        <v>-52.613</v>
      </c>
      <c r="AJ1069" s="40">
        <f t="shared" si="735"/>
        <v>37</v>
      </c>
      <c r="AK1069" s="41">
        <f t="shared" si="736"/>
        <v>38</v>
      </c>
      <c r="AL1069" s="42">
        <f t="shared" si="737"/>
        <v>59.704999999999998</v>
      </c>
      <c r="AM1069" s="43" t="str">
        <f t="shared" si="738"/>
        <v>-37º -38' -59,705" S</v>
      </c>
      <c r="AN1069" s="43" t="str">
        <f t="shared" si="739"/>
        <v>122º 26' 52,613" W</v>
      </c>
      <c r="AO1069" s="43" t="str">
        <f t="shared" si="740"/>
        <v>10 S 548698 4167117</v>
      </c>
    </row>
    <row r="1070" spans="5:41" x14ac:dyDescent="0.25">
      <c r="E1070" s="53">
        <v>37.661819458007997</v>
      </c>
      <c r="F1070" s="53">
        <v>-122.46391296387</v>
      </c>
      <c r="G1070" s="52">
        <f t="shared" si="706"/>
        <v>-2.1373984960952992</v>
      </c>
      <c r="H1070" s="52">
        <f t="shared" si="707"/>
        <v>0.65732275183390587</v>
      </c>
      <c r="I1070" s="52">
        <f t="shared" si="708"/>
        <v>10</v>
      </c>
      <c r="J1070" s="52">
        <f t="shared" si="709"/>
        <v>-123</v>
      </c>
      <c r="K1070" s="52">
        <f t="shared" si="710"/>
        <v>9.3564838577262499E-3</v>
      </c>
      <c r="L1070" s="52">
        <f t="shared" si="711"/>
        <v>7.4067733325769427E-3</v>
      </c>
      <c r="M1070" s="52">
        <f t="shared" si="712"/>
        <v>7.4069087829493714E-3</v>
      </c>
      <c r="N1070" s="52">
        <f t="shared" si="713"/>
        <v>2.1172287152926295E-5</v>
      </c>
      <c r="O1070" s="52">
        <f t="shared" si="726"/>
        <v>6383567.4808565546</v>
      </c>
      <c r="P1070" s="52">
        <f t="shared" si="727"/>
        <v>1.1585556543583467E-7</v>
      </c>
      <c r="Q1070" s="52">
        <f t="shared" si="714"/>
        <v>0.96737236511909674</v>
      </c>
      <c r="R1070" s="52">
        <f t="shared" si="715"/>
        <v>0.60623235784926321</v>
      </c>
      <c r="S1070" s="52">
        <f t="shared" si="716"/>
        <v>1.1410089343934542</v>
      </c>
      <c r="T1070" s="52">
        <f t="shared" si="717"/>
        <v>1.0073147902574064</v>
      </c>
      <c r="U1070" s="52">
        <f t="shared" si="718"/>
        <v>1.8054957656393811</v>
      </c>
      <c r="V1070" s="52">
        <f t="shared" si="724"/>
        <v>5.0546225567071803E-3</v>
      </c>
      <c r="W1070" s="52">
        <f t="shared" si="719"/>
        <v>4.2582015317955055E-5</v>
      </c>
      <c r="X1070" s="52">
        <f t="shared" si="720"/>
        <v>1.6740578955036711E-7</v>
      </c>
      <c r="Y1070" s="52">
        <f t="shared" si="728"/>
        <v>4168294.2533850512</v>
      </c>
      <c r="Z1070" s="38" t="str">
        <f t="shared" si="721"/>
        <v>S</v>
      </c>
      <c r="AA1070" s="38" t="str">
        <f t="shared" si="722"/>
        <v>S</v>
      </c>
      <c r="AB1070" s="38" t="str">
        <f t="shared" si="723"/>
        <v>U</v>
      </c>
      <c r="AC1070" s="50">
        <f t="shared" si="725"/>
        <v>547282.50386648672</v>
      </c>
      <c r="AD1070" s="50">
        <f t="shared" si="729"/>
        <v>4168429.4081244743</v>
      </c>
      <c r="AE1070" s="51">
        <f t="shared" si="730"/>
        <v>10</v>
      </c>
      <c r="AF1070" s="51" t="str">
        <f t="shared" si="731"/>
        <v>S</v>
      </c>
      <c r="AG1070" s="40">
        <f t="shared" si="732"/>
        <v>-122</v>
      </c>
      <c r="AH1070" s="41">
        <f t="shared" si="733"/>
        <v>-27</v>
      </c>
      <c r="AI1070" s="42">
        <f t="shared" si="734"/>
        <v>-50.087000000000003</v>
      </c>
      <c r="AJ1070" s="40">
        <f t="shared" si="735"/>
        <v>37</v>
      </c>
      <c r="AK1070" s="41">
        <f t="shared" si="736"/>
        <v>39</v>
      </c>
      <c r="AL1070" s="42">
        <f t="shared" si="737"/>
        <v>42.55</v>
      </c>
      <c r="AM1070" s="43" t="str">
        <f t="shared" si="738"/>
        <v>-37º -39' -42,55" S</v>
      </c>
      <c r="AN1070" s="43" t="str">
        <f t="shared" si="739"/>
        <v>122º 27' 50,087" W</v>
      </c>
      <c r="AO1070" s="43" t="str">
        <f t="shared" si="740"/>
        <v>10 S 547283 4168429</v>
      </c>
    </row>
    <row r="1071" spans="5:41" x14ac:dyDescent="0.25">
      <c r="E1071" s="53">
        <v>37.619079999999997</v>
      </c>
      <c r="F1071" s="53">
        <v>-122.39916700000001</v>
      </c>
      <c r="G1071" s="52">
        <f t="shared" si="706"/>
        <v>-2.1362684658483904</v>
      </c>
      <c r="H1071" s="52">
        <f t="shared" si="707"/>
        <v>0.65657680757114834</v>
      </c>
      <c r="I1071" s="52">
        <f t="shared" si="708"/>
        <v>10</v>
      </c>
      <c r="J1071" s="52">
        <f t="shared" si="709"/>
        <v>-123</v>
      </c>
      <c r="K1071" s="52">
        <f t="shared" si="710"/>
        <v>1.0486514104635081E-2</v>
      </c>
      <c r="L1071" s="52">
        <f t="shared" si="711"/>
        <v>8.3060731361510806E-3</v>
      </c>
      <c r="M1071" s="52">
        <f t="shared" si="712"/>
        <v>8.3062641584095813E-3</v>
      </c>
      <c r="N1071" s="52">
        <f t="shared" si="713"/>
        <v>2.6585006369650444E-5</v>
      </c>
      <c r="O1071" s="52">
        <f t="shared" si="726"/>
        <v>6383552.0267463177</v>
      </c>
      <c r="P1071" s="52">
        <f t="shared" si="727"/>
        <v>1.4586600197046716E-7</v>
      </c>
      <c r="Q1071" s="52">
        <f t="shared" si="714"/>
        <v>0.96699330554187435</v>
      </c>
      <c r="R1071" s="52">
        <f t="shared" si="715"/>
        <v>0.60669246046980974</v>
      </c>
      <c r="S1071" s="52">
        <f t="shared" si="716"/>
        <v>1.1400734603420855</v>
      </c>
      <c r="T1071" s="52">
        <f t="shared" si="717"/>
        <v>1.0067282103740165</v>
      </c>
      <c r="U1071" s="52">
        <f t="shared" si="718"/>
        <v>1.8047601471643351</v>
      </c>
      <c r="V1071" s="52">
        <f t="shared" si="724"/>
        <v>5.0546225567071803E-3</v>
      </c>
      <c r="W1071" s="52">
        <f t="shared" si="719"/>
        <v>4.2582015317955055E-5</v>
      </c>
      <c r="X1071" s="52">
        <f t="shared" si="720"/>
        <v>1.6740578955036711E-7</v>
      </c>
      <c r="Y1071" s="52">
        <f t="shared" si="728"/>
        <v>4163552.5119073442</v>
      </c>
      <c r="Z1071" s="38" t="str">
        <f t="shared" si="721"/>
        <v>S</v>
      </c>
      <c r="AA1071" s="38" t="str">
        <f t="shared" si="722"/>
        <v>S</v>
      </c>
      <c r="AB1071" s="38" t="str">
        <f t="shared" si="723"/>
        <v>U</v>
      </c>
      <c r="AC1071" s="50">
        <f t="shared" si="725"/>
        <v>553023.47198121296</v>
      </c>
      <c r="AD1071" s="50">
        <f t="shared" si="729"/>
        <v>4163722.2187033906</v>
      </c>
      <c r="AE1071" s="51">
        <f t="shared" si="730"/>
        <v>10</v>
      </c>
      <c r="AF1071" s="51" t="str">
        <f t="shared" si="731"/>
        <v>S</v>
      </c>
      <c r="AG1071" s="40">
        <f t="shared" si="732"/>
        <v>-122</v>
      </c>
      <c r="AH1071" s="41">
        <f t="shared" si="733"/>
        <v>-23</v>
      </c>
      <c r="AI1071" s="42">
        <f t="shared" si="734"/>
        <v>-57.000999999999998</v>
      </c>
      <c r="AJ1071" s="40">
        <f t="shared" si="735"/>
        <v>37</v>
      </c>
      <c r="AK1071" s="41">
        <f t="shared" si="736"/>
        <v>37</v>
      </c>
      <c r="AL1071" s="42">
        <f t="shared" si="737"/>
        <v>8.6880000000000006</v>
      </c>
      <c r="AM1071" s="43" t="str">
        <f t="shared" si="738"/>
        <v>-37º -37' -8,688" S</v>
      </c>
      <c r="AN1071" s="43" t="str">
        <f t="shared" si="739"/>
        <v>122º 23' 57,001" W</v>
      </c>
      <c r="AO1071" s="43" t="str">
        <f t="shared" si="740"/>
        <v>10 S 553023 4163722</v>
      </c>
    </row>
    <row r="1072" spans="5:41" x14ac:dyDescent="0.25">
      <c r="E1072" s="53">
        <v>37.625058000000003</v>
      </c>
      <c r="F1072" s="53">
        <v>-122.42694</v>
      </c>
      <c r="G1072" s="52">
        <f t="shared" si="706"/>
        <v>-2.1367531961415467</v>
      </c>
      <c r="H1072" s="52">
        <f t="shared" si="707"/>
        <v>0.65668114335383265</v>
      </c>
      <c r="I1072" s="52">
        <f t="shared" si="708"/>
        <v>10</v>
      </c>
      <c r="J1072" s="52">
        <f t="shared" si="709"/>
        <v>-123</v>
      </c>
      <c r="K1072" s="52">
        <f t="shared" si="710"/>
        <v>1.0001783811478759E-2</v>
      </c>
      <c r="L1072" s="52">
        <f t="shared" si="711"/>
        <v>7.9215079844249664E-3</v>
      </c>
      <c r="M1072" s="52">
        <f t="shared" si="712"/>
        <v>7.9216736829680317E-3</v>
      </c>
      <c r="N1072" s="52">
        <f t="shared" si="713"/>
        <v>2.418534449333265E-5</v>
      </c>
      <c r="O1072" s="52">
        <f t="shared" si="726"/>
        <v>6383554.1879529525</v>
      </c>
      <c r="P1072" s="52">
        <f t="shared" si="727"/>
        <v>1.3264981645392213E-7</v>
      </c>
      <c r="Q1072" s="52">
        <f t="shared" si="714"/>
        <v>0.96704645437446546</v>
      </c>
      <c r="R1072" s="52">
        <f t="shared" si="715"/>
        <v>0.60662823615888184</v>
      </c>
      <c r="S1072" s="52">
        <f t="shared" si="716"/>
        <v>1.1402043705410654</v>
      </c>
      <c r="T1072" s="52">
        <f t="shared" si="717"/>
        <v>1.0068103369455195</v>
      </c>
      <c r="U1072" s="52">
        <f t="shared" si="718"/>
        <v>1.8048631914468114</v>
      </c>
      <c r="V1072" s="52">
        <f t="shared" si="724"/>
        <v>5.0546225567071803E-3</v>
      </c>
      <c r="W1072" s="52">
        <f t="shared" si="719"/>
        <v>4.2582015317955055E-5</v>
      </c>
      <c r="X1072" s="52">
        <f t="shared" si="720"/>
        <v>1.6740578955036711E-7</v>
      </c>
      <c r="Y1072" s="52">
        <f t="shared" si="728"/>
        <v>4164215.7407675385</v>
      </c>
      <c r="Z1072" s="38" t="str">
        <f t="shared" si="721"/>
        <v>S</v>
      </c>
      <c r="AA1072" s="38" t="str">
        <f t="shared" si="722"/>
        <v>S</v>
      </c>
      <c r="AB1072" s="38" t="str">
        <f t="shared" si="723"/>
        <v>U</v>
      </c>
      <c r="AC1072" s="50">
        <f t="shared" si="725"/>
        <v>550568.4354504717</v>
      </c>
      <c r="AD1072" s="50">
        <f t="shared" si="729"/>
        <v>4164370.1292451457</v>
      </c>
      <c r="AE1072" s="51">
        <f t="shared" si="730"/>
        <v>10</v>
      </c>
      <c r="AF1072" s="51" t="str">
        <f t="shared" si="731"/>
        <v>S</v>
      </c>
      <c r="AG1072" s="40">
        <f t="shared" si="732"/>
        <v>-122</v>
      </c>
      <c r="AH1072" s="41">
        <f t="shared" si="733"/>
        <v>-25</v>
      </c>
      <c r="AI1072" s="42">
        <f t="shared" si="734"/>
        <v>-36.984000000000002</v>
      </c>
      <c r="AJ1072" s="40">
        <f t="shared" si="735"/>
        <v>37</v>
      </c>
      <c r="AK1072" s="41">
        <f t="shared" si="736"/>
        <v>37</v>
      </c>
      <c r="AL1072" s="42">
        <f t="shared" si="737"/>
        <v>30.209</v>
      </c>
      <c r="AM1072" s="43" t="str">
        <f t="shared" si="738"/>
        <v>-37º -37' -30,209" S</v>
      </c>
      <c r="AN1072" s="43" t="str">
        <f t="shared" si="739"/>
        <v>122º 25' 36,984" W</v>
      </c>
      <c r="AO1072" s="43" t="str">
        <f t="shared" si="740"/>
        <v>10 S 550568 4164370</v>
      </c>
    </row>
    <row r="1073" spans="5:41" x14ac:dyDescent="0.25">
      <c r="E1073" s="53">
        <v>37.630327999999999</v>
      </c>
      <c r="F1073" s="53">
        <v>-122.40178299999999</v>
      </c>
      <c r="G1073" s="52">
        <f t="shared" si="706"/>
        <v>-2.1363141236616223</v>
      </c>
      <c r="H1073" s="52">
        <f t="shared" si="707"/>
        <v>0.65677312220541273</v>
      </c>
      <c r="I1073" s="52">
        <f t="shared" si="708"/>
        <v>10</v>
      </c>
      <c r="J1073" s="52">
        <f t="shared" si="709"/>
        <v>-123</v>
      </c>
      <c r="K1073" s="52">
        <f t="shared" si="710"/>
        <v>1.0440856291403122E-2</v>
      </c>
      <c r="L1073" s="52">
        <f t="shared" si="711"/>
        <v>8.2686588947896121E-3</v>
      </c>
      <c r="M1073" s="52">
        <f t="shared" si="712"/>
        <v>8.2688473472408326E-3</v>
      </c>
      <c r="N1073" s="52">
        <f t="shared" si="713"/>
        <v>2.6356728895393644E-5</v>
      </c>
      <c r="O1073" s="52">
        <f t="shared" si="726"/>
        <v>6383556.0932989828</v>
      </c>
      <c r="P1073" s="52">
        <f t="shared" si="727"/>
        <v>1.4451107062252406E-7</v>
      </c>
      <c r="Q1073" s="52">
        <f t="shared" si="714"/>
        <v>0.96709327364101205</v>
      </c>
      <c r="R1073" s="52">
        <f t="shared" si="715"/>
        <v>0.60657158296133185</v>
      </c>
      <c r="S1073" s="52">
        <f t="shared" si="716"/>
        <v>1.1403197590259189</v>
      </c>
      <c r="T1073" s="52">
        <f t="shared" si="717"/>
        <v>1.0068827150097721</v>
      </c>
      <c r="U1073" s="52">
        <f t="shared" si="718"/>
        <v>1.8049539905278531</v>
      </c>
      <c r="V1073" s="52">
        <f t="shared" si="724"/>
        <v>5.0546225567071803E-3</v>
      </c>
      <c r="W1073" s="52">
        <f t="shared" si="719"/>
        <v>4.2582015317955055E-5</v>
      </c>
      <c r="X1073" s="52">
        <f t="shared" si="720"/>
        <v>1.6740578955036711E-7</v>
      </c>
      <c r="Y1073" s="52">
        <f t="shared" si="728"/>
        <v>4164800.4211678561</v>
      </c>
      <c r="Z1073" s="38" t="str">
        <f t="shared" si="721"/>
        <v>S</v>
      </c>
      <c r="AA1073" s="38" t="str">
        <f t="shared" si="722"/>
        <v>S</v>
      </c>
      <c r="AB1073" s="38" t="str">
        <f t="shared" si="723"/>
        <v>U</v>
      </c>
      <c r="AC1073" s="50">
        <f t="shared" si="725"/>
        <v>552784.65341069386</v>
      </c>
      <c r="AD1073" s="50">
        <f t="shared" si="729"/>
        <v>4164968.6708495095</v>
      </c>
      <c r="AE1073" s="51">
        <f t="shared" si="730"/>
        <v>10</v>
      </c>
      <c r="AF1073" s="51" t="str">
        <f t="shared" si="731"/>
        <v>S</v>
      </c>
      <c r="AG1073" s="40">
        <f t="shared" si="732"/>
        <v>-122</v>
      </c>
      <c r="AH1073" s="41">
        <f t="shared" si="733"/>
        <v>-24</v>
      </c>
      <c r="AI1073" s="42">
        <f t="shared" si="734"/>
        <v>-6.4189999999999996</v>
      </c>
      <c r="AJ1073" s="40">
        <f t="shared" si="735"/>
        <v>37</v>
      </c>
      <c r="AK1073" s="41">
        <f t="shared" si="736"/>
        <v>37</v>
      </c>
      <c r="AL1073" s="42">
        <f t="shared" si="737"/>
        <v>49.180999999999997</v>
      </c>
      <c r="AM1073" s="43" t="str">
        <f t="shared" si="738"/>
        <v>-37º -37' -49,181" S</v>
      </c>
      <c r="AN1073" s="43" t="str">
        <f t="shared" si="739"/>
        <v>122º 24' 6,419" W</v>
      </c>
      <c r="AO1073" s="43" t="str">
        <f t="shared" si="740"/>
        <v>10 S 552785 4164969</v>
      </c>
    </row>
    <row r="1074" spans="5:41" x14ac:dyDescent="0.25">
      <c r="E1074" s="53">
        <v>37.642921999999999</v>
      </c>
      <c r="F1074" s="53">
        <v>-122.45300899999999</v>
      </c>
      <c r="G1074" s="52">
        <f t="shared" si="706"/>
        <v>-2.1372081860242491</v>
      </c>
      <c r="H1074" s="52">
        <f t="shared" si="707"/>
        <v>0.65699292897140882</v>
      </c>
      <c r="I1074" s="52">
        <f t="shared" si="708"/>
        <v>10</v>
      </c>
      <c r="J1074" s="52">
        <f t="shared" si="709"/>
        <v>-123</v>
      </c>
      <c r="K1074" s="52">
        <f t="shared" si="710"/>
        <v>9.5467939287763315E-3</v>
      </c>
      <c r="L1074" s="52">
        <f t="shared" si="711"/>
        <v>7.5593453745353952E-3</v>
      </c>
      <c r="M1074" s="52">
        <f t="shared" si="712"/>
        <v>7.5594893691334434E-3</v>
      </c>
      <c r="N1074" s="52">
        <f t="shared" si="713"/>
        <v>2.2038536996893399E-5</v>
      </c>
      <c r="O1074" s="52">
        <f t="shared" si="726"/>
        <v>6383560.6469862638</v>
      </c>
      <c r="P1074" s="52">
        <f t="shared" si="727"/>
        <v>1.2073935929659667E-7</v>
      </c>
      <c r="Q1074" s="52">
        <f t="shared" si="714"/>
        <v>0.96720502758093319</v>
      </c>
      <c r="R1074" s="52">
        <f t="shared" si="715"/>
        <v>0.60643606208606504</v>
      </c>
      <c r="S1074" s="52">
        <f t="shared" si="716"/>
        <v>1.1405954427618754</v>
      </c>
      <c r="T1074" s="52">
        <f t="shared" si="717"/>
        <v>1.0070555975929227</v>
      </c>
      <c r="U1074" s="52">
        <f t="shared" si="718"/>
        <v>1.8051708215116571</v>
      </c>
      <c r="V1074" s="52">
        <f t="shared" si="724"/>
        <v>5.0546225567071803E-3</v>
      </c>
      <c r="W1074" s="52">
        <f t="shared" si="719"/>
        <v>4.2582015317955055E-5</v>
      </c>
      <c r="X1074" s="52">
        <f t="shared" si="720"/>
        <v>1.6740578955036711E-7</v>
      </c>
      <c r="Y1074" s="52">
        <f t="shared" si="728"/>
        <v>4166197.6652166741</v>
      </c>
      <c r="Z1074" s="38" t="str">
        <f t="shared" si="721"/>
        <v>S</v>
      </c>
      <c r="AA1074" s="38" t="str">
        <f t="shared" si="722"/>
        <v>S</v>
      </c>
      <c r="AB1074" s="38" t="str">
        <f t="shared" si="723"/>
        <v>U</v>
      </c>
      <c r="AC1074" s="50">
        <f t="shared" si="725"/>
        <v>548256.46079026256</v>
      </c>
      <c r="AD1074" s="50">
        <f t="shared" si="729"/>
        <v>4166338.3495711507</v>
      </c>
      <c r="AE1074" s="51">
        <f t="shared" si="730"/>
        <v>10</v>
      </c>
      <c r="AF1074" s="51" t="str">
        <f t="shared" si="731"/>
        <v>S</v>
      </c>
      <c r="AG1074" s="40">
        <f t="shared" si="732"/>
        <v>-122</v>
      </c>
      <c r="AH1074" s="41">
        <f t="shared" si="733"/>
        <v>-27</v>
      </c>
      <c r="AI1074" s="42">
        <f t="shared" si="734"/>
        <v>-10.832000000000001</v>
      </c>
      <c r="AJ1074" s="40">
        <f t="shared" si="735"/>
        <v>37</v>
      </c>
      <c r="AK1074" s="41">
        <f t="shared" si="736"/>
        <v>38</v>
      </c>
      <c r="AL1074" s="42">
        <f t="shared" si="737"/>
        <v>34.518999999999998</v>
      </c>
      <c r="AM1074" s="43" t="str">
        <f t="shared" si="738"/>
        <v>-37º -38' -34,519" S</v>
      </c>
      <c r="AN1074" s="43" t="str">
        <f t="shared" si="739"/>
        <v>122º 27' 10,832" W</v>
      </c>
      <c r="AO1074" s="43" t="str">
        <f t="shared" si="740"/>
        <v>10 S 548256 4166338</v>
      </c>
    </row>
    <row r="1075" spans="5:41" x14ac:dyDescent="0.25">
      <c r="E1075" s="53">
        <v>37.634354000000002</v>
      </c>
      <c r="F1075" s="53">
        <v>-122.475174</v>
      </c>
      <c r="G1075" s="52">
        <f t="shared" ref="G1075:G1138" si="741">F1075*PI()/180</f>
        <v>-2.1375950382529534</v>
      </c>
      <c r="H1075" s="52">
        <f t="shared" ref="H1075:H1138" si="742">E1075*PI()/180</f>
        <v>0.65684338916109808</v>
      </c>
      <c r="I1075" s="52">
        <f t="shared" ref="I1075:I1138" si="743">TRUNC((F1075/6)+31)</f>
        <v>10</v>
      </c>
      <c r="J1075" s="52">
        <f t="shared" ref="J1075:J1138" si="744">6*I1075-183</f>
        <v>-123</v>
      </c>
      <c r="K1075" s="52">
        <f t="shared" ref="K1075:K1138" si="745">+G1075-((J1075*PI())/180)</f>
        <v>9.1599417000720607E-3</v>
      </c>
      <c r="L1075" s="52">
        <f t="shared" ref="L1075:L1138" si="746">COS(H1075)*SIN(K1075)</f>
        <v>7.2538731512413936E-3</v>
      </c>
      <c r="M1075" s="52">
        <f t="shared" ref="M1075:M1138" si="747">(1/2)*LN((1+L1075)/(1-L1075))</f>
        <v>7.2540003849913817E-3</v>
      </c>
      <c r="N1075" s="52">
        <f t="shared" ref="N1075:N1138" si="748">ATAN((TAN(H1075))/COS(K1075))-H1075</f>
        <v>2.0287018820619451E-5</v>
      </c>
      <c r="O1075" s="52">
        <f t="shared" si="726"/>
        <v>6383557.5489453999</v>
      </c>
      <c r="P1075" s="52">
        <f t="shared" si="727"/>
        <v>1.1120370618268408E-7</v>
      </c>
      <c r="Q1075" s="52">
        <f t="shared" ref="Q1075:Q1138" si="749">SIN(2*H1075)</f>
        <v>0.96712901902245618</v>
      </c>
      <c r="R1075" s="52">
        <f t="shared" ref="R1075:R1138" si="750">+Q1075*(COS(H1075))^2</f>
        <v>0.60652828068215714</v>
      </c>
      <c r="S1075" s="52">
        <f t="shared" ref="S1075:S1138" si="751">H1075+(Q1075/2)</f>
        <v>1.1404078986723261</v>
      </c>
      <c r="T1075" s="52">
        <f t="shared" ref="T1075:T1138" si="752">((3*S1075)+R1075)/4</f>
        <v>1.0069379941747838</v>
      </c>
      <c r="U1075" s="52">
        <f t="shared" ref="U1075:U1138" si="753">(5*T1075+R1075*(COS(H1075))^2)/3</f>
        <v>1.8050233301771925</v>
      </c>
      <c r="V1075" s="52">
        <f t="shared" si="724"/>
        <v>5.0546225567071803E-3</v>
      </c>
      <c r="W1075" s="52">
        <f t="shared" ref="W1075:W1138" si="754">(5/3)*V1075^2</f>
        <v>4.2582015317955055E-5</v>
      </c>
      <c r="X1075" s="52">
        <f t="shared" ref="X1075:X1138" si="755">(35/27)*V1075^3</f>
        <v>1.6740578955036711E-7</v>
      </c>
      <c r="Y1075" s="52">
        <f t="shared" si="728"/>
        <v>4165247.0862818449</v>
      </c>
      <c r="Z1075" s="38" t="str">
        <f t="shared" ref="Z1075:Z1138" si="756">IF(E1075&lt;-72,"C",IF(E1075&lt;-64,"D",IF(E1075&lt;-56,"E",IF(E1075&lt;-48,"F",IF(E1075&lt;-40,"G",IF(E1075&lt;-32,"H",IF(E1075&lt;-24,"J",IF(E1075&lt;-16,"K",AA1075))))))))</f>
        <v>S</v>
      </c>
      <c r="AA1075" s="38" t="str">
        <f t="shared" ref="AA1075:AA1138" si="757">IF(E1075&lt;-8,"L",IF(E1075&lt;0,"M",IF(E1075&lt;8,"N",IF(E1075&lt;16,"P",IF(E1075&lt;24,"Q",IF(E1075&lt;32,"R",IF(E1075&lt;40,"S",IF(E1075&lt;48,"T","no"))))))))</f>
        <v>S</v>
      </c>
      <c r="AB1075" s="38" t="str">
        <f t="shared" ref="AB1075:AB1138" si="758">IF(E1075&lt;56,"U",IF(E1075&lt;64,"V",IF(E1075&lt;72,"W",IF(E1075&lt;84,"X","no"))))</f>
        <v>U</v>
      </c>
      <c r="AC1075" s="50">
        <f t="shared" si="725"/>
        <v>546306.33063414309</v>
      </c>
      <c r="AD1075" s="50">
        <f t="shared" si="729"/>
        <v>4165376.5896483841</v>
      </c>
      <c r="AE1075" s="51">
        <f t="shared" si="730"/>
        <v>10</v>
      </c>
      <c r="AF1075" s="51" t="str">
        <f t="shared" si="731"/>
        <v>S</v>
      </c>
      <c r="AG1075" s="40">
        <f t="shared" si="732"/>
        <v>-122</v>
      </c>
      <c r="AH1075" s="41">
        <f t="shared" si="733"/>
        <v>-28</v>
      </c>
      <c r="AI1075" s="42">
        <f t="shared" si="734"/>
        <v>-30.626000000000001</v>
      </c>
      <c r="AJ1075" s="40">
        <f t="shared" si="735"/>
        <v>37</v>
      </c>
      <c r="AK1075" s="41">
        <f t="shared" si="736"/>
        <v>38</v>
      </c>
      <c r="AL1075" s="42">
        <f t="shared" si="737"/>
        <v>3.6739999999999999</v>
      </c>
      <c r="AM1075" s="43" t="str">
        <f t="shared" si="738"/>
        <v>-37º -38' -3,674" S</v>
      </c>
      <c r="AN1075" s="43" t="str">
        <f t="shared" si="739"/>
        <v>122º 28' 30,626" W</v>
      </c>
      <c r="AO1075" s="43" t="str">
        <f t="shared" si="740"/>
        <v>10 S 546306 4165377</v>
      </c>
    </row>
    <row r="1076" spans="5:41" x14ac:dyDescent="0.25">
      <c r="E1076" s="53">
        <v>37.625107999999997</v>
      </c>
      <c r="F1076" s="53">
        <v>-122.427583</v>
      </c>
      <c r="G1076" s="52">
        <f t="shared" si="741"/>
        <v>-2.136764418608637</v>
      </c>
      <c r="H1076" s="52">
        <f t="shared" si="742"/>
        <v>0.65668201601845866</v>
      </c>
      <c r="I1076" s="52">
        <f t="shared" si="743"/>
        <v>10</v>
      </c>
      <c r="J1076" s="52">
        <f t="shared" si="744"/>
        <v>-123</v>
      </c>
      <c r="K1076" s="52">
        <f t="shared" si="745"/>
        <v>9.9905613443884711E-3</v>
      </c>
      <c r="L1076" s="52">
        <f t="shared" si="746"/>
        <v>7.9126146571196192E-3</v>
      </c>
      <c r="M1076" s="52">
        <f t="shared" si="747"/>
        <v>7.9127797981951298E-3</v>
      </c>
      <c r="N1076" s="52">
        <f t="shared" si="748"/>
        <v>2.4131110617608975E-5</v>
      </c>
      <c r="O1076" s="52">
        <f t="shared" si="726"/>
        <v>6383554.2060297988</v>
      </c>
      <c r="P1076" s="52">
        <f t="shared" si="727"/>
        <v>1.3235194628430363E-7</v>
      </c>
      <c r="Q1076" s="52">
        <f t="shared" si="749"/>
        <v>0.96704689873380323</v>
      </c>
      <c r="R1076" s="52">
        <f t="shared" si="750"/>
        <v>0.60662769880743284</v>
      </c>
      <c r="S1076" s="52">
        <f t="shared" si="751"/>
        <v>1.1402054653853604</v>
      </c>
      <c r="T1076" s="52">
        <f t="shared" si="752"/>
        <v>1.0068110237408785</v>
      </c>
      <c r="U1076" s="52">
        <f t="shared" si="753"/>
        <v>1.8048640530996829</v>
      </c>
      <c r="V1076" s="52">
        <f t="shared" si="724"/>
        <v>5.0546225567071803E-3</v>
      </c>
      <c r="W1076" s="52">
        <f t="shared" si="754"/>
        <v>4.2582015317955055E-5</v>
      </c>
      <c r="X1076" s="52">
        <f t="shared" si="755"/>
        <v>1.6740578955036711E-7</v>
      </c>
      <c r="Y1076" s="52">
        <f t="shared" si="728"/>
        <v>4164221.2880174541</v>
      </c>
      <c r="Z1076" s="38" t="str">
        <f t="shared" si="756"/>
        <v>S</v>
      </c>
      <c r="AA1076" s="38" t="str">
        <f t="shared" si="757"/>
        <v>S</v>
      </c>
      <c r="AB1076" s="38" t="str">
        <f t="shared" si="758"/>
        <v>U</v>
      </c>
      <c r="AC1076" s="50">
        <f t="shared" si="725"/>
        <v>550511.66099059489</v>
      </c>
      <c r="AD1076" s="50">
        <f t="shared" si="729"/>
        <v>4164375.330290521</v>
      </c>
      <c r="AE1076" s="51">
        <f t="shared" si="730"/>
        <v>10</v>
      </c>
      <c r="AF1076" s="51" t="str">
        <f t="shared" si="731"/>
        <v>S</v>
      </c>
      <c r="AG1076" s="40">
        <f t="shared" si="732"/>
        <v>-122</v>
      </c>
      <c r="AH1076" s="41">
        <f t="shared" si="733"/>
        <v>-25</v>
      </c>
      <c r="AI1076" s="42">
        <f t="shared" si="734"/>
        <v>-39.298999999999999</v>
      </c>
      <c r="AJ1076" s="40">
        <f t="shared" si="735"/>
        <v>37</v>
      </c>
      <c r="AK1076" s="41">
        <f t="shared" si="736"/>
        <v>37</v>
      </c>
      <c r="AL1076" s="42">
        <f t="shared" si="737"/>
        <v>30.388999999999999</v>
      </c>
      <c r="AM1076" s="43" t="str">
        <f t="shared" si="738"/>
        <v>-37º -37' -30,389" S</v>
      </c>
      <c r="AN1076" s="43" t="str">
        <f t="shared" si="739"/>
        <v>122º 25' 39,299" W</v>
      </c>
      <c r="AO1076" s="43" t="str">
        <f t="shared" si="740"/>
        <v>10 S 550512 4164375</v>
      </c>
    </row>
    <row r="1077" spans="5:41" x14ac:dyDescent="0.25">
      <c r="E1077" s="53">
        <v>37.668685913086001</v>
      </c>
      <c r="F1077" s="53">
        <v>-122.42134094238</v>
      </c>
      <c r="G1077" s="52">
        <f t="shared" si="741"/>
        <v>-2.1366554741510688</v>
      </c>
      <c r="H1077" s="52">
        <f t="shared" si="742"/>
        <v>0.65744259408295724</v>
      </c>
      <c r="I1077" s="52">
        <f t="shared" si="743"/>
        <v>10</v>
      </c>
      <c r="J1077" s="52">
        <f t="shared" si="744"/>
        <v>-123</v>
      </c>
      <c r="K1077" s="52">
        <f t="shared" si="745"/>
        <v>1.0099505801956621E-2</v>
      </c>
      <c r="L1077" s="52">
        <f t="shared" si="746"/>
        <v>7.9942050246615583E-3</v>
      </c>
      <c r="M1077" s="52">
        <f t="shared" si="747"/>
        <v>7.9943753272485787E-3</v>
      </c>
      <c r="N1077" s="52">
        <f t="shared" si="748"/>
        <v>2.4670125963965894E-5</v>
      </c>
      <c r="O1077" s="52">
        <f t="shared" si="726"/>
        <v>6383569.9642644161</v>
      </c>
      <c r="P1077" s="52">
        <f t="shared" si="727"/>
        <v>1.3493717844067601E-7</v>
      </c>
      <c r="Q1077" s="52">
        <f t="shared" si="749"/>
        <v>0.96743306352035163</v>
      </c>
      <c r="R1077" s="52">
        <f t="shared" si="750"/>
        <v>0.60615823624205245</v>
      </c>
      <c r="S1077" s="52">
        <f t="shared" si="751"/>
        <v>1.1411591258431331</v>
      </c>
      <c r="T1077" s="52">
        <f t="shared" si="752"/>
        <v>1.0074089034428628</v>
      </c>
      <c r="U1077" s="52">
        <f t="shared" si="753"/>
        <v>1.8056137123230434</v>
      </c>
      <c r="V1077" s="52">
        <f t="shared" si="724"/>
        <v>5.0546225567071803E-3</v>
      </c>
      <c r="W1077" s="52">
        <f t="shared" si="754"/>
        <v>4.2582015317955055E-5</v>
      </c>
      <c r="X1077" s="52">
        <f t="shared" si="755"/>
        <v>1.6740578955036711E-7</v>
      </c>
      <c r="Y1077" s="52">
        <f t="shared" si="728"/>
        <v>4169056.0574323516</v>
      </c>
      <c r="Z1077" s="38" t="str">
        <f t="shared" si="756"/>
        <v>S</v>
      </c>
      <c r="AA1077" s="38" t="str">
        <f t="shared" si="757"/>
        <v>S</v>
      </c>
      <c r="AB1077" s="38" t="str">
        <f t="shared" si="758"/>
        <v>U</v>
      </c>
      <c r="AC1077" s="50">
        <f t="shared" si="725"/>
        <v>551032.65651748131</v>
      </c>
      <c r="AD1077" s="50">
        <f t="shared" si="729"/>
        <v>4169213.54092872</v>
      </c>
      <c r="AE1077" s="51">
        <f t="shared" si="730"/>
        <v>10</v>
      </c>
      <c r="AF1077" s="51" t="str">
        <f t="shared" si="731"/>
        <v>S</v>
      </c>
      <c r="AG1077" s="40">
        <f t="shared" si="732"/>
        <v>-122</v>
      </c>
      <c r="AH1077" s="41">
        <f t="shared" si="733"/>
        <v>-25</v>
      </c>
      <c r="AI1077" s="42">
        <f t="shared" si="734"/>
        <v>-16.827000000000002</v>
      </c>
      <c r="AJ1077" s="40">
        <f t="shared" si="735"/>
        <v>37</v>
      </c>
      <c r="AK1077" s="41">
        <f t="shared" si="736"/>
        <v>40</v>
      </c>
      <c r="AL1077" s="42">
        <f t="shared" si="737"/>
        <v>7.2690000000000001</v>
      </c>
      <c r="AM1077" s="43" t="str">
        <f t="shared" si="738"/>
        <v>-37º -40' -7,269" S</v>
      </c>
      <c r="AN1077" s="43" t="str">
        <f t="shared" si="739"/>
        <v>122º 25' 16,827" W</v>
      </c>
      <c r="AO1077" s="43" t="str">
        <f t="shared" si="740"/>
        <v>10 S 551033 4169214</v>
      </c>
    </row>
    <row r="1078" spans="5:41" x14ac:dyDescent="0.25">
      <c r="E1078" s="53">
        <v>37.638801999999998</v>
      </c>
      <c r="F1078" s="53">
        <v>-122.421341</v>
      </c>
      <c r="G1078" s="52">
        <f t="shared" si="741"/>
        <v>-2.1366554751567275</v>
      </c>
      <c r="H1078" s="52">
        <f t="shared" si="742"/>
        <v>0.65692102140622677</v>
      </c>
      <c r="I1078" s="52">
        <f t="shared" si="743"/>
        <v>10</v>
      </c>
      <c r="J1078" s="52">
        <f t="shared" si="744"/>
        <v>-123</v>
      </c>
      <c r="K1078" s="52">
        <f t="shared" si="745"/>
        <v>1.0099504796297953E-2</v>
      </c>
      <c r="L1078" s="52">
        <f t="shared" si="746"/>
        <v>7.9974221036533816E-3</v>
      </c>
      <c r="M1078" s="52">
        <f t="shared" si="747"/>
        <v>7.9975926119312379E-3</v>
      </c>
      <c r="N1078" s="52">
        <f t="shared" si="748"/>
        <v>2.4663374876610078E-5</v>
      </c>
      <c r="O1078" s="52">
        <f t="shared" si="726"/>
        <v>6383559.157234448</v>
      </c>
      <c r="P1078" s="52">
        <f t="shared" si="727"/>
        <v>1.351545502639031E-7</v>
      </c>
      <c r="Q1078" s="52">
        <f t="shared" si="749"/>
        <v>0.96716848897885876</v>
      </c>
      <c r="R1078" s="52">
        <f t="shared" si="750"/>
        <v>0.60648041711643952</v>
      </c>
      <c r="S1078" s="52">
        <f t="shared" si="751"/>
        <v>1.1405052658956563</v>
      </c>
      <c r="T1078" s="52">
        <f t="shared" si="752"/>
        <v>1.0069990537008522</v>
      </c>
      <c r="U1078" s="52">
        <f t="shared" si="753"/>
        <v>1.8050999117125517</v>
      </c>
      <c r="V1078" s="52">
        <f t="shared" si="724"/>
        <v>5.0546225567071803E-3</v>
      </c>
      <c r="W1078" s="52">
        <f t="shared" si="754"/>
        <v>4.2582015317955055E-5</v>
      </c>
      <c r="X1078" s="52">
        <f t="shared" si="755"/>
        <v>1.6740578955036711E-7</v>
      </c>
      <c r="Y1078" s="52">
        <f t="shared" si="728"/>
        <v>4165740.5705981427</v>
      </c>
      <c r="Z1078" s="38" t="str">
        <f t="shared" si="756"/>
        <v>S</v>
      </c>
      <c r="AA1078" s="38" t="str">
        <f t="shared" si="757"/>
        <v>S</v>
      </c>
      <c r="AB1078" s="38" t="str">
        <f t="shared" si="758"/>
        <v>U</v>
      </c>
      <c r="AC1078" s="50">
        <f t="shared" si="725"/>
        <v>551053.10785374406</v>
      </c>
      <c r="AD1078" s="50">
        <f t="shared" si="729"/>
        <v>4165898.0107319634</v>
      </c>
      <c r="AE1078" s="51">
        <f t="shared" si="730"/>
        <v>10</v>
      </c>
      <c r="AF1078" s="51" t="str">
        <f t="shared" si="731"/>
        <v>S</v>
      </c>
      <c r="AG1078" s="40">
        <f t="shared" si="732"/>
        <v>-122</v>
      </c>
      <c r="AH1078" s="41">
        <f t="shared" si="733"/>
        <v>-25</v>
      </c>
      <c r="AI1078" s="42">
        <f t="shared" si="734"/>
        <v>-16.827999999999999</v>
      </c>
      <c r="AJ1078" s="40">
        <f t="shared" si="735"/>
        <v>37</v>
      </c>
      <c r="AK1078" s="41">
        <f t="shared" si="736"/>
        <v>38</v>
      </c>
      <c r="AL1078" s="42">
        <f t="shared" si="737"/>
        <v>19.687000000000001</v>
      </c>
      <c r="AM1078" s="43" t="str">
        <f t="shared" si="738"/>
        <v>-37º -38' -19,687" S</v>
      </c>
      <c r="AN1078" s="43" t="str">
        <f t="shared" si="739"/>
        <v>122º 25' 16,828" W</v>
      </c>
      <c r="AO1078" s="43" t="str">
        <f t="shared" si="740"/>
        <v>10 S 551053 4165898</v>
      </c>
    </row>
    <row r="1079" spans="5:41" x14ac:dyDescent="0.25">
      <c r="E1079" s="53">
        <v>37.683812000000003</v>
      </c>
      <c r="F1079" s="53">
        <v>-122.391817</v>
      </c>
      <c r="G1079" s="52">
        <f t="shared" si="741"/>
        <v>-2.1361401841483687</v>
      </c>
      <c r="H1079" s="52">
        <f t="shared" si="742"/>
        <v>0.65770659410254939</v>
      </c>
      <c r="I1079" s="52">
        <f t="shared" si="743"/>
        <v>10</v>
      </c>
      <c r="J1079" s="52">
        <f t="shared" si="744"/>
        <v>-123</v>
      </c>
      <c r="K1079" s="52">
        <f t="shared" si="745"/>
        <v>1.061479580465674E-2</v>
      </c>
      <c r="L1079" s="52">
        <f t="shared" si="746"/>
        <v>8.4003521447581705E-3</v>
      </c>
      <c r="M1079" s="52">
        <f t="shared" si="747"/>
        <v>8.4005497459729746E-3</v>
      </c>
      <c r="N1079" s="52">
        <f t="shared" si="748"/>
        <v>2.7255578355811494E-5</v>
      </c>
      <c r="O1079" s="52">
        <f t="shared" si="726"/>
        <v>6383575.435513312</v>
      </c>
      <c r="P1079" s="52">
        <f t="shared" si="727"/>
        <v>1.4893641481388852E-7</v>
      </c>
      <c r="Q1079" s="52">
        <f t="shared" si="749"/>
        <v>0.9675665797166404</v>
      </c>
      <c r="R1079" s="52">
        <f t="shared" si="750"/>
        <v>0.6059947567816103</v>
      </c>
      <c r="S1079" s="52">
        <f t="shared" si="751"/>
        <v>1.1414898839608696</v>
      </c>
      <c r="T1079" s="52">
        <f t="shared" si="752"/>
        <v>1.0076161021660548</v>
      </c>
      <c r="U1079" s="52">
        <f t="shared" si="753"/>
        <v>1.8058733057188512</v>
      </c>
      <c r="V1079" s="52">
        <f t="shared" si="724"/>
        <v>5.0546225567071803E-3</v>
      </c>
      <c r="W1079" s="52">
        <f t="shared" si="754"/>
        <v>4.2582015317955055E-5</v>
      </c>
      <c r="X1079" s="52">
        <f t="shared" si="755"/>
        <v>1.6740578955036711E-7</v>
      </c>
      <c r="Y1079" s="52">
        <f t="shared" si="728"/>
        <v>4170734.2357118875</v>
      </c>
      <c r="Z1079" s="38" t="str">
        <f t="shared" si="756"/>
        <v>S</v>
      </c>
      <c r="AA1079" s="38" t="str">
        <f t="shared" si="757"/>
        <v>S</v>
      </c>
      <c r="AB1079" s="38" t="str">
        <f t="shared" si="758"/>
        <v>U</v>
      </c>
      <c r="AC1079" s="50">
        <f t="shared" si="725"/>
        <v>553625.54566546599</v>
      </c>
      <c r="AD1079" s="50">
        <f t="shared" si="729"/>
        <v>4170908.2237782734</v>
      </c>
      <c r="AE1079" s="51">
        <f t="shared" si="730"/>
        <v>10</v>
      </c>
      <c r="AF1079" s="51" t="str">
        <f t="shared" si="731"/>
        <v>S</v>
      </c>
      <c r="AG1079" s="40">
        <f t="shared" si="732"/>
        <v>-122</v>
      </c>
      <c r="AH1079" s="41">
        <f t="shared" si="733"/>
        <v>-23</v>
      </c>
      <c r="AI1079" s="42">
        <f t="shared" si="734"/>
        <v>-30.541</v>
      </c>
      <c r="AJ1079" s="40">
        <f t="shared" si="735"/>
        <v>37</v>
      </c>
      <c r="AK1079" s="41">
        <f t="shared" si="736"/>
        <v>41</v>
      </c>
      <c r="AL1079" s="42">
        <f t="shared" si="737"/>
        <v>1.7230000000000001</v>
      </c>
      <c r="AM1079" s="43" t="str">
        <f t="shared" si="738"/>
        <v>-37º -41' -1,723" S</v>
      </c>
      <c r="AN1079" s="43" t="str">
        <f t="shared" si="739"/>
        <v>122º 23' 30,541" W</v>
      </c>
      <c r="AO1079" s="43" t="str">
        <f t="shared" si="740"/>
        <v>10 S 553626 4170908</v>
      </c>
    </row>
    <row r="1080" spans="5:41" x14ac:dyDescent="0.25">
      <c r="E1080" s="53">
        <v>37.634619000000001</v>
      </c>
      <c r="F1080" s="53">
        <v>-122.438338</v>
      </c>
      <c r="G1080" s="52">
        <f t="shared" si="741"/>
        <v>-2.1369521287696887</v>
      </c>
      <c r="H1080" s="52">
        <f t="shared" si="742"/>
        <v>0.65684801428361583</v>
      </c>
      <c r="I1080" s="52">
        <f t="shared" si="743"/>
        <v>10</v>
      </c>
      <c r="J1080" s="52">
        <f t="shared" si="744"/>
        <v>-123</v>
      </c>
      <c r="K1080" s="52">
        <f t="shared" si="745"/>
        <v>9.8028511833367915E-3</v>
      </c>
      <c r="L1080" s="52">
        <f t="shared" si="746"/>
        <v>7.7629578064888393E-3</v>
      </c>
      <c r="M1080" s="52">
        <f t="shared" si="747"/>
        <v>7.7631137531661296E-3</v>
      </c>
      <c r="N1080" s="52">
        <f t="shared" si="748"/>
        <v>2.3234851844966542E-5</v>
      </c>
      <c r="O1080" s="52">
        <f t="shared" si="726"/>
        <v>6383557.6447611069</v>
      </c>
      <c r="P1080" s="52">
        <f t="shared" si="727"/>
        <v>1.2735996037651778E-7</v>
      </c>
      <c r="Q1080" s="52">
        <f t="shared" si="749"/>
        <v>0.96713137119053894</v>
      </c>
      <c r="R1080" s="52">
        <f t="shared" si="750"/>
        <v>0.60652542975699231</v>
      </c>
      <c r="S1080" s="52">
        <f t="shared" si="751"/>
        <v>1.1404136998788852</v>
      </c>
      <c r="T1080" s="52">
        <f t="shared" si="752"/>
        <v>1.0069416323484119</v>
      </c>
      <c r="U1080" s="52">
        <f t="shared" si="753"/>
        <v>1.8050278934718154</v>
      </c>
      <c r="V1080" s="52">
        <f t="shared" si="724"/>
        <v>5.0546225567071803E-3</v>
      </c>
      <c r="W1080" s="52">
        <f t="shared" si="754"/>
        <v>4.2582015317955055E-5</v>
      </c>
      <c r="X1080" s="52">
        <f t="shared" si="755"/>
        <v>1.6740578955036711E-7</v>
      </c>
      <c r="Y1080" s="52">
        <f t="shared" si="728"/>
        <v>4165276.4867533692</v>
      </c>
      <c r="Z1080" s="38" t="str">
        <f t="shared" si="756"/>
        <v>S</v>
      </c>
      <c r="AA1080" s="38" t="str">
        <f t="shared" si="757"/>
        <v>S</v>
      </c>
      <c r="AB1080" s="38" t="str">
        <f t="shared" si="758"/>
        <v>U</v>
      </c>
      <c r="AC1080" s="50">
        <f t="shared" si="725"/>
        <v>549556.28625000257</v>
      </c>
      <c r="AD1080" s="50">
        <f t="shared" si="729"/>
        <v>4165424.807788379</v>
      </c>
      <c r="AE1080" s="51">
        <f t="shared" si="730"/>
        <v>10</v>
      </c>
      <c r="AF1080" s="51" t="str">
        <f t="shared" si="731"/>
        <v>S</v>
      </c>
      <c r="AG1080" s="40">
        <f t="shared" si="732"/>
        <v>-122</v>
      </c>
      <c r="AH1080" s="41">
        <f t="shared" si="733"/>
        <v>-26</v>
      </c>
      <c r="AI1080" s="42">
        <f t="shared" si="734"/>
        <v>-18.016999999999999</v>
      </c>
      <c r="AJ1080" s="40">
        <f t="shared" si="735"/>
        <v>37</v>
      </c>
      <c r="AK1080" s="41">
        <f t="shared" si="736"/>
        <v>38</v>
      </c>
      <c r="AL1080" s="42">
        <f t="shared" si="737"/>
        <v>4.6280000000000001</v>
      </c>
      <c r="AM1080" s="43" t="str">
        <f t="shared" si="738"/>
        <v>-37º -38' -4,628" S</v>
      </c>
      <c r="AN1080" s="43" t="str">
        <f t="shared" si="739"/>
        <v>122º 26' 18,017" W</v>
      </c>
      <c r="AO1080" s="43" t="str">
        <f t="shared" si="740"/>
        <v>10 S 549556 4165425</v>
      </c>
    </row>
    <row r="1081" spans="5:41" x14ac:dyDescent="0.25">
      <c r="E1081" s="53">
        <v>37.705539999999999</v>
      </c>
      <c r="F1081" s="53">
        <v>-122.47569300000001</v>
      </c>
      <c r="G1081" s="52">
        <f t="shared" si="741"/>
        <v>-2.1376040965117715</v>
      </c>
      <c r="H1081" s="52">
        <f t="shared" si="742"/>
        <v>0.65808581924242271</v>
      </c>
      <c r="I1081" s="52">
        <f t="shared" si="743"/>
        <v>10</v>
      </c>
      <c r="J1081" s="52">
        <f t="shared" si="744"/>
        <v>-123</v>
      </c>
      <c r="K1081" s="52">
        <f t="shared" si="745"/>
        <v>9.1508834412539208E-3</v>
      </c>
      <c r="L1081" s="52">
        <f t="shared" si="746"/>
        <v>7.2397521647233568E-3</v>
      </c>
      <c r="M1081" s="52">
        <f t="shared" si="747"/>
        <v>7.2398786568522323E-3</v>
      </c>
      <c r="N1081" s="52">
        <f t="shared" si="748"/>
        <v>2.0260078864020592E-5</v>
      </c>
      <c r="O1081" s="52">
        <f t="shared" si="726"/>
        <v>6383583.2960808678</v>
      </c>
      <c r="P1081" s="52">
        <f t="shared" si="727"/>
        <v>1.1055885208216305E-7</v>
      </c>
      <c r="Q1081" s="52">
        <f t="shared" si="749"/>
        <v>0.9677578981849736</v>
      </c>
      <c r="R1081" s="52">
        <f t="shared" si="750"/>
        <v>0.60575945083851923</v>
      </c>
      <c r="S1081" s="52">
        <f t="shared" si="751"/>
        <v>1.1419647683349095</v>
      </c>
      <c r="T1081" s="52">
        <f t="shared" si="752"/>
        <v>1.007913438960812</v>
      </c>
      <c r="U1081" s="52">
        <f t="shared" si="753"/>
        <v>1.8062456455004072</v>
      </c>
      <c r="V1081" s="52">
        <f t="shared" si="724"/>
        <v>5.0546225567071803E-3</v>
      </c>
      <c r="W1081" s="52">
        <f t="shared" si="754"/>
        <v>4.2582015317955055E-5</v>
      </c>
      <c r="X1081" s="52">
        <f t="shared" si="755"/>
        <v>1.6740578955036711E-7</v>
      </c>
      <c r="Y1081" s="52">
        <f t="shared" si="728"/>
        <v>4173144.8771482771</v>
      </c>
      <c r="Z1081" s="38" t="str">
        <f t="shared" si="756"/>
        <v>S</v>
      </c>
      <c r="AA1081" s="38" t="str">
        <f t="shared" si="757"/>
        <v>S</v>
      </c>
      <c r="AB1081" s="38" t="str">
        <f t="shared" si="758"/>
        <v>U</v>
      </c>
      <c r="AC1081" s="50">
        <f t="shared" si="725"/>
        <v>546216.37016274384</v>
      </c>
      <c r="AD1081" s="50">
        <f t="shared" si="729"/>
        <v>4173274.2090635896</v>
      </c>
      <c r="AE1081" s="51">
        <f t="shared" si="730"/>
        <v>10</v>
      </c>
      <c r="AF1081" s="51" t="str">
        <f t="shared" si="731"/>
        <v>S</v>
      </c>
      <c r="AG1081" s="40">
        <f t="shared" si="732"/>
        <v>-122</v>
      </c>
      <c r="AH1081" s="41">
        <f t="shared" si="733"/>
        <v>-28</v>
      </c>
      <c r="AI1081" s="42">
        <f t="shared" si="734"/>
        <v>-32.494999999999997</v>
      </c>
      <c r="AJ1081" s="40">
        <f t="shared" si="735"/>
        <v>37</v>
      </c>
      <c r="AK1081" s="41">
        <f t="shared" si="736"/>
        <v>42</v>
      </c>
      <c r="AL1081" s="42">
        <f t="shared" si="737"/>
        <v>19.943999999999999</v>
      </c>
      <c r="AM1081" s="43" t="str">
        <f t="shared" si="738"/>
        <v>-37º -42' -19,944" S</v>
      </c>
      <c r="AN1081" s="43" t="str">
        <f t="shared" si="739"/>
        <v>122º 28' 32,495" W</v>
      </c>
      <c r="AO1081" s="43" t="str">
        <f t="shared" si="740"/>
        <v>10 S 546216 4173274</v>
      </c>
    </row>
    <row r="1082" spans="5:41" x14ac:dyDescent="0.25">
      <c r="E1082" s="53">
        <v>37.603011000000002</v>
      </c>
      <c r="F1082" s="53">
        <v>-122.37730000000001</v>
      </c>
      <c r="G1082" s="52">
        <f t="shared" si="741"/>
        <v>-2.1358868147008567</v>
      </c>
      <c r="H1082" s="52">
        <f t="shared" si="742"/>
        <v>0.65629635061364544</v>
      </c>
      <c r="I1082" s="52">
        <f t="shared" si="743"/>
        <v>10</v>
      </c>
      <c r="J1082" s="52">
        <f t="shared" si="744"/>
        <v>-123</v>
      </c>
      <c r="K1082" s="52">
        <f t="shared" si="745"/>
        <v>1.0868165252168716E-2</v>
      </c>
      <c r="L1082" s="52">
        <f t="shared" si="746"/>
        <v>8.6102167754183202E-3</v>
      </c>
      <c r="M1082" s="52">
        <f t="shared" si="747"/>
        <v>8.6104295600807589E-3</v>
      </c>
      <c r="N1082" s="52">
        <f t="shared" si="748"/>
        <v>2.8551143387733902E-5</v>
      </c>
      <c r="O1082" s="52">
        <f t="shared" si="726"/>
        <v>6383546.2179738618</v>
      </c>
      <c r="P1082" s="52">
        <f t="shared" si="727"/>
        <v>1.5681222331876227E-7</v>
      </c>
      <c r="Q1082" s="52">
        <f t="shared" si="749"/>
        <v>0.96685023156560801</v>
      </c>
      <c r="R1082" s="52">
        <f t="shared" si="750"/>
        <v>0.60686488612187084</v>
      </c>
      <c r="S1082" s="52">
        <f t="shared" si="751"/>
        <v>1.1397214663964494</v>
      </c>
      <c r="T1082" s="52">
        <f t="shared" si="752"/>
        <v>1.0065073213278048</v>
      </c>
      <c r="U1082" s="52">
        <f t="shared" si="753"/>
        <v>1.8044829152852044</v>
      </c>
      <c r="V1082" s="52">
        <f t="shared" si="724"/>
        <v>5.0546225567071803E-3</v>
      </c>
      <c r="W1082" s="52">
        <f t="shared" si="754"/>
        <v>4.2582015317955055E-5</v>
      </c>
      <c r="X1082" s="52">
        <f t="shared" si="755"/>
        <v>1.6740578955036711E-7</v>
      </c>
      <c r="Y1082" s="52">
        <f t="shared" si="728"/>
        <v>4161769.740981421</v>
      </c>
      <c r="Z1082" s="38" t="str">
        <f t="shared" si="756"/>
        <v>S</v>
      </c>
      <c r="AA1082" s="38" t="str">
        <f t="shared" si="757"/>
        <v>S</v>
      </c>
      <c r="AB1082" s="38" t="str">
        <f t="shared" si="758"/>
        <v>U</v>
      </c>
      <c r="AC1082" s="50">
        <f t="shared" si="725"/>
        <v>554965.07792644913</v>
      </c>
      <c r="AD1082" s="50">
        <f t="shared" si="729"/>
        <v>4161951.9985533929</v>
      </c>
      <c r="AE1082" s="51">
        <f t="shared" si="730"/>
        <v>10</v>
      </c>
      <c r="AF1082" s="51" t="str">
        <f t="shared" si="731"/>
        <v>S</v>
      </c>
      <c r="AG1082" s="40">
        <f t="shared" si="732"/>
        <v>-122</v>
      </c>
      <c r="AH1082" s="41">
        <f t="shared" si="733"/>
        <v>-22</v>
      </c>
      <c r="AI1082" s="42">
        <f t="shared" si="734"/>
        <v>-38.28</v>
      </c>
      <c r="AJ1082" s="40">
        <f t="shared" si="735"/>
        <v>37</v>
      </c>
      <c r="AK1082" s="41">
        <f t="shared" si="736"/>
        <v>36</v>
      </c>
      <c r="AL1082" s="42">
        <f t="shared" si="737"/>
        <v>10.84</v>
      </c>
      <c r="AM1082" s="43" t="str">
        <f t="shared" si="738"/>
        <v>-37º -36' -10,84" S</v>
      </c>
      <c r="AN1082" s="43" t="str">
        <f t="shared" si="739"/>
        <v>122º 22' 38,28" W</v>
      </c>
      <c r="AO1082" s="43" t="str">
        <f t="shared" si="740"/>
        <v>10 S 554965 4161952</v>
      </c>
    </row>
    <row r="1083" spans="5:41" x14ac:dyDescent="0.25">
      <c r="E1083" s="53">
        <v>37.617874</v>
      </c>
      <c r="F1083" s="53">
        <v>-122.38460499999999</v>
      </c>
      <c r="G1083" s="52">
        <f t="shared" si="741"/>
        <v>-2.136014311002715</v>
      </c>
      <c r="H1083" s="52">
        <f t="shared" si="742"/>
        <v>0.65655575890036932</v>
      </c>
      <c r="I1083" s="52">
        <f t="shared" si="743"/>
        <v>10</v>
      </c>
      <c r="J1083" s="52">
        <f t="shared" si="744"/>
        <v>-123</v>
      </c>
      <c r="K1083" s="52">
        <f t="shared" si="745"/>
        <v>1.074066895031045E-2</v>
      </c>
      <c r="L1083" s="52">
        <f t="shared" si="746"/>
        <v>8.5075123924690538E-3</v>
      </c>
      <c r="M1083" s="52">
        <f t="shared" si="747"/>
        <v>8.5077176529664497E-3</v>
      </c>
      <c r="N1083" s="52">
        <f t="shared" si="748"/>
        <v>2.7888994864500027E-5</v>
      </c>
      <c r="O1083" s="52">
        <f t="shared" si="726"/>
        <v>6383551.5907597803</v>
      </c>
      <c r="P1083" s="52">
        <f t="shared" si="727"/>
        <v>1.5303220231547229E-7</v>
      </c>
      <c r="Q1083" s="52">
        <f t="shared" si="749"/>
        <v>0.96698257820747358</v>
      </c>
      <c r="R1083" s="52">
        <f t="shared" si="750"/>
        <v>0.60670541191114102</v>
      </c>
      <c r="S1083" s="52">
        <f t="shared" si="751"/>
        <v>1.1400470480041061</v>
      </c>
      <c r="T1083" s="52">
        <f t="shared" si="752"/>
        <v>1.0067116389808648</v>
      </c>
      <c r="U1083" s="52">
        <f t="shared" si="753"/>
        <v>1.8047393530134175</v>
      </c>
      <c r="V1083" s="52">
        <f t="shared" si="724"/>
        <v>5.0546225567071803E-3</v>
      </c>
      <c r="W1083" s="52">
        <f t="shared" si="754"/>
        <v>4.2582015317955055E-5</v>
      </c>
      <c r="X1083" s="52">
        <f t="shared" si="755"/>
        <v>1.6740578955036711E-7</v>
      </c>
      <c r="Y1083" s="52">
        <f t="shared" si="728"/>
        <v>4163418.7123895697</v>
      </c>
      <c r="Z1083" s="38" t="str">
        <f t="shared" si="756"/>
        <v>S</v>
      </c>
      <c r="AA1083" s="38" t="str">
        <f t="shared" si="757"/>
        <v>S</v>
      </c>
      <c r="AB1083" s="38" t="str">
        <f t="shared" si="758"/>
        <v>U</v>
      </c>
      <c r="AC1083" s="50">
        <f t="shared" si="725"/>
        <v>554309.45732769417</v>
      </c>
      <c r="AD1083" s="50">
        <f t="shared" si="729"/>
        <v>4163596.7432543463</v>
      </c>
      <c r="AE1083" s="51">
        <f t="shared" si="730"/>
        <v>10</v>
      </c>
      <c r="AF1083" s="51" t="str">
        <f t="shared" si="731"/>
        <v>S</v>
      </c>
      <c r="AG1083" s="40">
        <f t="shared" si="732"/>
        <v>-122</v>
      </c>
      <c r="AH1083" s="41">
        <f t="shared" si="733"/>
        <v>-23</v>
      </c>
      <c r="AI1083" s="42">
        <f t="shared" si="734"/>
        <v>-4.5780000000000003</v>
      </c>
      <c r="AJ1083" s="40">
        <f t="shared" si="735"/>
        <v>37</v>
      </c>
      <c r="AK1083" s="41">
        <f t="shared" si="736"/>
        <v>37</v>
      </c>
      <c r="AL1083" s="42">
        <f t="shared" si="737"/>
        <v>4.3460000000000001</v>
      </c>
      <c r="AM1083" s="43" t="str">
        <f t="shared" si="738"/>
        <v>-37º -37' -4,346" S</v>
      </c>
      <c r="AN1083" s="43" t="str">
        <f t="shared" si="739"/>
        <v>122º 23' 4,578" W</v>
      </c>
      <c r="AO1083" s="43" t="str">
        <f t="shared" si="740"/>
        <v>10 S 554309 4163597</v>
      </c>
    </row>
    <row r="1084" spans="5:41" x14ac:dyDescent="0.25">
      <c r="E1084" s="53">
        <v>37.676239000000002</v>
      </c>
      <c r="F1084" s="53">
        <v>-122.46734600000001</v>
      </c>
      <c r="G1084" s="52">
        <f t="shared" si="741"/>
        <v>-2.1374584138791075</v>
      </c>
      <c r="H1084" s="52">
        <f t="shared" si="742"/>
        <v>0.65757442031829594</v>
      </c>
      <c r="I1084" s="52">
        <f t="shared" si="743"/>
        <v>10</v>
      </c>
      <c r="J1084" s="52">
        <f t="shared" si="744"/>
        <v>-123</v>
      </c>
      <c r="K1084" s="52">
        <f t="shared" si="745"/>
        <v>9.2965660739179334E-3</v>
      </c>
      <c r="L1084" s="52">
        <f t="shared" si="746"/>
        <v>7.3579128890983265E-3</v>
      </c>
      <c r="M1084" s="52">
        <f t="shared" si="747"/>
        <v>7.3580456764711817E-3</v>
      </c>
      <c r="N1084" s="52">
        <f t="shared" si="748"/>
        <v>2.0904733105675533E-5</v>
      </c>
      <c r="O1084" s="52">
        <f t="shared" si="726"/>
        <v>6383572.6961913481</v>
      </c>
      <c r="P1084" s="52">
        <f t="shared" si="727"/>
        <v>1.142875981135484E-7</v>
      </c>
      <c r="Q1084" s="52">
        <f t="shared" si="749"/>
        <v>0.9674997674486383</v>
      </c>
      <c r="R1084" s="52">
        <f t="shared" si="750"/>
        <v>0.60607663802900413</v>
      </c>
      <c r="S1084" s="52">
        <f t="shared" si="751"/>
        <v>1.1413243040426151</v>
      </c>
      <c r="T1084" s="52">
        <f t="shared" si="752"/>
        <v>1.0075123875392125</v>
      </c>
      <c r="U1084" s="52">
        <f t="shared" si="753"/>
        <v>1.8057433778390479</v>
      </c>
      <c r="V1084" s="52">
        <f t="shared" si="724"/>
        <v>5.0546225567071803E-3</v>
      </c>
      <c r="W1084" s="52">
        <f t="shared" si="754"/>
        <v>4.2582015317955055E-5</v>
      </c>
      <c r="X1084" s="52">
        <f t="shared" si="755"/>
        <v>1.6740578955036711E-7</v>
      </c>
      <c r="Y1084" s="52">
        <f t="shared" si="728"/>
        <v>4169894.0413944921</v>
      </c>
      <c r="Z1084" s="38" t="str">
        <f t="shared" si="756"/>
        <v>S</v>
      </c>
      <c r="AA1084" s="38" t="str">
        <f t="shared" si="757"/>
        <v>S</v>
      </c>
      <c r="AB1084" s="38" t="str">
        <f t="shared" si="758"/>
        <v>U</v>
      </c>
      <c r="AC1084" s="50">
        <f t="shared" si="725"/>
        <v>546970.62126703665</v>
      </c>
      <c r="AD1084" s="50">
        <f t="shared" si="729"/>
        <v>4170027.488293218</v>
      </c>
      <c r="AE1084" s="51">
        <f t="shared" si="730"/>
        <v>10</v>
      </c>
      <c r="AF1084" s="51" t="str">
        <f t="shared" si="731"/>
        <v>S</v>
      </c>
      <c r="AG1084" s="40">
        <f t="shared" si="732"/>
        <v>-122</v>
      </c>
      <c r="AH1084" s="41">
        <f t="shared" si="733"/>
        <v>-28</v>
      </c>
      <c r="AI1084" s="42">
        <f t="shared" si="734"/>
        <v>-2.4460000000000002</v>
      </c>
      <c r="AJ1084" s="40">
        <f t="shared" si="735"/>
        <v>37</v>
      </c>
      <c r="AK1084" s="41">
        <f t="shared" si="736"/>
        <v>40</v>
      </c>
      <c r="AL1084" s="42">
        <f t="shared" si="737"/>
        <v>34.46</v>
      </c>
      <c r="AM1084" s="43" t="str">
        <f t="shared" si="738"/>
        <v>-37º -40' -34,46" S</v>
      </c>
      <c r="AN1084" s="43" t="str">
        <f t="shared" si="739"/>
        <v>122º 28' 2,446" W</v>
      </c>
      <c r="AO1084" s="43" t="str">
        <f t="shared" si="740"/>
        <v>10 S 546971 4170027</v>
      </c>
    </row>
    <row r="1085" spans="5:41" x14ac:dyDescent="0.25">
      <c r="E1085" s="53">
        <v>37.613672999999999</v>
      </c>
      <c r="F1085" s="53">
        <v>-122.415032</v>
      </c>
      <c r="G1085" s="52">
        <f t="shared" si="741"/>
        <v>-2.136545362334219</v>
      </c>
      <c r="H1085" s="52">
        <f t="shared" si="742"/>
        <v>0.65648243761849312</v>
      </c>
      <c r="I1085" s="52">
        <f t="shared" si="743"/>
        <v>10</v>
      </c>
      <c r="J1085" s="52">
        <f t="shared" si="744"/>
        <v>-123</v>
      </c>
      <c r="K1085" s="52">
        <f t="shared" si="745"/>
        <v>1.0209617618806455E-2</v>
      </c>
      <c r="L1085" s="52">
        <f t="shared" si="746"/>
        <v>8.0873470060442067E-3</v>
      </c>
      <c r="M1085" s="52">
        <f t="shared" si="747"/>
        <v>8.0875233310970778E-3</v>
      </c>
      <c r="N1085" s="52">
        <f t="shared" si="748"/>
        <v>2.5198300648732186E-5</v>
      </c>
      <c r="O1085" s="52">
        <f t="shared" si="726"/>
        <v>6383550.0720756641</v>
      </c>
      <c r="P1085" s="52">
        <f t="shared" si="727"/>
        <v>1.3830467398236316E-7</v>
      </c>
      <c r="Q1085" s="52">
        <f t="shared" si="749"/>
        <v>0.96694519705486848</v>
      </c>
      <c r="R1085" s="52">
        <f t="shared" si="750"/>
        <v>0.60675051366024835</v>
      </c>
      <c r="S1085" s="52">
        <f t="shared" si="751"/>
        <v>1.1399550361459274</v>
      </c>
      <c r="T1085" s="52">
        <f t="shared" si="752"/>
        <v>1.0066539055245076</v>
      </c>
      <c r="U1085" s="52">
        <f t="shared" si="753"/>
        <v>1.8046669025260031</v>
      </c>
      <c r="V1085" s="52">
        <f t="shared" si="724"/>
        <v>5.0546225567071803E-3</v>
      </c>
      <c r="W1085" s="52">
        <f t="shared" si="754"/>
        <v>4.2582015317955055E-5</v>
      </c>
      <c r="X1085" s="52">
        <f t="shared" si="755"/>
        <v>1.6740578955036711E-7</v>
      </c>
      <c r="Y1085" s="52">
        <f t="shared" si="728"/>
        <v>4162952.633188908</v>
      </c>
      <c r="Z1085" s="38" t="str">
        <f t="shared" si="756"/>
        <v>S</v>
      </c>
      <c r="AA1085" s="38" t="str">
        <f t="shared" si="757"/>
        <v>S</v>
      </c>
      <c r="AB1085" s="38" t="str">
        <f t="shared" si="758"/>
        <v>U</v>
      </c>
      <c r="AC1085" s="50">
        <f t="shared" si="725"/>
        <v>551627.11252322863</v>
      </c>
      <c r="AD1085" s="50">
        <f t="shared" si="729"/>
        <v>4163113.4878250775</v>
      </c>
      <c r="AE1085" s="51">
        <f t="shared" si="730"/>
        <v>10</v>
      </c>
      <c r="AF1085" s="51" t="str">
        <f t="shared" si="731"/>
        <v>S</v>
      </c>
      <c r="AG1085" s="40">
        <f t="shared" si="732"/>
        <v>-122</v>
      </c>
      <c r="AH1085" s="41">
        <f t="shared" si="733"/>
        <v>-24</v>
      </c>
      <c r="AI1085" s="42">
        <f t="shared" si="734"/>
        <v>-54.115000000000002</v>
      </c>
      <c r="AJ1085" s="40">
        <f t="shared" si="735"/>
        <v>37</v>
      </c>
      <c r="AK1085" s="41">
        <f t="shared" si="736"/>
        <v>36</v>
      </c>
      <c r="AL1085" s="42">
        <f t="shared" si="737"/>
        <v>49.222999999999999</v>
      </c>
      <c r="AM1085" s="43" t="str">
        <f t="shared" si="738"/>
        <v>-37º -36' -49,223" S</v>
      </c>
      <c r="AN1085" s="43" t="str">
        <f t="shared" si="739"/>
        <v>122º 24' 54,115" W</v>
      </c>
      <c r="AO1085" s="43" t="str">
        <f t="shared" si="740"/>
        <v>10 S 551627 4163113</v>
      </c>
    </row>
    <row r="1086" spans="5:41" x14ac:dyDescent="0.25">
      <c r="E1086" s="53">
        <v>37.650001000000003</v>
      </c>
      <c r="F1086" s="53">
        <v>-122.48934</v>
      </c>
      <c r="G1086" s="52">
        <f t="shared" si="741"/>
        <v>-2.1378422815947911</v>
      </c>
      <c r="H1086" s="52">
        <f t="shared" si="742"/>
        <v>0.65711648082915763</v>
      </c>
      <c r="I1086" s="52">
        <f t="shared" si="743"/>
        <v>10</v>
      </c>
      <c r="J1086" s="52">
        <f t="shared" si="744"/>
        <v>-123</v>
      </c>
      <c r="K1086" s="52">
        <f t="shared" si="745"/>
        <v>8.9126983582343833E-3</v>
      </c>
      <c r="L1086" s="52">
        <f t="shared" si="746"/>
        <v>7.0565968096669195E-3</v>
      </c>
      <c r="M1086" s="52">
        <f t="shared" si="747"/>
        <v>7.0567139422264618E-3</v>
      </c>
      <c r="N1086" s="52">
        <f t="shared" si="748"/>
        <v>1.9209368033568097E-5</v>
      </c>
      <c r="O1086" s="52">
        <f t="shared" si="726"/>
        <v>6383563.2068174277</v>
      </c>
      <c r="P1086" s="52">
        <f t="shared" si="727"/>
        <v>1.0519284192478524E-7</v>
      </c>
      <c r="Q1086" s="52">
        <f t="shared" si="749"/>
        <v>0.96726776163369954</v>
      </c>
      <c r="R1086" s="52">
        <f t="shared" si="750"/>
        <v>0.60635980401508527</v>
      </c>
      <c r="S1086" s="52">
        <f t="shared" si="751"/>
        <v>1.1407503616460075</v>
      </c>
      <c r="T1086" s="52">
        <f t="shared" si="752"/>
        <v>1.007152722238277</v>
      </c>
      <c r="U1086" s="52">
        <f t="shared" si="753"/>
        <v>1.8052926039117381</v>
      </c>
      <c r="V1086" s="52">
        <f t="shared" si="724"/>
        <v>5.0546225567071803E-3</v>
      </c>
      <c r="W1086" s="52">
        <f t="shared" si="754"/>
        <v>4.2582015317955055E-5</v>
      </c>
      <c r="X1086" s="52">
        <f t="shared" si="755"/>
        <v>1.6740578955036711E-7</v>
      </c>
      <c r="Y1086" s="52">
        <f t="shared" si="728"/>
        <v>4166983.0477127</v>
      </c>
      <c r="Z1086" s="38" t="str">
        <f t="shared" si="756"/>
        <v>S</v>
      </c>
      <c r="AA1086" s="38" t="str">
        <f t="shared" si="757"/>
        <v>S</v>
      </c>
      <c r="AB1086" s="38" t="str">
        <f t="shared" si="758"/>
        <v>U</v>
      </c>
      <c r="AC1086" s="50">
        <f t="shared" si="725"/>
        <v>545046.98106217233</v>
      </c>
      <c r="AD1086" s="50">
        <f t="shared" si="729"/>
        <v>4167105.6719406047</v>
      </c>
      <c r="AE1086" s="51">
        <f t="shared" si="730"/>
        <v>10</v>
      </c>
      <c r="AF1086" s="51" t="str">
        <f t="shared" si="731"/>
        <v>S</v>
      </c>
      <c r="AG1086" s="40">
        <f t="shared" si="732"/>
        <v>-122</v>
      </c>
      <c r="AH1086" s="41">
        <f t="shared" si="733"/>
        <v>-29</v>
      </c>
      <c r="AI1086" s="42">
        <f t="shared" si="734"/>
        <v>-21.623999999999999</v>
      </c>
      <c r="AJ1086" s="40">
        <f t="shared" si="735"/>
        <v>37</v>
      </c>
      <c r="AK1086" s="41">
        <f t="shared" si="736"/>
        <v>39</v>
      </c>
      <c r="AL1086" s="42">
        <f t="shared" si="737"/>
        <v>4.0000000000000001E-3</v>
      </c>
      <c r="AM1086" s="43" t="str">
        <f t="shared" si="738"/>
        <v>-37º -39' -0,004" S</v>
      </c>
      <c r="AN1086" s="43" t="str">
        <f t="shared" si="739"/>
        <v>122º 29' 21,624" W</v>
      </c>
      <c r="AO1086" s="43" t="str">
        <f t="shared" si="740"/>
        <v>10 S 545047 4167106</v>
      </c>
    </row>
    <row r="1087" spans="5:41" x14ac:dyDescent="0.25">
      <c r="E1087" s="53">
        <v>37.602991000000003</v>
      </c>
      <c r="F1087" s="53">
        <v>-122.390702</v>
      </c>
      <c r="G1087" s="52">
        <f t="shared" si="741"/>
        <v>-2.1361207237272088</v>
      </c>
      <c r="H1087" s="52">
        <f t="shared" si="742"/>
        <v>0.6562960015477951</v>
      </c>
      <c r="I1087" s="52">
        <f t="shared" si="743"/>
        <v>10</v>
      </c>
      <c r="J1087" s="52">
        <f t="shared" si="744"/>
        <v>-123</v>
      </c>
      <c r="K1087" s="52">
        <f t="shared" si="745"/>
        <v>1.0634256225816596E-2</v>
      </c>
      <c r="L1087" s="52">
        <f t="shared" si="746"/>
        <v>8.4249135522664453E-3</v>
      </c>
      <c r="M1087" s="52">
        <f t="shared" si="747"/>
        <v>8.4251128918750549E-3</v>
      </c>
      <c r="N1087" s="52">
        <f t="shared" si="748"/>
        <v>2.733535354482175E-5</v>
      </c>
      <c r="O1087" s="52">
        <f t="shared" si="726"/>
        <v>6383546.2107446203</v>
      </c>
      <c r="P1087" s="52">
        <f t="shared" si="727"/>
        <v>1.5013500654095964E-7</v>
      </c>
      <c r="Q1087" s="52">
        <f t="shared" si="749"/>
        <v>0.96685005330153373</v>
      </c>
      <c r="R1087" s="52">
        <f t="shared" si="750"/>
        <v>0.6068651005369371</v>
      </c>
      <c r="S1087" s="52">
        <f t="shared" si="751"/>
        <v>1.1397210281985619</v>
      </c>
      <c r="T1087" s="52">
        <f t="shared" si="752"/>
        <v>1.0065070462831558</v>
      </c>
      <c r="U1087" s="52">
        <f t="shared" si="753"/>
        <v>1.8044825700094236</v>
      </c>
      <c r="V1087" s="52">
        <f t="shared" si="724"/>
        <v>5.0546225567071803E-3</v>
      </c>
      <c r="W1087" s="52">
        <f t="shared" si="754"/>
        <v>4.2582015317955055E-5</v>
      </c>
      <c r="X1087" s="52">
        <f t="shared" si="755"/>
        <v>1.6740578955036711E-7</v>
      </c>
      <c r="Y1087" s="52">
        <f t="shared" si="728"/>
        <v>4161767.5220897798</v>
      </c>
      <c r="Z1087" s="38" t="str">
        <f t="shared" si="756"/>
        <v>S</v>
      </c>
      <c r="AA1087" s="38" t="str">
        <f t="shared" si="757"/>
        <v>S</v>
      </c>
      <c r="AB1087" s="38" t="str">
        <f t="shared" si="758"/>
        <v>U</v>
      </c>
      <c r="AC1087" s="50">
        <f t="shared" si="725"/>
        <v>553782.1001675498</v>
      </c>
      <c r="AD1087" s="50">
        <f t="shared" si="729"/>
        <v>4161942.0186085184</v>
      </c>
      <c r="AE1087" s="51">
        <f t="shared" si="730"/>
        <v>10</v>
      </c>
      <c r="AF1087" s="51" t="str">
        <f t="shared" si="731"/>
        <v>S</v>
      </c>
      <c r="AG1087" s="40">
        <f t="shared" si="732"/>
        <v>-122</v>
      </c>
      <c r="AH1087" s="41">
        <f t="shared" si="733"/>
        <v>-23</v>
      </c>
      <c r="AI1087" s="42">
        <f t="shared" si="734"/>
        <v>-26.527000000000001</v>
      </c>
      <c r="AJ1087" s="40">
        <f t="shared" si="735"/>
        <v>37</v>
      </c>
      <c r="AK1087" s="41">
        <f t="shared" si="736"/>
        <v>36</v>
      </c>
      <c r="AL1087" s="42">
        <f t="shared" si="737"/>
        <v>10.768000000000001</v>
      </c>
      <c r="AM1087" s="43" t="str">
        <f t="shared" si="738"/>
        <v>-37º -36' -10,768" S</v>
      </c>
      <c r="AN1087" s="43" t="str">
        <f t="shared" si="739"/>
        <v>122º 23' 26,527" W</v>
      </c>
      <c r="AO1087" s="43" t="str">
        <f t="shared" si="740"/>
        <v>10 S 553782 4161942</v>
      </c>
    </row>
    <row r="1088" spans="5:41" x14ac:dyDescent="0.25">
      <c r="E1088" s="53">
        <v>37.660041999999997</v>
      </c>
      <c r="F1088" s="53">
        <v>-122.455547</v>
      </c>
      <c r="G1088" s="52">
        <f t="shared" si="741"/>
        <v>-2.1372524824806645</v>
      </c>
      <c r="H1088" s="52">
        <f t="shared" si="742"/>
        <v>0.65729172933935032</v>
      </c>
      <c r="I1088" s="52">
        <f t="shared" si="743"/>
        <v>10</v>
      </c>
      <c r="J1088" s="52">
        <f t="shared" si="744"/>
        <v>-123</v>
      </c>
      <c r="K1088" s="52">
        <f t="shared" si="745"/>
        <v>9.5024974723609823E-3</v>
      </c>
      <c r="L1088" s="52">
        <f t="shared" si="746"/>
        <v>7.5225371886322116E-3</v>
      </c>
      <c r="M1088" s="52">
        <f t="shared" si="747"/>
        <v>7.5226790899803348E-3</v>
      </c>
      <c r="N1088" s="52">
        <f t="shared" si="748"/>
        <v>2.1837915102573824E-5</v>
      </c>
      <c r="O1088" s="52">
        <f t="shared" si="726"/>
        <v>6383566.838024769</v>
      </c>
      <c r="P1088" s="52">
        <f t="shared" si="727"/>
        <v>1.1951124663245177E-7</v>
      </c>
      <c r="Q1088" s="52">
        <f t="shared" si="749"/>
        <v>0.96735664360998797</v>
      </c>
      <c r="R1088" s="52">
        <f t="shared" si="750"/>
        <v>0.60625153593396253</v>
      </c>
      <c r="S1088" s="52">
        <f t="shared" si="751"/>
        <v>1.1409700511443444</v>
      </c>
      <c r="T1088" s="52">
        <f t="shared" si="752"/>
        <v>1.0072904223417489</v>
      </c>
      <c r="U1088" s="52">
        <f t="shared" si="753"/>
        <v>1.8054652231653234</v>
      </c>
      <c r="V1088" s="52">
        <f t="shared" si="724"/>
        <v>5.0546225567071803E-3</v>
      </c>
      <c r="W1088" s="52">
        <f t="shared" si="754"/>
        <v>4.2582015317955055E-5</v>
      </c>
      <c r="X1088" s="52">
        <f t="shared" si="755"/>
        <v>1.6740578955036711E-7</v>
      </c>
      <c r="Y1088" s="52">
        <f t="shared" si="728"/>
        <v>4168097.0521080722</v>
      </c>
      <c r="Z1088" s="38" t="str">
        <f t="shared" si="756"/>
        <v>S</v>
      </c>
      <c r="AA1088" s="38" t="str">
        <f t="shared" si="757"/>
        <v>S</v>
      </c>
      <c r="AB1088" s="38" t="str">
        <f t="shared" si="758"/>
        <v>U</v>
      </c>
      <c r="AC1088" s="50">
        <f t="shared" si="725"/>
        <v>548021.52668493823</v>
      </c>
      <c r="AD1088" s="50">
        <f t="shared" si="729"/>
        <v>4168236.4559153928</v>
      </c>
      <c r="AE1088" s="51">
        <f t="shared" si="730"/>
        <v>10</v>
      </c>
      <c r="AF1088" s="51" t="str">
        <f t="shared" si="731"/>
        <v>S</v>
      </c>
      <c r="AG1088" s="40">
        <f t="shared" si="732"/>
        <v>-122</v>
      </c>
      <c r="AH1088" s="41">
        <f t="shared" si="733"/>
        <v>-27</v>
      </c>
      <c r="AI1088" s="42">
        <f t="shared" si="734"/>
        <v>-19.969000000000001</v>
      </c>
      <c r="AJ1088" s="40">
        <f t="shared" si="735"/>
        <v>37</v>
      </c>
      <c r="AK1088" s="41">
        <f t="shared" si="736"/>
        <v>39</v>
      </c>
      <c r="AL1088" s="42">
        <f t="shared" si="737"/>
        <v>36.151000000000003</v>
      </c>
      <c r="AM1088" s="43" t="str">
        <f t="shared" si="738"/>
        <v>-37º -39' -36,151" S</v>
      </c>
      <c r="AN1088" s="43" t="str">
        <f t="shared" si="739"/>
        <v>122º 27' 19,969" W</v>
      </c>
      <c r="AO1088" s="43" t="str">
        <f t="shared" si="740"/>
        <v>10 S 548022 4168236</v>
      </c>
    </row>
    <row r="1089" spans="5:41" x14ac:dyDescent="0.25">
      <c r="E1089" s="53">
        <v>37.625677000000003</v>
      </c>
      <c r="F1089" s="53">
        <v>-122.427458</v>
      </c>
      <c r="G1089" s="52">
        <f t="shared" si="741"/>
        <v>-2.1367622369470718</v>
      </c>
      <c r="H1089" s="52">
        <f t="shared" si="742"/>
        <v>0.65669194694190247</v>
      </c>
      <c r="I1089" s="52">
        <f t="shared" si="743"/>
        <v>10</v>
      </c>
      <c r="J1089" s="52">
        <f t="shared" si="744"/>
        <v>-123</v>
      </c>
      <c r="K1089" s="52">
        <f t="shared" si="745"/>
        <v>9.9927430059536526E-3</v>
      </c>
      <c r="L1089" s="52">
        <f t="shared" si="746"/>
        <v>7.9142819123338599E-3</v>
      </c>
      <c r="M1089" s="52">
        <f t="shared" si="747"/>
        <v>7.9144471578239776E-3</v>
      </c>
      <c r="N1089" s="52">
        <f t="shared" si="748"/>
        <v>2.4141777364539152E-5</v>
      </c>
      <c r="O1089" s="52">
        <f t="shared" si="726"/>
        <v>6383554.4117448945</v>
      </c>
      <c r="P1089" s="52">
        <f t="shared" si="727"/>
        <v>1.3240570274338338E-7</v>
      </c>
      <c r="Q1089" s="52">
        <f t="shared" si="749"/>
        <v>0.96705195533555899</v>
      </c>
      <c r="R1089" s="52">
        <f t="shared" si="750"/>
        <v>0.60662158353852913</v>
      </c>
      <c r="S1089" s="52">
        <f t="shared" si="751"/>
        <v>1.140217924609682</v>
      </c>
      <c r="T1089" s="52">
        <f t="shared" si="752"/>
        <v>1.0068188393418938</v>
      </c>
      <c r="U1089" s="52">
        <f t="shared" si="753"/>
        <v>1.8048738584643917</v>
      </c>
      <c r="V1089" s="52">
        <f t="shared" si="724"/>
        <v>5.0546225567071803E-3</v>
      </c>
      <c r="W1089" s="52">
        <f t="shared" si="754"/>
        <v>4.2582015317955055E-5</v>
      </c>
      <c r="X1089" s="52">
        <f t="shared" si="755"/>
        <v>1.6740578955036711E-7</v>
      </c>
      <c r="Y1089" s="52">
        <f t="shared" si="728"/>
        <v>4164284.4157248056</v>
      </c>
      <c r="Z1089" s="38" t="str">
        <f t="shared" si="756"/>
        <v>S</v>
      </c>
      <c r="AA1089" s="38" t="str">
        <f t="shared" si="757"/>
        <v>S</v>
      </c>
      <c r="AB1089" s="38" t="str">
        <f t="shared" si="758"/>
        <v>U</v>
      </c>
      <c r="AC1089" s="50">
        <f t="shared" si="725"/>
        <v>550522.30630066281</v>
      </c>
      <c r="AD1089" s="50">
        <f t="shared" si="729"/>
        <v>4164438.5260946136</v>
      </c>
      <c r="AE1089" s="51">
        <f t="shared" si="730"/>
        <v>10</v>
      </c>
      <c r="AF1089" s="51" t="str">
        <f t="shared" si="731"/>
        <v>S</v>
      </c>
      <c r="AG1089" s="40">
        <f t="shared" si="732"/>
        <v>-122</v>
      </c>
      <c r="AH1089" s="41">
        <f t="shared" si="733"/>
        <v>-25</v>
      </c>
      <c r="AI1089" s="42">
        <f t="shared" si="734"/>
        <v>-38.848999999999997</v>
      </c>
      <c r="AJ1089" s="40">
        <f t="shared" si="735"/>
        <v>37</v>
      </c>
      <c r="AK1089" s="41">
        <f t="shared" si="736"/>
        <v>37</v>
      </c>
      <c r="AL1089" s="42">
        <f t="shared" si="737"/>
        <v>32.436999999999998</v>
      </c>
      <c r="AM1089" s="43" t="str">
        <f t="shared" si="738"/>
        <v>-37º -37' -32,437" S</v>
      </c>
      <c r="AN1089" s="43" t="str">
        <f t="shared" si="739"/>
        <v>122º 25' 38,849" W</v>
      </c>
      <c r="AO1089" s="43" t="str">
        <f t="shared" si="740"/>
        <v>10 S 550522 4164439</v>
      </c>
    </row>
    <row r="1090" spans="5:41" x14ac:dyDescent="0.25">
      <c r="E1090" s="53">
        <v>37.646712999999998</v>
      </c>
      <c r="F1090" s="53">
        <v>-122.449922</v>
      </c>
      <c r="G1090" s="52">
        <f t="shared" si="741"/>
        <v>-2.1371543077102402</v>
      </c>
      <c r="H1090" s="52">
        <f t="shared" si="742"/>
        <v>0.65705909440335197</v>
      </c>
      <c r="I1090" s="52">
        <f t="shared" si="743"/>
        <v>10</v>
      </c>
      <c r="J1090" s="52">
        <f t="shared" si="744"/>
        <v>-123</v>
      </c>
      <c r="K1090" s="52">
        <f t="shared" si="745"/>
        <v>9.6006722427852687E-3</v>
      </c>
      <c r="L1090" s="52">
        <f t="shared" si="746"/>
        <v>7.6016180392950196E-3</v>
      </c>
      <c r="M1090" s="52">
        <f t="shared" si="747"/>
        <v>7.6017644631828727E-3</v>
      </c>
      <c r="N1090" s="52">
        <f t="shared" si="748"/>
        <v>2.2288772001166635E-5</v>
      </c>
      <c r="O1090" s="52">
        <f t="shared" si="726"/>
        <v>6383562.017825515</v>
      </c>
      <c r="P1090" s="52">
        <f t="shared" si="727"/>
        <v>1.2208110002902751E-7</v>
      </c>
      <c r="Q1090" s="52">
        <f t="shared" si="749"/>
        <v>0.96723863074390359</v>
      </c>
      <c r="R1090" s="52">
        <f t="shared" si="750"/>
        <v>0.6063952311851577</v>
      </c>
      <c r="S1090" s="52">
        <f t="shared" si="751"/>
        <v>1.1406784097753038</v>
      </c>
      <c r="T1090" s="52">
        <f t="shared" si="752"/>
        <v>1.0071076151277674</v>
      </c>
      <c r="U1090" s="52">
        <f t="shared" si="753"/>
        <v>1.8052360480112462</v>
      </c>
      <c r="V1090" s="52">
        <f t="shared" si="724"/>
        <v>5.0546225567071803E-3</v>
      </c>
      <c r="W1090" s="52">
        <f t="shared" si="754"/>
        <v>4.2582015317955055E-5</v>
      </c>
      <c r="X1090" s="52">
        <f t="shared" si="755"/>
        <v>1.6740578955036711E-7</v>
      </c>
      <c r="Y1090" s="52">
        <f t="shared" si="728"/>
        <v>4166618.2591156154</v>
      </c>
      <c r="Z1090" s="38" t="str">
        <f t="shared" si="756"/>
        <v>S</v>
      </c>
      <c r="AA1090" s="38" t="str">
        <f t="shared" si="757"/>
        <v>S</v>
      </c>
      <c r="AB1090" s="38" t="str">
        <f t="shared" si="758"/>
        <v>U</v>
      </c>
      <c r="AC1090" s="50">
        <f t="shared" si="725"/>
        <v>548526.3368703461</v>
      </c>
      <c r="AD1090" s="50">
        <f t="shared" si="729"/>
        <v>4166760.5408913558</v>
      </c>
      <c r="AE1090" s="51">
        <f t="shared" si="730"/>
        <v>10</v>
      </c>
      <c r="AF1090" s="51" t="str">
        <f t="shared" si="731"/>
        <v>S</v>
      </c>
      <c r="AG1090" s="40">
        <f t="shared" si="732"/>
        <v>-122</v>
      </c>
      <c r="AH1090" s="41">
        <f t="shared" si="733"/>
        <v>-26</v>
      </c>
      <c r="AI1090" s="42">
        <f t="shared" si="734"/>
        <v>-59.719000000000001</v>
      </c>
      <c r="AJ1090" s="40">
        <f t="shared" si="735"/>
        <v>37</v>
      </c>
      <c r="AK1090" s="41">
        <f t="shared" si="736"/>
        <v>38</v>
      </c>
      <c r="AL1090" s="42">
        <f t="shared" si="737"/>
        <v>48.167000000000002</v>
      </c>
      <c r="AM1090" s="43" t="str">
        <f t="shared" si="738"/>
        <v>-37º -38' -48,167" S</v>
      </c>
      <c r="AN1090" s="43" t="str">
        <f t="shared" si="739"/>
        <v>122º 26' 59,719" W</v>
      </c>
      <c r="AO1090" s="43" t="str">
        <f t="shared" si="740"/>
        <v>10 S 548526 4166761</v>
      </c>
    </row>
    <row r="1091" spans="5:41" x14ac:dyDescent="0.25">
      <c r="E1091" s="53">
        <v>37.675136999999999</v>
      </c>
      <c r="F1091" s="53">
        <v>-122.480158</v>
      </c>
      <c r="G1091" s="52">
        <f t="shared" si="741"/>
        <v>-2.137682025462873</v>
      </c>
      <c r="H1091" s="52">
        <f t="shared" si="742"/>
        <v>0.65755518678993885</v>
      </c>
      <c r="I1091" s="52">
        <f t="shared" si="743"/>
        <v>10</v>
      </c>
      <c r="J1091" s="52">
        <f t="shared" si="744"/>
        <v>-123</v>
      </c>
      <c r="K1091" s="52">
        <f t="shared" si="745"/>
        <v>9.0729544901524406E-3</v>
      </c>
      <c r="L1091" s="52">
        <f t="shared" si="746"/>
        <v>7.18104356787083E-3</v>
      </c>
      <c r="M1091" s="52">
        <f t="shared" si="747"/>
        <v>7.1811670075736965E-3</v>
      </c>
      <c r="N1091" s="52">
        <f t="shared" si="748"/>
        <v>1.9910959775493176E-5</v>
      </c>
      <c r="O1091" s="52">
        <f t="shared" si="726"/>
        <v>6383572.2975895861</v>
      </c>
      <c r="P1091" s="52">
        <f t="shared" si="727"/>
        <v>1.0886219859008981E-7</v>
      </c>
      <c r="Q1091" s="52">
        <f t="shared" si="749"/>
        <v>0.96749003949494472</v>
      </c>
      <c r="R1091" s="52">
        <f t="shared" si="750"/>
        <v>0.60608854747331309</v>
      </c>
      <c r="S1091" s="52">
        <f t="shared" si="751"/>
        <v>1.1413002065374112</v>
      </c>
      <c r="T1091" s="52">
        <f t="shared" si="752"/>
        <v>1.0074972917713865</v>
      </c>
      <c r="U1091" s="52">
        <f t="shared" si="753"/>
        <v>1.8057244644947543</v>
      </c>
      <c r="V1091" s="52">
        <f t="shared" si="724"/>
        <v>5.0546225567071803E-3</v>
      </c>
      <c r="W1091" s="52">
        <f t="shared" si="754"/>
        <v>4.2582015317955055E-5</v>
      </c>
      <c r="X1091" s="52">
        <f t="shared" si="755"/>
        <v>1.6740578955036711E-7</v>
      </c>
      <c r="Y1091" s="52">
        <f t="shared" si="728"/>
        <v>4169771.7789548934</v>
      </c>
      <c r="Z1091" s="38" t="str">
        <f t="shared" si="756"/>
        <v>S</v>
      </c>
      <c r="AA1091" s="38" t="str">
        <f t="shared" si="757"/>
        <v>S</v>
      </c>
      <c r="AB1091" s="38" t="str">
        <f t="shared" si="758"/>
        <v>U</v>
      </c>
      <c r="AC1091" s="50">
        <f t="shared" si="725"/>
        <v>545841.50043738051</v>
      </c>
      <c r="AD1091" s="50">
        <f t="shared" si="729"/>
        <v>4169898.8820199715</v>
      </c>
      <c r="AE1091" s="51">
        <f t="shared" si="730"/>
        <v>10</v>
      </c>
      <c r="AF1091" s="51" t="str">
        <f t="shared" si="731"/>
        <v>S</v>
      </c>
      <c r="AG1091" s="40">
        <f t="shared" si="732"/>
        <v>-122</v>
      </c>
      <c r="AH1091" s="41">
        <f t="shared" si="733"/>
        <v>-28</v>
      </c>
      <c r="AI1091" s="42">
        <f t="shared" si="734"/>
        <v>-48.569000000000003</v>
      </c>
      <c r="AJ1091" s="40">
        <f t="shared" si="735"/>
        <v>37</v>
      </c>
      <c r="AK1091" s="41">
        <f t="shared" si="736"/>
        <v>40</v>
      </c>
      <c r="AL1091" s="42">
        <f t="shared" si="737"/>
        <v>30.492999999999999</v>
      </c>
      <c r="AM1091" s="43" t="str">
        <f t="shared" si="738"/>
        <v>-37º -40' -30,493" S</v>
      </c>
      <c r="AN1091" s="43" t="str">
        <f t="shared" si="739"/>
        <v>122º 28' 48,569" W</v>
      </c>
      <c r="AO1091" s="43" t="str">
        <f t="shared" si="740"/>
        <v>10 S 545842 4169899</v>
      </c>
    </row>
    <row r="1092" spans="5:41" x14ac:dyDescent="0.25">
      <c r="E1092" s="53">
        <v>37.600183000000001</v>
      </c>
      <c r="F1092" s="53">
        <v>-122.38333299999999</v>
      </c>
      <c r="G1092" s="52">
        <f t="shared" si="741"/>
        <v>-2.1359921104146293</v>
      </c>
      <c r="H1092" s="52">
        <f t="shared" si="742"/>
        <v>0.65624699270239906</v>
      </c>
      <c r="I1092" s="52">
        <f t="shared" si="743"/>
        <v>10</v>
      </c>
      <c r="J1092" s="52">
        <f t="shared" si="744"/>
        <v>-123</v>
      </c>
      <c r="K1092" s="52">
        <f t="shared" si="745"/>
        <v>1.0762869538396114E-2</v>
      </c>
      <c r="L1092" s="52">
        <f t="shared" si="746"/>
        <v>8.5271244619370776E-3</v>
      </c>
      <c r="M1092" s="52">
        <f t="shared" si="747"/>
        <v>8.5273311452903032E-3</v>
      </c>
      <c r="N1092" s="52">
        <f t="shared" si="748"/>
        <v>2.7999845766957243E-5</v>
      </c>
      <c r="O1092" s="52">
        <f t="shared" si="726"/>
        <v>6383545.195772592</v>
      </c>
      <c r="P1092" s="52">
        <f t="shared" si="727"/>
        <v>1.5381176310807652E-7</v>
      </c>
      <c r="Q1092" s="52">
        <f t="shared" si="749"/>
        <v>0.9668250203479839</v>
      </c>
      <c r="R1092" s="52">
        <f t="shared" si="750"/>
        <v>0.60689519968444106</v>
      </c>
      <c r="S1092" s="52">
        <f t="shared" si="751"/>
        <v>1.139659502876391</v>
      </c>
      <c r="T1092" s="52">
        <f t="shared" si="752"/>
        <v>1.0064684270784034</v>
      </c>
      <c r="U1092" s="52">
        <f t="shared" si="753"/>
        <v>1.8044340877610165</v>
      </c>
      <c r="V1092" s="52">
        <f t="shared" si="724"/>
        <v>5.0546225567071803E-3</v>
      </c>
      <c r="W1092" s="52">
        <f t="shared" si="754"/>
        <v>4.2582015317955055E-5</v>
      </c>
      <c r="X1092" s="52">
        <f t="shared" si="755"/>
        <v>1.6740578955036711E-7</v>
      </c>
      <c r="Y1092" s="52">
        <f t="shared" si="728"/>
        <v>4161455.9897781038</v>
      </c>
      <c r="Z1092" s="38" t="str">
        <f t="shared" si="756"/>
        <v>S</v>
      </c>
      <c r="AA1092" s="38" t="str">
        <f t="shared" si="757"/>
        <v>S</v>
      </c>
      <c r="AB1092" s="38" t="str">
        <f t="shared" si="758"/>
        <v>U</v>
      </c>
      <c r="AC1092" s="50">
        <f t="shared" si="725"/>
        <v>554434.606556174</v>
      </c>
      <c r="AD1092" s="50">
        <f t="shared" si="729"/>
        <v>4161634.7280865237</v>
      </c>
      <c r="AE1092" s="51">
        <f t="shared" si="730"/>
        <v>10</v>
      </c>
      <c r="AF1092" s="51" t="str">
        <f t="shared" si="731"/>
        <v>S</v>
      </c>
      <c r="AG1092" s="40">
        <f t="shared" si="732"/>
        <v>-122</v>
      </c>
      <c r="AH1092" s="41">
        <f t="shared" si="733"/>
        <v>-22</v>
      </c>
      <c r="AI1092" s="42">
        <f t="shared" si="734"/>
        <v>-59.999000000000002</v>
      </c>
      <c r="AJ1092" s="40">
        <f t="shared" si="735"/>
        <v>37</v>
      </c>
      <c r="AK1092" s="41">
        <f t="shared" si="736"/>
        <v>36</v>
      </c>
      <c r="AL1092" s="42">
        <f t="shared" si="737"/>
        <v>0.65900000000000003</v>
      </c>
      <c r="AM1092" s="43" t="str">
        <f t="shared" si="738"/>
        <v>-37º -36' -0,659" S</v>
      </c>
      <c r="AN1092" s="43" t="str">
        <f t="shared" si="739"/>
        <v>122º 22' 59,999" W</v>
      </c>
      <c r="AO1092" s="43" t="str">
        <f t="shared" si="740"/>
        <v>10 S 554435 4161635</v>
      </c>
    </row>
    <row r="1093" spans="5:41" x14ac:dyDescent="0.25">
      <c r="E1093" s="53">
        <v>37.667437</v>
      </c>
      <c r="F1093" s="53">
        <v>-122.463127</v>
      </c>
      <c r="G1093" s="52">
        <f t="shared" si="741"/>
        <v>-2.137384778437966</v>
      </c>
      <c r="H1093" s="52">
        <f t="shared" si="742"/>
        <v>0.65742079643753537</v>
      </c>
      <c r="I1093" s="52">
        <f t="shared" si="743"/>
        <v>10</v>
      </c>
      <c r="J1093" s="52">
        <f t="shared" si="744"/>
        <v>-123</v>
      </c>
      <c r="K1093" s="52">
        <f t="shared" si="745"/>
        <v>9.3702015150594065E-3</v>
      </c>
      <c r="L1093" s="52">
        <f t="shared" si="746"/>
        <v>7.4170708260731851E-3</v>
      </c>
      <c r="M1093" s="52">
        <f t="shared" si="747"/>
        <v>7.4172068421860474E-3</v>
      </c>
      <c r="N1093" s="52">
        <f t="shared" si="748"/>
        <v>2.1235505854422243E-5</v>
      </c>
      <c r="O1093" s="52">
        <f t="shared" si="726"/>
        <v>6383569.5125551112</v>
      </c>
      <c r="P1093" s="52">
        <f t="shared" si="727"/>
        <v>1.1616036113268173E-7</v>
      </c>
      <c r="Q1093" s="52">
        <f t="shared" si="749"/>
        <v>0.96742202745674855</v>
      </c>
      <c r="R1093" s="52">
        <f t="shared" si="750"/>
        <v>0.60617172209749903</v>
      </c>
      <c r="S1093" s="52">
        <f t="shared" si="751"/>
        <v>1.1411318101659096</v>
      </c>
      <c r="T1093" s="52">
        <f t="shared" si="752"/>
        <v>1.007391788148807</v>
      </c>
      <c r="U1093" s="52">
        <f t="shared" si="753"/>
        <v>1.805592264325379</v>
      </c>
      <c r="V1093" s="52">
        <f t="shared" si="724"/>
        <v>5.0546225567071803E-3</v>
      </c>
      <c r="W1093" s="52">
        <f t="shared" si="754"/>
        <v>4.2582015317955055E-5</v>
      </c>
      <c r="X1093" s="52">
        <f t="shared" si="755"/>
        <v>1.6740578955036711E-7</v>
      </c>
      <c r="Y1093" s="52">
        <f t="shared" si="728"/>
        <v>4168917.4957601265</v>
      </c>
      <c r="Z1093" s="38" t="str">
        <f t="shared" si="756"/>
        <v>S</v>
      </c>
      <c r="AA1093" s="38" t="str">
        <f t="shared" si="757"/>
        <v>S</v>
      </c>
      <c r="AB1093" s="38" t="str">
        <f t="shared" si="758"/>
        <v>U</v>
      </c>
      <c r="AC1093" s="50">
        <f t="shared" si="725"/>
        <v>547348.25729942415</v>
      </c>
      <c r="AD1093" s="50">
        <f t="shared" si="729"/>
        <v>4169053.0541036292</v>
      </c>
      <c r="AE1093" s="51">
        <f t="shared" si="730"/>
        <v>10</v>
      </c>
      <c r="AF1093" s="51" t="str">
        <f t="shared" si="731"/>
        <v>S</v>
      </c>
      <c r="AG1093" s="40">
        <f t="shared" si="732"/>
        <v>-122</v>
      </c>
      <c r="AH1093" s="41">
        <f t="shared" si="733"/>
        <v>-27</v>
      </c>
      <c r="AI1093" s="42">
        <f t="shared" si="734"/>
        <v>-47.256999999999998</v>
      </c>
      <c r="AJ1093" s="40">
        <f t="shared" si="735"/>
        <v>37</v>
      </c>
      <c r="AK1093" s="41">
        <f t="shared" si="736"/>
        <v>40</v>
      </c>
      <c r="AL1093" s="42">
        <f t="shared" si="737"/>
        <v>2.7730000000000001</v>
      </c>
      <c r="AM1093" s="43" t="str">
        <f t="shared" si="738"/>
        <v>-37º -40' -2,773" S</v>
      </c>
      <c r="AN1093" s="43" t="str">
        <f t="shared" si="739"/>
        <v>122º 27' 47,257" W</v>
      </c>
      <c r="AO1093" s="43" t="str">
        <f t="shared" si="740"/>
        <v>10 S 547348 4169053</v>
      </c>
    </row>
    <row r="1094" spans="5:41" x14ac:dyDescent="0.25">
      <c r="E1094" s="53">
        <v>37.697524999999999</v>
      </c>
      <c r="F1094" s="53">
        <v>-122.407185</v>
      </c>
      <c r="G1094" s="52">
        <f t="shared" si="741"/>
        <v>-2.1364084063478153</v>
      </c>
      <c r="H1094" s="52">
        <f t="shared" si="742"/>
        <v>0.65794593110287536</v>
      </c>
      <c r="I1094" s="52">
        <f t="shared" si="743"/>
        <v>10</v>
      </c>
      <c r="J1094" s="52">
        <f t="shared" si="744"/>
        <v>-123</v>
      </c>
      <c r="K1094" s="52">
        <f t="shared" si="745"/>
        <v>1.0346573605210185E-2</v>
      </c>
      <c r="L1094" s="52">
        <f t="shared" si="746"/>
        <v>8.1865797640010285E-3</v>
      </c>
      <c r="M1094" s="52">
        <f t="shared" si="747"/>
        <v>8.1867626597884151E-3</v>
      </c>
      <c r="N1094" s="52">
        <f t="shared" si="748"/>
        <v>2.5898754150932568E-5</v>
      </c>
      <c r="O1094" s="52">
        <f t="shared" si="726"/>
        <v>6383580.3962993585</v>
      </c>
      <c r="P1094" s="52">
        <f t="shared" si="727"/>
        <v>1.413999518171691E-7</v>
      </c>
      <c r="Q1094" s="52">
        <f t="shared" si="749"/>
        <v>0.96768738964135026</v>
      </c>
      <c r="R1094" s="52">
        <f t="shared" si="750"/>
        <v>0.60584631531130084</v>
      </c>
      <c r="S1094" s="52">
        <f t="shared" si="751"/>
        <v>1.1417896259235505</v>
      </c>
      <c r="T1094" s="52">
        <f t="shared" si="752"/>
        <v>1.0078037982704882</v>
      </c>
      <c r="U1094" s="52">
        <f t="shared" si="753"/>
        <v>1.8061083734264616</v>
      </c>
      <c r="V1094" s="52">
        <f t="shared" ref="V1094:V1157" si="759">(3/4)*$C$18</f>
        <v>5.0546225567071803E-3</v>
      </c>
      <c r="W1094" s="52">
        <f t="shared" si="754"/>
        <v>4.2582015317955055E-5</v>
      </c>
      <c r="X1094" s="52">
        <f t="shared" si="755"/>
        <v>1.6740578955036711E-7</v>
      </c>
      <c r="Y1094" s="52">
        <f t="shared" si="728"/>
        <v>4172255.6414323314</v>
      </c>
      <c r="Z1094" s="38" t="str">
        <f t="shared" si="756"/>
        <v>S</v>
      </c>
      <c r="AA1094" s="38" t="str">
        <f t="shared" si="757"/>
        <v>S</v>
      </c>
      <c r="AB1094" s="38" t="str">
        <f t="shared" si="758"/>
        <v>U</v>
      </c>
      <c r="AC1094" s="50">
        <f t="shared" si="725"/>
        <v>552260.86008740845</v>
      </c>
      <c r="AD1094" s="50">
        <f t="shared" si="729"/>
        <v>4172420.9682349949</v>
      </c>
      <c r="AE1094" s="51">
        <f t="shared" si="730"/>
        <v>10</v>
      </c>
      <c r="AF1094" s="51" t="str">
        <f t="shared" si="731"/>
        <v>S</v>
      </c>
      <c r="AG1094" s="40">
        <f t="shared" si="732"/>
        <v>-122</v>
      </c>
      <c r="AH1094" s="41">
        <f t="shared" si="733"/>
        <v>-24</v>
      </c>
      <c r="AI1094" s="42">
        <f t="shared" si="734"/>
        <v>-25.866</v>
      </c>
      <c r="AJ1094" s="40">
        <f t="shared" si="735"/>
        <v>37</v>
      </c>
      <c r="AK1094" s="41">
        <f t="shared" si="736"/>
        <v>41</v>
      </c>
      <c r="AL1094" s="42">
        <f t="shared" si="737"/>
        <v>51.09</v>
      </c>
      <c r="AM1094" s="43" t="str">
        <f t="shared" si="738"/>
        <v>-37º -41' -51,09" S</v>
      </c>
      <c r="AN1094" s="43" t="str">
        <f t="shared" si="739"/>
        <v>122º 24' 25,866" W</v>
      </c>
      <c r="AO1094" s="43" t="str">
        <f t="shared" si="740"/>
        <v>10 S 552261 4172421</v>
      </c>
    </row>
    <row r="1095" spans="5:41" x14ac:dyDescent="0.25">
      <c r="E1095" s="53">
        <v>37.653579711913999</v>
      </c>
      <c r="F1095" s="53">
        <v>-122.45567321777</v>
      </c>
      <c r="G1095" s="52">
        <f t="shared" si="741"/>
        <v>-2.1372546853963259</v>
      </c>
      <c r="H1095" s="52">
        <f t="shared" si="742"/>
        <v>0.65717894113503728</v>
      </c>
      <c r="I1095" s="52">
        <f t="shared" si="743"/>
        <v>10</v>
      </c>
      <c r="J1095" s="52">
        <f t="shared" si="744"/>
        <v>-123</v>
      </c>
      <c r="K1095" s="52">
        <f t="shared" si="745"/>
        <v>9.50029455669954E-3</v>
      </c>
      <c r="L1095" s="52">
        <f t="shared" si="746"/>
        <v>7.521447944622857E-3</v>
      </c>
      <c r="M1095" s="52">
        <f t="shared" si="747"/>
        <v>7.5215897843376317E-3</v>
      </c>
      <c r="N1095" s="52">
        <f t="shared" si="748"/>
        <v>2.1826500573252083E-5</v>
      </c>
      <c r="O1095" s="52">
        <f t="shared" si="726"/>
        <v>6383564.5009767311</v>
      </c>
      <c r="P1095" s="52">
        <f t="shared" si="727"/>
        <v>1.1949743755519899E-7</v>
      </c>
      <c r="Q1095" s="52">
        <f t="shared" si="749"/>
        <v>0.96729945367989179</v>
      </c>
      <c r="R1095" s="52">
        <f t="shared" si="750"/>
        <v>0.60632122992516246</v>
      </c>
      <c r="S1095" s="52">
        <f t="shared" si="751"/>
        <v>1.1408286679749833</v>
      </c>
      <c r="T1095" s="52">
        <f t="shared" si="752"/>
        <v>1.007201808462528</v>
      </c>
      <c r="U1095" s="52">
        <f t="shared" si="753"/>
        <v>1.8053541431881825</v>
      </c>
      <c r="V1095" s="52">
        <f t="shared" si="759"/>
        <v>5.0546225567071803E-3</v>
      </c>
      <c r="W1095" s="52">
        <f t="shared" si="754"/>
        <v>4.2582015317955055E-5</v>
      </c>
      <c r="X1095" s="52">
        <f t="shared" si="755"/>
        <v>1.6740578955036711E-7</v>
      </c>
      <c r="Y1095" s="52">
        <f t="shared" si="728"/>
        <v>4167380.0897018146</v>
      </c>
      <c r="Z1095" s="38" t="str">
        <f t="shared" si="756"/>
        <v>S</v>
      </c>
      <c r="AA1095" s="38" t="str">
        <f t="shared" si="757"/>
        <v>S</v>
      </c>
      <c r="AB1095" s="38" t="str">
        <f t="shared" si="758"/>
        <v>U</v>
      </c>
      <c r="AC1095" s="50">
        <f t="shared" si="725"/>
        <v>548014.55545074563</v>
      </c>
      <c r="AD1095" s="50">
        <f t="shared" si="729"/>
        <v>4167519.4205927043</v>
      </c>
      <c r="AE1095" s="51">
        <f t="shared" si="730"/>
        <v>10</v>
      </c>
      <c r="AF1095" s="51" t="str">
        <f t="shared" si="731"/>
        <v>S</v>
      </c>
      <c r="AG1095" s="40">
        <f t="shared" si="732"/>
        <v>-122</v>
      </c>
      <c r="AH1095" s="41">
        <f t="shared" si="733"/>
        <v>-27</v>
      </c>
      <c r="AI1095" s="42">
        <f t="shared" si="734"/>
        <v>-20.423999999999999</v>
      </c>
      <c r="AJ1095" s="40">
        <f t="shared" si="735"/>
        <v>37</v>
      </c>
      <c r="AK1095" s="41">
        <f t="shared" si="736"/>
        <v>39</v>
      </c>
      <c r="AL1095" s="42">
        <f t="shared" si="737"/>
        <v>12.887</v>
      </c>
      <c r="AM1095" s="43" t="str">
        <f t="shared" si="738"/>
        <v>-37º -39' -12,887" S</v>
      </c>
      <c r="AN1095" s="43" t="str">
        <f t="shared" si="739"/>
        <v>122º 27' 20,424" W</v>
      </c>
      <c r="AO1095" s="43" t="str">
        <f t="shared" si="740"/>
        <v>10 S 548015 4167519</v>
      </c>
    </row>
    <row r="1096" spans="5:41" x14ac:dyDescent="0.25">
      <c r="E1096" s="53">
        <v>37.61100769043</v>
      </c>
      <c r="F1096" s="53">
        <v>-122.49137878418</v>
      </c>
      <c r="G1096" s="52">
        <f t="shared" si="741"/>
        <v>-2.1378778650914696</v>
      </c>
      <c r="H1096" s="52">
        <f t="shared" si="742"/>
        <v>0.65643591919091171</v>
      </c>
      <c r="I1096" s="52">
        <f t="shared" si="743"/>
        <v>10</v>
      </c>
      <c r="J1096" s="52">
        <f t="shared" si="744"/>
        <v>-123</v>
      </c>
      <c r="K1096" s="52">
        <f t="shared" si="745"/>
        <v>8.8771148615558459E-3</v>
      </c>
      <c r="L1096" s="52">
        <f t="shared" si="746"/>
        <v>7.0321130907853085E-3</v>
      </c>
      <c r="M1096" s="52">
        <f t="shared" si="747"/>
        <v>7.0322290083292367E-3</v>
      </c>
      <c r="N1096" s="52">
        <f t="shared" si="748"/>
        <v>1.9049464740517053E-5</v>
      </c>
      <c r="O1096" s="52">
        <f t="shared" si="726"/>
        <v>6383549.108582912</v>
      </c>
      <c r="P1096" s="52">
        <f t="shared" si="727"/>
        <v>1.0457380369822376E-7</v>
      </c>
      <c r="Q1096" s="52">
        <f t="shared" si="749"/>
        <v>0.96692146993398709</v>
      </c>
      <c r="R1096" s="52">
        <f t="shared" si="750"/>
        <v>0.606779117417104</v>
      </c>
      <c r="S1096" s="52">
        <f t="shared" si="751"/>
        <v>1.1398966541579052</v>
      </c>
      <c r="T1096" s="52">
        <f t="shared" si="752"/>
        <v>1.006617269972705</v>
      </c>
      <c r="U1096" s="52">
        <f t="shared" si="753"/>
        <v>1.8046209238362758</v>
      </c>
      <c r="V1096" s="52">
        <f t="shared" si="759"/>
        <v>5.0546225567071803E-3</v>
      </c>
      <c r="W1096" s="52">
        <f t="shared" si="754"/>
        <v>4.2582015317955055E-5</v>
      </c>
      <c r="X1096" s="52">
        <f t="shared" si="755"/>
        <v>1.6740578955036711E-7</v>
      </c>
      <c r="Y1096" s="52">
        <f t="shared" si="728"/>
        <v>4162656.9310633782</v>
      </c>
      <c r="Z1096" s="38" t="str">
        <f t="shared" si="756"/>
        <v>S</v>
      </c>
      <c r="AA1096" s="38" t="str">
        <f t="shared" si="757"/>
        <v>S</v>
      </c>
      <c r="AB1096" s="38" t="str">
        <f t="shared" si="758"/>
        <v>U</v>
      </c>
      <c r="AC1096" s="50">
        <f t="shared" si="725"/>
        <v>544890.58078226389</v>
      </c>
      <c r="AD1096" s="50">
        <f t="shared" si="729"/>
        <v>4162778.534269758</v>
      </c>
      <c r="AE1096" s="51">
        <f t="shared" si="730"/>
        <v>10</v>
      </c>
      <c r="AF1096" s="51" t="str">
        <f t="shared" si="731"/>
        <v>S</v>
      </c>
      <c r="AG1096" s="40">
        <f t="shared" si="732"/>
        <v>-122</v>
      </c>
      <c r="AH1096" s="41">
        <f t="shared" si="733"/>
        <v>-29</v>
      </c>
      <c r="AI1096" s="42">
        <f t="shared" si="734"/>
        <v>-28.963999999999999</v>
      </c>
      <c r="AJ1096" s="40">
        <f t="shared" si="735"/>
        <v>37</v>
      </c>
      <c r="AK1096" s="41">
        <f t="shared" si="736"/>
        <v>36</v>
      </c>
      <c r="AL1096" s="42">
        <f t="shared" si="737"/>
        <v>39.628</v>
      </c>
      <c r="AM1096" s="43" t="str">
        <f t="shared" si="738"/>
        <v>-37º -36' -39,628" S</v>
      </c>
      <c r="AN1096" s="43" t="str">
        <f t="shared" si="739"/>
        <v>122º 29' 28,964" W</v>
      </c>
      <c r="AO1096" s="43" t="str">
        <f t="shared" si="740"/>
        <v>10 S 544891 4162779</v>
      </c>
    </row>
    <row r="1097" spans="5:41" x14ac:dyDescent="0.25">
      <c r="E1097" s="53">
        <v>37.613925999999999</v>
      </c>
      <c r="F1097" s="53">
        <v>-122.43661899999999</v>
      </c>
      <c r="G1097" s="52">
        <f t="shared" si="741"/>
        <v>-2.1369221265598468</v>
      </c>
      <c r="H1097" s="52">
        <f t="shared" si="742"/>
        <v>0.65648685330150058</v>
      </c>
      <c r="I1097" s="52">
        <f t="shared" si="743"/>
        <v>10</v>
      </c>
      <c r="J1097" s="52">
        <f t="shared" si="744"/>
        <v>-123</v>
      </c>
      <c r="K1097" s="52">
        <f t="shared" si="745"/>
        <v>9.8328533931786311E-3</v>
      </c>
      <c r="L1097" s="52">
        <f t="shared" si="746"/>
        <v>7.7888839671575632E-3</v>
      </c>
      <c r="M1097" s="52">
        <f t="shared" si="747"/>
        <v>7.7890414815550701E-3</v>
      </c>
      <c r="N1097" s="52">
        <f t="shared" si="748"/>
        <v>2.3372850615932528E-5</v>
      </c>
      <c r="O1097" s="52">
        <f t="shared" si="726"/>
        <v>6383550.1635348322</v>
      </c>
      <c r="P1097" s="52">
        <f t="shared" si="727"/>
        <v>1.2828351243612563E-7</v>
      </c>
      <c r="Q1097" s="52">
        <f t="shared" si="749"/>
        <v>0.96694744887671502</v>
      </c>
      <c r="R1097" s="52">
        <f t="shared" si="750"/>
        <v>0.60674779805773427</v>
      </c>
      <c r="S1097" s="52">
        <f t="shared" si="751"/>
        <v>1.139960577739858</v>
      </c>
      <c r="T1097" s="52">
        <f t="shared" si="752"/>
        <v>1.006657382819327</v>
      </c>
      <c r="U1097" s="52">
        <f t="shared" si="753"/>
        <v>1.8046712664615105</v>
      </c>
      <c r="V1097" s="52">
        <f t="shared" si="759"/>
        <v>5.0546225567071803E-3</v>
      </c>
      <c r="W1097" s="52">
        <f t="shared" si="754"/>
        <v>4.2582015317955055E-5</v>
      </c>
      <c r="X1097" s="52">
        <f t="shared" si="755"/>
        <v>1.6740578955036711E-7</v>
      </c>
      <c r="Y1097" s="52">
        <f t="shared" si="728"/>
        <v>4162980.7022196674</v>
      </c>
      <c r="Z1097" s="38" t="str">
        <f t="shared" si="756"/>
        <v>S</v>
      </c>
      <c r="AA1097" s="38" t="str">
        <f t="shared" si="757"/>
        <v>S</v>
      </c>
      <c r="AB1097" s="38" t="str">
        <f t="shared" si="758"/>
        <v>U</v>
      </c>
      <c r="AC1097" s="50">
        <f t="shared" si="725"/>
        <v>549721.73914952017</v>
      </c>
      <c r="AD1097" s="50">
        <f t="shared" si="729"/>
        <v>4163129.9040031792</v>
      </c>
      <c r="AE1097" s="51">
        <f t="shared" si="730"/>
        <v>10</v>
      </c>
      <c r="AF1097" s="51" t="str">
        <f t="shared" si="731"/>
        <v>S</v>
      </c>
      <c r="AG1097" s="40">
        <f t="shared" si="732"/>
        <v>-122</v>
      </c>
      <c r="AH1097" s="41">
        <f t="shared" si="733"/>
        <v>-26</v>
      </c>
      <c r="AI1097" s="42">
        <f t="shared" si="734"/>
        <v>-11.827999999999999</v>
      </c>
      <c r="AJ1097" s="40">
        <f t="shared" si="735"/>
        <v>37</v>
      </c>
      <c r="AK1097" s="41">
        <f t="shared" si="736"/>
        <v>36</v>
      </c>
      <c r="AL1097" s="42">
        <f t="shared" si="737"/>
        <v>50.134</v>
      </c>
      <c r="AM1097" s="43" t="str">
        <f t="shared" si="738"/>
        <v>-37º -36' -50,134" S</v>
      </c>
      <c r="AN1097" s="43" t="str">
        <f t="shared" si="739"/>
        <v>122º 26' 11,828" W</v>
      </c>
      <c r="AO1097" s="43" t="str">
        <f t="shared" si="740"/>
        <v>10 S 549722 4163130</v>
      </c>
    </row>
    <row r="1098" spans="5:41" x14ac:dyDescent="0.25">
      <c r="E1098" s="53">
        <v>37.640304999999998</v>
      </c>
      <c r="F1098" s="53">
        <v>-122.390213</v>
      </c>
      <c r="G1098" s="52">
        <f t="shared" si="741"/>
        <v>-2.1361121890671666</v>
      </c>
      <c r="H1098" s="52">
        <f t="shared" si="742"/>
        <v>0.65694725370488416</v>
      </c>
      <c r="I1098" s="52">
        <f t="shared" si="743"/>
        <v>10</v>
      </c>
      <c r="J1098" s="52">
        <f t="shared" si="744"/>
        <v>-123</v>
      </c>
      <c r="K1098" s="52">
        <f t="shared" si="745"/>
        <v>1.0642790885858844E-2</v>
      </c>
      <c r="L1098" s="52">
        <f t="shared" si="746"/>
        <v>8.4274438240914702E-3</v>
      </c>
      <c r="M1098" s="52">
        <f t="shared" si="747"/>
        <v>8.4276433433633814E-3</v>
      </c>
      <c r="N1098" s="52">
        <f t="shared" si="748"/>
        <v>2.7388642992787204E-5</v>
      </c>
      <c r="O1098" s="52">
        <f t="shared" si="726"/>
        <v>6383559.7006979473</v>
      </c>
      <c r="P1098" s="52">
        <f t="shared" si="727"/>
        <v>1.5007447752330355E-7</v>
      </c>
      <c r="Q1098" s="52">
        <f t="shared" si="749"/>
        <v>0.96718182079144077</v>
      </c>
      <c r="R1098" s="52">
        <f t="shared" si="750"/>
        <v>0.60646423847955788</v>
      </c>
      <c r="S1098" s="52">
        <f t="shared" si="751"/>
        <v>1.1405381641006045</v>
      </c>
      <c r="T1098" s="52">
        <f t="shared" si="752"/>
        <v>1.0070196826953428</v>
      </c>
      <c r="U1098" s="52">
        <f t="shared" si="753"/>
        <v>1.8051257827541127</v>
      </c>
      <c r="V1098" s="52">
        <f t="shared" si="759"/>
        <v>5.0546225567071803E-3</v>
      </c>
      <c r="W1098" s="52">
        <f t="shared" si="754"/>
        <v>4.2582015317955055E-5</v>
      </c>
      <c r="X1098" s="52">
        <f t="shared" si="755"/>
        <v>1.6740578955036711E-7</v>
      </c>
      <c r="Y1098" s="52">
        <f t="shared" si="728"/>
        <v>4165907.3213405916</v>
      </c>
      <c r="Z1098" s="38" t="str">
        <f t="shared" si="756"/>
        <v>S</v>
      </c>
      <c r="AA1098" s="38" t="str">
        <f t="shared" si="757"/>
        <v>S</v>
      </c>
      <c r="AB1098" s="38" t="str">
        <f t="shared" si="758"/>
        <v>U</v>
      </c>
      <c r="AC1098" s="50">
        <f t="shared" si="725"/>
        <v>553798.3671098036</v>
      </c>
      <c r="AD1098" s="50">
        <f t="shared" si="729"/>
        <v>4166082.1584044956</v>
      </c>
      <c r="AE1098" s="51">
        <f t="shared" si="730"/>
        <v>10</v>
      </c>
      <c r="AF1098" s="51" t="str">
        <f t="shared" si="731"/>
        <v>S</v>
      </c>
      <c r="AG1098" s="40">
        <f t="shared" si="732"/>
        <v>-122</v>
      </c>
      <c r="AH1098" s="41">
        <f t="shared" si="733"/>
        <v>-23</v>
      </c>
      <c r="AI1098" s="42">
        <f t="shared" si="734"/>
        <v>-24.766999999999999</v>
      </c>
      <c r="AJ1098" s="40">
        <f t="shared" si="735"/>
        <v>37</v>
      </c>
      <c r="AK1098" s="41">
        <f t="shared" si="736"/>
        <v>38</v>
      </c>
      <c r="AL1098" s="42">
        <f t="shared" si="737"/>
        <v>25.097999999999999</v>
      </c>
      <c r="AM1098" s="43" t="str">
        <f t="shared" si="738"/>
        <v>-37º -38' -25,098" S</v>
      </c>
      <c r="AN1098" s="43" t="str">
        <f t="shared" si="739"/>
        <v>122º 23' 24,767" W</v>
      </c>
      <c r="AO1098" s="43" t="str">
        <f t="shared" si="740"/>
        <v>10 S 553798 4166082</v>
      </c>
    </row>
    <row r="1099" spans="5:41" x14ac:dyDescent="0.25">
      <c r="E1099" s="53">
        <v>37.616501</v>
      </c>
      <c r="F1099" s="53">
        <v>-122.384308</v>
      </c>
      <c r="G1099" s="52">
        <f t="shared" si="741"/>
        <v>-2.1360091273748365</v>
      </c>
      <c r="H1099" s="52">
        <f t="shared" si="742"/>
        <v>0.65653179552973939</v>
      </c>
      <c r="I1099" s="52">
        <f t="shared" si="743"/>
        <v>10</v>
      </c>
      <c r="J1099" s="52">
        <f t="shared" si="744"/>
        <v>-123</v>
      </c>
      <c r="K1099" s="52">
        <f t="shared" si="745"/>
        <v>1.0745852578188941E-2</v>
      </c>
      <c r="L1099" s="52">
        <f t="shared" si="746"/>
        <v>8.5117752780760128E-3</v>
      </c>
      <c r="M1099" s="52">
        <f t="shared" si="747"/>
        <v>8.5119808472885385E-3</v>
      </c>
      <c r="N1099" s="52">
        <f t="shared" si="748"/>
        <v>2.7915568879377517E-5</v>
      </c>
      <c r="O1099" s="52">
        <f t="shared" si="726"/>
        <v>6383551.0944063105</v>
      </c>
      <c r="P1099" s="52">
        <f t="shared" si="727"/>
        <v>1.5319126626148934E-7</v>
      </c>
      <c r="Q1099" s="52">
        <f t="shared" si="749"/>
        <v>0.96697036332695085</v>
      </c>
      <c r="R1099" s="52">
        <f t="shared" si="750"/>
        <v>0.60672015468791984</v>
      </c>
      <c r="S1099" s="52">
        <f t="shared" si="751"/>
        <v>1.1400169771932149</v>
      </c>
      <c r="T1099" s="52">
        <f t="shared" si="752"/>
        <v>1.0066927715668912</v>
      </c>
      <c r="U1099" s="52">
        <f t="shared" si="753"/>
        <v>1.804715676943532</v>
      </c>
      <c r="V1099" s="52">
        <f t="shared" si="759"/>
        <v>5.0546225567071803E-3</v>
      </c>
      <c r="W1099" s="52">
        <f t="shared" si="754"/>
        <v>4.2582015317955055E-5</v>
      </c>
      <c r="X1099" s="52">
        <f t="shared" si="755"/>
        <v>1.6740578955036711E-7</v>
      </c>
      <c r="Y1099" s="52">
        <f t="shared" si="728"/>
        <v>4163266.3851112458</v>
      </c>
      <c r="Z1099" s="38" t="str">
        <f t="shared" si="756"/>
        <v>S</v>
      </c>
      <c r="AA1099" s="38" t="str">
        <f t="shared" si="757"/>
        <v>S</v>
      </c>
      <c r="AB1099" s="38" t="str">
        <f t="shared" si="758"/>
        <v>U</v>
      </c>
      <c r="AC1099" s="50">
        <f t="shared" si="725"/>
        <v>554336.66742790851</v>
      </c>
      <c r="AD1099" s="50">
        <f t="shared" si="729"/>
        <v>4163444.5855988157</v>
      </c>
      <c r="AE1099" s="51">
        <f t="shared" si="730"/>
        <v>10</v>
      </c>
      <c r="AF1099" s="51" t="str">
        <f t="shared" si="731"/>
        <v>S</v>
      </c>
      <c r="AG1099" s="40">
        <f t="shared" si="732"/>
        <v>-122</v>
      </c>
      <c r="AH1099" s="41">
        <f t="shared" si="733"/>
        <v>-23</v>
      </c>
      <c r="AI1099" s="42">
        <f t="shared" si="734"/>
        <v>-3.5089999999999999</v>
      </c>
      <c r="AJ1099" s="40">
        <f t="shared" si="735"/>
        <v>37</v>
      </c>
      <c r="AK1099" s="41">
        <f t="shared" si="736"/>
        <v>36</v>
      </c>
      <c r="AL1099" s="42">
        <f t="shared" si="737"/>
        <v>59.404000000000003</v>
      </c>
      <c r="AM1099" s="43" t="str">
        <f t="shared" si="738"/>
        <v>-37º -36' -59,404" S</v>
      </c>
      <c r="AN1099" s="43" t="str">
        <f t="shared" si="739"/>
        <v>122º 23' 3,509" W</v>
      </c>
      <c r="AO1099" s="43" t="str">
        <f t="shared" si="740"/>
        <v>10 S 554337 4163445</v>
      </c>
    </row>
    <row r="1100" spans="5:41" x14ac:dyDescent="0.25">
      <c r="E1100" s="53">
        <v>37.632961000000002</v>
      </c>
      <c r="F1100" s="53">
        <v>-122.41743700000001</v>
      </c>
      <c r="G1100" s="52">
        <f t="shared" si="741"/>
        <v>-2.1365873375027298</v>
      </c>
      <c r="H1100" s="52">
        <f t="shared" si="742"/>
        <v>0.6568190767246177</v>
      </c>
      <c r="I1100" s="52">
        <f t="shared" si="743"/>
        <v>10</v>
      </c>
      <c r="J1100" s="52">
        <f t="shared" si="744"/>
        <v>-123</v>
      </c>
      <c r="K1100" s="52">
        <f t="shared" si="745"/>
        <v>1.0167642450295666E-2</v>
      </c>
      <c r="L1100" s="52">
        <f t="shared" si="746"/>
        <v>8.0520088650836291E-3</v>
      </c>
      <c r="M1100" s="52">
        <f t="shared" si="747"/>
        <v>8.0521828887736725E-3</v>
      </c>
      <c r="N1100" s="52">
        <f t="shared" si="748"/>
        <v>2.4995955302031803E-5</v>
      </c>
      <c r="O1100" s="52">
        <f t="shared" si="726"/>
        <v>6383557.0452840934</v>
      </c>
      <c r="P1100" s="52">
        <f t="shared" si="727"/>
        <v>1.3702747539515315E-7</v>
      </c>
      <c r="Q1100" s="52">
        <f t="shared" si="749"/>
        <v>0.96711665324600748</v>
      </c>
      <c r="R1100" s="52">
        <f t="shared" si="750"/>
        <v>0.60654326549360871</v>
      </c>
      <c r="S1100" s="52">
        <f t="shared" si="751"/>
        <v>1.1403774033476215</v>
      </c>
      <c r="T1100" s="52">
        <f t="shared" si="752"/>
        <v>1.0069188688841182</v>
      </c>
      <c r="U1100" s="52">
        <f t="shared" si="753"/>
        <v>1.8049993411397496</v>
      </c>
      <c r="V1100" s="52">
        <f t="shared" si="759"/>
        <v>5.0546225567071803E-3</v>
      </c>
      <c r="W1100" s="52">
        <f t="shared" si="754"/>
        <v>4.2582015317955055E-5</v>
      </c>
      <c r="X1100" s="52">
        <f t="shared" si="755"/>
        <v>1.6740578955036711E-7</v>
      </c>
      <c r="Y1100" s="52">
        <f t="shared" si="728"/>
        <v>4165092.539674052</v>
      </c>
      <c r="Z1100" s="38" t="str">
        <f t="shared" si="756"/>
        <v>S</v>
      </c>
      <c r="AA1100" s="38" t="str">
        <f t="shared" si="757"/>
        <v>S</v>
      </c>
      <c r="AB1100" s="38" t="str">
        <f t="shared" si="758"/>
        <v>U</v>
      </c>
      <c r="AC1100" s="50">
        <f t="shared" si="725"/>
        <v>551401.57115735626</v>
      </c>
      <c r="AD1100" s="50">
        <f t="shared" si="729"/>
        <v>4165252.1028024885</v>
      </c>
      <c r="AE1100" s="51">
        <f t="shared" si="730"/>
        <v>10</v>
      </c>
      <c r="AF1100" s="51" t="str">
        <f t="shared" si="731"/>
        <v>S</v>
      </c>
      <c r="AG1100" s="40">
        <f t="shared" si="732"/>
        <v>-122</v>
      </c>
      <c r="AH1100" s="41">
        <f t="shared" si="733"/>
        <v>-25</v>
      </c>
      <c r="AI1100" s="42">
        <f t="shared" si="734"/>
        <v>-2.7730000000000001</v>
      </c>
      <c r="AJ1100" s="40">
        <f t="shared" si="735"/>
        <v>37</v>
      </c>
      <c r="AK1100" s="41">
        <f t="shared" si="736"/>
        <v>37</v>
      </c>
      <c r="AL1100" s="42">
        <f t="shared" si="737"/>
        <v>58.66</v>
      </c>
      <c r="AM1100" s="43" t="str">
        <f t="shared" si="738"/>
        <v>-37º -37' -58,66" S</v>
      </c>
      <c r="AN1100" s="43" t="str">
        <f t="shared" si="739"/>
        <v>122º 25' 2,773" W</v>
      </c>
      <c r="AO1100" s="43" t="str">
        <f t="shared" si="740"/>
        <v>10 S 551402 4165252</v>
      </c>
    </row>
    <row r="1101" spans="5:41" x14ac:dyDescent="0.25">
      <c r="E1101" s="53">
        <v>37.615127999999999</v>
      </c>
      <c r="F1101" s="53">
        <v>-122.387186</v>
      </c>
      <c r="G1101" s="52">
        <f t="shared" si="741"/>
        <v>-2.136059357950709</v>
      </c>
      <c r="H1101" s="52">
        <f t="shared" si="742"/>
        <v>0.65650783215910957</v>
      </c>
      <c r="I1101" s="52">
        <f t="shared" si="743"/>
        <v>10</v>
      </c>
      <c r="J1101" s="52">
        <f t="shared" si="744"/>
        <v>-123</v>
      </c>
      <c r="K1101" s="52">
        <f t="shared" si="745"/>
        <v>1.0695622002316441E-2</v>
      </c>
      <c r="L1101" s="52">
        <f t="shared" si="746"/>
        <v>8.472145662885202E-3</v>
      </c>
      <c r="M1101" s="52">
        <f t="shared" si="747"/>
        <v>8.4723483740604018E-3</v>
      </c>
      <c r="N1101" s="52">
        <f t="shared" si="748"/>
        <v>2.7654844691138436E-5</v>
      </c>
      <c r="O1101" s="52">
        <f t="shared" si="726"/>
        <v>6383550.5980592268</v>
      </c>
      <c r="P1101" s="52">
        <f t="shared" si="727"/>
        <v>1.5177365022937887E-7</v>
      </c>
      <c r="Q1101" s="52">
        <f t="shared" si="749"/>
        <v>0.96695814622532383</v>
      </c>
      <c r="R1101" s="52">
        <f t="shared" si="750"/>
        <v>0.60673489522187718</v>
      </c>
      <c r="S1101" s="52">
        <f t="shared" si="751"/>
        <v>1.1399869052717715</v>
      </c>
      <c r="T1101" s="52">
        <f t="shared" si="752"/>
        <v>1.0066739027592979</v>
      </c>
      <c r="U1101" s="52">
        <f t="shared" si="753"/>
        <v>1.8046919982503893</v>
      </c>
      <c r="V1101" s="52">
        <f t="shared" si="759"/>
        <v>5.0546225567071803E-3</v>
      </c>
      <c r="W1101" s="52">
        <f t="shared" si="754"/>
        <v>4.2582015317955055E-5</v>
      </c>
      <c r="X1101" s="52">
        <f t="shared" si="755"/>
        <v>1.6740578955036711E-7</v>
      </c>
      <c r="Y1101" s="52">
        <f t="shared" si="728"/>
        <v>4163114.0578684546</v>
      </c>
      <c r="Z1101" s="38" t="str">
        <f t="shared" si="756"/>
        <v>S</v>
      </c>
      <c r="AA1101" s="38" t="str">
        <f t="shared" si="757"/>
        <v>S</v>
      </c>
      <c r="AB1101" s="38" t="str">
        <f t="shared" si="758"/>
        <v>U</v>
      </c>
      <c r="AC1101" s="50">
        <f t="shared" si="725"/>
        <v>554083.66726635781</v>
      </c>
      <c r="AD1101" s="50">
        <f t="shared" si="729"/>
        <v>4163290.5939956154</v>
      </c>
      <c r="AE1101" s="51">
        <f t="shared" si="730"/>
        <v>10</v>
      </c>
      <c r="AF1101" s="51" t="str">
        <f t="shared" si="731"/>
        <v>S</v>
      </c>
      <c r="AG1101" s="40">
        <f t="shared" si="732"/>
        <v>-122</v>
      </c>
      <c r="AH1101" s="41">
        <f t="shared" si="733"/>
        <v>-23</v>
      </c>
      <c r="AI1101" s="42">
        <f t="shared" si="734"/>
        <v>-13.87</v>
      </c>
      <c r="AJ1101" s="40">
        <f t="shared" si="735"/>
        <v>37</v>
      </c>
      <c r="AK1101" s="41">
        <f t="shared" si="736"/>
        <v>36</v>
      </c>
      <c r="AL1101" s="42">
        <f t="shared" si="737"/>
        <v>54.460999999999999</v>
      </c>
      <c r="AM1101" s="43" t="str">
        <f t="shared" si="738"/>
        <v>-37º -36' -54,461" S</v>
      </c>
      <c r="AN1101" s="43" t="str">
        <f t="shared" si="739"/>
        <v>122º 23' 13,87" W</v>
      </c>
      <c r="AO1101" s="43" t="str">
        <f t="shared" si="740"/>
        <v>10 S 554084 4163291</v>
      </c>
    </row>
    <row r="1102" spans="5:41" x14ac:dyDescent="0.25">
      <c r="E1102" s="53">
        <v>37.698898</v>
      </c>
      <c r="F1102" s="53">
        <v>-122.475731</v>
      </c>
      <c r="G1102" s="52">
        <f t="shared" si="741"/>
        <v>-2.1376047597368872</v>
      </c>
      <c r="H1102" s="52">
        <f t="shared" si="742"/>
        <v>0.65796989447350518</v>
      </c>
      <c r="I1102" s="52">
        <f t="shared" si="743"/>
        <v>10</v>
      </c>
      <c r="J1102" s="52">
        <f t="shared" si="744"/>
        <v>-123</v>
      </c>
      <c r="K1102" s="52">
        <f t="shared" si="745"/>
        <v>9.1502202161382051E-3</v>
      </c>
      <c r="L1102" s="52">
        <f t="shared" si="746"/>
        <v>7.2398761595002456E-3</v>
      </c>
      <c r="M1102" s="52">
        <f t="shared" si="747"/>
        <v>7.2400026581286485E-3</v>
      </c>
      <c r="N1102" s="52">
        <f t="shared" si="748"/>
        <v>2.0255919295331104E-5</v>
      </c>
      <c r="O1102" s="52">
        <f t="shared" si="726"/>
        <v>6383580.8930276865</v>
      </c>
      <c r="P1102" s="52">
        <f t="shared" si="727"/>
        <v>1.1058245480415715E-7</v>
      </c>
      <c r="Q1102" s="52">
        <f t="shared" si="749"/>
        <v>0.96769947339970752</v>
      </c>
      <c r="R1102" s="52">
        <f t="shared" si="750"/>
        <v>0.60583144049510051</v>
      </c>
      <c r="S1102" s="52">
        <f t="shared" si="751"/>
        <v>1.1418196311733588</v>
      </c>
      <c r="T1102" s="52">
        <f t="shared" si="752"/>
        <v>1.0078225835037942</v>
      </c>
      <c r="U1102" s="52">
        <f t="shared" si="753"/>
        <v>1.8061318949763674</v>
      </c>
      <c r="V1102" s="52">
        <f t="shared" si="759"/>
        <v>5.0546225567071803E-3</v>
      </c>
      <c r="W1102" s="52">
        <f t="shared" si="754"/>
        <v>4.2582015317955055E-5</v>
      </c>
      <c r="X1102" s="52">
        <f t="shared" si="755"/>
        <v>1.6740578955036711E-7</v>
      </c>
      <c r="Y1102" s="52">
        <f t="shared" si="728"/>
        <v>4172407.9708083249</v>
      </c>
      <c r="Z1102" s="38" t="str">
        <f t="shared" si="756"/>
        <v>S</v>
      </c>
      <c r="AA1102" s="38" t="str">
        <f t="shared" si="757"/>
        <v>S</v>
      </c>
      <c r="AB1102" s="38" t="str">
        <f t="shared" si="758"/>
        <v>U</v>
      </c>
      <c r="AC1102" s="50">
        <f t="shared" si="725"/>
        <v>546217.14433750138</v>
      </c>
      <c r="AD1102" s="50">
        <f t="shared" si="729"/>
        <v>4172537.276122008</v>
      </c>
      <c r="AE1102" s="51">
        <f t="shared" si="730"/>
        <v>10</v>
      </c>
      <c r="AF1102" s="51" t="str">
        <f t="shared" si="731"/>
        <v>S</v>
      </c>
      <c r="AG1102" s="40">
        <f t="shared" si="732"/>
        <v>-122</v>
      </c>
      <c r="AH1102" s="41">
        <f t="shared" si="733"/>
        <v>-28</v>
      </c>
      <c r="AI1102" s="42">
        <f t="shared" si="734"/>
        <v>-32.631999999999998</v>
      </c>
      <c r="AJ1102" s="40">
        <f t="shared" si="735"/>
        <v>37</v>
      </c>
      <c r="AK1102" s="41">
        <f t="shared" si="736"/>
        <v>41</v>
      </c>
      <c r="AL1102" s="42">
        <f t="shared" si="737"/>
        <v>56.033000000000001</v>
      </c>
      <c r="AM1102" s="43" t="str">
        <f t="shared" si="738"/>
        <v>-37º -41' -56,033" S</v>
      </c>
      <c r="AN1102" s="43" t="str">
        <f t="shared" si="739"/>
        <v>122º 28' 32,632" W</v>
      </c>
      <c r="AO1102" s="43" t="str">
        <f t="shared" si="740"/>
        <v>10 S 546217 4172537</v>
      </c>
    </row>
    <row r="1103" spans="5:41" x14ac:dyDescent="0.25">
      <c r="E1103" s="53">
        <v>37.601394999999997</v>
      </c>
      <c r="F1103" s="53">
        <v>-122.37568400000001</v>
      </c>
      <c r="G1103" s="52">
        <f t="shared" si="741"/>
        <v>-2.1358586101801444</v>
      </c>
      <c r="H1103" s="52">
        <f t="shared" si="742"/>
        <v>0.65626814609293316</v>
      </c>
      <c r="I1103" s="52">
        <f t="shared" si="743"/>
        <v>10</v>
      </c>
      <c r="J1103" s="52">
        <f t="shared" si="744"/>
        <v>-123</v>
      </c>
      <c r="K1103" s="52">
        <f t="shared" si="745"/>
        <v>1.0896369772880998E-2</v>
      </c>
      <c r="L1103" s="52">
        <f t="shared" si="746"/>
        <v>8.6327482172599002E-3</v>
      </c>
      <c r="M1103" s="52">
        <f t="shared" si="747"/>
        <v>8.6329626768089918E-3</v>
      </c>
      <c r="N1103" s="52">
        <f t="shared" si="748"/>
        <v>2.869910119074337E-5</v>
      </c>
      <c r="O1103" s="52">
        <f t="shared" si="726"/>
        <v>6383545.6338555254</v>
      </c>
      <c r="P1103" s="52">
        <f t="shared" si="727"/>
        <v>1.576408871140881E-7</v>
      </c>
      <c r="Q1103" s="52">
        <f t="shared" si="749"/>
        <v>0.96683582630920806</v>
      </c>
      <c r="R1103" s="52">
        <f t="shared" si="750"/>
        <v>0.60688220932374237</v>
      </c>
      <c r="S1103" s="52">
        <f t="shared" si="751"/>
        <v>1.1396860592475373</v>
      </c>
      <c r="T1103" s="52">
        <f t="shared" si="752"/>
        <v>1.0064850967665886</v>
      </c>
      <c r="U1103" s="52">
        <f t="shared" si="753"/>
        <v>1.8044550152064633</v>
      </c>
      <c r="V1103" s="52">
        <f t="shared" si="759"/>
        <v>5.0546225567071803E-3</v>
      </c>
      <c r="W1103" s="52">
        <f t="shared" si="754"/>
        <v>4.2582015317955055E-5</v>
      </c>
      <c r="X1103" s="52">
        <f t="shared" si="755"/>
        <v>1.6740578955036711E-7</v>
      </c>
      <c r="Y1103" s="52">
        <f t="shared" si="728"/>
        <v>4161590.4545610691</v>
      </c>
      <c r="Z1103" s="38" t="str">
        <f t="shared" si="756"/>
        <v>S</v>
      </c>
      <c r="AA1103" s="38" t="str">
        <f t="shared" si="757"/>
        <v>S</v>
      </c>
      <c r="AB1103" s="38" t="str">
        <f t="shared" si="758"/>
        <v>U</v>
      </c>
      <c r="AC1103" s="50">
        <f t="shared" si="725"/>
        <v>555108.91409858759</v>
      </c>
      <c r="AD1103" s="50">
        <f t="shared" si="729"/>
        <v>4161773.6566120512</v>
      </c>
      <c r="AE1103" s="51">
        <f t="shared" si="730"/>
        <v>10</v>
      </c>
      <c r="AF1103" s="51" t="str">
        <f t="shared" si="731"/>
        <v>S</v>
      </c>
      <c r="AG1103" s="40">
        <f t="shared" si="732"/>
        <v>-122</v>
      </c>
      <c r="AH1103" s="41">
        <f t="shared" si="733"/>
        <v>-22</v>
      </c>
      <c r="AI1103" s="42">
        <f t="shared" si="734"/>
        <v>-32.462000000000003</v>
      </c>
      <c r="AJ1103" s="40">
        <f t="shared" si="735"/>
        <v>37</v>
      </c>
      <c r="AK1103" s="41">
        <f t="shared" si="736"/>
        <v>36</v>
      </c>
      <c r="AL1103" s="42">
        <f t="shared" si="737"/>
        <v>5.0220000000000002</v>
      </c>
      <c r="AM1103" s="43" t="str">
        <f t="shared" si="738"/>
        <v>-37º -36' -5,022" S</v>
      </c>
      <c r="AN1103" s="43" t="str">
        <f t="shared" si="739"/>
        <v>122º 22' 32,462" W</v>
      </c>
      <c r="AO1103" s="43" t="str">
        <f t="shared" si="740"/>
        <v>10 S 555109 4161774</v>
      </c>
    </row>
    <row r="1104" spans="5:41" x14ac:dyDescent="0.25">
      <c r="E1104" s="53">
        <v>37.602794000000003</v>
      </c>
      <c r="F1104" s="53">
        <v>-122.39112900000001</v>
      </c>
      <c r="G1104" s="52">
        <f t="shared" si="741"/>
        <v>-2.136128176283115</v>
      </c>
      <c r="H1104" s="52">
        <f t="shared" si="742"/>
        <v>0.65629256324916874</v>
      </c>
      <c r="I1104" s="52">
        <f t="shared" si="743"/>
        <v>10</v>
      </c>
      <c r="J1104" s="52">
        <f t="shared" si="744"/>
        <v>-123</v>
      </c>
      <c r="K1104" s="52">
        <f t="shared" si="745"/>
        <v>1.0626803669910423E-2</v>
      </c>
      <c r="L1104" s="52">
        <f t="shared" si="746"/>
        <v>8.419031835005213E-3</v>
      </c>
      <c r="M1104" s="52">
        <f t="shared" si="747"/>
        <v>8.4192307573962618E-3</v>
      </c>
      <c r="N1104" s="52">
        <f t="shared" si="748"/>
        <v>2.729700281611791E-5</v>
      </c>
      <c r="O1104" s="52">
        <f t="shared" si="726"/>
        <v>6383546.1395366639</v>
      </c>
      <c r="P1104" s="52">
        <f t="shared" si="727"/>
        <v>1.4992623519900049E-7</v>
      </c>
      <c r="Q1104" s="52">
        <f t="shared" si="749"/>
        <v>0.96684829737522204</v>
      </c>
      <c r="R1104" s="52">
        <f t="shared" si="750"/>
        <v>0.60686721249989151</v>
      </c>
      <c r="S1104" s="52">
        <f t="shared" si="751"/>
        <v>1.1397167119367797</v>
      </c>
      <c r="T1104" s="52">
        <f t="shared" si="752"/>
        <v>1.0065043370775577</v>
      </c>
      <c r="U1104" s="52">
        <f t="shared" si="753"/>
        <v>1.8044791690132174</v>
      </c>
      <c r="V1104" s="52">
        <f t="shared" si="759"/>
        <v>5.0546225567071803E-3</v>
      </c>
      <c r="W1104" s="52">
        <f t="shared" si="754"/>
        <v>4.2582015317955055E-5</v>
      </c>
      <c r="X1104" s="52">
        <f t="shared" si="755"/>
        <v>1.6740578955036711E-7</v>
      </c>
      <c r="Y1104" s="52">
        <f t="shared" si="728"/>
        <v>4161745.6660075109</v>
      </c>
      <c r="Z1104" s="38" t="str">
        <f t="shared" si="756"/>
        <v>S</v>
      </c>
      <c r="AA1104" s="38" t="str">
        <f t="shared" si="757"/>
        <v>S</v>
      </c>
      <c r="AB1104" s="38" t="str">
        <f t="shared" si="758"/>
        <v>U</v>
      </c>
      <c r="AC1104" s="50">
        <f t="shared" si="725"/>
        <v>553744.55068515113</v>
      </c>
      <c r="AD1104" s="50">
        <f t="shared" si="729"/>
        <v>4161919.9177105837</v>
      </c>
      <c r="AE1104" s="51">
        <f t="shared" si="730"/>
        <v>10</v>
      </c>
      <c r="AF1104" s="51" t="str">
        <f t="shared" si="731"/>
        <v>S</v>
      </c>
      <c r="AG1104" s="40">
        <f t="shared" si="732"/>
        <v>-122</v>
      </c>
      <c r="AH1104" s="41">
        <f t="shared" si="733"/>
        <v>-23</v>
      </c>
      <c r="AI1104" s="42">
        <f t="shared" si="734"/>
        <v>-28.064</v>
      </c>
      <c r="AJ1104" s="40">
        <f t="shared" si="735"/>
        <v>37</v>
      </c>
      <c r="AK1104" s="41">
        <f t="shared" si="736"/>
        <v>36</v>
      </c>
      <c r="AL1104" s="42">
        <f t="shared" si="737"/>
        <v>10.058</v>
      </c>
      <c r="AM1104" s="43" t="str">
        <f t="shared" si="738"/>
        <v>-37º -36' -10,058" S</v>
      </c>
      <c r="AN1104" s="43" t="str">
        <f t="shared" si="739"/>
        <v>122º 23' 28,064" W</v>
      </c>
      <c r="AO1104" s="43" t="str">
        <f t="shared" si="740"/>
        <v>10 S 553745 4161920</v>
      </c>
    </row>
    <row r="1105" spans="5:41" x14ac:dyDescent="0.25">
      <c r="E1105" s="53">
        <v>37.654285999999999</v>
      </c>
      <c r="F1105" s="53">
        <v>-122.41212</v>
      </c>
      <c r="G1105" s="52">
        <f t="shared" si="741"/>
        <v>-2.1364945383464011</v>
      </c>
      <c r="H1105" s="52">
        <f t="shared" si="742"/>
        <v>0.65719126818760554</v>
      </c>
      <c r="I1105" s="52">
        <f t="shared" si="743"/>
        <v>10</v>
      </c>
      <c r="J1105" s="52">
        <f t="shared" si="744"/>
        <v>-123</v>
      </c>
      <c r="K1105" s="52">
        <f t="shared" si="745"/>
        <v>1.0260441606624315E-2</v>
      </c>
      <c r="L1105" s="52">
        <f t="shared" si="746"/>
        <v>8.1231639429254748E-3</v>
      </c>
      <c r="M1105" s="52">
        <f t="shared" si="747"/>
        <v>8.1233426211363771E-3</v>
      </c>
      <c r="N1105" s="52">
        <f t="shared" si="748"/>
        <v>2.5459295614593813E-5</v>
      </c>
      <c r="O1105" s="52">
        <f t="shared" si="726"/>
        <v>6383564.7563947644</v>
      </c>
      <c r="P1105" s="52">
        <f t="shared" si="727"/>
        <v>1.3938004004091548E-7</v>
      </c>
      <c r="Q1105" s="52">
        <f t="shared" si="749"/>
        <v>0.96730570658108372</v>
      </c>
      <c r="R1105" s="52">
        <f t="shared" si="750"/>
        <v>0.60631361521621407</v>
      </c>
      <c r="S1105" s="52">
        <f t="shared" si="751"/>
        <v>1.1408441214781475</v>
      </c>
      <c r="T1105" s="52">
        <f t="shared" si="752"/>
        <v>1.007211494912664</v>
      </c>
      <c r="U1105" s="52">
        <f t="shared" si="753"/>
        <v>1.8053662863657187</v>
      </c>
      <c r="V1105" s="52">
        <f t="shared" si="759"/>
        <v>5.0546225567071803E-3</v>
      </c>
      <c r="W1105" s="52">
        <f t="shared" si="754"/>
        <v>4.2582015317955055E-5</v>
      </c>
      <c r="X1105" s="52">
        <f t="shared" si="755"/>
        <v>1.6740578955036711E-7</v>
      </c>
      <c r="Y1105" s="52">
        <f t="shared" si="728"/>
        <v>4167458.4492164664</v>
      </c>
      <c r="Z1105" s="38" t="str">
        <f t="shared" si="756"/>
        <v>S</v>
      </c>
      <c r="AA1105" s="38" t="str">
        <f t="shared" si="757"/>
        <v>S</v>
      </c>
      <c r="AB1105" s="38" t="str">
        <f t="shared" si="758"/>
        <v>U</v>
      </c>
      <c r="AC1105" s="50">
        <f t="shared" si="725"/>
        <v>551855.88606963074</v>
      </c>
      <c r="AD1105" s="50">
        <f t="shared" si="729"/>
        <v>4167620.9703013264</v>
      </c>
      <c r="AE1105" s="51">
        <f t="shared" si="730"/>
        <v>10</v>
      </c>
      <c r="AF1105" s="51" t="str">
        <f t="shared" si="731"/>
        <v>S</v>
      </c>
      <c r="AG1105" s="40">
        <f t="shared" si="732"/>
        <v>-122</v>
      </c>
      <c r="AH1105" s="41">
        <f t="shared" si="733"/>
        <v>-24</v>
      </c>
      <c r="AI1105" s="42">
        <f t="shared" si="734"/>
        <v>-43.631999999999998</v>
      </c>
      <c r="AJ1105" s="40">
        <f t="shared" si="735"/>
        <v>37</v>
      </c>
      <c r="AK1105" s="41">
        <f t="shared" si="736"/>
        <v>39</v>
      </c>
      <c r="AL1105" s="42">
        <f t="shared" si="737"/>
        <v>15.43</v>
      </c>
      <c r="AM1105" s="43" t="str">
        <f t="shared" si="738"/>
        <v>-37º -39' -15,43" S</v>
      </c>
      <c r="AN1105" s="43" t="str">
        <f t="shared" si="739"/>
        <v>122º 24' 43,632" W</v>
      </c>
      <c r="AO1105" s="43" t="str">
        <f t="shared" si="740"/>
        <v>10 S 551856 4167621</v>
      </c>
    </row>
    <row r="1106" spans="5:41" x14ac:dyDescent="0.25">
      <c r="E1106" s="53">
        <v>37.617874</v>
      </c>
      <c r="F1106" s="53">
        <v>-122.385178</v>
      </c>
      <c r="G1106" s="52">
        <f t="shared" si="741"/>
        <v>-2.1360243117393289</v>
      </c>
      <c r="H1106" s="52">
        <f t="shared" si="742"/>
        <v>0.65655575890036932</v>
      </c>
      <c r="I1106" s="52">
        <f t="shared" si="743"/>
        <v>10</v>
      </c>
      <c r="J1106" s="52">
        <f t="shared" si="744"/>
        <v>-123</v>
      </c>
      <c r="K1106" s="52">
        <f t="shared" si="745"/>
        <v>1.0730668213696504E-2</v>
      </c>
      <c r="L1106" s="52">
        <f t="shared" si="746"/>
        <v>8.4995912728540145E-3</v>
      </c>
      <c r="M1106" s="52">
        <f t="shared" si="747"/>
        <v>8.4997959605306612E-3</v>
      </c>
      <c r="N1106" s="52">
        <f t="shared" si="748"/>
        <v>2.7837082261839008E-5</v>
      </c>
      <c r="O1106" s="52">
        <f t="shared" si="726"/>
        <v>6383551.5907597803</v>
      </c>
      <c r="P1106" s="52">
        <f t="shared" si="727"/>
        <v>1.5274735279328324E-7</v>
      </c>
      <c r="Q1106" s="52">
        <f t="shared" si="749"/>
        <v>0.96698257820747358</v>
      </c>
      <c r="R1106" s="52">
        <f t="shared" si="750"/>
        <v>0.60670541191114102</v>
      </c>
      <c r="S1106" s="52">
        <f t="shared" si="751"/>
        <v>1.1400470480041061</v>
      </c>
      <c r="T1106" s="52">
        <f t="shared" si="752"/>
        <v>1.0067116389808648</v>
      </c>
      <c r="U1106" s="52">
        <f t="shared" si="753"/>
        <v>1.8047393530134175</v>
      </c>
      <c r="V1106" s="52">
        <f t="shared" si="759"/>
        <v>5.0546225567071803E-3</v>
      </c>
      <c r="W1106" s="52">
        <f t="shared" si="754"/>
        <v>4.2582015317955055E-5</v>
      </c>
      <c r="X1106" s="52">
        <f t="shared" si="755"/>
        <v>1.6740578955036711E-7</v>
      </c>
      <c r="Y1106" s="52">
        <f t="shared" si="728"/>
        <v>4163418.7123895697</v>
      </c>
      <c r="Z1106" s="38" t="str">
        <f t="shared" si="756"/>
        <v>S</v>
      </c>
      <c r="AA1106" s="38" t="str">
        <f t="shared" si="757"/>
        <v>S</v>
      </c>
      <c r="AB1106" s="38" t="str">
        <f t="shared" si="758"/>
        <v>U</v>
      </c>
      <c r="AC1106" s="50">
        <f t="shared" si="725"/>
        <v>554258.88878761278</v>
      </c>
      <c r="AD1106" s="50">
        <f t="shared" si="729"/>
        <v>4163596.4118674677</v>
      </c>
      <c r="AE1106" s="51">
        <f t="shared" si="730"/>
        <v>10</v>
      </c>
      <c r="AF1106" s="51" t="str">
        <f t="shared" si="731"/>
        <v>S</v>
      </c>
      <c r="AG1106" s="40">
        <f t="shared" si="732"/>
        <v>-122</v>
      </c>
      <c r="AH1106" s="41">
        <f t="shared" si="733"/>
        <v>-23</v>
      </c>
      <c r="AI1106" s="42">
        <f t="shared" si="734"/>
        <v>-6.641</v>
      </c>
      <c r="AJ1106" s="40">
        <f t="shared" si="735"/>
        <v>37</v>
      </c>
      <c r="AK1106" s="41">
        <f t="shared" si="736"/>
        <v>37</v>
      </c>
      <c r="AL1106" s="42">
        <f t="shared" si="737"/>
        <v>4.3460000000000001</v>
      </c>
      <c r="AM1106" s="43" t="str">
        <f t="shared" si="738"/>
        <v>-37º -37' -4,346" S</v>
      </c>
      <c r="AN1106" s="43" t="str">
        <f t="shared" si="739"/>
        <v>122º 23' 6,641" W</v>
      </c>
      <c r="AO1106" s="43" t="str">
        <f t="shared" si="740"/>
        <v>10 S 554259 4163596</v>
      </c>
    </row>
    <row r="1107" spans="5:41" x14ac:dyDescent="0.25">
      <c r="E1107" s="53">
        <v>37.674179000000002</v>
      </c>
      <c r="F1107" s="53">
        <v>-122.469775</v>
      </c>
      <c r="G1107" s="52">
        <f t="shared" si="741"/>
        <v>-2.1375008079266382</v>
      </c>
      <c r="H1107" s="52">
        <f t="shared" si="742"/>
        <v>0.6575384665357048</v>
      </c>
      <c r="I1107" s="52">
        <f t="shared" si="743"/>
        <v>10</v>
      </c>
      <c r="J1107" s="52">
        <f t="shared" si="744"/>
        <v>-123</v>
      </c>
      <c r="K1107" s="52">
        <f t="shared" si="745"/>
        <v>9.2541720263872307E-3</v>
      </c>
      <c r="L1107" s="52">
        <f t="shared" si="746"/>
        <v>7.3245637679032957E-3</v>
      </c>
      <c r="M1107" s="52">
        <f t="shared" si="747"/>
        <v>7.3246947578659693E-3</v>
      </c>
      <c r="N1107" s="52">
        <f t="shared" si="748"/>
        <v>2.0714115905318131E-5</v>
      </c>
      <c r="O1107" s="52">
        <f t="shared" si="726"/>
        <v>6383571.9510770328</v>
      </c>
      <c r="P1107" s="52">
        <f t="shared" si="727"/>
        <v>1.1326019988220929E-7</v>
      </c>
      <c r="Q1107" s="52">
        <f t="shared" si="749"/>
        <v>0.9674815815443879</v>
      </c>
      <c r="R1107" s="52">
        <f t="shared" si="750"/>
        <v>0.60609889952260398</v>
      </c>
      <c r="S1107" s="52">
        <f t="shared" si="751"/>
        <v>1.1412792573078987</v>
      </c>
      <c r="T1107" s="52">
        <f t="shared" si="752"/>
        <v>1.0074841678615751</v>
      </c>
      <c r="U1107" s="52">
        <f t="shared" si="753"/>
        <v>1.8057080212161463</v>
      </c>
      <c r="V1107" s="52">
        <f t="shared" si="759"/>
        <v>5.0546225567071803E-3</v>
      </c>
      <c r="W1107" s="52">
        <f t="shared" si="754"/>
        <v>4.2582015317955055E-5</v>
      </c>
      <c r="X1107" s="52">
        <f t="shared" si="755"/>
        <v>1.6740578955036711E-7</v>
      </c>
      <c r="Y1107" s="52">
        <f t="shared" si="728"/>
        <v>4169665.4927510577</v>
      </c>
      <c r="Z1107" s="38" t="str">
        <f t="shared" si="756"/>
        <v>S</v>
      </c>
      <c r="AA1107" s="38" t="str">
        <f t="shared" si="757"/>
        <v>S</v>
      </c>
      <c r="AB1107" s="38" t="str">
        <f t="shared" si="758"/>
        <v>U</v>
      </c>
      <c r="AC1107" s="50">
        <f t="shared" si="725"/>
        <v>546757.71777177695</v>
      </c>
      <c r="AD1107" s="50">
        <f t="shared" si="729"/>
        <v>4169797.7228153185</v>
      </c>
      <c r="AE1107" s="51">
        <f t="shared" si="730"/>
        <v>10</v>
      </c>
      <c r="AF1107" s="51" t="str">
        <f t="shared" si="731"/>
        <v>S</v>
      </c>
      <c r="AG1107" s="40">
        <f t="shared" si="732"/>
        <v>-122</v>
      </c>
      <c r="AH1107" s="41">
        <f t="shared" si="733"/>
        <v>-28</v>
      </c>
      <c r="AI1107" s="42">
        <f t="shared" si="734"/>
        <v>-11.19</v>
      </c>
      <c r="AJ1107" s="40">
        <f t="shared" si="735"/>
        <v>37</v>
      </c>
      <c r="AK1107" s="41">
        <f t="shared" si="736"/>
        <v>40</v>
      </c>
      <c r="AL1107" s="42">
        <f t="shared" si="737"/>
        <v>27.044</v>
      </c>
      <c r="AM1107" s="43" t="str">
        <f t="shared" si="738"/>
        <v>-37º -40' -27,044" S</v>
      </c>
      <c r="AN1107" s="43" t="str">
        <f t="shared" si="739"/>
        <v>122º 28' 11,19" W</v>
      </c>
      <c r="AO1107" s="43" t="str">
        <f t="shared" si="740"/>
        <v>10 S 546758 4169798</v>
      </c>
    </row>
    <row r="1108" spans="5:41" x14ac:dyDescent="0.25">
      <c r="E1108" s="53">
        <v>37.628328000000003</v>
      </c>
      <c r="F1108" s="53">
        <v>-122.40191900000001</v>
      </c>
      <c r="G1108" s="52">
        <f t="shared" si="741"/>
        <v>-2.1363164973094051</v>
      </c>
      <c r="H1108" s="52">
        <f t="shared" si="742"/>
        <v>0.65673821562037293</v>
      </c>
      <c r="I1108" s="52">
        <f t="shared" si="743"/>
        <v>10</v>
      </c>
      <c r="J1108" s="52">
        <f t="shared" si="744"/>
        <v>-123</v>
      </c>
      <c r="K1108" s="52">
        <f t="shared" si="745"/>
        <v>1.043848264362035E-2</v>
      </c>
      <c r="L1108" s="52">
        <f t="shared" si="746"/>
        <v>8.2670016109215472E-3</v>
      </c>
      <c r="M1108" s="52">
        <f t="shared" si="747"/>
        <v>8.2671899500781302E-3</v>
      </c>
      <c r="N1108" s="52">
        <f t="shared" si="748"/>
        <v>2.6344262087252268E-5</v>
      </c>
      <c r="O1108" s="52">
        <f t="shared" si="726"/>
        <v>6383555.3701964486</v>
      </c>
      <c r="P1108" s="52">
        <f t="shared" si="727"/>
        <v>1.4446091992594842E-7</v>
      </c>
      <c r="Q1108" s="52">
        <f t="shared" si="749"/>
        <v>0.96707550927161046</v>
      </c>
      <c r="R1108" s="52">
        <f t="shared" si="750"/>
        <v>0.6065930871139622</v>
      </c>
      <c r="S1108" s="52">
        <f t="shared" si="751"/>
        <v>1.1402759702561782</v>
      </c>
      <c r="T1108" s="52">
        <f t="shared" si="752"/>
        <v>1.0068552494706242</v>
      </c>
      <c r="U1108" s="52">
        <f t="shared" si="753"/>
        <v>1.8049195362216313</v>
      </c>
      <c r="V1108" s="52">
        <f t="shared" si="759"/>
        <v>5.0546225567071803E-3</v>
      </c>
      <c r="W1108" s="52">
        <f t="shared" si="754"/>
        <v>4.2582015317955055E-5</v>
      </c>
      <c r="X1108" s="52">
        <f t="shared" si="755"/>
        <v>1.6740578955036711E-7</v>
      </c>
      <c r="Y1108" s="52">
        <f t="shared" si="728"/>
        <v>4164578.5310112173</v>
      </c>
      <c r="Z1108" s="38" t="str">
        <f t="shared" si="756"/>
        <v>S</v>
      </c>
      <c r="AA1108" s="38" t="str">
        <f t="shared" si="757"/>
        <v>S</v>
      </c>
      <c r="AB1108" s="38" t="str">
        <f t="shared" si="758"/>
        <v>U</v>
      </c>
      <c r="AC1108" s="50">
        <f t="shared" si="725"/>
        <v>552774.06734351872</v>
      </c>
      <c r="AD1108" s="50">
        <f t="shared" si="729"/>
        <v>4164746.7010912322</v>
      </c>
      <c r="AE1108" s="51">
        <f t="shared" si="730"/>
        <v>10</v>
      </c>
      <c r="AF1108" s="51" t="str">
        <f t="shared" si="731"/>
        <v>S</v>
      </c>
      <c r="AG1108" s="40">
        <f t="shared" si="732"/>
        <v>-122</v>
      </c>
      <c r="AH1108" s="41">
        <f t="shared" si="733"/>
        <v>-24</v>
      </c>
      <c r="AI1108" s="42">
        <f t="shared" si="734"/>
        <v>-6.9080000000000004</v>
      </c>
      <c r="AJ1108" s="40">
        <f t="shared" si="735"/>
        <v>37</v>
      </c>
      <c r="AK1108" s="41">
        <f t="shared" si="736"/>
        <v>37</v>
      </c>
      <c r="AL1108" s="42">
        <f t="shared" si="737"/>
        <v>41.981000000000002</v>
      </c>
      <c r="AM1108" s="43" t="str">
        <f t="shared" si="738"/>
        <v>-37º -37' -41,981" S</v>
      </c>
      <c r="AN1108" s="43" t="str">
        <f t="shared" si="739"/>
        <v>122º 24' 6,908" W</v>
      </c>
      <c r="AO1108" s="43" t="str">
        <f t="shared" si="740"/>
        <v>10 S 552774 4164747</v>
      </c>
    </row>
    <row r="1109" spans="5:41" x14ac:dyDescent="0.25">
      <c r="E1109" s="53">
        <v>37.689593000000002</v>
      </c>
      <c r="F1109" s="53">
        <v>-122.39135400000001</v>
      </c>
      <c r="G1109" s="52">
        <f t="shared" si="741"/>
        <v>-2.136132103273932</v>
      </c>
      <c r="H1109" s="52">
        <f t="shared" si="742"/>
        <v>0.65780749158660723</v>
      </c>
      <c r="I1109" s="52">
        <f t="shared" si="743"/>
        <v>10</v>
      </c>
      <c r="J1109" s="52">
        <f t="shared" si="744"/>
        <v>-123</v>
      </c>
      <c r="K1109" s="52">
        <f t="shared" si="745"/>
        <v>1.0622876679093451E-2</v>
      </c>
      <c r="L1109" s="52">
        <f t="shared" si="746"/>
        <v>8.4060917194723073E-3</v>
      </c>
      <c r="M1109" s="52">
        <f t="shared" si="747"/>
        <v>8.4062897260108876E-3</v>
      </c>
      <c r="N1109" s="52">
        <f t="shared" si="748"/>
        <v>2.7298531154240635E-5</v>
      </c>
      <c r="O1109" s="52">
        <f t="shared" si="726"/>
        <v>6383577.5267587854</v>
      </c>
      <c r="P1109" s="52">
        <f t="shared" si="727"/>
        <v>1.4911676911777311E-7</v>
      </c>
      <c r="Q1109" s="52">
        <f t="shared" si="749"/>
        <v>0.96761753668182182</v>
      </c>
      <c r="R1109" s="52">
        <f t="shared" si="750"/>
        <v>0.60593220535783421</v>
      </c>
      <c r="S1109" s="52">
        <f t="shared" si="751"/>
        <v>1.1416162599275181</v>
      </c>
      <c r="T1109" s="52">
        <f t="shared" si="752"/>
        <v>1.0076952462850972</v>
      </c>
      <c r="U1109" s="52">
        <f t="shared" si="753"/>
        <v>1.8059724351935103</v>
      </c>
      <c r="V1109" s="52">
        <f t="shared" si="759"/>
        <v>5.0546225567071803E-3</v>
      </c>
      <c r="W1109" s="52">
        <f t="shared" si="754"/>
        <v>4.2582015317955055E-5</v>
      </c>
      <c r="X1109" s="52">
        <f t="shared" si="755"/>
        <v>1.6740578955036711E-7</v>
      </c>
      <c r="Y1109" s="52">
        <f t="shared" si="728"/>
        <v>4171375.6154639199</v>
      </c>
      <c r="Z1109" s="38" t="str">
        <f t="shared" si="756"/>
        <v>S</v>
      </c>
      <c r="AA1109" s="38" t="str">
        <f t="shared" si="757"/>
        <v>S</v>
      </c>
      <c r="AB1109" s="38" t="str">
        <f t="shared" si="758"/>
        <v>U</v>
      </c>
      <c r="AC1109" s="50">
        <f t="shared" si="725"/>
        <v>553662.20484569774</v>
      </c>
      <c r="AD1109" s="50">
        <f t="shared" si="729"/>
        <v>4171549.877779895</v>
      </c>
      <c r="AE1109" s="51">
        <f t="shared" si="730"/>
        <v>10</v>
      </c>
      <c r="AF1109" s="51" t="str">
        <f t="shared" si="731"/>
        <v>S</v>
      </c>
      <c r="AG1109" s="40">
        <f t="shared" si="732"/>
        <v>-122</v>
      </c>
      <c r="AH1109" s="41">
        <f t="shared" si="733"/>
        <v>-23</v>
      </c>
      <c r="AI1109" s="42">
        <f t="shared" si="734"/>
        <v>-28.873999999999999</v>
      </c>
      <c r="AJ1109" s="40">
        <f t="shared" si="735"/>
        <v>37</v>
      </c>
      <c r="AK1109" s="41">
        <f t="shared" si="736"/>
        <v>41</v>
      </c>
      <c r="AL1109" s="42">
        <f t="shared" si="737"/>
        <v>22.535</v>
      </c>
      <c r="AM1109" s="43" t="str">
        <f t="shared" si="738"/>
        <v>-37º -41' -22,535" S</v>
      </c>
      <c r="AN1109" s="43" t="str">
        <f t="shared" si="739"/>
        <v>122º 23' 28,874" W</v>
      </c>
      <c r="AO1109" s="43" t="str">
        <f t="shared" si="740"/>
        <v>10 S 553662 4171550</v>
      </c>
    </row>
    <row r="1110" spans="5:41" x14ac:dyDescent="0.25">
      <c r="E1110" s="53">
        <v>37.718732000000003</v>
      </c>
      <c r="F1110" s="53">
        <v>-122.359385</v>
      </c>
      <c r="G1110" s="52">
        <f t="shared" si="741"/>
        <v>-2.135574138965362</v>
      </c>
      <c r="H1110" s="52">
        <f t="shared" si="742"/>
        <v>0.6583160630773458</v>
      </c>
      <c r="I1110" s="52">
        <f t="shared" si="743"/>
        <v>10</v>
      </c>
      <c r="J1110" s="52">
        <f t="shared" si="744"/>
        <v>-123</v>
      </c>
      <c r="K1110" s="52">
        <f t="shared" si="745"/>
        <v>1.1180840987663476E-2</v>
      </c>
      <c r="L1110" s="52">
        <f t="shared" si="746"/>
        <v>8.84412438175999E-3</v>
      </c>
      <c r="M1110" s="52">
        <f t="shared" si="747"/>
        <v>8.8443549840699111E-3</v>
      </c>
      <c r="N1110" s="52">
        <f t="shared" si="748"/>
        <v>3.0249635010526355E-5</v>
      </c>
      <c r="O1110" s="52">
        <f t="shared" si="726"/>
        <v>6383588.0693399003</v>
      </c>
      <c r="P1110" s="52">
        <f t="shared" si="727"/>
        <v>1.6493341136252848E-7</v>
      </c>
      <c r="Q1110" s="52">
        <f t="shared" si="749"/>
        <v>0.96787378422938564</v>
      </c>
      <c r="R1110" s="52">
        <f t="shared" si="750"/>
        <v>0.60561631384424652</v>
      </c>
      <c r="S1110" s="52">
        <f t="shared" si="751"/>
        <v>1.1422529551920386</v>
      </c>
      <c r="T1110" s="52">
        <f t="shared" si="752"/>
        <v>1.0080937948550908</v>
      </c>
      <c r="U1110" s="52">
        <f t="shared" si="753"/>
        <v>1.8064713896531337</v>
      </c>
      <c r="V1110" s="52">
        <f t="shared" si="759"/>
        <v>5.0546225567071803E-3</v>
      </c>
      <c r="W1110" s="52">
        <f t="shared" si="754"/>
        <v>4.2582015317955055E-5</v>
      </c>
      <c r="X1110" s="52">
        <f t="shared" si="755"/>
        <v>1.6740578955036711E-7</v>
      </c>
      <c r="Y1110" s="52">
        <f t="shared" si="728"/>
        <v>4174608.4852225333</v>
      </c>
      <c r="Z1110" s="38" t="str">
        <f t="shared" si="756"/>
        <v>S</v>
      </c>
      <c r="AA1110" s="38" t="str">
        <f t="shared" si="757"/>
        <v>S</v>
      </c>
      <c r="AB1110" s="38" t="str">
        <f t="shared" si="758"/>
        <v>U</v>
      </c>
      <c r="AC1110" s="50">
        <f t="shared" si="725"/>
        <v>556458.72206129192</v>
      </c>
      <c r="AD1110" s="50">
        <f t="shared" si="729"/>
        <v>4174801.5864635371</v>
      </c>
      <c r="AE1110" s="51">
        <f t="shared" si="730"/>
        <v>10</v>
      </c>
      <c r="AF1110" s="51" t="str">
        <f t="shared" si="731"/>
        <v>S</v>
      </c>
      <c r="AG1110" s="40">
        <f t="shared" si="732"/>
        <v>-122</v>
      </c>
      <c r="AH1110" s="41">
        <f t="shared" si="733"/>
        <v>-21</v>
      </c>
      <c r="AI1110" s="42">
        <f t="shared" si="734"/>
        <v>-33.786000000000001</v>
      </c>
      <c r="AJ1110" s="40">
        <f t="shared" si="735"/>
        <v>37</v>
      </c>
      <c r="AK1110" s="41">
        <f t="shared" si="736"/>
        <v>43</v>
      </c>
      <c r="AL1110" s="42">
        <f t="shared" si="737"/>
        <v>7.4349999999999996</v>
      </c>
      <c r="AM1110" s="43" t="str">
        <f t="shared" si="738"/>
        <v>-37º -43' -7,435" S</v>
      </c>
      <c r="AN1110" s="43" t="str">
        <f t="shared" si="739"/>
        <v>122º 21' 33,786" W</v>
      </c>
      <c r="AO1110" s="43" t="str">
        <f t="shared" si="740"/>
        <v>10 S 556459 4174802</v>
      </c>
    </row>
    <row r="1111" spans="5:41" x14ac:dyDescent="0.25">
      <c r="E1111" s="53">
        <v>37.772185</v>
      </c>
      <c r="F1111" s="53">
        <v>-122.421549</v>
      </c>
      <c r="G1111" s="52">
        <f t="shared" si="741"/>
        <v>-2.1366591054415713</v>
      </c>
      <c r="H1111" s="52">
        <f t="shared" si="742"/>
        <v>0.65924899392241432</v>
      </c>
      <c r="I1111" s="52">
        <f t="shared" si="743"/>
        <v>10</v>
      </c>
      <c r="J1111" s="52">
        <f t="shared" si="744"/>
        <v>-123</v>
      </c>
      <c r="K1111" s="52">
        <f t="shared" si="745"/>
        <v>1.0095874511454106E-2</v>
      </c>
      <c r="L1111" s="52">
        <f t="shared" si="746"/>
        <v>7.9801733082329948E-3</v>
      </c>
      <c r="M1111" s="52">
        <f t="shared" si="747"/>
        <v>7.9803427156065927E-3</v>
      </c>
      <c r="N1111" s="52">
        <f t="shared" si="748"/>
        <v>2.4675528710105255E-5</v>
      </c>
      <c r="O1111" s="52">
        <f t="shared" si="726"/>
        <v>6383607.4161732038</v>
      </c>
      <c r="P1111" s="52">
        <f t="shared" si="727"/>
        <v>1.3408866635767839E-7</v>
      </c>
      <c r="Q1111" s="52">
        <f t="shared" si="749"/>
        <v>0.96834124498337859</v>
      </c>
      <c r="R1111" s="52">
        <f t="shared" si="750"/>
        <v>0.60503422843583676</v>
      </c>
      <c r="S1111" s="52">
        <f t="shared" si="751"/>
        <v>1.1434196164141035</v>
      </c>
      <c r="T1111" s="52">
        <f t="shared" si="752"/>
        <v>1.0088232694195369</v>
      </c>
      <c r="U1111" s="52">
        <f t="shared" si="753"/>
        <v>1.807383622309253</v>
      </c>
      <c r="V1111" s="52">
        <f t="shared" si="759"/>
        <v>5.0546225567071803E-3</v>
      </c>
      <c r="W1111" s="52">
        <f t="shared" si="754"/>
        <v>4.2582015317955055E-5</v>
      </c>
      <c r="X1111" s="52">
        <f t="shared" si="755"/>
        <v>1.6740578955036711E-7</v>
      </c>
      <c r="Y1111" s="52">
        <f t="shared" si="728"/>
        <v>4180538.9495777437</v>
      </c>
      <c r="Z1111" s="38" t="str">
        <f t="shared" si="756"/>
        <v>S</v>
      </c>
      <c r="AA1111" s="38" t="str">
        <f t="shared" si="757"/>
        <v>S</v>
      </c>
      <c r="AB1111" s="38" t="str">
        <f t="shared" si="758"/>
        <v>U</v>
      </c>
      <c r="AC1111" s="50">
        <f t="shared" si="725"/>
        <v>550943.37721992645</v>
      </c>
      <c r="AD1111" s="50">
        <f t="shared" si="729"/>
        <v>4180696.4684869368</v>
      </c>
      <c r="AE1111" s="51">
        <f t="shared" si="730"/>
        <v>10</v>
      </c>
      <c r="AF1111" s="51" t="str">
        <f t="shared" si="731"/>
        <v>S</v>
      </c>
      <c r="AG1111" s="40">
        <f t="shared" si="732"/>
        <v>-122</v>
      </c>
      <c r="AH1111" s="41">
        <f t="shared" si="733"/>
        <v>-25</v>
      </c>
      <c r="AI1111" s="42">
        <f t="shared" si="734"/>
        <v>-17.576000000000001</v>
      </c>
      <c r="AJ1111" s="40">
        <f t="shared" si="735"/>
        <v>37</v>
      </c>
      <c r="AK1111" s="41">
        <f t="shared" si="736"/>
        <v>46</v>
      </c>
      <c r="AL1111" s="42">
        <f t="shared" si="737"/>
        <v>19.866</v>
      </c>
      <c r="AM1111" s="43" t="str">
        <f t="shared" si="738"/>
        <v>-37º -46' -19,866" S</v>
      </c>
      <c r="AN1111" s="43" t="str">
        <f t="shared" si="739"/>
        <v>122º 25' 17,576" W</v>
      </c>
      <c r="AO1111" s="43" t="str">
        <f t="shared" si="740"/>
        <v>10 S 550943 4180696</v>
      </c>
    </row>
    <row r="1112" spans="5:41" x14ac:dyDescent="0.25">
      <c r="E1112" s="53">
        <v>37.773439000000003</v>
      </c>
      <c r="F1112" s="53">
        <v>-122.436463</v>
      </c>
      <c r="G1112" s="52">
        <f t="shared" si="741"/>
        <v>-2.136919403846214</v>
      </c>
      <c r="H1112" s="52">
        <f t="shared" si="742"/>
        <v>0.65927088035123438</v>
      </c>
      <c r="I1112" s="52">
        <f t="shared" si="743"/>
        <v>10</v>
      </c>
      <c r="J1112" s="52">
        <f t="shared" si="744"/>
        <v>-123</v>
      </c>
      <c r="K1112" s="52">
        <f t="shared" si="745"/>
        <v>9.8355761068114056E-3</v>
      </c>
      <c r="L1112" s="52">
        <f t="shared" si="746"/>
        <v>7.7742981559260306E-3</v>
      </c>
      <c r="M1112" s="52">
        <f t="shared" si="747"/>
        <v>7.7744547870528639E-3</v>
      </c>
      <c r="N1112" s="52">
        <f t="shared" si="748"/>
        <v>2.3419766970067535E-5</v>
      </c>
      <c r="O1112" s="52">
        <f t="shared" si="726"/>
        <v>6383607.870161362</v>
      </c>
      <c r="P1112" s="52">
        <f t="shared" si="727"/>
        <v>1.2725479019744144E-7</v>
      </c>
      <c r="Q1112" s="52">
        <f t="shared" si="749"/>
        <v>0.9683521710825751</v>
      </c>
      <c r="R1112" s="52">
        <f t="shared" si="750"/>
        <v>0.6050205323093093</v>
      </c>
      <c r="S1112" s="52">
        <f t="shared" si="751"/>
        <v>1.1434469658925219</v>
      </c>
      <c r="T1112" s="52">
        <f t="shared" si="752"/>
        <v>1.0088403574967189</v>
      </c>
      <c r="U1112" s="52">
        <f t="shared" si="753"/>
        <v>1.8074049757242863</v>
      </c>
      <c r="V1112" s="52">
        <f t="shared" si="759"/>
        <v>5.0546225567071803E-3</v>
      </c>
      <c r="W1112" s="52">
        <f t="shared" si="754"/>
        <v>4.2582015317955055E-5</v>
      </c>
      <c r="X1112" s="52">
        <f t="shared" si="755"/>
        <v>1.6740578955036711E-7</v>
      </c>
      <c r="Y1112" s="52">
        <f t="shared" si="728"/>
        <v>4180678.0781001048</v>
      </c>
      <c r="Z1112" s="38" t="str">
        <f t="shared" si="756"/>
        <v>S</v>
      </c>
      <c r="AA1112" s="38" t="str">
        <f t="shared" si="757"/>
        <v>S</v>
      </c>
      <c r="AB1112" s="38" t="str">
        <f t="shared" si="758"/>
        <v>U</v>
      </c>
      <c r="AC1112" s="50">
        <f t="shared" si="725"/>
        <v>549629.07287002332</v>
      </c>
      <c r="AD1112" s="50">
        <f t="shared" si="729"/>
        <v>4180827.5807278771</v>
      </c>
      <c r="AE1112" s="51">
        <f t="shared" si="730"/>
        <v>10</v>
      </c>
      <c r="AF1112" s="51" t="str">
        <f t="shared" si="731"/>
        <v>S</v>
      </c>
      <c r="AG1112" s="40">
        <f t="shared" si="732"/>
        <v>-122</v>
      </c>
      <c r="AH1112" s="41">
        <f t="shared" si="733"/>
        <v>-26</v>
      </c>
      <c r="AI1112" s="42">
        <f t="shared" si="734"/>
        <v>-11.266999999999999</v>
      </c>
      <c r="AJ1112" s="40">
        <f t="shared" si="735"/>
        <v>37</v>
      </c>
      <c r="AK1112" s="41">
        <f t="shared" si="736"/>
        <v>46</v>
      </c>
      <c r="AL1112" s="42">
        <f t="shared" si="737"/>
        <v>24.38</v>
      </c>
      <c r="AM1112" s="43" t="str">
        <f t="shared" si="738"/>
        <v>-37º -46' -24,38" S</v>
      </c>
      <c r="AN1112" s="43" t="str">
        <f t="shared" si="739"/>
        <v>122º 26' 11,267" W</v>
      </c>
      <c r="AO1112" s="43" t="str">
        <f t="shared" si="740"/>
        <v>10 S 549629 4180828</v>
      </c>
    </row>
    <row r="1113" spans="5:41" x14ac:dyDescent="0.25">
      <c r="E1113" s="53">
        <v>37.785764999999998</v>
      </c>
      <c r="F1113" s="53">
        <v>-122.420807</v>
      </c>
      <c r="G1113" s="52">
        <f t="shared" si="741"/>
        <v>-2.1366461550985218</v>
      </c>
      <c r="H1113" s="52">
        <f t="shared" si="742"/>
        <v>0.65948600963483506</v>
      </c>
      <c r="I1113" s="52">
        <f t="shared" si="743"/>
        <v>10</v>
      </c>
      <c r="J1113" s="52">
        <f t="shared" si="744"/>
        <v>-123</v>
      </c>
      <c r="K1113" s="52">
        <f t="shared" si="745"/>
        <v>1.0108824854503595E-2</v>
      </c>
      <c r="L1113" s="52">
        <f t="shared" si="746"/>
        <v>7.9889416413937864E-3</v>
      </c>
      <c r="M1113" s="52">
        <f t="shared" si="747"/>
        <v>7.9891116078120838E-3</v>
      </c>
      <c r="N1113" s="52">
        <f t="shared" si="748"/>
        <v>2.4741895231827904E-5</v>
      </c>
      <c r="O1113" s="52">
        <f t="shared" si="726"/>
        <v>6383612.332845727</v>
      </c>
      <c r="P1113" s="52">
        <f t="shared" si="727"/>
        <v>1.3433413874648785E-7</v>
      </c>
      <c r="Q1113" s="52">
        <f t="shared" si="749"/>
        <v>0.96845946873908362</v>
      </c>
      <c r="R1113" s="52">
        <f t="shared" si="750"/>
        <v>0.60488580969366235</v>
      </c>
      <c r="S1113" s="52">
        <f t="shared" si="751"/>
        <v>1.1437157440043768</v>
      </c>
      <c r="T1113" s="52">
        <f t="shared" si="752"/>
        <v>1.0090082604266983</v>
      </c>
      <c r="U1113" s="52">
        <f t="shared" si="753"/>
        <v>1.8076147502030369</v>
      </c>
      <c r="V1113" s="52">
        <f t="shared" si="759"/>
        <v>5.0546225567071803E-3</v>
      </c>
      <c r="W1113" s="52">
        <f t="shared" si="754"/>
        <v>4.2582015317955055E-5</v>
      </c>
      <c r="X1113" s="52">
        <f t="shared" si="755"/>
        <v>1.6740578955036711E-7</v>
      </c>
      <c r="Y1113" s="52">
        <f t="shared" si="728"/>
        <v>4182045.6220776346</v>
      </c>
      <c r="Z1113" s="38" t="str">
        <f t="shared" si="756"/>
        <v>S</v>
      </c>
      <c r="AA1113" s="38" t="str">
        <f t="shared" si="757"/>
        <v>S</v>
      </c>
      <c r="AB1113" s="38" t="str">
        <f t="shared" si="758"/>
        <v>U</v>
      </c>
      <c r="AC1113" s="50">
        <f t="shared" si="725"/>
        <v>550999.39367176325</v>
      </c>
      <c r="AD1113" s="50">
        <f t="shared" si="729"/>
        <v>4182203.5647663916</v>
      </c>
      <c r="AE1113" s="51">
        <f t="shared" si="730"/>
        <v>10</v>
      </c>
      <c r="AF1113" s="51" t="str">
        <f t="shared" si="731"/>
        <v>S</v>
      </c>
      <c r="AG1113" s="40">
        <f t="shared" si="732"/>
        <v>-122</v>
      </c>
      <c r="AH1113" s="41">
        <f t="shared" si="733"/>
        <v>-25</v>
      </c>
      <c r="AI1113" s="42">
        <f t="shared" si="734"/>
        <v>-14.904999999999999</v>
      </c>
      <c r="AJ1113" s="40">
        <f t="shared" si="735"/>
        <v>37</v>
      </c>
      <c r="AK1113" s="41">
        <f t="shared" si="736"/>
        <v>47</v>
      </c>
      <c r="AL1113" s="42">
        <f t="shared" si="737"/>
        <v>8.7539999999999996</v>
      </c>
      <c r="AM1113" s="43" t="str">
        <f t="shared" si="738"/>
        <v>-37º -47' -8,754" S</v>
      </c>
      <c r="AN1113" s="43" t="str">
        <f t="shared" si="739"/>
        <v>122º 25' 14,905" W</v>
      </c>
      <c r="AO1113" s="43" t="str">
        <f t="shared" si="740"/>
        <v>10 S 550999 4182204</v>
      </c>
    </row>
    <row r="1114" spans="5:41" x14ac:dyDescent="0.25">
      <c r="E1114" s="53">
        <v>37.76481628418</v>
      </c>
      <c r="F1114" s="53">
        <v>-122.4048614502</v>
      </c>
      <c r="G1114" s="52">
        <f t="shared" si="741"/>
        <v>-2.1363678527534709</v>
      </c>
      <c r="H1114" s="52">
        <f t="shared" si="742"/>
        <v>0.65912038556971153</v>
      </c>
      <c r="I1114" s="52">
        <f t="shared" si="743"/>
        <v>10</v>
      </c>
      <c r="J1114" s="52">
        <f t="shared" si="744"/>
        <v>-123</v>
      </c>
      <c r="K1114" s="52">
        <f t="shared" si="745"/>
        <v>1.0387127199554591E-2</v>
      </c>
      <c r="L1114" s="52">
        <f t="shared" si="746"/>
        <v>8.2112008082761926E-3</v>
      </c>
      <c r="M1114" s="52">
        <f t="shared" si="747"/>
        <v>8.211385359247092E-3</v>
      </c>
      <c r="N1114" s="52">
        <f t="shared" si="748"/>
        <v>2.6118080914017128E-5</v>
      </c>
      <c r="O1114" s="52">
        <f t="shared" si="726"/>
        <v>6383604.7485675784</v>
      </c>
      <c r="P1114" s="52">
        <f t="shared" si="727"/>
        <v>1.4199348075641481E-7</v>
      </c>
      <c r="Q1114" s="52">
        <f t="shared" si="749"/>
        <v>0.96827700389533178</v>
      </c>
      <c r="R1114" s="52">
        <f t="shared" si="750"/>
        <v>0.60511467172777711</v>
      </c>
      <c r="S1114" s="52">
        <f t="shared" si="751"/>
        <v>1.1432588875173775</v>
      </c>
      <c r="T1114" s="52">
        <f t="shared" si="752"/>
        <v>1.0087228335699774</v>
      </c>
      <c r="U1114" s="52">
        <f t="shared" si="753"/>
        <v>1.8072581021306717</v>
      </c>
      <c r="V1114" s="52">
        <f t="shared" si="759"/>
        <v>5.0546225567071803E-3</v>
      </c>
      <c r="W1114" s="52">
        <f t="shared" si="754"/>
        <v>4.2582015317955055E-5</v>
      </c>
      <c r="X1114" s="52">
        <f t="shared" si="755"/>
        <v>1.6740578955036711E-7</v>
      </c>
      <c r="Y1114" s="52">
        <f t="shared" si="728"/>
        <v>4179721.4074790645</v>
      </c>
      <c r="Z1114" s="38" t="str">
        <f t="shared" si="756"/>
        <v>S</v>
      </c>
      <c r="AA1114" s="38" t="str">
        <f t="shared" si="757"/>
        <v>S</v>
      </c>
      <c r="AB1114" s="38" t="str">
        <f t="shared" si="758"/>
        <v>U</v>
      </c>
      <c r="AC1114" s="50">
        <f t="shared" si="725"/>
        <v>552418.24105262407</v>
      </c>
      <c r="AD1114" s="50">
        <f t="shared" si="729"/>
        <v>4179888.1350080851</v>
      </c>
      <c r="AE1114" s="51">
        <f t="shared" si="730"/>
        <v>10</v>
      </c>
      <c r="AF1114" s="51" t="str">
        <f t="shared" si="731"/>
        <v>S</v>
      </c>
      <c r="AG1114" s="40">
        <f t="shared" si="732"/>
        <v>-122</v>
      </c>
      <c r="AH1114" s="41">
        <f t="shared" si="733"/>
        <v>-24</v>
      </c>
      <c r="AI1114" s="42">
        <f t="shared" si="734"/>
        <v>-17.501000000000001</v>
      </c>
      <c r="AJ1114" s="40">
        <f t="shared" si="735"/>
        <v>37</v>
      </c>
      <c r="AK1114" s="41">
        <f t="shared" si="736"/>
        <v>45</v>
      </c>
      <c r="AL1114" s="42">
        <f t="shared" si="737"/>
        <v>53.338999999999999</v>
      </c>
      <c r="AM1114" s="43" t="str">
        <f t="shared" si="738"/>
        <v>-37º -45' -53,339" S</v>
      </c>
      <c r="AN1114" s="43" t="str">
        <f t="shared" si="739"/>
        <v>122º 24' 17,501" W</v>
      </c>
      <c r="AO1114" s="43" t="str">
        <f t="shared" si="740"/>
        <v>10 S 552418 4179888</v>
      </c>
    </row>
    <row r="1115" spans="5:41" x14ac:dyDescent="0.25">
      <c r="E1115" s="53">
        <v>37.785415649413999</v>
      </c>
      <c r="F1115" s="53">
        <v>-122.40898132324</v>
      </c>
      <c r="G1115" s="52">
        <f t="shared" si="741"/>
        <v>-2.1364397581027834</v>
      </c>
      <c r="H1115" s="52">
        <f t="shared" si="742"/>
        <v>0.65947991231686565</v>
      </c>
      <c r="I1115" s="52">
        <f t="shared" si="743"/>
        <v>10</v>
      </c>
      <c r="J1115" s="52">
        <f t="shared" si="744"/>
        <v>-123</v>
      </c>
      <c r="K1115" s="52">
        <f t="shared" si="745"/>
        <v>1.0315221850242029E-2</v>
      </c>
      <c r="L1115" s="52">
        <f t="shared" si="746"/>
        <v>8.1520887163866341E-3</v>
      </c>
      <c r="M1115" s="52">
        <f t="shared" si="747"/>
        <v>8.1522693101526208E-3</v>
      </c>
      <c r="N1115" s="52">
        <f t="shared" si="748"/>
        <v>2.5762489146208267E-5</v>
      </c>
      <c r="O1115" s="52">
        <f t="shared" si="726"/>
        <v>6383612.206354823</v>
      </c>
      <c r="P1115" s="52">
        <f t="shared" si="727"/>
        <v>1.3987836938017601E-7</v>
      </c>
      <c r="Q1115" s="52">
        <f t="shared" si="749"/>
        <v>0.96845643011572569</v>
      </c>
      <c r="R1115" s="52">
        <f t="shared" si="750"/>
        <v>0.60488963054476097</v>
      </c>
      <c r="S1115" s="52">
        <f t="shared" si="751"/>
        <v>1.1437081273747285</v>
      </c>
      <c r="T1115" s="52">
        <f t="shared" si="752"/>
        <v>1.0090035031672366</v>
      </c>
      <c r="U1115" s="52">
        <f t="shared" si="753"/>
        <v>1.8076088075437162</v>
      </c>
      <c r="V1115" s="52">
        <f t="shared" si="759"/>
        <v>5.0546225567071803E-3</v>
      </c>
      <c r="W1115" s="52">
        <f t="shared" si="754"/>
        <v>4.2582015317955055E-5</v>
      </c>
      <c r="X1115" s="52">
        <f t="shared" si="755"/>
        <v>1.6740578955036711E-7</v>
      </c>
      <c r="Y1115" s="52">
        <f t="shared" si="728"/>
        <v>4182006.8623196664</v>
      </c>
      <c r="Z1115" s="38" t="str">
        <f t="shared" si="756"/>
        <v>S</v>
      </c>
      <c r="AA1115" s="38" t="str">
        <f t="shared" si="757"/>
        <v>S</v>
      </c>
      <c r="AB1115" s="38" t="str">
        <f t="shared" si="758"/>
        <v>U</v>
      </c>
      <c r="AC1115" s="50">
        <f t="shared" ref="AC1115:AC1178" si="760">M1115*O1115*(1+P1115/3)+500000</f>
        <v>552040.92830424872</v>
      </c>
      <c r="AD1115" s="50">
        <f t="shared" si="729"/>
        <v>4182171.3200828503</v>
      </c>
      <c r="AE1115" s="51">
        <f t="shared" si="730"/>
        <v>10</v>
      </c>
      <c r="AF1115" s="51" t="str">
        <f t="shared" si="731"/>
        <v>S</v>
      </c>
      <c r="AG1115" s="40">
        <f t="shared" si="732"/>
        <v>-122</v>
      </c>
      <c r="AH1115" s="41">
        <f t="shared" si="733"/>
        <v>-24</v>
      </c>
      <c r="AI1115" s="42">
        <f t="shared" si="734"/>
        <v>-32.332999999999998</v>
      </c>
      <c r="AJ1115" s="40">
        <f t="shared" si="735"/>
        <v>37</v>
      </c>
      <c r="AK1115" s="41">
        <f t="shared" si="736"/>
        <v>47</v>
      </c>
      <c r="AL1115" s="42">
        <f t="shared" si="737"/>
        <v>7.4960000000000004</v>
      </c>
      <c r="AM1115" s="43" t="str">
        <f t="shared" si="738"/>
        <v>-37º -47' -7,496" S</v>
      </c>
      <c r="AN1115" s="43" t="str">
        <f t="shared" si="739"/>
        <v>122º 24' 32,333" W</v>
      </c>
      <c r="AO1115" s="43" t="str">
        <f t="shared" si="740"/>
        <v>10 S 552041 4182171</v>
      </c>
    </row>
    <row r="1116" spans="5:41" x14ac:dyDescent="0.25">
      <c r="E1116" s="53">
        <v>37.783738</v>
      </c>
      <c r="F1116" s="53">
        <v>-122.403519</v>
      </c>
      <c r="G1116" s="52">
        <f t="shared" si="741"/>
        <v>-2.1363444225774368</v>
      </c>
      <c r="H1116" s="52">
        <f t="shared" si="742"/>
        <v>0.65945063181089725</v>
      </c>
      <c r="I1116" s="52">
        <f t="shared" si="743"/>
        <v>10</v>
      </c>
      <c r="J1116" s="52">
        <f t="shared" si="744"/>
        <v>-123</v>
      </c>
      <c r="K1116" s="52">
        <f t="shared" si="745"/>
        <v>1.0410557375588603E-2</v>
      </c>
      <c r="L1116" s="52">
        <f t="shared" si="746"/>
        <v>8.2276161470984394E-3</v>
      </c>
      <c r="M1116" s="52">
        <f t="shared" si="747"/>
        <v>8.2278018071430762E-3</v>
      </c>
      <c r="N1116" s="52">
        <f t="shared" si="748"/>
        <v>2.624051128186089E-5</v>
      </c>
      <c r="O1116" s="52">
        <f t="shared" si="726"/>
        <v>6383611.5989265507</v>
      </c>
      <c r="P1116" s="52">
        <f t="shared" si="727"/>
        <v>1.4248885114214572E-7</v>
      </c>
      <c r="Q1116" s="52">
        <f t="shared" si="749"/>
        <v>0.96844183604936962</v>
      </c>
      <c r="R1116" s="52">
        <f t="shared" si="750"/>
        <v>0.60490797701117649</v>
      </c>
      <c r="S1116" s="52">
        <f t="shared" si="751"/>
        <v>1.1436715498355821</v>
      </c>
      <c r="T1116" s="52">
        <f t="shared" si="752"/>
        <v>1.0089806566294808</v>
      </c>
      <c r="U1116" s="52">
        <f t="shared" si="753"/>
        <v>1.8075802673904036</v>
      </c>
      <c r="V1116" s="52">
        <f t="shared" si="759"/>
        <v>5.0546225567071803E-3</v>
      </c>
      <c r="W1116" s="52">
        <f t="shared" si="754"/>
        <v>4.2582015317955055E-5</v>
      </c>
      <c r="X1116" s="52">
        <f t="shared" si="755"/>
        <v>1.6740578955036711E-7</v>
      </c>
      <c r="Y1116" s="52">
        <f t="shared" si="728"/>
        <v>4181820.7304606251</v>
      </c>
      <c r="Z1116" s="38" t="str">
        <f t="shared" si="756"/>
        <v>S</v>
      </c>
      <c r="AA1116" s="38" t="str">
        <f t="shared" si="757"/>
        <v>S</v>
      </c>
      <c r="AB1116" s="38" t="str">
        <f t="shared" si="758"/>
        <v>U</v>
      </c>
      <c r="AC1116" s="50">
        <f t="shared" si="760"/>
        <v>552523.09354439902</v>
      </c>
      <c r="AD1116" s="50">
        <f t="shared" si="729"/>
        <v>4181988.2397166742</v>
      </c>
      <c r="AE1116" s="51">
        <f t="shared" si="730"/>
        <v>10</v>
      </c>
      <c r="AF1116" s="51" t="str">
        <f t="shared" si="731"/>
        <v>S</v>
      </c>
      <c r="AG1116" s="40">
        <f t="shared" si="732"/>
        <v>-122</v>
      </c>
      <c r="AH1116" s="41">
        <f t="shared" si="733"/>
        <v>-24</v>
      </c>
      <c r="AI1116" s="42">
        <f t="shared" si="734"/>
        <v>-12.667999999999999</v>
      </c>
      <c r="AJ1116" s="40">
        <f t="shared" si="735"/>
        <v>37</v>
      </c>
      <c r="AK1116" s="41">
        <f t="shared" si="736"/>
        <v>47</v>
      </c>
      <c r="AL1116" s="42">
        <f t="shared" si="737"/>
        <v>1.4570000000000001</v>
      </c>
      <c r="AM1116" s="43" t="str">
        <f t="shared" si="738"/>
        <v>-37º -47' -1,457" S</v>
      </c>
      <c r="AN1116" s="43" t="str">
        <f t="shared" si="739"/>
        <v>122º 24' 12,668" W</v>
      </c>
      <c r="AO1116" s="43" t="str">
        <f t="shared" si="740"/>
        <v>10 S 552523 4181988</v>
      </c>
    </row>
    <row r="1117" spans="5:41" x14ac:dyDescent="0.25">
      <c r="E1117" s="53">
        <v>37.777175999999997</v>
      </c>
      <c r="F1117" s="53">
        <v>-122.408524</v>
      </c>
      <c r="G1117" s="52">
        <f t="shared" si="741"/>
        <v>-2.1364317763064995</v>
      </c>
      <c r="H1117" s="52">
        <f t="shared" si="742"/>
        <v>0.65933610330538128</v>
      </c>
      <c r="I1117" s="52">
        <f t="shared" si="743"/>
        <v>10</v>
      </c>
      <c r="J1117" s="52">
        <f t="shared" si="744"/>
        <v>-123</v>
      </c>
      <c r="K1117" s="52">
        <f t="shared" si="745"/>
        <v>1.0323203646525947E-2</v>
      </c>
      <c r="L1117" s="52">
        <f t="shared" si="746"/>
        <v>8.1593059860292465E-3</v>
      </c>
      <c r="M1117" s="52">
        <f t="shared" si="747"/>
        <v>8.1594870598867518E-3</v>
      </c>
      <c r="N1117" s="52">
        <f t="shared" si="748"/>
        <v>2.5800464610648E-5</v>
      </c>
      <c r="O1117" s="52">
        <f t="shared" si="726"/>
        <v>6383609.2231059857</v>
      </c>
      <c r="P1117" s="52">
        <f t="shared" si="727"/>
        <v>1.4015741087497991E-7</v>
      </c>
      <c r="Q1117" s="52">
        <f t="shared" si="749"/>
        <v>0.96838472055169222</v>
      </c>
      <c r="R1117" s="52">
        <f t="shared" si="750"/>
        <v>0.60497970598466033</v>
      </c>
      <c r="S1117" s="52">
        <f t="shared" si="751"/>
        <v>1.1435284635812275</v>
      </c>
      <c r="T1117" s="52">
        <f t="shared" si="752"/>
        <v>1.0088912741820857</v>
      </c>
      <c r="U1117" s="52">
        <f t="shared" si="753"/>
        <v>1.8074685973776639</v>
      </c>
      <c r="V1117" s="52">
        <f t="shared" si="759"/>
        <v>5.0546225567071803E-3</v>
      </c>
      <c r="W1117" s="52">
        <f t="shared" si="754"/>
        <v>4.2582015317955055E-5</v>
      </c>
      <c r="X1117" s="52">
        <f t="shared" si="755"/>
        <v>1.6740578955036711E-7</v>
      </c>
      <c r="Y1117" s="52">
        <f t="shared" si="728"/>
        <v>4181092.6901486027</v>
      </c>
      <c r="Z1117" s="38" t="str">
        <f t="shared" si="756"/>
        <v>S</v>
      </c>
      <c r="AA1117" s="38" t="str">
        <f t="shared" si="757"/>
        <v>S</v>
      </c>
      <c r="AB1117" s="38" t="str">
        <f t="shared" si="758"/>
        <v>U</v>
      </c>
      <c r="AC1117" s="50">
        <f t="shared" si="760"/>
        <v>552086.97928476566</v>
      </c>
      <c r="AD1117" s="50">
        <f t="shared" si="729"/>
        <v>4181257.3902555355</v>
      </c>
      <c r="AE1117" s="51">
        <f t="shared" si="730"/>
        <v>10</v>
      </c>
      <c r="AF1117" s="51" t="str">
        <f t="shared" si="731"/>
        <v>S</v>
      </c>
      <c r="AG1117" s="40">
        <f t="shared" si="732"/>
        <v>-122</v>
      </c>
      <c r="AH1117" s="41">
        <f t="shared" si="733"/>
        <v>-24</v>
      </c>
      <c r="AI1117" s="42">
        <f t="shared" si="734"/>
        <v>-30.686</v>
      </c>
      <c r="AJ1117" s="40">
        <f t="shared" si="735"/>
        <v>37</v>
      </c>
      <c r="AK1117" s="41">
        <f t="shared" si="736"/>
        <v>46</v>
      </c>
      <c r="AL1117" s="42">
        <f t="shared" si="737"/>
        <v>37.834000000000003</v>
      </c>
      <c r="AM1117" s="43" t="str">
        <f t="shared" si="738"/>
        <v>-37º -46' -37,834" S</v>
      </c>
      <c r="AN1117" s="43" t="str">
        <f t="shared" si="739"/>
        <v>122º 24' 30,686" W</v>
      </c>
      <c r="AO1117" s="43" t="str">
        <f t="shared" si="740"/>
        <v>10 S 552087 4181257</v>
      </c>
    </row>
    <row r="1118" spans="5:41" x14ac:dyDescent="0.25">
      <c r="E1118" s="53">
        <v>37.786828</v>
      </c>
      <c r="F1118" s="53">
        <v>-122.411179</v>
      </c>
      <c r="G1118" s="52">
        <f t="shared" si="741"/>
        <v>-2.1364781147981398</v>
      </c>
      <c r="H1118" s="52">
        <f t="shared" si="742"/>
        <v>0.65950456248478384</v>
      </c>
      <c r="I1118" s="52">
        <f t="shared" si="743"/>
        <v>10</v>
      </c>
      <c r="J1118" s="52">
        <f t="shared" si="744"/>
        <v>-123</v>
      </c>
      <c r="K1118" s="52">
        <f t="shared" si="745"/>
        <v>1.0276865154885684E-2</v>
      </c>
      <c r="L1118" s="52">
        <f t="shared" si="746"/>
        <v>8.1216213905507487E-3</v>
      </c>
      <c r="M1118" s="52">
        <f t="shared" si="747"/>
        <v>8.121799966987725E-3</v>
      </c>
      <c r="N1118" s="52">
        <f t="shared" si="748"/>
        <v>2.5571571695137685E-5</v>
      </c>
      <c r="O1118" s="52">
        <f t="shared" si="726"/>
        <v>6383612.7177333031</v>
      </c>
      <c r="P1118" s="52">
        <f t="shared" si="727"/>
        <v>1.3882941796882904E-7</v>
      </c>
      <c r="Q1118" s="52">
        <f t="shared" si="749"/>
        <v>0.96846871374195187</v>
      </c>
      <c r="R1118" s="52">
        <f t="shared" si="750"/>
        <v>0.60487418276695126</v>
      </c>
      <c r="S1118" s="52">
        <f t="shared" si="751"/>
        <v>1.1437389193557599</v>
      </c>
      <c r="T1118" s="52">
        <f t="shared" si="752"/>
        <v>1.0090227352085577</v>
      </c>
      <c r="U1118" s="52">
        <f t="shared" si="753"/>
        <v>1.8076328314227286</v>
      </c>
      <c r="V1118" s="52">
        <f t="shared" si="759"/>
        <v>5.0546225567071803E-3</v>
      </c>
      <c r="W1118" s="52">
        <f t="shared" si="754"/>
        <v>4.2582015317955055E-5</v>
      </c>
      <c r="X1118" s="52">
        <f t="shared" si="755"/>
        <v>1.6740578955036711E-7</v>
      </c>
      <c r="Y1118" s="52">
        <f t="shared" si="728"/>
        <v>4182163.5598436589</v>
      </c>
      <c r="Z1118" s="38" t="str">
        <f t="shared" si="756"/>
        <v>S</v>
      </c>
      <c r="AA1118" s="38" t="str">
        <f t="shared" si="757"/>
        <v>S</v>
      </c>
      <c r="AB1118" s="38" t="str">
        <f t="shared" si="758"/>
        <v>U</v>
      </c>
      <c r="AC1118" s="50">
        <f t="shared" si="760"/>
        <v>551846.42795941851</v>
      </c>
      <c r="AD1118" s="50">
        <f t="shared" si="729"/>
        <v>4182326.7988766069</v>
      </c>
      <c r="AE1118" s="51">
        <f t="shared" si="730"/>
        <v>10</v>
      </c>
      <c r="AF1118" s="51" t="str">
        <f t="shared" si="731"/>
        <v>S</v>
      </c>
      <c r="AG1118" s="40">
        <f t="shared" si="732"/>
        <v>-122</v>
      </c>
      <c r="AH1118" s="41">
        <f t="shared" si="733"/>
        <v>-24</v>
      </c>
      <c r="AI1118" s="42">
        <f t="shared" si="734"/>
        <v>-40.244</v>
      </c>
      <c r="AJ1118" s="40">
        <f t="shared" si="735"/>
        <v>37</v>
      </c>
      <c r="AK1118" s="41">
        <f t="shared" si="736"/>
        <v>47</v>
      </c>
      <c r="AL1118" s="42">
        <f t="shared" si="737"/>
        <v>12.581</v>
      </c>
      <c r="AM1118" s="43" t="str">
        <f t="shared" si="738"/>
        <v>-37º -47' -12,581" S</v>
      </c>
      <c r="AN1118" s="43" t="str">
        <f t="shared" si="739"/>
        <v>122º 24' 40,244" W</v>
      </c>
      <c r="AO1118" s="43" t="str">
        <f t="shared" si="740"/>
        <v>10 S 551846 4182327</v>
      </c>
    </row>
    <row r="1119" spans="5:41" x14ac:dyDescent="0.25">
      <c r="E1119" s="53">
        <v>37.786788999999999</v>
      </c>
      <c r="F1119" s="53">
        <v>-122.410443</v>
      </c>
      <c r="G1119" s="52">
        <f t="shared" si="741"/>
        <v>-2.1364652691748449</v>
      </c>
      <c r="H1119" s="52">
        <f t="shared" si="742"/>
        <v>0.65950388180637565</v>
      </c>
      <c r="I1119" s="52">
        <f t="shared" si="743"/>
        <v>10</v>
      </c>
      <c r="J1119" s="52">
        <f t="shared" si="744"/>
        <v>-123</v>
      </c>
      <c r="K1119" s="52">
        <f t="shared" si="745"/>
        <v>1.0289710778180527E-2</v>
      </c>
      <c r="L1119" s="52">
        <f t="shared" si="746"/>
        <v>8.1317769886046793E-3</v>
      </c>
      <c r="M1119" s="52">
        <f t="shared" si="747"/>
        <v>8.1319562357945342E-3</v>
      </c>
      <c r="N1119" s="52">
        <f t="shared" si="748"/>
        <v>2.5635530870871115E-5</v>
      </c>
      <c r="O1119" s="52">
        <f t="shared" si="726"/>
        <v>6383612.7036122428</v>
      </c>
      <c r="P1119" s="52">
        <f t="shared" si="727"/>
        <v>1.3917699289599765E-7</v>
      </c>
      <c r="Q1119" s="52">
        <f t="shared" si="749"/>
        <v>0.96846837457914448</v>
      </c>
      <c r="R1119" s="52">
        <f t="shared" si="750"/>
        <v>0.60487460936633652</v>
      </c>
      <c r="S1119" s="52">
        <f t="shared" si="751"/>
        <v>1.143738069095948</v>
      </c>
      <c r="T1119" s="52">
        <f t="shared" si="752"/>
        <v>1.009022204163545</v>
      </c>
      <c r="U1119" s="52">
        <f t="shared" si="753"/>
        <v>1.8076321680753573</v>
      </c>
      <c r="V1119" s="52">
        <f t="shared" si="759"/>
        <v>5.0546225567071803E-3</v>
      </c>
      <c r="W1119" s="52">
        <f t="shared" si="754"/>
        <v>4.2582015317955055E-5</v>
      </c>
      <c r="X1119" s="52">
        <f t="shared" si="755"/>
        <v>1.6740578955036711E-7</v>
      </c>
      <c r="Y1119" s="52">
        <f t="shared" si="728"/>
        <v>4182159.2328697401</v>
      </c>
      <c r="Z1119" s="38" t="str">
        <f t="shared" si="756"/>
        <v>S</v>
      </c>
      <c r="AA1119" s="38" t="str">
        <f t="shared" si="757"/>
        <v>S</v>
      </c>
      <c r="AB1119" s="38" t="str">
        <f t="shared" si="758"/>
        <v>U</v>
      </c>
      <c r="AC1119" s="50">
        <f t="shared" si="760"/>
        <v>551911.26154032105</v>
      </c>
      <c r="AD1119" s="50">
        <f t="shared" si="729"/>
        <v>4182322.8801930472</v>
      </c>
      <c r="AE1119" s="51">
        <f t="shared" si="730"/>
        <v>10</v>
      </c>
      <c r="AF1119" s="51" t="str">
        <f t="shared" si="731"/>
        <v>S</v>
      </c>
      <c r="AG1119" s="40">
        <f t="shared" si="732"/>
        <v>-122</v>
      </c>
      <c r="AH1119" s="41">
        <f t="shared" si="733"/>
        <v>-24</v>
      </c>
      <c r="AI1119" s="42">
        <f t="shared" si="734"/>
        <v>-37.594999999999999</v>
      </c>
      <c r="AJ1119" s="40">
        <f t="shared" si="735"/>
        <v>37</v>
      </c>
      <c r="AK1119" s="41">
        <f t="shared" si="736"/>
        <v>47</v>
      </c>
      <c r="AL1119" s="42">
        <f t="shared" si="737"/>
        <v>12.44</v>
      </c>
      <c r="AM1119" s="43" t="str">
        <f t="shared" si="738"/>
        <v>-37º -47' -12,44" S</v>
      </c>
      <c r="AN1119" s="43" t="str">
        <f t="shared" si="739"/>
        <v>122º 24' 37,595" W</v>
      </c>
      <c r="AO1119" s="43" t="str">
        <f t="shared" si="740"/>
        <v>10 S 551911 4182323</v>
      </c>
    </row>
    <row r="1120" spans="5:41" x14ac:dyDescent="0.25">
      <c r="E1120" s="53">
        <v>37.753830000000001</v>
      </c>
      <c r="F1120" s="53">
        <v>-122.483813</v>
      </c>
      <c r="G1120" s="52">
        <f t="shared" si="741"/>
        <v>-2.1377458172470329</v>
      </c>
      <c r="H1120" s="52">
        <f t="shared" si="742"/>
        <v>0.65892863873821073</v>
      </c>
      <c r="I1120" s="52">
        <f t="shared" si="743"/>
        <v>10</v>
      </c>
      <c r="J1120" s="52">
        <f t="shared" si="744"/>
        <v>-123</v>
      </c>
      <c r="K1120" s="52">
        <f t="shared" si="745"/>
        <v>9.0091627059925017E-3</v>
      </c>
      <c r="L1120" s="52">
        <f t="shared" si="746"/>
        <v>7.1229859526827843E-3</v>
      </c>
      <c r="M1120" s="52">
        <f t="shared" si="747"/>
        <v>7.1231064224939857E-3</v>
      </c>
      <c r="N1120" s="52">
        <f t="shared" si="748"/>
        <v>1.9645973441839715E-5</v>
      </c>
      <c r="O1120" s="52">
        <f t="shared" si="726"/>
        <v>6383600.7716732016</v>
      </c>
      <c r="P1120" s="52">
        <f t="shared" si="727"/>
        <v>1.0688171230412262E-7</v>
      </c>
      <c r="Q1120" s="52">
        <f t="shared" si="749"/>
        <v>0.968181105584623</v>
      </c>
      <c r="R1120" s="52">
        <f t="shared" si="750"/>
        <v>0.60523448859648465</v>
      </c>
      <c r="S1120" s="52">
        <f t="shared" si="751"/>
        <v>1.1430191915305223</v>
      </c>
      <c r="T1120" s="52">
        <f t="shared" si="752"/>
        <v>1.008573015797013</v>
      </c>
      <c r="U1120" s="52">
        <f t="shared" si="753"/>
        <v>1.807070820186109</v>
      </c>
      <c r="V1120" s="52">
        <f t="shared" si="759"/>
        <v>5.0546225567071803E-3</v>
      </c>
      <c r="W1120" s="52">
        <f t="shared" si="754"/>
        <v>4.2582015317955055E-5</v>
      </c>
      <c r="X1120" s="52">
        <f t="shared" si="755"/>
        <v>1.6740578955036711E-7</v>
      </c>
      <c r="Y1120" s="52">
        <f t="shared" si="728"/>
        <v>4178502.5063813291</v>
      </c>
      <c r="Z1120" s="38" t="str">
        <f t="shared" si="756"/>
        <v>S</v>
      </c>
      <c r="AA1120" s="38" t="str">
        <f t="shared" si="757"/>
        <v>S</v>
      </c>
      <c r="AB1120" s="38" t="str">
        <f t="shared" si="758"/>
        <v>U</v>
      </c>
      <c r="AC1120" s="50">
        <f t="shared" si="760"/>
        <v>545471.06927535147</v>
      </c>
      <c r="AD1120" s="50">
        <f t="shared" si="729"/>
        <v>4178627.9184459569</v>
      </c>
      <c r="AE1120" s="51">
        <f t="shared" si="730"/>
        <v>10</v>
      </c>
      <c r="AF1120" s="51" t="str">
        <f t="shared" si="731"/>
        <v>S</v>
      </c>
      <c r="AG1120" s="40">
        <f t="shared" si="732"/>
        <v>-122</v>
      </c>
      <c r="AH1120" s="41">
        <f t="shared" si="733"/>
        <v>-29</v>
      </c>
      <c r="AI1120" s="42">
        <f t="shared" si="734"/>
        <v>-1.7270000000000001</v>
      </c>
      <c r="AJ1120" s="40">
        <f t="shared" si="735"/>
        <v>37</v>
      </c>
      <c r="AK1120" s="41">
        <f t="shared" si="736"/>
        <v>45</v>
      </c>
      <c r="AL1120" s="42">
        <f t="shared" si="737"/>
        <v>13.788</v>
      </c>
      <c r="AM1120" s="43" t="str">
        <f t="shared" si="738"/>
        <v>-37º -45' -13,788" S</v>
      </c>
      <c r="AN1120" s="43" t="str">
        <f t="shared" si="739"/>
        <v>122º 29' 1,727" W</v>
      </c>
      <c r="AO1120" s="43" t="str">
        <f t="shared" si="740"/>
        <v>10 S 545471 4178628</v>
      </c>
    </row>
    <row r="1121" spans="5:41" x14ac:dyDescent="0.25">
      <c r="E1121" s="53">
        <v>37.74971</v>
      </c>
      <c r="F1121" s="53">
        <v>-122.49133399999999</v>
      </c>
      <c r="G1121" s="52">
        <f t="shared" si="741"/>
        <v>-2.1378770834600758</v>
      </c>
      <c r="H1121" s="52">
        <f t="shared" si="742"/>
        <v>0.65885673117302868</v>
      </c>
      <c r="I1121" s="52">
        <f t="shared" si="743"/>
        <v>10</v>
      </c>
      <c r="J1121" s="52">
        <f t="shared" si="744"/>
        <v>-123</v>
      </c>
      <c r="K1121" s="52">
        <f t="shared" si="745"/>
        <v>8.8778964929496773E-3</v>
      </c>
      <c r="L1121" s="52">
        <f t="shared" si="746"/>
        <v>7.0195954922118277E-3</v>
      </c>
      <c r="M1121" s="52">
        <f t="shared" si="747"/>
        <v>7.0197107918235253E-3</v>
      </c>
      <c r="N1121" s="52">
        <f t="shared" si="748"/>
        <v>1.907692908331704E-5</v>
      </c>
      <c r="O1121" s="52">
        <f t="shared" si="726"/>
        <v>6383599.280389403</v>
      </c>
      <c r="P1121" s="52">
        <f t="shared" si="727"/>
        <v>1.0381290398946955E-7</v>
      </c>
      <c r="Q1121" s="52">
        <f t="shared" si="749"/>
        <v>0.9681451057543411</v>
      </c>
      <c r="R1121" s="52">
        <f t="shared" si="750"/>
        <v>0.60527938476205634</v>
      </c>
      <c r="S1121" s="52">
        <f t="shared" si="751"/>
        <v>1.1429292840501992</v>
      </c>
      <c r="T1121" s="52">
        <f t="shared" si="752"/>
        <v>1.0085168092281636</v>
      </c>
      <c r="U1121" s="52">
        <f t="shared" si="753"/>
        <v>1.8070005439783066</v>
      </c>
      <c r="V1121" s="52">
        <f t="shared" si="759"/>
        <v>5.0546225567071803E-3</v>
      </c>
      <c r="W1121" s="52">
        <f t="shared" si="754"/>
        <v>4.2582015317955055E-5</v>
      </c>
      <c r="X1121" s="52">
        <f t="shared" si="755"/>
        <v>1.6740578955036711E-7</v>
      </c>
      <c r="Y1121" s="52">
        <f t="shared" si="728"/>
        <v>4178045.4031435228</v>
      </c>
      <c r="Z1121" s="38" t="str">
        <f t="shared" si="756"/>
        <v>S</v>
      </c>
      <c r="AA1121" s="38" t="str">
        <f t="shared" si="757"/>
        <v>S</v>
      </c>
      <c r="AB1121" s="38" t="str">
        <f t="shared" si="758"/>
        <v>U</v>
      </c>
      <c r="AC1121" s="50">
        <f t="shared" si="760"/>
        <v>544811.02230988047</v>
      </c>
      <c r="AD1121" s="50">
        <f t="shared" si="729"/>
        <v>4178167.1826269333</v>
      </c>
      <c r="AE1121" s="51">
        <f t="shared" si="730"/>
        <v>10</v>
      </c>
      <c r="AF1121" s="51" t="str">
        <f t="shared" si="731"/>
        <v>S</v>
      </c>
      <c r="AG1121" s="40">
        <f t="shared" si="732"/>
        <v>-122</v>
      </c>
      <c r="AH1121" s="41">
        <f t="shared" si="733"/>
        <v>-29</v>
      </c>
      <c r="AI1121" s="42">
        <f t="shared" si="734"/>
        <v>-28.802</v>
      </c>
      <c r="AJ1121" s="40">
        <f t="shared" si="735"/>
        <v>37</v>
      </c>
      <c r="AK1121" s="41">
        <f t="shared" si="736"/>
        <v>44</v>
      </c>
      <c r="AL1121" s="42">
        <f t="shared" si="737"/>
        <v>58.956000000000003</v>
      </c>
      <c r="AM1121" s="43" t="str">
        <f t="shared" si="738"/>
        <v>-37º -44' -58,956" S</v>
      </c>
      <c r="AN1121" s="43" t="str">
        <f t="shared" si="739"/>
        <v>122º 29' 28,802" W</v>
      </c>
      <c r="AO1121" s="43" t="str">
        <f t="shared" si="740"/>
        <v>10 S 544811 4178167</v>
      </c>
    </row>
    <row r="1122" spans="5:41" x14ac:dyDescent="0.25">
      <c r="E1122" s="53">
        <v>37.655439000000001</v>
      </c>
      <c r="F1122" s="53">
        <v>-122.395055</v>
      </c>
      <c r="G1122" s="52">
        <f t="shared" si="741"/>
        <v>-2.1361966979095479</v>
      </c>
      <c r="H1122" s="52">
        <f t="shared" si="742"/>
        <v>0.65721139183388111</v>
      </c>
      <c r="I1122" s="52">
        <f t="shared" si="743"/>
        <v>10</v>
      </c>
      <c r="J1122" s="52">
        <f t="shared" si="744"/>
        <v>-123</v>
      </c>
      <c r="K1122" s="52">
        <f t="shared" si="745"/>
        <v>1.0558282043477529E-2</v>
      </c>
      <c r="L1122" s="52">
        <f t="shared" si="746"/>
        <v>8.3588249778495088E-3</v>
      </c>
      <c r="M1122" s="52">
        <f t="shared" si="747"/>
        <v>8.3590196629195201E-3</v>
      </c>
      <c r="N1122" s="52">
        <f t="shared" si="748"/>
        <v>2.6959137724213988E-5</v>
      </c>
      <c r="O1122" s="52">
        <f t="shared" si="726"/>
        <v>6383565.1733627832</v>
      </c>
      <c r="P1122" s="52">
        <f t="shared" si="727"/>
        <v>1.4758025251507779E-7</v>
      </c>
      <c r="Q1122" s="52">
        <f t="shared" si="749"/>
        <v>0.9673159130434682</v>
      </c>
      <c r="R1122" s="52">
        <f t="shared" si="750"/>
        <v>0.60630118309634284</v>
      </c>
      <c r="S1122" s="52">
        <f t="shared" si="751"/>
        <v>1.1408693483556152</v>
      </c>
      <c r="T1122" s="52">
        <f t="shared" si="752"/>
        <v>1.0072273070407971</v>
      </c>
      <c r="U1122" s="52">
        <f t="shared" si="753"/>
        <v>1.8053861083509355</v>
      </c>
      <c r="V1122" s="52">
        <f t="shared" si="759"/>
        <v>5.0546225567071803E-3</v>
      </c>
      <c r="W1122" s="52">
        <f t="shared" si="754"/>
        <v>4.2582015317955055E-5</v>
      </c>
      <c r="X1122" s="52">
        <f t="shared" si="755"/>
        <v>1.6740578955036711E-7</v>
      </c>
      <c r="Y1122" s="52">
        <f t="shared" si="728"/>
        <v>4167586.3694468373</v>
      </c>
      <c r="Z1122" s="38" t="str">
        <f t="shared" si="756"/>
        <v>S</v>
      </c>
      <c r="AA1122" s="38" t="str">
        <f t="shared" si="757"/>
        <v>S</v>
      </c>
      <c r="AB1122" s="38" t="str">
        <f t="shared" si="758"/>
        <v>U</v>
      </c>
      <c r="AC1122" s="50">
        <f t="shared" si="760"/>
        <v>553360.34942864557</v>
      </c>
      <c r="AD1122" s="50">
        <f t="shared" si="729"/>
        <v>4167758.4648849154</v>
      </c>
      <c r="AE1122" s="51">
        <f t="shared" si="730"/>
        <v>10</v>
      </c>
      <c r="AF1122" s="51" t="str">
        <f t="shared" si="731"/>
        <v>S</v>
      </c>
      <c r="AG1122" s="40">
        <f t="shared" si="732"/>
        <v>-122</v>
      </c>
      <c r="AH1122" s="41">
        <f t="shared" si="733"/>
        <v>-23</v>
      </c>
      <c r="AI1122" s="42">
        <f t="shared" si="734"/>
        <v>-42.198</v>
      </c>
      <c r="AJ1122" s="40">
        <f t="shared" si="735"/>
        <v>37</v>
      </c>
      <c r="AK1122" s="41">
        <f t="shared" si="736"/>
        <v>39</v>
      </c>
      <c r="AL1122" s="42">
        <f t="shared" si="737"/>
        <v>19.579999999999998</v>
      </c>
      <c r="AM1122" s="43" t="str">
        <f t="shared" si="738"/>
        <v>-37º -39' -19,58" S</v>
      </c>
      <c r="AN1122" s="43" t="str">
        <f t="shared" si="739"/>
        <v>122º 23' 42,198" W</v>
      </c>
      <c r="AO1122" s="43" t="str">
        <f t="shared" si="740"/>
        <v>10 S 553360 4167758</v>
      </c>
    </row>
    <row r="1123" spans="5:41" x14ac:dyDescent="0.25">
      <c r="E1123" s="53">
        <v>37.769131999999999</v>
      </c>
      <c r="F1123" s="53">
        <v>-122.429777</v>
      </c>
      <c r="G1123" s="52">
        <f t="shared" si="741"/>
        <v>-2.1368027111324257</v>
      </c>
      <c r="H1123" s="52">
        <f t="shared" si="742"/>
        <v>0.65919570902035096</v>
      </c>
      <c r="I1123" s="52">
        <f t="shared" si="743"/>
        <v>10</v>
      </c>
      <c r="J1123" s="52">
        <f t="shared" si="744"/>
        <v>-123</v>
      </c>
      <c r="K1123" s="52">
        <f t="shared" si="745"/>
        <v>9.9522688205997412E-3</v>
      </c>
      <c r="L1123" s="52">
        <f t="shared" si="746"/>
        <v>7.866990347351329E-3</v>
      </c>
      <c r="M1123" s="52">
        <f t="shared" si="747"/>
        <v>7.8671526481752223E-3</v>
      </c>
      <c r="N1123" s="52">
        <f t="shared" si="748"/>
        <v>2.3977867528279795E-5</v>
      </c>
      <c r="O1123" s="52">
        <f t="shared" si="726"/>
        <v>6383606.3109112568</v>
      </c>
      <c r="P1123" s="52">
        <f t="shared" si="727"/>
        <v>1.3032268012704213E-7</v>
      </c>
      <c r="Q1123" s="52">
        <f t="shared" si="749"/>
        <v>0.96831463644386995</v>
      </c>
      <c r="R1123" s="52">
        <f t="shared" si="750"/>
        <v>0.60506756540026385</v>
      </c>
      <c r="S1123" s="52">
        <f t="shared" si="751"/>
        <v>1.143353027242286</v>
      </c>
      <c r="T1123" s="52">
        <f t="shared" si="752"/>
        <v>1.0087816617817804</v>
      </c>
      <c r="U1123" s="52">
        <f t="shared" si="753"/>
        <v>1.8073316260019434</v>
      </c>
      <c r="V1123" s="52">
        <f t="shared" si="759"/>
        <v>5.0546225567071803E-3</v>
      </c>
      <c r="W1123" s="52">
        <f t="shared" si="754"/>
        <v>4.2582015317955055E-5</v>
      </c>
      <c r="X1123" s="52">
        <f t="shared" si="755"/>
        <v>1.6740578955036711E-7</v>
      </c>
      <c r="Y1123" s="52">
        <f t="shared" si="728"/>
        <v>4180200.2261143131</v>
      </c>
      <c r="Z1123" s="38" t="str">
        <f t="shared" si="756"/>
        <v>S</v>
      </c>
      <c r="AA1123" s="38" t="str">
        <f t="shared" si="757"/>
        <v>S</v>
      </c>
      <c r="AB1123" s="38" t="str">
        <f t="shared" si="758"/>
        <v>U</v>
      </c>
      <c r="AC1123" s="50">
        <f t="shared" si="760"/>
        <v>550220.80747543019</v>
      </c>
      <c r="AD1123" s="50">
        <f t="shared" si="729"/>
        <v>4180353.2914007367</v>
      </c>
      <c r="AE1123" s="51">
        <f t="shared" si="730"/>
        <v>10</v>
      </c>
      <c r="AF1123" s="51" t="str">
        <f t="shared" si="731"/>
        <v>S</v>
      </c>
      <c r="AG1123" s="40">
        <f t="shared" si="732"/>
        <v>-122</v>
      </c>
      <c r="AH1123" s="41">
        <f t="shared" si="733"/>
        <v>-25</v>
      </c>
      <c r="AI1123" s="42">
        <f t="shared" si="734"/>
        <v>-47.197000000000003</v>
      </c>
      <c r="AJ1123" s="40">
        <f t="shared" si="735"/>
        <v>37</v>
      </c>
      <c r="AK1123" s="41">
        <f t="shared" si="736"/>
        <v>46</v>
      </c>
      <c r="AL1123" s="42">
        <f t="shared" si="737"/>
        <v>8.875</v>
      </c>
      <c r="AM1123" s="43" t="str">
        <f t="shared" si="738"/>
        <v>-37º -46' -8,875" S</v>
      </c>
      <c r="AN1123" s="43" t="str">
        <f t="shared" si="739"/>
        <v>122º 25' 47,197" W</v>
      </c>
      <c r="AO1123" s="43" t="str">
        <f t="shared" si="740"/>
        <v>10 S 550221 4180353</v>
      </c>
    </row>
    <row r="1124" spans="5:41" x14ac:dyDescent="0.25">
      <c r="E1124" s="53">
        <v>37.775171999999998</v>
      </c>
      <c r="F1124" s="53">
        <v>-122.415413</v>
      </c>
      <c r="G1124" s="52">
        <f t="shared" si="741"/>
        <v>-2.1365520120386692</v>
      </c>
      <c r="H1124" s="52">
        <f t="shared" si="742"/>
        <v>0.65930112690717135</v>
      </c>
      <c r="I1124" s="52">
        <f t="shared" si="743"/>
        <v>10</v>
      </c>
      <c r="J1124" s="52">
        <f t="shared" si="744"/>
        <v>-123</v>
      </c>
      <c r="K1124" s="52">
        <f t="shared" si="745"/>
        <v>1.0202967914356265E-2</v>
      </c>
      <c r="L1124" s="52">
        <f t="shared" si="746"/>
        <v>8.0644953789558126E-3</v>
      </c>
      <c r="M1124" s="52">
        <f t="shared" si="747"/>
        <v>8.0646702135157584E-3</v>
      </c>
      <c r="N1124" s="52">
        <f t="shared" si="748"/>
        <v>2.5202493247777902E-5</v>
      </c>
      <c r="O1124" s="52">
        <f t="shared" si="726"/>
        <v>6383608.4975714516</v>
      </c>
      <c r="P1124" s="52">
        <f t="shared" si="727"/>
        <v>1.3692637802560116E-7</v>
      </c>
      <c r="Q1124" s="52">
        <f t="shared" si="749"/>
        <v>0.9683672676538172</v>
      </c>
      <c r="R1124" s="52">
        <f t="shared" si="750"/>
        <v>0.60500160151693028</v>
      </c>
      <c r="S1124" s="52">
        <f t="shared" si="751"/>
        <v>1.1434847607340799</v>
      </c>
      <c r="T1124" s="52">
        <f t="shared" si="752"/>
        <v>1.0088639709297924</v>
      </c>
      <c r="U1124" s="52">
        <f t="shared" si="753"/>
        <v>1.8074344820906918</v>
      </c>
      <c r="V1124" s="52">
        <f t="shared" si="759"/>
        <v>5.0546225567071803E-3</v>
      </c>
      <c r="W1124" s="52">
        <f t="shared" si="754"/>
        <v>4.2582015317955055E-5</v>
      </c>
      <c r="X1124" s="52">
        <f t="shared" si="755"/>
        <v>1.6740578955036711E-7</v>
      </c>
      <c r="Y1124" s="52">
        <f t="shared" si="728"/>
        <v>4180870.3506603278</v>
      </c>
      <c r="Z1124" s="38" t="str">
        <f t="shared" si="756"/>
        <v>S</v>
      </c>
      <c r="AA1124" s="38" t="str">
        <f t="shared" si="757"/>
        <v>S</v>
      </c>
      <c r="AB1124" s="38" t="str">
        <f t="shared" si="758"/>
        <v>U</v>
      </c>
      <c r="AC1124" s="50">
        <f t="shared" si="760"/>
        <v>551481.69965484471</v>
      </c>
      <c r="AD1124" s="50">
        <f t="shared" si="729"/>
        <v>4181031.2335324134</v>
      </c>
      <c r="AE1124" s="51">
        <f t="shared" si="730"/>
        <v>10</v>
      </c>
      <c r="AF1124" s="51" t="str">
        <f t="shared" si="731"/>
        <v>S</v>
      </c>
      <c r="AG1124" s="40">
        <f t="shared" si="732"/>
        <v>-122</v>
      </c>
      <c r="AH1124" s="41">
        <f t="shared" si="733"/>
        <v>-24</v>
      </c>
      <c r="AI1124" s="42">
        <f t="shared" si="734"/>
        <v>-55.487000000000002</v>
      </c>
      <c r="AJ1124" s="40">
        <f t="shared" si="735"/>
        <v>37</v>
      </c>
      <c r="AK1124" s="41">
        <f t="shared" si="736"/>
        <v>46</v>
      </c>
      <c r="AL1124" s="42">
        <f t="shared" si="737"/>
        <v>30.619</v>
      </c>
      <c r="AM1124" s="43" t="str">
        <f t="shared" si="738"/>
        <v>-37º -46' -30,619" S</v>
      </c>
      <c r="AN1124" s="43" t="str">
        <f t="shared" si="739"/>
        <v>122º 24' 55,487" W</v>
      </c>
      <c r="AO1124" s="43" t="str">
        <f t="shared" si="740"/>
        <v>10 S 551482 4181031</v>
      </c>
    </row>
    <row r="1125" spans="5:41" x14ac:dyDescent="0.25">
      <c r="E1125" s="53">
        <v>37.772499000000003</v>
      </c>
      <c r="F1125" s="53">
        <v>-122.412969</v>
      </c>
      <c r="G1125" s="52">
        <f t="shared" si="741"/>
        <v>-2.1365093561917505</v>
      </c>
      <c r="H1125" s="52">
        <f t="shared" si="742"/>
        <v>0.6592544742562656</v>
      </c>
      <c r="I1125" s="52">
        <f t="shared" si="743"/>
        <v>10</v>
      </c>
      <c r="J1125" s="52">
        <f t="shared" si="744"/>
        <v>-123</v>
      </c>
      <c r="K1125" s="52">
        <f t="shared" si="745"/>
        <v>1.0245623761274913E-2</v>
      </c>
      <c r="L1125" s="52">
        <f t="shared" si="746"/>
        <v>8.0985024568631936E-3</v>
      </c>
      <c r="M1125" s="52">
        <f t="shared" si="747"/>
        <v>8.0986795125950126E-3</v>
      </c>
      <c r="N1125" s="52">
        <f t="shared" si="748"/>
        <v>2.5413057361034497E-5</v>
      </c>
      <c r="O1125" s="52">
        <f t="shared" si="726"/>
        <v>6383607.5298507698</v>
      </c>
      <c r="P1125" s="52">
        <f t="shared" si="727"/>
        <v>1.3809365476120906E-7</v>
      </c>
      <c r="Q1125" s="52">
        <f t="shared" si="749"/>
        <v>0.96834398103880626</v>
      </c>
      <c r="R1125" s="52">
        <f t="shared" si="750"/>
        <v>0.60503079911722402</v>
      </c>
      <c r="S1125" s="52">
        <f t="shared" si="751"/>
        <v>1.1434264647756687</v>
      </c>
      <c r="T1125" s="52">
        <f t="shared" si="752"/>
        <v>1.0088275483610576</v>
      </c>
      <c r="U1125" s="52">
        <f t="shared" si="753"/>
        <v>1.8073889693810639</v>
      </c>
      <c r="V1125" s="52">
        <f t="shared" si="759"/>
        <v>5.0546225567071803E-3</v>
      </c>
      <c r="W1125" s="52">
        <f t="shared" si="754"/>
        <v>4.2582015317955055E-5</v>
      </c>
      <c r="X1125" s="52">
        <f t="shared" si="755"/>
        <v>1.6740578955036711E-7</v>
      </c>
      <c r="Y1125" s="52">
        <f t="shared" si="728"/>
        <v>4180573.7871794403</v>
      </c>
      <c r="Z1125" s="38" t="str">
        <f t="shared" si="756"/>
        <v>S</v>
      </c>
      <c r="AA1125" s="38" t="str">
        <f t="shared" si="757"/>
        <v>S</v>
      </c>
      <c r="AB1125" s="38" t="str">
        <f t="shared" si="758"/>
        <v>U</v>
      </c>
      <c r="AC1125" s="50">
        <f t="shared" si="760"/>
        <v>551698.79389820807</v>
      </c>
      <c r="AD1125" s="50">
        <f t="shared" si="729"/>
        <v>4180736.014186169</v>
      </c>
      <c r="AE1125" s="51">
        <f t="shared" si="730"/>
        <v>10</v>
      </c>
      <c r="AF1125" s="51" t="str">
        <f t="shared" si="731"/>
        <v>S</v>
      </c>
      <c r="AG1125" s="40">
        <f t="shared" si="732"/>
        <v>-122</v>
      </c>
      <c r="AH1125" s="41">
        <f t="shared" si="733"/>
        <v>-24</v>
      </c>
      <c r="AI1125" s="42">
        <f t="shared" si="734"/>
        <v>-46.688000000000002</v>
      </c>
      <c r="AJ1125" s="40">
        <f t="shared" si="735"/>
        <v>37</v>
      </c>
      <c r="AK1125" s="41">
        <f t="shared" si="736"/>
        <v>46</v>
      </c>
      <c r="AL1125" s="42">
        <f t="shared" si="737"/>
        <v>20.995999999999999</v>
      </c>
      <c r="AM1125" s="43" t="str">
        <f t="shared" si="738"/>
        <v>-37º -46' -20,996" S</v>
      </c>
      <c r="AN1125" s="43" t="str">
        <f t="shared" si="739"/>
        <v>122º 24' 46,688" W</v>
      </c>
      <c r="AO1125" s="43" t="str">
        <f t="shared" si="740"/>
        <v>10 S 551699 4180736</v>
      </c>
    </row>
    <row r="1126" spans="5:41" x14ac:dyDescent="0.25">
      <c r="E1126" s="53">
        <v>37.785412000000001</v>
      </c>
      <c r="F1126" s="53">
        <v>-122.423704</v>
      </c>
      <c r="G1126" s="52">
        <f t="shared" si="741"/>
        <v>-2.1366967172869522</v>
      </c>
      <c r="H1126" s="52">
        <f t="shared" si="742"/>
        <v>0.65947984862257569</v>
      </c>
      <c r="I1126" s="52">
        <f t="shared" si="743"/>
        <v>10</v>
      </c>
      <c r="J1126" s="52">
        <f t="shared" si="744"/>
        <v>-123</v>
      </c>
      <c r="K1126" s="52">
        <f t="shared" si="745"/>
        <v>1.0058262666073237E-2</v>
      </c>
      <c r="L1126" s="52">
        <f t="shared" si="746"/>
        <v>7.9490219764516579E-3</v>
      </c>
      <c r="M1126" s="52">
        <f t="shared" si="747"/>
        <v>7.9491894076184934E-3</v>
      </c>
      <c r="N1126" s="52">
        <f t="shared" si="748"/>
        <v>2.4494923473672436E-5</v>
      </c>
      <c r="O1126" s="52">
        <f t="shared" si="726"/>
        <v>6383612.2050334653</v>
      </c>
      <c r="P1126" s="52">
        <f t="shared" si="727"/>
        <v>1.3299620779811054E-7</v>
      </c>
      <c r="Q1126" s="52">
        <f t="shared" si="749"/>
        <v>0.96845639837265562</v>
      </c>
      <c r="R1126" s="52">
        <f t="shared" si="750"/>
        <v>0.60488967045768205</v>
      </c>
      <c r="S1126" s="52">
        <f t="shared" si="751"/>
        <v>1.1437080478089034</v>
      </c>
      <c r="T1126" s="52">
        <f t="shared" si="752"/>
        <v>1.0090034534710981</v>
      </c>
      <c r="U1126" s="52">
        <f t="shared" si="753"/>
        <v>1.8076087454641441</v>
      </c>
      <c r="V1126" s="52">
        <f t="shared" si="759"/>
        <v>5.0546225567071803E-3</v>
      </c>
      <c r="W1126" s="52">
        <f t="shared" si="754"/>
        <v>4.2582015317955055E-5</v>
      </c>
      <c r="X1126" s="52">
        <f t="shared" si="755"/>
        <v>1.6740578955036711E-7</v>
      </c>
      <c r="Y1126" s="52">
        <f t="shared" si="728"/>
        <v>4182006.457424399</v>
      </c>
      <c r="Z1126" s="38" t="str">
        <f t="shared" si="756"/>
        <v>S</v>
      </c>
      <c r="AA1126" s="38" t="str">
        <f t="shared" si="757"/>
        <v>S</v>
      </c>
      <c r="AB1126" s="38" t="str">
        <f t="shared" si="758"/>
        <v>U</v>
      </c>
      <c r="AC1126" s="50">
        <f t="shared" si="760"/>
        <v>550744.54477220669</v>
      </c>
      <c r="AD1126" s="50">
        <f t="shared" si="729"/>
        <v>4182162.8235376431</v>
      </c>
      <c r="AE1126" s="51">
        <f t="shared" si="730"/>
        <v>10</v>
      </c>
      <c r="AF1126" s="51" t="str">
        <f t="shared" si="731"/>
        <v>S</v>
      </c>
      <c r="AG1126" s="40">
        <f t="shared" si="732"/>
        <v>-122</v>
      </c>
      <c r="AH1126" s="41">
        <f t="shared" si="733"/>
        <v>-25</v>
      </c>
      <c r="AI1126" s="42">
        <f t="shared" si="734"/>
        <v>-25.334</v>
      </c>
      <c r="AJ1126" s="40">
        <f t="shared" si="735"/>
        <v>37</v>
      </c>
      <c r="AK1126" s="41">
        <f t="shared" si="736"/>
        <v>47</v>
      </c>
      <c r="AL1126" s="42">
        <f t="shared" si="737"/>
        <v>7.4829999999999997</v>
      </c>
      <c r="AM1126" s="43" t="str">
        <f t="shared" si="738"/>
        <v>-37º -47' -7,483" S</v>
      </c>
      <c r="AN1126" s="43" t="str">
        <f t="shared" si="739"/>
        <v>122º 25' 25,334" W</v>
      </c>
      <c r="AO1126" s="43" t="str">
        <f t="shared" si="740"/>
        <v>10 S 550745 4182163</v>
      </c>
    </row>
    <row r="1127" spans="5:41" x14ac:dyDescent="0.25">
      <c r="E1127" s="53">
        <v>37.779921999999999</v>
      </c>
      <c r="F1127" s="53">
        <v>-122.42014899999999</v>
      </c>
      <c r="G1127" s="52">
        <f t="shared" si="741"/>
        <v>-2.1366346708320436</v>
      </c>
      <c r="H1127" s="52">
        <f t="shared" si="742"/>
        <v>0.65938403004664115</v>
      </c>
      <c r="I1127" s="52">
        <f t="shared" si="743"/>
        <v>10</v>
      </c>
      <c r="J1127" s="52">
        <f t="shared" si="744"/>
        <v>-123</v>
      </c>
      <c r="K1127" s="52">
        <f t="shared" si="745"/>
        <v>1.012030912098183E-2</v>
      </c>
      <c r="L1127" s="52">
        <f t="shared" si="746"/>
        <v>7.998649581227037E-3</v>
      </c>
      <c r="M1127" s="52">
        <f t="shared" si="747"/>
        <v>7.9988201680298628E-3</v>
      </c>
      <c r="N1127" s="52">
        <f t="shared" si="748"/>
        <v>2.4796843515306755E-5</v>
      </c>
      <c r="O1127" s="52">
        <f t="shared" si="726"/>
        <v>6383610.2172981938</v>
      </c>
      <c r="P1127" s="52">
        <f t="shared" si="727"/>
        <v>1.3468212206122556E-7</v>
      </c>
      <c r="Q1127" s="52">
        <f t="shared" si="749"/>
        <v>0.96840862785513793</v>
      </c>
      <c r="R1127" s="52">
        <f t="shared" si="750"/>
        <v>0.60494969573705271</v>
      </c>
      <c r="S1127" s="52">
        <f t="shared" si="751"/>
        <v>1.1435883439742101</v>
      </c>
      <c r="T1127" s="52">
        <f t="shared" si="752"/>
        <v>1.0089286819149206</v>
      </c>
      <c r="U1127" s="52">
        <f t="shared" si="753"/>
        <v>1.8075153351629989</v>
      </c>
      <c r="V1127" s="52">
        <f t="shared" si="759"/>
        <v>5.0546225567071803E-3</v>
      </c>
      <c r="W1127" s="52">
        <f t="shared" si="754"/>
        <v>4.2582015317955055E-5</v>
      </c>
      <c r="X1127" s="52">
        <f t="shared" si="755"/>
        <v>1.6740578955036711E-7</v>
      </c>
      <c r="Y1127" s="52">
        <f t="shared" si="728"/>
        <v>4181397.3530635354</v>
      </c>
      <c r="Z1127" s="38" t="str">
        <f t="shared" si="756"/>
        <v>S</v>
      </c>
      <c r="AA1127" s="38" t="str">
        <f t="shared" si="757"/>
        <v>S</v>
      </c>
      <c r="AB1127" s="38" t="str">
        <f t="shared" si="758"/>
        <v>U</v>
      </c>
      <c r="AC1127" s="50">
        <f t="shared" si="760"/>
        <v>551061.3524433166</v>
      </c>
      <c r="AD1127" s="50">
        <f t="shared" si="729"/>
        <v>4181555.6464684759</v>
      </c>
      <c r="AE1127" s="51">
        <f t="shared" si="730"/>
        <v>10</v>
      </c>
      <c r="AF1127" s="51" t="str">
        <f t="shared" si="731"/>
        <v>S</v>
      </c>
      <c r="AG1127" s="40">
        <f t="shared" si="732"/>
        <v>-122</v>
      </c>
      <c r="AH1127" s="41">
        <f t="shared" si="733"/>
        <v>-25</v>
      </c>
      <c r="AI1127" s="42">
        <f t="shared" si="734"/>
        <v>-12.536</v>
      </c>
      <c r="AJ1127" s="40">
        <f t="shared" si="735"/>
        <v>37</v>
      </c>
      <c r="AK1127" s="41">
        <f t="shared" si="736"/>
        <v>46</v>
      </c>
      <c r="AL1127" s="42">
        <f t="shared" si="737"/>
        <v>47.719000000000001</v>
      </c>
      <c r="AM1127" s="43" t="str">
        <f t="shared" si="738"/>
        <v>-37º -46' -47,719" S</v>
      </c>
      <c r="AN1127" s="43" t="str">
        <f t="shared" si="739"/>
        <v>122º 25' 12,536" W</v>
      </c>
      <c r="AO1127" s="43" t="str">
        <f t="shared" si="740"/>
        <v>10 S 551061 4181556</v>
      </c>
    </row>
    <row r="1128" spans="5:41" x14ac:dyDescent="0.25">
      <c r="E1128" s="53">
        <v>37.781390999999999</v>
      </c>
      <c r="F1128" s="53">
        <v>-122.405247</v>
      </c>
      <c r="G1128" s="52">
        <f t="shared" si="741"/>
        <v>-2.1363745818669115</v>
      </c>
      <c r="H1128" s="52">
        <f t="shared" si="742"/>
        <v>0.65940966893335284</v>
      </c>
      <c r="I1128" s="52">
        <f t="shared" si="743"/>
        <v>10</v>
      </c>
      <c r="J1128" s="52">
        <f t="shared" si="744"/>
        <v>-123</v>
      </c>
      <c r="K1128" s="52">
        <f t="shared" si="745"/>
        <v>1.0380398086113907E-2</v>
      </c>
      <c r="L1128" s="52">
        <f t="shared" si="746"/>
        <v>8.2040421836222822E-3</v>
      </c>
      <c r="M1128" s="52">
        <f t="shared" si="747"/>
        <v>8.2042262523194937E-3</v>
      </c>
      <c r="N1128" s="52">
        <f t="shared" si="748"/>
        <v>2.6088140619107136E-5</v>
      </c>
      <c r="O1128" s="52">
        <f t="shared" si="726"/>
        <v>6383610.7491614651</v>
      </c>
      <c r="P1128" s="52">
        <f t="shared" si="727"/>
        <v>1.4168245707109092E-7</v>
      </c>
      <c r="Q1128" s="52">
        <f t="shared" si="749"/>
        <v>0.96842141365170009</v>
      </c>
      <c r="R1128" s="52">
        <f t="shared" si="750"/>
        <v>0.60493363780815257</v>
      </c>
      <c r="S1128" s="52">
        <f t="shared" si="751"/>
        <v>1.1436203757592029</v>
      </c>
      <c r="T1128" s="52">
        <f t="shared" si="752"/>
        <v>1.0089486912714405</v>
      </c>
      <c r="U1128" s="52">
        <f t="shared" si="753"/>
        <v>1.8075403337291718</v>
      </c>
      <c r="V1128" s="52">
        <f t="shared" si="759"/>
        <v>5.0546225567071803E-3</v>
      </c>
      <c r="W1128" s="52">
        <f t="shared" si="754"/>
        <v>4.2582015317955055E-5</v>
      </c>
      <c r="X1128" s="52">
        <f t="shared" si="755"/>
        <v>1.6740578955036711E-7</v>
      </c>
      <c r="Y1128" s="52">
        <f t="shared" si="728"/>
        <v>4181560.3355771978</v>
      </c>
      <c r="Z1128" s="38" t="str">
        <f t="shared" si="756"/>
        <v>S</v>
      </c>
      <c r="AA1128" s="38" t="str">
        <f t="shared" si="757"/>
        <v>S</v>
      </c>
      <c r="AB1128" s="38" t="str">
        <f t="shared" si="758"/>
        <v>U</v>
      </c>
      <c r="AC1128" s="50">
        <f t="shared" si="760"/>
        <v>552372.58936628501</v>
      </c>
      <c r="AD1128" s="50">
        <f t="shared" si="729"/>
        <v>4181726.872135675</v>
      </c>
      <c r="AE1128" s="51">
        <f t="shared" si="730"/>
        <v>10</v>
      </c>
      <c r="AF1128" s="51" t="str">
        <f t="shared" si="731"/>
        <v>S</v>
      </c>
      <c r="AG1128" s="40">
        <f t="shared" si="732"/>
        <v>-122</v>
      </c>
      <c r="AH1128" s="41">
        <f t="shared" si="733"/>
        <v>-24</v>
      </c>
      <c r="AI1128" s="42">
        <f t="shared" si="734"/>
        <v>-18.888999999999999</v>
      </c>
      <c r="AJ1128" s="40">
        <f t="shared" si="735"/>
        <v>37</v>
      </c>
      <c r="AK1128" s="41">
        <f t="shared" si="736"/>
        <v>46</v>
      </c>
      <c r="AL1128" s="42">
        <f t="shared" si="737"/>
        <v>53.008000000000003</v>
      </c>
      <c r="AM1128" s="43" t="str">
        <f t="shared" si="738"/>
        <v>-37º -46' -53,008" S</v>
      </c>
      <c r="AN1128" s="43" t="str">
        <f t="shared" si="739"/>
        <v>122º 24' 18,889" W</v>
      </c>
      <c r="AO1128" s="43" t="str">
        <f t="shared" si="740"/>
        <v>10 S 552373 4181727</v>
      </c>
    </row>
    <row r="1129" spans="5:41" x14ac:dyDescent="0.25">
      <c r="E1129" s="53">
        <v>37.798501999999999</v>
      </c>
      <c r="F1129" s="53">
        <v>-122.396029</v>
      </c>
      <c r="G1129" s="52">
        <f t="shared" si="741"/>
        <v>-2.1362136974164625</v>
      </c>
      <c r="H1129" s="52">
        <f t="shared" si="742"/>
        <v>0.65970831222166171</v>
      </c>
      <c r="I1129" s="52">
        <f t="shared" si="743"/>
        <v>10</v>
      </c>
      <c r="J1129" s="52">
        <f t="shared" si="744"/>
        <v>-123</v>
      </c>
      <c r="K1129" s="52">
        <f t="shared" si="745"/>
        <v>1.0541282536562946E-2</v>
      </c>
      <c r="L1129" s="52">
        <f t="shared" si="746"/>
        <v>8.329261890762954E-3</v>
      </c>
      <c r="M1129" s="52">
        <f t="shared" si="747"/>
        <v>8.3294545174149321E-3</v>
      </c>
      <c r="N1129" s="52">
        <f t="shared" si="748"/>
        <v>2.6907233247608353E-5</v>
      </c>
      <c r="O1129" s="52">
        <f t="shared" si="726"/>
        <v>6383616.9448633632</v>
      </c>
      <c r="P1129" s="52">
        <f t="shared" si="727"/>
        <v>1.4597309212542519E-7</v>
      </c>
      <c r="Q1129" s="52">
        <f t="shared" si="749"/>
        <v>0.96857015579424943</v>
      </c>
      <c r="R1129" s="52">
        <f t="shared" si="750"/>
        <v>0.60474640683025649</v>
      </c>
      <c r="S1129" s="52">
        <f t="shared" si="751"/>
        <v>1.1439933901187864</v>
      </c>
      <c r="T1129" s="52">
        <f t="shared" si="752"/>
        <v>1.0091816442966539</v>
      </c>
      <c r="U1129" s="52">
        <f t="shared" si="753"/>
        <v>1.8078312990045393</v>
      </c>
      <c r="V1129" s="52">
        <f t="shared" si="759"/>
        <v>5.0546225567071803E-3</v>
      </c>
      <c r="W1129" s="52">
        <f t="shared" si="754"/>
        <v>4.2582015317955055E-5</v>
      </c>
      <c r="X1129" s="52">
        <f t="shared" si="755"/>
        <v>1.6740578955036711E-7</v>
      </c>
      <c r="Y1129" s="52">
        <f t="shared" si="728"/>
        <v>4183458.7686607824</v>
      </c>
      <c r="Z1129" s="38" t="str">
        <f t="shared" si="756"/>
        <v>S</v>
      </c>
      <c r="AA1129" s="38" t="str">
        <f t="shared" si="757"/>
        <v>S</v>
      </c>
      <c r="AB1129" s="38" t="str">
        <f t="shared" si="758"/>
        <v>U</v>
      </c>
      <c r="AC1129" s="50">
        <f t="shared" si="760"/>
        <v>553172.04958606802</v>
      </c>
      <c r="AD1129" s="50">
        <f t="shared" si="729"/>
        <v>4183630.5341559541</v>
      </c>
      <c r="AE1129" s="51">
        <f t="shared" si="730"/>
        <v>10</v>
      </c>
      <c r="AF1129" s="51" t="str">
        <f t="shared" si="731"/>
        <v>S</v>
      </c>
      <c r="AG1129" s="40">
        <f t="shared" si="732"/>
        <v>-122</v>
      </c>
      <c r="AH1129" s="41">
        <f t="shared" si="733"/>
        <v>-23</v>
      </c>
      <c r="AI1129" s="42">
        <f t="shared" si="734"/>
        <v>-45.704000000000001</v>
      </c>
      <c r="AJ1129" s="40">
        <f t="shared" si="735"/>
        <v>37</v>
      </c>
      <c r="AK1129" s="41">
        <f t="shared" si="736"/>
        <v>47</v>
      </c>
      <c r="AL1129" s="42">
        <f t="shared" si="737"/>
        <v>54.606999999999999</v>
      </c>
      <c r="AM1129" s="43" t="str">
        <f t="shared" si="738"/>
        <v>-37º -47' -54,607" S</v>
      </c>
      <c r="AN1129" s="43" t="str">
        <f t="shared" si="739"/>
        <v>122º 23' 45,704" W</v>
      </c>
      <c r="AO1129" s="43" t="str">
        <f t="shared" si="740"/>
        <v>10 S 553172 4183631</v>
      </c>
    </row>
    <row r="1130" spans="5:41" x14ac:dyDescent="0.25">
      <c r="E1130" s="53">
        <v>37.770505</v>
      </c>
      <c r="F1130" s="53">
        <v>-122.413354</v>
      </c>
      <c r="G1130" s="52">
        <f t="shared" si="741"/>
        <v>-2.1365160757093706</v>
      </c>
      <c r="H1130" s="52">
        <f t="shared" si="742"/>
        <v>0.65921967239098078</v>
      </c>
      <c r="I1130" s="52">
        <f t="shared" si="743"/>
        <v>10</v>
      </c>
      <c r="J1130" s="52">
        <f t="shared" si="744"/>
        <v>-123</v>
      </c>
      <c r="K1130" s="52">
        <f t="shared" si="745"/>
        <v>1.0238904243654812E-2</v>
      </c>
      <c r="L1130" s="52">
        <f t="shared" si="746"/>
        <v>8.0934095538638326E-3</v>
      </c>
      <c r="M1130" s="52">
        <f t="shared" si="747"/>
        <v>8.093586275761953E-3</v>
      </c>
      <c r="N1130" s="52">
        <f t="shared" si="748"/>
        <v>2.5379278164039398E-5</v>
      </c>
      <c r="O1130" s="52">
        <f t="shared" ref="O1130:O1193" si="761">($C$19/(1+$C$18*(COS(H1130))^2)^(1/2))*0.9996</f>
        <v>6383606.8079675827</v>
      </c>
      <c r="P1130" s="52">
        <f t="shared" ref="P1130:P1193" si="762">($C$18/2)*M1130^2*(COS(H1130))^2</f>
        <v>1.3792745483793202E-7</v>
      </c>
      <c r="Q1130" s="52">
        <f t="shared" si="749"/>
        <v>0.96832660423921746</v>
      </c>
      <c r="R1130" s="52">
        <f t="shared" si="750"/>
        <v>0.60505257440768689</v>
      </c>
      <c r="S1130" s="52">
        <f t="shared" si="751"/>
        <v>1.1433829745105895</v>
      </c>
      <c r="T1130" s="52">
        <f t="shared" si="752"/>
        <v>1.0088003744848639</v>
      </c>
      <c r="U1130" s="52">
        <f t="shared" si="753"/>
        <v>1.8073550114575505</v>
      </c>
      <c r="V1130" s="52">
        <f t="shared" si="759"/>
        <v>5.0546225567071803E-3</v>
      </c>
      <c r="W1130" s="52">
        <f t="shared" si="754"/>
        <v>4.2582015317955055E-5</v>
      </c>
      <c r="X1130" s="52">
        <f t="shared" si="755"/>
        <v>1.6740578955036711E-7</v>
      </c>
      <c r="Y1130" s="52">
        <f t="shared" ref="Y1130:Y1193" si="763">0.9996*$C$19*(H1130-(V1130*S1130)+(W1130*T1130)-(X1130*U1130))</f>
        <v>4180352.5573455035</v>
      </c>
      <c r="Z1130" s="38" t="str">
        <f t="shared" si="756"/>
        <v>S</v>
      </c>
      <c r="AA1130" s="38" t="str">
        <f t="shared" si="757"/>
        <v>S</v>
      </c>
      <c r="AB1130" s="38" t="str">
        <f t="shared" si="758"/>
        <v>U</v>
      </c>
      <c r="AC1130" s="50">
        <f t="shared" si="760"/>
        <v>551666.27482622617</v>
      </c>
      <c r="AD1130" s="50">
        <f t="shared" ref="AD1130:AD1193" si="764">IF($C$22="S",N1130*O1130*(1+P1130)+Y1130+10000000,N1130*O1130*(1+P1130)+Y1130)</f>
        <v>4180514.5687007187</v>
      </c>
      <c r="AE1130" s="51">
        <f t="shared" ref="AE1130:AE1193" si="765">I1130</f>
        <v>10</v>
      </c>
      <c r="AF1130" s="51" t="str">
        <f t="shared" ref="AF1130:AF1193" si="766">IF(E1130&lt;-16,Z1130,IF(E1130&lt;48,AA1130,IF(E1130&lt;84,AB1130,"MALO")))</f>
        <v>S</v>
      </c>
      <c r="AG1130" s="40">
        <f t="shared" ref="AG1130:AG1193" si="767">TRUNC(F1130,0)</f>
        <v>-122</v>
      </c>
      <c r="AH1130" s="41">
        <f t="shared" ref="AH1130:AH1193" si="768">TRUNC((F1130-AG1130)*60,0)</f>
        <v>-24</v>
      </c>
      <c r="AI1130" s="42">
        <f t="shared" ref="AI1130:AI1193" si="769">ROUND((((F1130-AG1130)*60)-AH1130)*60,3)</f>
        <v>-48.073999999999998</v>
      </c>
      <c r="AJ1130" s="40">
        <f t="shared" ref="AJ1130:AJ1193" si="770">TRUNC(E1130,0)</f>
        <v>37</v>
      </c>
      <c r="AK1130" s="41">
        <f t="shared" ref="AK1130:AK1193" si="771">TRUNC((E1130-AJ1130)*60,0)</f>
        <v>46</v>
      </c>
      <c r="AL1130" s="42">
        <f t="shared" ref="AL1130:AL1193" si="772">ROUND((((E1130-AJ1130)*60)-AK1130)*60,3)</f>
        <v>13.818</v>
      </c>
      <c r="AM1130" s="43" t="str">
        <f t="shared" ref="AM1130:AM1193" si="773">CONCATENATE(-AJ1130,"º ",-AK1130,"' ",-AL1130,""" S")</f>
        <v>-37º -46' -13,818" S</v>
      </c>
      <c r="AN1130" s="43" t="str">
        <f t="shared" ref="AN1130:AN1193" si="774">CONCATENATE(-AG1130,"º ",-AH1130,"' ",-AI1130,""" W")</f>
        <v>122º 24' 48,074" W</v>
      </c>
      <c r="AO1130" s="43" t="str">
        <f t="shared" ref="AO1130:AO1193" si="775">CONCATENATE(AE1130," ",AF1130," ",ROUND(AC1130,0)," ",ROUND(AD1130,0))</f>
        <v>10 S 551666 4180515</v>
      </c>
    </row>
    <row r="1131" spans="5:41" x14ac:dyDescent="0.25">
      <c r="E1131" s="53">
        <v>37.754553000000001</v>
      </c>
      <c r="F1131" s="53">
        <v>-122.40317</v>
      </c>
      <c r="G1131" s="52">
        <f t="shared" si="741"/>
        <v>-2.1363383313783473</v>
      </c>
      <c r="H1131" s="52">
        <f t="shared" si="742"/>
        <v>0.65894125746870269</v>
      </c>
      <c r="I1131" s="52">
        <f t="shared" si="743"/>
        <v>10</v>
      </c>
      <c r="J1131" s="52">
        <f t="shared" si="744"/>
        <v>-123</v>
      </c>
      <c r="K1131" s="52">
        <f t="shared" si="745"/>
        <v>1.0416648574678167E-2</v>
      </c>
      <c r="L1131" s="52">
        <f t="shared" si="746"/>
        <v>8.2356796885705869E-3</v>
      </c>
      <c r="M1131" s="52">
        <f t="shared" si="747"/>
        <v>8.235865895038148E-3</v>
      </c>
      <c r="N1131" s="52">
        <f t="shared" si="748"/>
        <v>2.6264326688174577E-5</v>
      </c>
      <c r="O1131" s="52">
        <f t="shared" si="761"/>
        <v>6383601.0333776148</v>
      </c>
      <c r="P1131" s="52">
        <f t="shared" si="762"/>
        <v>1.4288103314466911E-7</v>
      </c>
      <c r="Q1131" s="52">
        <f t="shared" si="749"/>
        <v>0.96818742096523713</v>
      </c>
      <c r="R1131" s="52">
        <f t="shared" si="750"/>
        <v>0.60522660790673022</v>
      </c>
      <c r="S1131" s="52">
        <f t="shared" si="751"/>
        <v>1.1430349679513212</v>
      </c>
      <c r="T1131" s="52">
        <f t="shared" si="752"/>
        <v>1.0085828779401735</v>
      </c>
      <c r="U1131" s="52">
        <f t="shared" si="753"/>
        <v>1.8070831502157099</v>
      </c>
      <c r="V1131" s="52">
        <f t="shared" si="759"/>
        <v>5.0546225567071803E-3</v>
      </c>
      <c r="W1131" s="52">
        <f t="shared" si="754"/>
        <v>4.2582015317955055E-5</v>
      </c>
      <c r="X1131" s="52">
        <f t="shared" si="755"/>
        <v>1.6740578955036711E-7</v>
      </c>
      <c r="Y1131" s="52">
        <f t="shared" si="763"/>
        <v>4178582.7213757634</v>
      </c>
      <c r="Z1131" s="38" t="str">
        <f t="shared" si="756"/>
        <v>S</v>
      </c>
      <c r="AA1131" s="38" t="str">
        <f t="shared" si="757"/>
        <v>S</v>
      </c>
      <c r="AB1131" s="38" t="str">
        <f t="shared" si="758"/>
        <v>U</v>
      </c>
      <c r="AC1131" s="50">
        <f t="shared" si="760"/>
        <v>552574.48454229045</v>
      </c>
      <c r="AD1131" s="50">
        <f t="shared" si="764"/>
        <v>4178750.3823827067</v>
      </c>
      <c r="AE1131" s="51">
        <f t="shared" si="765"/>
        <v>10</v>
      </c>
      <c r="AF1131" s="51" t="str">
        <f t="shared" si="766"/>
        <v>S</v>
      </c>
      <c r="AG1131" s="40">
        <f t="shared" si="767"/>
        <v>-122</v>
      </c>
      <c r="AH1131" s="41">
        <f t="shared" si="768"/>
        <v>-24</v>
      </c>
      <c r="AI1131" s="42">
        <f t="shared" si="769"/>
        <v>-11.412000000000001</v>
      </c>
      <c r="AJ1131" s="40">
        <f t="shared" si="770"/>
        <v>37</v>
      </c>
      <c r="AK1131" s="41">
        <f t="shared" si="771"/>
        <v>45</v>
      </c>
      <c r="AL1131" s="42">
        <f t="shared" si="772"/>
        <v>16.390999999999998</v>
      </c>
      <c r="AM1131" s="43" t="str">
        <f t="shared" si="773"/>
        <v>-37º -45' -16,391" S</v>
      </c>
      <c r="AN1131" s="43" t="str">
        <f t="shared" si="774"/>
        <v>122º 24' 11,412" W</v>
      </c>
      <c r="AO1131" s="43" t="str">
        <f t="shared" si="775"/>
        <v>10 S 552574 4178750</v>
      </c>
    </row>
    <row r="1132" spans="5:41" x14ac:dyDescent="0.25">
      <c r="E1132" s="53">
        <v>37.793419</v>
      </c>
      <c r="F1132" s="53">
        <v>-122.40002200000001</v>
      </c>
      <c r="G1132" s="52">
        <f t="shared" si="741"/>
        <v>-2.1362833884134949</v>
      </c>
      <c r="H1132" s="52">
        <f t="shared" si="742"/>
        <v>0.65961959713578278</v>
      </c>
      <c r="I1132" s="52">
        <f t="shared" si="743"/>
        <v>10</v>
      </c>
      <c r="J1132" s="52">
        <f t="shared" si="744"/>
        <v>-123</v>
      </c>
      <c r="K1132" s="52">
        <f t="shared" si="745"/>
        <v>1.0471591539530589E-2</v>
      </c>
      <c r="L1132" s="52">
        <f t="shared" si="746"/>
        <v>8.2747664439436763E-3</v>
      </c>
      <c r="M1132" s="52">
        <f t="shared" si="747"/>
        <v>8.2749553143095997E-3</v>
      </c>
      <c r="N1132" s="52">
        <f t="shared" si="748"/>
        <v>2.6551409630037881E-5</v>
      </c>
      <c r="O1132" s="52">
        <f t="shared" si="761"/>
        <v>6383615.1042646458</v>
      </c>
      <c r="P1132" s="52">
        <f t="shared" si="762"/>
        <v>1.4408897858567912E-7</v>
      </c>
      <c r="Q1132" s="52">
        <f t="shared" si="749"/>
        <v>0.9685260064727883</v>
      </c>
      <c r="R1132" s="52">
        <f t="shared" si="750"/>
        <v>0.60480206173561601</v>
      </c>
      <c r="S1132" s="52">
        <f t="shared" si="751"/>
        <v>1.1438826003721769</v>
      </c>
      <c r="T1132" s="52">
        <f t="shared" si="752"/>
        <v>1.0091124657130366</v>
      </c>
      <c r="U1132" s="52">
        <f t="shared" si="753"/>
        <v>1.8077449069586089</v>
      </c>
      <c r="V1132" s="52">
        <f t="shared" si="759"/>
        <v>5.0546225567071803E-3</v>
      </c>
      <c r="W1132" s="52">
        <f t="shared" si="754"/>
        <v>4.2582015317955055E-5</v>
      </c>
      <c r="X1132" s="52">
        <f t="shared" si="755"/>
        <v>1.6740578955036711E-7</v>
      </c>
      <c r="Y1132" s="52">
        <f t="shared" si="763"/>
        <v>4182894.8188484255</v>
      </c>
      <c r="Z1132" s="38" t="str">
        <f t="shared" si="756"/>
        <v>S</v>
      </c>
      <c r="AA1132" s="38" t="str">
        <f t="shared" si="757"/>
        <v>S</v>
      </c>
      <c r="AB1132" s="38" t="str">
        <f t="shared" si="758"/>
        <v>U</v>
      </c>
      <c r="AC1132" s="50">
        <f t="shared" si="760"/>
        <v>552824.13226866676</v>
      </c>
      <c r="AD1132" s="50">
        <f t="shared" si="764"/>
        <v>4183064.3128524018</v>
      </c>
      <c r="AE1132" s="51">
        <f t="shared" si="765"/>
        <v>10</v>
      </c>
      <c r="AF1132" s="51" t="str">
        <f t="shared" si="766"/>
        <v>S</v>
      </c>
      <c r="AG1132" s="40">
        <f t="shared" si="767"/>
        <v>-122</v>
      </c>
      <c r="AH1132" s="41">
        <f t="shared" si="768"/>
        <v>-24</v>
      </c>
      <c r="AI1132" s="42">
        <f t="shared" si="769"/>
        <v>-7.9000000000000001E-2</v>
      </c>
      <c r="AJ1132" s="40">
        <f t="shared" si="770"/>
        <v>37</v>
      </c>
      <c r="AK1132" s="41">
        <f t="shared" si="771"/>
        <v>47</v>
      </c>
      <c r="AL1132" s="42">
        <f t="shared" si="772"/>
        <v>36.308</v>
      </c>
      <c r="AM1132" s="43" t="str">
        <f t="shared" si="773"/>
        <v>-37º -47' -36,308" S</v>
      </c>
      <c r="AN1132" s="43" t="str">
        <f t="shared" si="774"/>
        <v>122º 24' 0,079" W</v>
      </c>
      <c r="AO1132" s="43" t="str">
        <f t="shared" si="775"/>
        <v>10 S 552824 4183064</v>
      </c>
    </row>
    <row r="1133" spans="5:41" x14ac:dyDescent="0.25">
      <c r="E1133" s="53">
        <v>37.782524000000002</v>
      </c>
      <c r="F1133" s="53">
        <v>-122.40158700000001</v>
      </c>
      <c r="G1133" s="52">
        <f t="shared" si="741"/>
        <v>-2.1363107028162887</v>
      </c>
      <c r="H1133" s="52">
        <f t="shared" si="742"/>
        <v>0.65942944351377808</v>
      </c>
      <c r="I1133" s="52">
        <f t="shared" si="743"/>
        <v>10</v>
      </c>
      <c r="J1133" s="52">
        <f t="shared" si="744"/>
        <v>-123</v>
      </c>
      <c r="K1133" s="52">
        <f t="shared" si="745"/>
        <v>1.044427713673679E-2</v>
      </c>
      <c r="L1133" s="52">
        <f t="shared" si="746"/>
        <v>8.2543999815433717E-3</v>
      </c>
      <c r="M1133" s="52">
        <f t="shared" si="747"/>
        <v>8.2545874607162801E-3</v>
      </c>
      <c r="N1133" s="52">
        <f t="shared" si="748"/>
        <v>2.6410488653261233E-5</v>
      </c>
      <c r="O1133" s="52">
        <f t="shared" si="761"/>
        <v>6383611.1593781197</v>
      </c>
      <c r="P1133" s="52">
        <f t="shared" si="762"/>
        <v>1.4342281920444276E-7</v>
      </c>
      <c r="Q1133" s="52">
        <f t="shared" si="749"/>
        <v>0.96843127325170453</v>
      </c>
      <c r="R1133" s="52">
        <f t="shared" si="750"/>
        <v>0.60492125102457073</v>
      </c>
      <c r="S1133" s="52">
        <f t="shared" si="751"/>
        <v>1.1436450801396303</v>
      </c>
      <c r="T1133" s="52">
        <f t="shared" si="752"/>
        <v>1.0089641228608655</v>
      </c>
      <c r="U1133" s="52">
        <f t="shared" si="753"/>
        <v>1.807559612411582</v>
      </c>
      <c r="V1133" s="52">
        <f t="shared" si="759"/>
        <v>5.0546225567071803E-3</v>
      </c>
      <c r="W1133" s="52">
        <f t="shared" si="754"/>
        <v>4.2582015317955055E-5</v>
      </c>
      <c r="X1133" s="52">
        <f t="shared" si="755"/>
        <v>1.6740578955036711E-7</v>
      </c>
      <c r="Y1133" s="52">
        <f t="shared" si="763"/>
        <v>4181686.0396131813</v>
      </c>
      <c r="Z1133" s="38" t="str">
        <f t="shared" si="756"/>
        <v>S</v>
      </c>
      <c r="AA1133" s="38" t="str">
        <f t="shared" si="757"/>
        <v>S</v>
      </c>
      <c r="AB1133" s="38" t="str">
        <f t="shared" si="758"/>
        <v>U</v>
      </c>
      <c r="AC1133" s="50">
        <f t="shared" si="760"/>
        <v>552694.0791494688</v>
      </c>
      <c r="AD1133" s="50">
        <f t="shared" si="764"/>
        <v>4181854.6339274533</v>
      </c>
      <c r="AE1133" s="51">
        <f t="shared" si="765"/>
        <v>10</v>
      </c>
      <c r="AF1133" s="51" t="str">
        <f t="shared" si="766"/>
        <v>S</v>
      </c>
      <c r="AG1133" s="40">
        <f t="shared" si="767"/>
        <v>-122</v>
      </c>
      <c r="AH1133" s="41">
        <f t="shared" si="768"/>
        <v>-24</v>
      </c>
      <c r="AI1133" s="42">
        <f t="shared" si="769"/>
        <v>-5.7130000000000001</v>
      </c>
      <c r="AJ1133" s="40">
        <f t="shared" si="770"/>
        <v>37</v>
      </c>
      <c r="AK1133" s="41">
        <f t="shared" si="771"/>
        <v>46</v>
      </c>
      <c r="AL1133" s="42">
        <f t="shared" si="772"/>
        <v>57.085999999999999</v>
      </c>
      <c r="AM1133" s="43" t="str">
        <f t="shared" si="773"/>
        <v>-37º -46' -57,086" S</v>
      </c>
      <c r="AN1133" s="43" t="str">
        <f t="shared" si="774"/>
        <v>122º 24' 5,713" W</v>
      </c>
      <c r="AO1133" s="43" t="str">
        <f t="shared" si="775"/>
        <v>10 S 552694 4181855</v>
      </c>
    </row>
    <row r="1134" spans="5:41" x14ac:dyDescent="0.25">
      <c r="E1134" s="53">
        <v>37.785051000000003</v>
      </c>
      <c r="F1134" s="53">
        <v>-122.400566</v>
      </c>
      <c r="G1134" s="52">
        <f t="shared" si="741"/>
        <v>-2.1362928830046255</v>
      </c>
      <c r="H1134" s="52">
        <f t="shared" si="742"/>
        <v>0.65947354798397595</v>
      </c>
      <c r="I1134" s="52">
        <f t="shared" si="743"/>
        <v>10</v>
      </c>
      <c r="J1134" s="52">
        <f t="shared" si="744"/>
        <v>-123</v>
      </c>
      <c r="K1134" s="52">
        <f t="shared" si="745"/>
        <v>1.0462096948399946E-2</v>
      </c>
      <c r="L1134" s="52">
        <f t="shared" si="746"/>
        <v>8.2682002538166949E-3</v>
      </c>
      <c r="M1134" s="52">
        <f t="shared" si="747"/>
        <v>8.2683886749099923E-3</v>
      </c>
      <c r="N1134" s="52">
        <f t="shared" si="748"/>
        <v>2.6501291413794092E-5</v>
      </c>
      <c r="O1134" s="52">
        <f t="shared" si="761"/>
        <v>6383612.0743250353</v>
      </c>
      <c r="P1134" s="52">
        <f t="shared" si="762"/>
        <v>1.4389297017756505E-7</v>
      </c>
      <c r="Q1134" s="52">
        <f t="shared" si="749"/>
        <v>0.96845325827077311</v>
      </c>
      <c r="R1134" s="52">
        <f t="shared" si="750"/>
        <v>0.60489361856593948</v>
      </c>
      <c r="S1134" s="52">
        <f t="shared" si="751"/>
        <v>1.1437001771193624</v>
      </c>
      <c r="T1134" s="52">
        <f t="shared" si="752"/>
        <v>1.0089985374810067</v>
      </c>
      <c r="U1134" s="52">
        <f t="shared" si="753"/>
        <v>1.8076026044625324</v>
      </c>
      <c r="V1134" s="52">
        <f t="shared" si="759"/>
        <v>5.0546225567071803E-3</v>
      </c>
      <c r="W1134" s="52">
        <f t="shared" si="754"/>
        <v>4.2582015317955055E-5</v>
      </c>
      <c r="X1134" s="52">
        <f t="shared" si="755"/>
        <v>1.6740578955036711E-7</v>
      </c>
      <c r="Y1134" s="52">
        <f t="shared" si="763"/>
        <v>4181966.4051893861</v>
      </c>
      <c r="Z1134" s="38" t="str">
        <f t="shared" si="756"/>
        <v>S</v>
      </c>
      <c r="AA1134" s="38" t="str">
        <f t="shared" si="757"/>
        <v>S</v>
      </c>
      <c r="AB1134" s="38" t="str">
        <f t="shared" si="758"/>
        <v>U</v>
      </c>
      <c r="AC1134" s="50">
        <f t="shared" si="760"/>
        <v>552782.18831202958</v>
      </c>
      <c r="AD1134" s="50">
        <f t="shared" si="764"/>
        <v>4182135.5791775836</v>
      </c>
      <c r="AE1134" s="51">
        <f t="shared" si="765"/>
        <v>10</v>
      </c>
      <c r="AF1134" s="51" t="str">
        <f t="shared" si="766"/>
        <v>S</v>
      </c>
      <c r="AG1134" s="40">
        <f t="shared" si="767"/>
        <v>-122</v>
      </c>
      <c r="AH1134" s="41">
        <f t="shared" si="768"/>
        <v>-24</v>
      </c>
      <c r="AI1134" s="42">
        <f t="shared" si="769"/>
        <v>-2.0379999999999998</v>
      </c>
      <c r="AJ1134" s="40">
        <f t="shared" si="770"/>
        <v>37</v>
      </c>
      <c r="AK1134" s="41">
        <f t="shared" si="771"/>
        <v>47</v>
      </c>
      <c r="AL1134" s="42">
        <f t="shared" si="772"/>
        <v>6.1840000000000002</v>
      </c>
      <c r="AM1134" s="43" t="str">
        <f t="shared" si="773"/>
        <v>-37º -47' -6,184" S</v>
      </c>
      <c r="AN1134" s="43" t="str">
        <f t="shared" si="774"/>
        <v>122º 24' 2,038" W</v>
      </c>
      <c r="AO1134" s="43" t="str">
        <f t="shared" si="775"/>
        <v>10 S 552782 4182136</v>
      </c>
    </row>
    <row r="1135" spans="5:41" x14ac:dyDescent="0.25">
      <c r="E1135" s="53">
        <v>37.728149000000002</v>
      </c>
      <c r="F1135" s="53">
        <v>-122.403406</v>
      </c>
      <c r="G1135" s="52">
        <f t="shared" si="741"/>
        <v>-2.1363424503553823</v>
      </c>
      <c r="H1135" s="52">
        <f t="shared" si="742"/>
        <v>0.65848042073300617</v>
      </c>
      <c r="I1135" s="52">
        <f t="shared" si="743"/>
        <v>10</v>
      </c>
      <c r="J1135" s="52">
        <f t="shared" si="744"/>
        <v>-123</v>
      </c>
      <c r="K1135" s="52">
        <f t="shared" si="745"/>
        <v>1.0412529597643161E-2</v>
      </c>
      <c r="L1135" s="52">
        <f t="shared" si="746"/>
        <v>8.2353603175332954E-3</v>
      </c>
      <c r="M1135" s="52">
        <f t="shared" si="747"/>
        <v>8.2355465023383895E-3</v>
      </c>
      <c r="N1135" s="52">
        <f t="shared" si="748"/>
        <v>2.6237297417908145E-5</v>
      </c>
      <c r="O1135" s="52">
        <f t="shared" si="761"/>
        <v>6383591.4770472692</v>
      </c>
      <c r="P1135" s="52">
        <f t="shared" si="762"/>
        <v>1.4297191300215323E-7</v>
      </c>
      <c r="Q1135" s="52">
        <f t="shared" si="749"/>
        <v>0.96795638297993791</v>
      </c>
      <c r="R1135" s="52">
        <f t="shared" si="750"/>
        <v>0.60551401077139111</v>
      </c>
      <c r="S1135" s="52">
        <f t="shared" si="751"/>
        <v>1.1424586122229752</v>
      </c>
      <c r="T1135" s="52">
        <f t="shared" si="752"/>
        <v>1.0082224618600792</v>
      </c>
      <c r="U1135" s="52">
        <f t="shared" si="753"/>
        <v>1.8066323877788628</v>
      </c>
      <c r="V1135" s="52">
        <f t="shared" si="759"/>
        <v>5.0546225567071803E-3</v>
      </c>
      <c r="W1135" s="52">
        <f t="shared" si="754"/>
        <v>4.2582015317955055E-5</v>
      </c>
      <c r="X1135" s="52">
        <f t="shared" si="755"/>
        <v>1.6740578955036711E-7</v>
      </c>
      <c r="Y1135" s="52">
        <f t="shared" si="763"/>
        <v>4175653.2717394172</v>
      </c>
      <c r="Z1135" s="38" t="str">
        <f t="shared" si="756"/>
        <v>S</v>
      </c>
      <c r="AA1135" s="38" t="str">
        <f t="shared" si="757"/>
        <v>S</v>
      </c>
      <c r="AB1135" s="38" t="str">
        <f t="shared" si="758"/>
        <v>U</v>
      </c>
      <c r="AC1135" s="50">
        <f t="shared" si="760"/>
        <v>552572.36696661101</v>
      </c>
      <c r="AD1135" s="50">
        <f t="shared" si="764"/>
        <v>4175820.7599515412</v>
      </c>
      <c r="AE1135" s="51">
        <f t="shared" si="765"/>
        <v>10</v>
      </c>
      <c r="AF1135" s="51" t="str">
        <f t="shared" si="766"/>
        <v>S</v>
      </c>
      <c r="AG1135" s="40">
        <f t="shared" si="767"/>
        <v>-122</v>
      </c>
      <c r="AH1135" s="41">
        <f t="shared" si="768"/>
        <v>-24</v>
      </c>
      <c r="AI1135" s="42">
        <f t="shared" si="769"/>
        <v>-12.262</v>
      </c>
      <c r="AJ1135" s="40">
        <f t="shared" si="770"/>
        <v>37</v>
      </c>
      <c r="AK1135" s="41">
        <f t="shared" si="771"/>
        <v>43</v>
      </c>
      <c r="AL1135" s="42">
        <f t="shared" si="772"/>
        <v>41.335999999999999</v>
      </c>
      <c r="AM1135" s="43" t="str">
        <f t="shared" si="773"/>
        <v>-37º -43' -41,336" S</v>
      </c>
      <c r="AN1135" s="43" t="str">
        <f t="shared" si="774"/>
        <v>122º 24' 12,262" W</v>
      </c>
      <c r="AO1135" s="43" t="str">
        <f t="shared" si="775"/>
        <v>10 S 552572 4175821</v>
      </c>
    </row>
    <row r="1136" spans="5:41" x14ac:dyDescent="0.25">
      <c r="E1136" s="53">
        <v>37.793849000000002</v>
      </c>
      <c r="F1136" s="53">
        <v>-122.399924</v>
      </c>
      <c r="G1136" s="52">
        <f t="shared" si="741"/>
        <v>-2.1362816779908278</v>
      </c>
      <c r="H1136" s="52">
        <f t="shared" si="742"/>
        <v>0.65962710205156638</v>
      </c>
      <c r="I1136" s="52">
        <f t="shared" si="743"/>
        <v>10</v>
      </c>
      <c r="J1136" s="52">
        <f t="shared" si="744"/>
        <v>-123</v>
      </c>
      <c r="K1136" s="52">
        <f t="shared" si="745"/>
        <v>1.0473301962197645E-2</v>
      </c>
      <c r="L1136" s="52">
        <f t="shared" si="746"/>
        <v>8.2760698217943275E-3</v>
      </c>
      <c r="M1136" s="52">
        <f t="shared" si="747"/>
        <v>8.2762587814249333E-3</v>
      </c>
      <c r="N1136" s="52">
        <f t="shared" si="748"/>
        <v>2.6560186777824235E-5</v>
      </c>
      <c r="O1136" s="52">
        <f t="shared" si="761"/>
        <v>6383615.2599680927</v>
      </c>
      <c r="P1136" s="52">
        <f t="shared" si="762"/>
        <v>1.4413269808306746E-7</v>
      </c>
      <c r="Q1136" s="52">
        <f t="shared" si="749"/>
        <v>0.96852974249664125</v>
      </c>
      <c r="R1136" s="52">
        <f t="shared" si="750"/>
        <v>0.60479735474720608</v>
      </c>
      <c r="S1136" s="52">
        <f t="shared" si="751"/>
        <v>1.1438919732998869</v>
      </c>
      <c r="T1136" s="52">
        <f t="shared" si="752"/>
        <v>1.0091183186617168</v>
      </c>
      <c r="U1136" s="52">
        <f t="shared" si="753"/>
        <v>1.8077522167361539</v>
      </c>
      <c r="V1136" s="52">
        <f t="shared" si="759"/>
        <v>5.0546225567071803E-3</v>
      </c>
      <c r="W1136" s="52">
        <f t="shared" si="754"/>
        <v>4.2582015317955055E-5</v>
      </c>
      <c r="X1136" s="52">
        <f t="shared" si="755"/>
        <v>1.6740578955036711E-7</v>
      </c>
      <c r="Y1136" s="52">
        <f t="shared" si="763"/>
        <v>4182942.526564992</v>
      </c>
      <c r="Z1136" s="38" t="str">
        <f t="shared" si="756"/>
        <v>S</v>
      </c>
      <c r="AA1136" s="38" t="str">
        <f t="shared" si="757"/>
        <v>S</v>
      </c>
      <c r="AB1136" s="38" t="str">
        <f t="shared" si="758"/>
        <v>U</v>
      </c>
      <c r="AC1136" s="50">
        <f t="shared" si="760"/>
        <v>552832.45439084375</v>
      </c>
      <c r="AD1136" s="50">
        <f t="shared" si="764"/>
        <v>4183112.0766030522</v>
      </c>
      <c r="AE1136" s="51">
        <f t="shared" si="765"/>
        <v>10</v>
      </c>
      <c r="AF1136" s="51" t="str">
        <f t="shared" si="766"/>
        <v>S</v>
      </c>
      <c r="AG1136" s="40">
        <f t="shared" si="767"/>
        <v>-122</v>
      </c>
      <c r="AH1136" s="41">
        <f t="shared" si="768"/>
        <v>-23</v>
      </c>
      <c r="AI1136" s="42">
        <f t="shared" si="769"/>
        <v>-59.725999999999999</v>
      </c>
      <c r="AJ1136" s="40">
        <f t="shared" si="770"/>
        <v>37</v>
      </c>
      <c r="AK1136" s="41">
        <f t="shared" si="771"/>
        <v>47</v>
      </c>
      <c r="AL1136" s="42">
        <f t="shared" si="772"/>
        <v>37.856000000000002</v>
      </c>
      <c r="AM1136" s="43" t="str">
        <f t="shared" si="773"/>
        <v>-37º -47' -37,856" S</v>
      </c>
      <c r="AN1136" s="43" t="str">
        <f t="shared" si="774"/>
        <v>122º 23' 59,726" W</v>
      </c>
      <c r="AO1136" s="43" t="str">
        <f t="shared" si="775"/>
        <v>10 S 552832 4183112</v>
      </c>
    </row>
    <row r="1137" spans="5:41" x14ac:dyDescent="0.25">
      <c r="E1137" s="53">
        <v>37.792282</v>
      </c>
      <c r="F1137" s="53">
        <v>-122.40087200000001</v>
      </c>
      <c r="G1137" s="52">
        <f t="shared" si="741"/>
        <v>-2.1362982237121368</v>
      </c>
      <c r="H1137" s="52">
        <f t="shared" si="742"/>
        <v>0.65959975274218763</v>
      </c>
      <c r="I1137" s="52">
        <f t="shared" si="743"/>
        <v>10</v>
      </c>
      <c r="J1137" s="52">
        <f t="shared" si="744"/>
        <v>-123</v>
      </c>
      <c r="K1137" s="52">
        <f t="shared" si="745"/>
        <v>1.0456756240888598E-2</v>
      </c>
      <c r="L1137" s="52">
        <f t="shared" si="746"/>
        <v>8.2631710162204136E-3</v>
      </c>
      <c r="M1137" s="52">
        <f t="shared" si="747"/>
        <v>8.2633590936848859E-3</v>
      </c>
      <c r="N1137" s="52">
        <f t="shared" si="748"/>
        <v>2.647595923466195E-5</v>
      </c>
      <c r="O1137" s="52">
        <f t="shared" si="761"/>
        <v>6383614.6925587133</v>
      </c>
      <c r="P1137" s="52">
        <f t="shared" si="762"/>
        <v>1.43689841865911E-7</v>
      </c>
      <c r="Q1137" s="52">
        <f t="shared" si="749"/>
        <v>0.96851612667935205</v>
      </c>
      <c r="R1137" s="52">
        <f t="shared" si="750"/>
        <v>0.60481450683966576</v>
      </c>
      <c r="S1137" s="52">
        <f t="shared" si="751"/>
        <v>1.1438578160818635</v>
      </c>
      <c r="T1137" s="52">
        <f t="shared" si="752"/>
        <v>1.0090969887713142</v>
      </c>
      <c r="U1137" s="52">
        <f t="shared" si="753"/>
        <v>1.8077255773169629</v>
      </c>
      <c r="V1137" s="52">
        <f t="shared" si="759"/>
        <v>5.0546225567071803E-3</v>
      </c>
      <c r="W1137" s="52">
        <f t="shared" si="754"/>
        <v>4.2582015317955055E-5</v>
      </c>
      <c r="X1137" s="52">
        <f t="shared" si="755"/>
        <v>1.6740578955036711E-7</v>
      </c>
      <c r="Y1137" s="52">
        <f t="shared" si="763"/>
        <v>4182768.6707867896</v>
      </c>
      <c r="Z1137" s="38" t="str">
        <f t="shared" si="756"/>
        <v>S</v>
      </c>
      <c r="AA1137" s="38" t="str">
        <f t="shared" si="757"/>
        <v>S</v>
      </c>
      <c r="AB1137" s="38" t="str">
        <f t="shared" si="758"/>
        <v>U</v>
      </c>
      <c r="AC1137" s="50">
        <f t="shared" si="760"/>
        <v>552750.10304688674</v>
      </c>
      <c r="AD1137" s="50">
        <f t="shared" si="764"/>
        <v>4182937.6831334447</v>
      </c>
      <c r="AE1137" s="51">
        <f t="shared" si="765"/>
        <v>10</v>
      </c>
      <c r="AF1137" s="51" t="str">
        <f t="shared" si="766"/>
        <v>S</v>
      </c>
      <c r="AG1137" s="40">
        <f t="shared" si="767"/>
        <v>-122</v>
      </c>
      <c r="AH1137" s="41">
        <f t="shared" si="768"/>
        <v>-24</v>
      </c>
      <c r="AI1137" s="42">
        <f t="shared" si="769"/>
        <v>-3.1389999999999998</v>
      </c>
      <c r="AJ1137" s="40">
        <f t="shared" si="770"/>
        <v>37</v>
      </c>
      <c r="AK1137" s="41">
        <f t="shared" si="771"/>
        <v>47</v>
      </c>
      <c r="AL1137" s="42">
        <f t="shared" si="772"/>
        <v>32.215000000000003</v>
      </c>
      <c r="AM1137" s="43" t="str">
        <f t="shared" si="773"/>
        <v>-37º -47' -32,215" S</v>
      </c>
      <c r="AN1137" s="43" t="str">
        <f t="shared" si="774"/>
        <v>122º 24' 3,139" W</v>
      </c>
      <c r="AO1137" s="43" t="str">
        <f t="shared" si="775"/>
        <v>10 S 552750 4182938</v>
      </c>
    </row>
    <row r="1138" spans="5:41" x14ac:dyDescent="0.25">
      <c r="E1138" s="53">
        <v>37.769866</v>
      </c>
      <c r="F1138" s="53">
        <v>-122.43039899999999</v>
      </c>
      <c r="G1138" s="52">
        <f t="shared" si="741"/>
        <v>-2.136813567080373</v>
      </c>
      <c r="H1138" s="52">
        <f t="shared" si="742"/>
        <v>0.65920851973706063</v>
      </c>
      <c r="I1138" s="52">
        <f t="shared" si="743"/>
        <v>10</v>
      </c>
      <c r="J1138" s="52">
        <f t="shared" si="744"/>
        <v>-123</v>
      </c>
      <c r="K1138" s="52">
        <f t="shared" si="745"/>
        <v>9.9414128726524886E-3</v>
      </c>
      <c r="L1138" s="52">
        <f t="shared" si="746"/>
        <v>7.8583313038628876E-3</v>
      </c>
      <c r="M1138" s="52">
        <f t="shared" si="747"/>
        <v>7.8584930693392386E-3</v>
      </c>
      <c r="N1138" s="52">
        <f t="shared" si="748"/>
        <v>2.3925742770880554E-5</v>
      </c>
      <c r="O1138" s="52">
        <f t="shared" si="761"/>
        <v>6383606.576634692</v>
      </c>
      <c r="P1138" s="52">
        <f t="shared" si="762"/>
        <v>1.3003335744996993E-7</v>
      </c>
      <c r="Q1138" s="52">
        <f t="shared" si="749"/>
        <v>0.96832103465340169</v>
      </c>
      <c r="R1138" s="52">
        <f t="shared" si="750"/>
        <v>0.60505955155549307</v>
      </c>
      <c r="S1138" s="52">
        <f t="shared" si="751"/>
        <v>1.1433690370637615</v>
      </c>
      <c r="T1138" s="52">
        <f t="shared" si="752"/>
        <v>1.0087916656866942</v>
      </c>
      <c r="U1138" s="52">
        <f t="shared" si="753"/>
        <v>1.8073441280918239</v>
      </c>
      <c r="V1138" s="52">
        <f t="shared" si="759"/>
        <v>5.0546225567071803E-3</v>
      </c>
      <c r="W1138" s="52">
        <f t="shared" si="754"/>
        <v>4.2582015317955055E-5</v>
      </c>
      <c r="X1138" s="52">
        <f t="shared" si="755"/>
        <v>1.6740578955036711E-7</v>
      </c>
      <c r="Y1138" s="52">
        <f t="shared" si="763"/>
        <v>4180281.6617425848</v>
      </c>
      <c r="Z1138" s="38" t="str">
        <f t="shared" si="756"/>
        <v>S</v>
      </c>
      <c r="AA1138" s="38" t="str">
        <f t="shared" si="757"/>
        <v>S</v>
      </c>
      <c r="AB1138" s="38" t="str">
        <f t="shared" si="758"/>
        <v>U</v>
      </c>
      <c r="AC1138" s="50">
        <f t="shared" si="760"/>
        <v>550165.53021426941</v>
      </c>
      <c r="AD1138" s="50">
        <f t="shared" si="764"/>
        <v>4180434.3942913483</v>
      </c>
      <c r="AE1138" s="51">
        <f t="shared" si="765"/>
        <v>10</v>
      </c>
      <c r="AF1138" s="51" t="str">
        <f t="shared" si="766"/>
        <v>S</v>
      </c>
      <c r="AG1138" s="40">
        <f t="shared" si="767"/>
        <v>-122</v>
      </c>
      <c r="AH1138" s="41">
        <f t="shared" si="768"/>
        <v>-25</v>
      </c>
      <c r="AI1138" s="42">
        <f t="shared" si="769"/>
        <v>-49.436</v>
      </c>
      <c r="AJ1138" s="40">
        <f t="shared" si="770"/>
        <v>37</v>
      </c>
      <c r="AK1138" s="41">
        <f t="shared" si="771"/>
        <v>46</v>
      </c>
      <c r="AL1138" s="42">
        <f t="shared" si="772"/>
        <v>11.518000000000001</v>
      </c>
      <c r="AM1138" s="43" t="str">
        <f t="shared" si="773"/>
        <v>-37º -46' -11,518" S</v>
      </c>
      <c r="AN1138" s="43" t="str">
        <f t="shared" si="774"/>
        <v>122º 25' 49,436" W</v>
      </c>
      <c r="AO1138" s="43" t="str">
        <f t="shared" si="775"/>
        <v>10 S 550166 4180434</v>
      </c>
    </row>
    <row r="1139" spans="5:41" x14ac:dyDescent="0.25">
      <c r="E1139" s="53">
        <v>37.785665000000002</v>
      </c>
      <c r="F1139" s="53">
        <v>-122.40958000000001</v>
      </c>
      <c r="G1139" s="52">
        <f t="shared" ref="G1139:G1202" si="776">F1139*PI()/180</f>
        <v>-2.1364502069834002</v>
      </c>
      <c r="H1139" s="52">
        <f t="shared" ref="H1139:H1202" si="777">E1139*PI()/180</f>
        <v>0.65948426430558316</v>
      </c>
      <c r="I1139" s="52">
        <f t="shared" ref="I1139:I1202" si="778">TRUNC((F1139/6)+31)</f>
        <v>10</v>
      </c>
      <c r="J1139" s="52">
        <f t="shared" ref="J1139:J1202" si="779">6*I1139-183</f>
        <v>-123</v>
      </c>
      <c r="K1139" s="52">
        <f t="shared" ref="K1139:K1202" si="780">+G1139-((J1139*PI())/180)</f>
        <v>1.0304772969625287E-2</v>
      </c>
      <c r="L1139" s="52">
        <f t="shared" ref="L1139:L1202" si="781">COS(H1139)*SIN(K1139)</f>
        <v>8.1438038128351913E-3</v>
      </c>
      <c r="M1139" s="52">
        <f t="shared" ref="M1139:M1202" si="782">(1/2)*LN((1+L1139)/(1-L1139))</f>
        <v>8.1439838565379452E-3</v>
      </c>
      <c r="N1139" s="52">
        <f t="shared" ref="N1139:N1202" si="783">ATAN((TAN(H1139))/COS(K1139))-H1139</f>
        <v>2.5710379274901385E-5</v>
      </c>
      <c r="O1139" s="52">
        <f t="shared" si="761"/>
        <v>6383612.2966382457</v>
      </c>
      <c r="P1139" s="52">
        <f t="shared" si="762"/>
        <v>1.3959324474280862E-7</v>
      </c>
      <c r="Q1139" s="52">
        <f t="shared" ref="Q1139:Q1202" si="784">SIN(2*H1139)</f>
        <v>0.96845859896182185</v>
      </c>
      <c r="R1139" s="52">
        <f t="shared" ref="R1139:R1202" si="785">+Q1139*(COS(H1139))^2</f>
        <v>0.60488690340942064</v>
      </c>
      <c r="S1139" s="52">
        <f t="shared" ref="S1139:S1202" si="786">H1139+(Q1139/2)</f>
        <v>1.1437135637864941</v>
      </c>
      <c r="T1139" s="52">
        <f t="shared" ref="T1139:T1202" si="787">((3*S1139)+R1139)/4</f>
        <v>1.0090068986922258</v>
      </c>
      <c r="U1139" s="52">
        <f t="shared" ref="U1139:U1202" si="788">(5*T1139+R1139*(COS(H1139))^2)/3</f>
        <v>1.8076130491613307</v>
      </c>
      <c r="V1139" s="52">
        <f t="shared" si="759"/>
        <v>5.0546225567071803E-3</v>
      </c>
      <c r="W1139" s="52">
        <f t="shared" ref="W1139:W1202" si="789">(5/3)*V1139^2</f>
        <v>4.2582015317955055E-5</v>
      </c>
      <c r="X1139" s="52">
        <f t="shared" ref="X1139:X1202" si="790">(35/27)*V1139^3</f>
        <v>1.6740578955036711E-7</v>
      </c>
      <c r="Y1139" s="52">
        <f t="shared" si="763"/>
        <v>4182034.52727478</v>
      </c>
      <c r="Z1139" s="38" t="str">
        <f t="shared" ref="Z1139:Z1202" si="791">IF(E1139&lt;-72,"C",IF(E1139&lt;-64,"D",IF(E1139&lt;-56,"E",IF(E1139&lt;-48,"F",IF(E1139&lt;-40,"G",IF(E1139&lt;-32,"H",IF(E1139&lt;-24,"J",IF(E1139&lt;-16,"K",AA1139))))))))</f>
        <v>S</v>
      </c>
      <c r="AA1139" s="38" t="str">
        <f t="shared" ref="AA1139:AA1202" si="792">IF(E1139&lt;-8,"L",IF(E1139&lt;0,"M",IF(E1139&lt;8,"N",IF(E1139&lt;16,"P",IF(E1139&lt;24,"Q",IF(E1139&lt;32,"R",IF(E1139&lt;40,"S",IF(E1139&lt;48,"T","no"))))))))</f>
        <v>S</v>
      </c>
      <c r="AB1139" s="38" t="str">
        <f t="shared" ref="AB1139:AB1202" si="793">IF(E1139&lt;56,"U",IF(E1139&lt;64,"V",IF(E1139&lt;72,"W",IF(E1139&lt;84,"X","no"))))</f>
        <v>U</v>
      </c>
      <c r="AC1139" s="50">
        <f t="shared" si="760"/>
        <v>551988.03790927853</v>
      </c>
      <c r="AD1139" s="50">
        <f t="shared" si="764"/>
        <v>4182198.6523909811</v>
      </c>
      <c r="AE1139" s="51">
        <f t="shared" si="765"/>
        <v>10</v>
      </c>
      <c r="AF1139" s="51" t="str">
        <f t="shared" si="766"/>
        <v>S</v>
      </c>
      <c r="AG1139" s="40">
        <f t="shared" si="767"/>
        <v>-122</v>
      </c>
      <c r="AH1139" s="41">
        <f t="shared" si="768"/>
        <v>-24</v>
      </c>
      <c r="AI1139" s="42">
        <f t="shared" si="769"/>
        <v>-34.488</v>
      </c>
      <c r="AJ1139" s="40">
        <f t="shared" si="770"/>
        <v>37</v>
      </c>
      <c r="AK1139" s="41">
        <f t="shared" si="771"/>
        <v>47</v>
      </c>
      <c r="AL1139" s="42">
        <f t="shared" si="772"/>
        <v>8.3940000000000001</v>
      </c>
      <c r="AM1139" s="43" t="str">
        <f t="shared" si="773"/>
        <v>-37º -47' -8,394" S</v>
      </c>
      <c r="AN1139" s="43" t="str">
        <f t="shared" si="774"/>
        <v>122º 24' 34,488" W</v>
      </c>
      <c r="AO1139" s="43" t="str">
        <f t="shared" si="775"/>
        <v>10 S 551988 4182199</v>
      </c>
    </row>
    <row r="1140" spans="5:41" x14ac:dyDescent="0.25">
      <c r="E1140" s="53">
        <v>37.733711</v>
      </c>
      <c r="F1140" s="53">
        <v>-122.47421300000001</v>
      </c>
      <c r="G1140" s="52">
        <f t="shared" si="776"/>
        <v>-2.137578265638842</v>
      </c>
      <c r="H1140" s="52">
        <f t="shared" si="777"/>
        <v>0.65857749594600201</v>
      </c>
      <c r="I1140" s="52">
        <f t="shared" si="778"/>
        <v>10</v>
      </c>
      <c r="J1140" s="52">
        <f t="shared" si="779"/>
        <v>-123</v>
      </c>
      <c r="K1140" s="52">
        <f t="shared" si="780"/>
        <v>9.1767143141834318E-3</v>
      </c>
      <c r="L1140" s="52">
        <f t="shared" si="781"/>
        <v>7.2574273941183719E-3</v>
      </c>
      <c r="M1140" s="52">
        <f t="shared" si="782"/>
        <v>7.2575548149893965E-3</v>
      </c>
      <c r="N1140" s="52">
        <f t="shared" si="783"/>
        <v>2.0379826194627526E-5</v>
      </c>
      <c r="O1140" s="52">
        <f t="shared" si="761"/>
        <v>6383593.4898940697</v>
      </c>
      <c r="P1140" s="52">
        <f t="shared" si="762"/>
        <v>1.1101490419683931E-7</v>
      </c>
      <c r="Q1140" s="52">
        <f t="shared" si="784"/>
        <v>0.96800511947677281</v>
      </c>
      <c r="R1140" s="52">
        <f t="shared" si="785"/>
        <v>0.60545353785792311</v>
      </c>
      <c r="S1140" s="52">
        <f t="shared" si="786"/>
        <v>1.1425800556843884</v>
      </c>
      <c r="T1140" s="52">
        <f t="shared" si="787"/>
        <v>1.0082984262277721</v>
      </c>
      <c r="U1140" s="52">
        <f t="shared" si="788"/>
        <v>1.8067274210577677</v>
      </c>
      <c r="V1140" s="52">
        <f t="shared" si="759"/>
        <v>5.0546225567071803E-3</v>
      </c>
      <c r="W1140" s="52">
        <f t="shared" si="789"/>
        <v>4.2582015317955055E-5</v>
      </c>
      <c r="X1140" s="52">
        <f t="shared" si="790"/>
        <v>1.6740578955036711E-7</v>
      </c>
      <c r="Y1140" s="52">
        <f t="shared" si="763"/>
        <v>4176270.3589230855</v>
      </c>
      <c r="Z1140" s="38" t="str">
        <f t="shared" si="791"/>
        <v>S</v>
      </c>
      <c r="AA1140" s="38" t="str">
        <f t="shared" si="792"/>
        <v>S</v>
      </c>
      <c r="AB1140" s="38" t="str">
        <f t="shared" si="793"/>
        <v>U</v>
      </c>
      <c r="AC1140" s="50">
        <f t="shared" si="760"/>
        <v>546329.28138392919</v>
      </c>
      <c r="AD1140" s="50">
        <f t="shared" si="764"/>
        <v>4176400.4554633494</v>
      </c>
      <c r="AE1140" s="51">
        <f t="shared" si="765"/>
        <v>10</v>
      </c>
      <c r="AF1140" s="51" t="str">
        <f t="shared" si="766"/>
        <v>S</v>
      </c>
      <c r="AG1140" s="40">
        <f t="shared" si="767"/>
        <v>-122</v>
      </c>
      <c r="AH1140" s="41">
        <f t="shared" si="768"/>
        <v>-28</v>
      </c>
      <c r="AI1140" s="42">
        <f t="shared" si="769"/>
        <v>-27.167000000000002</v>
      </c>
      <c r="AJ1140" s="40">
        <f t="shared" si="770"/>
        <v>37</v>
      </c>
      <c r="AK1140" s="41">
        <f t="shared" si="771"/>
        <v>44</v>
      </c>
      <c r="AL1140" s="42">
        <f t="shared" si="772"/>
        <v>1.36</v>
      </c>
      <c r="AM1140" s="43" t="str">
        <f t="shared" si="773"/>
        <v>-37º -44' -1,36" S</v>
      </c>
      <c r="AN1140" s="43" t="str">
        <f t="shared" si="774"/>
        <v>122º 28' 27,167" W</v>
      </c>
      <c r="AO1140" s="43" t="str">
        <f t="shared" si="775"/>
        <v>10 S 546329 4176400</v>
      </c>
    </row>
    <row r="1141" spans="5:41" x14ac:dyDescent="0.25">
      <c r="E1141" s="53">
        <v>37.796624000000001</v>
      </c>
      <c r="F1141" s="53">
        <v>-122.422004</v>
      </c>
      <c r="G1141" s="52">
        <f t="shared" si="776"/>
        <v>-2.1366670466896682</v>
      </c>
      <c r="H1141" s="52">
        <f t="shared" si="777"/>
        <v>0.65967553493830922</v>
      </c>
      <c r="I1141" s="52">
        <f t="shared" si="778"/>
        <v>10</v>
      </c>
      <c r="J1141" s="52">
        <f t="shared" si="779"/>
        <v>-123</v>
      </c>
      <c r="K1141" s="52">
        <f t="shared" si="780"/>
        <v>1.0087933263357218E-2</v>
      </c>
      <c r="L1141" s="52">
        <f t="shared" si="781"/>
        <v>7.9712601306809409E-3</v>
      </c>
      <c r="M1141" s="52">
        <f t="shared" si="782"/>
        <v>7.9714289710328991E-3</v>
      </c>
      <c r="N1141" s="52">
        <f t="shared" si="783"/>
        <v>2.4642132905761116E-5</v>
      </c>
      <c r="O1141" s="52">
        <f t="shared" si="761"/>
        <v>6383616.264813195</v>
      </c>
      <c r="P1141" s="52">
        <f t="shared" si="762"/>
        <v>1.3370083777141197E-7</v>
      </c>
      <c r="Q1141" s="52">
        <f t="shared" si="784"/>
        <v>0.96855384763515895</v>
      </c>
      <c r="R1141" s="52">
        <f t="shared" si="785"/>
        <v>0.60476697301610538</v>
      </c>
      <c r="S1141" s="52">
        <f t="shared" si="786"/>
        <v>1.1439524587558887</v>
      </c>
      <c r="T1141" s="52">
        <f t="shared" si="787"/>
        <v>1.0091560873209429</v>
      </c>
      <c r="U1141" s="52">
        <f t="shared" si="788"/>
        <v>1.8077993841616706</v>
      </c>
      <c r="V1141" s="52">
        <f t="shared" si="759"/>
        <v>5.0546225567071803E-3</v>
      </c>
      <c r="W1141" s="52">
        <f t="shared" si="789"/>
        <v>4.2582015317955055E-5</v>
      </c>
      <c r="X1141" s="52">
        <f t="shared" si="790"/>
        <v>1.6740578955036711E-7</v>
      </c>
      <c r="Y1141" s="52">
        <f t="shared" si="763"/>
        <v>4183250.4078430706</v>
      </c>
      <c r="Z1141" s="38" t="str">
        <f t="shared" si="791"/>
        <v>S</v>
      </c>
      <c r="AA1141" s="38" t="str">
        <f t="shared" si="792"/>
        <v>S</v>
      </c>
      <c r="AB1141" s="38" t="str">
        <f t="shared" si="793"/>
        <v>U</v>
      </c>
      <c r="AC1141" s="50">
        <f t="shared" si="760"/>
        <v>550886.5459011466</v>
      </c>
      <c r="AD1141" s="50">
        <f t="shared" si="764"/>
        <v>4183407.7137845196</v>
      </c>
      <c r="AE1141" s="51">
        <f t="shared" si="765"/>
        <v>10</v>
      </c>
      <c r="AF1141" s="51" t="str">
        <f t="shared" si="766"/>
        <v>S</v>
      </c>
      <c r="AG1141" s="40">
        <f t="shared" si="767"/>
        <v>-122</v>
      </c>
      <c r="AH1141" s="41">
        <f t="shared" si="768"/>
        <v>-25</v>
      </c>
      <c r="AI1141" s="42">
        <f t="shared" si="769"/>
        <v>-19.213999999999999</v>
      </c>
      <c r="AJ1141" s="40">
        <f t="shared" si="770"/>
        <v>37</v>
      </c>
      <c r="AK1141" s="41">
        <f t="shared" si="771"/>
        <v>47</v>
      </c>
      <c r="AL1141" s="42">
        <f t="shared" si="772"/>
        <v>47.845999999999997</v>
      </c>
      <c r="AM1141" s="43" t="str">
        <f t="shared" si="773"/>
        <v>-37º -47' -47,846" S</v>
      </c>
      <c r="AN1141" s="43" t="str">
        <f t="shared" si="774"/>
        <v>122º 25' 19,214" W</v>
      </c>
      <c r="AO1141" s="43" t="str">
        <f t="shared" si="775"/>
        <v>10 S 550887 4183408</v>
      </c>
    </row>
    <row r="1142" spans="5:41" x14ac:dyDescent="0.25">
      <c r="E1142" s="53">
        <v>37.725186999999998</v>
      </c>
      <c r="F1142" s="53">
        <v>-122.476174</v>
      </c>
      <c r="G1142" s="52">
        <f t="shared" si="776"/>
        <v>-2.1376124915454735</v>
      </c>
      <c r="H1142" s="52">
        <f t="shared" si="777"/>
        <v>0.65842872408056197</v>
      </c>
      <c r="I1142" s="52">
        <f t="shared" si="778"/>
        <v>10</v>
      </c>
      <c r="J1142" s="52">
        <f t="shared" si="779"/>
        <v>-123</v>
      </c>
      <c r="K1142" s="52">
        <f t="shared" si="780"/>
        <v>9.1424884075519408E-3</v>
      </c>
      <c r="L1142" s="52">
        <f t="shared" si="781"/>
        <v>7.2311928130064287E-3</v>
      </c>
      <c r="M1142" s="52">
        <f t="shared" si="782"/>
        <v>7.2313188570121137E-3</v>
      </c>
      <c r="N1142" s="52">
        <f t="shared" si="783"/>
        <v>2.0226526674105294E-5</v>
      </c>
      <c r="O1142" s="52">
        <f t="shared" si="761"/>
        <v>6383590.4051634464</v>
      </c>
      <c r="P1142" s="52">
        <f t="shared" si="762"/>
        <v>1.1023909581343871E-7</v>
      </c>
      <c r="Q1142" s="52">
        <f t="shared" si="784"/>
        <v>0.96793041384697176</v>
      </c>
      <c r="R1142" s="52">
        <f t="shared" si="785"/>
        <v>0.60554620023118544</v>
      </c>
      <c r="S1142" s="52">
        <f t="shared" si="786"/>
        <v>1.1423939310040478</v>
      </c>
      <c r="T1142" s="52">
        <f t="shared" si="787"/>
        <v>1.0081819983108322</v>
      </c>
      <c r="U1142" s="52">
        <f t="shared" si="788"/>
        <v>1.8065817610638535</v>
      </c>
      <c r="V1142" s="52">
        <f t="shared" si="759"/>
        <v>5.0546225567071803E-3</v>
      </c>
      <c r="W1142" s="52">
        <f t="shared" si="789"/>
        <v>4.2582015317955055E-5</v>
      </c>
      <c r="X1142" s="52">
        <f t="shared" si="790"/>
        <v>1.6740578955036711E-7</v>
      </c>
      <c r="Y1142" s="52">
        <f t="shared" si="763"/>
        <v>4175324.6469797697</v>
      </c>
      <c r="Z1142" s="38" t="str">
        <f t="shared" si="791"/>
        <v>S</v>
      </c>
      <c r="AA1142" s="38" t="str">
        <f t="shared" si="792"/>
        <v>S</v>
      </c>
      <c r="AB1142" s="38" t="str">
        <f t="shared" si="793"/>
        <v>U</v>
      </c>
      <c r="AC1142" s="50">
        <f t="shared" si="760"/>
        <v>546161.77936857753</v>
      </c>
      <c r="AD1142" s="50">
        <f t="shared" si="764"/>
        <v>4175453.7648556102</v>
      </c>
      <c r="AE1142" s="51">
        <f t="shared" si="765"/>
        <v>10</v>
      </c>
      <c r="AF1142" s="51" t="str">
        <f t="shared" si="766"/>
        <v>S</v>
      </c>
      <c r="AG1142" s="40">
        <f t="shared" si="767"/>
        <v>-122</v>
      </c>
      <c r="AH1142" s="41">
        <f t="shared" si="768"/>
        <v>-28</v>
      </c>
      <c r="AI1142" s="42">
        <f t="shared" si="769"/>
        <v>-34.225999999999999</v>
      </c>
      <c r="AJ1142" s="40">
        <f t="shared" si="770"/>
        <v>37</v>
      </c>
      <c r="AK1142" s="41">
        <f t="shared" si="771"/>
        <v>43</v>
      </c>
      <c r="AL1142" s="42">
        <f t="shared" si="772"/>
        <v>30.672999999999998</v>
      </c>
      <c r="AM1142" s="43" t="str">
        <f t="shared" si="773"/>
        <v>-37º -43' -30,673" S</v>
      </c>
      <c r="AN1142" s="43" t="str">
        <f t="shared" si="774"/>
        <v>122º 28' 34,226" W</v>
      </c>
      <c r="AO1142" s="43" t="str">
        <f t="shared" si="775"/>
        <v>10 S 546162 4175454</v>
      </c>
    </row>
    <row r="1143" spans="5:41" x14ac:dyDescent="0.25">
      <c r="E1143" s="53">
        <v>37.726593000000001</v>
      </c>
      <c r="F1143" s="53">
        <v>-122.48497</v>
      </c>
      <c r="G1143" s="52">
        <f t="shared" si="776"/>
        <v>-2.1377660107064789</v>
      </c>
      <c r="H1143" s="52">
        <f t="shared" si="777"/>
        <v>0.65845326340984511</v>
      </c>
      <c r="I1143" s="52">
        <f t="shared" si="778"/>
        <v>10</v>
      </c>
      <c r="J1143" s="52">
        <f t="shared" si="779"/>
        <v>-123</v>
      </c>
      <c r="K1143" s="52">
        <f t="shared" si="780"/>
        <v>8.9889692465465743E-3</v>
      </c>
      <c r="L1143" s="52">
        <f t="shared" si="781"/>
        <v>7.1096361418525617E-3</v>
      </c>
      <c r="M1143" s="52">
        <f t="shared" si="782"/>
        <v>7.1097559355699034E-3</v>
      </c>
      <c r="N1143" s="52">
        <f t="shared" si="783"/>
        <v>1.9553185379161953E-5</v>
      </c>
      <c r="O1143" s="52">
        <f t="shared" si="761"/>
        <v>6383590.9139608247</v>
      </c>
      <c r="P1143" s="52">
        <f t="shared" si="762"/>
        <v>1.0655982899336007E-7</v>
      </c>
      <c r="Q1143" s="52">
        <f t="shared" si="784"/>
        <v>0.96794274214618869</v>
      </c>
      <c r="R1143" s="52">
        <f t="shared" si="785"/>
        <v>0.60553092185501911</v>
      </c>
      <c r="S1143" s="52">
        <f t="shared" si="786"/>
        <v>1.1424246344829394</v>
      </c>
      <c r="T1143" s="52">
        <f t="shared" si="787"/>
        <v>1.0082012063259593</v>
      </c>
      <c r="U1143" s="52">
        <f t="shared" si="788"/>
        <v>1.8066057940307021</v>
      </c>
      <c r="V1143" s="52">
        <f t="shared" si="759"/>
        <v>5.0546225567071803E-3</v>
      </c>
      <c r="W1143" s="52">
        <f t="shared" si="789"/>
        <v>4.2582015317955055E-5</v>
      </c>
      <c r="X1143" s="52">
        <f t="shared" si="790"/>
        <v>1.6740578955036711E-7</v>
      </c>
      <c r="Y1143" s="52">
        <f t="shared" si="763"/>
        <v>4175480.6383203948</v>
      </c>
      <c r="Z1143" s="38" t="str">
        <f t="shared" si="791"/>
        <v>S</v>
      </c>
      <c r="AA1143" s="38" t="str">
        <f t="shared" si="792"/>
        <v>S</v>
      </c>
      <c r="AB1143" s="38" t="str">
        <f t="shared" si="793"/>
        <v>U</v>
      </c>
      <c r="AC1143" s="50">
        <f t="shared" si="760"/>
        <v>545385.77500288317</v>
      </c>
      <c r="AD1143" s="50">
        <f t="shared" si="764"/>
        <v>4175605.4578702208</v>
      </c>
      <c r="AE1143" s="51">
        <f t="shared" si="765"/>
        <v>10</v>
      </c>
      <c r="AF1143" s="51" t="str">
        <f t="shared" si="766"/>
        <v>S</v>
      </c>
      <c r="AG1143" s="40">
        <f t="shared" si="767"/>
        <v>-122</v>
      </c>
      <c r="AH1143" s="41">
        <f t="shared" si="768"/>
        <v>-29</v>
      </c>
      <c r="AI1143" s="42">
        <f t="shared" si="769"/>
        <v>-5.8920000000000003</v>
      </c>
      <c r="AJ1143" s="40">
        <f t="shared" si="770"/>
        <v>37</v>
      </c>
      <c r="AK1143" s="41">
        <f t="shared" si="771"/>
        <v>43</v>
      </c>
      <c r="AL1143" s="42">
        <f t="shared" si="772"/>
        <v>35.734999999999999</v>
      </c>
      <c r="AM1143" s="43" t="str">
        <f t="shared" si="773"/>
        <v>-37º -43' -35,735" S</v>
      </c>
      <c r="AN1143" s="43" t="str">
        <f t="shared" si="774"/>
        <v>122º 29' 5,892" W</v>
      </c>
      <c r="AO1143" s="43" t="str">
        <f t="shared" si="775"/>
        <v>10 S 545386 4175605</v>
      </c>
    </row>
    <row r="1144" spans="5:41" x14ac:dyDescent="0.25">
      <c r="E1144" s="53">
        <v>37.726686999999998</v>
      </c>
      <c r="F1144" s="53">
        <v>-122.48499700000001</v>
      </c>
      <c r="G1144" s="52">
        <f t="shared" si="776"/>
        <v>-2.137766481945377</v>
      </c>
      <c r="H1144" s="52">
        <f t="shared" si="777"/>
        <v>0.65845490401934192</v>
      </c>
      <c r="I1144" s="52">
        <f t="shared" si="778"/>
        <v>10</v>
      </c>
      <c r="J1144" s="52">
        <f t="shared" si="779"/>
        <v>-123</v>
      </c>
      <c r="K1144" s="52">
        <f t="shared" si="780"/>
        <v>8.9884980076484489E-3</v>
      </c>
      <c r="L1144" s="52">
        <f t="shared" si="781"/>
        <v>7.1092544121400892E-3</v>
      </c>
      <c r="M1144" s="52">
        <f t="shared" si="782"/>
        <v>7.1093741865621085E-3</v>
      </c>
      <c r="N1144" s="52">
        <f t="shared" si="783"/>
        <v>1.9551151922758692E-5</v>
      </c>
      <c r="O1144" s="52">
        <f t="shared" si="761"/>
        <v>6383590.9479773864</v>
      </c>
      <c r="P1144" s="52">
        <f t="shared" si="762"/>
        <v>1.0654811565279776E-7</v>
      </c>
      <c r="Q1144" s="52">
        <f t="shared" si="784"/>
        <v>0.96794356628788158</v>
      </c>
      <c r="R1144" s="52">
        <f t="shared" si="785"/>
        <v>0.6055299003155149</v>
      </c>
      <c r="S1144" s="52">
        <f t="shared" si="786"/>
        <v>1.1424266871632827</v>
      </c>
      <c r="T1144" s="52">
        <f t="shared" si="787"/>
        <v>1.0082024904513407</v>
      </c>
      <c r="U1144" s="52">
        <f t="shared" si="788"/>
        <v>1.8066074006890409</v>
      </c>
      <c r="V1144" s="52">
        <f t="shared" si="759"/>
        <v>5.0546225567071803E-3</v>
      </c>
      <c r="W1144" s="52">
        <f t="shared" si="789"/>
        <v>4.2582015317955055E-5</v>
      </c>
      <c r="X1144" s="52">
        <f t="shared" si="790"/>
        <v>1.6740578955036711E-7</v>
      </c>
      <c r="Y1144" s="52">
        <f t="shared" si="763"/>
        <v>4175491.0673302724</v>
      </c>
      <c r="Z1144" s="38" t="str">
        <f t="shared" si="791"/>
        <v>S</v>
      </c>
      <c r="AA1144" s="38" t="str">
        <f t="shared" si="792"/>
        <v>S</v>
      </c>
      <c r="AB1144" s="38" t="str">
        <f t="shared" si="793"/>
        <v>U</v>
      </c>
      <c r="AC1144" s="50">
        <f t="shared" si="760"/>
        <v>545383.33831495827</v>
      </c>
      <c r="AD1144" s="50">
        <f t="shared" si="764"/>
        <v>4175615.873900007</v>
      </c>
      <c r="AE1144" s="51">
        <f t="shared" si="765"/>
        <v>10</v>
      </c>
      <c r="AF1144" s="51" t="str">
        <f t="shared" si="766"/>
        <v>S</v>
      </c>
      <c r="AG1144" s="40">
        <f t="shared" si="767"/>
        <v>-122</v>
      </c>
      <c r="AH1144" s="41">
        <f t="shared" si="768"/>
        <v>-29</v>
      </c>
      <c r="AI1144" s="42">
        <f t="shared" si="769"/>
        <v>-5.9889999999999999</v>
      </c>
      <c r="AJ1144" s="40">
        <f t="shared" si="770"/>
        <v>37</v>
      </c>
      <c r="AK1144" s="41">
        <f t="shared" si="771"/>
        <v>43</v>
      </c>
      <c r="AL1144" s="42">
        <f t="shared" si="772"/>
        <v>36.073</v>
      </c>
      <c r="AM1144" s="43" t="str">
        <f t="shared" si="773"/>
        <v>-37º -43' -36,073" S</v>
      </c>
      <c r="AN1144" s="43" t="str">
        <f t="shared" si="774"/>
        <v>122º 29' 5,989" W</v>
      </c>
      <c r="AO1144" s="43" t="str">
        <f t="shared" si="775"/>
        <v>10 S 545383 4175616</v>
      </c>
    </row>
    <row r="1145" spans="5:41" x14ac:dyDescent="0.25">
      <c r="E1145" s="53">
        <v>37.728926000000001</v>
      </c>
      <c r="F1145" s="53">
        <v>-122.493386</v>
      </c>
      <c r="G1145" s="52">
        <f t="shared" si="776"/>
        <v>-2.1379128976163266</v>
      </c>
      <c r="H1145" s="52">
        <f t="shared" si="777"/>
        <v>0.65849398194129405</v>
      </c>
      <c r="I1145" s="52">
        <f t="shared" si="778"/>
        <v>10</v>
      </c>
      <c r="J1145" s="52">
        <f t="shared" si="779"/>
        <v>-123</v>
      </c>
      <c r="K1145" s="52">
        <f t="shared" si="780"/>
        <v>8.8420823366988088E-3</v>
      </c>
      <c r="L1145" s="52">
        <f t="shared" si="781"/>
        <v>6.9932417758787188E-3</v>
      </c>
      <c r="M1145" s="52">
        <f t="shared" si="782"/>
        <v>6.9933557817239171E-3</v>
      </c>
      <c r="N1145" s="52">
        <f t="shared" si="783"/>
        <v>1.8919765630620589E-5</v>
      </c>
      <c r="O1145" s="52">
        <f t="shared" si="761"/>
        <v>6383591.7582316371</v>
      </c>
      <c r="P1145" s="52">
        <f t="shared" si="762"/>
        <v>1.0309272367924654E-7</v>
      </c>
      <c r="Q1145" s="52">
        <f t="shared" si="784"/>
        <v>0.96796319356121574</v>
      </c>
      <c r="R1145" s="52">
        <f t="shared" si="785"/>
        <v>0.6055055650264789</v>
      </c>
      <c r="S1145" s="52">
        <f t="shared" si="786"/>
        <v>1.1424755787219019</v>
      </c>
      <c r="T1145" s="52">
        <f t="shared" si="787"/>
        <v>1.0082330752980462</v>
      </c>
      <c r="U1145" s="52">
        <f t="shared" si="788"/>
        <v>1.8066456663068571</v>
      </c>
      <c r="V1145" s="52">
        <f t="shared" si="759"/>
        <v>5.0546225567071803E-3</v>
      </c>
      <c r="W1145" s="52">
        <f t="shared" si="789"/>
        <v>4.2582015317955055E-5</v>
      </c>
      <c r="X1145" s="52">
        <f t="shared" si="790"/>
        <v>1.6740578955036711E-7</v>
      </c>
      <c r="Y1145" s="52">
        <f t="shared" si="763"/>
        <v>4175739.4775191029</v>
      </c>
      <c r="Z1145" s="38" t="str">
        <f t="shared" si="791"/>
        <v>S</v>
      </c>
      <c r="AA1145" s="38" t="str">
        <f t="shared" si="792"/>
        <v>S</v>
      </c>
      <c r="AB1145" s="38" t="str">
        <f t="shared" si="793"/>
        <v>U</v>
      </c>
      <c r="AC1145" s="50">
        <f t="shared" si="760"/>
        <v>544642.7298647078</v>
      </c>
      <c r="AD1145" s="50">
        <f t="shared" si="764"/>
        <v>4175860.2535915012</v>
      </c>
      <c r="AE1145" s="51">
        <f t="shared" si="765"/>
        <v>10</v>
      </c>
      <c r="AF1145" s="51" t="str">
        <f t="shared" si="766"/>
        <v>S</v>
      </c>
      <c r="AG1145" s="40">
        <f t="shared" si="767"/>
        <v>-122</v>
      </c>
      <c r="AH1145" s="41">
        <f t="shared" si="768"/>
        <v>-29</v>
      </c>
      <c r="AI1145" s="42">
        <f t="shared" si="769"/>
        <v>-36.19</v>
      </c>
      <c r="AJ1145" s="40">
        <f t="shared" si="770"/>
        <v>37</v>
      </c>
      <c r="AK1145" s="41">
        <f t="shared" si="771"/>
        <v>43</v>
      </c>
      <c r="AL1145" s="42">
        <f t="shared" si="772"/>
        <v>44.134</v>
      </c>
      <c r="AM1145" s="43" t="str">
        <f t="shared" si="773"/>
        <v>-37º -43' -44,134" S</v>
      </c>
      <c r="AN1145" s="43" t="str">
        <f t="shared" si="774"/>
        <v>122º 29' 36,19" W</v>
      </c>
      <c r="AO1145" s="43" t="str">
        <f t="shared" si="775"/>
        <v>10 S 544643 4175860</v>
      </c>
    </row>
    <row r="1146" spans="5:41" x14ac:dyDescent="0.25">
      <c r="E1146" s="53">
        <v>37.788114999999998</v>
      </c>
      <c r="F1146" s="53">
        <v>-122.388526</v>
      </c>
      <c r="G1146" s="52">
        <f t="shared" si="776"/>
        <v>-2.1360827453626854</v>
      </c>
      <c r="H1146" s="52">
        <f t="shared" si="777"/>
        <v>0.65952702487225701</v>
      </c>
      <c r="I1146" s="52">
        <f t="shared" si="778"/>
        <v>10</v>
      </c>
      <c r="J1146" s="52">
        <f t="shared" si="779"/>
        <v>-123</v>
      </c>
      <c r="K1146" s="52">
        <f t="shared" si="780"/>
        <v>1.0672234590340057E-2</v>
      </c>
      <c r="L1146" s="52">
        <f t="shared" si="781"/>
        <v>8.433916205628729E-3</v>
      </c>
      <c r="M1146" s="52">
        <f t="shared" si="782"/>
        <v>8.434116184966747E-3</v>
      </c>
      <c r="N1146" s="52">
        <f t="shared" si="783"/>
        <v>2.7577359030805937E-5</v>
      </c>
      <c r="O1146" s="52">
        <f t="shared" si="761"/>
        <v>6383613.1837310772</v>
      </c>
      <c r="P1146" s="52">
        <f t="shared" si="762"/>
        <v>1.4970660324842391E-7</v>
      </c>
      <c r="Q1146" s="52">
        <f t="shared" si="784"/>
        <v>0.9684799051076769</v>
      </c>
      <c r="R1146" s="52">
        <f t="shared" si="785"/>
        <v>0.60486010398208556</v>
      </c>
      <c r="S1146" s="52">
        <f t="shared" si="786"/>
        <v>1.1437669774260955</v>
      </c>
      <c r="T1146" s="52">
        <f t="shared" si="787"/>
        <v>1.0090402590650931</v>
      </c>
      <c r="U1146" s="52">
        <f t="shared" si="788"/>
        <v>1.8076547207076459</v>
      </c>
      <c r="V1146" s="52">
        <f t="shared" si="759"/>
        <v>5.0546225567071803E-3</v>
      </c>
      <c r="W1146" s="52">
        <f t="shared" si="789"/>
        <v>4.2582015317955055E-5</v>
      </c>
      <c r="X1146" s="52">
        <f t="shared" si="790"/>
        <v>1.6740578955036711E-7</v>
      </c>
      <c r="Y1146" s="52">
        <f t="shared" si="763"/>
        <v>4182306.3499990865</v>
      </c>
      <c r="Z1146" s="38" t="str">
        <f t="shared" si="791"/>
        <v>S</v>
      </c>
      <c r="AA1146" s="38" t="str">
        <f t="shared" si="792"/>
        <v>S</v>
      </c>
      <c r="AB1146" s="38" t="str">
        <f t="shared" si="793"/>
        <v>U</v>
      </c>
      <c r="AC1146" s="50">
        <f t="shared" si="760"/>
        <v>553840.13795821462</v>
      </c>
      <c r="AD1146" s="50">
        <f t="shared" si="764"/>
        <v>4182482.3932181229</v>
      </c>
      <c r="AE1146" s="51">
        <f t="shared" si="765"/>
        <v>10</v>
      </c>
      <c r="AF1146" s="51" t="str">
        <f t="shared" si="766"/>
        <v>S</v>
      </c>
      <c r="AG1146" s="40">
        <f t="shared" si="767"/>
        <v>-122</v>
      </c>
      <c r="AH1146" s="41">
        <f t="shared" si="768"/>
        <v>-23</v>
      </c>
      <c r="AI1146" s="42">
        <f t="shared" si="769"/>
        <v>-18.693999999999999</v>
      </c>
      <c r="AJ1146" s="40">
        <f t="shared" si="770"/>
        <v>37</v>
      </c>
      <c r="AK1146" s="41">
        <f t="shared" si="771"/>
        <v>47</v>
      </c>
      <c r="AL1146" s="42">
        <f t="shared" si="772"/>
        <v>17.213999999999999</v>
      </c>
      <c r="AM1146" s="43" t="str">
        <f t="shared" si="773"/>
        <v>-37º -47' -17,214" S</v>
      </c>
      <c r="AN1146" s="43" t="str">
        <f t="shared" si="774"/>
        <v>122º 23' 18,694" W</v>
      </c>
      <c r="AO1146" s="43" t="str">
        <f t="shared" si="775"/>
        <v>10 S 553840 4182482</v>
      </c>
    </row>
    <row r="1147" spans="5:41" x14ac:dyDescent="0.25">
      <c r="E1147" s="53">
        <v>37.759780999999997</v>
      </c>
      <c r="F1147" s="53">
        <v>-122.489221</v>
      </c>
      <c r="G1147" s="52">
        <f t="shared" si="776"/>
        <v>-2.1378402046529814</v>
      </c>
      <c r="H1147" s="52">
        <f t="shared" si="777"/>
        <v>0.65903250328199692</v>
      </c>
      <c r="I1147" s="52">
        <f t="shared" si="778"/>
        <v>10</v>
      </c>
      <c r="J1147" s="52">
        <f t="shared" si="779"/>
        <v>-123</v>
      </c>
      <c r="K1147" s="52">
        <f t="shared" si="780"/>
        <v>8.9147753000440311E-3</v>
      </c>
      <c r="L1147" s="52">
        <f t="shared" si="781"/>
        <v>7.0477947255160088E-3</v>
      </c>
      <c r="M1147" s="52">
        <f t="shared" si="782"/>
        <v>7.0479114202955566E-3</v>
      </c>
      <c r="N1147" s="52">
        <f t="shared" si="783"/>
        <v>1.9237499980784278E-5</v>
      </c>
      <c r="O1147" s="52">
        <f t="shared" si="761"/>
        <v>6383602.9258092828</v>
      </c>
      <c r="P1147" s="52">
        <f t="shared" si="762"/>
        <v>1.0462019897275636E-7</v>
      </c>
      <c r="Q1147" s="52">
        <f t="shared" si="784"/>
        <v>0.96823306901723383</v>
      </c>
      <c r="R1147" s="52">
        <f t="shared" si="785"/>
        <v>0.60516960442271051</v>
      </c>
      <c r="S1147" s="52">
        <f t="shared" si="786"/>
        <v>1.1431490377906139</v>
      </c>
      <c r="T1147" s="52">
        <f t="shared" si="787"/>
        <v>1.0086541794486381</v>
      </c>
      <c r="U1147" s="52">
        <f t="shared" si="788"/>
        <v>1.8071722869261553</v>
      </c>
      <c r="V1147" s="52">
        <f t="shared" si="759"/>
        <v>5.0546225567071803E-3</v>
      </c>
      <c r="W1147" s="52">
        <f t="shared" si="789"/>
        <v>4.2582015317955055E-5</v>
      </c>
      <c r="X1147" s="52">
        <f t="shared" si="790"/>
        <v>1.6740578955036711E-7</v>
      </c>
      <c r="Y1147" s="52">
        <f t="shared" si="763"/>
        <v>4179162.7548517915</v>
      </c>
      <c r="Z1147" s="38" t="str">
        <f t="shared" si="791"/>
        <v>S</v>
      </c>
      <c r="AA1147" s="38" t="str">
        <f t="shared" si="792"/>
        <v>S</v>
      </c>
      <c r="AB1147" s="38" t="str">
        <f t="shared" si="793"/>
        <v>U</v>
      </c>
      <c r="AC1147" s="50">
        <f t="shared" si="760"/>
        <v>544991.06953243492</v>
      </c>
      <c r="AD1147" s="50">
        <f t="shared" si="764"/>
        <v>4179285.559425802</v>
      </c>
      <c r="AE1147" s="51">
        <f t="shared" si="765"/>
        <v>10</v>
      </c>
      <c r="AF1147" s="51" t="str">
        <f t="shared" si="766"/>
        <v>S</v>
      </c>
      <c r="AG1147" s="40">
        <f t="shared" si="767"/>
        <v>-122</v>
      </c>
      <c r="AH1147" s="41">
        <f t="shared" si="768"/>
        <v>-29</v>
      </c>
      <c r="AI1147" s="42">
        <f t="shared" si="769"/>
        <v>-21.196000000000002</v>
      </c>
      <c r="AJ1147" s="40">
        <f t="shared" si="770"/>
        <v>37</v>
      </c>
      <c r="AK1147" s="41">
        <f t="shared" si="771"/>
        <v>45</v>
      </c>
      <c r="AL1147" s="42">
        <f t="shared" si="772"/>
        <v>35.212000000000003</v>
      </c>
      <c r="AM1147" s="43" t="str">
        <f t="shared" si="773"/>
        <v>-37º -45' -35,212" S</v>
      </c>
      <c r="AN1147" s="43" t="str">
        <f t="shared" si="774"/>
        <v>122º 29' 21,196" W</v>
      </c>
      <c r="AO1147" s="43" t="str">
        <f t="shared" si="775"/>
        <v>10 S 544991 4179286</v>
      </c>
    </row>
    <row r="1148" spans="5:41" x14ac:dyDescent="0.25">
      <c r="E1148" s="53">
        <v>37.772311000000002</v>
      </c>
      <c r="F1148" s="53">
        <v>-122.503315</v>
      </c>
      <c r="G1148" s="52">
        <f t="shared" si="776"/>
        <v>-2.1380861913577571</v>
      </c>
      <c r="H1148" s="52">
        <f t="shared" si="777"/>
        <v>0.65925119303727187</v>
      </c>
      <c r="I1148" s="52">
        <f t="shared" si="778"/>
        <v>10</v>
      </c>
      <c r="J1148" s="52">
        <f t="shared" si="779"/>
        <v>-123</v>
      </c>
      <c r="K1148" s="52">
        <f t="shared" si="780"/>
        <v>8.6687885952683175E-3</v>
      </c>
      <c r="L1148" s="52">
        <f t="shared" si="781"/>
        <v>6.8521677989882108E-3</v>
      </c>
      <c r="M1148" s="52">
        <f t="shared" si="782"/>
        <v>6.8522750434685106E-3</v>
      </c>
      <c r="N1148" s="52">
        <f t="shared" si="783"/>
        <v>1.8192535519490072E-5</v>
      </c>
      <c r="O1148" s="52">
        <f t="shared" si="761"/>
        <v>6383607.4617890036</v>
      </c>
      <c r="P1148" s="52">
        <f t="shared" si="762"/>
        <v>9.8859197270257785E-8</v>
      </c>
      <c r="Q1148" s="52">
        <f t="shared" si="784"/>
        <v>0.96834234290494525</v>
      </c>
      <c r="R1148" s="52">
        <f t="shared" si="785"/>
        <v>0.60503285235379722</v>
      </c>
      <c r="S1148" s="52">
        <f t="shared" si="786"/>
        <v>1.1434223644897445</v>
      </c>
      <c r="T1148" s="52">
        <f t="shared" si="787"/>
        <v>1.0088249864557577</v>
      </c>
      <c r="U1148" s="52">
        <f t="shared" si="788"/>
        <v>1.8073857679659007</v>
      </c>
      <c r="V1148" s="52">
        <f t="shared" si="759"/>
        <v>5.0546225567071803E-3</v>
      </c>
      <c r="W1148" s="52">
        <f t="shared" si="789"/>
        <v>4.2582015317955055E-5</v>
      </c>
      <c r="X1148" s="52">
        <f t="shared" si="790"/>
        <v>1.6740578955036711E-7</v>
      </c>
      <c r="Y1148" s="52">
        <f t="shared" si="763"/>
        <v>4180552.9289973099</v>
      </c>
      <c r="Z1148" s="38" t="str">
        <f t="shared" si="791"/>
        <v>S</v>
      </c>
      <c r="AA1148" s="38" t="str">
        <f t="shared" si="792"/>
        <v>S</v>
      </c>
      <c r="AB1148" s="38" t="str">
        <f t="shared" si="793"/>
        <v>U</v>
      </c>
      <c r="AC1148" s="50">
        <f t="shared" si="760"/>
        <v>543742.23553915683</v>
      </c>
      <c r="AD1148" s="50">
        <f t="shared" si="764"/>
        <v>4180669.0630142819</v>
      </c>
      <c r="AE1148" s="51">
        <f t="shared" si="765"/>
        <v>10</v>
      </c>
      <c r="AF1148" s="51" t="str">
        <f t="shared" si="766"/>
        <v>S</v>
      </c>
      <c r="AG1148" s="40">
        <f t="shared" si="767"/>
        <v>-122</v>
      </c>
      <c r="AH1148" s="41">
        <f t="shared" si="768"/>
        <v>-30</v>
      </c>
      <c r="AI1148" s="42">
        <f t="shared" si="769"/>
        <v>-11.933999999999999</v>
      </c>
      <c r="AJ1148" s="40">
        <f t="shared" si="770"/>
        <v>37</v>
      </c>
      <c r="AK1148" s="41">
        <f t="shared" si="771"/>
        <v>46</v>
      </c>
      <c r="AL1148" s="42">
        <f t="shared" si="772"/>
        <v>20.32</v>
      </c>
      <c r="AM1148" s="43" t="str">
        <f t="shared" si="773"/>
        <v>-37º -46' -20,32" S</v>
      </c>
      <c r="AN1148" s="43" t="str">
        <f t="shared" si="774"/>
        <v>122º 30' 11,934" W</v>
      </c>
      <c r="AO1148" s="43" t="str">
        <f t="shared" si="775"/>
        <v>10 S 543742 4180669</v>
      </c>
    </row>
    <row r="1149" spans="5:41" x14ac:dyDescent="0.25">
      <c r="E1149" s="53">
        <v>37.782668999999999</v>
      </c>
      <c r="F1149" s="53">
        <v>-122.430925</v>
      </c>
      <c r="G1149" s="52">
        <f t="shared" si="776"/>
        <v>-2.1368227475122383</v>
      </c>
      <c r="H1149" s="52">
        <f t="shared" si="777"/>
        <v>0.65943197424119337</v>
      </c>
      <c r="I1149" s="52">
        <f t="shared" si="778"/>
        <v>10</v>
      </c>
      <c r="J1149" s="52">
        <f t="shared" si="779"/>
        <v>-123</v>
      </c>
      <c r="K1149" s="52">
        <f t="shared" si="780"/>
        <v>9.9322324407871143E-3</v>
      </c>
      <c r="L1149" s="52">
        <f t="shared" si="781"/>
        <v>7.8497152012401775E-3</v>
      </c>
      <c r="M1149" s="52">
        <f t="shared" si="782"/>
        <v>7.849876435193472E-3</v>
      </c>
      <c r="N1149" s="52">
        <f t="shared" si="783"/>
        <v>2.3884323219536263E-5</v>
      </c>
      <c r="O1149" s="52">
        <f t="shared" si="761"/>
        <v>6383611.2118774708</v>
      </c>
      <c r="P1149" s="52">
        <f t="shared" si="762"/>
        <v>1.2970342527690167E-7</v>
      </c>
      <c r="Q1149" s="52">
        <f t="shared" si="784"/>
        <v>0.96843253496231907</v>
      </c>
      <c r="R1149" s="52">
        <f t="shared" si="785"/>
        <v>0.60491966566947963</v>
      </c>
      <c r="S1149" s="52">
        <f t="shared" si="786"/>
        <v>1.143648241722353</v>
      </c>
      <c r="T1149" s="52">
        <f t="shared" si="787"/>
        <v>1.0089660977091346</v>
      </c>
      <c r="U1149" s="52">
        <f t="shared" si="788"/>
        <v>1.8075620795465761</v>
      </c>
      <c r="V1149" s="52">
        <f t="shared" si="759"/>
        <v>5.0546225567071803E-3</v>
      </c>
      <c r="W1149" s="52">
        <f t="shared" si="789"/>
        <v>4.2582015317955055E-5</v>
      </c>
      <c r="X1149" s="52">
        <f t="shared" si="790"/>
        <v>1.6740578955036711E-7</v>
      </c>
      <c r="Y1149" s="52">
        <f t="shared" si="763"/>
        <v>4181702.1270687846</v>
      </c>
      <c r="Z1149" s="38" t="str">
        <f t="shared" si="791"/>
        <v>S</v>
      </c>
      <c r="AA1149" s="38" t="str">
        <f t="shared" si="792"/>
        <v>S</v>
      </c>
      <c r="AB1149" s="38" t="str">
        <f t="shared" si="793"/>
        <v>U</v>
      </c>
      <c r="AC1149" s="50">
        <f t="shared" si="760"/>
        <v>550110.56139005756</v>
      </c>
      <c r="AD1149" s="50">
        <f t="shared" si="764"/>
        <v>4181854.5953220525</v>
      </c>
      <c r="AE1149" s="51">
        <f t="shared" si="765"/>
        <v>10</v>
      </c>
      <c r="AF1149" s="51" t="str">
        <f t="shared" si="766"/>
        <v>S</v>
      </c>
      <c r="AG1149" s="40">
        <f t="shared" si="767"/>
        <v>-122</v>
      </c>
      <c r="AH1149" s="41">
        <f t="shared" si="768"/>
        <v>-25</v>
      </c>
      <c r="AI1149" s="42">
        <f t="shared" si="769"/>
        <v>-51.33</v>
      </c>
      <c r="AJ1149" s="40">
        <f t="shared" si="770"/>
        <v>37</v>
      </c>
      <c r="AK1149" s="41">
        <f t="shared" si="771"/>
        <v>46</v>
      </c>
      <c r="AL1149" s="42">
        <f t="shared" si="772"/>
        <v>57.607999999999997</v>
      </c>
      <c r="AM1149" s="43" t="str">
        <f t="shared" si="773"/>
        <v>-37º -46' -57,608" S</v>
      </c>
      <c r="AN1149" s="43" t="str">
        <f t="shared" si="774"/>
        <v>122º 25' 51,33" W</v>
      </c>
      <c r="AO1149" s="43" t="str">
        <f t="shared" si="775"/>
        <v>10 S 550111 4181855</v>
      </c>
    </row>
    <row r="1150" spans="5:41" x14ac:dyDescent="0.25">
      <c r="E1150" s="53">
        <v>37.726815999999999</v>
      </c>
      <c r="F1150" s="53">
        <v>-122.44502199999999</v>
      </c>
      <c r="G1150" s="52">
        <f t="shared" si="776"/>
        <v>-2.1370687865768923</v>
      </c>
      <c r="H1150" s="52">
        <f t="shared" si="777"/>
        <v>0.65845715549407702</v>
      </c>
      <c r="I1150" s="52">
        <f t="shared" si="778"/>
        <v>10</v>
      </c>
      <c r="J1150" s="52">
        <f t="shared" si="779"/>
        <v>-123</v>
      </c>
      <c r="K1150" s="52">
        <f t="shared" si="780"/>
        <v>9.6861933761331898E-3</v>
      </c>
      <c r="L1150" s="52">
        <f t="shared" si="781"/>
        <v>7.6610512075570934E-3</v>
      </c>
      <c r="M1150" s="52">
        <f t="shared" si="782"/>
        <v>7.6612010928893233E-3</v>
      </c>
      <c r="N1150" s="52">
        <f t="shared" si="783"/>
        <v>2.2704198411882537E-5</v>
      </c>
      <c r="O1150" s="52">
        <f t="shared" si="761"/>
        <v>6383590.9946597349</v>
      </c>
      <c r="P1150" s="52">
        <f t="shared" si="762"/>
        <v>1.237300642505694E-7</v>
      </c>
      <c r="Q1150" s="52">
        <f t="shared" si="784"/>
        <v>0.96794469727387922</v>
      </c>
      <c r="R1150" s="52">
        <f t="shared" si="785"/>
        <v>0.60552849839855327</v>
      </c>
      <c r="S1150" s="52">
        <f t="shared" si="786"/>
        <v>1.1424295041310166</v>
      </c>
      <c r="T1150" s="52">
        <f t="shared" si="787"/>
        <v>1.0082042526979007</v>
      </c>
      <c r="U1150" s="52">
        <f t="shared" si="788"/>
        <v>1.8066096055513123</v>
      </c>
      <c r="V1150" s="52">
        <f t="shared" si="759"/>
        <v>5.0546225567071803E-3</v>
      </c>
      <c r="W1150" s="52">
        <f t="shared" si="789"/>
        <v>4.2582015317955055E-5</v>
      </c>
      <c r="X1150" s="52">
        <f t="shared" si="790"/>
        <v>1.6740578955036711E-7</v>
      </c>
      <c r="Y1150" s="52">
        <f t="shared" si="763"/>
        <v>4175505.3794823987</v>
      </c>
      <c r="Z1150" s="38" t="str">
        <f t="shared" si="791"/>
        <v>S</v>
      </c>
      <c r="AA1150" s="38" t="str">
        <f t="shared" si="792"/>
        <v>S</v>
      </c>
      <c r="AB1150" s="38" t="str">
        <f t="shared" si="793"/>
        <v>U</v>
      </c>
      <c r="AC1150" s="50">
        <f t="shared" si="760"/>
        <v>548905.976321892</v>
      </c>
      <c r="AD1150" s="50">
        <f t="shared" si="764"/>
        <v>4175650.3138168547</v>
      </c>
      <c r="AE1150" s="51">
        <f t="shared" si="765"/>
        <v>10</v>
      </c>
      <c r="AF1150" s="51" t="str">
        <f t="shared" si="766"/>
        <v>S</v>
      </c>
      <c r="AG1150" s="40">
        <f t="shared" si="767"/>
        <v>-122</v>
      </c>
      <c r="AH1150" s="41">
        <f t="shared" si="768"/>
        <v>-26</v>
      </c>
      <c r="AI1150" s="42">
        <f t="shared" si="769"/>
        <v>-42.079000000000001</v>
      </c>
      <c r="AJ1150" s="40">
        <f t="shared" si="770"/>
        <v>37</v>
      </c>
      <c r="AK1150" s="41">
        <f t="shared" si="771"/>
        <v>43</v>
      </c>
      <c r="AL1150" s="42">
        <f t="shared" si="772"/>
        <v>36.537999999999997</v>
      </c>
      <c r="AM1150" s="43" t="str">
        <f t="shared" si="773"/>
        <v>-37º -43' -36,538" S</v>
      </c>
      <c r="AN1150" s="43" t="str">
        <f t="shared" si="774"/>
        <v>122º 26' 42,079" W</v>
      </c>
      <c r="AO1150" s="43" t="str">
        <f t="shared" si="775"/>
        <v>10 S 548906 4175650</v>
      </c>
    </row>
    <row r="1151" spans="5:41" x14ac:dyDescent="0.25">
      <c r="E1151" s="53">
        <v>37.758605000000003</v>
      </c>
      <c r="F1151" s="53">
        <v>-122.476741</v>
      </c>
      <c r="G1151" s="52">
        <f t="shared" si="776"/>
        <v>-2.1376223875623324</v>
      </c>
      <c r="H1151" s="52">
        <f t="shared" si="777"/>
        <v>0.65901197820999358</v>
      </c>
      <c r="I1151" s="52">
        <f t="shared" si="778"/>
        <v>10</v>
      </c>
      <c r="J1151" s="52">
        <f t="shared" si="779"/>
        <v>-123</v>
      </c>
      <c r="K1151" s="52">
        <f t="shared" si="780"/>
        <v>9.1325923906930839E-3</v>
      </c>
      <c r="L1151" s="52">
        <f t="shared" si="781"/>
        <v>7.2201054303448354E-3</v>
      </c>
      <c r="M1151" s="52">
        <f t="shared" si="782"/>
        <v>7.220230895447848E-3</v>
      </c>
      <c r="N1151" s="52">
        <f t="shared" si="783"/>
        <v>2.0188858599001769E-5</v>
      </c>
      <c r="O1151" s="52">
        <f t="shared" si="761"/>
        <v>6383602.5001128269</v>
      </c>
      <c r="P1151" s="52">
        <f t="shared" si="762"/>
        <v>1.0980210043265171E-7</v>
      </c>
      <c r="Q1151" s="52">
        <f t="shared" si="784"/>
        <v>0.9682228036357915</v>
      </c>
      <c r="R1151" s="52">
        <f t="shared" si="785"/>
        <v>0.60518242974706926</v>
      </c>
      <c r="S1151" s="52">
        <f t="shared" si="786"/>
        <v>1.1431233800278893</v>
      </c>
      <c r="T1151" s="52">
        <f t="shared" si="787"/>
        <v>1.0086381424576842</v>
      </c>
      <c r="U1151" s="52">
        <f t="shared" si="788"/>
        <v>1.8071522395758359</v>
      </c>
      <c r="V1151" s="52">
        <f t="shared" si="759"/>
        <v>5.0546225567071803E-3</v>
      </c>
      <c r="W1151" s="52">
        <f t="shared" si="789"/>
        <v>4.2582015317955055E-5</v>
      </c>
      <c r="X1151" s="52">
        <f t="shared" si="790"/>
        <v>1.6740578955036711E-7</v>
      </c>
      <c r="Y1151" s="52">
        <f t="shared" si="763"/>
        <v>4179032.2805589638</v>
      </c>
      <c r="Z1151" s="38" t="str">
        <f t="shared" si="791"/>
        <v>S</v>
      </c>
      <c r="AA1151" s="38" t="str">
        <f t="shared" si="792"/>
        <v>S</v>
      </c>
      <c r="AB1151" s="38" t="str">
        <f t="shared" si="793"/>
        <v>U</v>
      </c>
      <c r="AC1151" s="50">
        <f t="shared" si="760"/>
        <v>546091.08568253869</v>
      </c>
      <c r="AD1151" s="50">
        <f t="shared" si="764"/>
        <v>4179161.1582213417</v>
      </c>
      <c r="AE1151" s="51">
        <f t="shared" si="765"/>
        <v>10</v>
      </c>
      <c r="AF1151" s="51" t="str">
        <f t="shared" si="766"/>
        <v>S</v>
      </c>
      <c r="AG1151" s="40">
        <f t="shared" si="767"/>
        <v>-122</v>
      </c>
      <c r="AH1151" s="41">
        <f t="shared" si="768"/>
        <v>-28</v>
      </c>
      <c r="AI1151" s="42">
        <f t="shared" si="769"/>
        <v>-36.268000000000001</v>
      </c>
      <c r="AJ1151" s="40">
        <f t="shared" si="770"/>
        <v>37</v>
      </c>
      <c r="AK1151" s="41">
        <f t="shared" si="771"/>
        <v>45</v>
      </c>
      <c r="AL1151" s="42">
        <f t="shared" si="772"/>
        <v>30.978000000000002</v>
      </c>
      <c r="AM1151" s="43" t="str">
        <f t="shared" si="773"/>
        <v>-37º -45' -30,978" S</v>
      </c>
      <c r="AN1151" s="43" t="str">
        <f t="shared" si="774"/>
        <v>122º 28' 36,268" W</v>
      </c>
      <c r="AO1151" s="43" t="str">
        <f t="shared" si="775"/>
        <v>10 S 546091 4179161</v>
      </c>
    </row>
    <row r="1152" spans="5:41" x14ac:dyDescent="0.25">
      <c r="E1152" s="53">
        <v>37.788122000000001</v>
      </c>
      <c r="F1152" s="53">
        <v>-122.38860099999999</v>
      </c>
      <c r="G1152" s="52">
        <f t="shared" si="776"/>
        <v>-2.1360840543596242</v>
      </c>
      <c r="H1152" s="52">
        <f t="shared" si="777"/>
        <v>0.65952714704530468</v>
      </c>
      <c r="I1152" s="52">
        <f t="shared" si="778"/>
        <v>10</v>
      </c>
      <c r="J1152" s="52">
        <f t="shared" si="779"/>
        <v>-123</v>
      </c>
      <c r="K1152" s="52">
        <f t="shared" si="780"/>
        <v>1.0670925593401215E-2</v>
      </c>
      <c r="L1152" s="52">
        <f t="shared" si="781"/>
        <v>8.432880988823015E-3</v>
      </c>
      <c r="M1152" s="52">
        <f t="shared" si="782"/>
        <v>8.4330808945287765E-3</v>
      </c>
      <c r="N1152" s="52">
        <f t="shared" si="783"/>
        <v>2.7570596030868089E-5</v>
      </c>
      <c r="O1152" s="52">
        <f t="shared" si="761"/>
        <v>6383613.1862656577</v>
      </c>
      <c r="P1152" s="52">
        <f t="shared" si="762"/>
        <v>1.4966982408262644E-7</v>
      </c>
      <c r="Q1152" s="52">
        <f t="shared" si="784"/>
        <v>0.96847996597223152</v>
      </c>
      <c r="R1152" s="52">
        <f t="shared" si="785"/>
        <v>0.60486002740216316</v>
      </c>
      <c r="S1152" s="52">
        <f t="shared" si="786"/>
        <v>1.1437671300314205</v>
      </c>
      <c r="T1152" s="52">
        <f t="shared" si="787"/>
        <v>1.0090403543741062</v>
      </c>
      <c r="U1152" s="52">
        <f t="shared" si="788"/>
        <v>1.8076548397573313</v>
      </c>
      <c r="V1152" s="52">
        <f t="shared" si="759"/>
        <v>5.0546225567071803E-3</v>
      </c>
      <c r="W1152" s="52">
        <f t="shared" si="789"/>
        <v>4.2582015317955055E-5</v>
      </c>
      <c r="X1152" s="52">
        <f t="shared" si="790"/>
        <v>1.6740578955036711E-7</v>
      </c>
      <c r="Y1152" s="52">
        <f t="shared" si="763"/>
        <v>4182307.1266356045</v>
      </c>
      <c r="Z1152" s="38" t="str">
        <f t="shared" si="791"/>
        <v>S</v>
      </c>
      <c r="AA1152" s="38" t="str">
        <f t="shared" si="792"/>
        <v>S</v>
      </c>
      <c r="AB1152" s="38" t="str">
        <f t="shared" si="793"/>
        <v>U</v>
      </c>
      <c r="AC1152" s="50">
        <f t="shared" si="760"/>
        <v>553833.52908491041</v>
      </c>
      <c r="AD1152" s="50">
        <f t="shared" si="764"/>
        <v>4182483.1266823225</v>
      </c>
      <c r="AE1152" s="51">
        <f t="shared" si="765"/>
        <v>10</v>
      </c>
      <c r="AF1152" s="51" t="str">
        <f t="shared" si="766"/>
        <v>S</v>
      </c>
      <c r="AG1152" s="40">
        <f t="shared" si="767"/>
        <v>-122</v>
      </c>
      <c r="AH1152" s="41">
        <f t="shared" si="768"/>
        <v>-23</v>
      </c>
      <c r="AI1152" s="42">
        <f t="shared" si="769"/>
        <v>-18.963999999999999</v>
      </c>
      <c r="AJ1152" s="40">
        <f t="shared" si="770"/>
        <v>37</v>
      </c>
      <c r="AK1152" s="41">
        <f t="shared" si="771"/>
        <v>47</v>
      </c>
      <c r="AL1152" s="42">
        <f t="shared" si="772"/>
        <v>17.239000000000001</v>
      </c>
      <c r="AM1152" s="43" t="str">
        <f t="shared" si="773"/>
        <v>-37º -47' -17,239" S</v>
      </c>
      <c r="AN1152" s="43" t="str">
        <f t="shared" si="774"/>
        <v>122º 23' 18,964" W</v>
      </c>
      <c r="AO1152" s="43" t="str">
        <f t="shared" si="775"/>
        <v>10 S 553834 4182483</v>
      </c>
    </row>
    <row r="1153" spans="5:41" x14ac:dyDescent="0.25">
      <c r="E1153" s="53">
        <v>37.767536</v>
      </c>
      <c r="F1153" s="53">
        <v>-122.479208</v>
      </c>
      <c r="G1153" s="52">
        <f t="shared" si="776"/>
        <v>-2.1376654448349792</v>
      </c>
      <c r="H1153" s="52">
        <f t="shared" si="777"/>
        <v>0.65916785356548913</v>
      </c>
      <c r="I1153" s="52">
        <f t="shared" si="778"/>
        <v>10</v>
      </c>
      <c r="J1153" s="52">
        <f t="shared" si="779"/>
        <v>-123</v>
      </c>
      <c r="K1153" s="52">
        <f t="shared" si="780"/>
        <v>9.0895351180462214E-3</v>
      </c>
      <c r="L1153" s="52">
        <f t="shared" si="781"/>
        <v>7.1851982118501584E-3</v>
      </c>
      <c r="M1153" s="52">
        <f t="shared" si="782"/>
        <v>7.1853218659322692E-3</v>
      </c>
      <c r="N1153" s="52">
        <f t="shared" si="783"/>
        <v>2.0000544956766397E-5</v>
      </c>
      <c r="O1153" s="52">
        <f t="shared" si="761"/>
        <v>6383605.7331318762</v>
      </c>
      <c r="P1153" s="52">
        <f t="shared" si="762"/>
        <v>1.0871664689594017E-7</v>
      </c>
      <c r="Q1153" s="52">
        <f t="shared" si="784"/>
        <v>0.96830072206698758</v>
      </c>
      <c r="R1153" s="52">
        <f t="shared" si="785"/>
        <v>0.60508498840688829</v>
      </c>
      <c r="S1153" s="52">
        <f t="shared" si="786"/>
        <v>1.1433182145989829</v>
      </c>
      <c r="T1153" s="52">
        <f t="shared" si="787"/>
        <v>1.0087599080509593</v>
      </c>
      <c r="U1153" s="52">
        <f t="shared" si="788"/>
        <v>1.8073044390514674</v>
      </c>
      <c r="V1153" s="52">
        <f t="shared" si="759"/>
        <v>5.0546225567071803E-3</v>
      </c>
      <c r="W1153" s="52">
        <f t="shared" si="789"/>
        <v>4.2582015317955055E-5</v>
      </c>
      <c r="X1153" s="52">
        <f t="shared" si="790"/>
        <v>1.6740578955036711E-7</v>
      </c>
      <c r="Y1153" s="52">
        <f t="shared" si="763"/>
        <v>4180023.1535843946</v>
      </c>
      <c r="Z1153" s="38" t="str">
        <f t="shared" si="791"/>
        <v>S</v>
      </c>
      <c r="AA1153" s="38" t="str">
        <f t="shared" si="792"/>
        <v>S</v>
      </c>
      <c r="AB1153" s="38" t="str">
        <f t="shared" si="793"/>
        <v>U</v>
      </c>
      <c r="AC1153" s="50">
        <f t="shared" si="760"/>
        <v>545868.26351997757</v>
      </c>
      <c r="AD1153" s="50">
        <f t="shared" si="764"/>
        <v>4180150.8291917266</v>
      </c>
      <c r="AE1153" s="51">
        <f t="shared" si="765"/>
        <v>10</v>
      </c>
      <c r="AF1153" s="51" t="str">
        <f t="shared" si="766"/>
        <v>S</v>
      </c>
      <c r="AG1153" s="40">
        <f t="shared" si="767"/>
        <v>-122</v>
      </c>
      <c r="AH1153" s="41">
        <f t="shared" si="768"/>
        <v>-28</v>
      </c>
      <c r="AI1153" s="42">
        <f t="shared" si="769"/>
        <v>-45.149000000000001</v>
      </c>
      <c r="AJ1153" s="40">
        <f t="shared" si="770"/>
        <v>37</v>
      </c>
      <c r="AK1153" s="41">
        <f t="shared" si="771"/>
        <v>46</v>
      </c>
      <c r="AL1153" s="42">
        <f t="shared" si="772"/>
        <v>3.13</v>
      </c>
      <c r="AM1153" s="43" t="str">
        <f t="shared" si="773"/>
        <v>-37º -46' -3,13" S</v>
      </c>
      <c r="AN1153" s="43" t="str">
        <f t="shared" si="774"/>
        <v>122º 28' 45,149" W</v>
      </c>
      <c r="AO1153" s="43" t="str">
        <f t="shared" si="775"/>
        <v>10 S 545868 4180151</v>
      </c>
    </row>
    <row r="1154" spans="5:41" x14ac:dyDescent="0.25">
      <c r="E1154" s="53">
        <v>37.77717590332</v>
      </c>
      <c r="F1154" s="53">
        <v>-122.41722106934</v>
      </c>
      <c r="G1154" s="52">
        <f t="shared" si="776"/>
        <v>-2.1365835688017567</v>
      </c>
      <c r="H1154" s="52">
        <f t="shared" si="777"/>
        <v>0.65933610161799705</v>
      </c>
      <c r="I1154" s="52">
        <f t="shared" si="778"/>
        <v>10</v>
      </c>
      <c r="J1154" s="52">
        <f t="shared" si="779"/>
        <v>-123</v>
      </c>
      <c r="K1154" s="52">
        <f t="shared" si="780"/>
        <v>1.0171411151268739E-2</v>
      </c>
      <c r="L1154" s="52">
        <f t="shared" si="781"/>
        <v>8.0393356436281021E-3</v>
      </c>
      <c r="M1154" s="52">
        <f t="shared" si="782"/>
        <v>8.0395088468912836E-3</v>
      </c>
      <c r="N1154" s="52">
        <f t="shared" si="783"/>
        <v>2.5047284400225855E-5</v>
      </c>
      <c r="O1154" s="52">
        <f t="shared" si="761"/>
        <v>6383609.2230709838</v>
      </c>
      <c r="P1154" s="52">
        <f t="shared" si="762"/>
        <v>1.3606592744050949E-7</v>
      </c>
      <c r="Q1154" s="52">
        <f t="shared" si="784"/>
        <v>0.96838471970981743</v>
      </c>
      <c r="R1154" s="52">
        <f t="shared" si="785"/>
        <v>0.60497970704109172</v>
      </c>
      <c r="S1154" s="52">
        <f t="shared" si="786"/>
        <v>1.1435284614729058</v>
      </c>
      <c r="T1154" s="52">
        <f t="shared" si="787"/>
        <v>1.0088912728649522</v>
      </c>
      <c r="U1154" s="52">
        <f t="shared" si="788"/>
        <v>1.8074685957319563</v>
      </c>
      <c r="V1154" s="52">
        <f t="shared" si="759"/>
        <v>5.0546225567071803E-3</v>
      </c>
      <c r="W1154" s="52">
        <f t="shared" si="789"/>
        <v>4.2582015317955055E-5</v>
      </c>
      <c r="X1154" s="52">
        <f t="shared" si="790"/>
        <v>1.6740578955036711E-7</v>
      </c>
      <c r="Y1154" s="52">
        <f t="shared" si="763"/>
        <v>4181092.6794221629</v>
      </c>
      <c r="Z1154" s="38" t="str">
        <f t="shared" si="791"/>
        <v>S</v>
      </c>
      <c r="AA1154" s="38" t="str">
        <f t="shared" si="792"/>
        <v>S</v>
      </c>
      <c r="AB1154" s="38" t="str">
        <f t="shared" si="793"/>
        <v>U</v>
      </c>
      <c r="AC1154" s="50">
        <f t="shared" si="760"/>
        <v>551321.08515165956</v>
      </c>
      <c r="AD1154" s="50">
        <f t="shared" si="764"/>
        <v>4181252.5715196291</v>
      </c>
      <c r="AE1154" s="51">
        <f t="shared" si="765"/>
        <v>10</v>
      </c>
      <c r="AF1154" s="51" t="str">
        <f t="shared" si="766"/>
        <v>S</v>
      </c>
      <c r="AG1154" s="40">
        <f t="shared" si="767"/>
        <v>-122</v>
      </c>
      <c r="AH1154" s="41">
        <f t="shared" si="768"/>
        <v>-25</v>
      </c>
      <c r="AI1154" s="42">
        <f t="shared" si="769"/>
        <v>-1.996</v>
      </c>
      <c r="AJ1154" s="40">
        <f t="shared" si="770"/>
        <v>37</v>
      </c>
      <c r="AK1154" s="41">
        <f t="shared" si="771"/>
        <v>46</v>
      </c>
      <c r="AL1154" s="42">
        <f t="shared" si="772"/>
        <v>37.832999999999998</v>
      </c>
      <c r="AM1154" s="43" t="str">
        <f t="shared" si="773"/>
        <v>-37º -46' -37,833" S</v>
      </c>
      <c r="AN1154" s="43" t="str">
        <f t="shared" si="774"/>
        <v>122º 25' 1,996" W</v>
      </c>
      <c r="AO1154" s="43" t="str">
        <f t="shared" si="775"/>
        <v>10 S 551321 4181253</v>
      </c>
    </row>
    <row r="1155" spans="5:41" x14ac:dyDescent="0.25">
      <c r="E1155" s="53">
        <v>37.762985</v>
      </c>
      <c r="F1155" s="53">
        <v>-122.49015799999999</v>
      </c>
      <c r="G1155" s="52">
        <f t="shared" si="776"/>
        <v>-2.1378565583880724</v>
      </c>
      <c r="H1155" s="52">
        <f t="shared" si="777"/>
        <v>0.65908842363123088</v>
      </c>
      <c r="I1155" s="52">
        <f t="shared" si="778"/>
        <v>10</v>
      </c>
      <c r="J1155" s="52">
        <f t="shared" si="779"/>
        <v>-123</v>
      </c>
      <c r="K1155" s="52">
        <f t="shared" si="780"/>
        <v>8.8984215649530185E-3</v>
      </c>
      <c r="L1155" s="52">
        <f t="shared" si="781"/>
        <v>7.0345615046503388E-3</v>
      </c>
      <c r="M1155" s="52">
        <f t="shared" si="782"/>
        <v>7.0346775433179302E-3</v>
      </c>
      <c r="N1155" s="52">
        <f t="shared" si="783"/>
        <v>1.9167536309150357E-5</v>
      </c>
      <c r="O1155" s="52">
        <f t="shared" si="761"/>
        <v>6383604.0856382567</v>
      </c>
      <c r="P1155" s="52">
        <f t="shared" si="762"/>
        <v>1.042186476897685E-7</v>
      </c>
      <c r="Q1155" s="52">
        <f t="shared" si="784"/>
        <v>0.96826102866606323</v>
      </c>
      <c r="R1155" s="52">
        <f t="shared" si="785"/>
        <v>0.6051346536787634</v>
      </c>
      <c r="S1155" s="52">
        <f t="shared" si="786"/>
        <v>1.1432189379642625</v>
      </c>
      <c r="T1155" s="52">
        <f t="shared" si="787"/>
        <v>1.0086978668928877</v>
      </c>
      <c r="U1155" s="52">
        <f t="shared" si="788"/>
        <v>1.8072268960261511</v>
      </c>
      <c r="V1155" s="52">
        <f t="shared" si="759"/>
        <v>5.0546225567071803E-3</v>
      </c>
      <c r="W1155" s="52">
        <f t="shared" si="789"/>
        <v>4.2582015317955055E-5</v>
      </c>
      <c r="X1155" s="52">
        <f t="shared" si="790"/>
        <v>1.6740578955036711E-7</v>
      </c>
      <c r="Y1155" s="52">
        <f t="shared" si="763"/>
        <v>4179518.2308636662</v>
      </c>
      <c r="Z1155" s="38" t="str">
        <f t="shared" si="791"/>
        <v>S</v>
      </c>
      <c r="AA1155" s="38" t="str">
        <f t="shared" si="792"/>
        <v>S</v>
      </c>
      <c r="AB1155" s="38" t="str">
        <f t="shared" si="793"/>
        <v>U</v>
      </c>
      <c r="AC1155" s="50">
        <f t="shared" si="760"/>
        <v>544906.5978667069</v>
      </c>
      <c r="AD1155" s="50">
        <f t="shared" si="764"/>
        <v>4179640.5888395128</v>
      </c>
      <c r="AE1155" s="51">
        <f t="shared" si="765"/>
        <v>10</v>
      </c>
      <c r="AF1155" s="51" t="str">
        <f t="shared" si="766"/>
        <v>S</v>
      </c>
      <c r="AG1155" s="40">
        <f t="shared" si="767"/>
        <v>-122</v>
      </c>
      <c r="AH1155" s="41">
        <f t="shared" si="768"/>
        <v>-29</v>
      </c>
      <c r="AI1155" s="42">
        <f t="shared" si="769"/>
        <v>-24.568999999999999</v>
      </c>
      <c r="AJ1155" s="40">
        <f t="shared" si="770"/>
        <v>37</v>
      </c>
      <c r="AK1155" s="41">
        <f t="shared" si="771"/>
        <v>45</v>
      </c>
      <c r="AL1155" s="42">
        <f t="shared" si="772"/>
        <v>46.746000000000002</v>
      </c>
      <c r="AM1155" s="43" t="str">
        <f t="shared" si="773"/>
        <v>-37º -45' -46,746" S</v>
      </c>
      <c r="AN1155" s="43" t="str">
        <f t="shared" si="774"/>
        <v>122º 29' 24,569" W</v>
      </c>
      <c r="AO1155" s="43" t="str">
        <f t="shared" si="775"/>
        <v>10 S 544907 4179641</v>
      </c>
    </row>
    <row r="1156" spans="5:41" x14ac:dyDescent="0.25">
      <c r="E1156" s="53">
        <v>37.789535522461001</v>
      </c>
      <c r="F1156" s="53">
        <v>-122.39936828613</v>
      </c>
      <c r="G1156" s="52">
        <f t="shared" si="776"/>
        <v>-2.1362719789540972</v>
      </c>
      <c r="H1156" s="52">
        <f t="shared" si="777"/>
        <v>0.65955181766630011</v>
      </c>
      <c r="I1156" s="52">
        <f t="shared" si="778"/>
        <v>10</v>
      </c>
      <c r="J1156" s="52">
        <f t="shared" si="779"/>
        <v>-123</v>
      </c>
      <c r="K1156" s="52">
        <f t="shared" si="780"/>
        <v>1.0483000998928294E-2</v>
      </c>
      <c r="L1156" s="52">
        <f t="shared" si="781"/>
        <v>8.2842173925008269E-3</v>
      </c>
      <c r="M1156" s="52">
        <f t="shared" si="782"/>
        <v>8.2844069107736867E-3</v>
      </c>
      <c r="N1156" s="52">
        <f t="shared" si="783"/>
        <v>2.6608374292247383E-5</v>
      </c>
      <c r="O1156" s="52">
        <f t="shared" si="761"/>
        <v>6383613.6980811199</v>
      </c>
      <c r="P1156" s="52">
        <f t="shared" si="762"/>
        <v>1.4443350318805442E-7</v>
      </c>
      <c r="Q1156" s="52">
        <f t="shared" si="784"/>
        <v>0.96849225527532834</v>
      </c>
      <c r="R1156" s="52">
        <f t="shared" si="785"/>
        <v>0.60484456229954831</v>
      </c>
      <c r="S1156" s="52">
        <f t="shared" si="786"/>
        <v>1.1437979453039642</v>
      </c>
      <c r="T1156" s="52">
        <f t="shared" si="787"/>
        <v>1.0090595995528602</v>
      </c>
      <c r="U1156" s="52">
        <f t="shared" si="788"/>
        <v>1.8076788782859403</v>
      </c>
      <c r="V1156" s="52">
        <f t="shared" si="759"/>
        <v>5.0546225567071803E-3</v>
      </c>
      <c r="W1156" s="52">
        <f t="shared" si="789"/>
        <v>4.2582015317955055E-5</v>
      </c>
      <c r="X1156" s="52">
        <f t="shared" si="790"/>
        <v>1.6740578955036711E-7</v>
      </c>
      <c r="Y1156" s="52">
        <f t="shared" si="763"/>
        <v>4182463.954249064</v>
      </c>
      <c r="Z1156" s="38" t="str">
        <f t="shared" si="791"/>
        <v>S</v>
      </c>
      <c r="AA1156" s="38" t="str">
        <f t="shared" si="792"/>
        <v>S</v>
      </c>
      <c r="AB1156" s="38" t="str">
        <f t="shared" si="793"/>
        <v>U</v>
      </c>
      <c r="AC1156" s="50">
        <f t="shared" si="760"/>
        <v>552884.45598218846</v>
      </c>
      <c r="AD1156" s="50">
        <f t="shared" si="764"/>
        <v>4182633.8118562126</v>
      </c>
      <c r="AE1156" s="51">
        <f t="shared" si="765"/>
        <v>10</v>
      </c>
      <c r="AF1156" s="51" t="str">
        <f t="shared" si="766"/>
        <v>S</v>
      </c>
      <c r="AG1156" s="40">
        <f t="shared" si="767"/>
        <v>-122</v>
      </c>
      <c r="AH1156" s="41">
        <f t="shared" si="768"/>
        <v>-23</v>
      </c>
      <c r="AI1156" s="42">
        <f t="shared" si="769"/>
        <v>-57.725999999999999</v>
      </c>
      <c r="AJ1156" s="40">
        <f t="shared" si="770"/>
        <v>37</v>
      </c>
      <c r="AK1156" s="41">
        <f t="shared" si="771"/>
        <v>47</v>
      </c>
      <c r="AL1156" s="42">
        <f t="shared" si="772"/>
        <v>22.327999999999999</v>
      </c>
      <c r="AM1156" s="43" t="str">
        <f t="shared" si="773"/>
        <v>-37º -47' -22,328" S</v>
      </c>
      <c r="AN1156" s="43" t="str">
        <f t="shared" si="774"/>
        <v>122º 23' 57,726" W</v>
      </c>
      <c r="AO1156" s="43" t="str">
        <f t="shared" si="775"/>
        <v>10 S 552884 4182634</v>
      </c>
    </row>
    <row r="1157" spans="5:41" x14ac:dyDescent="0.25">
      <c r="E1157" s="53">
        <v>37.787418000000002</v>
      </c>
      <c r="F1157" s="53">
        <v>-122.38834799999999</v>
      </c>
      <c r="G1157" s="52">
        <f t="shared" si="776"/>
        <v>-2.136079638676617</v>
      </c>
      <c r="H1157" s="52">
        <f t="shared" si="777"/>
        <v>0.65951485992737069</v>
      </c>
      <c r="I1157" s="52">
        <f t="shared" si="778"/>
        <v>10</v>
      </c>
      <c r="J1157" s="52">
        <f t="shared" si="779"/>
        <v>-123</v>
      </c>
      <c r="K1157" s="52">
        <f t="shared" si="780"/>
        <v>1.0675341276408457E-2</v>
      </c>
      <c r="L1157" s="52">
        <f t="shared" si="781"/>
        <v>8.4364507959762899E-3</v>
      </c>
      <c r="M1157" s="52">
        <f t="shared" si="782"/>
        <v>8.4366509556690981E-3</v>
      </c>
      <c r="N1157" s="52">
        <f t="shared" si="783"/>
        <v>2.759324465906321E-5</v>
      </c>
      <c r="O1157" s="52">
        <f t="shared" si="761"/>
        <v>6383612.9313601945</v>
      </c>
      <c r="P1157" s="52">
        <f t="shared" si="762"/>
        <v>1.4979942752747237E-7</v>
      </c>
      <c r="Q1157" s="52">
        <f t="shared" si="784"/>
        <v>0.96847384444750895</v>
      </c>
      <c r="R1157" s="52">
        <f t="shared" si="785"/>
        <v>0.60486772886535833</v>
      </c>
      <c r="S1157" s="52">
        <f t="shared" si="786"/>
        <v>1.1437517821511252</v>
      </c>
      <c r="T1157" s="52">
        <f t="shared" si="787"/>
        <v>1.0090307688296836</v>
      </c>
      <c r="U1157" s="52">
        <f t="shared" si="788"/>
        <v>1.8076428664215856</v>
      </c>
      <c r="V1157" s="52">
        <f t="shared" si="759"/>
        <v>5.0546225567071803E-3</v>
      </c>
      <c r="W1157" s="52">
        <f t="shared" si="789"/>
        <v>4.2582015317955055E-5</v>
      </c>
      <c r="X1157" s="52">
        <f t="shared" si="790"/>
        <v>1.6740578955036711E-7</v>
      </c>
      <c r="Y1157" s="52">
        <f t="shared" si="763"/>
        <v>4182229.0191961899</v>
      </c>
      <c r="Z1157" s="38" t="str">
        <f t="shared" si="791"/>
        <v>S</v>
      </c>
      <c r="AA1157" s="38" t="str">
        <f t="shared" si="792"/>
        <v>S</v>
      </c>
      <c r="AB1157" s="38" t="str">
        <f t="shared" si="793"/>
        <v>U</v>
      </c>
      <c r="AC1157" s="50">
        <f t="shared" si="760"/>
        <v>553856.31682719663</v>
      </c>
      <c r="AD1157" s="50">
        <f t="shared" si="764"/>
        <v>4182405.1638159999</v>
      </c>
      <c r="AE1157" s="51">
        <f t="shared" si="765"/>
        <v>10</v>
      </c>
      <c r="AF1157" s="51" t="str">
        <f t="shared" si="766"/>
        <v>S</v>
      </c>
      <c r="AG1157" s="40">
        <f t="shared" si="767"/>
        <v>-122</v>
      </c>
      <c r="AH1157" s="41">
        <f t="shared" si="768"/>
        <v>-23</v>
      </c>
      <c r="AI1157" s="42">
        <f t="shared" si="769"/>
        <v>-18.053000000000001</v>
      </c>
      <c r="AJ1157" s="40">
        <f t="shared" si="770"/>
        <v>37</v>
      </c>
      <c r="AK1157" s="41">
        <f t="shared" si="771"/>
        <v>47</v>
      </c>
      <c r="AL1157" s="42">
        <f t="shared" si="772"/>
        <v>14.705</v>
      </c>
      <c r="AM1157" s="43" t="str">
        <f t="shared" si="773"/>
        <v>-37º -47' -14,705" S</v>
      </c>
      <c r="AN1157" s="43" t="str">
        <f t="shared" si="774"/>
        <v>122º 23' 18,053" W</v>
      </c>
      <c r="AO1157" s="43" t="str">
        <f t="shared" si="775"/>
        <v>10 S 553856 4182405</v>
      </c>
    </row>
    <row r="1158" spans="5:41" x14ac:dyDescent="0.25">
      <c r="E1158" s="53">
        <v>37.778549194336001</v>
      </c>
      <c r="F1158" s="53">
        <v>-122.38975524902</v>
      </c>
      <c r="G1158" s="52">
        <f t="shared" si="776"/>
        <v>-2.1361041998054113</v>
      </c>
      <c r="H1158" s="52">
        <f t="shared" si="777"/>
        <v>0.65936007006781439</v>
      </c>
      <c r="I1158" s="52">
        <f t="shared" si="778"/>
        <v>10</v>
      </c>
      <c r="J1158" s="52">
        <f t="shared" si="779"/>
        <v>-123</v>
      </c>
      <c r="K1158" s="52">
        <f t="shared" si="780"/>
        <v>1.0650780147614114E-2</v>
      </c>
      <c r="L1158" s="52">
        <f t="shared" si="781"/>
        <v>8.4180515477703596E-3</v>
      </c>
      <c r="M1158" s="52">
        <f t="shared" si="782"/>
        <v>8.4182504006816029E-3</v>
      </c>
      <c r="N1158" s="52">
        <f t="shared" si="783"/>
        <v>2.7464229677476304E-5</v>
      </c>
      <c r="O1158" s="52">
        <f t="shared" si="761"/>
        <v>6383609.7202693243</v>
      </c>
      <c r="P1158" s="52">
        <f t="shared" si="762"/>
        <v>1.4918250484396861E-7</v>
      </c>
      <c r="Q1158" s="52">
        <f t="shared" si="784"/>
        <v>0.96839667700753895</v>
      </c>
      <c r="R1158" s="52">
        <f t="shared" si="785"/>
        <v>0.60496469984790302</v>
      </c>
      <c r="S1158" s="52">
        <f t="shared" si="786"/>
        <v>1.1435584085715838</v>
      </c>
      <c r="T1158" s="52">
        <f t="shared" si="787"/>
        <v>1.0089099813906635</v>
      </c>
      <c r="U1158" s="52">
        <f t="shared" si="788"/>
        <v>1.8074919708801198</v>
      </c>
      <c r="V1158" s="52">
        <f t="shared" ref="V1158:V1221" si="794">(3/4)*$C$18</f>
        <v>5.0546225567071803E-3</v>
      </c>
      <c r="W1158" s="52">
        <f t="shared" si="789"/>
        <v>4.2582015317955055E-5</v>
      </c>
      <c r="X1158" s="52">
        <f t="shared" si="790"/>
        <v>1.6740578955036711E-7</v>
      </c>
      <c r="Y1158" s="52">
        <f t="shared" si="763"/>
        <v>4181245.0431494466</v>
      </c>
      <c r="Z1158" s="38" t="str">
        <f t="shared" si="791"/>
        <v>S</v>
      </c>
      <c r="AA1158" s="38" t="str">
        <f t="shared" si="792"/>
        <v>S</v>
      </c>
      <c r="AB1158" s="38" t="str">
        <f t="shared" si="793"/>
        <v>U</v>
      </c>
      <c r="AC1158" s="50">
        <f t="shared" si="760"/>
        <v>553738.82775774971</v>
      </c>
      <c r="AD1158" s="50">
        <f t="shared" si="764"/>
        <v>4181420.36409913</v>
      </c>
      <c r="AE1158" s="51">
        <f t="shared" si="765"/>
        <v>10</v>
      </c>
      <c r="AF1158" s="51" t="str">
        <f t="shared" si="766"/>
        <v>S</v>
      </c>
      <c r="AG1158" s="40">
        <f t="shared" si="767"/>
        <v>-122</v>
      </c>
      <c r="AH1158" s="41">
        <f t="shared" si="768"/>
        <v>-23</v>
      </c>
      <c r="AI1158" s="42">
        <f t="shared" si="769"/>
        <v>-23.119</v>
      </c>
      <c r="AJ1158" s="40">
        <f t="shared" si="770"/>
        <v>37</v>
      </c>
      <c r="AK1158" s="41">
        <f t="shared" si="771"/>
        <v>46</v>
      </c>
      <c r="AL1158" s="42">
        <f t="shared" si="772"/>
        <v>42.777000000000001</v>
      </c>
      <c r="AM1158" s="43" t="str">
        <f t="shared" si="773"/>
        <v>-37º -46' -42,777" S</v>
      </c>
      <c r="AN1158" s="43" t="str">
        <f t="shared" si="774"/>
        <v>122º 23' 23,119" W</v>
      </c>
      <c r="AO1158" s="43" t="str">
        <f t="shared" si="775"/>
        <v>10 S 553739 4181420</v>
      </c>
    </row>
    <row r="1159" spans="5:41" x14ac:dyDescent="0.25">
      <c r="E1159" s="53">
        <v>37.778033999999998</v>
      </c>
      <c r="F1159" s="53">
        <v>-122.388554</v>
      </c>
      <c r="G1159" s="52">
        <f t="shared" si="776"/>
        <v>-2.1360832340548761</v>
      </c>
      <c r="H1159" s="52">
        <f t="shared" si="777"/>
        <v>0.65935107823036343</v>
      </c>
      <c r="I1159" s="52">
        <f t="shared" si="778"/>
        <v>10</v>
      </c>
      <c r="J1159" s="52">
        <f t="shared" si="779"/>
        <v>-123</v>
      </c>
      <c r="K1159" s="52">
        <f t="shared" si="780"/>
        <v>1.0671745898149343E-2</v>
      </c>
      <c r="L1159" s="52">
        <f t="shared" si="781"/>
        <v>8.4346803924946687E-3</v>
      </c>
      <c r="M1159" s="52">
        <f t="shared" si="782"/>
        <v>8.434880426198766E-3</v>
      </c>
      <c r="N1159" s="52">
        <f t="shared" si="783"/>
        <v>2.7572336293246735E-5</v>
      </c>
      <c r="O1159" s="52">
        <f t="shared" si="761"/>
        <v>6383609.5337431077</v>
      </c>
      <c r="P1159" s="52">
        <f t="shared" si="762"/>
        <v>1.4977458666028633E-7</v>
      </c>
      <c r="Q1159" s="52">
        <f t="shared" si="784"/>
        <v>0.9683921914514515</v>
      </c>
      <c r="R1159" s="52">
        <f t="shared" si="785"/>
        <v>0.60497033010297629</v>
      </c>
      <c r="S1159" s="52">
        <f t="shared" si="786"/>
        <v>1.1435471739560892</v>
      </c>
      <c r="T1159" s="52">
        <f t="shared" si="787"/>
        <v>1.0089029629928108</v>
      </c>
      <c r="U1159" s="52">
        <f t="shared" si="788"/>
        <v>1.807483201926978</v>
      </c>
      <c r="V1159" s="52">
        <f t="shared" si="794"/>
        <v>5.0546225567071803E-3</v>
      </c>
      <c r="W1159" s="52">
        <f t="shared" si="789"/>
        <v>4.2582015317955055E-5</v>
      </c>
      <c r="X1159" s="52">
        <f t="shared" si="790"/>
        <v>1.6740578955036711E-7</v>
      </c>
      <c r="Y1159" s="52">
        <f t="shared" si="763"/>
        <v>4181187.8834257429</v>
      </c>
      <c r="Z1159" s="38" t="str">
        <f t="shared" si="791"/>
        <v>S</v>
      </c>
      <c r="AA1159" s="38" t="str">
        <f t="shared" si="792"/>
        <v>S</v>
      </c>
      <c r="AB1159" s="38" t="str">
        <f t="shared" si="793"/>
        <v>U</v>
      </c>
      <c r="AC1159" s="50">
        <f t="shared" si="760"/>
        <v>553844.98579286889</v>
      </c>
      <c r="AD1159" s="50">
        <f t="shared" si="764"/>
        <v>4181363.8944809339</v>
      </c>
      <c r="AE1159" s="51">
        <f t="shared" si="765"/>
        <v>10</v>
      </c>
      <c r="AF1159" s="51" t="str">
        <f t="shared" si="766"/>
        <v>S</v>
      </c>
      <c r="AG1159" s="40">
        <f t="shared" si="767"/>
        <v>-122</v>
      </c>
      <c r="AH1159" s="41">
        <f t="shared" si="768"/>
        <v>-23</v>
      </c>
      <c r="AI1159" s="42">
        <f t="shared" si="769"/>
        <v>-18.794</v>
      </c>
      <c r="AJ1159" s="40">
        <f t="shared" si="770"/>
        <v>37</v>
      </c>
      <c r="AK1159" s="41">
        <f t="shared" si="771"/>
        <v>46</v>
      </c>
      <c r="AL1159" s="42">
        <f t="shared" si="772"/>
        <v>40.921999999999997</v>
      </c>
      <c r="AM1159" s="43" t="str">
        <f t="shared" si="773"/>
        <v>-37º -46' -40,922" S</v>
      </c>
      <c r="AN1159" s="43" t="str">
        <f t="shared" si="774"/>
        <v>122º 23' 18,794" W</v>
      </c>
      <c r="AO1159" s="43" t="str">
        <f t="shared" si="775"/>
        <v>10 S 553845 4181364</v>
      </c>
    </row>
    <row r="1160" spans="5:41" x14ac:dyDescent="0.25">
      <c r="E1160" s="53">
        <v>37.720809000000003</v>
      </c>
      <c r="F1160" s="53">
        <v>-122.400679</v>
      </c>
      <c r="G1160" s="52">
        <f t="shared" si="776"/>
        <v>-2.1362948552266805</v>
      </c>
      <c r="H1160" s="52">
        <f t="shared" si="777"/>
        <v>0.65835231356590984</v>
      </c>
      <c r="I1160" s="52">
        <f t="shared" si="778"/>
        <v>10</v>
      </c>
      <c r="J1160" s="52">
        <f t="shared" si="779"/>
        <v>-123</v>
      </c>
      <c r="K1160" s="52">
        <f t="shared" si="780"/>
        <v>1.0460124726344944E-2</v>
      </c>
      <c r="L1160" s="52">
        <f t="shared" si="781"/>
        <v>8.2738222439774807E-3</v>
      </c>
      <c r="M1160" s="52">
        <f t="shared" si="782"/>
        <v>8.2740110496953966E-3</v>
      </c>
      <c r="N1160" s="52">
        <f t="shared" si="783"/>
        <v>2.6475949610249572E-5</v>
      </c>
      <c r="O1160" s="52">
        <f t="shared" si="761"/>
        <v>6383588.8209134769</v>
      </c>
      <c r="P1160" s="52">
        <f t="shared" si="762"/>
        <v>1.4433915244291935E-7</v>
      </c>
      <c r="Q1160" s="52">
        <f t="shared" si="784"/>
        <v>0.96789201108104239</v>
      </c>
      <c r="R1160" s="52">
        <f t="shared" si="785"/>
        <v>0.6055937590386975</v>
      </c>
      <c r="S1160" s="52">
        <f t="shared" si="786"/>
        <v>1.1422983191064311</v>
      </c>
      <c r="T1160" s="52">
        <f t="shared" si="787"/>
        <v>1.0081221790894976</v>
      </c>
      <c r="U1160" s="52">
        <f t="shared" si="788"/>
        <v>1.8065069097255906</v>
      </c>
      <c r="V1160" s="52">
        <f t="shared" si="794"/>
        <v>5.0546225567071803E-3</v>
      </c>
      <c r="W1160" s="52">
        <f t="shared" si="789"/>
        <v>4.2582015317955055E-5</v>
      </c>
      <c r="X1160" s="52">
        <f t="shared" si="790"/>
        <v>1.6740578955036711E-7</v>
      </c>
      <c r="Y1160" s="52">
        <f t="shared" si="763"/>
        <v>4174838.9216928757</v>
      </c>
      <c r="Z1160" s="38" t="str">
        <f t="shared" si="791"/>
        <v>S</v>
      </c>
      <c r="AA1160" s="38" t="str">
        <f t="shared" si="792"/>
        <v>S</v>
      </c>
      <c r="AB1160" s="38" t="str">
        <f t="shared" si="793"/>
        <v>U</v>
      </c>
      <c r="AC1160" s="50">
        <f t="shared" si="760"/>
        <v>552817.88698217971</v>
      </c>
      <c r="AD1160" s="50">
        <f t="shared" si="764"/>
        <v>4175007.9332932257</v>
      </c>
      <c r="AE1160" s="51">
        <f t="shared" si="765"/>
        <v>10</v>
      </c>
      <c r="AF1160" s="51" t="str">
        <f t="shared" si="766"/>
        <v>S</v>
      </c>
      <c r="AG1160" s="40">
        <f t="shared" si="767"/>
        <v>-122</v>
      </c>
      <c r="AH1160" s="41">
        <f t="shared" si="768"/>
        <v>-24</v>
      </c>
      <c r="AI1160" s="42">
        <f t="shared" si="769"/>
        <v>-2.444</v>
      </c>
      <c r="AJ1160" s="40">
        <f t="shared" si="770"/>
        <v>37</v>
      </c>
      <c r="AK1160" s="41">
        <f t="shared" si="771"/>
        <v>43</v>
      </c>
      <c r="AL1160" s="42">
        <f t="shared" si="772"/>
        <v>14.912000000000001</v>
      </c>
      <c r="AM1160" s="43" t="str">
        <f t="shared" si="773"/>
        <v>-37º -43' -14,912" S</v>
      </c>
      <c r="AN1160" s="43" t="str">
        <f t="shared" si="774"/>
        <v>122º 24' 2,444" W</v>
      </c>
      <c r="AO1160" s="43" t="str">
        <f t="shared" si="775"/>
        <v>10 S 552818 4175008</v>
      </c>
    </row>
    <row r="1161" spans="5:41" x14ac:dyDescent="0.25">
      <c r="E1161" s="53">
        <v>37.786490000000001</v>
      </c>
      <c r="F1161" s="53">
        <v>-122.415842</v>
      </c>
      <c r="G1161" s="52">
        <f t="shared" si="776"/>
        <v>-2.1365594995011601</v>
      </c>
      <c r="H1161" s="52">
        <f t="shared" si="777"/>
        <v>0.65949866327191209</v>
      </c>
      <c r="I1161" s="52">
        <f t="shared" si="778"/>
        <v>10</v>
      </c>
      <c r="J1161" s="52">
        <f t="shared" si="779"/>
        <v>-123</v>
      </c>
      <c r="K1161" s="52">
        <f t="shared" si="780"/>
        <v>1.0195480451865357E-2</v>
      </c>
      <c r="L1161" s="52">
        <f t="shared" si="781"/>
        <v>8.0573436151503749E-3</v>
      </c>
      <c r="M1161" s="52">
        <f t="shared" si="782"/>
        <v>8.0575179849697847E-3</v>
      </c>
      <c r="N1161" s="52">
        <f t="shared" si="783"/>
        <v>2.5168075866721651E-5</v>
      </c>
      <c r="O1161" s="52">
        <f t="shared" si="761"/>
        <v>6383612.5953509584</v>
      </c>
      <c r="P1161" s="52">
        <f t="shared" si="762"/>
        <v>1.3664176549866959E-7</v>
      </c>
      <c r="Q1161" s="52">
        <f t="shared" si="784"/>
        <v>0.96846577427132563</v>
      </c>
      <c r="R1161" s="52">
        <f t="shared" si="785"/>
        <v>0.60487787990209807</v>
      </c>
      <c r="S1161" s="52">
        <f t="shared" si="786"/>
        <v>1.1437315504075749</v>
      </c>
      <c r="T1161" s="52">
        <f t="shared" si="787"/>
        <v>1.0090181327812058</v>
      </c>
      <c r="U1161" s="52">
        <f t="shared" si="788"/>
        <v>1.8076270823423988</v>
      </c>
      <c r="V1161" s="52">
        <f t="shared" si="794"/>
        <v>5.0546225567071803E-3</v>
      </c>
      <c r="W1161" s="52">
        <f t="shared" si="789"/>
        <v>4.2582015317955055E-5</v>
      </c>
      <c r="X1161" s="52">
        <f t="shared" si="790"/>
        <v>1.6740578955036711E-7</v>
      </c>
      <c r="Y1161" s="52">
        <f t="shared" si="763"/>
        <v>4182126.0594039839</v>
      </c>
      <c r="Z1161" s="38" t="str">
        <f t="shared" si="791"/>
        <v>S</v>
      </c>
      <c r="AA1161" s="38" t="str">
        <f t="shared" si="792"/>
        <v>S</v>
      </c>
      <c r="AB1161" s="38" t="str">
        <f t="shared" si="793"/>
        <v>U</v>
      </c>
      <c r="AC1161" s="50">
        <f t="shared" si="760"/>
        <v>551436.0756388919</v>
      </c>
      <c r="AD1161" s="50">
        <f t="shared" si="764"/>
        <v>4182286.7226720406</v>
      </c>
      <c r="AE1161" s="51">
        <f t="shared" si="765"/>
        <v>10</v>
      </c>
      <c r="AF1161" s="51" t="str">
        <f t="shared" si="766"/>
        <v>S</v>
      </c>
      <c r="AG1161" s="40">
        <f t="shared" si="767"/>
        <v>-122</v>
      </c>
      <c r="AH1161" s="41">
        <f t="shared" si="768"/>
        <v>-24</v>
      </c>
      <c r="AI1161" s="42">
        <f t="shared" si="769"/>
        <v>-57.030999999999999</v>
      </c>
      <c r="AJ1161" s="40">
        <f t="shared" si="770"/>
        <v>37</v>
      </c>
      <c r="AK1161" s="41">
        <f t="shared" si="771"/>
        <v>47</v>
      </c>
      <c r="AL1161" s="42">
        <f t="shared" si="772"/>
        <v>11.364000000000001</v>
      </c>
      <c r="AM1161" s="43" t="str">
        <f t="shared" si="773"/>
        <v>-37º -47' -11,364" S</v>
      </c>
      <c r="AN1161" s="43" t="str">
        <f t="shared" si="774"/>
        <v>122º 24' 57,031" W</v>
      </c>
      <c r="AO1161" s="43" t="str">
        <f t="shared" si="775"/>
        <v>10 S 551436 4182287</v>
      </c>
    </row>
    <row r="1162" spans="5:41" x14ac:dyDescent="0.25">
      <c r="E1162" s="53">
        <v>37.660904000000002</v>
      </c>
      <c r="F1162" s="53">
        <v>-122.479477</v>
      </c>
      <c r="G1162" s="52">
        <f t="shared" si="776"/>
        <v>-2.137670139770667</v>
      </c>
      <c r="H1162" s="52">
        <f t="shared" si="777"/>
        <v>0.6573067740775026</v>
      </c>
      <c r="I1162" s="52">
        <f t="shared" si="778"/>
        <v>10</v>
      </c>
      <c r="J1162" s="52">
        <f t="shared" si="779"/>
        <v>-123</v>
      </c>
      <c r="K1162" s="52">
        <f t="shared" si="780"/>
        <v>9.0848401823584446E-3</v>
      </c>
      <c r="L1162" s="52">
        <f t="shared" si="781"/>
        <v>7.1918296448767261E-3</v>
      </c>
      <c r="M1162" s="52">
        <f t="shared" si="782"/>
        <v>7.1919536416540208E-3</v>
      </c>
      <c r="N1162" s="52">
        <f t="shared" si="783"/>
        <v>1.9960567226307013E-5</v>
      </c>
      <c r="O1162" s="52">
        <f t="shared" si="761"/>
        <v>6383567.1497725761</v>
      </c>
      <c r="P1162" s="52">
        <f t="shared" si="762"/>
        <v>1.0923136944799759E-7</v>
      </c>
      <c r="Q1162" s="52">
        <f t="shared" si="784"/>
        <v>0.96736426841318301</v>
      </c>
      <c r="R1162" s="52">
        <f t="shared" si="785"/>
        <v>0.60624223575545688</v>
      </c>
      <c r="S1162" s="52">
        <f t="shared" si="786"/>
        <v>1.140988908284094</v>
      </c>
      <c r="T1162" s="52">
        <f t="shared" si="787"/>
        <v>1.0073022401519347</v>
      </c>
      <c r="U1162" s="52">
        <f t="shared" si="788"/>
        <v>1.8054800356596308</v>
      </c>
      <c r="V1162" s="52">
        <f t="shared" si="794"/>
        <v>5.0546225567071803E-3</v>
      </c>
      <c r="W1162" s="52">
        <f t="shared" si="789"/>
        <v>4.2582015317955055E-5</v>
      </c>
      <c r="X1162" s="52">
        <f t="shared" si="790"/>
        <v>1.6740578955036711E-7</v>
      </c>
      <c r="Y1162" s="52">
        <f t="shared" si="763"/>
        <v>4168192.6872717538</v>
      </c>
      <c r="Z1162" s="38" t="str">
        <f t="shared" si="791"/>
        <v>S</v>
      </c>
      <c r="AA1162" s="38" t="str">
        <f t="shared" si="792"/>
        <v>S</v>
      </c>
      <c r="AB1162" s="38" t="str">
        <f t="shared" si="793"/>
        <v>U</v>
      </c>
      <c r="AC1162" s="50">
        <f t="shared" si="760"/>
        <v>545910.32068116555</v>
      </c>
      <c r="AD1162" s="50">
        <f t="shared" si="764"/>
        <v>4168320.1069069086</v>
      </c>
      <c r="AE1162" s="51">
        <f t="shared" si="765"/>
        <v>10</v>
      </c>
      <c r="AF1162" s="51" t="str">
        <f t="shared" si="766"/>
        <v>S</v>
      </c>
      <c r="AG1162" s="40">
        <f t="shared" si="767"/>
        <v>-122</v>
      </c>
      <c r="AH1162" s="41">
        <f t="shared" si="768"/>
        <v>-28</v>
      </c>
      <c r="AI1162" s="42">
        <f t="shared" si="769"/>
        <v>-46.116999999999997</v>
      </c>
      <c r="AJ1162" s="40">
        <f t="shared" si="770"/>
        <v>37</v>
      </c>
      <c r="AK1162" s="41">
        <f t="shared" si="771"/>
        <v>39</v>
      </c>
      <c r="AL1162" s="42">
        <f t="shared" si="772"/>
        <v>39.253999999999998</v>
      </c>
      <c r="AM1162" s="43" t="str">
        <f t="shared" si="773"/>
        <v>-37º -39' -39,254" S</v>
      </c>
      <c r="AN1162" s="43" t="str">
        <f t="shared" si="774"/>
        <v>122º 28' 46,117" W</v>
      </c>
      <c r="AO1162" s="43" t="str">
        <f t="shared" si="775"/>
        <v>10 S 545910 4168320</v>
      </c>
    </row>
    <row r="1163" spans="5:41" x14ac:dyDescent="0.25">
      <c r="E1163" s="53">
        <v>37.801803999999997</v>
      </c>
      <c r="F1163" s="53">
        <v>-122.40568500000001</v>
      </c>
      <c r="G1163" s="52">
        <f t="shared" si="776"/>
        <v>-2.1363822264090353</v>
      </c>
      <c r="H1163" s="52">
        <f t="shared" si="777"/>
        <v>0.6597659429935625</v>
      </c>
      <c r="I1163" s="52">
        <f t="shared" si="778"/>
        <v>10</v>
      </c>
      <c r="J1163" s="52">
        <f t="shared" si="779"/>
        <v>-123</v>
      </c>
      <c r="K1163" s="52">
        <f t="shared" si="780"/>
        <v>1.0372753543990143E-2</v>
      </c>
      <c r="L1163" s="52">
        <f t="shared" si="781"/>
        <v>8.1957360586663915E-3</v>
      </c>
      <c r="M1163" s="52">
        <f t="shared" si="782"/>
        <v>8.1959195688372389E-3</v>
      </c>
      <c r="N1163" s="52">
        <f t="shared" si="783"/>
        <v>2.6054500700034566E-5</v>
      </c>
      <c r="O1163" s="52">
        <f t="shared" si="761"/>
        <v>6383618.1405922147</v>
      </c>
      <c r="P1163" s="52">
        <f t="shared" si="762"/>
        <v>1.4131759321015854E-7</v>
      </c>
      <c r="Q1163" s="52">
        <f t="shared" si="784"/>
        <v>0.96859881957831695</v>
      </c>
      <c r="R1163" s="52">
        <f t="shared" si="785"/>
        <v>0.60471023619545505</v>
      </c>
      <c r="S1163" s="52">
        <f t="shared" si="786"/>
        <v>1.1440653527827209</v>
      </c>
      <c r="T1163" s="52">
        <f t="shared" si="787"/>
        <v>1.0092265736359045</v>
      </c>
      <c r="U1163" s="52">
        <f t="shared" si="788"/>
        <v>1.8078874015837512</v>
      </c>
      <c r="V1163" s="52">
        <f t="shared" si="794"/>
        <v>5.0546225567071803E-3</v>
      </c>
      <c r="W1163" s="52">
        <f t="shared" si="789"/>
        <v>4.2582015317955055E-5</v>
      </c>
      <c r="X1163" s="52">
        <f t="shared" si="790"/>
        <v>1.6740578955036711E-7</v>
      </c>
      <c r="Y1163" s="52">
        <f t="shared" si="763"/>
        <v>4183825.1199511602</v>
      </c>
      <c r="Z1163" s="38" t="str">
        <f t="shared" si="791"/>
        <v>S</v>
      </c>
      <c r="AA1163" s="38" t="str">
        <f t="shared" si="792"/>
        <v>S</v>
      </c>
      <c r="AB1163" s="38" t="str">
        <f t="shared" si="793"/>
        <v>U</v>
      </c>
      <c r="AC1163" s="50">
        <f t="shared" si="760"/>
        <v>552319.62330302503</v>
      </c>
      <c r="AD1163" s="50">
        <f t="shared" si="764"/>
        <v>4183991.4419579771</v>
      </c>
      <c r="AE1163" s="51">
        <f t="shared" si="765"/>
        <v>10</v>
      </c>
      <c r="AF1163" s="51" t="str">
        <f t="shared" si="766"/>
        <v>S</v>
      </c>
      <c r="AG1163" s="40">
        <f t="shared" si="767"/>
        <v>-122</v>
      </c>
      <c r="AH1163" s="41">
        <f t="shared" si="768"/>
        <v>-24</v>
      </c>
      <c r="AI1163" s="42">
        <f t="shared" si="769"/>
        <v>-20.466000000000001</v>
      </c>
      <c r="AJ1163" s="40">
        <f t="shared" si="770"/>
        <v>37</v>
      </c>
      <c r="AK1163" s="41">
        <f t="shared" si="771"/>
        <v>48</v>
      </c>
      <c r="AL1163" s="42">
        <f t="shared" si="772"/>
        <v>6.4939999999999998</v>
      </c>
      <c r="AM1163" s="43" t="str">
        <f t="shared" si="773"/>
        <v>-37º -48' -6,494" S</v>
      </c>
      <c r="AN1163" s="43" t="str">
        <f t="shared" si="774"/>
        <v>122º 24' 20,466" W</v>
      </c>
      <c r="AO1163" s="43" t="str">
        <f t="shared" si="775"/>
        <v>10 S 552320 4183991</v>
      </c>
    </row>
    <row r="1164" spans="5:41" x14ac:dyDescent="0.25">
      <c r="E1164" s="53">
        <v>37.717585</v>
      </c>
      <c r="F1164" s="53">
        <v>-122.497182</v>
      </c>
      <c r="G1164" s="52">
        <f t="shared" si="776"/>
        <v>-2.1379791503147323</v>
      </c>
      <c r="H1164" s="52">
        <f t="shared" si="777"/>
        <v>0.65829604415082543</v>
      </c>
      <c r="I1164" s="52">
        <f t="shared" si="778"/>
        <v>10</v>
      </c>
      <c r="J1164" s="52">
        <f t="shared" si="779"/>
        <v>-123</v>
      </c>
      <c r="K1164" s="52">
        <f t="shared" si="780"/>
        <v>8.7758296382931533E-3</v>
      </c>
      <c r="L1164" s="52">
        <f t="shared" si="781"/>
        <v>6.941906384213728E-3</v>
      </c>
      <c r="M1164" s="52">
        <f t="shared" si="782"/>
        <v>6.9420178977429364E-3</v>
      </c>
      <c r="N1164" s="52">
        <f t="shared" si="783"/>
        <v>1.8635380426457182E-5</v>
      </c>
      <c r="O1164" s="52">
        <f t="shared" si="761"/>
        <v>6383587.6542979861</v>
      </c>
      <c r="P1164" s="52">
        <f t="shared" si="762"/>
        <v>1.0161579442826102E-7</v>
      </c>
      <c r="Q1164" s="52">
        <f t="shared" si="784"/>
        <v>0.96786371647405478</v>
      </c>
      <c r="R1164" s="52">
        <f t="shared" si="785"/>
        <v>0.60562876729637727</v>
      </c>
      <c r="S1164" s="52">
        <f t="shared" si="786"/>
        <v>1.1422279023878528</v>
      </c>
      <c r="T1164" s="52">
        <f t="shared" si="787"/>
        <v>1.0080781186149839</v>
      </c>
      <c r="U1164" s="52">
        <f t="shared" si="788"/>
        <v>1.8064517715295827</v>
      </c>
      <c r="V1164" s="52">
        <f t="shared" si="794"/>
        <v>5.0546225567071803E-3</v>
      </c>
      <c r="W1164" s="52">
        <f t="shared" si="789"/>
        <v>4.2582015317955055E-5</v>
      </c>
      <c r="X1164" s="52">
        <f t="shared" si="790"/>
        <v>1.6740578955036711E-7</v>
      </c>
      <c r="Y1164" s="52">
        <f t="shared" si="763"/>
        <v>4174481.2292961837</v>
      </c>
      <c r="Z1164" s="38" t="str">
        <f t="shared" si="791"/>
        <v>S</v>
      </c>
      <c r="AA1164" s="38" t="str">
        <f t="shared" si="792"/>
        <v>S</v>
      </c>
      <c r="AB1164" s="38" t="str">
        <f t="shared" si="793"/>
        <v>U</v>
      </c>
      <c r="AC1164" s="50">
        <f t="shared" si="760"/>
        <v>544314.98124898144</v>
      </c>
      <c r="AD1164" s="50">
        <f t="shared" si="764"/>
        <v>4174600.1898926953</v>
      </c>
      <c r="AE1164" s="51">
        <f t="shared" si="765"/>
        <v>10</v>
      </c>
      <c r="AF1164" s="51" t="str">
        <f t="shared" si="766"/>
        <v>S</v>
      </c>
      <c r="AG1164" s="40">
        <f t="shared" si="767"/>
        <v>-122</v>
      </c>
      <c r="AH1164" s="41">
        <f t="shared" si="768"/>
        <v>-29</v>
      </c>
      <c r="AI1164" s="42">
        <f t="shared" si="769"/>
        <v>-49.854999999999997</v>
      </c>
      <c r="AJ1164" s="40">
        <f t="shared" si="770"/>
        <v>37</v>
      </c>
      <c r="AK1164" s="41">
        <f t="shared" si="771"/>
        <v>43</v>
      </c>
      <c r="AL1164" s="42">
        <f t="shared" si="772"/>
        <v>3.306</v>
      </c>
      <c r="AM1164" s="43" t="str">
        <f t="shared" si="773"/>
        <v>-37º -43' -3,306" S</v>
      </c>
      <c r="AN1164" s="43" t="str">
        <f t="shared" si="774"/>
        <v>122º 29' 49,855" W</v>
      </c>
      <c r="AO1164" s="43" t="str">
        <f t="shared" si="775"/>
        <v>10 S 544315 4174600</v>
      </c>
    </row>
    <row r="1165" spans="5:41" x14ac:dyDescent="0.25">
      <c r="E1165" s="53">
        <v>37.785502000000001</v>
      </c>
      <c r="F1165" s="53">
        <v>-122.41349200000001</v>
      </c>
      <c r="G1165" s="52">
        <f t="shared" si="776"/>
        <v>-2.1365184842637386</v>
      </c>
      <c r="H1165" s="52">
        <f t="shared" si="777"/>
        <v>0.65948141941890248</v>
      </c>
      <c r="I1165" s="52">
        <f t="shared" si="778"/>
        <v>10</v>
      </c>
      <c r="J1165" s="52">
        <f t="shared" si="779"/>
        <v>-123</v>
      </c>
      <c r="K1165" s="52">
        <f t="shared" si="780"/>
        <v>1.0236495689286862E-2</v>
      </c>
      <c r="L1165" s="52">
        <f t="shared" si="781"/>
        <v>8.0898643980283364E-3</v>
      </c>
      <c r="M1165" s="52">
        <f t="shared" si="782"/>
        <v>8.0900408877936838E-3</v>
      </c>
      <c r="N1165" s="52">
        <f t="shared" si="783"/>
        <v>2.5370759463960724E-5</v>
      </c>
      <c r="O1165" s="52">
        <f t="shared" si="761"/>
        <v>6383612.2376201209</v>
      </c>
      <c r="P1165" s="52">
        <f t="shared" si="762"/>
        <v>1.377507407410558E-7</v>
      </c>
      <c r="Q1165" s="52">
        <f t="shared" si="784"/>
        <v>0.96845718119959168</v>
      </c>
      <c r="R1165" s="52">
        <f t="shared" si="785"/>
        <v>0.604888686140855</v>
      </c>
      <c r="S1165" s="52">
        <f t="shared" si="786"/>
        <v>1.1437100100186983</v>
      </c>
      <c r="T1165" s="52">
        <f t="shared" si="787"/>
        <v>1.0090046790492375</v>
      </c>
      <c r="U1165" s="52">
        <f t="shared" si="788"/>
        <v>1.8076102764337476</v>
      </c>
      <c r="V1165" s="52">
        <f t="shared" si="794"/>
        <v>5.0546225567071803E-3</v>
      </c>
      <c r="W1165" s="52">
        <f t="shared" si="789"/>
        <v>4.2582015317955055E-5</v>
      </c>
      <c r="X1165" s="52">
        <f t="shared" si="790"/>
        <v>1.6740578955036711E-7</v>
      </c>
      <c r="Y1165" s="52">
        <f t="shared" si="763"/>
        <v>4182016.4427465308</v>
      </c>
      <c r="Z1165" s="38" t="str">
        <f t="shared" si="791"/>
        <v>S</v>
      </c>
      <c r="AA1165" s="38" t="str">
        <f t="shared" si="792"/>
        <v>S</v>
      </c>
      <c r="AB1165" s="38" t="str">
        <f t="shared" si="793"/>
        <v>U</v>
      </c>
      <c r="AC1165" s="50">
        <f t="shared" si="760"/>
        <v>551643.68638548546</v>
      </c>
      <c r="AD1165" s="50">
        <f t="shared" si="764"/>
        <v>4182178.3998594321</v>
      </c>
      <c r="AE1165" s="51">
        <f t="shared" si="765"/>
        <v>10</v>
      </c>
      <c r="AF1165" s="51" t="str">
        <f t="shared" si="766"/>
        <v>S</v>
      </c>
      <c r="AG1165" s="40">
        <f t="shared" si="767"/>
        <v>-122</v>
      </c>
      <c r="AH1165" s="41">
        <f t="shared" si="768"/>
        <v>-24</v>
      </c>
      <c r="AI1165" s="42">
        <f t="shared" si="769"/>
        <v>-48.570999999999998</v>
      </c>
      <c r="AJ1165" s="40">
        <f t="shared" si="770"/>
        <v>37</v>
      </c>
      <c r="AK1165" s="41">
        <f t="shared" si="771"/>
        <v>47</v>
      </c>
      <c r="AL1165" s="42">
        <f t="shared" si="772"/>
        <v>7.8070000000000004</v>
      </c>
      <c r="AM1165" s="43" t="str">
        <f t="shared" si="773"/>
        <v>-37º -47' -7,807" S</v>
      </c>
      <c r="AN1165" s="43" t="str">
        <f t="shared" si="774"/>
        <v>122º 24' 48,571" W</v>
      </c>
      <c r="AO1165" s="43" t="str">
        <f t="shared" si="775"/>
        <v>10 S 551644 4182178</v>
      </c>
    </row>
    <row r="1166" spans="5:41" x14ac:dyDescent="0.25">
      <c r="E1166" s="53">
        <v>37.784820000000003</v>
      </c>
      <c r="F1166" s="53">
        <v>-122.404269</v>
      </c>
      <c r="G1166" s="52">
        <f t="shared" si="776"/>
        <v>-2.136357512546827</v>
      </c>
      <c r="H1166" s="52">
        <f t="shared" si="777"/>
        <v>0.65946951627340389</v>
      </c>
      <c r="I1166" s="52">
        <f t="shared" si="778"/>
        <v>10</v>
      </c>
      <c r="J1166" s="52">
        <f t="shared" si="779"/>
        <v>-123</v>
      </c>
      <c r="K1166" s="52">
        <f t="shared" si="780"/>
        <v>1.0397467406198402E-2</v>
      </c>
      <c r="L1166" s="52">
        <f t="shared" si="781"/>
        <v>8.2171510254660483E-3</v>
      </c>
      <c r="M1166" s="52">
        <f t="shared" si="782"/>
        <v>8.2173359779410867E-3</v>
      </c>
      <c r="N1166" s="52">
        <f t="shared" si="783"/>
        <v>2.6174817215118829E-5</v>
      </c>
      <c r="O1166" s="52">
        <f t="shared" si="761"/>
        <v>6383611.9906863505</v>
      </c>
      <c r="P1166" s="52">
        <f t="shared" si="762"/>
        <v>1.4212242638692681E-7</v>
      </c>
      <c r="Q1166" s="52">
        <f t="shared" si="784"/>
        <v>0.96845124887281619</v>
      </c>
      <c r="R1166" s="52">
        <f t="shared" si="785"/>
        <v>0.604896144837205</v>
      </c>
      <c r="S1166" s="52">
        <f t="shared" si="786"/>
        <v>1.1436951407098119</v>
      </c>
      <c r="T1166" s="52">
        <f t="shared" si="787"/>
        <v>1.0089953917416601</v>
      </c>
      <c r="U1166" s="52">
        <f t="shared" si="788"/>
        <v>1.8075986748075124</v>
      </c>
      <c r="V1166" s="52">
        <f t="shared" si="794"/>
        <v>5.0546225567071803E-3</v>
      </c>
      <c r="W1166" s="52">
        <f t="shared" si="789"/>
        <v>4.2582015317955055E-5</v>
      </c>
      <c r="X1166" s="52">
        <f t="shared" si="790"/>
        <v>1.6740578955036711E-7</v>
      </c>
      <c r="Y1166" s="52">
        <f t="shared" si="763"/>
        <v>4181940.7761981892</v>
      </c>
      <c r="Z1166" s="38" t="str">
        <f t="shared" si="791"/>
        <v>S</v>
      </c>
      <c r="AA1166" s="38" t="str">
        <f t="shared" si="792"/>
        <v>S</v>
      </c>
      <c r="AB1166" s="38" t="str">
        <f t="shared" si="793"/>
        <v>U</v>
      </c>
      <c r="AC1166" s="50">
        <f t="shared" si="760"/>
        <v>552456.28696535458</v>
      </c>
      <c r="AD1166" s="50">
        <f t="shared" si="764"/>
        <v>4182107.8660989651</v>
      </c>
      <c r="AE1166" s="51">
        <f t="shared" si="765"/>
        <v>10</v>
      </c>
      <c r="AF1166" s="51" t="str">
        <f t="shared" si="766"/>
        <v>S</v>
      </c>
      <c r="AG1166" s="40">
        <f t="shared" si="767"/>
        <v>-122</v>
      </c>
      <c r="AH1166" s="41">
        <f t="shared" si="768"/>
        <v>-24</v>
      </c>
      <c r="AI1166" s="42">
        <f t="shared" si="769"/>
        <v>-15.368</v>
      </c>
      <c r="AJ1166" s="40">
        <f t="shared" si="770"/>
        <v>37</v>
      </c>
      <c r="AK1166" s="41">
        <f t="shared" si="771"/>
        <v>47</v>
      </c>
      <c r="AL1166" s="42">
        <f t="shared" si="772"/>
        <v>5.3520000000000003</v>
      </c>
      <c r="AM1166" s="43" t="str">
        <f t="shared" si="773"/>
        <v>-37º -47' -5,352" S</v>
      </c>
      <c r="AN1166" s="43" t="str">
        <f t="shared" si="774"/>
        <v>122º 24' 15,368" W</v>
      </c>
      <c r="AO1166" s="43" t="str">
        <f t="shared" si="775"/>
        <v>10 S 552456 4182108</v>
      </c>
    </row>
    <row r="1167" spans="5:41" x14ac:dyDescent="0.25">
      <c r="E1167" s="53">
        <v>37.786639000000001</v>
      </c>
      <c r="F1167" s="53">
        <v>-122.405978</v>
      </c>
      <c r="G1167" s="52">
        <f t="shared" si="776"/>
        <v>-2.1363873402237439</v>
      </c>
      <c r="H1167" s="52">
        <f t="shared" si="777"/>
        <v>0.65950126381249763</v>
      </c>
      <c r="I1167" s="52">
        <f t="shared" si="778"/>
        <v>10</v>
      </c>
      <c r="J1167" s="52">
        <f t="shared" si="779"/>
        <v>-123</v>
      </c>
      <c r="K1167" s="52">
        <f t="shared" si="780"/>
        <v>1.0367639729281564E-2</v>
      </c>
      <c r="L1167" s="52">
        <f t="shared" si="781"/>
        <v>8.1933772967368347E-3</v>
      </c>
      <c r="M1167" s="52">
        <f t="shared" si="782"/>
        <v>8.1935606485044922E-3</v>
      </c>
      <c r="N1167" s="52">
        <f t="shared" si="783"/>
        <v>2.6025276326890889E-5</v>
      </c>
      <c r="O1167" s="52">
        <f t="shared" si="761"/>
        <v>6383612.649300524</v>
      </c>
      <c r="P1167" s="52">
        <f t="shared" si="762"/>
        <v>1.4129425105681167E-7</v>
      </c>
      <c r="Q1167" s="52">
        <f t="shared" si="784"/>
        <v>0.96846707009008126</v>
      </c>
      <c r="R1167" s="52">
        <f t="shared" si="785"/>
        <v>0.60487625011650503</v>
      </c>
      <c r="S1167" s="52">
        <f t="shared" si="786"/>
        <v>1.1437347988575381</v>
      </c>
      <c r="T1167" s="52">
        <f t="shared" si="787"/>
        <v>1.0090201616722798</v>
      </c>
      <c r="U1167" s="52">
        <f t="shared" si="788"/>
        <v>1.8076296167197399</v>
      </c>
      <c r="V1167" s="52">
        <f t="shared" si="794"/>
        <v>5.0546225567071803E-3</v>
      </c>
      <c r="W1167" s="52">
        <f t="shared" si="789"/>
        <v>4.2582015317955055E-5</v>
      </c>
      <c r="X1167" s="52">
        <f t="shared" si="790"/>
        <v>1.6740578955036711E-7</v>
      </c>
      <c r="Y1167" s="52">
        <f t="shared" si="763"/>
        <v>4182142.5906626284</v>
      </c>
      <c r="Z1167" s="38" t="str">
        <f t="shared" si="791"/>
        <v>S</v>
      </c>
      <c r="AA1167" s="38" t="str">
        <f t="shared" si="792"/>
        <v>S</v>
      </c>
      <c r="AB1167" s="38" t="str">
        <f t="shared" si="793"/>
        <v>U</v>
      </c>
      <c r="AC1167" s="50">
        <f t="shared" si="760"/>
        <v>552304.51986204681</v>
      </c>
      <c r="AD1167" s="50">
        <f t="shared" si="764"/>
        <v>4182308.7259692643</v>
      </c>
      <c r="AE1167" s="51">
        <f t="shared" si="765"/>
        <v>10</v>
      </c>
      <c r="AF1167" s="51" t="str">
        <f t="shared" si="766"/>
        <v>S</v>
      </c>
      <c r="AG1167" s="40">
        <f t="shared" si="767"/>
        <v>-122</v>
      </c>
      <c r="AH1167" s="41">
        <f t="shared" si="768"/>
        <v>-24</v>
      </c>
      <c r="AI1167" s="42">
        <f t="shared" si="769"/>
        <v>-21.521000000000001</v>
      </c>
      <c r="AJ1167" s="40">
        <f t="shared" si="770"/>
        <v>37</v>
      </c>
      <c r="AK1167" s="41">
        <f t="shared" si="771"/>
        <v>47</v>
      </c>
      <c r="AL1167" s="42">
        <f t="shared" si="772"/>
        <v>11.9</v>
      </c>
      <c r="AM1167" s="43" t="str">
        <f t="shared" si="773"/>
        <v>-37º -47' -11,9" S</v>
      </c>
      <c r="AN1167" s="43" t="str">
        <f t="shared" si="774"/>
        <v>122º 24' 21,521" W</v>
      </c>
      <c r="AO1167" s="43" t="str">
        <f t="shared" si="775"/>
        <v>10 S 552305 4182309</v>
      </c>
    </row>
    <row r="1168" spans="5:41" x14ac:dyDescent="0.25">
      <c r="E1168" s="53">
        <v>37.78266</v>
      </c>
      <c r="F1168" s="53">
        <v>-122.41015299999999</v>
      </c>
      <c r="G1168" s="52">
        <f t="shared" si="776"/>
        <v>-2.1364602077200141</v>
      </c>
      <c r="H1168" s="52">
        <f t="shared" si="777"/>
        <v>0.65943181716156074</v>
      </c>
      <c r="I1168" s="52">
        <f t="shared" si="778"/>
        <v>10</v>
      </c>
      <c r="J1168" s="52">
        <f t="shared" si="779"/>
        <v>-123</v>
      </c>
      <c r="K1168" s="52">
        <f t="shared" si="780"/>
        <v>1.029477223301134E-2</v>
      </c>
      <c r="L1168" s="52">
        <f t="shared" si="781"/>
        <v>8.1362313705654766E-3</v>
      </c>
      <c r="M1168" s="52">
        <f t="shared" si="782"/>
        <v>8.1364109124858475E-3</v>
      </c>
      <c r="N1168" s="52">
        <f t="shared" si="783"/>
        <v>2.5659806057731771E-5</v>
      </c>
      <c r="O1168" s="52">
        <f t="shared" si="761"/>
        <v>6383611.2086188886</v>
      </c>
      <c r="P1168" s="52">
        <f t="shared" si="762"/>
        <v>1.3934508574510095E-7</v>
      </c>
      <c r="Q1168" s="52">
        <f t="shared" si="784"/>
        <v>0.96843245664996869</v>
      </c>
      <c r="R1168" s="52">
        <f t="shared" si="785"/>
        <v>0.60491976407155112</v>
      </c>
      <c r="S1168" s="52">
        <f t="shared" si="786"/>
        <v>1.143648045486545</v>
      </c>
      <c r="T1168" s="52">
        <f t="shared" si="787"/>
        <v>1.0089659751327966</v>
      </c>
      <c r="U1168" s="52">
        <f t="shared" si="788"/>
        <v>1.8075619264149048</v>
      </c>
      <c r="V1168" s="52">
        <f t="shared" si="794"/>
        <v>5.0546225567071803E-3</v>
      </c>
      <c r="W1168" s="52">
        <f t="shared" si="789"/>
        <v>4.2582015317955055E-5</v>
      </c>
      <c r="X1168" s="52">
        <f t="shared" si="790"/>
        <v>1.6740578955036711E-7</v>
      </c>
      <c r="Y1168" s="52">
        <f t="shared" si="763"/>
        <v>4181701.1285370463</v>
      </c>
      <c r="Z1168" s="38" t="str">
        <f t="shared" si="791"/>
        <v>S</v>
      </c>
      <c r="AA1168" s="38" t="str">
        <f t="shared" si="792"/>
        <v>S</v>
      </c>
      <c r="AB1168" s="38" t="str">
        <f t="shared" si="793"/>
        <v>U</v>
      </c>
      <c r="AC1168" s="50">
        <f t="shared" si="760"/>
        <v>551939.68631138687</v>
      </c>
      <c r="AD1168" s="50">
        <f t="shared" si="764"/>
        <v>4181864.9307854325</v>
      </c>
      <c r="AE1168" s="51">
        <f t="shared" si="765"/>
        <v>10</v>
      </c>
      <c r="AF1168" s="51" t="str">
        <f t="shared" si="766"/>
        <v>S</v>
      </c>
      <c r="AG1168" s="40">
        <f t="shared" si="767"/>
        <v>-122</v>
      </c>
      <c r="AH1168" s="41">
        <f t="shared" si="768"/>
        <v>-24</v>
      </c>
      <c r="AI1168" s="42">
        <f t="shared" si="769"/>
        <v>-36.551000000000002</v>
      </c>
      <c r="AJ1168" s="40">
        <f t="shared" si="770"/>
        <v>37</v>
      </c>
      <c r="AK1168" s="41">
        <f t="shared" si="771"/>
        <v>46</v>
      </c>
      <c r="AL1168" s="42">
        <f t="shared" si="772"/>
        <v>57.576000000000001</v>
      </c>
      <c r="AM1168" s="43" t="str">
        <f t="shared" si="773"/>
        <v>-37º -46' -57,576" S</v>
      </c>
      <c r="AN1168" s="43" t="str">
        <f t="shared" si="774"/>
        <v>122º 24' 36,551" W</v>
      </c>
      <c r="AO1168" s="43" t="str">
        <f t="shared" si="775"/>
        <v>10 S 551940 4181865</v>
      </c>
    </row>
    <row r="1169" spans="5:41" x14ac:dyDescent="0.25">
      <c r="E1169" s="53">
        <v>37.796356000000003</v>
      </c>
      <c r="F1169" s="53">
        <v>-122.417175</v>
      </c>
      <c r="G1169" s="52">
        <f t="shared" si="776"/>
        <v>-2.1365827647400897</v>
      </c>
      <c r="H1169" s="52">
        <f t="shared" si="777"/>
        <v>0.65967085745591392</v>
      </c>
      <c r="I1169" s="52">
        <f t="shared" si="778"/>
        <v>10</v>
      </c>
      <c r="J1169" s="52">
        <f t="shared" si="779"/>
        <v>-123</v>
      </c>
      <c r="K1169" s="52">
        <f t="shared" si="780"/>
        <v>1.0172215212935765E-2</v>
      </c>
      <c r="L1169" s="52">
        <f t="shared" si="781"/>
        <v>8.0378847216341677E-3</v>
      </c>
      <c r="M1169" s="52">
        <f t="shared" si="782"/>
        <v>8.0380578311337603E-3</v>
      </c>
      <c r="N1169" s="52">
        <f t="shared" si="783"/>
        <v>2.5055559238262859E-5</v>
      </c>
      <c r="O1169" s="52">
        <f t="shared" si="761"/>
        <v>6383616.1677675843</v>
      </c>
      <c r="P1169" s="52">
        <f t="shared" si="762"/>
        <v>1.3594623085389011E-7</v>
      </c>
      <c r="Q1169" s="52">
        <f t="shared" si="784"/>
        <v>0.96855152003985778</v>
      </c>
      <c r="R1169" s="52">
        <f t="shared" si="785"/>
        <v>0.6047699075752192</v>
      </c>
      <c r="S1169" s="52">
        <f t="shared" si="786"/>
        <v>1.1439466174758428</v>
      </c>
      <c r="T1169" s="52">
        <f t="shared" si="787"/>
        <v>1.009152440000687</v>
      </c>
      <c r="U1169" s="52">
        <f t="shared" si="788"/>
        <v>1.807794829356921</v>
      </c>
      <c r="V1169" s="52">
        <f t="shared" si="794"/>
        <v>5.0546225567071803E-3</v>
      </c>
      <c r="W1169" s="52">
        <f t="shared" si="789"/>
        <v>4.2582015317955055E-5</v>
      </c>
      <c r="X1169" s="52">
        <f t="shared" si="790"/>
        <v>1.6740578955036711E-7</v>
      </c>
      <c r="Y1169" s="52">
        <f t="shared" si="763"/>
        <v>4183220.6737168995</v>
      </c>
      <c r="Z1169" s="38" t="str">
        <f t="shared" si="791"/>
        <v>S</v>
      </c>
      <c r="AA1169" s="38" t="str">
        <f t="shared" si="792"/>
        <v>S</v>
      </c>
      <c r="AB1169" s="38" t="str">
        <f t="shared" si="793"/>
        <v>U</v>
      </c>
      <c r="AC1169" s="50">
        <f t="shared" si="760"/>
        <v>551311.87825349497</v>
      </c>
      <c r="AD1169" s="50">
        <f t="shared" si="764"/>
        <v>4183380.6188116893</v>
      </c>
      <c r="AE1169" s="51">
        <f t="shared" si="765"/>
        <v>10</v>
      </c>
      <c r="AF1169" s="51" t="str">
        <f t="shared" si="766"/>
        <v>S</v>
      </c>
      <c r="AG1169" s="40">
        <f t="shared" si="767"/>
        <v>-122</v>
      </c>
      <c r="AH1169" s="41">
        <f t="shared" si="768"/>
        <v>-25</v>
      </c>
      <c r="AI1169" s="42">
        <f t="shared" si="769"/>
        <v>-1.83</v>
      </c>
      <c r="AJ1169" s="40">
        <f t="shared" si="770"/>
        <v>37</v>
      </c>
      <c r="AK1169" s="41">
        <f t="shared" si="771"/>
        <v>47</v>
      </c>
      <c r="AL1169" s="42">
        <f t="shared" si="772"/>
        <v>46.881999999999998</v>
      </c>
      <c r="AM1169" s="43" t="str">
        <f t="shared" si="773"/>
        <v>-37º -47' -46,882" S</v>
      </c>
      <c r="AN1169" s="43" t="str">
        <f t="shared" si="774"/>
        <v>122º 25' 1,83" W</v>
      </c>
      <c r="AO1169" s="43" t="str">
        <f t="shared" si="775"/>
        <v>10 S 551312 4183381</v>
      </c>
    </row>
    <row r="1170" spans="5:41" x14ac:dyDescent="0.25">
      <c r="E1170" s="53">
        <v>37.778835000000001</v>
      </c>
      <c r="F1170" s="53">
        <v>-122.389911</v>
      </c>
      <c r="G1170" s="52">
        <f t="shared" si="776"/>
        <v>-2.1361069181728256</v>
      </c>
      <c r="H1170" s="52">
        <f t="shared" si="777"/>
        <v>0.65936505831767189</v>
      </c>
      <c r="I1170" s="52">
        <f t="shared" si="778"/>
        <v>10</v>
      </c>
      <c r="J1170" s="52">
        <f t="shared" si="779"/>
        <v>-123</v>
      </c>
      <c r="K1170" s="52">
        <f t="shared" si="780"/>
        <v>1.0648061780199836E-2</v>
      </c>
      <c r="L1170" s="52">
        <f t="shared" si="781"/>
        <v>8.4158705758959097E-3</v>
      </c>
      <c r="M1170" s="52">
        <f t="shared" si="782"/>
        <v>8.4160692742848188E-3</v>
      </c>
      <c r="N1170" s="52">
        <f t="shared" si="783"/>
        <v>2.7450282397145642E-5</v>
      </c>
      <c r="O1170" s="52">
        <f t="shared" si="761"/>
        <v>6383609.8237457015</v>
      </c>
      <c r="P1170" s="52">
        <f t="shared" si="762"/>
        <v>1.4910405701289166E-7</v>
      </c>
      <c r="Q1170" s="52">
        <f t="shared" si="784"/>
        <v>0.96839916524869751</v>
      </c>
      <c r="R1170" s="52">
        <f t="shared" si="785"/>
        <v>0.6049615763114421</v>
      </c>
      <c r="S1170" s="52">
        <f t="shared" si="786"/>
        <v>1.1435646409420206</v>
      </c>
      <c r="T1170" s="52">
        <f t="shared" si="787"/>
        <v>1.008913874784376</v>
      </c>
      <c r="U1170" s="52">
        <f t="shared" si="788"/>
        <v>1.807496835326081</v>
      </c>
      <c r="V1170" s="52">
        <f t="shared" si="794"/>
        <v>5.0546225567071803E-3</v>
      </c>
      <c r="W1170" s="52">
        <f t="shared" si="789"/>
        <v>4.2582015317955055E-5</v>
      </c>
      <c r="X1170" s="52">
        <f t="shared" si="790"/>
        <v>1.6740578955036711E-7</v>
      </c>
      <c r="Y1170" s="52">
        <f t="shared" si="763"/>
        <v>4181276.7526865234</v>
      </c>
      <c r="Z1170" s="38" t="str">
        <f t="shared" si="791"/>
        <v>S</v>
      </c>
      <c r="AA1170" s="38" t="str">
        <f t="shared" si="792"/>
        <v>S</v>
      </c>
      <c r="AB1170" s="38" t="str">
        <f t="shared" si="793"/>
        <v>U</v>
      </c>
      <c r="AC1170" s="50">
        <f t="shared" si="760"/>
        <v>553724.90516684926</v>
      </c>
      <c r="AD1170" s="50">
        <f t="shared" si="764"/>
        <v>4181451.984605026</v>
      </c>
      <c r="AE1170" s="51">
        <f t="shared" si="765"/>
        <v>10</v>
      </c>
      <c r="AF1170" s="51" t="str">
        <f t="shared" si="766"/>
        <v>S</v>
      </c>
      <c r="AG1170" s="40">
        <f t="shared" si="767"/>
        <v>-122</v>
      </c>
      <c r="AH1170" s="41">
        <f t="shared" si="768"/>
        <v>-23</v>
      </c>
      <c r="AI1170" s="42">
        <f t="shared" si="769"/>
        <v>-23.68</v>
      </c>
      <c r="AJ1170" s="40">
        <f t="shared" si="770"/>
        <v>37</v>
      </c>
      <c r="AK1170" s="41">
        <f t="shared" si="771"/>
        <v>46</v>
      </c>
      <c r="AL1170" s="42">
        <f t="shared" si="772"/>
        <v>43.805999999999997</v>
      </c>
      <c r="AM1170" s="43" t="str">
        <f t="shared" si="773"/>
        <v>-37º -46' -43,806" S</v>
      </c>
      <c r="AN1170" s="43" t="str">
        <f t="shared" si="774"/>
        <v>122º 23' 23,68" W</v>
      </c>
      <c r="AO1170" s="43" t="str">
        <f t="shared" si="775"/>
        <v>10 S 553725 4181452</v>
      </c>
    </row>
    <row r="1171" spans="5:41" x14ac:dyDescent="0.25">
      <c r="E1171" s="53">
        <v>37.724958999999998</v>
      </c>
      <c r="F1171" s="53">
        <v>-122.43715</v>
      </c>
      <c r="G1171" s="52">
        <f t="shared" si="776"/>
        <v>-2.1369313942581751</v>
      </c>
      <c r="H1171" s="52">
        <f t="shared" si="777"/>
        <v>0.65842474472986745</v>
      </c>
      <c r="I1171" s="52">
        <f t="shared" si="778"/>
        <v>10</v>
      </c>
      <c r="J1171" s="52">
        <f t="shared" si="779"/>
        <v>-123</v>
      </c>
      <c r="K1171" s="52">
        <f t="shared" si="780"/>
        <v>9.823585694850312E-3</v>
      </c>
      <c r="L1171" s="52">
        <f t="shared" si="781"/>
        <v>7.7699095525414937E-3</v>
      </c>
      <c r="M1171" s="52">
        <f t="shared" si="782"/>
        <v>7.7700659185560138E-3</v>
      </c>
      <c r="N1171" s="52">
        <f t="shared" si="783"/>
        <v>2.3352476367644037E-5</v>
      </c>
      <c r="O1171" s="52">
        <f t="shared" si="761"/>
        <v>6383590.3226563865</v>
      </c>
      <c r="P1171" s="52">
        <f t="shared" si="762"/>
        <v>1.2727781156512629E-7</v>
      </c>
      <c r="Q1171" s="52">
        <f t="shared" si="784"/>
        <v>0.96792841444362143</v>
      </c>
      <c r="R1171" s="52">
        <f t="shared" si="785"/>
        <v>0.6055486775854757</v>
      </c>
      <c r="S1171" s="52">
        <f t="shared" si="786"/>
        <v>1.1423889519516781</v>
      </c>
      <c r="T1171" s="52">
        <f t="shared" si="787"/>
        <v>1.0081788833601275</v>
      </c>
      <c r="U1171" s="52">
        <f t="shared" si="788"/>
        <v>1.8065778635680363</v>
      </c>
      <c r="V1171" s="52">
        <f t="shared" si="794"/>
        <v>5.0546225567071803E-3</v>
      </c>
      <c r="W1171" s="52">
        <f t="shared" si="789"/>
        <v>4.2582015317955055E-5</v>
      </c>
      <c r="X1171" s="52">
        <f t="shared" si="790"/>
        <v>1.6740578955036711E-7</v>
      </c>
      <c r="Y1171" s="52">
        <f t="shared" si="763"/>
        <v>4175299.35109021</v>
      </c>
      <c r="Z1171" s="38" t="str">
        <f t="shared" si="791"/>
        <v>S</v>
      </c>
      <c r="AA1171" s="38" t="str">
        <f t="shared" si="792"/>
        <v>S</v>
      </c>
      <c r="AB1171" s="38" t="str">
        <f t="shared" si="793"/>
        <v>U</v>
      </c>
      <c r="AC1171" s="50">
        <f t="shared" si="760"/>
        <v>549600.91970846173</v>
      </c>
      <c r="AD1171" s="50">
        <f t="shared" si="764"/>
        <v>4175448.4237513342</v>
      </c>
      <c r="AE1171" s="51">
        <f t="shared" si="765"/>
        <v>10</v>
      </c>
      <c r="AF1171" s="51" t="str">
        <f t="shared" si="766"/>
        <v>S</v>
      </c>
      <c r="AG1171" s="40">
        <f t="shared" si="767"/>
        <v>-122</v>
      </c>
      <c r="AH1171" s="41">
        <f t="shared" si="768"/>
        <v>-26</v>
      </c>
      <c r="AI1171" s="42">
        <f t="shared" si="769"/>
        <v>-13.74</v>
      </c>
      <c r="AJ1171" s="40">
        <f t="shared" si="770"/>
        <v>37</v>
      </c>
      <c r="AK1171" s="41">
        <f t="shared" si="771"/>
        <v>43</v>
      </c>
      <c r="AL1171" s="42">
        <f t="shared" si="772"/>
        <v>29.852</v>
      </c>
      <c r="AM1171" s="43" t="str">
        <f t="shared" si="773"/>
        <v>-37º -43' -29,852" S</v>
      </c>
      <c r="AN1171" s="43" t="str">
        <f t="shared" si="774"/>
        <v>122º 26' 13,74" W</v>
      </c>
      <c r="AO1171" s="43" t="str">
        <f t="shared" si="775"/>
        <v>10 S 549601 4175448</v>
      </c>
    </row>
    <row r="1172" spans="5:41" x14ac:dyDescent="0.25">
      <c r="E1172" s="53">
        <v>37.659464999999997</v>
      </c>
      <c r="F1172" s="53">
        <v>-122.475488</v>
      </c>
      <c r="G1172" s="52">
        <f t="shared" si="776"/>
        <v>-2.1376005185868046</v>
      </c>
      <c r="H1172" s="52">
        <f t="shared" si="777"/>
        <v>0.65728165878956624</v>
      </c>
      <c r="I1172" s="52">
        <f t="shared" si="778"/>
        <v>10</v>
      </c>
      <c r="J1172" s="52">
        <f t="shared" si="779"/>
        <v>-123</v>
      </c>
      <c r="K1172" s="52">
        <f t="shared" si="780"/>
        <v>9.1544613662208896E-3</v>
      </c>
      <c r="L1172" s="52">
        <f t="shared" si="781"/>
        <v>7.2470827826088303E-3</v>
      </c>
      <c r="M1172" s="52">
        <f t="shared" si="782"/>
        <v>7.2472096593740988E-3</v>
      </c>
      <c r="N1172" s="52">
        <f t="shared" si="783"/>
        <v>2.0267412190966283E-5</v>
      </c>
      <c r="O1172" s="52">
        <f t="shared" si="761"/>
        <v>6383566.6293504303</v>
      </c>
      <c r="P1172" s="52">
        <f t="shared" si="762"/>
        <v>1.1092057367585704E-7</v>
      </c>
      <c r="Q1172" s="52">
        <f t="shared" si="784"/>
        <v>0.96735153927906881</v>
      </c>
      <c r="R1172" s="52">
        <f t="shared" si="785"/>
        <v>0.60625776073478366</v>
      </c>
      <c r="S1172" s="52">
        <f t="shared" si="786"/>
        <v>1.1409574284291006</v>
      </c>
      <c r="T1172" s="52">
        <f t="shared" si="787"/>
        <v>1.0072825115055215</v>
      </c>
      <c r="U1172" s="52">
        <f t="shared" si="788"/>
        <v>1.8054553074968467</v>
      </c>
      <c r="V1172" s="52">
        <f t="shared" si="794"/>
        <v>5.0546225567071803E-3</v>
      </c>
      <c r="W1172" s="52">
        <f t="shared" si="789"/>
        <v>4.2582015317955055E-5</v>
      </c>
      <c r="X1172" s="52">
        <f t="shared" si="790"/>
        <v>1.6740578955036711E-7</v>
      </c>
      <c r="Y1172" s="52">
        <f t="shared" si="763"/>
        <v>4168033.0364668928</v>
      </c>
      <c r="Z1172" s="38" t="str">
        <f t="shared" si="791"/>
        <v>S</v>
      </c>
      <c r="AA1172" s="38" t="str">
        <f t="shared" si="792"/>
        <v>S</v>
      </c>
      <c r="AB1172" s="38" t="str">
        <f t="shared" si="793"/>
        <v>U</v>
      </c>
      <c r="AC1172" s="50">
        <f t="shared" si="760"/>
        <v>546263.04744799447</v>
      </c>
      <c r="AD1172" s="50">
        <f t="shared" si="764"/>
        <v>4168162.4148573689</v>
      </c>
      <c r="AE1172" s="51">
        <f t="shared" si="765"/>
        <v>10</v>
      </c>
      <c r="AF1172" s="51" t="str">
        <f t="shared" si="766"/>
        <v>S</v>
      </c>
      <c r="AG1172" s="40">
        <f t="shared" si="767"/>
        <v>-122</v>
      </c>
      <c r="AH1172" s="41">
        <f t="shared" si="768"/>
        <v>-28</v>
      </c>
      <c r="AI1172" s="42">
        <f t="shared" si="769"/>
        <v>-31.757000000000001</v>
      </c>
      <c r="AJ1172" s="40">
        <f t="shared" si="770"/>
        <v>37</v>
      </c>
      <c r="AK1172" s="41">
        <f t="shared" si="771"/>
        <v>39</v>
      </c>
      <c r="AL1172" s="42">
        <f t="shared" si="772"/>
        <v>34.073999999999998</v>
      </c>
      <c r="AM1172" s="43" t="str">
        <f t="shared" si="773"/>
        <v>-37º -39' -34,074" S</v>
      </c>
      <c r="AN1172" s="43" t="str">
        <f t="shared" si="774"/>
        <v>122º 28' 31,757" W</v>
      </c>
      <c r="AO1172" s="43" t="str">
        <f t="shared" si="775"/>
        <v>10 S 546263 4168162</v>
      </c>
    </row>
    <row r="1173" spans="5:41" x14ac:dyDescent="0.25">
      <c r="E1173" s="53">
        <v>37.665024000000003</v>
      </c>
      <c r="F1173" s="53">
        <v>-122.479477</v>
      </c>
      <c r="G1173" s="52">
        <f t="shared" si="776"/>
        <v>-2.137670139770667</v>
      </c>
      <c r="H1173" s="52">
        <f t="shared" si="777"/>
        <v>0.65737868164268476</v>
      </c>
      <c r="I1173" s="52">
        <f t="shared" si="778"/>
        <v>10</v>
      </c>
      <c r="J1173" s="52">
        <f t="shared" si="779"/>
        <v>-123</v>
      </c>
      <c r="K1173" s="52">
        <f t="shared" si="780"/>
        <v>9.0848401823584446E-3</v>
      </c>
      <c r="L1173" s="52">
        <f t="shared" si="781"/>
        <v>7.1914304930657215E-3</v>
      </c>
      <c r="M1173" s="52">
        <f t="shared" si="782"/>
        <v>7.1915544691980252E-3</v>
      </c>
      <c r="N1173" s="52">
        <f t="shared" si="783"/>
        <v>1.9961318890926449E-5</v>
      </c>
      <c r="O1173" s="52">
        <f t="shared" si="761"/>
        <v>6383568.6398314638</v>
      </c>
      <c r="P1173" s="52">
        <f t="shared" si="762"/>
        <v>1.0920712136481255E-7</v>
      </c>
      <c r="Q1173" s="52">
        <f t="shared" si="784"/>
        <v>0.96740069969101739</v>
      </c>
      <c r="R1173" s="52">
        <f t="shared" si="785"/>
        <v>0.60619777260807373</v>
      </c>
      <c r="S1173" s="52">
        <f t="shared" si="786"/>
        <v>1.1410790314881933</v>
      </c>
      <c r="T1173" s="52">
        <f t="shared" si="787"/>
        <v>1.0073587167681635</v>
      </c>
      <c r="U1173" s="52">
        <f t="shared" si="788"/>
        <v>1.8055508189438203</v>
      </c>
      <c r="V1173" s="52">
        <f t="shared" si="794"/>
        <v>5.0546225567071803E-3</v>
      </c>
      <c r="W1173" s="52">
        <f t="shared" si="789"/>
        <v>4.2582015317955055E-5</v>
      </c>
      <c r="X1173" s="52">
        <f t="shared" si="790"/>
        <v>1.6740578955036711E-7</v>
      </c>
      <c r="Y1173" s="52">
        <f t="shared" si="763"/>
        <v>4168649.7836072389</v>
      </c>
      <c r="Z1173" s="38" t="str">
        <f t="shared" si="791"/>
        <v>S</v>
      </c>
      <c r="AA1173" s="38" t="str">
        <f t="shared" si="792"/>
        <v>S</v>
      </c>
      <c r="AB1173" s="38" t="str">
        <f t="shared" si="793"/>
        <v>U</v>
      </c>
      <c r="AC1173" s="50">
        <f t="shared" si="760"/>
        <v>545907.78325236449</v>
      </c>
      <c r="AD1173" s="50">
        <f t="shared" si="764"/>
        <v>4168777.2080704365</v>
      </c>
      <c r="AE1173" s="51">
        <f t="shared" si="765"/>
        <v>10</v>
      </c>
      <c r="AF1173" s="51" t="str">
        <f t="shared" si="766"/>
        <v>S</v>
      </c>
      <c r="AG1173" s="40">
        <f t="shared" si="767"/>
        <v>-122</v>
      </c>
      <c r="AH1173" s="41">
        <f t="shared" si="768"/>
        <v>-28</v>
      </c>
      <c r="AI1173" s="42">
        <f t="shared" si="769"/>
        <v>-46.116999999999997</v>
      </c>
      <c r="AJ1173" s="40">
        <f t="shared" si="770"/>
        <v>37</v>
      </c>
      <c r="AK1173" s="41">
        <f t="shared" si="771"/>
        <v>39</v>
      </c>
      <c r="AL1173" s="42">
        <f t="shared" si="772"/>
        <v>54.085999999999999</v>
      </c>
      <c r="AM1173" s="43" t="str">
        <f t="shared" si="773"/>
        <v>-37º -39' -54,086" S</v>
      </c>
      <c r="AN1173" s="43" t="str">
        <f t="shared" si="774"/>
        <v>122º 28' 46,117" W</v>
      </c>
      <c r="AO1173" s="43" t="str">
        <f t="shared" si="775"/>
        <v>10 S 545908 4168777</v>
      </c>
    </row>
    <row r="1174" spans="5:41" x14ac:dyDescent="0.25">
      <c r="E1174" s="53">
        <v>37.663364000000001</v>
      </c>
      <c r="F1174" s="53">
        <v>-122.46974899999999</v>
      </c>
      <c r="G1174" s="52">
        <f t="shared" si="776"/>
        <v>-2.1375003541410327</v>
      </c>
      <c r="H1174" s="52">
        <f t="shared" si="777"/>
        <v>0.65734970917710167</v>
      </c>
      <c r="I1174" s="52">
        <f t="shared" si="778"/>
        <v>10</v>
      </c>
      <c r="J1174" s="52">
        <f t="shared" si="779"/>
        <v>-123</v>
      </c>
      <c r="K1174" s="52">
        <f t="shared" si="780"/>
        <v>9.2546258119927671E-3</v>
      </c>
      <c r="L1174" s="52">
        <f t="shared" si="781"/>
        <v>7.3259904182337108E-3</v>
      </c>
      <c r="M1174" s="52">
        <f t="shared" si="782"/>
        <v>7.3261214847540638E-3</v>
      </c>
      <c r="N1174" s="52">
        <f t="shared" si="783"/>
        <v>2.071410149118158E-5</v>
      </c>
      <c r="O1174" s="52">
        <f t="shared" si="761"/>
        <v>6383568.0394610558</v>
      </c>
      <c r="P1174" s="52">
        <f t="shared" si="762"/>
        <v>1.1333735366096809E-7</v>
      </c>
      <c r="Q1174" s="52">
        <f t="shared" si="784"/>
        <v>0.96738602347609182</v>
      </c>
      <c r="R1174" s="52">
        <f t="shared" si="785"/>
        <v>0.60621568979402585</v>
      </c>
      <c r="S1174" s="52">
        <f t="shared" si="786"/>
        <v>1.1410427209151477</v>
      </c>
      <c r="T1174" s="52">
        <f t="shared" si="787"/>
        <v>1.0073359631348673</v>
      </c>
      <c r="U1174" s="52">
        <f t="shared" si="788"/>
        <v>1.805522302300604</v>
      </c>
      <c r="V1174" s="52">
        <f t="shared" si="794"/>
        <v>5.0546225567071803E-3</v>
      </c>
      <c r="W1174" s="52">
        <f t="shared" si="789"/>
        <v>4.2582015317955055E-5</v>
      </c>
      <c r="X1174" s="52">
        <f t="shared" si="790"/>
        <v>1.6740578955036711E-7</v>
      </c>
      <c r="Y1174" s="52">
        <f t="shared" si="763"/>
        <v>4168465.6136859925</v>
      </c>
      <c r="Z1174" s="38" t="str">
        <f t="shared" si="791"/>
        <v>S</v>
      </c>
      <c r="AA1174" s="38" t="str">
        <f t="shared" si="792"/>
        <v>S</v>
      </c>
      <c r="AB1174" s="38" t="str">
        <f t="shared" si="793"/>
        <v>U</v>
      </c>
      <c r="AC1174" s="50">
        <f t="shared" si="760"/>
        <v>546766.79673009331</v>
      </c>
      <c r="AD1174" s="50">
        <f t="shared" si="764"/>
        <v>4168597.8435772243</v>
      </c>
      <c r="AE1174" s="51">
        <f t="shared" si="765"/>
        <v>10</v>
      </c>
      <c r="AF1174" s="51" t="str">
        <f t="shared" si="766"/>
        <v>S</v>
      </c>
      <c r="AG1174" s="40">
        <f t="shared" si="767"/>
        <v>-122</v>
      </c>
      <c r="AH1174" s="41">
        <f t="shared" si="768"/>
        <v>-28</v>
      </c>
      <c r="AI1174" s="42">
        <f t="shared" si="769"/>
        <v>-11.096</v>
      </c>
      <c r="AJ1174" s="40">
        <f t="shared" si="770"/>
        <v>37</v>
      </c>
      <c r="AK1174" s="41">
        <f t="shared" si="771"/>
        <v>39</v>
      </c>
      <c r="AL1174" s="42">
        <f t="shared" si="772"/>
        <v>48.11</v>
      </c>
      <c r="AM1174" s="43" t="str">
        <f t="shared" si="773"/>
        <v>-37º -39' -48,11" S</v>
      </c>
      <c r="AN1174" s="43" t="str">
        <f t="shared" si="774"/>
        <v>122º 28' 11,096" W</v>
      </c>
      <c r="AO1174" s="43" t="str">
        <f t="shared" si="775"/>
        <v>10 S 546767 4168598</v>
      </c>
    </row>
    <row r="1175" spans="5:41" x14ac:dyDescent="0.25">
      <c r="E1175" s="53">
        <v>37.711875999999997</v>
      </c>
      <c r="F1175" s="53">
        <v>-122.45593700000001</v>
      </c>
      <c r="G1175" s="52">
        <f t="shared" si="776"/>
        <v>-2.1372592892647475</v>
      </c>
      <c r="H1175" s="52">
        <f t="shared" si="777"/>
        <v>0.658196403303829</v>
      </c>
      <c r="I1175" s="52">
        <f t="shared" si="778"/>
        <v>10</v>
      </c>
      <c r="J1175" s="52">
        <f t="shared" si="779"/>
        <v>-123</v>
      </c>
      <c r="K1175" s="52">
        <f t="shared" si="780"/>
        <v>9.4956906882779357E-3</v>
      </c>
      <c r="L1175" s="52">
        <f t="shared" si="781"/>
        <v>7.5118972617333885E-3</v>
      </c>
      <c r="M1175" s="52">
        <f t="shared" si="782"/>
        <v>7.5120385618005483E-3</v>
      </c>
      <c r="N1175" s="52">
        <f t="shared" si="783"/>
        <v>2.1816939687502312E-5</v>
      </c>
      <c r="O1175" s="52">
        <f t="shared" si="761"/>
        <v>6383585.5885619605</v>
      </c>
      <c r="P1175" s="52">
        <f t="shared" si="762"/>
        <v>1.1900694390520798E-7</v>
      </c>
      <c r="Q1175" s="52">
        <f t="shared" si="784"/>
        <v>0.96781358283219576</v>
      </c>
      <c r="R1175" s="52">
        <f t="shared" si="785"/>
        <v>0.60569072911447452</v>
      </c>
      <c r="S1175" s="52">
        <f t="shared" si="786"/>
        <v>1.1421031947199269</v>
      </c>
      <c r="T1175" s="52">
        <f t="shared" si="787"/>
        <v>1.0080000783185639</v>
      </c>
      <c r="U1175" s="52">
        <f t="shared" si="788"/>
        <v>1.8063540984998696</v>
      </c>
      <c r="V1175" s="52">
        <f t="shared" si="794"/>
        <v>5.0546225567071803E-3</v>
      </c>
      <c r="W1175" s="52">
        <f t="shared" si="789"/>
        <v>4.2582015317955055E-5</v>
      </c>
      <c r="X1175" s="52">
        <f t="shared" si="790"/>
        <v>1.6740578955036711E-7</v>
      </c>
      <c r="Y1175" s="52">
        <f t="shared" si="763"/>
        <v>4173847.834649255</v>
      </c>
      <c r="Z1175" s="38" t="str">
        <f t="shared" si="791"/>
        <v>S</v>
      </c>
      <c r="AA1175" s="38" t="str">
        <f t="shared" si="792"/>
        <v>S</v>
      </c>
      <c r="AB1175" s="38" t="str">
        <f t="shared" si="793"/>
        <v>U</v>
      </c>
      <c r="AC1175" s="50">
        <f t="shared" si="760"/>
        <v>547953.74300610775</v>
      </c>
      <c r="AD1175" s="50">
        <f t="shared" si="764"/>
        <v>4173987.1049676049</v>
      </c>
      <c r="AE1175" s="51">
        <f t="shared" si="765"/>
        <v>10</v>
      </c>
      <c r="AF1175" s="51" t="str">
        <f t="shared" si="766"/>
        <v>S</v>
      </c>
      <c r="AG1175" s="40">
        <f t="shared" si="767"/>
        <v>-122</v>
      </c>
      <c r="AH1175" s="41">
        <f t="shared" si="768"/>
        <v>-27</v>
      </c>
      <c r="AI1175" s="42">
        <f t="shared" si="769"/>
        <v>-21.373000000000001</v>
      </c>
      <c r="AJ1175" s="40">
        <f t="shared" si="770"/>
        <v>37</v>
      </c>
      <c r="AK1175" s="41">
        <f t="shared" si="771"/>
        <v>42</v>
      </c>
      <c r="AL1175" s="42">
        <f t="shared" si="772"/>
        <v>42.753999999999998</v>
      </c>
      <c r="AM1175" s="43" t="str">
        <f t="shared" si="773"/>
        <v>-37º -42' -42,754" S</v>
      </c>
      <c r="AN1175" s="43" t="str">
        <f t="shared" si="774"/>
        <v>122º 27' 21,373" W</v>
      </c>
      <c r="AO1175" s="43" t="str">
        <f t="shared" si="775"/>
        <v>10 S 547954 4173987</v>
      </c>
    </row>
    <row r="1176" spans="5:41" x14ac:dyDescent="0.25">
      <c r="E1176" s="53">
        <v>37.726315999999997</v>
      </c>
      <c r="F1176" s="53">
        <v>-122.441366</v>
      </c>
      <c r="G1176" s="52">
        <f t="shared" si="776"/>
        <v>-2.1370049773394393</v>
      </c>
      <c r="H1176" s="52">
        <f t="shared" si="777"/>
        <v>0.65844842884781707</v>
      </c>
      <c r="I1176" s="52">
        <f t="shared" si="778"/>
        <v>10</v>
      </c>
      <c r="J1176" s="52">
        <f t="shared" si="779"/>
        <v>-123</v>
      </c>
      <c r="K1176" s="52">
        <f t="shared" si="780"/>
        <v>9.7500026135861617E-3</v>
      </c>
      <c r="L1176" s="52">
        <f t="shared" si="781"/>
        <v>7.7115699882637492E-3</v>
      </c>
      <c r="M1176" s="52">
        <f t="shared" si="782"/>
        <v>7.7117228584008112E-3</v>
      </c>
      <c r="N1176" s="52">
        <f t="shared" si="783"/>
        <v>2.3004220636835271E-5</v>
      </c>
      <c r="O1176" s="52">
        <f t="shared" si="761"/>
        <v>6383590.8137207069</v>
      </c>
      <c r="P1176" s="52">
        <f t="shared" si="762"/>
        <v>1.2536901272175585E-7</v>
      </c>
      <c r="Q1176" s="52">
        <f t="shared" si="784"/>
        <v>0.96794031349783183</v>
      </c>
      <c r="R1176" s="52">
        <f t="shared" si="785"/>
        <v>0.60553393207557993</v>
      </c>
      <c r="S1176" s="52">
        <f t="shared" si="786"/>
        <v>1.142418585596733</v>
      </c>
      <c r="T1176" s="52">
        <f t="shared" si="787"/>
        <v>1.0081974222164447</v>
      </c>
      <c r="U1176" s="52">
        <f t="shared" si="788"/>
        <v>1.8066010594450843</v>
      </c>
      <c r="V1176" s="52">
        <f t="shared" si="794"/>
        <v>5.0546225567071803E-3</v>
      </c>
      <c r="W1176" s="52">
        <f t="shared" si="789"/>
        <v>4.2582015317955055E-5</v>
      </c>
      <c r="X1176" s="52">
        <f t="shared" si="790"/>
        <v>1.6740578955036711E-7</v>
      </c>
      <c r="Y1176" s="52">
        <f t="shared" si="763"/>
        <v>4175449.9060262963</v>
      </c>
      <c r="Z1176" s="38" t="str">
        <f t="shared" si="791"/>
        <v>S</v>
      </c>
      <c r="AA1176" s="38" t="str">
        <f t="shared" si="792"/>
        <v>S</v>
      </c>
      <c r="AB1176" s="38" t="str">
        <f t="shared" si="793"/>
        <v>U</v>
      </c>
      <c r="AC1176" s="50">
        <f t="shared" si="760"/>
        <v>549228.48525408946</v>
      </c>
      <c r="AD1176" s="50">
        <f t="shared" si="764"/>
        <v>4175596.7555762408</v>
      </c>
      <c r="AE1176" s="51">
        <f t="shared" si="765"/>
        <v>10</v>
      </c>
      <c r="AF1176" s="51" t="str">
        <f t="shared" si="766"/>
        <v>S</v>
      </c>
      <c r="AG1176" s="40">
        <f t="shared" si="767"/>
        <v>-122</v>
      </c>
      <c r="AH1176" s="41">
        <f t="shared" si="768"/>
        <v>-26</v>
      </c>
      <c r="AI1176" s="42">
        <f t="shared" si="769"/>
        <v>-28.917999999999999</v>
      </c>
      <c r="AJ1176" s="40">
        <f t="shared" si="770"/>
        <v>37</v>
      </c>
      <c r="AK1176" s="41">
        <f t="shared" si="771"/>
        <v>43</v>
      </c>
      <c r="AL1176" s="42">
        <f t="shared" si="772"/>
        <v>34.738</v>
      </c>
      <c r="AM1176" s="43" t="str">
        <f t="shared" si="773"/>
        <v>-37º -43' -34,738" S</v>
      </c>
      <c r="AN1176" s="43" t="str">
        <f t="shared" si="774"/>
        <v>122º 26' 28,918" W</v>
      </c>
      <c r="AO1176" s="43" t="str">
        <f t="shared" si="775"/>
        <v>10 S 549228 4175597</v>
      </c>
    </row>
    <row r="1177" spans="5:41" x14ac:dyDescent="0.25">
      <c r="E1177" s="53">
        <v>37.786819999999999</v>
      </c>
      <c r="F1177" s="53">
        <v>-122.414162</v>
      </c>
      <c r="G1177" s="52">
        <f t="shared" si="776"/>
        <v>-2.136530177969727</v>
      </c>
      <c r="H1177" s="52">
        <f t="shared" si="777"/>
        <v>0.65950442285844368</v>
      </c>
      <c r="I1177" s="52">
        <f t="shared" si="778"/>
        <v>10</v>
      </c>
      <c r="J1177" s="52">
        <f t="shared" si="779"/>
        <v>-123</v>
      </c>
      <c r="K1177" s="52">
        <f t="shared" si="780"/>
        <v>1.0224801983298448E-2</v>
      </c>
      <c r="L1177" s="52">
        <f t="shared" si="781"/>
        <v>8.0804791162274146E-3</v>
      </c>
      <c r="M1177" s="52">
        <f t="shared" si="782"/>
        <v>8.0806549924366169E-3</v>
      </c>
      <c r="N1177" s="52">
        <f t="shared" si="783"/>
        <v>2.5313125968651207E-5</v>
      </c>
      <c r="O1177" s="52">
        <f t="shared" si="761"/>
        <v>6383612.7148366738</v>
      </c>
      <c r="P1177" s="52">
        <f t="shared" si="762"/>
        <v>1.374263932071021E-7</v>
      </c>
      <c r="Q1177" s="52">
        <f t="shared" si="784"/>
        <v>0.96846864417024026</v>
      </c>
      <c r="R1177" s="52">
        <f t="shared" si="785"/>
        <v>0.60487427027466356</v>
      </c>
      <c r="S1177" s="52">
        <f t="shared" si="786"/>
        <v>1.1437387449435639</v>
      </c>
      <c r="T1177" s="52">
        <f t="shared" si="787"/>
        <v>1.0090226262763389</v>
      </c>
      <c r="U1177" s="52">
        <f t="shared" si="788"/>
        <v>1.8076326953516444</v>
      </c>
      <c r="V1177" s="52">
        <f t="shared" si="794"/>
        <v>5.0546225567071803E-3</v>
      </c>
      <c r="W1177" s="52">
        <f t="shared" si="789"/>
        <v>4.2582015317955055E-5</v>
      </c>
      <c r="X1177" s="52">
        <f t="shared" si="790"/>
        <v>1.6740578955036711E-7</v>
      </c>
      <c r="Y1177" s="52">
        <f t="shared" si="763"/>
        <v>4182162.6722592623</v>
      </c>
      <c r="Z1177" s="38" t="str">
        <f t="shared" si="791"/>
        <v>S</v>
      </c>
      <c r="AA1177" s="38" t="str">
        <f t="shared" si="792"/>
        <v>S</v>
      </c>
      <c r="AB1177" s="38" t="str">
        <f t="shared" si="793"/>
        <v>U</v>
      </c>
      <c r="AC1177" s="50">
        <f t="shared" si="760"/>
        <v>551583.77431691741</v>
      </c>
      <c r="AD1177" s="50">
        <f t="shared" si="764"/>
        <v>4182324.2614742545</v>
      </c>
      <c r="AE1177" s="51">
        <f t="shared" si="765"/>
        <v>10</v>
      </c>
      <c r="AF1177" s="51" t="str">
        <f t="shared" si="766"/>
        <v>S</v>
      </c>
      <c r="AG1177" s="40">
        <f t="shared" si="767"/>
        <v>-122</v>
      </c>
      <c r="AH1177" s="41">
        <f t="shared" si="768"/>
        <v>-24</v>
      </c>
      <c r="AI1177" s="42">
        <f t="shared" si="769"/>
        <v>-50.982999999999997</v>
      </c>
      <c r="AJ1177" s="40">
        <f t="shared" si="770"/>
        <v>37</v>
      </c>
      <c r="AK1177" s="41">
        <f t="shared" si="771"/>
        <v>47</v>
      </c>
      <c r="AL1177" s="42">
        <f t="shared" si="772"/>
        <v>12.552</v>
      </c>
      <c r="AM1177" s="43" t="str">
        <f t="shared" si="773"/>
        <v>-37º -47' -12,552" S</v>
      </c>
      <c r="AN1177" s="43" t="str">
        <f t="shared" si="774"/>
        <v>122º 24' 50,983" W</v>
      </c>
      <c r="AO1177" s="43" t="str">
        <f t="shared" si="775"/>
        <v>10 S 551584 4182324</v>
      </c>
    </row>
    <row r="1178" spans="5:41" x14ac:dyDescent="0.25">
      <c r="E1178" s="53">
        <v>37.786254999999997</v>
      </c>
      <c r="F1178" s="53">
        <v>-122.416027</v>
      </c>
      <c r="G1178" s="52">
        <f t="shared" si="776"/>
        <v>-2.1365627283602766</v>
      </c>
      <c r="H1178" s="52">
        <f t="shared" si="777"/>
        <v>0.65949456174816989</v>
      </c>
      <c r="I1178" s="52">
        <f t="shared" si="778"/>
        <v>10</v>
      </c>
      <c r="J1178" s="52">
        <f t="shared" si="779"/>
        <v>-123</v>
      </c>
      <c r="K1178" s="52">
        <f t="shared" si="780"/>
        <v>1.0192251592748836E-2</v>
      </c>
      <c r="L1178" s="52">
        <f t="shared" si="781"/>
        <v>8.0548175954741584E-3</v>
      </c>
      <c r="M1178" s="52">
        <f t="shared" si="782"/>
        <v>8.0549918013431022E-3</v>
      </c>
      <c r="N1178" s="52">
        <f t="shared" si="783"/>
        <v>2.5152083722890239E-5</v>
      </c>
      <c r="O1178" s="52">
        <f t="shared" si="761"/>
        <v>6383612.5102628637</v>
      </c>
      <c r="P1178" s="52">
        <f t="shared" si="762"/>
        <v>1.3655696787013697E-7</v>
      </c>
      <c r="Q1178" s="52">
        <f t="shared" si="784"/>
        <v>0.96846373047709167</v>
      </c>
      <c r="R1178" s="52">
        <f t="shared" si="785"/>
        <v>0.60488045031615567</v>
      </c>
      <c r="S1178" s="52">
        <f t="shared" si="786"/>
        <v>1.1437264269867158</v>
      </c>
      <c r="T1178" s="52">
        <f t="shared" si="787"/>
        <v>1.0090149328190758</v>
      </c>
      <c r="U1178" s="52">
        <f t="shared" si="788"/>
        <v>1.8076230851077719</v>
      </c>
      <c r="V1178" s="52">
        <f t="shared" si="794"/>
        <v>5.0546225567071803E-3</v>
      </c>
      <c r="W1178" s="52">
        <f t="shared" si="789"/>
        <v>4.2582015317955055E-5</v>
      </c>
      <c r="X1178" s="52">
        <f t="shared" si="790"/>
        <v>1.6740578955036711E-7</v>
      </c>
      <c r="Y1178" s="52">
        <f t="shared" si="763"/>
        <v>4182099.9866143558</v>
      </c>
      <c r="Z1178" s="38" t="str">
        <f t="shared" si="791"/>
        <v>S</v>
      </c>
      <c r="AA1178" s="38" t="str">
        <f t="shared" si="792"/>
        <v>S</v>
      </c>
      <c r="AB1178" s="38" t="str">
        <f t="shared" si="793"/>
        <v>U</v>
      </c>
      <c r="AC1178" s="50">
        <f t="shared" si="760"/>
        <v>551419.94877370261</v>
      </c>
      <c r="AD1178" s="50">
        <f t="shared" si="764"/>
        <v>4182260.5477925944</v>
      </c>
      <c r="AE1178" s="51">
        <f t="shared" si="765"/>
        <v>10</v>
      </c>
      <c r="AF1178" s="51" t="str">
        <f t="shared" si="766"/>
        <v>S</v>
      </c>
      <c r="AG1178" s="40">
        <f t="shared" si="767"/>
        <v>-122</v>
      </c>
      <c r="AH1178" s="41">
        <f t="shared" si="768"/>
        <v>-24</v>
      </c>
      <c r="AI1178" s="42">
        <f t="shared" si="769"/>
        <v>-57.697000000000003</v>
      </c>
      <c r="AJ1178" s="40">
        <f t="shared" si="770"/>
        <v>37</v>
      </c>
      <c r="AK1178" s="41">
        <f t="shared" si="771"/>
        <v>47</v>
      </c>
      <c r="AL1178" s="42">
        <f t="shared" si="772"/>
        <v>10.518000000000001</v>
      </c>
      <c r="AM1178" s="43" t="str">
        <f t="shared" si="773"/>
        <v>-37º -47' -10,518" S</v>
      </c>
      <c r="AN1178" s="43" t="str">
        <f t="shared" si="774"/>
        <v>122º 24' 57,697" W</v>
      </c>
      <c r="AO1178" s="43" t="str">
        <f t="shared" si="775"/>
        <v>10 S 551420 4182261</v>
      </c>
    </row>
    <row r="1179" spans="5:41" x14ac:dyDescent="0.25">
      <c r="E1179" s="53">
        <v>37.718744999999998</v>
      </c>
      <c r="F1179" s="53">
        <v>-122.49992899999999</v>
      </c>
      <c r="G1179" s="52">
        <f t="shared" si="776"/>
        <v>-2.138027094509285</v>
      </c>
      <c r="H1179" s="52">
        <f t="shared" si="777"/>
        <v>0.65831628997014857</v>
      </c>
      <c r="I1179" s="52">
        <f t="shared" si="778"/>
        <v>10</v>
      </c>
      <c r="J1179" s="52">
        <f t="shared" si="779"/>
        <v>-123</v>
      </c>
      <c r="K1179" s="52">
        <f t="shared" si="780"/>
        <v>8.7278854437404796E-3</v>
      </c>
      <c r="L1179" s="52">
        <f t="shared" si="781"/>
        <v>6.9038741602497136E-3</v>
      </c>
      <c r="M1179" s="52">
        <f t="shared" si="782"/>
        <v>6.9039838509389589E-3</v>
      </c>
      <c r="N1179" s="52">
        <f t="shared" si="783"/>
        <v>1.8432509003241115E-5</v>
      </c>
      <c r="O1179" s="52">
        <f t="shared" si="761"/>
        <v>6383588.0740439761</v>
      </c>
      <c r="P1179" s="52">
        <f t="shared" si="762"/>
        <v>1.0050222857928185E-7</v>
      </c>
      <c r="Q1179" s="52">
        <f t="shared" si="784"/>
        <v>0.96787389832757231</v>
      </c>
      <c r="R1179" s="52">
        <f t="shared" si="785"/>
        <v>0.60561617268896617</v>
      </c>
      <c r="S1179" s="52">
        <f t="shared" si="786"/>
        <v>1.1422532391339346</v>
      </c>
      <c r="T1179" s="52">
        <f t="shared" si="787"/>
        <v>1.0080939725226925</v>
      </c>
      <c r="U1179" s="52">
        <f t="shared" si="788"/>
        <v>1.8064716119928246</v>
      </c>
      <c r="V1179" s="52">
        <f t="shared" si="794"/>
        <v>5.0546225567071803E-3</v>
      </c>
      <c r="W1179" s="52">
        <f t="shared" si="789"/>
        <v>4.2582015317955055E-5</v>
      </c>
      <c r="X1179" s="52">
        <f t="shared" si="790"/>
        <v>1.6740578955036711E-7</v>
      </c>
      <c r="Y1179" s="52">
        <f t="shared" si="763"/>
        <v>4174609.9275304717</v>
      </c>
      <c r="Z1179" s="38" t="str">
        <f t="shared" si="791"/>
        <v>S</v>
      </c>
      <c r="AA1179" s="38" t="str">
        <f t="shared" si="792"/>
        <v>S</v>
      </c>
      <c r="AB1179" s="38" t="str">
        <f t="shared" si="793"/>
        <v>U</v>
      </c>
      <c r="AC1179" s="50">
        <f t="shared" ref="AC1179:AC1242" si="795">M1179*O1179*(1+P1179/3)+500000</f>
        <v>544072.19045069721</v>
      </c>
      <c r="AD1179" s="50">
        <f t="shared" si="764"/>
        <v>4174727.5930869454</v>
      </c>
      <c r="AE1179" s="51">
        <f t="shared" si="765"/>
        <v>10</v>
      </c>
      <c r="AF1179" s="51" t="str">
        <f t="shared" si="766"/>
        <v>S</v>
      </c>
      <c r="AG1179" s="40">
        <f t="shared" si="767"/>
        <v>-122</v>
      </c>
      <c r="AH1179" s="41">
        <f t="shared" si="768"/>
        <v>-29</v>
      </c>
      <c r="AI1179" s="42">
        <f t="shared" si="769"/>
        <v>-59.744</v>
      </c>
      <c r="AJ1179" s="40">
        <f t="shared" si="770"/>
        <v>37</v>
      </c>
      <c r="AK1179" s="41">
        <f t="shared" si="771"/>
        <v>43</v>
      </c>
      <c r="AL1179" s="42">
        <f t="shared" si="772"/>
        <v>7.4820000000000002</v>
      </c>
      <c r="AM1179" s="43" t="str">
        <f t="shared" si="773"/>
        <v>-37º -43' -7,482" S</v>
      </c>
      <c r="AN1179" s="43" t="str">
        <f t="shared" si="774"/>
        <v>122º 29' 59,744" W</v>
      </c>
      <c r="AO1179" s="43" t="str">
        <f t="shared" si="775"/>
        <v>10 S 544072 4174728</v>
      </c>
    </row>
    <row r="1180" spans="5:41" x14ac:dyDescent="0.25">
      <c r="E1180" s="53">
        <v>37.781652999999999</v>
      </c>
      <c r="F1180" s="53">
        <v>-122.400998</v>
      </c>
      <c r="G1180" s="52">
        <f t="shared" si="776"/>
        <v>-2.1363004228269942</v>
      </c>
      <c r="H1180" s="52">
        <f t="shared" si="777"/>
        <v>0.65941424169599316</v>
      </c>
      <c r="I1180" s="52">
        <f t="shared" si="778"/>
        <v>10</v>
      </c>
      <c r="J1180" s="52">
        <f t="shared" si="779"/>
        <v>-123</v>
      </c>
      <c r="K1180" s="52">
        <f t="shared" si="780"/>
        <v>1.0454557126031272E-2</v>
      </c>
      <c r="L1180" s="52">
        <f t="shared" si="781"/>
        <v>8.2626216116846486E-3</v>
      </c>
      <c r="M1180" s="52">
        <f t="shared" si="782"/>
        <v>8.2628096516356043E-3</v>
      </c>
      <c r="N1180" s="52">
        <f t="shared" si="783"/>
        <v>2.646229855862714E-5</v>
      </c>
      <c r="O1180" s="52">
        <f t="shared" si="761"/>
        <v>6383610.8440214265</v>
      </c>
      <c r="P1180" s="52">
        <f t="shared" si="762"/>
        <v>1.4371206837042124E-7</v>
      </c>
      <c r="Q1180" s="52">
        <f t="shared" si="784"/>
        <v>0.96842369376445125</v>
      </c>
      <c r="R1180" s="52">
        <f t="shared" si="785"/>
        <v>0.60493077356723013</v>
      </c>
      <c r="S1180" s="52">
        <f t="shared" si="786"/>
        <v>1.1436260885782188</v>
      </c>
      <c r="T1180" s="52">
        <f t="shared" si="787"/>
        <v>1.0089522598254717</v>
      </c>
      <c r="U1180" s="52">
        <f t="shared" si="788"/>
        <v>1.8075447919757357</v>
      </c>
      <c r="V1180" s="52">
        <f t="shared" si="794"/>
        <v>5.0546225567071803E-3</v>
      </c>
      <c r="W1180" s="52">
        <f t="shared" si="789"/>
        <v>4.2582015317955055E-5</v>
      </c>
      <c r="X1180" s="52">
        <f t="shared" si="790"/>
        <v>1.6740578955036711E-7</v>
      </c>
      <c r="Y1180" s="52">
        <f t="shared" si="763"/>
        <v>4181589.40393994</v>
      </c>
      <c r="Z1180" s="38" t="str">
        <f t="shared" si="791"/>
        <v>S</v>
      </c>
      <c r="AA1180" s="38" t="str">
        <f t="shared" si="792"/>
        <v>S</v>
      </c>
      <c r="AB1180" s="38" t="str">
        <f t="shared" si="793"/>
        <v>U</v>
      </c>
      <c r="AC1180" s="50">
        <f t="shared" si="795"/>
        <v>552746.56382103846</v>
      </c>
      <c r="AD1180" s="50">
        <f t="shared" si="764"/>
        <v>4181758.3289802531</v>
      </c>
      <c r="AE1180" s="51">
        <f t="shared" si="765"/>
        <v>10</v>
      </c>
      <c r="AF1180" s="51" t="str">
        <f t="shared" si="766"/>
        <v>S</v>
      </c>
      <c r="AG1180" s="40">
        <f t="shared" si="767"/>
        <v>-122</v>
      </c>
      <c r="AH1180" s="41">
        <f t="shared" si="768"/>
        <v>-24</v>
      </c>
      <c r="AI1180" s="42">
        <f t="shared" si="769"/>
        <v>-3.593</v>
      </c>
      <c r="AJ1180" s="40">
        <f t="shared" si="770"/>
        <v>37</v>
      </c>
      <c r="AK1180" s="41">
        <f t="shared" si="771"/>
        <v>46</v>
      </c>
      <c r="AL1180" s="42">
        <f t="shared" si="772"/>
        <v>53.951000000000001</v>
      </c>
      <c r="AM1180" s="43" t="str">
        <f t="shared" si="773"/>
        <v>-37º -46' -53,951" S</v>
      </c>
      <c r="AN1180" s="43" t="str">
        <f t="shared" si="774"/>
        <v>122º 24' 3,593" W</v>
      </c>
      <c r="AO1180" s="43" t="str">
        <f t="shared" si="775"/>
        <v>10 S 552747 4181758</v>
      </c>
    </row>
    <row r="1181" spans="5:41" x14ac:dyDescent="0.25">
      <c r="E1181" s="53">
        <v>37.781295776367003</v>
      </c>
      <c r="F1181" s="53">
        <v>-122.40074157715</v>
      </c>
      <c r="G1181" s="52">
        <f t="shared" si="776"/>
        <v>-2.1362959474039847</v>
      </c>
      <c r="H1181" s="52">
        <f t="shared" si="777"/>
        <v>0.6594080069674314</v>
      </c>
      <c r="I1181" s="52">
        <f t="shared" si="778"/>
        <v>10</v>
      </c>
      <c r="J1181" s="52">
        <f t="shared" si="779"/>
        <v>-123</v>
      </c>
      <c r="K1181" s="52">
        <f t="shared" si="780"/>
        <v>1.0459032549040792E-2</v>
      </c>
      <c r="L1181" s="52">
        <f t="shared" si="781"/>
        <v>8.2661985242074021E-3</v>
      </c>
      <c r="M1181" s="52">
        <f t="shared" si="782"/>
        <v>8.2663868084799485E-3</v>
      </c>
      <c r="N1181" s="52">
        <f t="shared" si="783"/>
        <v>2.6484875107035677E-5</v>
      </c>
      <c r="O1181" s="52">
        <f t="shared" si="761"/>
        <v>6383610.7146847667</v>
      </c>
      <c r="P1181" s="52">
        <f t="shared" si="762"/>
        <v>1.4383791801157578E-7</v>
      </c>
      <c r="Q1181" s="52">
        <f t="shared" si="784"/>
        <v>0.96842058492697503</v>
      </c>
      <c r="R1181" s="52">
        <f t="shared" si="785"/>
        <v>0.604934678793555</v>
      </c>
      <c r="S1181" s="52">
        <f t="shared" si="786"/>
        <v>1.143618299430919</v>
      </c>
      <c r="T1181" s="52">
        <f t="shared" si="787"/>
        <v>1.0089473942715779</v>
      </c>
      <c r="U1181" s="52">
        <f t="shared" si="788"/>
        <v>1.8075387133605083</v>
      </c>
      <c r="V1181" s="52">
        <f t="shared" si="794"/>
        <v>5.0546225567071803E-3</v>
      </c>
      <c r="W1181" s="52">
        <f t="shared" si="789"/>
        <v>4.2582015317955055E-5</v>
      </c>
      <c r="X1181" s="52">
        <f t="shared" si="790"/>
        <v>1.6740578955036711E-7</v>
      </c>
      <c r="Y1181" s="52">
        <f t="shared" si="763"/>
        <v>4181549.7707107039</v>
      </c>
      <c r="Z1181" s="38" t="str">
        <f t="shared" si="791"/>
        <v>S</v>
      </c>
      <c r="AA1181" s="38" t="str">
        <f t="shared" si="792"/>
        <v>S</v>
      </c>
      <c r="AB1181" s="38" t="str">
        <f t="shared" si="793"/>
        <v>U</v>
      </c>
      <c r="AC1181" s="50">
        <f t="shared" si="795"/>
        <v>552769.39793242142</v>
      </c>
      <c r="AD1181" s="50">
        <f t="shared" si="764"/>
        <v>4181718.8398675327</v>
      </c>
      <c r="AE1181" s="51">
        <f t="shared" si="765"/>
        <v>10</v>
      </c>
      <c r="AF1181" s="51" t="str">
        <f t="shared" si="766"/>
        <v>S</v>
      </c>
      <c r="AG1181" s="40">
        <f t="shared" si="767"/>
        <v>-122</v>
      </c>
      <c r="AH1181" s="41">
        <f t="shared" si="768"/>
        <v>-24</v>
      </c>
      <c r="AI1181" s="42">
        <f t="shared" si="769"/>
        <v>-2.67</v>
      </c>
      <c r="AJ1181" s="40">
        <f t="shared" si="770"/>
        <v>37</v>
      </c>
      <c r="AK1181" s="41">
        <f t="shared" si="771"/>
        <v>46</v>
      </c>
      <c r="AL1181" s="42">
        <f t="shared" si="772"/>
        <v>52.664999999999999</v>
      </c>
      <c r="AM1181" s="43" t="str">
        <f t="shared" si="773"/>
        <v>-37º -46' -52,665" S</v>
      </c>
      <c r="AN1181" s="43" t="str">
        <f t="shared" si="774"/>
        <v>122º 24' 2,67" W</v>
      </c>
      <c r="AO1181" s="43" t="str">
        <f t="shared" si="775"/>
        <v>10 S 552769 4181719</v>
      </c>
    </row>
    <row r="1182" spans="5:41" x14ac:dyDescent="0.25">
      <c r="E1182" s="53">
        <v>37.752972</v>
      </c>
      <c r="F1182" s="53">
        <v>-122.504768</v>
      </c>
      <c r="G1182" s="52">
        <f t="shared" si="776"/>
        <v>-2.1381115509917885</v>
      </c>
      <c r="H1182" s="52">
        <f t="shared" si="777"/>
        <v>0.65891366381322869</v>
      </c>
      <c r="I1182" s="52">
        <f t="shared" si="778"/>
        <v>10</v>
      </c>
      <c r="J1182" s="52">
        <f t="shared" si="779"/>
        <v>-123</v>
      </c>
      <c r="K1182" s="52">
        <f t="shared" si="780"/>
        <v>8.6434289612369319E-3</v>
      </c>
      <c r="L1182" s="52">
        <f t="shared" si="781"/>
        <v>6.8339095743406696E-3</v>
      </c>
      <c r="M1182" s="52">
        <f t="shared" si="782"/>
        <v>6.83401596379931E-3</v>
      </c>
      <c r="N1182" s="52">
        <f t="shared" si="783"/>
        <v>1.808309738204894E-5</v>
      </c>
      <c r="O1182" s="52">
        <f t="shared" si="761"/>
        <v>6383600.4611050729</v>
      </c>
      <c r="P1182" s="52">
        <f t="shared" si="762"/>
        <v>9.8384478331616194E-8</v>
      </c>
      <c r="Q1182" s="52">
        <f t="shared" si="784"/>
        <v>0.96817361018343273</v>
      </c>
      <c r="R1182" s="52">
        <f t="shared" si="785"/>
        <v>0.60524383998379261</v>
      </c>
      <c r="S1182" s="52">
        <f t="shared" si="786"/>
        <v>1.1430004689049451</v>
      </c>
      <c r="T1182" s="52">
        <f t="shared" si="787"/>
        <v>1.008561311674657</v>
      </c>
      <c r="U1182" s="52">
        <f t="shared" si="788"/>
        <v>1.8070561869307928</v>
      </c>
      <c r="V1182" s="52">
        <f t="shared" si="794"/>
        <v>5.0546225567071803E-3</v>
      </c>
      <c r="W1182" s="52">
        <f t="shared" si="789"/>
        <v>4.2582015317955055E-5</v>
      </c>
      <c r="X1182" s="52">
        <f t="shared" si="790"/>
        <v>1.6740578955036711E-7</v>
      </c>
      <c r="Y1182" s="52">
        <f t="shared" si="763"/>
        <v>4178407.313496172</v>
      </c>
      <c r="Z1182" s="38" t="str">
        <f t="shared" si="791"/>
        <v>S</v>
      </c>
      <c r="AA1182" s="38" t="str">
        <f t="shared" si="792"/>
        <v>S</v>
      </c>
      <c r="AB1182" s="38" t="str">
        <f t="shared" si="793"/>
        <v>U</v>
      </c>
      <c r="AC1182" s="50">
        <f t="shared" si="795"/>
        <v>543625.62888840353</v>
      </c>
      <c r="AD1182" s="50">
        <f t="shared" si="764"/>
        <v>4178522.7487763152</v>
      </c>
      <c r="AE1182" s="51">
        <f t="shared" si="765"/>
        <v>10</v>
      </c>
      <c r="AF1182" s="51" t="str">
        <f t="shared" si="766"/>
        <v>S</v>
      </c>
      <c r="AG1182" s="40">
        <f t="shared" si="767"/>
        <v>-122</v>
      </c>
      <c r="AH1182" s="41">
        <f t="shared" si="768"/>
        <v>-30</v>
      </c>
      <c r="AI1182" s="42">
        <f t="shared" si="769"/>
        <v>-17.164999999999999</v>
      </c>
      <c r="AJ1182" s="40">
        <f t="shared" si="770"/>
        <v>37</v>
      </c>
      <c r="AK1182" s="41">
        <f t="shared" si="771"/>
        <v>45</v>
      </c>
      <c r="AL1182" s="42">
        <f t="shared" si="772"/>
        <v>10.699</v>
      </c>
      <c r="AM1182" s="43" t="str">
        <f t="shared" si="773"/>
        <v>-37º -45' -10,699" S</v>
      </c>
      <c r="AN1182" s="43" t="str">
        <f t="shared" si="774"/>
        <v>122º 30' 17,165" W</v>
      </c>
      <c r="AO1182" s="43" t="str">
        <f t="shared" si="775"/>
        <v>10 S 543626 4178523</v>
      </c>
    </row>
    <row r="1183" spans="5:41" x14ac:dyDescent="0.25">
      <c r="E1183" s="53">
        <v>37.795290000000001</v>
      </c>
      <c r="F1183" s="53">
        <v>-122.408916</v>
      </c>
      <c r="G1183" s="52">
        <f t="shared" si="776"/>
        <v>-2.1364386179971673</v>
      </c>
      <c r="H1183" s="52">
        <f t="shared" si="777"/>
        <v>0.65965225224608759</v>
      </c>
      <c r="I1183" s="52">
        <f t="shared" si="778"/>
        <v>10</v>
      </c>
      <c r="J1183" s="52">
        <f t="shared" si="779"/>
        <v>-123</v>
      </c>
      <c r="K1183" s="52">
        <f t="shared" si="780"/>
        <v>1.0316361955858167E-2</v>
      </c>
      <c r="L1183" s="52">
        <f t="shared" si="781"/>
        <v>8.1519002619572355E-3</v>
      </c>
      <c r="M1183" s="52">
        <f t="shared" si="782"/>
        <v>8.1520808431986801E-3</v>
      </c>
      <c r="N1183" s="52">
        <f t="shared" si="783"/>
        <v>2.5770467989127965E-5</v>
      </c>
      <c r="O1183" s="52">
        <f t="shared" si="761"/>
        <v>6383615.7817601534</v>
      </c>
      <c r="P1183" s="52">
        <f t="shared" si="762"/>
        <v>1.3983452363177313E-7</v>
      </c>
      <c r="Q1183" s="52">
        <f t="shared" si="784"/>
        <v>0.96854226092988471</v>
      </c>
      <c r="R1183" s="52">
        <f t="shared" si="785"/>
        <v>0.60478157927545584</v>
      </c>
      <c r="S1183" s="52">
        <f t="shared" si="786"/>
        <v>1.14392338271103</v>
      </c>
      <c r="T1183" s="52">
        <f t="shared" si="787"/>
        <v>1.0091379318521365</v>
      </c>
      <c r="U1183" s="52">
        <f t="shared" si="788"/>
        <v>1.8077767111296807</v>
      </c>
      <c r="V1183" s="52">
        <f t="shared" si="794"/>
        <v>5.0546225567071803E-3</v>
      </c>
      <c r="W1183" s="52">
        <f t="shared" si="789"/>
        <v>4.2582015317955055E-5</v>
      </c>
      <c r="X1183" s="52">
        <f t="shared" si="790"/>
        <v>1.6740578955036711E-7</v>
      </c>
      <c r="Y1183" s="52">
        <f t="shared" si="763"/>
        <v>4183102.4029150293</v>
      </c>
      <c r="Z1183" s="38" t="str">
        <f t="shared" si="791"/>
        <v>S</v>
      </c>
      <c r="AA1183" s="38" t="str">
        <f t="shared" si="792"/>
        <v>S</v>
      </c>
      <c r="AB1183" s="38" t="str">
        <f t="shared" si="793"/>
        <v>U</v>
      </c>
      <c r="AC1183" s="50">
        <f t="shared" si="795"/>
        <v>552039.75435047899</v>
      </c>
      <c r="AD1183" s="50">
        <f t="shared" si="764"/>
        <v>4183266.9117041919</v>
      </c>
      <c r="AE1183" s="51">
        <f t="shared" si="765"/>
        <v>10</v>
      </c>
      <c r="AF1183" s="51" t="str">
        <f t="shared" si="766"/>
        <v>S</v>
      </c>
      <c r="AG1183" s="40">
        <f t="shared" si="767"/>
        <v>-122</v>
      </c>
      <c r="AH1183" s="41">
        <f t="shared" si="768"/>
        <v>-24</v>
      </c>
      <c r="AI1183" s="42">
        <f t="shared" si="769"/>
        <v>-32.097999999999999</v>
      </c>
      <c r="AJ1183" s="40">
        <f t="shared" si="770"/>
        <v>37</v>
      </c>
      <c r="AK1183" s="41">
        <f t="shared" si="771"/>
        <v>47</v>
      </c>
      <c r="AL1183" s="42">
        <f t="shared" si="772"/>
        <v>43.043999999999997</v>
      </c>
      <c r="AM1183" s="43" t="str">
        <f t="shared" si="773"/>
        <v>-37º -47' -43,044" S</v>
      </c>
      <c r="AN1183" s="43" t="str">
        <f t="shared" si="774"/>
        <v>122º 24' 32,098" W</v>
      </c>
      <c r="AO1183" s="43" t="str">
        <f t="shared" si="775"/>
        <v>10 S 552040 4183267</v>
      </c>
    </row>
    <row r="1184" spans="5:41" x14ac:dyDescent="0.25">
      <c r="E1184" s="53">
        <v>37.647399999999998</v>
      </c>
      <c r="F1184" s="53">
        <v>-122.493439</v>
      </c>
      <c r="G1184" s="52">
        <f t="shared" si="776"/>
        <v>-2.1379138226408303</v>
      </c>
      <c r="H1184" s="52">
        <f t="shared" si="777"/>
        <v>0.65707108481531318</v>
      </c>
      <c r="I1184" s="52">
        <f t="shared" si="778"/>
        <v>10</v>
      </c>
      <c r="J1184" s="52">
        <f t="shared" si="779"/>
        <v>-123</v>
      </c>
      <c r="K1184" s="52">
        <f t="shared" si="780"/>
        <v>8.841157312195147E-3</v>
      </c>
      <c r="L1184" s="52">
        <f t="shared" si="781"/>
        <v>7.0002010768452205E-3</v>
      </c>
      <c r="M1184" s="52">
        <f t="shared" si="782"/>
        <v>7.0003154233936283E-3</v>
      </c>
      <c r="N1184" s="52">
        <f t="shared" si="783"/>
        <v>1.890176781382813E-5</v>
      </c>
      <c r="O1184" s="52">
        <f t="shared" si="761"/>
        <v>6383562.2662523808</v>
      </c>
      <c r="P1184" s="52">
        <f t="shared" si="762"/>
        <v>1.0352537202935589E-7</v>
      </c>
      <c r="Q1184" s="52">
        <f t="shared" si="784"/>
        <v>0.96724471845177851</v>
      </c>
      <c r="R1184" s="52">
        <f t="shared" si="785"/>
        <v>0.60638783003638752</v>
      </c>
      <c r="S1184" s="52">
        <f t="shared" si="786"/>
        <v>1.1406934440412024</v>
      </c>
      <c r="T1184" s="52">
        <f t="shared" si="787"/>
        <v>1.0071170405399987</v>
      </c>
      <c r="U1184" s="52">
        <f t="shared" si="788"/>
        <v>1.805247866133439</v>
      </c>
      <c r="V1184" s="52">
        <f t="shared" si="794"/>
        <v>5.0546225567071803E-3</v>
      </c>
      <c r="W1184" s="52">
        <f t="shared" si="789"/>
        <v>4.2582015317955055E-5</v>
      </c>
      <c r="X1184" s="52">
        <f t="shared" si="790"/>
        <v>1.6740578955036711E-7</v>
      </c>
      <c r="Y1184" s="52">
        <f t="shared" si="763"/>
        <v>4166694.4786140369</v>
      </c>
      <c r="Z1184" s="38" t="str">
        <f t="shared" si="791"/>
        <v>S</v>
      </c>
      <c r="AA1184" s="38" t="str">
        <f t="shared" si="792"/>
        <v>S</v>
      </c>
      <c r="AB1184" s="38" t="str">
        <f t="shared" si="793"/>
        <v>U</v>
      </c>
      <c r="AC1184" s="50">
        <f t="shared" si="795"/>
        <v>544686.95093071787</v>
      </c>
      <c r="AD1184" s="50">
        <f t="shared" si="764"/>
        <v>4166815.13923831</v>
      </c>
      <c r="AE1184" s="51">
        <f t="shared" si="765"/>
        <v>10</v>
      </c>
      <c r="AF1184" s="51" t="str">
        <f t="shared" si="766"/>
        <v>S</v>
      </c>
      <c r="AG1184" s="40">
        <f t="shared" si="767"/>
        <v>-122</v>
      </c>
      <c r="AH1184" s="41">
        <f t="shared" si="768"/>
        <v>-29</v>
      </c>
      <c r="AI1184" s="42">
        <f t="shared" si="769"/>
        <v>-36.380000000000003</v>
      </c>
      <c r="AJ1184" s="40">
        <f t="shared" si="770"/>
        <v>37</v>
      </c>
      <c r="AK1184" s="41">
        <f t="shared" si="771"/>
        <v>38</v>
      </c>
      <c r="AL1184" s="42">
        <f t="shared" si="772"/>
        <v>50.64</v>
      </c>
      <c r="AM1184" s="43" t="str">
        <f t="shared" si="773"/>
        <v>-37º -38' -50,64" S</v>
      </c>
      <c r="AN1184" s="43" t="str">
        <f t="shared" si="774"/>
        <v>122º 29' 36,38" W</v>
      </c>
      <c r="AO1184" s="43" t="str">
        <f t="shared" si="775"/>
        <v>10 S 544687 4166815</v>
      </c>
    </row>
    <row r="1185" spans="5:41" x14ac:dyDescent="0.25">
      <c r="E1185" s="53">
        <v>37.796401977538999</v>
      </c>
      <c r="F1185" s="53">
        <v>-122.41722106934</v>
      </c>
      <c r="G1185" s="52">
        <f t="shared" si="776"/>
        <v>-2.1365835688017567</v>
      </c>
      <c r="H1185" s="52">
        <f t="shared" si="777"/>
        <v>0.65967165991535137</v>
      </c>
      <c r="I1185" s="52">
        <f t="shared" si="778"/>
        <v>10</v>
      </c>
      <c r="J1185" s="52">
        <f t="shared" si="779"/>
        <v>-123</v>
      </c>
      <c r="K1185" s="52">
        <f t="shared" si="780"/>
        <v>1.0171411151268739E-2</v>
      </c>
      <c r="L1185" s="52">
        <f t="shared" si="781"/>
        <v>8.0372443876627134E-3</v>
      </c>
      <c r="M1185" s="52">
        <f t="shared" si="782"/>
        <v>8.0374174557923863E-3</v>
      </c>
      <c r="N1185" s="52">
        <f t="shared" si="783"/>
        <v>2.5051608600445974E-5</v>
      </c>
      <c r="O1185" s="52">
        <f t="shared" si="761"/>
        <v>6383616.1844165158</v>
      </c>
      <c r="P1185" s="52">
        <f t="shared" si="762"/>
        <v>1.3592440141940491E-7</v>
      </c>
      <c r="Q1185" s="52">
        <f t="shared" si="784"/>
        <v>0.96855191936343255</v>
      </c>
      <c r="R1185" s="52">
        <f t="shared" si="785"/>
        <v>0.60476940413419078</v>
      </c>
      <c r="S1185" s="52">
        <f t="shared" si="786"/>
        <v>1.1439476195970677</v>
      </c>
      <c r="T1185" s="52">
        <f t="shared" si="787"/>
        <v>1.0091530657313486</v>
      </c>
      <c r="U1185" s="52">
        <f t="shared" si="788"/>
        <v>1.8077956107770747</v>
      </c>
      <c r="V1185" s="52">
        <f t="shared" si="794"/>
        <v>5.0546225567071803E-3</v>
      </c>
      <c r="W1185" s="52">
        <f t="shared" si="789"/>
        <v>4.2582015317955055E-5</v>
      </c>
      <c r="X1185" s="52">
        <f t="shared" si="790"/>
        <v>1.6740578955036711E-7</v>
      </c>
      <c r="Y1185" s="52">
        <f t="shared" si="763"/>
        <v>4183225.7748434651</v>
      </c>
      <c r="Z1185" s="38" t="str">
        <f t="shared" si="791"/>
        <v>S</v>
      </c>
      <c r="AA1185" s="38" t="str">
        <f t="shared" si="792"/>
        <v>S</v>
      </c>
      <c r="AB1185" s="38" t="str">
        <f t="shared" si="793"/>
        <v>U</v>
      </c>
      <c r="AC1185" s="50">
        <f t="shared" si="795"/>
        <v>551307.79047636827</v>
      </c>
      <c r="AD1185" s="50">
        <f t="shared" si="764"/>
        <v>4183385.6947193095</v>
      </c>
      <c r="AE1185" s="51">
        <f t="shared" si="765"/>
        <v>10</v>
      </c>
      <c r="AF1185" s="51" t="str">
        <f t="shared" si="766"/>
        <v>S</v>
      </c>
      <c r="AG1185" s="40">
        <f t="shared" si="767"/>
        <v>-122</v>
      </c>
      <c r="AH1185" s="41">
        <f t="shared" si="768"/>
        <v>-25</v>
      </c>
      <c r="AI1185" s="42">
        <f t="shared" si="769"/>
        <v>-1.996</v>
      </c>
      <c r="AJ1185" s="40">
        <f t="shared" si="770"/>
        <v>37</v>
      </c>
      <c r="AK1185" s="41">
        <f t="shared" si="771"/>
        <v>47</v>
      </c>
      <c r="AL1185" s="42">
        <f t="shared" si="772"/>
        <v>47.046999999999997</v>
      </c>
      <c r="AM1185" s="43" t="str">
        <f t="shared" si="773"/>
        <v>-37º -47' -47,047" S</v>
      </c>
      <c r="AN1185" s="43" t="str">
        <f t="shared" si="774"/>
        <v>122º 25' 1,996" W</v>
      </c>
      <c r="AO1185" s="43" t="str">
        <f t="shared" si="775"/>
        <v>10 S 551308 4183386</v>
      </c>
    </row>
    <row r="1186" spans="5:41" x14ac:dyDescent="0.25">
      <c r="E1186" s="53">
        <v>37.735703000000001</v>
      </c>
      <c r="F1186" s="53">
        <v>-122.39003</v>
      </c>
      <c r="G1186" s="52">
        <f t="shared" si="776"/>
        <v>-2.1361089951146353</v>
      </c>
      <c r="H1186" s="52">
        <f t="shared" si="777"/>
        <v>0.65861226290470176</v>
      </c>
      <c r="I1186" s="52">
        <f t="shared" si="778"/>
        <v>10</v>
      </c>
      <c r="J1186" s="52">
        <f t="shared" si="779"/>
        <v>-123</v>
      </c>
      <c r="K1186" s="52">
        <f t="shared" si="780"/>
        <v>1.0645984838390188E-2</v>
      </c>
      <c r="L1186" s="52">
        <f t="shared" si="781"/>
        <v>8.4191362653696991E-3</v>
      </c>
      <c r="M1186" s="52">
        <f t="shared" si="782"/>
        <v>8.419335195163271E-3</v>
      </c>
      <c r="N1186" s="52">
        <f t="shared" si="783"/>
        <v>2.7428904795678832E-5</v>
      </c>
      <c r="O1186" s="52">
        <f t="shared" si="761"/>
        <v>6383594.2108092923</v>
      </c>
      <c r="P1186" s="52">
        <f t="shared" si="762"/>
        <v>1.4939390195603429E-7</v>
      </c>
      <c r="Q1186" s="52">
        <f t="shared" si="784"/>
        <v>0.96802256531351949</v>
      </c>
      <c r="R1186" s="52">
        <f t="shared" si="785"/>
        <v>0.60543187092208017</v>
      </c>
      <c r="S1186" s="52">
        <f t="shared" si="786"/>
        <v>1.1426235455614615</v>
      </c>
      <c r="T1186" s="52">
        <f t="shared" si="787"/>
        <v>1.0083256269016163</v>
      </c>
      <c r="U1186" s="52">
        <f t="shared" si="788"/>
        <v>1.806761446293411</v>
      </c>
      <c r="V1186" s="52">
        <f t="shared" si="794"/>
        <v>5.0546225567071803E-3</v>
      </c>
      <c r="W1186" s="52">
        <f t="shared" si="789"/>
        <v>4.2582015317955055E-5</v>
      </c>
      <c r="X1186" s="52">
        <f t="shared" si="790"/>
        <v>1.6740578955036711E-7</v>
      </c>
      <c r="Y1186" s="52">
        <f t="shared" si="763"/>
        <v>4176491.3654781934</v>
      </c>
      <c r="Z1186" s="38" t="str">
        <f t="shared" si="791"/>
        <v>S</v>
      </c>
      <c r="AA1186" s="38" t="str">
        <f t="shared" si="792"/>
        <v>S</v>
      </c>
      <c r="AB1186" s="38" t="str">
        <f t="shared" si="793"/>
        <v>U</v>
      </c>
      <c r="AC1186" s="50">
        <f t="shared" si="795"/>
        <v>553745.62208712974</v>
      </c>
      <c r="AD1186" s="50">
        <f t="shared" si="764"/>
        <v>4176666.4605022143</v>
      </c>
      <c r="AE1186" s="51">
        <f t="shared" si="765"/>
        <v>10</v>
      </c>
      <c r="AF1186" s="51" t="str">
        <f t="shared" si="766"/>
        <v>S</v>
      </c>
      <c r="AG1186" s="40">
        <f t="shared" si="767"/>
        <v>-122</v>
      </c>
      <c r="AH1186" s="41">
        <f t="shared" si="768"/>
        <v>-23</v>
      </c>
      <c r="AI1186" s="42">
        <f t="shared" si="769"/>
        <v>-24.108000000000001</v>
      </c>
      <c r="AJ1186" s="40">
        <f t="shared" si="770"/>
        <v>37</v>
      </c>
      <c r="AK1186" s="41">
        <f t="shared" si="771"/>
        <v>44</v>
      </c>
      <c r="AL1186" s="42">
        <f t="shared" si="772"/>
        <v>8.5310000000000006</v>
      </c>
      <c r="AM1186" s="43" t="str">
        <f t="shared" si="773"/>
        <v>-37º -44' -8,531" S</v>
      </c>
      <c r="AN1186" s="43" t="str">
        <f t="shared" si="774"/>
        <v>122º 23' 24,108" W</v>
      </c>
      <c r="AO1186" s="43" t="str">
        <f t="shared" si="775"/>
        <v>10 S 553746 4176666</v>
      </c>
    </row>
    <row r="1187" spans="5:41" x14ac:dyDescent="0.25">
      <c r="E1187" s="53">
        <v>37.659418000000002</v>
      </c>
      <c r="F1187" s="53">
        <v>-122.46047900000001</v>
      </c>
      <c r="G1187" s="52">
        <f t="shared" si="776"/>
        <v>-2.137338562119373</v>
      </c>
      <c r="H1187" s="52">
        <f t="shared" si="777"/>
        <v>0.65728083848481789</v>
      </c>
      <c r="I1187" s="52">
        <f t="shared" si="778"/>
        <v>10</v>
      </c>
      <c r="J1187" s="52">
        <f t="shared" si="779"/>
        <v>-123</v>
      </c>
      <c r="K1187" s="52">
        <f t="shared" si="780"/>
        <v>9.4164178336524351E-3</v>
      </c>
      <c r="L1187" s="52">
        <f t="shared" si="781"/>
        <v>7.4544579629673025E-3</v>
      </c>
      <c r="M1187" s="52">
        <f t="shared" si="782"/>
        <v>7.4545960463557508E-3</v>
      </c>
      <c r="N1187" s="52">
        <f t="shared" si="783"/>
        <v>2.1443933381326552E-5</v>
      </c>
      <c r="O1187" s="52">
        <f t="shared" si="761"/>
        <v>6383566.6123527437</v>
      </c>
      <c r="P1187" s="52">
        <f t="shared" si="762"/>
        <v>1.1735976609010124E-7</v>
      </c>
      <c r="Q1187" s="52">
        <f t="shared" si="784"/>
        <v>0.967351123484396</v>
      </c>
      <c r="R1187" s="52">
        <f t="shared" si="785"/>
        <v>0.60625826776354796</v>
      </c>
      <c r="S1187" s="52">
        <f t="shared" si="786"/>
        <v>1.1409564002270158</v>
      </c>
      <c r="T1187" s="52">
        <f t="shared" si="787"/>
        <v>1.0072818671111488</v>
      </c>
      <c r="U1187" s="52">
        <f t="shared" si="788"/>
        <v>1.8054544997877129</v>
      </c>
      <c r="V1187" s="52">
        <f t="shared" si="794"/>
        <v>5.0546225567071803E-3</v>
      </c>
      <c r="W1187" s="52">
        <f t="shared" si="789"/>
        <v>4.2582015317955055E-5</v>
      </c>
      <c r="X1187" s="52">
        <f t="shared" si="790"/>
        <v>1.6740578955036711E-7</v>
      </c>
      <c r="Y1187" s="52">
        <f t="shared" si="763"/>
        <v>4168027.8220215277</v>
      </c>
      <c r="Z1187" s="38" t="str">
        <f t="shared" si="791"/>
        <v>S</v>
      </c>
      <c r="AA1187" s="38" t="str">
        <f t="shared" si="792"/>
        <v>S</v>
      </c>
      <c r="AB1187" s="38" t="str">
        <f t="shared" si="793"/>
        <v>U</v>
      </c>
      <c r="AC1187" s="50">
        <f t="shared" si="795"/>
        <v>547586.91229168954</v>
      </c>
      <c r="AD1187" s="50">
        <f t="shared" si="764"/>
        <v>4168164.7108147633</v>
      </c>
      <c r="AE1187" s="51">
        <f t="shared" si="765"/>
        <v>10</v>
      </c>
      <c r="AF1187" s="51" t="str">
        <f t="shared" si="766"/>
        <v>S</v>
      </c>
      <c r="AG1187" s="40">
        <f t="shared" si="767"/>
        <v>-122</v>
      </c>
      <c r="AH1187" s="41">
        <f t="shared" si="768"/>
        <v>-27</v>
      </c>
      <c r="AI1187" s="42">
        <f t="shared" si="769"/>
        <v>-37.723999999999997</v>
      </c>
      <c r="AJ1187" s="40">
        <f t="shared" si="770"/>
        <v>37</v>
      </c>
      <c r="AK1187" s="41">
        <f t="shared" si="771"/>
        <v>39</v>
      </c>
      <c r="AL1187" s="42">
        <f t="shared" si="772"/>
        <v>33.905000000000001</v>
      </c>
      <c r="AM1187" s="43" t="str">
        <f t="shared" si="773"/>
        <v>-37º -39' -33,905" S</v>
      </c>
      <c r="AN1187" s="43" t="str">
        <f t="shared" si="774"/>
        <v>122º 27' 37,724" W</v>
      </c>
      <c r="AO1187" s="43" t="str">
        <f t="shared" si="775"/>
        <v>10 S 547587 4168165</v>
      </c>
    </row>
    <row r="1188" spans="5:41" x14ac:dyDescent="0.25">
      <c r="E1188" s="53">
        <v>37.802208</v>
      </c>
      <c r="F1188" s="53">
        <v>-122.41067700000001</v>
      </c>
      <c r="G1188" s="52">
        <f t="shared" si="776"/>
        <v>-2.1364693532452952</v>
      </c>
      <c r="H1188" s="52">
        <f t="shared" si="777"/>
        <v>0.65977299412374057</v>
      </c>
      <c r="I1188" s="52">
        <f t="shared" si="778"/>
        <v>10</v>
      </c>
      <c r="J1188" s="52">
        <f t="shared" si="779"/>
        <v>-123</v>
      </c>
      <c r="K1188" s="52">
        <f t="shared" si="780"/>
        <v>1.0285626707730255E-2</v>
      </c>
      <c r="L1188" s="52">
        <f t="shared" si="781"/>
        <v>8.1268532536318654E-3</v>
      </c>
      <c r="M1188" s="52">
        <f t="shared" si="782"/>
        <v>8.1270321754114295E-3</v>
      </c>
      <c r="N1188" s="52">
        <f t="shared" si="783"/>
        <v>2.5618727055420898E-5</v>
      </c>
      <c r="O1188" s="52">
        <f t="shared" si="761"/>
        <v>6383618.2868922222</v>
      </c>
      <c r="P1188" s="52">
        <f t="shared" si="762"/>
        <v>1.3895048406159832E-7</v>
      </c>
      <c r="Q1188" s="52">
        <f t="shared" si="784"/>
        <v>0.96860232571139138</v>
      </c>
      <c r="R1188" s="52">
        <f t="shared" si="785"/>
        <v>0.60470580983385558</v>
      </c>
      <c r="S1188" s="52">
        <f t="shared" si="786"/>
        <v>1.1440741569794364</v>
      </c>
      <c r="T1188" s="52">
        <f t="shared" si="787"/>
        <v>1.0092320701930411</v>
      </c>
      <c r="U1188" s="52">
        <f t="shared" si="788"/>
        <v>1.807894264706267</v>
      </c>
      <c r="V1188" s="52">
        <f t="shared" si="794"/>
        <v>5.0546225567071803E-3</v>
      </c>
      <c r="W1188" s="52">
        <f t="shared" si="789"/>
        <v>4.2582015317955055E-5</v>
      </c>
      <c r="X1188" s="52">
        <f t="shared" si="790"/>
        <v>1.6740578955036711E-7</v>
      </c>
      <c r="Y1188" s="52">
        <f t="shared" si="763"/>
        <v>4183869.943078958</v>
      </c>
      <c r="Z1188" s="38" t="str">
        <f t="shared" si="791"/>
        <v>S</v>
      </c>
      <c r="AA1188" s="38" t="str">
        <f t="shared" si="792"/>
        <v>S</v>
      </c>
      <c r="AB1188" s="38" t="str">
        <f t="shared" si="793"/>
        <v>U</v>
      </c>
      <c r="AC1188" s="50">
        <f t="shared" si="795"/>
        <v>551879.87361602893</v>
      </c>
      <c r="AD1188" s="50">
        <f t="shared" si="764"/>
        <v>4184033.4832762</v>
      </c>
      <c r="AE1188" s="51">
        <f t="shared" si="765"/>
        <v>10</v>
      </c>
      <c r="AF1188" s="51" t="str">
        <f t="shared" si="766"/>
        <v>S</v>
      </c>
      <c r="AG1188" s="40">
        <f t="shared" si="767"/>
        <v>-122</v>
      </c>
      <c r="AH1188" s="41">
        <f t="shared" si="768"/>
        <v>-24</v>
      </c>
      <c r="AI1188" s="42">
        <f t="shared" si="769"/>
        <v>-38.436999999999998</v>
      </c>
      <c r="AJ1188" s="40">
        <f t="shared" si="770"/>
        <v>37</v>
      </c>
      <c r="AK1188" s="41">
        <f t="shared" si="771"/>
        <v>48</v>
      </c>
      <c r="AL1188" s="42">
        <f t="shared" si="772"/>
        <v>7.9489999999999998</v>
      </c>
      <c r="AM1188" s="43" t="str">
        <f t="shared" si="773"/>
        <v>-37º -48' -7,949" S</v>
      </c>
      <c r="AN1188" s="43" t="str">
        <f t="shared" si="774"/>
        <v>122º 24' 38,437" W</v>
      </c>
      <c r="AO1188" s="43" t="str">
        <f t="shared" si="775"/>
        <v>10 S 551880 4184033</v>
      </c>
    </row>
    <row r="1189" spans="5:41" x14ac:dyDescent="0.25">
      <c r="E1189" s="53">
        <v>37.717438000000001</v>
      </c>
      <c r="F1189" s="53">
        <v>-122.38906900000001</v>
      </c>
      <c r="G1189" s="52">
        <f t="shared" si="776"/>
        <v>-2.1360922225005239</v>
      </c>
      <c r="H1189" s="52">
        <f t="shared" si="777"/>
        <v>0.65829347851682496</v>
      </c>
      <c r="I1189" s="52">
        <f t="shared" si="778"/>
        <v>10</v>
      </c>
      <c r="J1189" s="52">
        <f t="shared" si="779"/>
        <v>-123</v>
      </c>
      <c r="K1189" s="52">
        <f t="shared" si="780"/>
        <v>1.0662757452501559E-2</v>
      </c>
      <c r="L1189" s="52">
        <f t="shared" si="781"/>
        <v>8.434479867233946E-3</v>
      </c>
      <c r="M1189" s="52">
        <f t="shared" si="782"/>
        <v>8.4346798866713011E-3</v>
      </c>
      <c r="N1189" s="52">
        <f t="shared" si="783"/>
        <v>2.7510851548062654E-5</v>
      </c>
      <c r="O1189" s="52">
        <f t="shared" si="761"/>
        <v>6383587.6011063596</v>
      </c>
      <c r="P1189" s="52">
        <f t="shared" si="762"/>
        <v>1.5001292942487365E-7</v>
      </c>
      <c r="Q1189" s="52">
        <f t="shared" si="784"/>
        <v>0.96786242607415474</v>
      </c>
      <c r="R1189" s="52">
        <f t="shared" si="785"/>
        <v>0.60563036322352193</v>
      </c>
      <c r="S1189" s="52">
        <f t="shared" si="786"/>
        <v>1.1422246915539023</v>
      </c>
      <c r="T1189" s="52">
        <f t="shared" si="787"/>
        <v>1.0080761094713071</v>
      </c>
      <c r="U1189" s="52">
        <f t="shared" si="788"/>
        <v>1.806449257130909</v>
      </c>
      <c r="V1189" s="52">
        <f t="shared" si="794"/>
        <v>5.0546225567071803E-3</v>
      </c>
      <c r="W1189" s="52">
        <f t="shared" si="789"/>
        <v>4.2582015317955055E-5</v>
      </c>
      <c r="X1189" s="52">
        <f t="shared" si="790"/>
        <v>1.6740578955036711E-7</v>
      </c>
      <c r="Y1189" s="52">
        <f t="shared" si="763"/>
        <v>4174464.9201252018</v>
      </c>
      <c r="Z1189" s="38" t="str">
        <f t="shared" si="791"/>
        <v>S</v>
      </c>
      <c r="AA1189" s="38" t="str">
        <f t="shared" si="792"/>
        <v>S</v>
      </c>
      <c r="AB1189" s="38" t="str">
        <f t="shared" si="793"/>
        <v>U</v>
      </c>
      <c r="AC1189" s="50">
        <f t="shared" si="795"/>
        <v>553843.520636264</v>
      </c>
      <c r="AD1189" s="50">
        <f t="shared" si="764"/>
        <v>4174640.538082385</v>
      </c>
      <c r="AE1189" s="51">
        <f t="shared" si="765"/>
        <v>10</v>
      </c>
      <c r="AF1189" s="51" t="str">
        <f t="shared" si="766"/>
        <v>S</v>
      </c>
      <c r="AG1189" s="40">
        <f t="shared" si="767"/>
        <v>-122</v>
      </c>
      <c r="AH1189" s="41">
        <f t="shared" si="768"/>
        <v>-23</v>
      </c>
      <c r="AI1189" s="42">
        <f t="shared" si="769"/>
        <v>-20.648</v>
      </c>
      <c r="AJ1189" s="40">
        <f t="shared" si="770"/>
        <v>37</v>
      </c>
      <c r="AK1189" s="41">
        <f t="shared" si="771"/>
        <v>43</v>
      </c>
      <c r="AL1189" s="42">
        <f t="shared" si="772"/>
        <v>2.7770000000000001</v>
      </c>
      <c r="AM1189" s="43" t="str">
        <f t="shared" si="773"/>
        <v>-37º -43' -2,777" S</v>
      </c>
      <c r="AN1189" s="43" t="str">
        <f t="shared" si="774"/>
        <v>122º 23' 20,648" W</v>
      </c>
      <c r="AO1189" s="43" t="str">
        <f t="shared" si="775"/>
        <v>10 S 553844 4174641</v>
      </c>
    </row>
    <row r="1190" spans="5:41" x14ac:dyDescent="0.25">
      <c r="E1190" s="53">
        <v>37.731032999999996</v>
      </c>
      <c r="F1190" s="53">
        <v>-122.40046700000001</v>
      </c>
      <c r="G1190" s="52">
        <f t="shared" si="776"/>
        <v>-2.1362911551286663</v>
      </c>
      <c r="H1190" s="52">
        <f t="shared" si="777"/>
        <v>0.65853075602863353</v>
      </c>
      <c r="I1190" s="52">
        <f t="shared" si="778"/>
        <v>10</v>
      </c>
      <c r="J1190" s="52">
        <f t="shared" si="779"/>
        <v>-123</v>
      </c>
      <c r="K1190" s="52">
        <f t="shared" si="780"/>
        <v>1.0463824824359147E-2</v>
      </c>
      <c r="L1190" s="52">
        <f t="shared" si="781"/>
        <v>8.2756063814657058E-3</v>
      </c>
      <c r="M1190" s="52">
        <f t="shared" si="782"/>
        <v>8.2757953093534863E-3</v>
      </c>
      <c r="N1190" s="52">
        <f t="shared" si="783"/>
        <v>2.6497137978420682E-5</v>
      </c>
      <c r="O1190" s="52">
        <f t="shared" si="761"/>
        <v>6383592.5207327222</v>
      </c>
      <c r="P1190" s="52">
        <f t="shared" si="762"/>
        <v>1.4436154927176534E-7</v>
      </c>
      <c r="Q1190" s="52">
        <f t="shared" si="784"/>
        <v>0.96798165831074967</v>
      </c>
      <c r="R1190" s="52">
        <f t="shared" si="785"/>
        <v>0.60548265900988552</v>
      </c>
      <c r="S1190" s="52">
        <f t="shared" si="786"/>
        <v>1.1425215851840083</v>
      </c>
      <c r="T1190" s="52">
        <f t="shared" si="787"/>
        <v>1.0082618536404775</v>
      </c>
      <c r="U1190" s="52">
        <f t="shared" si="788"/>
        <v>1.806681669640102</v>
      </c>
      <c r="V1190" s="52">
        <f t="shared" si="794"/>
        <v>5.0546225567071803E-3</v>
      </c>
      <c r="W1190" s="52">
        <f t="shared" si="789"/>
        <v>4.2582015317955055E-5</v>
      </c>
      <c r="X1190" s="52">
        <f t="shared" si="790"/>
        <v>1.6740578955036711E-7</v>
      </c>
      <c r="Y1190" s="52">
        <f t="shared" si="763"/>
        <v>4175973.2427988225</v>
      </c>
      <c r="Z1190" s="38" t="str">
        <f t="shared" si="791"/>
        <v>S</v>
      </c>
      <c r="AA1190" s="38" t="str">
        <f t="shared" si="792"/>
        <v>S</v>
      </c>
      <c r="AB1190" s="38" t="str">
        <f t="shared" si="793"/>
        <v>U</v>
      </c>
      <c r="AC1190" s="50">
        <f t="shared" si="795"/>
        <v>552829.30758207734</v>
      </c>
      <c r="AD1190" s="50">
        <f t="shared" si="764"/>
        <v>4176142.3897550604</v>
      </c>
      <c r="AE1190" s="51">
        <f t="shared" si="765"/>
        <v>10</v>
      </c>
      <c r="AF1190" s="51" t="str">
        <f t="shared" si="766"/>
        <v>S</v>
      </c>
      <c r="AG1190" s="40">
        <f t="shared" si="767"/>
        <v>-122</v>
      </c>
      <c r="AH1190" s="41">
        <f t="shared" si="768"/>
        <v>-24</v>
      </c>
      <c r="AI1190" s="42">
        <f t="shared" si="769"/>
        <v>-1.681</v>
      </c>
      <c r="AJ1190" s="40">
        <f t="shared" si="770"/>
        <v>37</v>
      </c>
      <c r="AK1190" s="41">
        <f t="shared" si="771"/>
        <v>43</v>
      </c>
      <c r="AL1190" s="42">
        <f t="shared" si="772"/>
        <v>51.719000000000001</v>
      </c>
      <c r="AM1190" s="43" t="str">
        <f t="shared" si="773"/>
        <v>-37º -43' -51,719" S</v>
      </c>
      <c r="AN1190" s="43" t="str">
        <f t="shared" si="774"/>
        <v>122º 24' 1,681" W</v>
      </c>
      <c r="AO1190" s="43" t="str">
        <f t="shared" si="775"/>
        <v>10 S 552829 4176142</v>
      </c>
    </row>
    <row r="1191" spans="5:41" x14ac:dyDescent="0.25">
      <c r="E1191" s="53">
        <v>37.786788999999999</v>
      </c>
      <c r="F1191" s="53">
        <v>-122.408295</v>
      </c>
      <c r="G1191" s="52">
        <f t="shared" si="776"/>
        <v>-2.1364277795025122</v>
      </c>
      <c r="H1191" s="52">
        <f t="shared" si="777"/>
        <v>0.65950388180637565</v>
      </c>
      <c r="I1191" s="52">
        <f t="shared" si="778"/>
        <v>10</v>
      </c>
      <c r="J1191" s="52">
        <f t="shared" si="779"/>
        <v>-123</v>
      </c>
      <c r="K1191" s="52">
        <f t="shared" si="780"/>
        <v>1.0327200450513274E-2</v>
      </c>
      <c r="L1191" s="52">
        <f t="shared" si="781"/>
        <v>8.1614033642293075E-3</v>
      </c>
      <c r="M1191" s="52">
        <f t="shared" si="782"/>
        <v>8.1615845777634789E-3</v>
      </c>
      <c r="N1191" s="52">
        <f t="shared" si="783"/>
        <v>2.5822677422793205E-5</v>
      </c>
      <c r="O1191" s="52">
        <f t="shared" si="761"/>
        <v>6383612.7036122428</v>
      </c>
      <c r="P1191" s="52">
        <f t="shared" si="762"/>
        <v>1.4019300809493764E-7</v>
      </c>
      <c r="Q1191" s="52">
        <f t="shared" si="784"/>
        <v>0.96846837457914448</v>
      </c>
      <c r="R1191" s="52">
        <f t="shared" si="785"/>
        <v>0.60487460936633652</v>
      </c>
      <c r="S1191" s="52">
        <f t="shared" si="786"/>
        <v>1.143738069095948</v>
      </c>
      <c r="T1191" s="52">
        <f t="shared" si="787"/>
        <v>1.009022204163545</v>
      </c>
      <c r="U1191" s="52">
        <f t="shared" si="788"/>
        <v>1.8076321680753573</v>
      </c>
      <c r="V1191" s="52">
        <f t="shared" si="794"/>
        <v>5.0546225567071803E-3</v>
      </c>
      <c r="W1191" s="52">
        <f t="shared" si="789"/>
        <v>4.2582015317955055E-5</v>
      </c>
      <c r="X1191" s="52">
        <f t="shared" si="790"/>
        <v>1.6740578955036711E-7</v>
      </c>
      <c r="Y1191" s="52">
        <f t="shared" si="763"/>
        <v>4182159.2328697401</v>
      </c>
      <c r="Z1191" s="38" t="str">
        <f t="shared" si="791"/>
        <v>S</v>
      </c>
      <c r="AA1191" s="38" t="str">
        <f t="shared" si="792"/>
        <v>S</v>
      </c>
      <c r="AB1191" s="38" t="str">
        <f t="shared" si="793"/>
        <v>U</v>
      </c>
      <c r="AC1191" s="50">
        <f t="shared" si="795"/>
        <v>552100.39742692036</v>
      </c>
      <c r="AD1191" s="50">
        <f t="shared" si="764"/>
        <v>4182324.0748644872</v>
      </c>
      <c r="AE1191" s="51">
        <f t="shared" si="765"/>
        <v>10</v>
      </c>
      <c r="AF1191" s="51" t="str">
        <f t="shared" si="766"/>
        <v>S</v>
      </c>
      <c r="AG1191" s="40">
        <f t="shared" si="767"/>
        <v>-122</v>
      </c>
      <c r="AH1191" s="41">
        <f t="shared" si="768"/>
        <v>-24</v>
      </c>
      <c r="AI1191" s="42">
        <f t="shared" si="769"/>
        <v>-29.861999999999998</v>
      </c>
      <c r="AJ1191" s="40">
        <f t="shared" si="770"/>
        <v>37</v>
      </c>
      <c r="AK1191" s="41">
        <f t="shared" si="771"/>
        <v>47</v>
      </c>
      <c r="AL1191" s="42">
        <f t="shared" si="772"/>
        <v>12.44</v>
      </c>
      <c r="AM1191" s="43" t="str">
        <f t="shared" si="773"/>
        <v>-37º -47' -12,44" S</v>
      </c>
      <c r="AN1191" s="43" t="str">
        <f t="shared" si="774"/>
        <v>122º 24' 29,862" W</v>
      </c>
      <c r="AO1191" s="43" t="str">
        <f t="shared" si="775"/>
        <v>10 S 552100 4182324</v>
      </c>
    </row>
    <row r="1192" spans="5:41" x14ac:dyDescent="0.25">
      <c r="E1192" s="53">
        <v>37.78678894043</v>
      </c>
      <c r="F1192" s="53">
        <v>-122.40760803223</v>
      </c>
      <c r="G1192" s="52">
        <f t="shared" si="776"/>
        <v>-2.1364157896530709</v>
      </c>
      <c r="H1192" s="52">
        <f t="shared" si="777"/>
        <v>0.65950388076668298</v>
      </c>
      <c r="I1192" s="52">
        <f t="shared" si="778"/>
        <v>10</v>
      </c>
      <c r="J1192" s="52">
        <f t="shared" si="779"/>
        <v>-123</v>
      </c>
      <c r="K1192" s="52">
        <f t="shared" si="780"/>
        <v>1.0339190299954559E-2</v>
      </c>
      <c r="L1192" s="52">
        <f t="shared" si="781"/>
        <v>8.1708783987485909E-3</v>
      </c>
      <c r="M1192" s="52">
        <f t="shared" si="782"/>
        <v>8.1710602441758488E-3</v>
      </c>
      <c r="N1192" s="52">
        <f t="shared" si="783"/>
        <v>2.5882673789556776E-5</v>
      </c>
      <c r="O1192" s="52">
        <f t="shared" si="761"/>
        <v>6383612.7035906734</v>
      </c>
      <c r="P1192" s="52">
        <f t="shared" si="762"/>
        <v>1.4051872775007471E-7</v>
      </c>
      <c r="Q1192" s="52">
        <f t="shared" si="784"/>
        <v>0.96846837406109365</v>
      </c>
      <c r="R1192" s="52">
        <f t="shared" si="785"/>
        <v>0.60487461001793841</v>
      </c>
      <c r="S1192" s="52">
        <f t="shared" si="786"/>
        <v>1.1437380677972298</v>
      </c>
      <c r="T1192" s="52">
        <f t="shared" si="787"/>
        <v>1.0090222033524068</v>
      </c>
      <c r="U1192" s="52">
        <f t="shared" si="788"/>
        <v>1.8076321670621349</v>
      </c>
      <c r="V1192" s="52">
        <f t="shared" si="794"/>
        <v>5.0546225567071803E-3</v>
      </c>
      <c r="W1192" s="52">
        <f t="shared" si="789"/>
        <v>4.2582015317955055E-5</v>
      </c>
      <c r="X1192" s="52">
        <f t="shared" si="790"/>
        <v>1.6740578955036711E-7</v>
      </c>
      <c r="Y1192" s="52">
        <f t="shared" si="763"/>
        <v>4182159.2262605648</v>
      </c>
      <c r="Z1192" s="38" t="str">
        <f t="shared" si="791"/>
        <v>S</v>
      </c>
      <c r="AA1192" s="38" t="str">
        <f t="shared" si="792"/>
        <v>S</v>
      </c>
      <c r="AB1192" s="38" t="str">
        <f t="shared" si="793"/>
        <v>U</v>
      </c>
      <c r="AC1192" s="50">
        <f t="shared" si="795"/>
        <v>552160.88641971932</v>
      </c>
      <c r="AD1192" s="50">
        <f t="shared" si="764"/>
        <v>4182324.451248988</v>
      </c>
      <c r="AE1192" s="51">
        <f t="shared" si="765"/>
        <v>10</v>
      </c>
      <c r="AF1192" s="51" t="str">
        <f t="shared" si="766"/>
        <v>S</v>
      </c>
      <c r="AG1192" s="40">
        <f t="shared" si="767"/>
        <v>-122</v>
      </c>
      <c r="AH1192" s="41">
        <f t="shared" si="768"/>
        <v>-24</v>
      </c>
      <c r="AI1192" s="42">
        <f t="shared" si="769"/>
        <v>-27.388999999999999</v>
      </c>
      <c r="AJ1192" s="40">
        <f t="shared" si="770"/>
        <v>37</v>
      </c>
      <c r="AK1192" s="41">
        <f t="shared" si="771"/>
        <v>47</v>
      </c>
      <c r="AL1192" s="42">
        <f t="shared" si="772"/>
        <v>12.44</v>
      </c>
      <c r="AM1192" s="43" t="str">
        <f t="shared" si="773"/>
        <v>-37º -47' -12,44" S</v>
      </c>
      <c r="AN1192" s="43" t="str">
        <f t="shared" si="774"/>
        <v>122º 24' 27,389" W</v>
      </c>
      <c r="AO1192" s="43" t="str">
        <f t="shared" si="775"/>
        <v>10 S 552161 4182324</v>
      </c>
    </row>
    <row r="1193" spans="5:41" x14ac:dyDescent="0.25">
      <c r="E1193" s="53">
        <v>37.784042358397997</v>
      </c>
      <c r="F1193" s="53">
        <v>-122.40760803223</v>
      </c>
      <c r="G1193" s="52">
        <f t="shared" si="776"/>
        <v>-2.1364157896530709</v>
      </c>
      <c r="H1193" s="52">
        <f t="shared" si="777"/>
        <v>0.65945594386704842</v>
      </c>
      <c r="I1193" s="52">
        <f t="shared" si="778"/>
        <v>10</v>
      </c>
      <c r="J1193" s="52">
        <f t="shared" si="779"/>
        <v>-123</v>
      </c>
      <c r="K1193" s="52">
        <f t="shared" si="780"/>
        <v>1.0339190299954559E-2</v>
      </c>
      <c r="L1193" s="52">
        <f t="shared" si="781"/>
        <v>8.1711820679857602E-3</v>
      </c>
      <c r="M1193" s="52">
        <f t="shared" si="782"/>
        <v>8.1713639336889621E-3</v>
      </c>
      <c r="N1193" s="52">
        <f t="shared" si="783"/>
        <v>2.5882035381674662E-5</v>
      </c>
      <c r="O1193" s="52">
        <f t="shared" si="761"/>
        <v>6383611.7091252189</v>
      </c>
      <c r="P1193" s="52">
        <f t="shared" si="762"/>
        <v>1.405396187933489E-7</v>
      </c>
      <c r="Q1193" s="52">
        <f t="shared" si="784"/>
        <v>0.96844448394489691</v>
      </c>
      <c r="R1193" s="52">
        <f t="shared" si="785"/>
        <v>0.60490464884975925</v>
      </c>
      <c r="S1193" s="52">
        <f t="shared" si="786"/>
        <v>1.1436781858394969</v>
      </c>
      <c r="T1193" s="52">
        <f t="shared" si="787"/>
        <v>1.0089848015920624</v>
      </c>
      <c r="U1193" s="52">
        <f t="shared" si="788"/>
        <v>1.8075854454207434</v>
      </c>
      <c r="V1193" s="52">
        <f t="shared" si="794"/>
        <v>5.0546225567071803E-3</v>
      </c>
      <c r="W1193" s="52">
        <f t="shared" si="789"/>
        <v>4.2582015317955055E-5</v>
      </c>
      <c r="X1193" s="52">
        <f t="shared" si="790"/>
        <v>1.6740578955036711E-7</v>
      </c>
      <c r="Y1193" s="52">
        <f t="shared" si="763"/>
        <v>4181854.4984143721</v>
      </c>
      <c r="Z1193" s="38" t="str">
        <f t="shared" si="791"/>
        <v>S</v>
      </c>
      <c r="AA1193" s="38" t="str">
        <f t="shared" si="792"/>
        <v>S</v>
      </c>
      <c r="AB1193" s="38" t="str">
        <f t="shared" si="793"/>
        <v>U</v>
      </c>
      <c r="AC1193" s="50">
        <f t="shared" si="795"/>
        <v>552162.81693026773</v>
      </c>
      <c r="AD1193" s="50">
        <f t="shared" si="764"/>
        <v>4182019.7193017108</v>
      </c>
      <c r="AE1193" s="51">
        <f t="shared" si="765"/>
        <v>10</v>
      </c>
      <c r="AF1193" s="51" t="str">
        <f t="shared" si="766"/>
        <v>S</v>
      </c>
      <c r="AG1193" s="40">
        <f t="shared" si="767"/>
        <v>-122</v>
      </c>
      <c r="AH1193" s="41">
        <f t="shared" si="768"/>
        <v>-24</v>
      </c>
      <c r="AI1193" s="42">
        <f t="shared" si="769"/>
        <v>-27.388999999999999</v>
      </c>
      <c r="AJ1193" s="40">
        <f t="shared" si="770"/>
        <v>37</v>
      </c>
      <c r="AK1193" s="41">
        <f t="shared" si="771"/>
        <v>47</v>
      </c>
      <c r="AL1193" s="42">
        <f t="shared" si="772"/>
        <v>2.552</v>
      </c>
      <c r="AM1193" s="43" t="str">
        <f t="shared" si="773"/>
        <v>-37º -47' -2,552" S</v>
      </c>
      <c r="AN1193" s="43" t="str">
        <f t="shared" si="774"/>
        <v>122º 24' 27,389" W</v>
      </c>
      <c r="AO1193" s="43" t="str">
        <f t="shared" si="775"/>
        <v>10 S 552163 4182020</v>
      </c>
    </row>
    <row r="1194" spans="5:41" x14ac:dyDescent="0.25">
      <c r="E1194" s="53">
        <v>37.784041999999999</v>
      </c>
      <c r="F1194" s="53">
        <v>-122.407639</v>
      </c>
      <c r="G1194" s="52">
        <f t="shared" si="776"/>
        <v>-2.1364163301426191</v>
      </c>
      <c r="H1194" s="52">
        <f t="shared" si="777"/>
        <v>0.65945593761182331</v>
      </c>
      <c r="I1194" s="52">
        <f t="shared" si="778"/>
        <v>10</v>
      </c>
      <c r="J1194" s="52">
        <f t="shared" si="779"/>
        <v>-123</v>
      </c>
      <c r="K1194" s="52">
        <f t="shared" si="780"/>
        <v>1.0338649810406331E-2</v>
      </c>
      <c r="L1194" s="52">
        <f t="shared" si="781"/>
        <v>8.1707549676658907E-3</v>
      </c>
      <c r="M1194" s="52">
        <f t="shared" si="782"/>
        <v>8.170936804851989E-3</v>
      </c>
      <c r="N1194" s="52">
        <f t="shared" si="783"/>
        <v>2.5879329294098419E-5</v>
      </c>
      <c r="O1194" s="52">
        <f t="shared" ref="O1194:O1257" si="796">($C$19/(1+$C$18*(COS(H1194))^2)^(1/2))*0.9996</f>
        <v>6383611.708995454</v>
      </c>
      <c r="P1194" s="52">
        <f t="shared" ref="P1194:P1257" si="797">($C$18/2)*M1194^2*(COS(H1194))^2</f>
        <v>1.4052492812794404E-7</v>
      </c>
      <c r="Q1194" s="52">
        <f t="shared" si="784"/>
        <v>0.96844448082692514</v>
      </c>
      <c r="R1194" s="52">
        <f t="shared" si="785"/>
        <v>0.60490465276890826</v>
      </c>
      <c r="S1194" s="52">
        <f t="shared" si="786"/>
        <v>1.1436781780252858</v>
      </c>
      <c r="T1194" s="52">
        <f t="shared" si="787"/>
        <v>1.0089847967111916</v>
      </c>
      <c r="U1194" s="52">
        <f t="shared" si="788"/>
        <v>1.8075854393234163</v>
      </c>
      <c r="V1194" s="52">
        <f t="shared" si="794"/>
        <v>5.0546225567071803E-3</v>
      </c>
      <c r="W1194" s="52">
        <f t="shared" si="789"/>
        <v>4.2582015317955055E-5</v>
      </c>
      <c r="X1194" s="52">
        <f t="shared" si="790"/>
        <v>1.6740578955036711E-7</v>
      </c>
      <c r="Y1194" s="52">
        <f t="shared" ref="Y1194:Y1257" si="798">0.9996*$C$19*(H1194-(V1194*S1194)+(W1194*T1194)-(X1194*U1194))</f>
        <v>4181854.4586508321</v>
      </c>
      <c r="Z1194" s="38" t="str">
        <f t="shared" si="791"/>
        <v>S</v>
      </c>
      <c r="AA1194" s="38" t="str">
        <f t="shared" si="792"/>
        <v>S</v>
      </c>
      <c r="AB1194" s="38" t="str">
        <f t="shared" si="793"/>
        <v>U</v>
      </c>
      <c r="AC1194" s="50">
        <f t="shared" si="795"/>
        <v>552160.09030417923</v>
      </c>
      <c r="AD1194" s="50">
        <f t="shared" ref="AD1194:AD1257" si="799">IF($C$22="S",N1194*O1194*(1+P1194)+Y1194+10000000,N1194*O1194*(1+P1194)+Y1194)</f>
        <v>4182019.6622635499</v>
      </c>
      <c r="AE1194" s="51">
        <f t="shared" ref="AE1194:AE1257" si="800">I1194</f>
        <v>10</v>
      </c>
      <c r="AF1194" s="51" t="str">
        <f t="shared" ref="AF1194:AF1257" si="801">IF(E1194&lt;-16,Z1194,IF(E1194&lt;48,AA1194,IF(E1194&lt;84,AB1194,"MALO")))</f>
        <v>S</v>
      </c>
      <c r="AG1194" s="40">
        <f t="shared" ref="AG1194:AG1257" si="802">TRUNC(F1194,0)</f>
        <v>-122</v>
      </c>
      <c r="AH1194" s="41">
        <f t="shared" ref="AH1194:AH1257" si="803">TRUNC((F1194-AG1194)*60,0)</f>
        <v>-24</v>
      </c>
      <c r="AI1194" s="42">
        <f t="shared" ref="AI1194:AI1257" si="804">ROUND((((F1194-AG1194)*60)-AH1194)*60,3)</f>
        <v>-27.5</v>
      </c>
      <c r="AJ1194" s="40">
        <f t="shared" ref="AJ1194:AJ1257" si="805">TRUNC(E1194,0)</f>
        <v>37</v>
      </c>
      <c r="AK1194" s="41">
        <f t="shared" ref="AK1194:AK1257" si="806">TRUNC((E1194-AJ1194)*60,0)</f>
        <v>47</v>
      </c>
      <c r="AL1194" s="42">
        <f t="shared" ref="AL1194:AL1257" si="807">ROUND((((E1194-AJ1194)*60)-AK1194)*60,3)</f>
        <v>2.5510000000000002</v>
      </c>
      <c r="AM1194" s="43" t="str">
        <f t="shared" ref="AM1194:AM1257" si="808">CONCATENATE(-AJ1194,"º ",-AK1194,"' ",-AL1194,""" S")</f>
        <v>-37º -47' -2,551" S</v>
      </c>
      <c r="AN1194" s="43" t="str">
        <f t="shared" ref="AN1194:AN1257" si="809">CONCATENATE(-AG1194,"º ",-AH1194,"' ",-AI1194,""" W")</f>
        <v>122º 24' 27,5" W</v>
      </c>
      <c r="AO1194" s="43" t="str">
        <f t="shared" ref="AO1194:AO1257" si="810">CONCATENATE(AE1194," ",AF1194," ",ROUND(AC1194,0)," ",ROUND(AD1194,0))</f>
        <v>10 S 552160 4182020</v>
      </c>
    </row>
    <row r="1195" spans="5:41" x14ac:dyDescent="0.25">
      <c r="E1195" s="53">
        <v>37.763669999999998</v>
      </c>
      <c r="F1195" s="53">
        <v>-122.395167</v>
      </c>
      <c r="G1195" s="52">
        <f t="shared" si="776"/>
        <v>-2.1361986526783103</v>
      </c>
      <c r="H1195" s="52">
        <f t="shared" si="777"/>
        <v>0.65910037913660691</v>
      </c>
      <c r="I1195" s="52">
        <f t="shared" si="778"/>
        <v>10</v>
      </c>
      <c r="J1195" s="52">
        <f t="shared" si="779"/>
        <v>-123</v>
      </c>
      <c r="K1195" s="52">
        <f t="shared" si="780"/>
        <v>1.0556327274715116E-2</v>
      </c>
      <c r="L1195" s="52">
        <f t="shared" si="781"/>
        <v>8.3450807543441752E-3</v>
      </c>
      <c r="M1195" s="52">
        <f t="shared" si="782"/>
        <v>8.3452744806171656E-3</v>
      </c>
      <c r="N1195" s="52">
        <f t="shared" si="783"/>
        <v>2.6975650325611333E-5</v>
      </c>
      <c r="O1195" s="52">
        <f t="shared" si="796"/>
        <v>6383604.3336086161</v>
      </c>
      <c r="P1195" s="52">
        <f t="shared" si="797"/>
        <v>1.4666627100790382E-7</v>
      </c>
      <c r="Q1195" s="52">
        <f t="shared" si="784"/>
        <v>0.9682670047348837</v>
      </c>
      <c r="R1195" s="52">
        <f t="shared" si="785"/>
        <v>0.60512717980415542</v>
      </c>
      <c r="S1195" s="52">
        <f t="shared" si="786"/>
        <v>1.1432338815040488</v>
      </c>
      <c r="T1195" s="52">
        <f t="shared" si="787"/>
        <v>1.0087072060790754</v>
      </c>
      <c r="U1195" s="52">
        <f t="shared" si="788"/>
        <v>1.8072385693511996</v>
      </c>
      <c r="V1195" s="52">
        <f t="shared" si="794"/>
        <v>5.0546225567071803E-3</v>
      </c>
      <c r="W1195" s="52">
        <f t="shared" si="789"/>
        <v>4.2582015317955055E-5</v>
      </c>
      <c r="X1195" s="52">
        <f t="shared" si="790"/>
        <v>1.6740578955036711E-7</v>
      </c>
      <c r="Y1195" s="52">
        <f t="shared" si="798"/>
        <v>4179594.2299737418</v>
      </c>
      <c r="Z1195" s="38" t="str">
        <f t="shared" si="791"/>
        <v>S</v>
      </c>
      <c r="AA1195" s="38" t="str">
        <f t="shared" si="792"/>
        <v>S</v>
      </c>
      <c r="AB1195" s="38" t="str">
        <f t="shared" si="793"/>
        <v>U</v>
      </c>
      <c r="AC1195" s="50">
        <f t="shared" si="795"/>
        <v>553272.93294406845</v>
      </c>
      <c r="AD1195" s="50">
        <f t="shared" si="799"/>
        <v>4179766.4318773183</v>
      </c>
      <c r="AE1195" s="51">
        <f t="shared" si="800"/>
        <v>10</v>
      </c>
      <c r="AF1195" s="51" t="str">
        <f t="shared" si="801"/>
        <v>S</v>
      </c>
      <c r="AG1195" s="40">
        <f t="shared" si="802"/>
        <v>-122</v>
      </c>
      <c r="AH1195" s="41">
        <f t="shared" si="803"/>
        <v>-23</v>
      </c>
      <c r="AI1195" s="42">
        <f t="shared" si="804"/>
        <v>-42.600999999999999</v>
      </c>
      <c r="AJ1195" s="40">
        <f t="shared" si="805"/>
        <v>37</v>
      </c>
      <c r="AK1195" s="41">
        <f t="shared" si="806"/>
        <v>45</v>
      </c>
      <c r="AL1195" s="42">
        <f t="shared" si="807"/>
        <v>49.212000000000003</v>
      </c>
      <c r="AM1195" s="43" t="str">
        <f t="shared" si="808"/>
        <v>-37º -45' -49,212" S</v>
      </c>
      <c r="AN1195" s="43" t="str">
        <f t="shared" si="809"/>
        <v>122º 23' 42,601" W</v>
      </c>
      <c r="AO1195" s="43" t="str">
        <f t="shared" si="810"/>
        <v>10 S 553273 4179766</v>
      </c>
    </row>
    <row r="1196" spans="5:41" x14ac:dyDescent="0.25">
      <c r="E1196" s="53">
        <v>37.790393999999999</v>
      </c>
      <c r="F1196" s="53">
        <v>-122.399969</v>
      </c>
      <c r="G1196" s="52">
        <f t="shared" si="776"/>
        <v>-2.1362824633889912</v>
      </c>
      <c r="H1196" s="52">
        <f t="shared" si="777"/>
        <v>0.65956680092591002</v>
      </c>
      <c r="I1196" s="52">
        <f t="shared" si="778"/>
        <v>10</v>
      </c>
      <c r="J1196" s="52">
        <f t="shared" si="779"/>
        <v>-123</v>
      </c>
      <c r="K1196" s="52">
        <f t="shared" si="780"/>
        <v>1.0472516564034251E-2</v>
      </c>
      <c r="L1196" s="52">
        <f t="shared" si="781"/>
        <v>8.2758361957546399E-3</v>
      </c>
      <c r="M1196" s="52">
        <f t="shared" si="782"/>
        <v>8.276025139382857E-3</v>
      </c>
      <c r="N1196" s="52">
        <f t="shared" si="783"/>
        <v>2.6555380139292595E-5</v>
      </c>
      <c r="O1196" s="52">
        <f t="shared" si="796"/>
        <v>6383614.0089263013</v>
      </c>
      <c r="P1196" s="52">
        <f t="shared" si="797"/>
        <v>1.4413803981951803E-7</v>
      </c>
      <c r="Q1196" s="52">
        <f t="shared" si="784"/>
        <v>0.9684997178125162</v>
      </c>
      <c r="R1196" s="52">
        <f t="shared" si="785"/>
        <v>0.60483516869792142</v>
      </c>
      <c r="S1196" s="52">
        <f t="shared" si="786"/>
        <v>1.1438166598321682</v>
      </c>
      <c r="T1196" s="52">
        <f t="shared" si="787"/>
        <v>1.0090712870486065</v>
      </c>
      <c r="U1196" s="52">
        <f t="shared" si="788"/>
        <v>1.8076934763089669</v>
      </c>
      <c r="V1196" s="52">
        <f t="shared" si="794"/>
        <v>5.0546225567071803E-3</v>
      </c>
      <c r="W1196" s="52">
        <f t="shared" si="789"/>
        <v>4.2582015317955055E-5</v>
      </c>
      <c r="X1196" s="52">
        <f t="shared" si="790"/>
        <v>1.6740578955036711E-7</v>
      </c>
      <c r="Y1196" s="52">
        <f t="shared" si="798"/>
        <v>4182559.2007084517</v>
      </c>
      <c r="Z1196" s="38" t="str">
        <f t="shared" si="791"/>
        <v>S</v>
      </c>
      <c r="AA1196" s="38" t="str">
        <f t="shared" si="792"/>
        <v>S</v>
      </c>
      <c r="AB1196" s="38" t="str">
        <f t="shared" si="793"/>
        <v>U</v>
      </c>
      <c r="AC1196" s="50">
        <f t="shared" si="795"/>
        <v>552830.95255630719</v>
      </c>
      <c r="AD1196" s="50">
        <f t="shared" si="799"/>
        <v>4182728.7200295553</v>
      </c>
      <c r="AE1196" s="51">
        <f t="shared" si="800"/>
        <v>10</v>
      </c>
      <c r="AF1196" s="51" t="str">
        <f t="shared" si="801"/>
        <v>S</v>
      </c>
      <c r="AG1196" s="40">
        <f t="shared" si="802"/>
        <v>-122</v>
      </c>
      <c r="AH1196" s="41">
        <f t="shared" si="803"/>
        <v>-23</v>
      </c>
      <c r="AI1196" s="42">
        <f t="shared" si="804"/>
        <v>-59.887999999999998</v>
      </c>
      <c r="AJ1196" s="40">
        <f t="shared" si="805"/>
        <v>37</v>
      </c>
      <c r="AK1196" s="41">
        <f t="shared" si="806"/>
        <v>47</v>
      </c>
      <c r="AL1196" s="42">
        <f t="shared" si="807"/>
        <v>25.417999999999999</v>
      </c>
      <c r="AM1196" s="43" t="str">
        <f t="shared" si="808"/>
        <v>-37º -47' -25,418" S</v>
      </c>
      <c r="AN1196" s="43" t="str">
        <f t="shared" si="809"/>
        <v>122º 23' 59,888" W</v>
      </c>
      <c r="AO1196" s="43" t="str">
        <f t="shared" si="810"/>
        <v>10 S 552831 4182729</v>
      </c>
    </row>
    <row r="1197" spans="5:41" x14ac:dyDescent="0.25">
      <c r="E1197" s="53">
        <v>37.795028686522997</v>
      </c>
      <c r="F1197" s="53">
        <v>-122.40348815918</v>
      </c>
      <c r="G1197" s="52">
        <f t="shared" si="776"/>
        <v>-2.1363438843035838</v>
      </c>
      <c r="H1197" s="52">
        <f t="shared" si="777"/>
        <v>0.65964769146553404</v>
      </c>
      <c r="I1197" s="52">
        <f t="shared" si="778"/>
        <v>10</v>
      </c>
      <c r="J1197" s="52">
        <f t="shared" si="779"/>
        <v>-123</v>
      </c>
      <c r="K1197" s="52">
        <f t="shared" si="780"/>
        <v>1.0411095649441648E-2</v>
      </c>
      <c r="L1197" s="52">
        <f t="shared" si="781"/>
        <v>8.2267844162136772E-3</v>
      </c>
      <c r="M1197" s="52">
        <f t="shared" si="782"/>
        <v>8.2269700199573467E-3</v>
      </c>
      <c r="N1197" s="52">
        <f t="shared" si="783"/>
        <v>2.6245884500952776E-5</v>
      </c>
      <c r="O1197" s="52">
        <f t="shared" si="796"/>
        <v>6383615.6871369509</v>
      </c>
      <c r="P1197" s="52">
        <f t="shared" si="797"/>
        <v>1.4241651467541177E-7</v>
      </c>
      <c r="Q1197" s="52">
        <f t="shared" si="784"/>
        <v>0.96853999099705923</v>
      </c>
      <c r="R1197" s="52">
        <f t="shared" si="785"/>
        <v>0.6047844402087641</v>
      </c>
      <c r="S1197" s="52">
        <f t="shared" si="786"/>
        <v>1.1439176869640637</v>
      </c>
      <c r="T1197" s="52">
        <f t="shared" si="787"/>
        <v>1.0091343752752389</v>
      </c>
      <c r="U1197" s="52">
        <f t="shared" si="788"/>
        <v>1.8077722694860106</v>
      </c>
      <c r="V1197" s="52">
        <f t="shared" si="794"/>
        <v>5.0546225567071803E-3</v>
      </c>
      <c r="W1197" s="52">
        <f t="shared" si="789"/>
        <v>4.2582015317955055E-5</v>
      </c>
      <c r="X1197" s="52">
        <f t="shared" si="790"/>
        <v>1.6740578955036711E-7</v>
      </c>
      <c r="Y1197" s="52">
        <f t="shared" si="798"/>
        <v>4183073.4106533276</v>
      </c>
      <c r="Z1197" s="38" t="str">
        <f t="shared" si="791"/>
        <v>S</v>
      </c>
      <c r="AA1197" s="38" t="str">
        <f t="shared" si="792"/>
        <v>S</v>
      </c>
      <c r="AB1197" s="38" t="str">
        <f t="shared" si="793"/>
        <v>U</v>
      </c>
      <c r="AC1197" s="50">
        <f t="shared" si="795"/>
        <v>552517.81737013988</v>
      </c>
      <c r="AD1197" s="50">
        <f t="shared" si="799"/>
        <v>4183240.9543172116</v>
      </c>
      <c r="AE1197" s="51">
        <f t="shared" si="800"/>
        <v>10</v>
      </c>
      <c r="AF1197" s="51" t="str">
        <f t="shared" si="801"/>
        <v>S</v>
      </c>
      <c r="AG1197" s="40">
        <f t="shared" si="802"/>
        <v>-122</v>
      </c>
      <c r="AH1197" s="41">
        <f t="shared" si="803"/>
        <v>-24</v>
      </c>
      <c r="AI1197" s="42">
        <f t="shared" si="804"/>
        <v>-12.557</v>
      </c>
      <c r="AJ1197" s="40">
        <f t="shared" si="805"/>
        <v>37</v>
      </c>
      <c r="AK1197" s="41">
        <f t="shared" si="806"/>
        <v>47</v>
      </c>
      <c r="AL1197" s="42">
        <f t="shared" si="807"/>
        <v>42.103000000000002</v>
      </c>
      <c r="AM1197" s="43" t="str">
        <f t="shared" si="808"/>
        <v>-37º -47' -42,103" S</v>
      </c>
      <c r="AN1197" s="43" t="str">
        <f t="shared" si="809"/>
        <v>122º 24' 12,557" W</v>
      </c>
      <c r="AO1197" s="43" t="str">
        <f t="shared" si="810"/>
        <v>10 S 552518 4183241</v>
      </c>
    </row>
    <row r="1198" spans="5:41" x14ac:dyDescent="0.25">
      <c r="E1198" s="53">
        <v>37.785873000000002</v>
      </c>
      <c r="F1198" s="53">
        <v>-122.410355</v>
      </c>
      <c r="G1198" s="52">
        <f t="shared" si="776"/>
        <v>-2.1364637332851033</v>
      </c>
      <c r="H1198" s="52">
        <f t="shared" si="777"/>
        <v>0.65948789459042734</v>
      </c>
      <c r="I1198" s="52">
        <f t="shared" si="778"/>
        <v>10</v>
      </c>
      <c r="J1198" s="52">
        <f t="shared" si="779"/>
        <v>-123</v>
      </c>
      <c r="K1198" s="52">
        <f t="shared" si="780"/>
        <v>1.0291246667922138E-2</v>
      </c>
      <c r="L1198" s="52">
        <f t="shared" si="781"/>
        <v>8.1330915401466621E-3</v>
      </c>
      <c r="M1198" s="52">
        <f t="shared" si="782"/>
        <v>8.1332708742821377E-3</v>
      </c>
      <c r="N1198" s="52">
        <f t="shared" si="783"/>
        <v>2.564297366658419E-5</v>
      </c>
      <c r="O1198" s="52">
        <f t="shared" si="796"/>
        <v>6383612.3719498441</v>
      </c>
      <c r="P1198" s="52">
        <f t="shared" si="797"/>
        <v>1.3922544745761496E-7</v>
      </c>
      <c r="Q1198" s="52">
        <f t="shared" si="784"/>
        <v>0.96846040808527223</v>
      </c>
      <c r="R1198" s="52">
        <f t="shared" si="785"/>
        <v>0.60488462846741098</v>
      </c>
      <c r="S1198" s="52">
        <f t="shared" si="786"/>
        <v>1.1437180986330635</v>
      </c>
      <c r="T1198" s="52">
        <f t="shared" si="787"/>
        <v>1.0090097310916504</v>
      </c>
      <c r="U1198" s="52">
        <f t="shared" si="788"/>
        <v>1.807616587312568</v>
      </c>
      <c r="V1198" s="52">
        <f t="shared" si="794"/>
        <v>5.0546225567071803E-3</v>
      </c>
      <c r="W1198" s="52">
        <f t="shared" si="789"/>
        <v>4.2582015317955055E-5</v>
      </c>
      <c r="X1198" s="52">
        <f t="shared" si="790"/>
        <v>1.6740578955036711E-7</v>
      </c>
      <c r="Y1198" s="52">
        <f t="shared" si="798"/>
        <v>4182057.6044649319</v>
      </c>
      <c r="Z1198" s="38" t="str">
        <f t="shared" si="791"/>
        <v>S</v>
      </c>
      <c r="AA1198" s="38" t="str">
        <f t="shared" si="792"/>
        <v>S</v>
      </c>
      <c r="AB1198" s="38" t="str">
        <f t="shared" si="793"/>
        <v>U</v>
      </c>
      <c r="AC1198" s="50">
        <f t="shared" si="795"/>
        <v>551919.65098699892</v>
      </c>
      <c r="AD1198" s="50">
        <f t="shared" si="799"/>
        <v>4182221.299291674</v>
      </c>
      <c r="AE1198" s="51">
        <f t="shared" si="800"/>
        <v>10</v>
      </c>
      <c r="AF1198" s="51" t="str">
        <f t="shared" si="801"/>
        <v>S</v>
      </c>
      <c r="AG1198" s="40">
        <f t="shared" si="802"/>
        <v>-122</v>
      </c>
      <c r="AH1198" s="41">
        <f t="shared" si="803"/>
        <v>-24</v>
      </c>
      <c r="AI1198" s="42">
        <f t="shared" si="804"/>
        <v>-37.277999999999999</v>
      </c>
      <c r="AJ1198" s="40">
        <f t="shared" si="805"/>
        <v>37</v>
      </c>
      <c r="AK1198" s="41">
        <f t="shared" si="806"/>
        <v>47</v>
      </c>
      <c r="AL1198" s="42">
        <f t="shared" si="807"/>
        <v>9.1430000000000007</v>
      </c>
      <c r="AM1198" s="43" t="str">
        <f t="shared" si="808"/>
        <v>-37º -47' -9,143" S</v>
      </c>
      <c r="AN1198" s="43" t="str">
        <f t="shared" si="809"/>
        <v>122º 24' 37,278" W</v>
      </c>
      <c r="AO1198" s="43" t="str">
        <f t="shared" si="810"/>
        <v>10 S 551920 4182221</v>
      </c>
    </row>
    <row r="1199" spans="5:41" x14ac:dyDescent="0.25">
      <c r="E1199" s="53">
        <v>37.785921000000002</v>
      </c>
      <c r="F1199" s="53">
        <v>-122.410951</v>
      </c>
      <c r="G1199" s="52">
        <f t="shared" si="776"/>
        <v>-2.136474135447445</v>
      </c>
      <c r="H1199" s="52">
        <f t="shared" si="777"/>
        <v>0.65948873234846828</v>
      </c>
      <c r="I1199" s="52">
        <f t="shared" si="778"/>
        <v>10</v>
      </c>
      <c r="J1199" s="52">
        <f t="shared" si="779"/>
        <v>-123</v>
      </c>
      <c r="K1199" s="52">
        <f t="shared" si="780"/>
        <v>1.0280844505580422E-2</v>
      </c>
      <c r="L1199" s="52">
        <f t="shared" si="781"/>
        <v>8.1248658054861016E-3</v>
      </c>
      <c r="M1199" s="52">
        <f t="shared" si="782"/>
        <v>8.1250445960266218E-3</v>
      </c>
      <c r="N1199" s="52">
        <f t="shared" si="783"/>
        <v>2.5591170951688724E-5</v>
      </c>
      <c r="O1199" s="52">
        <f t="shared" si="796"/>
        <v>6383612.3893294642</v>
      </c>
      <c r="P1199" s="52">
        <f t="shared" si="797"/>
        <v>1.3894377429868029E-7</v>
      </c>
      <c r="Q1199" s="52">
        <f t="shared" si="784"/>
        <v>0.96846082556804902</v>
      </c>
      <c r="R1199" s="52">
        <f t="shared" si="785"/>
        <v>0.60488410347355526</v>
      </c>
      <c r="S1199" s="52">
        <f t="shared" si="786"/>
        <v>1.1437191451324928</v>
      </c>
      <c r="T1199" s="52">
        <f t="shared" si="787"/>
        <v>1.0090103847177585</v>
      </c>
      <c r="U1199" s="52">
        <f t="shared" si="788"/>
        <v>1.8076174038005224</v>
      </c>
      <c r="V1199" s="52">
        <f t="shared" si="794"/>
        <v>5.0546225567071803E-3</v>
      </c>
      <c r="W1199" s="52">
        <f t="shared" si="789"/>
        <v>4.2582015317955055E-5</v>
      </c>
      <c r="X1199" s="52">
        <f t="shared" si="790"/>
        <v>1.6740578955036711E-7</v>
      </c>
      <c r="Y1199" s="52">
        <f t="shared" si="798"/>
        <v>4182062.929970467</v>
      </c>
      <c r="Z1199" s="38" t="str">
        <f t="shared" si="791"/>
        <v>S</v>
      </c>
      <c r="AA1199" s="38" t="str">
        <f t="shared" si="792"/>
        <v>S</v>
      </c>
      <c r="AB1199" s="38" t="str">
        <f t="shared" si="793"/>
        <v>U</v>
      </c>
      <c r="AC1199" s="50">
        <f t="shared" si="795"/>
        <v>551867.13774925517</v>
      </c>
      <c r="AD1199" s="50">
        <f t="shared" si="799"/>
        <v>4182226.2941091103</v>
      </c>
      <c r="AE1199" s="51">
        <f t="shared" si="800"/>
        <v>10</v>
      </c>
      <c r="AF1199" s="51" t="str">
        <f t="shared" si="801"/>
        <v>S</v>
      </c>
      <c r="AG1199" s="40">
        <f t="shared" si="802"/>
        <v>-122</v>
      </c>
      <c r="AH1199" s="41">
        <f t="shared" si="803"/>
        <v>-24</v>
      </c>
      <c r="AI1199" s="42">
        <f t="shared" si="804"/>
        <v>-39.423999999999999</v>
      </c>
      <c r="AJ1199" s="40">
        <f t="shared" si="805"/>
        <v>37</v>
      </c>
      <c r="AK1199" s="41">
        <f t="shared" si="806"/>
        <v>47</v>
      </c>
      <c r="AL1199" s="42">
        <f t="shared" si="807"/>
        <v>9.3160000000000007</v>
      </c>
      <c r="AM1199" s="43" t="str">
        <f t="shared" si="808"/>
        <v>-37º -47' -9,316" S</v>
      </c>
      <c r="AN1199" s="43" t="str">
        <f t="shared" si="809"/>
        <v>122º 24' 39,424" W</v>
      </c>
      <c r="AO1199" s="43" t="str">
        <f t="shared" si="810"/>
        <v>10 S 551867 4182226</v>
      </c>
    </row>
    <row r="1200" spans="5:41" x14ac:dyDescent="0.25">
      <c r="E1200" s="53">
        <v>37.792478000000003</v>
      </c>
      <c r="F1200" s="53">
        <v>-122.397406</v>
      </c>
      <c r="G1200" s="52">
        <f t="shared" si="776"/>
        <v>-2.1362377306002629</v>
      </c>
      <c r="H1200" s="52">
        <f t="shared" si="777"/>
        <v>0.65960317358752163</v>
      </c>
      <c r="I1200" s="52">
        <f t="shared" si="778"/>
        <v>10</v>
      </c>
      <c r="J1200" s="52">
        <f t="shared" si="779"/>
        <v>-123</v>
      </c>
      <c r="K1200" s="52">
        <f t="shared" si="780"/>
        <v>1.0517249352762548E-2</v>
      </c>
      <c r="L1200" s="52">
        <f t="shared" si="781"/>
        <v>8.3109502701747429E-3</v>
      </c>
      <c r="M1200" s="52">
        <f t="shared" si="782"/>
        <v>8.3111416291318293E-3</v>
      </c>
      <c r="N1200" s="52">
        <f t="shared" si="783"/>
        <v>2.678323096538815E-5</v>
      </c>
      <c r="O1200" s="52">
        <f t="shared" si="796"/>
        <v>6383614.763529703</v>
      </c>
      <c r="P1200" s="52">
        <f t="shared" si="797"/>
        <v>1.4535563646094966E-7</v>
      </c>
      <c r="Q1200" s="52">
        <f t="shared" si="784"/>
        <v>0.96851782990120827</v>
      </c>
      <c r="R1200" s="52">
        <f t="shared" si="785"/>
        <v>0.60481236161810015</v>
      </c>
      <c r="S1200" s="52">
        <f t="shared" si="786"/>
        <v>1.1438620885381257</v>
      </c>
      <c r="T1200" s="52">
        <f t="shared" si="787"/>
        <v>1.0090996568081192</v>
      </c>
      <c r="U1200" s="52">
        <f t="shared" si="788"/>
        <v>1.8077289095548874</v>
      </c>
      <c r="V1200" s="52">
        <f t="shared" si="794"/>
        <v>5.0546225567071803E-3</v>
      </c>
      <c r="W1200" s="52">
        <f t="shared" si="789"/>
        <v>4.2582015317955055E-5</v>
      </c>
      <c r="X1200" s="52">
        <f t="shared" si="790"/>
        <v>1.6740578955036711E-7</v>
      </c>
      <c r="Y1200" s="52">
        <f t="shared" si="798"/>
        <v>4182790.4166250494</v>
      </c>
      <c r="Z1200" s="38" t="str">
        <f t="shared" si="791"/>
        <v>S</v>
      </c>
      <c r="AA1200" s="38" t="str">
        <f t="shared" si="792"/>
        <v>S</v>
      </c>
      <c r="AB1200" s="38" t="str">
        <f t="shared" si="793"/>
        <v>U</v>
      </c>
      <c r="AC1200" s="50">
        <f t="shared" si="795"/>
        <v>553055.12897613284</v>
      </c>
      <c r="AD1200" s="50">
        <f t="shared" si="799"/>
        <v>4182961.3904785071</v>
      </c>
      <c r="AE1200" s="51">
        <f t="shared" si="800"/>
        <v>10</v>
      </c>
      <c r="AF1200" s="51" t="str">
        <f t="shared" si="801"/>
        <v>S</v>
      </c>
      <c r="AG1200" s="40">
        <f t="shared" si="802"/>
        <v>-122</v>
      </c>
      <c r="AH1200" s="41">
        <f t="shared" si="803"/>
        <v>-23</v>
      </c>
      <c r="AI1200" s="42">
        <f t="shared" si="804"/>
        <v>-50.661999999999999</v>
      </c>
      <c r="AJ1200" s="40">
        <f t="shared" si="805"/>
        <v>37</v>
      </c>
      <c r="AK1200" s="41">
        <f t="shared" si="806"/>
        <v>47</v>
      </c>
      <c r="AL1200" s="42">
        <f t="shared" si="807"/>
        <v>32.920999999999999</v>
      </c>
      <c r="AM1200" s="43" t="str">
        <f t="shared" si="808"/>
        <v>-37º -47' -32,921" S</v>
      </c>
      <c r="AN1200" s="43" t="str">
        <f t="shared" si="809"/>
        <v>122º 23' 50,662" W</v>
      </c>
      <c r="AO1200" s="43" t="str">
        <f t="shared" si="810"/>
        <v>10 S 553055 4182961</v>
      </c>
    </row>
    <row r="1201" spans="5:41" x14ac:dyDescent="0.25">
      <c r="E1201" s="53">
        <v>37.763443000000002</v>
      </c>
      <c r="F1201" s="53">
        <v>-122.395248</v>
      </c>
      <c r="G1201" s="52">
        <f t="shared" si="776"/>
        <v>-2.1362000663950043</v>
      </c>
      <c r="H1201" s="52">
        <f t="shared" si="777"/>
        <v>0.65909641723920498</v>
      </c>
      <c r="I1201" s="52">
        <f t="shared" si="778"/>
        <v>10</v>
      </c>
      <c r="J1201" s="52">
        <f t="shared" si="779"/>
        <v>-123</v>
      </c>
      <c r="K1201" s="52">
        <f t="shared" si="780"/>
        <v>1.0554913558021184E-2</v>
      </c>
      <c r="L1201" s="52">
        <f t="shared" si="781"/>
        <v>8.3439888208184584E-3</v>
      </c>
      <c r="M1201" s="52">
        <f t="shared" si="782"/>
        <v>8.3441824710535246E-3</v>
      </c>
      <c r="N1201" s="52">
        <f t="shared" si="783"/>
        <v>2.6968370247737461E-5</v>
      </c>
      <c r="O1201" s="52">
        <f t="shared" si="796"/>
        <v>6383604.2514343224</v>
      </c>
      <c r="P1201" s="52">
        <f t="shared" si="797"/>
        <v>1.4662878993003348E-7</v>
      </c>
      <c r="Q1201" s="52">
        <f t="shared" si="784"/>
        <v>0.96826502440552387</v>
      </c>
      <c r="R1201" s="52">
        <f t="shared" si="785"/>
        <v>0.60512965660932438</v>
      </c>
      <c r="S1201" s="52">
        <f t="shared" si="786"/>
        <v>1.1432289294419669</v>
      </c>
      <c r="T1201" s="52">
        <f t="shared" si="787"/>
        <v>1.0087041112338062</v>
      </c>
      <c r="U1201" s="52">
        <f t="shared" si="788"/>
        <v>1.8072347010365128</v>
      </c>
      <c r="V1201" s="52">
        <f t="shared" si="794"/>
        <v>5.0546225567071803E-3</v>
      </c>
      <c r="W1201" s="52">
        <f t="shared" si="789"/>
        <v>4.2582015317955055E-5</v>
      </c>
      <c r="X1201" s="52">
        <f t="shared" si="790"/>
        <v>1.6740578955036711E-7</v>
      </c>
      <c r="Y1201" s="52">
        <f t="shared" si="798"/>
        <v>4179569.0448662103</v>
      </c>
      <c r="Z1201" s="38" t="str">
        <f t="shared" si="791"/>
        <v>S</v>
      </c>
      <c r="AA1201" s="38" t="str">
        <f t="shared" si="792"/>
        <v>S</v>
      </c>
      <c r="AB1201" s="38" t="str">
        <f t="shared" si="793"/>
        <v>U</v>
      </c>
      <c r="AC1201" s="50">
        <f t="shared" si="795"/>
        <v>553265.96130040206</v>
      </c>
      <c r="AD1201" s="50">
        <f t="shared" si="799"/>
        <v>4179741.2002944211</v>
      </c>
      <c r="AE1201" s="51">
        <f t="shared" si="800"/>
        <v>10</v>
      </c>
      <c r="AF1201" s="51" t="str">
        <f t="shared" si="801"/>
        <v>S</v>
      </c>
      <c r="AG1201" s="40">
        <f t="shared" si="802"/>
        <v>-122</v>
      </c>
      <c r="AH1201" s="41">
        <f t="shared" si="803"/>
        <v>-23</v>
      </c>
      <c r="AI1201" s="42">
        <f t="shared" si="804"/>
        <v>-42.893000000000001</v>
      </c>
      <c r="AJ1201" s="40">
        <f t="shared" si="805"/>
        <v>37</v>
      </c>
      <c r="AK1201" s="41">
        <f t="shared" si="806"/>
        <v>45</v>
      </c>
      <c r="AL1201" s="42">
        <f t="shared" si="807"/>
        <v>48.395000000000003</v>
      </c>
      <c r="AM1201" s="43" t="str">
        <f t="shared" si="808"/>
        <v>-37º -45' -48,395" S</v>
      </c>
      <c r="AN1201" s="43" t="str">
        <f t="shared" si="809"/>
        <v>122º 23' 42,893" W</v>
      </c>
      <c r="AO1201" s="43" t="str">
        <f t="shared" si="810"/>
        <v>10 S 553266 4179741</v>
      </c>
    </row>
    <row r="1202" spans="5:41" x14ac:dyDescent="0.25">
      <c r="E1202" s="53">
        <v>37.654952999999999</v>
      </c>
      <c r="F1202" s="53">
        <v>-122.38254499999999</v>
      </c>
      <c r="G1202" s="52">
        <f t="shared" si="776"/>
        <v>-2.1359783572201234</v>
      </c>
      <c r="H1202" s="52">
        <f t="shared" si="777"/>
        <v>0.6572029095337163</v>
      </c>
      <c r="I1202" s="52">
        <f t="shared" si="778"/>
        <v>10</v>
      </c>
      <c r="J1202" s="52">
        <f t="shared" si="779"/>
        <v>-123</v>
      </c>
      <c r="K1202" s="52">
        <f t="shared" si="780"/>
        <v>1.077662273290203E-2</v>
      </c>
      <c r="L1202" s="52">
        <f t="shared" si="781"/>
        <v>8.5317310684122401E-3</v>
      </c>
      <c r="M1202" s="52">
        <f t="shared" si="782"/>
        <v>8.5319380869256899E-3</v>
      </c>
      <c r="N1202" s="52">
        <f t="shared" si="783"/>
        <v>2.8085578388181709E-5</v>
      </c>
      <c r="O1202" s="52">
        <f t="shared" si="796"/>
        <v>6383564.9976064209</v>
      </c>
      <c r="P1202" s="52">
        <f t="shared" si="797"/>
        <v>1.5375124146221043E-7</v>
      </c>
      <c r="Q1202" s="52">
        <f t="shared" si="784"/>
        <v>0.96731161111766117</v>
      </c>
      <c r="R1202" s="52">
        <f t="shared" si="785"/>
        <v>0.60630642354049169</v>
      </c>
      <c r="S1202" s="52">
        <f t="shared" si="786"/>
        <v>1.1408587150925469</v>
      </c>
      <c r="T1202" s="52">
        <f t="shared" si="787"/>
        <v>1.0072206422045331</v>
      </c>
      <c r="U1202" s="52">
        <f t="shared" si="788"/>
        <v>1.805377753428812</v>
      </c>
      <c r="V1202" s="52">
        <f t="shared" si="794"/>
        <v>5.0546225567071803E-3</v>
      </c>
      <c r="W1202" s="52">
        <f t="shared" si="789"/>
        <v>4.2582015317955055E-5</v>
      </c>
      <c r="X1202" s="52">
        <f t="shared" si="790"/>
        <v>1.6740578955036711E-7</v>
      </c>
      <c r="Y1202" s="52">
        <f t="shared" si="798"/>
        <v>4167532.4499017508</v>
      </c>
      <c r="Z1202" s="38" t="str">
        <f t="shared" si="791"/>
        <v>S</v>
      </c>
      <c r="AA1202" s="38" t="str">
        <f t="shared" si="792"/>
        <v>S</v>
      </c>
      <c r="AB1202" s="38" t="str">
        <f t="shared" si="793"/>
        <v>U</v>
      </c>
      <c r="AC1202" s="50">
        <f t="shared" si="795"/>
        <v>554464.18412475579</v>
      </c>
      <c r="AD1202" s="50">
        <f t="shared" si="799"/>
        <v>4167711.7360444525</v>
      </c>
      <c r="AE1202" s="51">
        <f t="shared" si="800"/>
        <v>10</v>
      </c>
      <c r="AF1202" s="51" t="str">
        <f t="shared" si="801"/>
        <v>S</v>
      </c>
      <c r="AG1202" s="40">
        <f t="shared" si="802"/>
        <v>-122</v>
      </c>
      <c r="AH1202" s="41">
        <f t="shared" si="803"/>
        <v>-22</v>
      </c>
      <c r="AI1202" s="42">
        <f t="shared" si="804"/>
        <v>-57.161999999999999</v>
      </c>
      <c r="AJ1202" s="40">
        <f t="shared" si="805"/>
        <v>37</v>
      </c>
      <c r="AK1202" s="41">
        <f t="shared" si="806"/>
        <v>39</v>
      </c>
      <c r="AL1202" s="42">
        <f t="shared" si="807"/>
        <v>17.831</v>
      </c>
      <c r="AM1202" s="43" t="str">
        <f t="shared" si="808"/>
        <v>-37º -39' -17,831" S</v>
      </c>
      <c r="AN1202" s="43" t="str">
        <f t="shared" si="809"/>
        <v>122º 22' 57,162" W</v>
      </c>
      <c r="AO1202" s="43" t="str">
        <f t="shared" si="810"/>
        <v>10 S 554464 4167712</v>
      </c>
    </row>
    <row r="1203" spans="5:41" x14ac:dyDescent="0.25">
      <c r="E1203" s="53">
        <v>37.795029</v>
      </c>
      <c r="F1203" s="53">
        <v>-122.402058</v>
      </c>
      <c r="G1203" s="52">
        <f t="shared" ref="G1203:G1266" si="811">F1203*PI()/180</f>
        <v>-2.1363189233170652</v>
      </c>
      <c r="H1203" s="52">
        <f t="shared" ref="H1203:H1266" si="812">E1203*PI()/180</f>
        <v>0.65964769693673986</v>
      </c>
      <c r="I1203" s="52">
        <f t="shared" ref="I1203:I1266" si="813">TRUNC((F1203/6)+31)</f>
        <v>10</v>
      </c>
      <c r="J1203" s="52">
        <f t="shared" ref="J1203:J1266" si="814">6*I1203-183</f>
        <v>-123</v>
      </c>
      <c r="K1203" s="52">
        <f t="shared" ref="K1203:K1266" si="815">+G1203-((J1203*PI())/180)</f>
        <v>1.0436056635960256E-2</v>
      </c>
      <c r="L1203" s="52">
        <f t="shared" ref="L1203:L1266" si="816">COS(H1203)*SIN(K1203)</f>
        <v>8.2465076856424301E-3</v>
      </c>
      <c r="M1203" s="52">
        <f t="shared" ref="M1203:M1266" si="817">(1/2)*LN((1+L1203)/(1-L1203))</f>
        <v>8.2466946275502259E-3</v>
      </c>
      <c r="N1203" s="52">
        <f t="shared" ref="N1203:N1266" si="818">ATAN((TAN(H1203))/COS(K1203))-H1203</f>
        <v>2.6371889538023829E-5</v>
      </c>
      <c r="O1203" s="52">
        <f t="shared" si="796"/>
        <v>6383615.6872504624</v>
      </c>
      <c r="P1203" s="52">
        <f t="shared" si="797"/>
        <v>1.4310023477194436E-7</v>
      </c>
      <c r="Q1203" s="52">
        <f t="shared" ref="Q1203:Q1266" si="819">SIN(2*H1203)</f>
        <v>0.96853999372016542</v>
      </c>
      <c r="R1203" s="52">
        <f t="shared" ref="R1203:R1266" si="820">+Q1203*(COS(H1203))^2</f>
        <v>0.60478443677677796</v>
      </c>
      <c r="S1203" s="52">
        <f t="shared" ref="S1203:S1266" si="821">H1203+(Q1203/2)</f>
        <v>1.1439176937968225</v>
      </c>
      <c r="T1203" s="52">
        <f t="shared" ref="T1203:T1266" si="822">((3*S1203)+R1203)/4</f>
        <v>1.0091343795418113</v>
      </c>
      <c r="U1203" s="52">
        <f t="shared" ref="U1203:U1266" si="823">(5*T1203+R1203*(COS(H1203))^2)/3</f>
        <v>1.8077722748143534</v>
      </c>
      <c r="V1203" s="52">
        <f t="shared" si="794"/>
        <v>5.0546225567071803E-3</v>
      </c>
      <c r="W1203" s="52">
        <f t="shared" ref="W1203:W1266" si="824">(5/3)*V1203^2</f>
        <v>4.2582015317955055E-5</v>
      </c>
      <c r="X1203" s="52">
        <f t="shared" ref="X1203:X1266" si="825">(35/27)*V1203^3</f>
        <v>1.6740578955036711E-7</v>
      </c>
      <c r="Y1203" s="52">
        <f t="shared" si="798"/>
        <v>4183073.4454330378</v>
      </c>
      <c r="Z1203" s="38" t="str">
        <f t="shared" ref="Z1203:Z1266" si="826">IF(E1203&lt;-72,"C",IF(E1203&lt;-64,"D",IF(E1203&lt;-56,"E",IF(E1203&lt;-48,"F",IF(E1203&lt;-40,"G",IF(E1203&lt;-32,"H",IF(E1203&lt;-24,"J",IF(E1203&lt;-16,"K",AA1203))))))))</f>
        <v>S</v>
      </c>
      <c r="AA1203" s="38" t="str">
        <f t="shared" ref="AA1203:AA1266" si="827">IF(E1203&lt;-8,"L",IF(E1203&lt;0,"M",IF(E1203&lt;8,"N",IF(E1203&lt;16,"P",IF(E1203&lt;24,"Q",IF(E1203&lt;32,"R",IF(E1203&lt;40,"S",IF(E1203&lt;48,"T","no"))))))))</f>
        <v>S</v>
      </c>
      <c r="AB1203" s="38" t="str">
        <f t="shared" ref="AB1203:AB1266" si="828">IF(E1203&lt;56,"U",IF(E1203&lt;64,"V",IF(E1203&lt;72,"W",IF(E1203&lt;84,"X","no"))))</f>
        <v>U</v>
      </c>
      <c r="AC1203" s="50">
        <f t="shared" si="795"/>
        <v>552643.73170350376</v>
      </c>
      <c r="AD1203" s="50">
        <f t="shared" si="799"/>
        <v>4183241.793464886</v>
      </c>
      <c r="AE1203" s="51">
        <f t="shared" si="800"/>
        <v>10</v>
      </c>
      <c r="AF1203" s="51" t="str">
        <f t="shared" si="801"/>
        <v>S</v>
      </c>
      <c r="AG1203" s="40">
        <f t="shared" si="802"/>
        <v>-122</v>
      </c>
      <c r="AH1203" s="41">
        <f t="shared" si="803"/>
        <v>-24</v>
      </c>
      <c r="AI1203" s="42">
        <f t="shared" si="804"/>
        <v>-7.4089999999999998</v>
      </c>
      <c r="AJ1203" s="40">
        <f t="shared" si="805"/>
        <v>37</v>
      </c>
      <c r="AK1203" s="41">
        <f t="shared" si="806"/>
        <v>47</v>
      </c>
      <c r="AL1203" s="42">
        <f t="shared" si="807"/>
        <v>42.103999999999999</v>
      </c>
      <c r="AM1203" s="43" t="str">
        <f t="shared" si="808"/>
        <v>-37º -47' -42,104" S</v>
      </c>
      <c r="AN1203" s="43" t="str">
        <f t="shared" si="809"/>
        <v>122º 24' 7,409" W</v>
      </c>
      <c r="AO1203" s="43" t="str">
        <f t="shared" si="810"/>
        <v>10 S 552644 4183242</v>
      </c>
    </row>
    <row r="1204" spans="5:41" x14ac:dyDescent="0.25">
      <c r="E1204" s="53">
        <v>37.761837</v>
      </c>
      <c r="F1204" s="53">
        <v>-122.502897</v>
      </c>
      <c r="G1204" s="52">
        <f t="shared" si="811"/>
        <v>-2.1380788958814838</v>
      </c>
      <c r="H1204" s="52">
        <f t="shared" si="812"/>
        <v>0.65906838725141803</v>
      </c>
      <c r="I1204" s="52">
        <f t="shared" si="813"/>
        <v>10</v>
      </c>
      <c r="J1204" s="52">
        <f t="shared" si="814"/>
        <v>-123</v>
      </c>
      <c r="K1204" s="52">
        <f t="shared" si="815"/>
        <v>8.6760840715416343E-3</v>
      </c>
      <c r="L1204" s="52">
        <f t="shared" si="816"/>
        <v>6.8589056610637708E-3</v>
      </c>
      <c r="M1204" s="52">
        <f t="shared" si="817"/>
        <v>6.8590132222275547E-3</v>
      </c>
      <c r="N1204" s="52">
        <f t="shared" si="818"/>
        <v>1.8221451241084985E-5</v>
      </c>
      <c r="O1204" s="52">
        <f t="shared" si="796"/>
        <v>6383603.6700651506</v>
      </c>
      <c r="P1204" s="52">
        <f t="shared" si="797"/>
        <v>9.9081781110880768E-8</v>
      </c>
      <c r="Q1204" s="52">
        <f t="shared" si="819"/>
        <v>0.96825101205685937</v>
      </c>
      <c r="R1204" s="52">
        <f t="shared" si="820"/>
        <v>0.60514717799678164</v>
      </c>
      <c r="S1204" s="52">
        <f t="shared" si="821"/>
        <v>1.1431938932798478</v>
      </c>
      <c r="T1204" s="52">
        <f t="shared" si="822"/>
        <v>1.0086822144590812</v>
      </c>
      <c r="U1204" s="52">
        <f t="shared" si="823"/>
        <v>1.8072073311013128</v>
      </c>
      <c r="V1204" s="52">
        <f t="shared" si="794"/>
        <v>5.0546225567071803E-3</v>
      </c>
      <c r="W1204" s="52">
        <f t="shared" si="824"/>
        <v>4.2582015317955055E-5</v>
      </c>
      <c r="X1204" s="52">
        <f t="shared" si="825"/>
        <v>1.6740578955036711E-7</v>
      </c>
      <c r="Y1204" s="52">
        <f t="shared" si="798"/>
        <v>4179390.8630318935</v>
      </c>
      <c r="Z1204" s="38" t="str">
        <f t="shared" si="826"/>
        <v>S</v>
      </c>
      <c r="AA1204" s="38" t="str">
        <f t="shared" si="827"/>
        <v>S</v>
      </c>
      <c r="AB1204" s="38" t="str">
        <f t="shared" si="828"/>
        <v>U</v>
      </c>
      <c r="AC1204" s="50">
        <f t="shared" si="795"/>
        <v>543785.22342454316</v>
      </c>
      <c r="AD1204" s="50">
        <f t="shared" si="799"/>
        <v>4179507.1815664349</v>
      </c>
      <c r="AE1204" s="51">
        <f t="shared" si="800"/>
        <v>10</v>
      </c>
      <c r="AF1204" s="51" t="str">
        <f t="shared" si="801"/>
        <v>S</v>
      </c>
      <c r="AG1204" s="40">
        <f t="shared" si="802"/>
        <v>-122</v>
      </c>
      <c r="AH1204" s="41">
        <f t="shared" si="803"/>
        <v>-30</v>
      </c>
      <c r="AI1204" s="42">
        <f t="shared" si="804"/>
        <v>-10.429</v>
      </c>
      <c r="AJ1204" s="40">
        <f t="shared" si="805"/>
        <v>37</v>
      </c>
      <c r="AK1204" s="41">
        <f t="shared" si="806"/>
        <v>45</v>
      </c>
      <c r="AL1204" s="42">
        <f t="shared" si="807"/>
        <v>42.613</v>
      </c>
      <c r="AM1204" s="43" t="str">
        <f t="shared" si="808"/>
        <v>-37º -45' -42,613" S</v>
      </c>
      <c r="AN1204" s="43" t="str">
        <f t="shared" si="809"/>
        <v>122º 30' 10,429" W</v>
      </c>
      <c r="AO1204" s="43" t="str">
        <f t="shared" si="810"/>
        <v>10 S 543785 4179507</v>
      </c>
    </row>
    <row r="1205" spans="5:41" x14ac:dyDescent="0.25">
      <c r="E1205" s="53">
        <v>37.787557</v>
      </c>
      <c r="F1205" s="53">
        <v>-122.407965</v>
      </c>
      <c r="G1205" s="52">
        <f t="shared" si="811"/>
        <v>-2.1364220199159805</v>
      </c>
      <c r="H1205" s="52">
        <f t="shared" si="812"/>
        <v>0.65951728593503089</v>
      </c>
      <c r="I1205" s="52">
        <f t="shared" si="813"/>
        <v>10</v>
      </c>
      <c r="J1205" s="52">
        <f t="shared" si="814"/>
        <v>-123</v>
      </c>
      <c r="K1205" s="52">
        <f t="shared" si="815"/>
        <v>1.033296003704498E-2</v>
      </c>
      <c r="L1205" s="52">
        <f t="shared" si="816"/>
        <v>8.1658700371033711E-3</v>
      </c>
      <c r="M1205" s="52">
        <f t="shared" si="817"/>
        <v>8.1660515483387291E-3</v>
      </c>
      <c r="N1205" s="52">
        <f t="shared" si="818"/>
        <v>2.5851667561860303E-5</v>
      </c>
      <c r="O1205" s="52">
        <f t="shared" si="796"/>
        <v>6383612.9816894103</v>
      </c>
      <c r="P1205" s="52">
        <f t="shared" si="797"/>
        <v>1.4034359293397493E-7</v>
      </c>
      <c r="Q1205" s="52">
        <f t="shared" si="819"/>
        <v>0.96847505314716575</v>
      </c>
      <c r="R1205" s="52">
        <f t="shared" si="820"/>
        <v>0.60486620831021565</v>
      </c>
      <c r="S1205" s="52">
        <f t="shared" si="821"/>
        <v>1.1437548125086137</v>
      </c>
      <c r="T1205" s="52">
        <f t="shared" si="822"/>
        <v>1.0090326614590142</v>
      </c>
      <c r="U1205" s="52">
        <f t="shared" si="823"/>
        <v>1.8076452305293165</v>
      </c>
      <c r="V1205" s="52">
        <f t="shared" si="794"/>
        <v>5.0546225567071803E-3</v>
      </c>
      <c r="W1205" s="52">
        <f t="shared" si="824"/>
        <v>4.2582015317955055E-5</v>
      </c>
      <c r="X1205" s="52">
        <f t="shared" si="825"/>
        <v>1.6740578955036711E-7</v>
      </c>
      <c r="Y1205" s="52">
        <f t="shared" si="798"/>
        <v>4182244.4409768092</v>
      </c>
      <c r="Z1205" s="38" t="str">
        <f t="shared" si="826"/>
        <v>S</v>
      </c>
      <c r="AA1205" s="38" t="str">
        <f t="shared" si="827"/>
        <v>S</v>
      </c>
      <c r="AB1205" s="38" t="str">
        <f t="shared" si="828"/>
        <v>U</v>
      </c>
      <c r="AC1205" s="50">
        <f t="shared" si="795"/>
        <v>552128.91511177295</v>
      </c>
      <c r="AD1205" s="50">
        <f t="shared" si="799"/>
        <v>4182409.4680406158</v>
      </c>
      <c r="AE1205" s="51">
        <f t="shared" si="800"/>
        <v>10</v>
      </c>
      <c r="AF1205" s="51" t="str">
        <f t="shared" si="801"/>
        <v>S</v>
      </c>
      <c r="AG1205" s="40">
        <f t="shared" si="802"/>
        <v>-122</v>
      </c>
      <c r="AH1205" s="41">
        <f t="shared" si="803"/>
        <v>-24</v>
      </c>
      <c r="AI1205" s="42">
        <f t="shared" si="804"/>
        <v>-28.673999999999999</v>
      </c>
      <c r="AJ1205" s="40">
        <f t="shared" si="805"/>
        <v>37</v>
      </c>
      <c r="AK1205" s="41">
        <f t="shared" si="806"/>
        <v>47</v>
      </c>
      <c r="AL1205" s="42">
        <f t="shared" si="807"/>
        <v>15.205</v>
      </c>
      <c r="AM1205" s="43" t="str">
        <f t="shared" si="808"/>
        <v>-37º -47' -15,205" S</v>
      </c>
      <c r="AN1205" s="43" t="str">
        <f t="shared" si="809"/>
        <v>122º 24' 28,674" W</v>
      </c>
      <c r="AO1205" s="43" t="str">
        <f t="shared" si="810"/>
        <v>10 S 552129 4182409</v>
      </c>
    </row>
    <row r="1206" spans="5:41" x14ac:dyDescent="0.25">
      <c r="E1206" s="53">
        <v>37.775802612305</v>
      </c>
      <c r="F1206" s="53">
        <v>-122.41722106934</v>
      </c>
      <c r="G1206" s="52">
        <f t="shared" si="811"/>
        <v>-2.1365835688017567</v>
      </c>
      <c r="H1206" s="52">
        <f t="shared" si="812"/>
        <v>0.65931213316819726</v>
      </c>
      <c r="I1206" s="52">
        <f t="shared" si="813"/>
        <v>10</v>
      </c>
      <c r="J1206" s="52">
        <f t="shared" si="814"/>
        <v>-123</v>
      </c>
      <c r="K1206" s="52">
        <f t="shared" si="815"/>
        <v>1.0171411151268739E-2</v>
      </c>
      <c r="L1206" s="52">
        <f t="shared" si="816"/>
        <v>8.0394849844182426E-3</v>
      </c>
      <c r="M1206" s="52">
        <f t="shared" si="817"/>
        <v>8.0396581973341524E-3</v>
      </c>
      <c r="N1206" s="52">
        <f t="shared" si="818"/>
        <v>2.5046975096976176E-5</v>
      </c>
      <c r="O1206" s="52">
        <f t="shared" si="796"/>
        <v>6383608.7258788999</v>
      </c>
      <c r="P1206" s="52">
        <f t="shared" si="797"/>
        <v>1.3607603832432252E-7</v>
      </c>
      <c r="Q1206" s="52">
        <f t="shared" si="819"/>
        <v>0.96837276018680851</v>
      </c>
      <c r="R1206" s="52">
        <f t="shared" si="820"/>
        <v>0.60499471201137023</v>
      </c>
      <c r="S1206" s="52">
        <f t="shared" si="821"/>
        <v>1.1434985132616016</v>
      </c>
      <c r="T1206" s="52">
        <f t="shared" si="822"/>
        <v>1.0088725629490438</v>
      </c>
      <c r="U1206" s="52">
        <f t="shared" si="823"/>
        <v>1.8074452179782881</v>
      </c>
      <c r="V1206" s="52">
        <f t="shared" si="794"/>
        <v>5.0546225567071803E-3</v>
      </c>
      <c r="W1206" s="52">
        <f t="shared" si="824"/>
        <v>4.2582015317955055E-5</v>
      </c>
      <c r="X1206" s="52">
        <f t="shared" si="825"/>
        <v>1.6740578955036711E-7</v>
      </c>
      <c r="Y1206" s="52">
        <f t="shared" si="798"/>
        <v>4180940.3157305936</v>
      </c>
      <c r="Z1206" s="38" t="str">
        <f t="shared" si="826"/>
        <v>S</v>
      </c>
      <c r="AA1206" s="38" t="str">
        <f t="shared" si="827"/>
        <v>S</v>
      </c>
      <c r="AB1206" s="38" t="str">
        <f t="shared" si="828"/>
        <v>U</v>
      </c>
      <c r="AC1206" s="50">
        <f t="shared" si="795"/>
        <v>551322.03454948578</v>
      </c>
      <c r="AD1206" s="50">
        <f t="shared" si="799"/>
        <v>4181100.2058411366</v>
      </c>
      <c r="AE1206" s="51">
        <f t="shared" si="800"/>
        <v>10</v>
      </c>
      <c r="AF1206" s="51" t="str">
        <f t="shared" si="801"/>
        <v>S</v>
      </c>
      <c r="AG1206" s="40">
        <f t="shared" si="802"/>
        <v>-122</v>
      </c>
      <c r="AH1206" s="41">
        <f t="shared" si="803"/>
        <v>-25</v>
      </c>
      <c r="AI1206" s="42">
        <f t="shared" si="804"/>
        <v>-1.996</v>
      </c>
      <c r="AJ1206" s="40">
        <f t="shared" si="805"/>
        <v>37</v>
      </c>
      <c r="AK1206" s="41">
        <f t="shared" si="806"/>
        <v>46</v>
      </c>
      <c r="AL1206" s="42">
        <f t="shared" si="807"/>
        <v>32.889000000000003</v>
      </c>
      <c r="AM1206" s="43" t="str">
        <f t="shared" si="808"/>
        <v>-37º -46' -32,889" S</v>
      </c>
      <c r="AN1206" s="43" t="str">
        <f t="shared" si="809"/>
        <v>122º 25' 1,996" W</v>
      </c>
      <c r="AO1206" s="43" t="str">
        <f t="shared" si="810"/>
        <v>10 S 551322 4181100</v>
      </c>
    </row>
    <row r="1207" spans="5:41" x14ac:dyDescent="0.25">
      <c r="E1207" s="53">
        <v>37.786484999999999</v>
      </c>
      <c r="F1207" s="53">
        <v>-122.41931599999999</v>
      </c>
      <c r="G1207" s="52">
        <f t="shared" si="811"/>
        <v>-2.1366201322393747</v>
      </c>
      <c r="H1207" s="52">
        <f t="shared" si="812"/>
        <v>0.65949857600544948</v>
      </c>
      <c r="I1207" s="52">
        <f t="shared" si="813"/>
        <v>10</v>
      </c>
      <c r="J1207" s="52">
        <f t="shared" si="814"/>
        <v>-123</v>
      </c>
      <c r="K1207" s="52">
        <f t="shared" si="815"/>
        <v>1.0134847713650696E-2</v>
      </c>
      <c r="L1207" s="52">
        <f t="shared" si="816"/>
        <v>8.0094286094218765E-3</v>
      </c>
      <c r="M1207" s="52">
        <f t="shared" si="817"/>
        <v>8.0095998868235999E-3</v>
      </c>
      <c r="N1207" s="52">
        <f t="shared" si="818"/>
        <v>2.4869607691657691E-5</v>
      </c>
      <c r="O1207" s="52">
        <f t="shared" si="796"/>
        <v>6383612.5935405707</v>
      </c>
      <c r="P1207" s="52">
        <f t="shared" si="797"/>
        <v>1.3502139788914929E-7</v>
      </c>
      <c r="Q1207" s="52">
        <f t="shared" si="819"/>
        <v>0.96846573078702047</v>
      </c>
      <c r="R1207" s="52">
        <f t="shared" si="820"/>
        <v>0.60487793459243622</v>
      </c>
      <c r="S1207" s="52">
        <f t="shared" si="821"/>
        <v>1.1437314413989597</v>
      </c>
      <c r="T1207" s="52">
        <f t="shared" si="822"/>
        <v>1.0090180646973288</v>
      </c>
      <c r="U1207" s="52">
        <f t="shared" si="823"/>
        <v>1.8076269972956471</v>
      </c>
      <c r="V1207" s="52">
        <f t="shared" si="794"/>
        <v>5.0546225567071803E-3</v>
      </c>
      <c r="W1207" s="52">
        <f t="shared" si="824"/>
        <v>4.2582015317955055E-5</v>
      </c>
      <c r="X1207" s="52">
        <f t="shared" si="825"/>
        <v>1.6740578955036711E-7</v>
      </c>
      <c r="Y1207" s="52">
        <f t="shared" si="798"/>
        <v>4182125.5046637678</v>
      </c>
      <c r="Z1207" s="38" t="str">
        <f t="shared" si="826"/>
        <v>S</v>
      </c>
      <c r="AA1207" s="38" t="str">
        <f t="shared" si="827"/>
        <v>S</v>
      </c>
      <c r="AB1207" s="38" t="str">
        <f t="shared" si="828"/>
        <v>U</v>
      </c>
      <c r="AC1207" s="50">
        <f t="shared" si="795"/>
        <v>551130.18500797113</v>
      </c>
      <c r="AD1207" s="50">
        <f t="shared" si="799"/>
        <v>4182284.2626260603</v>
      </c>
      <c r="AE1207" s="51">
        <f t="shared" si="800"/>
        <v>10</v>
      </c>
      <c r="AF1207" s="51" t="str">
        <f t="shared" si="801"/>
        <v>S</v>
      </c>
      <c r="AG1207" s="40">
        <f t="shared" si="802"/>
        <v>-122</v>
      </c>
      <c r="AH1207" s="41">
        <f t="shared" si="803"/>
        <v>-25</v>
      </c>
      <c r="AI1207" s="42">
        <f t="shared" si="804"/>
        <v>-9.5380000000000003</v>
      </c>
      <c r="AJ1207" s="40">
        <f t="shared" si="805"/>
        <v>37</v>
      </c>
      <c r="AK1207" s="41">
        <f t="shared" si="806"/>
        <v>47</v>
      </c>
      <c r="AL1207" s="42">
        <f t="shared" si="807"/>
        <v>11.346</v>
      </c>
      <c r="AM1207" s="43" t="str">
        <f t="shared" si="808"/>
        <v>-37º -47' -11,346" S</v>
      </c>
      <c r="AN1207" s="43" t="str">
        <f t="shared" si="809"/>
        <v>122º 25' 9,538" W</v>
      </c>
      <c r="AO1207" s="43" t="str">
        <f t="shared" si="810"/>
        <v>10 S 551130 4182284</v>
      </c>
    </row>
    <row r="1208" spans="5:41" x14ac:dyDescent="0.25">
      <c r="E1208" s="53">
        <v>37.795200000000001</v>
      </c>
      <c r="F1208" s="53">
        <v>-122.398853</v>
      </c>
      <c r="G1208" s="52">
        <f t="shared" si="811"/>
        <v>-2.1362629855145392</v>
      </c>
      <c r="H1208" s="52">
        <f t="shared" si="812"/>
        <v>0.65965068144976091</v>
      </c>
      <c r="I1208" s="52">
        <f t="shared" si="813"/>
        <v>10</v>
      </c>
      <c r="J1208" s="52">
        <f t="shared" si="814"/>
        <v>-123</v>
      </c>
      <c r="K1208" s="52">
        <f t="shared" si="815"/>
        <v>1.0491994438486252E-2</v>
      </c>
      <c r="L1208" s="52">
        <f t="shared" si="816"/>
        <v>8.2906885852940555E-3</v>
      </c>
      <c r="M1208" s="52">
        <f t="shared" si="817"/>
        <v>8.290878548051047E-3</v>
      </c>
      <c r="N1208" s="52">
        <f t="shared" si="818"/>
        <v>2.6655404604669641E-5</v>
      </c>
      <c r="O1208" s="52">
        <f t="shared" si="796"/>
        <v>6383615.749170579</v>
      </c>
      <c r="P1208" s="52">
        <f t="shared" si="797"/>
        <v>1.4463707025020338E-7</v>
      </c>
      <c r="Q1208" s="52">
        <f t="shared" si="819"/>
        <v>0.96854147914251099</v>
      </c>
      <c r="R1208" s="52">
        <f t="shared" si="820"/>
        <v>0.60478256462979951</v>
      </c>
      <c r="S1208" s="52">
        <f t="shared" si="821"/>
        <v>1.1439214210210165</v>
      </c>
      <c r="T1208" s="52">
        <f t="shared" si="822"/>
        <v>1.0091367069232122</v>
      </c>
      <c r="U1208" s="52">
        <f t="shared" si="823"/>
        <v>1.8077751813763971</v>
      </c>
      <c r="V1208" s="52">
        <f t="shared" si="794"/>
        <v>5.0546225567071803E-3</v>
      </c>
      <c r="W1208" s="52">
        <f t="shared" si="824"/>
        <v>4.2582015317955055E-5</v>
      </c>
      <c r="X1208" s="52">
        <f t="shared" si="825"/>
        <v>1.6740578955036711E-7</v>
      </c>
      <c r="Y1208" s="52">
        <f t="shared" si="798"/>
        <v>4183092.4175762669</v>
      </c>
      <c r="Z1208" s="38" t="str">
        <f t="shared" si="826"/>
        <v>S</v>
      </c>
      <c r="AA1208" s="38" t="str">
        <f t="shared" si="827"/>
        <v>S</v>
      </c>
      <c r="AB1208" s="38" t="str">
        <f t="shared" si="828"/>
        <v>U</v>
      </c>
      <c r="AC1208" s="50">
        <f t="shared" si="795"/>
        <v>552925.78542547591</v>
      </c>
      <c r="AD1208" s="50">
        <f t="shared" si="799"/>
        <v>4183262.5754615129</v>
      </c>
      <c r="AE1208" s="51">
        <f t="shared" si="800"/>
        <v>10</v>
      </c>
      <c r="AF1208" s="51" t="str">
        <f t="shared" si="801"/>
        <v>S</v>
      </c>
      <c r="AG1208" s="40">
        <f t="shared" si="802"/>
        <v>-122</v>
      </c>
      <c r="AH1208" s="41">
        <f t="shared" si="803"/>
        <v>-23</v>
      </c>
      <c r="AI1208" s="42">
        <f t="shared" si="804"/>
        <v>-55.871000000000002</v>
      </c>
      <c r="AJ1208" s="40">
        <f t="shared" si="805"/>
        <v>37</v>
      </c>
      <c r="AK1208" s="41">
        <f t="shared" si="806"/>
        <v>47</v>
      </c>
      <c r="AL1208" s="42">
        <f t="shared" si="807"/>
        <v>42.72</v>
      </c>
      <c r="AM1208" s="43" t="str">
        <f t="shared" si="808"/>
        <v>-37º -47' -42,72" S</v>
      </c>
      <c r="AN1208" s="43" t="str">
        <f t="shared" si="809"/>
        <v>122º 23' 55,871" W</v>
      </c>
      <c r="AO1208" s="43" t="str">
        <f t="shared" si="810"/>
        <v>10 S 552926 4183263</v>
      </c>
    </row>
    <row r="1209" spans="5:41" x14ac:dyDescent="0.25">
      <c r="E1209" s="53">
        <v>37.793432000000003</v>
      </c>
      <c r="F1209" s="53">
        <v>-122.404714</v>
      </c>
      <c r="G1209" s="52">
        <f t="shared" si="811"/>
        <v>-2.1363652792619985</v>
      </c>
      <c r="H1209" s="52">
        <f t="shared" si="812"/>
        <v>0.65961982402858566</v>
      </c>
      <c r="I1209" s="52">
        <f t="shared" si="813"/>
        <v>10</v>
      </c>
      <c r="J1209" s="52">
        <f t="shared" si="814"/>
        <v>-123</v>
      </c>
      <c r="K1209" s="52">
        <f t="shared" si="815"/>
        <v>1.038970069102696E-2</v>
      </c>
      <c r="L1209" s="52">
        <f t="shared" si="816"/>
        <v>8.2100562906417922E-3</v>
      </c>
      <c r="M1209" s="52">
        <f t="shared" si="817"/>
        <v>8.2102407644503578E-3</v>
      </c>
      <c r="N1209" s="52">
        <f t="shared" si="818"/>
        <v>2.6137746985233079E-5</v>
      </c>
      <c r="O1209" s="52">
        <f t="shared" si="796"/>
        <v>6383615.1089719506</v>
      </c>
      <c r="P1209" s="52">
        <f t="shared" si="797"/>
        <v>1.4184403642232738E-7</v>
      </c>
      <c r="Q1209" s="52">
        <f t="shared" si="819"/>
        <v>0.96852611942554545</v>
      </c>
      <c r="R1209" s="52">
        <f t="shared" si="820"/>
        <v>0.60480191943450701</v>
      </c>
      <c r="S1209" s="52">
        <f t="shared" si="821"/>
        <v>1.1438828837413584</v>
      </c>
      <c r="T1209" s="52">
        <f t="shared" si="822"/>
        <v>1.0091126426646455</v>
      </c>
      <c r="U1209" s="52">
        <f t="shared" si="823"/>
        <v>1.8077451279556256</v>
      </c>
      <c r="V1209" s="52">
        <f t="shared" si="794"/>
        <v>5.0546225567071803E-3</v>
      </c>
      <c r="W1209" s="52">
        <f t="shared" si="824"/>
        <v>4.2582015317955055E-5</v>
      </c>
      <c r="X1209" s="52">
        <f t="shared" si="825"/>
        <v>1.6740578955036711E-7</v>
      </c>
      <c r="Y1209" s="52">
        <f t="shared" si="798"/>
        <v>4182896.26117469</v>
      </c>
      <c r="Z1209" s="38" t="str">
        <f t="shared" si="826"/>
        <v>S</v>
      </c>
      <c r="AA1209" s="38" t="str">
        <f t="shared" si="827"/>
        <v>S</v>
      </c>
      <c r="AB1209" s="38" t="str">
        <f t="shared" si="828"/>
        <v>U</v>
      </c>
      <c r="AC1209" s="50">
        <f t="shared" si="795"/>
        <v>552411.01947030611</v>
      </c>
      <c r="AD1209" s="50">
        <f t="shared" si="799"/>
        <v>4183063.1145149264</v>
      </c>
      <c r="AE1209" s="51">
        <f t="shared" si="800"/>
        <v>10</v>
      </c>
      <c r="AF1209" s="51" t="str">
        <f t="shared" si="801"/>
        <v>S</v>
      </c>
      <c r="AG1209" s="40">
        <f t="shared" si="802"/>
        <v>-122</v>
      </c>
      <c r="AH1209" s="41">
        <f t="shared" si="803"/>
        <v>-24</v>
      </c>
      <c r="AI1209" s="42">
        <f t="shared" si="804"/>
        <v>-16.97</v>
      </c>
      <c r="AJ1209" s="40">
        <f t="shared" si="805"/>
        <v>37</v>
      </c>
      <c r="AK1209" s="41">
        <f t="shared" si="806"/>
        <v>47</v>
      </c>
      <c r="AL1209" s="42">
        <f t="shared" si="807"/>
        <v>36.354999999999997</v>
      </c>
      <c r="AM1209" s="43" t="str">
        <f t="shared" si="808"/>
        <v>-37º -47' -36,355" S</v>
      </c>
      <c r="AN1209" s="43" t="str">
        <f t="shared" si="809"/>
        <v>122º 24' 16,97" W</v>
      </c>
      <c r="AO1209" s="43" t="str">
        <f t="shared" si="810"/>
        <v>10 S 552411 4183063</v>
      </c>
    </row>
    <row r="1210" spans="5:41" x14ac:dyDescent="0.25">
      <c r="E1210" s="53">
        <v>37.760069000000001</v>
      </c>
      <c r="F1210" s="53">
        <v>-122.508655</v>
      </c>
      <c r="G1210" s="52">
        <f t="shared" si="811"/>
        <v>-2.138179391939814</v>
      </c>
      <c r="H1210" s="52">
        <f t="shared" si="812"/>
        <v>0.65903752983024266</v>
      </c>
      <c r="I1210" s="52">
        <f t="shared" si="813"/>
        <v>10</v>
      </c>
      <c r="J1210" s="52">
        <f t="shared" si="814"/>
        <v>-123</v>
      </c>
      <c r="K1210" s="52">
        <f t="shared" si="815"/>
        <v>8.5755880132114548E-3</v>
      </c>
      <c r="L1210" s="52">
        <f t="shared" si="816"/>
        <v>6.7796221870267881E-3</v>
      </c>
      <c r="M1210" s="52">
        <f t="shared" si="817"/>
        <v>6.7797260611089641E-3</v>
      </c>
      <c r="N1210" s="52">
        <f t="shared" si="818"/>
        <v>1.7801483015889019E-5</v>
      </c>
      <c r="O1210" s="52">
        <f t="shared" si="796"/>
        <v>6383603.0300621754</v>
      </c>
      <c r="P1210" s="52">
        <f t="shared" si="797"/>
        <v>9.6808965271230467E-8</v>
      </c>
      <c r="Q1210" s="52">
        <f t="shared" si="819"/>
        <v>0.96823558273948718</v>
      </c>
      <c r="R1210" s="52">
        <f t="shared" si="820"/>
        <v>0.60516646327820744</v>
      </c>
      <c r="S1210" s="52">
        <f t="shared" si="821"/>
        <v>1.1431553211999863</v>
      </c>
      <c r="T1210" s="52">
        <f t="shared" si="822"/>
        <v>1.0086581067195417</v>
      </c>
      <c r="U1210" s="52">
        <f t="shared" si="823"/>
        <v>1.8071771961898484</v>
      </c>
      <c r="V1210" s="52">
        <f t="shared" si="794"/>
        <v>5.0546225567071803E-3</v>
      </c>
      <c r="W1210" s="52">
        <f t="shared" si="824"/>
        <v>4.2582015317955055E-5</v>
      </c>
      <c r="X1210" s="52">
        <f t="shared" si="825"/>
        <v>1.6740578955036711E-7</v>
      </c>
      <c r="Y1210" s="52">
        <f t="shared" si="798"/>
        <v>4179194.7077438086</v>
      </c>
      <c r="Z1210" s="38" t="str">
        <f t="shared" si="826"/>
        <v>S</v>
      </c>
      <c r="AA1210" s="38" t="str">
        <f t="shared" si="827"/>
        <v>S</v>
      </c>
      <c r="AB1210" s="38" t="str">
        <f t="shared" si="828"/>
        <v>U</v>
      </c>
      <c r="AC1210" s="50">
        <f t="shared" si="795"/>
        <v>543279.08122328762</v>
      </c>
      <c r="AD1210" s="50">
        <f t="shared" si="799"/>
        <v>4179308.3453557296</v>
      </c>
      <c r="AE1210" s="51">
        <f t="shared" si="800"/>
        <v>10</v>
      </c>
      <c r="AF1210" s="51" t="str">
        <f t="shared" si="801"/>
        <v>S</v>
      </c>
      <c r="AG1210" s="40">
        <f t="shared" si="802"/>
        <v>-122</v>
      </c>
      <c r="AH1210" s="41">
        <f t="shared" si="803"/>
        <v>-30</v>
      </c>
      <c r="AI1210" s="42">
        <f t="shared" si="804"/>
        <v>-31.158000000000001</v>
      </c>
      <c r="AJ1210" s="40">
        <f t="shared" si="805"/>
        <v>37</v>
      </c>
      <c r="AK1210" s="41">
        <f t="shared" si="806"/>
        <v>45</v>
      </c>
      <c r="AL1210" s="42">
        <f t="shared" si="807"/>
        <v>36.247999999999998</v>
      </c>
      <c r="AM1210" s="43" t="str">
        <f t="shared" si="808"/>
        <v>-37º -45' -36,248" S</v>
      </c>
      <c r="AN1210" s="43" t="str">
        <f t="shared" si="809"/>
        <v>122º 30' 31,158" W</v>
      </c>
      <c r="AO1210" s="43" t="str">
        <f t="shared" si="810"/>
        <v>10 S 543279 4179308</v>
      </c>
    </row>
    <row r="1211" spans="5:41" x14ac:dyDescent="0.25">
      <c r="E1211" s="53">
        <v>37.748381999999999</v>
      </c>
      <c r="F1211" s="53">
        <v>-122.415964</v>
      </c>
      <c r="G1211" s="52">
        <f t="shared" si="811"/>
        <v>-2.1365616288028479</v>
      </c>
      <c r="H1211" s="52">
        <f t="shared" si="812"/>
        <v>0.65883355320056214</v>
      </c>
      <c r="I1211" s="52">
        <f t="shared" si="813"/>
        <v>10</v>
      </c>
      <c r="J1211" s="52">
        <f t="shared" si="814"/>
        <v>-123</v>
      </c>
      <c r="K1211" s="52">
        <f t="shared" si="815"/>
        <v>1.0193351150177499E-2</v>
      </c>
      <c r="L1211" s="52">
        <f t="shared" si="816"/>
        <v>8.0598131254683777E-3</v>
      </c>
      <c r="M1211" s="52">
        <f t="shared" si="817"/>
        <v>8.0599876556698754E-3</v>
      </c>
      <c r="N1211" s="52">
        <f t="shared" si="818"/>
        <v>2.5148933514684835E-5</v>
      </c>
      <c r="O1211" s="52">
        <f t="shared" si="796"/>
        <v>6383598.7997157937</v>
      </c>
      <c r="P1211" s="52">
        <f t="shared" si="797"/>
        <v>1.3686652506332487E-7</v>
      </c>
      <c r="Q1211" s="52">
        <f t="shared" si="819"/>
        <v>0.96813349765814471</v>
      </c>
      <c r="R1211" s="52">
        <f t="shared" si="820"/>
        <v>0.60529385187699902</v>
      </c>
      <c r="S1211" s="52">
        <f t="shared" si="821"/>
        <v>1.1429003020296344</v>
      </c>
      <c r="T1211" s="52">
        <f t="shared" si="822"/>
        <v>1.0084986894914756</v>
      </c>
      <c r="U1211" s="52">
        <f t="shared" si="823"/>
        <v>1.8069778868376878</v>
      </c>
      <c r="V1211" s="52">
        <f t="shared" si="794"/>
        <v>5.0546225567071803E-3</v>
      </c>
      <c r="W1211" s="52">
        <f t="shared" si="824"/>
        <v>4.2582015317955055E-5</v>
      </c>
      <c r="X1211" s="52">
        <f t="shared" si="825"/>
        <v>1.6740578955036711E-7</v>
      </c>
      <c r="Y1211" s="52">
        <f t="shared" si="798"/>
        <v>4177898.0650807726</v>
      </c>
      <c r="Z1211" s="38" t="str">
        <f t="shared" si="826"/>
        <v>S</v>
      </c>
      <c r="AA1211" s="38" t="str">
        <f t="shared" si="827"/>
        <v>S</v>
      </c>
      <c r="AB1211" s="38" t="str">
        <f t="shared" si="828"/>
        <v>U</v>
      </c>
      <c r="AC1211" s="50">
        <f t="shared" si="795"/>
        <v>551451.72987179807</v>
      </c>
      <c r="AD1211" s="50">
        <f t="shared" si="799"/>
        <v>4178058.6058045439</v>
      </c>
      <c r="AE1211" s="51">
        <f t="shared" si="800"/>
        <v>10</v>
      </c>
      <c r="AF1211" s="51" t="str">
        <f t="shared" si="801"/>
        <v>S</v>
      </c>
      <c r="AG1211" s="40">
        <f t="shared" si="802"/>
        <v>-122</v>
      </c>
      <c r="AH1211" s="41">
        <f t="shared" si="803"/>
        <v>-24</v>
      </c>
      <c r="AI1211" s="42">
        <f t="shared" si="804"/>
        <v>-57.47</v>
      </c>
      <c r="AJ1211" s="40">
        <f t="shared" si="805"/>
        <v>37</v>
      </c>
      <c r="AK1211" s="41">
        <f t="shared" si="806"/>
        <v>44</v>
      </c>
      <c r="AL1211" s="42">
        <f t="shared" si="807"/>
        <v>54.174999999999997</v>
      </c>
      <c r="AM1211" s="43" t="str">
        <f t="shared" si="808"/>
        <v>-37º -44' -54,175" S</v>
      </c>
      <c r="AN1211" s="43" t="str">
        <f t="shared" si="809"/>
        <v>122º 24' 57,47" W</v>
      </c>
      <c r="AO1211" s="43" t="str">
        <f t="shared" si="810"/>
        <v>10 S 551452 4178059</v>
      </c>
    </row>
    <row r="1212" spans="5:41" x14ac:dyDescent="0.25">
      <c r="E1212" s="53">
        <v>37.738174000000001</v>
      </c>
      <c r="F1212" s="53">
        <v>-122.49247699999999</v>
      </c>
      <c r="G1212" s="52">
        <f t="shared" si="811"/>
        <v>-2.1378970325734263</v>
      </c>
      <c r="H1212" s="52">
        <f t="shared" si="812"/>
        <v>0.65865538999051854</v>
      </c>
      <c r="I1212" s="52">
        <f t="shared" si="813"/>
        <v>10</v>
      </c>
      <c r="J1212" s="52">
        <f t="shared" si="814"/>
        <v>-123</v>
      </c>
      <c r="K1212" s="52">
        <f t="shared" si="815"/>
        <v>8.8579473795991071E-3</v>
      </c>
      <c r="L1212" s="52">
        <f t="shared" si="816"/>
        <v>7.0049142022016809E-3</v>
      </c>
      <c r="M1212" s="52">
        <f t="shared" si="817"/>
        <v>7.005028779873375E-3</v>
      </c>
      <c r="N1212" s="52">
        <f t="shared" si="818"/>
        <v>1.8989310841099893E-5</v>
      </c>
      <c r="O1212" s="52">
        <f t="shared" si="796"/>
        <v>6383595.1050955113</v>
      </c>
      <c r="P1212" s="52">
        <f t="shared" si="797"/>
        <v>1.0341133081578147E-7</v>
      </c>
      <c r="Q1212" s="52">
        <f t="shared" si="819"/>
        <v>0.96804419970455013</v>
      </c>
      <c r="R1212" s="52">
        <f t="shared" si="820"/>
        <v>0.60540498739981108</v>
      </c>
      <c r="S1212" s="52">
        <f t="shared" si="821"/>
        <v>1.1426774898427936</v>
      </c>
      <c r="T1212" s="52">
        <f t="shared" si="822"/>
        <v>1.0083593642320479</v>
      </c>
      <c r="U1212" s="52">
        <f t="shared" si="823"/>
        <v>1.8068036456679124</v>
      </c>
      <c r="V1212" s="52">
        <f t="shared" si="794"/>
        <v>5.0546225567071803E-3</v>
      </c>
      <c r="W1212" s="52">
        <f t="shared" si="824"/>
        <v>4.2582015317955055E-5</v>
      </c>
      <c r="X1212" s="52">
        <f t="shared" si="825"/>
        <v>1.6740578955036711E-7</v>
      </c>
      <c r="Y1212" s="52">
        <f t="shared" si="798"/>
        <v>4176765.5157818752</v>
      </c>
      <c r="Z1212" s="38" t="str">
        <f t="shared" si="826"/>
        <v>S</v>
      </c>
      <c r="AA1212" s="38" t="str">
        <f t="shared" si="827"/>
        <v>S</v>
      </c>
      <c r="AB1212" s="38" t="str">
        <f t="shared" si="828"/>
        <v>U</v>
      </c>
      <c r="AC1212" s="50">
        <f t="shared" si="795"/>
        <v>544717.26897167694</v>
      </c>
      <c r="AD1212" s="50">
        <f t="shared" si="799"/>
        <v>4176886.7358661452</v>
      </c>
      <c r="AE1212" s="51">
        <f t="shared" si="800"/>
        <v>10</v>
      </c>
      <c r="AF1212" s="51" t="str">
        <f t="shared" si="801"/>
        <v>S</v>
      </c>
      <c r="AG1212" s="40">
        <f t="shared" si="802"/>
        <v>-122</v>
      </c>
      <c r="AH1212" s="41">
        <f t="shared" si="803"/>
        <v>-29</v>
      </c>
      <c r="AI1212" s="42">
        <f t="shared" si="804"/>
        <v>-32.917000000000002</v>
      </c>
      <c r="AJ1212" s="40">
        <f t="shared" si="805"/>
        <v>37</v>
      </c>
      <c r="AK1212" s="41">
        <f t="shared" si="806"/>
        <v>44</v>
      </c>
      <c r="AL1212" s="42">
        <f t="shared" si="807"/>
        <v>17.425999999999998</v>
      </c>
      <c r="AM1212" s="43" t="str">
        <f t="shared" si="808"/>
        <v>-37º -44' -17,426" S</v>
      </c>
      <c r="AN1212" s="43" t="str">
        <f t="shared" si="809"/>
        <v>122º 29' 32,917" W</v>
      </c>
      <c r="AO1212" s="43" t="str">
        <f t="shared" si="810"/>
        <v>10 S 544717 4176887</v>
      </c>
    </row>
    <row r="1213" spans="5:41" x14ac:dyDescent="0.25">
      <c r="E1213" s="53">
        <v>37.785545999999997</v>
      </c>
      <c r="F1213" s="53">
        <v>-122.413464</v>
      </c>
      <c r="G1213" s="52">
        <f t="shared" si="811"/>
        <v>-2.1365179955715479</v>
      </c>
      <c r="H1213" s="52">
        <f t="shared" si="812"/>
        <v>0.65948218736377329</v>
      </c>
      <c r="I1213" s="52">
        <f t="shared" si="813"/>
        <v>10</v>
      </c>
      <c r="J1213" s="52">
        <f t="shared" si="814"/>
        <v>-123</v>
      </c>
      <c r="K1213" s="52">
        <f t="shared" si="815"/>
        <v>1.0236984381477576E-2</v>
      </c>
      <c r="L1213" s="52">
        <f t="shared" si="816"/>
        <v>8.0902457794765955E-3</v>
      </c>
      <c r="M1213" s="52">
        <f t="shared" si="817"/>
        <v>8.0904222942045998E-3</v>
      </c>
      <c r="N1213" s="52">
        <f t="shared" si="818"/>
        <v>2.5373192015232249E-5</v>
      </c>
      <c r="O1213" s="52">
        <f t="shared" si="796"/>
        <v>6383612.2535513854</v>
      </c>
      <c r="P1213" s="52">
        <f t="shared" si="797"/>
        <v>1.3776356557313881E-7</v>
      </c>
      <c r="Q1213" s="52">
        <f t="shared" si="819"/>
        <v>0.96845756391150384</v>
      </c>
      <c r="R1213" s="52">
        <f t="shared" si="820"/>
        <v>0.60488820491582196</v>
      </c>
      <c r="S1213" s="52">
        <f t="shared" si="821"/>
        <v>1.1437109693195251</v>
      </c>
      <c r="T1213" s="52">
        <f t="shared" si="822"/>
        <v>1.0090052782185994</v>
      </c>
      <c r="U1213" s="52">
        <f t="shared" si="823"/>
        <v>1.8076110249037045</v>
      </c>
      <c r="V1213" s="52">
        <f t="shared" si="794"/>
        <v>5.0546225567071803E-3</v>
      </c>
      <c r="W1213" s="52">
        <f t="shared" si="824"/>
        <v>4.2582015317955055E-5</v>
      </c>
      <c r="X1213" s="52">
        <f t="shared" si="825"/>
        <v>1.6740578955036711E-7</v>
      </c>
      <c r="Y1213" s="52">
        <f t="shared" si="798"/>
        <v>4182021.3244596282</v>
      </c>
      <c r="Z1213" s="38" t="str">
        <f t="shared" si="826"/>
        <v>S</v>
      </c>
      <c r="AA1213" s="38" t="str">
        <f t="shared" si="827"/>
        <v>S</v>
      </c>
      <c r="AB1213" s="38" t="str">
        <f t="shared" si="828"/>
        <v>U</v>
      </c>
      <c r="AC1213" s="50">
        <f t="shared" si="795"/>
        <v>551646.12126534095</v>
      </c>
      <c r="AD1213" s="50">
        <f t="shared" si="799"/>
        <v>4182183.2971014022</v>
      </c>
      <c r="AE1213" s="51">
        <f t="shared" si="800"/>
        <v>10</v>
      </c>
      <c r="AF1213" s="51" t="str">
        <f t="shared" si="801"/>
        <v>S</v>
      </c>
      <c r="AG1213" s="40">
        <f t="shared" si="802"/>
        <v>-122</v>
      </c>
      <c r="AH1213" s="41">
        <f t="shared" si="803"/>
        <v>-24</v>
      </c>
      <c r="AI1213" s="42">
        <f t="shared" si="804"/>
        <v>-48.47</v>
      </c>
      <c r="AJ1213" s="40">
        <f t="shared" si="805"/>
        <v>37</v>
      </c>
      <c r="AK1213" s="41">
        <f t="shared" si="806"/>
        <v>47</v>
      </c>
      <c r="AL1213" s="42">
        <f t="shared" si="807"/>
        <v>7.9660000000000002</v>
      </c>
      <c r="AM1213" s="43" t="str">
        <f t="shared" si="808"/>
        <v>-37º -47' -7,966" S</v>
      </c>
      <c r="AN1213" s="43" t="str">
        <f t="shared" si="809"/>
        <v>122º 24' 48,47" W</v>
      </c>
      <c r="AO1213" s="43" t="str">
        <f t="shared" si="810"/>
        <v>10 S 551646 4182183</v>
      </c>
    </row>
    <row r="1214" spans="5:41" x14ac:dyDescent="0.25">
      <c r="E1214" s="53">
        <v>37.742257000000002</v>
      </c>
      <c r="F1214" s="53">
        <v>-122.422994</v>
      </c>
      <c r="G1214" s="52">
        <f t="shared" si="811"/>
        <v>-2.1366843254492629</v>
      </c>
      <c r="H1214" s="52">
        <f t="shared" si="812"/>
        <v>0.65872665178387757</v>
      </c>
      <c r="I1214" s="52">
        <f t="shared" si="813"/>
        <v>10</v>
      </c>
      <c r="J1214" s="52">
        <f t="shared" si="814"/>
        <v>-123</v>
      </c>
      <c r="K1214" s="52">
        <f t="shared" si="815"/>
        <v>1.0070654503762544E-2</v>
      </c>
      <c r="L1214" s="52">
        <f t="shared" si="816"/>
        <v>7.9634600373592913E-3</v>
      </c>
      <c r="M1214" s="52">
        <f t="shared" si="817"/>
        <v>7.9636283825390407E-3</v>
      </c>
      <c r="N1214" s="52">
        <f t="shared" si="818"/>
        <v>2.4545773388617853E-5</v>
      </c>
      <c r="O1214" s="52">
        <f t="shared" si="796"/>
        <v>6383596.5828295704</v>
      </c>
      <c r="P1214" s="52">
        <f t="shared" si="797"/>
        <v>1.3363565352357333E-7</v>
      </c>
      <c r="Q1214" s="52">
        <f t="shared" si="819"/>
        <v>0.9680799318861506</v>
      </c>
      <c r="R1214" s="52">
        <f t="shared" si="820"/>
        <v>0.60536055013608714</v>
      </c>
      <c r="S1214" s="52">
        <f t="shared" si="821"/>
        <v>1.1427666177269529</v>
      </c>
      <c r="T1214" s="52">
        <f t="shared" si="822"/>
        <v>1.0084151008292364</v>
      </c>
      <c r="U1214" s="52">
        <f t="shared" si="823"/>
        <v>1.8068733560239612</v>
      </c>
      <c r="V1214" s="52">
        <f t="shared" si="794"/>
        <v>5.0546225567071803E-3</v>
      </c>
      <c r="W1214" s="52">
        <f t="shared" si="824"/>
        <v>4.2582015317955055E-5</v>
      </c>
      <c r="X1214" s="52">
        <f t="shared" si="825"/>
        <v>1.6740578955036711E-7</v>
      </c>
      <c r="Y1214" s="52">
        <f t="shared" si="798"/>
        <v>4177218.5130760199</v>
      </c>
      <c r="Z1214" s="38" t="str">
        <f t="shared" si="826"/>
        <v>S</v>
      </c>
      <c r="AA1214" s="38" t="str">
        <f t="shared" si="827"/>
        <v>S</v>
      </c>
      <c r="AB1214" s="38" t="str">
        <f t="shared" si="828"/>
        <v>U</v>
      </c>
      <c r="AC1214" s="50">
        <f t="shared" si="795"/>
        <v>550836.59319422778</v>
      </c>
      <c r="AD1214" s="50">
        <f t="shared" si="799"/>
        <v>4177375.2034120858</v>
      </c>
      <c r="AE1214" s="51">
        <f t="shared" si="800"/>
        <v>10</v>
      </c>
      <c r="AF1214" s="51" t="str">
        <f t="shared" si="801"/>
        <v>S</v>
      </c>
      <c r="AG1214" s="40">
        <f t="shared" si="802"/>
        <v>-122</v>
      </c>
      <c r="AH1214" s="41">
        <f t="shared" si="803"/>
        <v>-25</v>
      </c>
      <c r="AI1214" s="42">
        <f t="shared" si="804"/>
        <v>-22.777999999999999</v>
      </c>
      <c r="AJ1214" s="40">
        <f t="shared" si="805"/>
        <v>37</v>
      </c>
      <c r="AK1214" s="41">
        <f t="shared" si="806"/>
        <v>44</v>
      </c>
      <c r="AL1214" s="42">
        <f t="shared" si="807"/>
        <v>32.125</v>
      </c>
      <c r="AM1214" s="43" t="str">
        <f t="shared" si="808"/>
        <v>-37º -44' -32,125" S</v>
      </c>
      <c r="AN1214" s="43" t="str">
        <f t="shared" si="809"/>
        <v>122º 25' 22,778" W</v>
      </c>
      <c r="AO1214" s="43" t="str">
        <f t="shared" si="810"/>
        <v>10 S 550837 4177375</v>
      </c>
    </row>
    <row r="1215" spans="5:41" x14ac:dyDescent="0.25">
      <c r="E1215" s="53">
        <v>37.782083999999998</v>
      </c>
      <c r="F1215" s="53">
        <v>-122.412527</v>
      </c>
      <c r="G1215" s="52">
        <f t="shared" si="811"/>
        <v>-2.1365016418364564</v>
      </c>
      <c r="H1215" s="52">
        <f t="shared" si="812"/>
        <v>0.65942176406506914</v>
      </c>
      <c r="I1215" s="52">
        <f t="shared" si="813"/>
        <v>10</v>
      </c>
      <c r="J1215" s="52">
        <f t="shared" si="814"/>
        <v>-123</v>
      </c>
      <c r="K1215" s="52">
        <f t="shared" si="815"/>
        <v>1.0253338116569033E-2</v>
      </c>
      <c r="L1215" s="52">
        <f t="shared" si="816"/>
        <v>8.1035491909059575E-3</v>
      </c>
      <c r="M1215" s="52">
        <f t="shared" si="817"/>
        <v>8.1037265778596181E-3</v>
      </c>
      <c r="N1215" s="52">
        <f t="shared" si="818"/>
        <v>2.5453535264285954E-5</v>
      </c>
      <c r="O1215" s="52">
        <f t="shared" si="796"/>
        <v>6383611.000070177</v>
      </c>
      <c r="P1215" s="52">
        <f t="shared" si="797"/>
        <v>1.3822997759189605E-7</v>
      </c>
      <c r="Q1215" s="52">
        <f t="shared" si="819"/>
        <v>0.96842744446073159</v>
      </c>
      <c r="R1215" s="52">
        <f t="shared" si="820"/>
        <v>0.60492606160561213</v>
      </c>
      <c r="S1215" s="52">
        <f t="shared" si="821"/>
        <v>1.143635486295435</v>
      </c>
      <c r="T1215" s="52">
        <f t="shared" si="822"/>
        <v>1.0089581301229793</v>
      </c>
      <c r="U1215" s="52">
        <f t="shared" si="823"/>
        <v>1.807552125755213</v>
      </c>
      <c r="V1215" s="52">
        <f t="shared" si="794"/>
        <v>5.0546225567071803E-3</v>
      </c>
      <c r="W1215" s="52">
        <f t="shared" si="824"/>
        <v>4.2582015317955055E-5</v>
      </c>
      <c r="X1215" s="52">
        <f t="shared" si="825"/>
        <v>1.6740578955036711E-7</v>
      </c>
      <c r="Y1215" s="52">
        <f t="shared" si="798"/>
        <v>4181637.2225089497</v>
      </c>
      <c r="Z1215" s="38" t="str">
        <f t="shared" si="826"/>
        <v>S</v>
      </c>
      <c r="AA1215" s="38" t="str">
        <f t="shared" si="827"/>
        <v>S</v>
      </c>
      <c r="AB1215" s="38" t="str">
        <f t="shared" si="828"/>
        <v>U</v>
      </c>
      <c r="AC1215" s="50">
        <f t="shared" si="795"/>
        <v>551731.04050757911</v>
      </c>
      <c r="AD1215" s="50">
        <f t="shared" si="799"/>
        <v>4181799.7079991139</v>
      </c>
      <c r="AE1215" s="51">
        <f t="shared" si="800"/>
        <v>10</v>
      </c>
      <c r="AF1215" s="51" t="str">
        <f t="shared" si="801"/>
        <v>S</v>
      </c>
      <c r="AG1215" s="40">
        <f t="shared" si="802"/>
        <v>-122</v>
      </c>
      <c r="AH1215" s="41">
        <f t="shared" si="803"/>
        <v>-24</v>
      </c>
      <c r="AI1215" s="42">
        <f t="shared" si="804"/>
        <v>-45.097000000000001</v>
      </c>
      <c r="AJ1215" s="40">
        <f t="shared" si="805"/>
        <v>37</v>
      </c>
      <c r="AK1215" s="41">
        <f t="shared" si="806"/>
        <v>46</v>
      </c>
      <c r="AL1215" s="42">
        <f t="shared" si="807"/>
        <v>55.502000000000002</v>
      </c>
      <c r="AM1215" s="43" t="str">
        <f t="shared" si="808"/>
        <v>-37º -46' -55,502" S</v>
      </c>
      <c r="AN1215" s="43" t="str">
        <f t="shared" si="809"/>
        <v>122º 24' 45,097" W</v>
      </c>
      <c r="AO1215" s="43" t="str">
        <f t="shared" si="810"/>
        <v>10 S 551731 4181800</v>
      </c>
    </row>
    <row r="1216" spans="5:41" x14ac:dyDescent="0.25">
      <c r="E1216" s="53">
        <v>37.772801999999999</v>
      </c>
      <c r="F1216" s="53">
        <v>-122.49575299999999</v>
      </c>
      <c r="G1216" s="52">
        <f t="shared" si="811"/>
        <v>-2.1379542095597213</v>
      </c>
      <c r="H1216" s="52">
        <f t="shared" si="812"/>
        <v>0.65925976260389918</v>
      </c>
      <c r="I1216" s="52">
        <f t="shared" si="813"/>
        <v>10</v>
      </c>
      <c r="J1216" s="52">
        <f t="shared" si="814"/>
        <v>-123</v>
      </c>
      <c r="K1216" s="52">
        <f t="shared" si="815"/>
        <v>8.8007703933041803E-3</v>
      </c>
      <c r="L1216" s="52">
        <f t="shared" si="816"/>
        <v>6.9564427831281363E-3</v>
      </c>
      <c r="M1216" s="52">
        <f t="shared" si="817"/>
        <v>6.9565549986691285E-3</v>
      </c>
      <c r="N1216" s="52">
        <f t="shared" si="818"/>
        <v>1.8750805841016849E-5</v>
      </c>
      <c r="O1216" s="52">
        <f t="shared" si="796"/>
        <v>6383607.6395463115</v>
      </c>
      <c r="P1216" s="52">
        <f t="shared" si="797"/>
        <v>1.0188967668661183E-7</v>
      </c>
      <c r="Q1216" s="52">
        <f t="shared" si="819"/>
        <v>0.96834662113486691</v>
      </c>
      <c r="R1216" s="52">
        <f t="shared" si="820"/>
        <v>0.60502748982376919</v>
      </c>
      <c r="S1216" s="52">
        <f t="shared" si="821"/>
        <v>1.1434330731713327</v>
      </c>
      <c r="T1216" s="52">
        <f t="shared" si="822"/>
        <v>1.0088316773344417</v>
      </c>
      <c r="U1216" s="52">
        <f t="shared" si="823"/>
        <v>1.807394129005903</v>
      </c>
      <c r="V1216" s="52">
        <f t="shared" si="794"/>
        <v>5.0546225567071803E-3</v>
      </c>
      <c r="W1216" s="52">
        <f t="shared" si="824"/>
        <v>4.2582015317955055E-5</v>
      </c>
      <c r="X1216" s="52">
        <f t="shared" si="825"/>
        <v>1.6740578955036711E-7</v>
      </c>
      <c r="Y1216" s="52">
        <f t="shared" si="798"/>
        <v>4180607.4043573644</v>
      </c>
      <c r="Z1216" s="38" t="str">
        <f t="shared" si="826"/>
        <v>S</v>
      </c>
      <c r="AA1216" s="38" t="str">
        <f t="shared" si="827"/>
        <v>S</v>
      </c>
      <c r="AB1216" s="38" t="str">
        <f t="shared" si="828"/>
        <v>U</v>
      </c>
      <c r="AC1216" s="50">
        <f t="shared" si="795"/>
        <v>544407.91914266441</v>
      </c>
      <c r="AD1216" s="50">
        <f t="shared" si="799"/>
        <v>4180727.1021569748</v>
      </c>
      <c r="AE1216" s="51">
        <f t="shared" si="800"/>
        <v>10</v>
      </c>
      <c r="AF1216" s="51" t="str">
        <f t="shared" si="801"/>
        <v>S</v>
      </c>
      <c r="AG1216" s="40">
        <f t="shared" si="802"/>
        <v>-122</v>
      </c>
      <c r="AH1216" s="41">
        <f t="shared" si="803"/>
        <v>-29</v>
      </c>
      <c r="AI1216" s="42">
        <f t="shared" si="804"/>
        <v>-44.710999999999999</v>
      </c>
      <c r="AJ1216" s="40">
        <f t="shared" si="805"/>
        <v>37</v>
      </c>
      <c r="AK1216" s="41">
        <f t="shared" si="806"/>
        <v>46</v>
      </c>
      <c r="AL1216" s="42">
        <f t="shared" si="807"/>
        <v>22.087</v>
      </c>
      <c r="AM1216" s="43" t="str">
        <f t="shared" si="808"/>
        <v>-37º -46' -22,087" S</v>
      </c>
      <c r="AN1216" s="43" t="str">
        <f t="shared" si="809"/>
        <v>122º 29' 44,711" W</v>
      </c>
      <c r="AO1216" s="43" t="str">
        <f t="shared" si="810"/>
        <v>10 S 544408 4180727</v>
      </c>
    </row>
    <row r="1217" spans="5:41" x14ac:dyDescent="0.25">
      <c r="E1217" s="53">
        <v>37.770080999999998</v>
      </c>
      <c r="F1217" s="53">
        <v>-122.49954200000001</v>
      </c>
      <c r="G1217" s="52">
        <f t="shared" si="811"/>
        <v>-2.1380203400850797</v>
      </c>
      <c r="H1217" s="52">
        <f t="shared" si="812"/>
        <v>0.65921227219495226</v>
      </c>
      <c r="I1217" s="52">
        <f t="shared" si="813"/>
        <v>10</v>
      </c>
      <c r="J1217" s="52">
        <f t="shared" si="814"/>
        <v>-123</v>
      </c>
      <c r="K1217" s="52">
        <f t="shared" si="815"/>
        <v>8.7346398679457593E-3</v>
      </c>
      <c r="L1217" s="52">
        <f t="shared" si="816"/>
        <v>6.9044262661705326E-3</v>
      </c>
      <c r="M1217" s="52">
        <f t="shared" si="817"/>
        <v>6.9045359831785046E-3</v>
      </c>
      <c r="N1217" s="52">
        <f t="shared" si="818"/>
        <v>1.8469613745297764E-5</v>
      </c>
      <c r="O1217" s="52">
        <f t="shared" si="796"/>
        <v>6383606.6544695506</v>
      </c>
      <c r="P1217" s="52">
        <f t="shared" si="797"/>
        <v>1.0037896104573049E-7</v>
      </c>
      <c r="Q1217" s="52">
        <f t="shared" si="819"/>
        <v>0.96832290866797899</v>
      </c>
      <c r="R1217" s="52">
        <f t="shared" si="820"/>
        <v>0.60505720405559571</v>
      </c>
      <c r="S1217" s="52">
        <f t="shared" si="821"/>
        <v>1.1433737265289419</v>
      </c>
      <c r="T1217" s="52">
        <f t="shared" si="822"/>
        <v>1.0087945959106053</v>
      </c>
      <c r="U1217" s="52">
        <f t="shared" si="823"/>
        <v>1.8073477900071335</v>
      </c>
      <c r="V1217" s="52">
        <f t="shared" si="794"/>
        <v>5.0546225567071803E-3</v>
      </c>
      <c r="W1217" s="52">
        <f t="shared" si="824"/>
        <v>4.2582015317955055E-5</v>
      </c>
      <c r="X1217" s="52">
        <f t="shared" si="825"/>
        <v>1.6740578955036711E-7</v>
      </c>
      <c r="Y1217" s="52">
        <f t="shared" si="798"/>
        <v>4180305.5155048342</v>
      </c>
      <c r="Z1217" s="38" t="str">
        <f t="shared" si="826"/>
        <v>S</v>
      </c>
      <c r="AA1217" s="38" t="str">
        <f t="shared" si="827"/>
        <v>S</v>
      </c>
      <c r="AB1217" s="38" t="str">
        <f t="shared" si="828"/>
        <v>U</v>
      </c>
      <c r="AC1217" s="50">
        <f t="shared" si="795"/>
        <v>544075.84332300513</v>
      </c>
      <c r="AD1217" s="50">
        <f t="shared" si="799"/>
        <v>4180423.4182658792</v>
      </c>
      <c r="AE1217" s="51">
        <f t="shared" si="800"/>
        <v>10</v>
      </c>
      <c r="AF1217" s="51" t="str">
        <f t="shared" si="801"/>
        <v>S</v>
      </c>
      <c r="AG1217" s="40">
        <f t="shared" si="802"/>
        <v>-122</v>
      </c>
      <c r="AH1217" s="41">
        <f t="shared" si="803"/>
        <v>-29</v>
      </c>
      <c r="AI1217" s="42">
        <f t="shared" si="804"/>
        <v>-58.350999999999999</v>
      </c>
      <c r="AJ1217" s="40">
        <f t="shared" si="805"/>
        <v>37</v>
      </c>
      <c r="AK1217" s="41">
        <f t="shared" si="806"/>
        <v>46</v>
      </c>
      <c r="AL1217" s="42">
        <f t="shared" si="807"/>
        <v>12.292</v>
      </c>
      <c r="AM1217" s="43" t="str">
        <f t="shared" si="808"/>
        <v>-37º -46' -12,292" S</v>
      </c>
      <c r="AN1217" s="43" t="str">
        <f t="shared" si="809"/>
        <v>122º 29' 58,351" W</v>
      </c>
      <c r="AO1217" s="43" t="str">
        <f t="shared" si="810"/>
        <v>10 S 544076 4180423</v>
      </c>
    </row>
    <row r="1218" spans="5:41" x14ac:dyDescent="0.25">
      <c r="E1218" s="53">
        <v>37.772731</v>
      </c>
      <c r="F1218" s="53">
        <v>-122.492028</v>
      </c>
      <c r="G1218" s="52">
        <f t="shared" si="811"/>
        <v>-2.137889196045085</v>
      </c>
      <c r="H1218" s="52">
        <f t="shared" si="812"/>
        <v>0.65925852342013025</v>
      </c>
      <c r="I1218" s="52">
        <f t="shared" si="813"/>
        <v>10</v>
      </c>
      <c r="J1218" s="52">
        <f t="shared" si="814"/>
        <v>-123</v>
      </c>
      <c r="K1218" s="52">
        <f t="shared" si="815"/>
        <v>8.865783907940461E-3</v>
      </c>
      <c r="L1218" s="52">
        <f t="shared" si="816"/>
        <v>7.0078371715803847E-3</v>
      </c>
      <c r="M1218" s="52">
        <f t="shared" si="817"/>
        <v>7.0079518927456735E-3</v>
      </c>
      <c r="N1218" s="52">
        <f t="shared" si="818"/>
        <v>1.9028855832825542E-5</v>
      </c>
      <c r="O1218" s="52">
        <f t="shared" si="796"/>
        <v>6383607.6138420478</v>
      </c>
      <c r="P1218" s="52">
        <f t="shared" si="797"/>
        <v>1.034010135893064E-7</v>
      </c>
      <c r="Q1218" s="52">
        <f t="shared" si="819"/>
        <v>0.9683460025082139</v>
      </c>
      <c r="R1218" s="52">
        <f t="shared" si="820"/>
        <v>0.60502826527848041</v>
      </c>
      <c r="S1218" s="52">
        <f t="shared" si="821"/>
        <v>1.1434315246742373</v>
      </c>
      <c r="T1218" s="52">
        <f t="shared" si="822"/>
        <v>1.0088307098252982</v>
      </c>
      <c r="U1218" s="52">
        <f t="shared" si="823"/>
        <v>1.8073929199962826</v>
      </c>
      <c r="V1218" s="52">
        <f t="shared" si="794"/>
        <v>5.0546225567071803E-3</v>
      </c>
      <c r="W1218" s="52">
        <f t="shared" si="824"/>
        <v>4.2582015317955055E-5</v>
      </c>
      <c r="X1218" s="52">
        <f t="shared" si="825"/>
        <v>1.6740578955036711E-7</v>
      </c>
      <c r="Y1218" s="52">
        <f t="shared" si="798"/>
        <v>4180599.5270646927</v>
      </c>
      <c r="Z1218" s="38" t="str">
        <f t="shared" si="826"/>
        <v>S</v>
      </c>
      <c r="AA1218" s="38" t="str">
        <f t="shared" si="827"/>
        <v>S</v>
      </c>
      <c r="AB1218" s="38" t="str">
        <f t="shared" si="828"/>
        <v>U</v>
      </c>
      <c r="AC1218" s="50">
        <f t="shared" si="795"/>
        <v>544736.01660188648</v>
      </c>
      <c r="AD1218" s="50">
        <f t="shared" si="799"/>
        <v>4180720.9998262301</v>
      </c>
      <c r="AE1218" s="51">
        <f t="shared" si="800"/>
        <v>10</v>
      </c>
      <c r="AF1218" s="51" t="str">
        <f t="shared" si="801"/>
        <v>S</v>
      </c>
      <c r="AG1218" s="40">
        <f t="shared" si="802"/>
        <v>-122</v>
      </c>
      <c r="AH1218" s="41">
        <f t="shared" si="803"/>
        <v>-29</v>
      </c>
      <c r="AI1218" s="42">
        <f t="shared" si="804"/>
        <v>-31.300999999999998</v>
      </c>
      <c r="AJ1218" s="40">
        <f t="shared" si="805"/>
        <v>37</v>
      </c>
      <c r="AK1218" s="41">
        <f t="shared" si="806"/>
        <v>46</v>
      </c>
      <c r="AL1218" s="42">
        <f t="shared" si="807"/>
        <v>21.832000000000001</v>
      </c>
      <c r="AM1218" s="43" t="str">
        <f t="shared" si="808"/>
        <v>-37º -46' -21,832" S</v>
      </c>
      <c r="AN1218" s="43" t="str">
        <f t="shared" si="809"/>
        <v>122º 29' 31,301" W</v>
      </c>
      <c r="AO1218" s="43" t="str">
        <f t="shared" si="810"/>
        <v>10 S 544736 4180721</v>
      </c>
    </row>
    <row r="1219" spans="5:41" x14ac:dyDescent="0.25">
      <c r="E1219" s="53">
        <v>37.807388000000003</v>
      </c>
      <c r="F1219" s="53">
        <v>-122.409668</v>
      </c>
      <c r="G1219" s="52">
        <f t="shared" si="811"/>
        <v>-2.1364517428731418</v>
      </c>
      <c r="H1219" s="52">
        <f t="shared" si="812"/>
        <v>0.65986340217899397</v>
      </c>
      <c r="I1219" s="52">
        <f t="shared" si="813"/>
        <v>10</v>
      </c>
      <c r="J1219" s="52">
        <f t="shared" si="814"/>
        <v>-123</v>
      </c>
      <c r="K1219" s="52">
        <f t="shared" si="815"/>
        <v>1.0303237079883676E-2</v>
      </c>
      <c r="L1219" s="52">
        <f t="shared" si="816"/>
        <v>8.1401960524374647E-3</v>
      </c>
      <c r="M1219" s="52">
        <f t="shared" si="817"/>
        <v>8.1403758569581434E-3</v>
      </c>
      <c r="N1219" s="52">
        <f t="shared" si="818"/>
        <v>2.5707722200785099E-5</v>
      </c>
      <c r="O1219" s="52">
        <f t="shared" si="796"/>
        <v>6383620.1627668748</v>
      </c>
      <c r="P1219" s="52">
        <f t="shared" si="797"/>
        <v>1.3938758647056909E-7</v>
      </c>
      <c r="Q1219" s="52">
        <f t="shared" si="819"/>
        <v>0.9686472635168214</v>
      </c>
      <c r="R1219" s="52">
        <f t="shared" si="820"/>
        <v>0.60464903896955624</v>
      </c>
      <c r="S1219" s="52">
        <f t="shared" si="821"/>
        <v>1.1441870339374047</v>
      </c>
      <c r="T1219" s="52">
        <f t="shared" si="822"/>
        <v>1.0093025351954426</v>
      </c>
      <c r="U1219" s="52">
        <f t="shared" si="823"/>
        <v>1.8079822422113476</v>
      </c>
      <c r="V1219" s="52">
        <f t="shared" si="794"/>
        <v>5.0546225567071803E-3</v>
      </c>
      <c r="W1219" s="52">
        <f t="shared" si="824"/>
        <v>4.2582015317955055E-5</v>
      </c>
      <c r="X1219" s="52">
        <f t="shared" si="825"/>
        <v>1.6740578955036711E-7</v>
      </c>
      <c r="Y1219" s="52">
        <f t="shared" si="798"/>
        <v>4184444.6557332003</v>
      </c>
      <c r="Z1219" s="38" t="str">
        <f t="shared" si="826"/>
        <v>S</v>
      </c>
      <c r="AA1219" s="38" t="str">
        <f t="shared" si="827"/>
        <v>S</v>
      </c>
      <c r="AB1219" s="38" t="str">
        <f t="shared" si="828"/>
        <v>U</v>
      </c>
      <c r="AC1219" s="50">
        <f t="shared" si="795"/>
        <v>551965.06986740709</v>
      </c>
      <c r="AD1219" s="50">
        <f t="shared" si="799"/>
        <v>4184608.7640898544</v>
      </c>
      <c r="AE1219" s="51">
        <f t="shared" si="800"/>
        <v>10</v>
      </c>
      <c r="AF1219" s="51" t="str">
        <f t="shared" si="801"/>
        <v>S</v>
      </c>
      <c r="AG1219" s="40">
        <f t="shared" si="802"/>
        <v>-122</v>
      </c>
      <c r="AH1219" s="41">
        <f t="shared" si="803"/>
        <v>-24</v>
      </c>
      <c r="AI1219" s="42">
        <f t="shared" si="804"/>
        <v>-34.805</v>
      </c>
      <c r="AJ1219" s="40">
        <f t="shared" si="805"/>
        <v>37</v>
      </c>
      <c r="AK1219" s="41">
        <f t="shared" si="806"/>
        <v>48</v>
      </c>
      <c r="AL1219" s="42">
        <f t="shared" si="807"/>
        <v>26.597000000000001</v>
      </c>
      <c r="AM1219" s="43" t="str">
        <f t="shared" si="808"/>
        <v>-37º -48' -26,597" S</v>
      </c>
      <c r="AN1219" s="43" t="str">
        <f t="shared" si="809"/>
        <v>122º 24' 34,805" W</v>
      </c>
      <c r="AO1219" s="43" t="str">
        <f t="shared" si="810"/>
        <v>10 S 551965 4184609</v>
      </c>
    </row>
    <row r="1220" spans="5:41" x14ac:dyDescent="0.25">
      <c r="E1220" s="53">
        <v>37.748336999999999</v>
      </c>
      <c r="F1220" s="53">
        <v>-122.469177</v>
      </c>
      <c r="G1220" s="52">
        <f t="shared" si="811"/>
        <v>-2.1374903708577113</v>
      </c>
      <c r="H1220" s="52">
        <f t="shared" si="812"/>
        <v>0.65883276780239863</v>
      </c>
      <c r="I1220" s="52">
        <f t="shared" si="813"/>
        <v>10</v>
      </c>
      <c r="J1220" s="52">
        <f t="shared" si="814"/>
        <v>-123</v>
      </c>
      <c r="K1220" s="52">
        <f t="shared" si="815"/>
        <v>9.2646090953141247E-3</v>
      </c>
      <c r="L1220" s="52">
        <f t="shared" si="816"/>
        <v>7.3254896450409609E-3</v>
      </c>
      <c r="M1220" s="52">
        <f t="shared" si="817"/>
        <v>7.3256206846852396E-3</v>
      </c>
      <c r="N1220" s="52">
        <f t="shared" si="818"/>
        <v>2.0774846586246731E-5</v>
      </c>
      <c r="O1220" s="52">
        <f t="shared" si="796"/>
        <v>6383598.7834280105</v>
      </c>
      <c r="P1220" s="52">
        <f t="shared" si="797"/>
        <v>1.1306231426600573E-7</v>
      </c>
      <c r="Q1220" s="52">
        <f t="shared" si="819"/>
        <v>0.96813310427506927</v>
      </c>
      <c r="R1220" s="52">
        <f t="shared" si="820"/>
        <v>0.60529434206655963</v>
      </c>
      <c r="S1220" s="52">
        <f t="shared" si="821"/>
        <v>1.1428993199399333</v>
      </c>
      <c r="T1220" s="52">
        <f t="shared" si="822"/>
        <v>1.00849807547159</v>
      </c>
      <c r="U1220" s="52">
        <f t="shared" si="823"/>
        <v>1.8069771190454598</v>
      </c>
      <c r="V1220" s="52">
        <f t="shared" si="794"/>
        <v>5.0546225567071803E-3</v>
      </c>
      <c r="W1220" s="52">
        <f t="shared" si="824"/>
        <v>4.2582015317955055E-5</v>
      </c>
      <c r="X1220" s="52">
        <f t="shared" si="825"/>
        <v>1.6740578955036711E-7</v>
      </c>
      <c r="Y1220" s="52">
        <f t="shared" si="798"/>
        <v>4177893.0724512162</v>
      </c>
      <c r="Z1220" s="38" t="str">
        <f t="shared" si="826"/>
        <v>S</v>
      </c>
      <c r="AA1220" s="38" t="str">
        <f t="shared" si="827"/>
        <v>S</v>
      </c>
      <c r="AB1220" s="38" t="str">
        <f t="shared" si="828"/>
        <v>U</v>
      </c>
      <c r="AC1220" s="50">
        <f t="shared" si="795"/>
        <v>546763.8250530205</v>
      </c>
      <c r="AD1220" s="50">
        <f t="shared" si="799"/>
        <v>4178025.6907516043</v>
      </c>
      <c r="AE1220" s="51">
        <f t="shared" si="800"/>
        <v>10</v>
      </c>
      <c r="AF1220" s="51" t="str">
        <f t="shared" si="801"/>
        <v>S</v>
      </c>
      <c r="AG1220" s="40">
        <f t="shared" si="802"/>
        <v>-122</v>
      </c>
      <c r="AH1220" s="41">
        <f t="shared" si="803"/>
        <v>-28</v>
      </c>
      <c r="AI1220" s="42">
        <f t="shared" si="804"/>
        <v>-9.0370000000000008</v>
      </c>
      <c r="AJ1220" s="40">
        <f t="shared" si="805"/>
        <v>37</v>
      </c>
      <c r="AK1220" s="41">
        <f t="shared" si="806"/>
        <v>44</v>
      </c>
      <c r="AL1220" s="42">
        <f t="shared" si="807"/>
        <v>54.012999999999998</v>
      </c>
      <c r="AM1220" s="43" t="str">
        <f t="shared" si="808"/>
        <v>-37º -44' -54,013" S</v>
      </c>
      <c r="AN1220" s="43" t="str">
        <f t="shared" si="809"/>
        <v>122º 28' 9,037" W</v>
      </c>
      <c r="AO1220" s="43" t="str">
        <f t="shared" si="810"/>
        <v>10 S 546764 4178026</v>
      </c>
    </row>
    <row r="1221" spans="5:41" x14ac:dyDescent="0.25">
      <c r="E1221" s="53">
        <v>37.796126999999998</v>
      </c>
      <c r="F1221" s="53">
        <v>-122.39909400000001</v>
      </c>
      <c r="G1221" s="52">
        <f t="shared" si="811"/>
        <v>-2.1362671917580363</v>
      </c>
      <c r="H1221" s="52">
        <f t="shared" si="812"/>
        <v>0.65966686065192681</v>
      </c>
      <c r="I1221" s="52">
        <f t="shared" si="813"/>
        <v>10</v>
      </c>
      <c r="J1221" s="52">
        <f t="shared" si="814"/>
        <v>-123</v>
      </c>
      <c r="K1221" s="52">
        <f t="shared" si="815"/>
        <v>1.0487788194989189E-2</v>
      </c>
      <c r="L1221" s="52">
        <f t="shared" si="816"/>
        <v>8.2872609793224351E-3</v>
      </c>
      <c r="M1221" s="52">
        <f t="shared" si="817"/>
        <v>8.2874507065624596E-3</v>
      </c>
      <c r="N1221" s="52">
        <f t="shared" si="818"/>
        <v>2.663425743132386E-5</v>
      </c>
      <c r="O1221" s="52">
        <f t="shared" si="796"/>
        <v>6383616.0848444691</v>
      </c>
      <c r="P1221" s="52">
        <f t="shared" si="797"/>
        <v>1.4451386861628097E-7</v>
      </c>
      <c r="Q1221" s="52">
        <f t="shared" si="819"/>
        <v>0.96854953109462505</v>
      </c>
      <c r="R1221" s="52">
        <f t="shared" si="820"/>
        <v>0.60477241502328427</v>
      </c>
      <c r="S1221" s="52">
        <f t="shared" si="821"/>
        <v>1.1439416261992394</v>
      </c>
      <c r="T1221" s="52">
        <f t="shared" si="822"/>
        <v>1.0091493234052507</v>
      </c>
      <c r="U1221" s="52">
        <f t="shared" si="823"/>
        <v>1.8077909372996837</v>
      </c>
      <c r="V1221" s="52">
        <f t="shared" si="794"/>
        <v>5.0546225567071803E-3</v>
      </c>
      <c r="W1221" s="52">
        <f t="shared" si="824"/>
        <v>4.2582015317955055E-5</v>
      </c>
      <c r="X1221" s="52">
        <f t="shared" si="825"/>
        <v>1.6740578955036711E-7</v>
      </c>
      <c r="Y1221" s="52">
        <f t="shared" si="798"/>
        <v>4183195.2665728494</v>
      </c>
      <c r="Z1221" s="38" t="str">
        <f t="shared" si="826"/>
        <v>S</v>
      </c>
      <c r="AA1221" s="38" t="str">
        <f t="shared" si="827"/>
        <v>S</v>
      </c>
      <c r="AB1221" s="38" t="str">
        <f t="shared" si="828"/>
        <v>U</v>
      </c>
      <c r="AC1221" s="50">
        <f t="shared" si="795"/>
        <v>552903.90618121705</v>
      </c>
      <c r="AD1221" s="50">
        <f t="shared" si="799"/>
        <v>4183365.2894715667</v>
      </c>
      <c r="AE1221" s="51">
        <f t="shared" si="800"/>
        <v>10</v>
      </c>
      <c r="AF1221" s="51" t="str">
        <f t="shared" si="801"/>
        <v>S</v>
      </c>
      <c r="AG1221" s="40">
        <f t="shared" si="802"/>
        <v>-122</v>
      </c>
      <c r="AH1221" s="41">
        <f t="shared" si="803"/>
        <v>-23</v>
      </c>
      <c r="AI1221" s="42">
        <f t="shared" si="804"/>
        <v>-56.738</v>
      </c>
      <c r="AJ1221" s="40">
        <f t="shared" si="805"/>
        <v>37</v>
      </c>
      <c r="AK1221" s="41">
        <f t="shared" si="806"/>
        <v>47</v>
      </c>
      <c r="AL1221" s="42">
        <f t="shared" si="807"/>
        <v>46.057000000000002</v>
      </c>
      <c r="AM1221" s="43" t="str">
        <f t="shared" si="808"/>
        <v>-37º -47' -46,057" S</v>
      </c>
      <c r="AN1221" s="43" t="str">
        <f t="shared" si="809"/>
        <v>122º 23' 56,738" W</v>
      </c>
      <c r="AO1221" s="43" t="str">
        <f t="shared" si="810"/>
        <v>10 S 552904 4183365</v>
      </c>
    </row>
    <row r="1222" spans="5:41" x14ac:dyDescent="0.25">
      <c r="E1222" s="53">
        <v>37.747686000000002</v>
      </c>
      <c r="F1222" s="53">
        <v>-122.426497</v>
      </c>
      <c r="G1222" s="52">
        <f t="shared" si="811"/>
        <v>-2.1367454643329604</v>
      </c>
      <c r="H1222" s="52">
        <f t="shared" si="812"/>
        <v>0.6588214057089683</v>
      </c>
      <c r="I1222" s="52">
        <f t="shared" si="813"/>
        <v>10</v>
      </c>
      <c r="J1222" s="52">
        <f t="shared" si="814"/>
        <v>-123</v>
      </c>
      <c r="K1222" s="52">
        <f t="shared" si="815"/>
        <v>1.0009515620065024E-2</v>
      </c>
      <c r="L1222" s="52">
        <f t="shared" si="816"/>
        <v>7.914534961913005E-3</v>
      </c>
      <c r="M1222" s="52">
        <f t="shared" si="817"/>
        <v>7.9147002232545539E-3</v>
      </c>
      <c r="N1222" s="52">
        <f t="shared" si="818"/>
        <v>2.4249825961053517E-5</v>
      </c>
      <c r="O1222" s="52">
        <f t="shared" si="796"/>
        <v>6383598.5477988375</v>
      </c>
      <c r="P1222" s="52">
        <f t="shared" si="797"/>
        <v>1.3197923207550339E-7</v>
      </c>
      <c r="Q1222" s="52">
        <f t="shared" si="819"/>
        <v>0.96812741306600092</v>
      </c>
      <c r="R1222" s="52">
        <f t="shared" si="820"/>
        <v>0.60530143320805485</v>
      </c>
      <c r="S1222" s="52">
        <f t="shared" si="821"/>
        <v>1.1428851122419688</v>
      </c>
      <c r="T1222" s="52">
        <f t="shared" si="822"/>
        <v>1.0084891924834902</v>
      </c>
      <c r="U1222" s="52">
        <f t="shared" si="823"/>
        <v>1.8069660113378243</v>
      </c>
      <c r="V1222" s="52">
        <f t="shared" ref="V1222:V1285" si="829">(3/4)*$C$18</f>
        <v>5.0546225567071803E-3</v>
      </c>
      <c r="W1222" s="52">
        <f t="shared" si="824"/>
        <v>4.2582015317955055E-5</v>
      </c>
      <c r="X1222" s="52">
        <f t="shared" si="825"/>
        <v>1.6740578955036711E-7</v>
      </c>
      <c r="Y1222" s="52">
        <f t="shared" si="798"/>
        <v>4177820.8457479253</v>
      </c>
      <c r="Z1222" s="38" t="str">
        <f t="shared" si="826"/>
        <v>S</v>
      </c>
      <c r="AA1222" s="38" t="str">
        <f t="shared" si="827"/>
        <v>S</v>
      </c>
      <c r="AB1222" s="38" t="str">
        <f t="shared" si="828"/>
        <v>U</v>
      </c>
      <c r="AC1222" s="50">
        <f t="shared" si="795"/>
        <v>550524.27107414894</v>
      </c>
      <c r="AD1222" s="50">
        <f t="shared" si="799"/>
        <v>4177975.646922145</v>
      </c>
      <c r="AE1222" s="51">
        <f t="shared" si="800"/>
        <v>10</v>
      </c>
      <c r="AF1222" s="51" t="str">
        <f t="shared" si="801"/>
        <v>S</v>
      </c>
      <c r="AG1222" s="40">
        <f t="shared" si="802"/>
        <v>-122</v>
      </c>
      <c r="AH1222" s="41">
        <f t="shared" si="803"/>
        <v>-25</v>
      </c>
      <c r="AI1222" s="42">
        <f t="shared" si="804"/>
        <v>-35.389000000000003</v>
      </c>
      <c r="AJ1222" s="40">
        <f t="shared" si="805"/>
        <v>37</v>
      </c>
      <c r="AK1222" s="41">
        <f t="shared" si="806"/>
        <v>44</v>
      </c>
      <c r="AL1222" s="42">
        <f t="shared" si="807"/>
        <v>51.67</v>
      </c>
      <c r="AM1222" s="43" t="str">
        <f t="shared" si="808"/>
        <v>-37º -44' -51,67" S</v>
      </c>
      <c r="AN1222" s="43" t="str">
        <f t="shared" si="809"/>
        <v>122º 25' 35,389" W</v>
      </c>
      <c r="AO1222" s="43" t="str">
        <f t="shared" si="810"/>
        <v>10 S 550524 4177976</v>
      </c>
    </row>
    <row r="1223" spans="5:41" x14ac:dyDescent="0.25">
      <c r="E1223" s="53">
        <v>37.772613999999997</v>
      </c>
      <c r="F1223" s="53">
        <v>-122.490217</v>
      </c>
      <c r="G1223" s="52">
        <f t="shared" si="811"/>
        <v>-2.1378575881323312</v>
      </c>
      <c r="H1223" s="52">
        <f t="shared" si="812"/>
        <v>0.65925648138490534</v>
      </c>
      <c r="I1223" s="52">
        <f t="shared" si="813"/>
        <v>10</v>
      </c>
      <c r="J1223" s="52">
        <f t="shared" si="814"/>
        <v>-123</v>
      </c>
      <c r="K1223" s="52">
        <f t="shared" si="815"/>
        <v>8.897391820694267E-3</v>
      </c>
      <c r="L1223" s="52">
        <f t="shared" si="816"/>
        <v>7.0328316829461343E-3</v>
      </c>
      <c r="M1223" s="52">
        <f t="shared" si="817"/>
        <v>7.0329476360303147E-3</v>
      </c>
      <c r="N1223" s="52">
        <f t="shared" si="818"/>
        <v>1.9164761708712064E-5</v>
      </c>
      <c r="O1223" s="52">
        <f t="shared" si="796"/>
        <v>6383607.5714843543</v>
      </c>
      <c r="P1223" s="52">
        <f t="shared" si="797"/>
        <v>1.0414027361649026E-7</v>
      </c>
      <c r="Q1223" s="52">
        <f t="shared" si="819"/>
        <v>0.96834498306821759</v>
      </c>
      <c r="R1223" s="52">
        <f t="shared" si="820"/>
        <v>0.60502954312750268</v>
      </c>
      <c r="S1223" s="52">
        <f t="shared" si="821"/>
        <v>1.1434289729190141</v>
      </c>
      <c r="T1223" s="52">
        <f t="shared" si="822"/>
        <v>1.0088291154711364</v>
      </c>
      <c r="U1223" s="52">
        <f t="shared" si="823"/>
        <v>1.8073909276694555</v>
      </c>
      <c r="V1223" s="52">
        <f t="shared" si="829"/>
        <v>5.0546225567071803E-3</v>
      </c>
      <c r="W1223" s="52">
        <f t="shared" si="824"/>
        <v>4.2582015317955055E-5</v>
      </c>
      <c r="X1223" s="52">
        <f t="shared" si="825"/>
        <v>1.6740578955036711E-7</v>
      </c>
      <c r="Y1223" s="52">
        <f t="shared" si="798"/>
        <v>4180586.5461741583</v>
      </c>
      <c r="Z1223" s="38" t="str">
        <f t="shared" si="826"/>
        <v>S</v>
      </c>
      <c r="AA1223" s="38" t="str">
        <f t="shared" si="827"/>
        <v>S</v>
      </c>
      <c r="AB1223" s="38" t="str">
        <f t="shared" si="828"/>
        <v>U</v>
      </c>
      <c r="AC1223" s="50">
        <f t="shared" si="795"/>
        <v>544895.57933769538</v>
      </c>
      <c r="AD1223" s="50">
        <f t="shared" si="799"/>
        <v>4180708.8865048485</v>
      </c>
      <c r="AE1223" s="51">
        <f t="shared" si="800"/>
        <v>10</v>
      </c>
      <c r="AF1223" s="51" t="str">
        <f t="shared" si="801"/>
        <v>S</v>
      </c>
      <c r="AG1223" s="40">
        <f t="shared" si="802"/>
        <v>-122</v>
      </c>
      <c r="AH1223" s="41">
        <f t="shared" si="803"/>
        <v>-29</v>
      </c>
      <c r="AI1223" s="42">
        <f t="shared" si="804"/>
        <v>-24.780999999999999</v>
      </c>
      <c r="AJ1223" s="40">
        <f t="shared" si="805"/>
        <v>37</v>
      </c>
      <c r="AK1223" s="41">
        <f t="shared" si="806"/>
        <v>46</v>
      </c>
      <c r="AL1223" s="42">
        <f t="shared" si="807"/>
        <v>21.41</v>
      </c>
      <c r="AM1223" s="43" t="str">
        <f t="shared" si="808"/>
        <v>-37º -46' -21,41" S</v>
      </c>
      <c r="AN1223" s="43" t="str">
        <f t="shared" si="809"/>
        <v>122º 29' 24,781" W</v>
      </c>
      <c r="AO1223" s="43" t="str">
        <f t="shared" si="810"/>
        <v>10 S 544896 4180709</v>
      </c>
    </row>
    <row r="1224" spans="5:41" x14ac:dyDescent="0.25">
      <c r="E1224" s="53">
        <v>37.776833000000003</v>
      </c>
      <c r="F1224" s="53">
        <v>-122.417221</v>
      </c>
      <c r="G1224" s="52">
        <f t="shared" si="811"/>
        <v>-2.1365835675915452</v>
      </c>
      <c r="H1224" s="52">
        <f t="shared" si="812"/>
        <v>0.65933011682604714</v>
      </c>
      <c r="I1224" s="52">
        <f t="shared" si="813"/>
        <v>10</v>
      </c>
      <c r="J1224" s="52">
        <f t="shared" si="814"/>
        <v>-123</v>
      </c>
      <c r="K1224" s="52">
        <f t="shared" si="815"/>
        <v>1.0171412361480225E-2</v>
      </c>
      <c r="L1224" s="52">
        <f t="shared" si="816"/>
        <v>8.0393738901512884E-3</v>
      </c>
      <c r="M1224" s="52">
        <f t="shared" si="817"/>
        <v>8.0395470958863902E-3</v>
      </c>
      <c r="N1224" s="52">
        <f t="shared" si="818"/>
        <v>2.504721313478786E-5</v>
      </c>
      <c r="O1224" s="52">
        <f t="shared" si="796"/>
        <v>6383609.0989242299</v>
      </c>
      <c r="P1224" s="52">
        <f t="shared" si="797"/>
        <v>1.3606848442945908E-7</v>
      </c>
      <c r="Q1224" s="52">
        <f t="shared" si="819"/>
        <v>0.96838173369022118</v>
      </c>
      <c r="R1224" s="52">
        <f t="shared" si="820"/>
        <v>0.60498345390904229</v>
      </c>
      <c r="S1224" s="52">
        <f t="shared" si="821"/>
        <v>1.1435209836711577</v>
      </c>
      <c r="T1224" s="52">
        <f t="shared" si="822"/>
        <v>1.008886601230629</v>
      </c>
      <c r="U1224" s="52">
        <f t="shared" si="823"/>
        <v>1.807462758677703</v>
      </c>
      <c r="V1224" s="52">
        <f t="shared" si="829"/>
        <v>5.0546225567071803E-3</v>
      </c>
      <c r="W1224" s="52">
        <f t="shared" si="824"/>
        <v>4.2582015317955055E-5</v>
      </c>
      <c r="X1224" s="52">
        <f t="shared" si="825"/>
        <v>1.6740578955036711E-7</v>
      </c>
      <c r="Y1224" s="52">
        <f t="shared" si="798"/>
        <v>4181054.6350312107</v>
      </c>
      <c r="Z1224" s="38" t="str">
        <f t="shared" si="826"/>
        <v>S</v>
      </c>
      <c r="AA1224" s="38" t="str">
        <f t="shared" si="827"/>
        <v>S</v>
      </c>
      <c r="AB1224" s="38" t="str">
        <f t="shared" si="828"/>
        <v>U</v>
      </c>
      <c r="AC1224" s="50">
        <f t="shared" si="795"/>
        <v>551321.32832026854</v>
      </c>
      <c r="AD1224" s="50">
        <f t="shared" si="799"/>
        <v>4181214.5266706371</v>
      </c>
      <c r="AE1224" s="51">
        <f t="shared" si="800"/>
        <v>10</v>
      </c>
      <c r="AF1224" s="51" t="str">
        <f t="shared" si="801"/>
        <v>S</v>
      </c>
      <c r="AG1224" s="40">
        <f t="shared" si="802"/>
        <v>-122</v>
      </c>
      <c r="AH1224" s="41">
        <f t="shared" si="803"/>
        <v>-25</v>
      </c>
      <c r="AI1224" s="42">
        <f t="shared" si="804"/>
        <v>-1.996</v>
      </c>
      <c r="AJ1224" s="40">
        <f t="shared" si="805"/>
        <v>37</v>
      </c>
      <c r="AK1224" s="41">
        <f t="shared" si="806"/>
        <v>46</v>
      </c>
      <c r="AL1224" s="42">
        <f t="shared" si="807"/>
        <v>36.598999999999997</v>
      </c>
      <c r="AM1224" s="43" t="str">
        <f t="shared" si="808"/>
        <v>-37º -46' -36,599" S</v>
      </c>
      <c r="AN1224" s="43" t="str">
        <f t="shared" si="809"/>
        <v>122º 25' 1,996" W</v>
      </c>
      <c r="AO1224" s="43" t="str">
        <f t="shared" si="810"/>
        <v>10 S 551321 4181215</v>
      </c>
    </row>
    <row r="1225" spans="5:41" x14ac:dyDescent="0.25">
      <c r="E1225" s="53">
        <v>37.740316</v>
      </c>
      <c r="F1225" s="53">
        <v>-122.424082</v>
      </c>
      <c r="G1225" s="52">
        <f t="shared" si="811"/>
        <v>-2.1367033146315246</v>
      </c>
      <c r="H1225" s="52">
        <f t="shared" si="812"/>
        <v>0.6586927749430963</v>
      </c>
      <c r="I1225" s="52">
        <f t="shared" si="813"/>
        <v>10</v>
      </c>
      <c r="J1225" s="52">
        <f t="shared" si="814"/>
        <v>-123</v>
      </c>
      <c r="K1225" s="52">
        <f t="shared" si="815"/>
        <v>1.0051665321500813E-2</v>
      </c>
      <c r="L1225" s="52">
        <f t="shared" si="816"/>
        <v>7.9486531049517747E-3</v>
      </c>
      <c r="M1225" s="52">
        <f t="shared" si="817"/>
        <v>7.9488205128102687E-3</v>
      </c>
      <c r="N1225" s="52">
        <f t="shared" si="818"/>
        <v>2.4452862739665626E-5</v>
      </c>
      <c r="O1225" s="52">
        <f t="shared" si="796"/>
        <v>6383595.8803289337</v>
      </c>
      <c r="P1225" s="52">
        <f t="shared" si="797"/>
        <v>1.3314612379856021E-7</v>
      </c>
      <c r="Q1225" s="52">
        <f t="shared" si="819"/>
        <v>0.96806294776842339</v>
      </c>
      <c r="R1225" s="52">
        <f t="shared" si="820"/>
        <v>0.60538167743339344</v>
      </c>
      <c r="S1225" s="52">
        <f t="shared" si="821"/>
        <v>1.1427242488273079</v>
      </c>
      <c r="T1225" s="52">
        <f t="shared" si="822"/>
        <v>1.0083886059788294</v>
      </c>
      <c r="U1225" s="52">
        <f t="shared" si="823"/>
        <v>1.806840219591147</v>
      </c>
      <c r="V1225" s="52">
        <f t="shared" si="829"/>
        <v>5.0546225567071803E-3</v>
      </c>
      <c r="W1225" s="52">
        <f t="shared" si="824"/>
        <v>4.2582015317955055E-5</v>
      </c>
      <c r="X1225" s="52">
        <f t="shared" si="825"/>
        <v>1.6740578955036711E-7</v>
      </c>
      <c r="Y1225" s="52">
        <f t="shared" si="798"/>
        <v>4177003.16458028</v>
      </c>
      <c r="Z1225" s="38" t="str">
        <f t="shared" si="826"/>
        <v>S</v>
      </c>
      <c r="AA1225" s="38" t="str">
        <f t="shared" si="827"/>
        <v>S</v>
      </c>
      <c r="AB1225" s="38" t="str">
        <f t="shared" si="828"/>
        <v>U</v>
      </c>
      <c r="AC1225" s="50">
        <f t="shared" si="795"/>
        <v>550742.0601310858</v>
      </c>
      <c r="AD1225" s="50">
        <f t="shared" si="799"/>
        <v>4177159.2617949108</v>
      </c>
      <c r="AE1225" s="51">
        <f t="shared" si="800"/>
        <v>10</v>
      </c>
      <c r="AF1225" s="51" t="str">
        <f t="shared" si="801"/>
        <v>S</v>
      </c>
      <c r="AG1225" s="40">
        <f t="shared" si="802"/>
        <v>-122</v>
      </c>
      <c r="AH1225" s="41">
        <f t="shared" si="803"/>
        <v>-25</v>
      </c>
      <c r="AI1225" s="42">
        <f t="shared" si="804"/>
        <v>-26.695</v>
      </c>
      <c r="AJ1225" s="40">
        <f t="shared" si="805"/>
        <v>37</v>
      </c>
      <c r="AK1225" s="41">
        <f t="shared" si="806"/>
        <v>44</v>
      </c>
      <c r="AL1225" s="42">
        <f t="shared" si="807"/>
        <v>25.138000000000002</v>
      </c>
      <c r="AM1225" s="43" t="str">
        <f t="shared" si="808"/>
        <v>-37º -44' -25,138" S</v>
      </c>
      <c r="AN1225" s="43" t="str">
        <f t="shared" si="809"/>
        <v>122º 25' 26,695" W</v>
      </c>
      <c r="AO1225" s="43" t="str">
        <f t="shared" si="810"/>
        <v>10 S 550742 4177159</v>
      </c>
    </row>
    <row r="1226" spans="5:41" x14ac:dyDescent="0.25">
      <c r="E1226" s="53">
        <v>37.779767999999997</v>
      </c>
      <c r="F1226" s="53">
        <v>-122.42051499999999</v>
      </c>
      <c r="G1226" s="52">
        <f t="shared" si="811"/>
        <v>-2.1366410587371059</v>
      </c>
      <c r="H1226" s="52">
        <f t="shared" si="812"/>
        <v>0.65938134223959299</v>
      </c>
      <c r="I1226" s="52">
        <f t="shared" si="813"/>
        <v>10</v>
      </c>
      <c r="J1226" s="52">
        <f t="shared" si="814"/>
        <v>-123</v>
      </c>
      <c r="K1226" s="52">
        <f t="shared" si="815"/>
        <v>1.0113921215919586E-2</v>
      </c>
      <c r="L1226" s="52">
        <f t="shared" si="816"/>
        <v>7.9936176863184619E-3</v>
      </c>
      <c r="M1226" s="52">
        <f t="shared" si="817"/>
        <v>7.9937879513705835E-3</v>
      </c>
      <c r="N1226" s="52">
        <f t="shared" si="818"/>
        <v>2.4765515014735229E-5</v>
      </c>
      <c r="O1226" s="52">
        <f t="shared" si="796"/>
        <v>6383610.1615416696</v>
      </c>
      <c r="P1226" s="52">
        <f t="shared" si="797"/>
        <v>1.3451327344933316E-7</v>
      </c>
      <c r="Q1226" s="52">
        <f t="shared" si="819"/>
        <v>0.96840728733145209</v>
      </c>
      <c r="R1226" s="52">
        <f t="shared" si="820"/>
        <v>0.60495137899417106</v>
      </c>
      <c r="S1226" s="52">
        <f t="shared" si="821"/>
        <v>1.1435849859053191</v>
      </c>
      <c r="T1226" s="52">
        <f t="shared" si="822"/>
        <v>1.0089265841775321</v>
      </c>
      <c r="U1226" s="52">
        <f t="shared" si="823"/>
        <v>1.807512714310185</v>
      </c>
      <c r="V1226" s="52">
        <f t="shared" si="829"/>
        <v>5.0546225567071803E-3</v>
      </c>
      <c r="W1226" s="52">
        <f t="shared" si="824"/>
        <v>4.2582015317955055E-5</v>
      </c>
      <c r="X1226" s="52">
        <f t="shared" si="825"/>
        <v>1.6740578955036711E-7</v>
      </c>
      <c r="Y1226" s="52">
        <f t="shared" si="798"/>
        <v>4181380.2670842027</v>
      </c>
      <c r="Z1226" s="38" t="str">
        <f t="shared" si="826"/>
        <v>S</v>
      </c>
      <c r="AA1226" s="38" t="str">
        <f t="shared" si="827"/>
        <v>S</v>
      </c>
      <c r="AB1226" s="38" t="str">
        <f t="shared" si="828"/>
        <v>U</v>
      </c>
      <c r="AC1226" s="50">
        <f t="shared" si="795"/>
        <v>551029.22828361474</v>
      </c>
      <c r="AD1226" s="50">
        <f t="shared" si="799"/>
        <v>4181538.3604987725</v>
      </c>
      <c r="AE1226" s="51">
        <f t="shared" si="800"/>
        <v>10</v>
      </c>
      <c r="AF1226" s="51" t="str">
        <f t="shared" si="801"/>
        <v>S</v>
      </c>
      <c r="AG1226" s="40">
        <f t="shared" si="802"/>
        <v>-122</v>
      </c>
      <c r="AH1226" s="41">
        <f t="shared" si="803"/>
        <v>-25</v>
      </c>
      <c r="AI1226" s="42">
        <f t="shared" si="804"/>
        <v>-13.853999999999999</v>
      </c>
      <c r="AJ1226" s="40">
        <f t="shared" si="805"/>
        <v>37</v>
      </c>
      <c r="AK1226" s="41">
        <f t="shared" si="806"/>
        <v>46</v>
      </c>
      <c r="AL1226" s="42">
        <f t="shared" si="807"/>
        <v>47.164999999999999</v>
      </c>
      <c r="AM1226" s="43" t="str">
        <f t="shared" si="808"/>
        <v>-37º -46' -47,165" S</v>
      </c>
      <c r="AN1226" s="43" t="str">
        <f t="shared" si="809"/>
        <v>122º 25' 13,854" W</v>
      </c>
      <c r="AO1226" s="43" t="str">
        <f t="shared" si="810"/>
        <v>10 S 551029 4181538</v>
      </c>
    </row>
    <row r="1227" spans="5:41" x14ac:dyDescent="0.25">
      <c r="E1227" s="53">
        <v>37.779732000000003</v>
      </c>
      <c r="F1227" s="53">
        <v>-122.419461</v>
      </c>
      <c r="G1227" s="52">
        <f t="shared" si="811"/>
        <v>-2.1366226629667899</v>
      </c>
      <c r="H1227" s="52">
        <f t="shared" si="812"/>
        <v>0.65938071392106234</v>
      </c>
      <c r="I1227" s="52">
        <f t="shared" si="813"/>
        <v>10</v>
      </c>
      <c r="J1227" s="52">
        <f t="shared" si="814"/>
        <v>-123</v>
      </c>
      <c r="K1227" s="52">
        <f t="shared" si="815"/>
        <v>1.0132316986235512E-2</v>
      </c>
      <c r="L1227" s="52">
        <f t="shared" si="816"/>
        <v>8.0081603320090126E-3</v>
      </c>
      <c r="M1227" s="52">
        <f t="shared" si="817"/>
        <v>8.0083315280571887E-3</v>
      </c>
      <c r="N1227" s="52">
        <f t="shared" si="818"/>
        <v>2.4855680853419493E-5</v>
      </c>
      <c r="O1227" s="52">
        <f t="shared" si="796"/>
        <v>6383610.1485076882</v>
      </c>
      <c r="P1227" s="52">
        <f t="shared" si="797"/>
        <v>1.3500330628836351E-7</v>
      </c>
      <c r="Q1227" s="52">
        <f t="shared" si="819"/>
        <v>0.96840697395824338</v>
      </c>
      <c r="R1227" s="52">
        <f t="shared" si="820"/>
        <v>0.6049517724788176</v>
      </c>
      <c r="S1227" s="52">
        <f t="shared" si="821"/>
        <v>1.143584200900184</v>
      </c>
      <c r="T1227" s="52">
        <f t="shared" si="822"/>
        <v>1.0089260937948423</v>
      </c>
      <c r="U1227" s="52">
        <f t="shared" si="823"/>
        <v>1.8075121016385689</v>
      </c>
      <c r="V1227" s="52">
        <f t="shared" si="829"/>
        <v>5.0546225567071803E-3</v>
      </c>
      <c r="W1227" s="52">
        <f t="shared" si="824"/>
        <v>4.2582015317955055E-5</v>
      </c>
      <c r="X1227" s="52">
        <f t="shared" si="825"/>
        <v>1.6740578955036711E-7</v>
      </c>
      <c r="Y1227" s="52">
        <f t="shared" si="798"/>
        <v>4181376.2729592291</v>
      </c>
      <c r="Z1227" s="38" t="str">
        <f t="shared" si="826"/>
        <v>S</v>
      </c>
      <c r="AA1227" s="38" t="str">
        <f t="shared" si="827"/>
        <v>S</v>
      </c>
      <c r="AB1227" s="38" t="str">
        <f t="shared" si="828"/>
        <v>U</v>
      </c>
      <c r="AC1227" s="50">
        <f t="shared" si="795"/>
        <v>551122.06871566933</v>
      </c>
      <c r="AD1227" s="50">
        <f t="shared" si="799"/>
        <v>4181534.9419571939</v>
      </c>
      <c r="AE1227" s="51">
        <f t="shared" si="800"/>
        <v>10</v>
      </c>
      <c r="AF1227" s="51" t="str">
        <f t="shared" si="801"/>
        <v>S</v>
      </c>
      <c r="AG1227" s="40">
        <f t="shared" si="802"/>
        <v>-122</v>
      </c>
      <c r="AH1227" s="41">
        <f t="shared" si="803"/>
        <v>-25</v>
      </c>
      <c r="AI1227" s="42">
        <f t="shared" si="804"/>
        <v>-10.06</v>
      </c>
      <c r="AJ1227" s="40">
        <f t="shared" si="805"/>
        <v>37</v>
      </c>
      <c r="AK1227" s="41">
        <f t="shared" si="806"/>
        <v>46</v>
      </c>
      <c r="AL1227" s="42">
        <f t="shared" si="807"/>
        <v>47.034999999999997</v>
      </c>
      <c r="AM1227" s="43" t="str">
        <f t="shared" si="808"/>
        <v>-37º -46' -47,035" S</v>
      </c>
      <c r="AN1227" s="43" t="str">
        <f t="shared" si="809"/>
        <v>122º 25' 10,06" W</v>
      </c>
      <c r="AO1227" s="43" t="str">
        <f t="shared" si="810"/>
        <v>10 S 551122 4181535</v>
      </c>
    </row>
    <row r="1228" spans="5:41" x14ac:dyDescent="0.25">
      <c r="E1228" s="53">
        <v>37.737502999999997</v>
      </c>
      <c r="F1228" s="53">
        <v>-122.479782</v>
      </c>
      <c r="G1228" s="52">
        <f t="shared" si="811"/>
        <v>-2.1376754630248853</v>
      </c>
      <c r="H1228" s="52">
        <f t="shared" si="812"/>
        <v>0.65864367883123764</v>
      </c>
      <c r="I1228" s="52">
        <f t="shared" si="813"/>
        <v>10</v>
      </c>
      <c r="J1228" s="52">
        <f t="shared" si="814"/>
        <v>-123</v>
      </c>
      <c r="K1228" s="52">
        <f t="shared" si="815"/>
        <v>9.07951692814013E-3</v>
      </c>
      <c r="L1228" s="52">
        <f t="shared" si="816"/>
        <v>7.1801929604275025E-3</v>
      </c>
      <c r="M1228" s="52">
        <f t="shared" si="817"/>
        <v>7.1803163562697888E-3</v>
      </c>
      <c r="N1228" s="52">
        <f t="shared" si="818"/>
        <v>1.995107300023502E-5</v>
      </c>
      <c r="O1228" s="52">
        <f t="shared" si="796"/>
        <v>6383594.8622500924</v>
      </c>
      <c r="P1228" s="52">
        <f t="shared" si="797"/>
        <v>1.0865339737146327E-7</v>
      </c>
      <c r="Q1228" s="52">
        <f t="shared" si="819"/>
        <v>0.9680383255984164</v>
      </c>
      <c r="R1228" s="52">
        <f t="shared" si="820"/>
        <v>0.60541228833321314</v>
      </c>
      <c r="S1228" s="52">
        <f t="shared" si="821"/>
        <v>1.1426628416304458</v>
      </c>
      <c r="T1228" s="52">
        <f t="shared" si="822"/>
        <v>1.0083502033061378</v>
      </c>
      <c r="U1228" s="52">
        <f t="shared" si="823"/>
        <v>1.8067921872644515</v>
      </c>
      <c r="V1228" s="52">
        <f t="shared" si="829"/>
        <v>5.0546225567071803E-3</v>
      </c>
      <c r="W1228" s="52">
        <f t="shared" si="824"/>
        <v>4.2582015317955055E-5</v>
      </c>
      <c r="X1228" s="52">
        <f t="shared" si="825"/>
        <v>1.6740578955036711E-7</v>
      </c>
      <c r="Y1228" s="52">
        <f t="shared" si="798"/>
        <v>4176691.0702610617</v>
      </c>
      <c r="Z1228" s="38" t="str">
        <f t="shared" si="826"/>
        <v>S</v>
      </c>
      <c r="AA1228" s="38" t="str">
        <f t="shared" si="827"/>
        <v>S</v>
      </c>
      <c r="AB1228" s="38" t="str">
        <f t="shared" si="828"/>
        <v>U</v>
      </c>
      <c r="AC1228" s="50">
        <f t="shared" si="795"/>
        <v>545836.23226130148</v>
      </c>
      <c r="AD1228" s="50">
        <f t="shared" si="799"/>
        <v>4176818.4298420004</v>
      </c>
      <c r="AE1228" s="51">
        <f t="shared" si="800"/>
        <v>10</v>
      </c>
      <c r="AF1228" s="51" t="str">
        <f t="shared" si="801"/>
        <v>S</v>
      </c>
      <c r="AG1228" s="40">
        <f t="shared" si="802"/>
        <v>-122</v>
      </c>
      <c r="AH1228" s="41">
        <f t="shared" si="803"/>
        <v>-28</v>
      </c>
      <c r="AI1228" s="42">
        <f t="shared" si="804"/>
        <v>-47.215000000000003</v>
      </c>
      <c r="AJ1228" s="40">
        <f t="shared" si="805"/>
        <v>37</v>
      </c>
      <c r="AK1228" s="41">
        <f t="shared" si="806"/>
        <v>44</v>
      </c>
      <c r="AL1228" s="42">
        <f t="shared" si="807"/>
        <v>15.010999999999999</v>
      </c>
      <c r="AM1228" s="43" t="str">
        <f t="shared" si="808"/>
        <v>-37º -44' -15,011" S</v>
      </c>
      <c r="AN1228" s="43" t="str">
        <f t="shared" si="809"/>
        <v>122º 28' 47,215" W</v>
      </c>
      <c r="AO1228" s="43" t="str">
        <f t="shared" si="810"/>
        <v>10 S 545836 4176818</v>
      </c>
    </row>
    <row r="1229" spans="5:41" x14ac:dyDescent="0.25">
      <c r="E1229" s="53">
        <v>37.737135000000002</v>
      </c>
      <c r="F1229" s="53">
        <v>-122.480479</v>
      </c>
      <c r="G1229" s="52">
        <f t="shared" si="811"/>
        <v>-2.1376876279697719</v>
      </c>
      <c r="H1229" s="52">
        <f t="shared" si="812"/>
        <v>0.65863725601959033</v>
      </c>
      <c r="I1229" s="52">
        <f t="shared" si="813"/>
        <v>10</v>
      </c>
      <c r="J1229" s="52">
        <f t="shared" si="814"/>
        <v>-123</v>
      </c>
      <c r="K1229" s="52">
        <f t="shared" si="815"/>
        <v>9.0673519832535909E-3</v>
      </c>
      <c r="L1229" s="52">
        <f t="shared" si="816"/>
        <v>7.1706086807158389E-3</v>
      </c>
      <c r="M1229" s="52">
        <f t="shared" si="817"/>
        <v>7.1707315830727026E-3</v>
      </c>
      <c r="N1229" s="52">
        <f t="shared" si="818"/>
        <v>1.9897579780159269E-5</v>
      </c>
      <c r="O1229" s="52">
        <f t="shared" si="796"/>
        <v>6383594.729065761</v>
      </c>
      <c r="P1229" s="52">
        <f t="shared" si="797"/>
        <v>1.0836459244369744E-7</v>
      </c>
      <c r="Q1229" s="52">
        <f t="shared" si="819"/>
        <v>0.96803510380651514</v>
      </c>
      <c r="R1229" s="52">
        <f t="shared" si="820"/>
        <v>0.60541629219601756</v>
      </c>
      <c r="S1229" s="52">
        <f t="shared" si="821"/>
        <v>1.142654807922848</v>
      </c>
      <c r="T1229" s="52">
        <f t="shared" si="822"/>
        <v>1.0083451789911404</v>
      </c>
      <c r="U1229" s="52">
        <f t="shared" si="823"/>
        <v>1.8067859028083928</v>
      </c>
      <c r="V1229" s="52">
        <f t="shared" si="829"/>
        <v>5.0546225567071803E-3</v>
      </c>
      <c r="W1229" s="52">
        <f t="shared" si="824"/>
        <v>4.2582015317955055E-5</v>
      </c>
      <c r="X1229" s="52">
        <f t="shared" si="825"/>
        <v>1.6740578955036711E-7</v>
      </c>
      <c r="Y1229" s="52">
        <f t="shared" si="798"/>
        <v>4176650.2417227039</v>
      </c>
      <c r="Z1229" s="38" t="str">
        <f t="shared" si="826"/>
        <v>S</v>
      </c>
      <c r="AA1229" s="38" t="str">
        <f t="shared" si="827"/>
        <v>S</v>
      </c>
      <c r="AB1229" s="38" t="str">
        <f t="shared" si="828"/>
        <v>U</v>
      </c>
      <c r="AC1229" s="50">
        <f t="shared" si="795"/>
        <v>545775.04599071294</v>
      </c>
      <c r="AD1229" s="50">
        <f t="shared" si="799"/>
        <v>4176777.2598218741</v>
      </c>
      <c r="AE1229" s="51">
        <f t="shared" si="800"/>
        <v>10</v>
      </c>
      <c r="AF1229" s="51" t="str">
        <f t="shared" si="801"/>
        <v>S</v>
      </c>
      <c r="AG1229" s="40">
        <f t="shared" si="802"/>
        <v>-122</v>
      </c>
      <c r="AH1229" s="41">
        <f t="shared" si="803"/>
        <v>-28</v>
      </c>
      <c r="AI1229" s="42">
        <f t="shared" si="804"/>
        <v>-49.723999999999997</v>
      </c>
      <c r="AJ1229" s="40">
        <f t="shared" si="805"/>
        <v>37</v>
      </c>
      <c r="AK1229" s="41">
        <f t="shared" si="806"/>
        <v>44</v>
      </c>
      <c r="AL1229" s="42">
        <f t="shared" si="807"/>
        <v>13.686</v>
      </c>
      <c r="AM1229" s="43" t="str">
        <f t="shared" si="808"/>
        <v>-37º -44' -13,686" S</v>
      </c>
      <c r="AN1229" s="43" t="str">
        <f t="shared" si="809"/>
        <v>122º 28' 49,724" W</v>
      </c>
      <c r="AO1229" s="43" t="str">
        <f t="shared" si="810"/>
        <v>10 S 545775 4176777</v>
      </c>
    </row>
    <row r="1230" spans="5:41" x14ac:dyDescent="0.25">
      <c r="E1230" s="53">
        <v>37.797443999999999</v>
      </c>
      <c r="F1230" s="53">
        <v>-122.399368</v>
      </c>
      <c r="G1230" s="52">
        <f t="shared" si="811"/>
        <v>-2.1362719739601865</v>
      </c>
      <c r="H1230" s="52">
        <f t="shared" si="812"/>
        <v>0.65968984663817554</v>
      </c>
      <c r="I1230" s="52">
        <f t="shared" si="813"/>
        <v>10</v>
      </c>
      <c r="J1230" s="52">
        <f t="shared" si="814"/>
        <v>-123</v>
      </c>
      <c r="K1230" s="52">
        <f t="shared" si="815"/>
        <v>1.0483005992838912E-2</v>
      </c>
      <c r="L1230" s="52">
        <f t="shared" si="816"/>
        <v>8.2833346338685009E-3</v>
      </c>
      <c r="M1230" s="52">
        <f t="shared" si="817"/>
        <v>8.2835240915614429E-3</v>
      </c>
      <c r="N1230" s="52">
        <f t="shared" si="818"/>
        <v>2.6610287288897361E-5</v>
      </c>
      <c r="O1230" s="52">
        <f t="shared" si="796"/>
        <v>6383616.5617452729</v>
      </c>
      <c r="P1230" s="52">
        <f t="shared" si="797"/>
        <v>1.4437181126428804E-7</v>
      </c>
      <c r="Q1230" s="52">
        <f t="shared" si="819"/>
        <v>0.96856096885553211</v>
      </c>
      <c r="R1230" s="52">
        <f t="shared" si="820"/>
        <v>0.60475799361602689</v>
      </c>
      <c r="S1230" s="52">
        <f t="shared" si="821"/>
        <v>1.1439703310659417</v>
      </c>
      <c r="T1230" s="52">
        <f t="shared" si="822"/>
        <v>1.0091672467034629</v>
      </c>
      <c r="U1230" s="52">
        <f t="shared" si="823"/>
        <v>1.8078133198888224</v>
      </c>
      <c r="V1230" s="52">
        <f t="shared" si="829"/>
        <v>5.0546225567071803E-3</v>
      </c>
      <c r="W1230" s="52">
        <f t="shared" si="824"/>
        <v>4.2582015317955055E-5</v>
      </c>
      <c r="X1230" s="52">
        <f t="shared" si="825"/>
        <v>1.6740578955036711E-7</v>
      </c>
      <c r="Y1230" s="52">
        <f t="shared" si="798"/>
        <v>4183341.3854017188</v>
      </c>
      <c r="Z1230" s="38" t="str">
        <f t="shared" si="826"/>
        <v>S</v>
      </c>
      <c r="AA1230" s="38" t="str">
        <f t="shared" si="827"/>
        <v>S</v>
      </c>
      <c r="AB1230" s="38" t="str">
        <f t="shared" si="828"/>
        <v>U</v>
      </c>
      <c r="AC1230" s="50">
        <f t="shared" si="795"/>
        <v>552878.8441252457</v>
      </c>
      <c r="AD1230" s="50">
        <f t="shared" si="799"/>
        <v>4183511.2552968934</v>
      </c>
      <c r="AE1230" s="51">
        <f t="shared" si="800"/>
        <v>10</v>
      </c>
      <c r="AF1230" s="51" t="str">
        <f t="shared" si="801"/>
        <v>S</v>
      </c>
      <c r="AG1230" s="40">
        <f t="shared" si="802"/>
        <v>-122</v>
      </c>
      <c r="AH1230" s="41">
        <f t="shared" si="803"/>
        <v>-23</v>
      </c>
      <c r="AI1230" s="42">
        <f t="shared" si="804"/>
        <v>-57.725000000000001</v>
      </c>
      <c r="AJ1230" s="40">
        <f t="shared" si="805"/>
        <v>37</v>
      </c>
      <c r="AK1230" s="41">
        <f t="shared" si="806"/>
        <v>47</v>
      </c>
      <c r="AL1230" s="42">
        <f t="shared" si="807"/>
        <v>50.798000000000002</v>
      </c>
      <c r="AM1230" s="43" t="str">
        <f t="shared" si="808"/>
        <v>-37º -47' -50,798" S</v>
      </c>
      <c r="AN1230" s="43" t="str">
        <f t="shared" si="809"/>
        <v>122º 23' 57,725" W</v>
      </c>
      <c r="AO1230" s="43" t="str">
        <f t="shared" si="810"/>
        <v>10 S 552879 4183511</v>
      </c>
    </row>
    <row r="1231" spans="5:41" x14ac:dyDescent="0.25">
      <c r="E1231" s="53">
        <v>37.739055999999998</v>
      </c>
      <c r="F1231" s="53">
        <v>-122.486197</v>
      </c>
      <c r="G1231" s="52">
        <f t="shared" si="811"/>
        <v>-2.1377874258964007</v>
      </c>
      <c r="H1231" s="52">
        <f t="shared" si="812"/>
        <v>0.65867078379452104</v>
      </c>
      <c r="I1231" s="52">
        <f t="shared" si="813"/>
        <v>10</v>
      </c>
      <c r="J1231" s="52">
        <f t="shared" si="814"/>
        <v>-123</v>
      </c>
      <c r="K1231" s="52">
        <f t="shared" si="815"/>
        <v>8.9675540566247491E-3</v>
      </c>
      <c r="L1231" s="52">
        <f t="shared" si="816"/>
        <v>7.0915049740050088E-3</v>
      </c>
      <c r="M1231" s="52">
        <f t="shared" si="817"/>
        <v>7.0916238535366719E-3</v>
      </c>
      <c r="N1231" s="52">
        <f t="shared" si="818"/>
        <v>1.9462323009200588E-5</v>
      </c>
      <c r="O1231" s="52">
        <f t="shared" si="796"/>
        <v>6383595.4243074208</v>
      </c>
      <c r="P1231" s="52">
        <f t="shared" si="797"/>
        <v>1.0598131772743211E-7</v>
      </c>
      <c r="Q1231" s="52">
        <f t="shared" si="819"/>
        <v>0.96805192015098174</v>
      </c>
      <c r="R1231" s="52">
        <f t="shared" si="820"/>
        <v>0.60539538983474728</v>
      </c>
      <c r="S1231" s="52">
        <f t="shared" si="821"/>
        <v>1.142696743870012</v>
      </c>
      <c r="T1231" s="52">
        <f t="shared" si="822"/>
        <v>1.0083714053611958</v>
      </c>
      <c r="U1231" s="52">
        <f t="shared" si="823"/>
        <v>1.8068187062876488</v>
      </c>
      <c r="V1231" s="52">
        <f t="shared" si="829"/>
        <v>5.0546225567071803E-3</v>
      </c>
      <c r="W1231" s="52">
        <f t="shared" si="824"/>
        <v>4.2582015317955055E-5</v>
      </c>
      <c r="X1231" s="52">
        <f t="shared" si="825"/>
        <v>1.6740578955036711E-7</v>
      </c>
      <c r="Y1231" s="52">
        <f t="shared" si="798"/>
        <v>4176863.3711589668</v>
      </c>
      <c r="Z1231" s="38" t="str">
        <f t="shared" si="826"/>
        <v>S</v>
      </c>
      <c r="AA1231" s="38" t="str">
        <f t="shared" si="827"/>
        <v>S</v>
      </c>
      <c r="AB1231" s="38" t="str">
        <f t="shared" si="828"/>
        <v>U</v>
      </c>
      <c r="AC1231" s="50">
        <f t="shared" si="795"/>
        <v>545270.05918160616</v>
      </c>
      <c r="AD1231" s="50">
        <f t="shared" si="799"/>
        <v>4176987.6107682418</v>
      </c>
      <c r="AE1231" s="51">
        <f t="shared" si="800"/>
        <v>10</v>
      </c>
      <c r="AF1231" s="51" t="str">
        <f t="shared" si="801"/>
        <v>S</v>
      </c>
      <c r="AG1231" s="40">
        <f t="shared" si="802"/>
        <v>-122</v>
      </c>
      <c r="AH1231" s="41">
        <f t="shared" si="803"/>
        <v>-29</v>
      </c>
      <c r="AI1231" s="42">
        <f t="shared" si="804"/>
        <v>-10.308999999999999</v>
      </c>
      <c r="AJ1231" s="40">
        <f t="shared" si="805"/>
        <v>37</v>
      </c>
      <c r="AK1231" s="41">
        <f t="shared" si="806"/>
        <v>44</v>
      </c>
      <c r="AL1231" s="42">
        <f t="shared" si="807"/>
        <v>20.602</v>
      </c>
      <c r="AM1231" s="43" t="str">
        <f t="shared" si="808"/>
        <v>-37º -44' -20,602" S</v>
      </c>
      <c r="AN1231" s="43" t="str">
        <f t="shared" si="809"/>
        <v>122º 29' 10,309" W</v>
      </c>
      <c r="AO1231" s="43" t="str">
        <f t="shared" si="810"/>
        <v>10 S 545270 4176988</v>
      </c>
    </row>
    <row r="1232" spans="5:41" x14ac:dyDescent="0.25">
      <c r="E1232" s="53">
        <v>37.792419000000002</v>
      </c>
      <c r="F1232" s="53">
        <v>-122.399368</v>
      </c>
      <c r="G1232" s="52">
        <f t="shared" si="811"/>
        <v>-2.1362719739601865</v>
      </c>
      <c r="H1232" s="52">
        <f t="shared" si="812"/>
        <v>0.65960214384326288</v>
      </c>
      <c r="I1232" s="52">
        <f t="shared" si="813"/>
        <v>10</v>
      </c>
      <c r="J1232" s="52">
        <f t="shared" si="814"/>
        <v>-123</v>
      </c>
      <c r="K1232" s="52">
        <f t="shared" si="815"/>
        <v>1.0483005992838912E-2</v>
      </c>
      <c r="L1232" s="52">
        <f t="shared" si="816"/>
        <v>8.2838980592394064E-3</v>
      </c>
      <c r="M1232" s="52">
        <f t="shared" si="817"/>
        <v>8.2840875555963353E-3</v>
      </c>
      <c r="N1232" s="52">
        <f t="shared" si="818"/>
        <v>2.6609088125573166E-5</v>
      </c>
      <c r="O1232" s="52">
        <f t="shared" si="796"/>
        <v>6383614.7421659743</v>
      </c>
      <c r="P1232" s="52">
        <f t="shared" si="797"/>
        <v>1.4441109636173658E-7</v>
      </c>
      <c r="Q1232" s="52">
        <f t="shared" si="819"/>
        <v>0.9685173172014393</v>
      </c>
      <c r="R1232" s="52">
        <f t="shared" si="820"/>
        <v>0.60481300737833099</v>
      </c>
      <c r="S1232" s="52">
        <f t="shared" si="821"/>
        <v>1.1438608024439825</v>
      </c>
      <c r="T1232" s="52">
        <f t="shared" si="822"/>
        <v>1.0090988536775696</v>
      </c>
      <c r="U1232" s="52">
        <f t="shared" si="823"/>
        <v>1.8077279064888472</v>
      </c>
      <c r="V1232" s="52">
        <f t="shared" si="829"/>
        <v>5.0546225567071803E-3</v>
      </c>
      <c r="W1232" s="52">
        <f t="shared" si="824"/>
        <v>4.2582015317955055E-5</v>
      </c>
      <c r="X1232" s="52">
        <f t="shared" si="825"/>
        <v>1.6740578955036711E-7</v>
      </c>
      <c r="Y1232" s="52">
        <f t="shared" si="798"/>
        <v>4182783.8706838642</v>
      </c>
      <c r="Z1232" s="38" t="str">
        <f t="shared" si="826"/>
        <v>S</v>
      </c>
      <c r="AA1232" s="38" t="str">
        <f t="shared" si="827"/>
        <v>S</v>
      </c>
      <c r="AB1232" s="38" t="str">
        <f t="shared" si="828"/>
        <v>U</v>
      </c>
      <c r="AC1232" s="50">
        <f t="shared" si="795"/>
        <v>552882.42599090142</v>
      </c>
      <c r="AD1232" s="50">
        <f t="shared" si="799"/>
        <v>4182953.7328756284</v>
      </c>
      <c r="AE1232" s="51">
        <f t="shared" si="800"/>
        <v>10</v>
      </c>
      <c r="AF1232" s="51" t="str">
        <f t="shared" si="801"/>
        <v>S</v>
      </c>
      <c r="AG1232" s="40">
        <f t="shared" si="802"/>
        <v>-122</v>
      </c>
      <c r="AH1232" s="41">
        <f t="shared" si="803"/>
        <v>-23</v>
      </c>
      <c r="AI1232" s="42">
        <f t="shared" si="804"/>
        <v>-57.725000000000001</v>
      </c>
      <c r="AJ1232" s="40">
        <f t="shared" si="805"/>
        <v>37</v>
      </c>
      <c r="AK1232" s="41">
        <f t="shared" si="806"/>
        <v>47</v>
      </c>
      <c r="AL1232" s="42">
        <f t="shared" si="807"/>
        <v>32.707999999999998</v>
      </c>
      <c r="AM1232" s="43" t="str">
        <f t="shared" si="808"/>
        <v>-37º -47' -32,708" S</v>
      </c>
      <c r="AN1232" s="43" t="str">
        <f t="shared" si="809"/>
        <v>122º 23' 57,725" W</v>
      </c>
      <c r="AO1232" s="43" t="str">
        <f t="shared" si="810"/>
        <v>10 S 552882 4182954</v>
      </c>
    </row>
    <row r="1233" spans="5:41" x14ac:dyDescent="0.25">
      <c r="E1233" s="53">
        <v>37.793655000000001</v>
      </c>
      <c r="F1233" s="53">
        <v>-122.399226</v>
      </c>
      <c r="G1233" s="52">
        <f t="shared" si="811"/>
        <v>-2.1362694955926491</v>
      </c>
      <c r="H1233" s="52">
        <f t="shared" si="812"/>
        <v>0.65962371611281756</v>
      </c>
      <c r="I1233" s="52">
        <f t="shared" si="813"/>
        <v>10</v>
      </c>
      <c r="J1233" s="52">
        <f t="shared" si="814"/>
        <v>-123</v>
      </c>
      <c r="K1233" s="52">
        <f t="shared" si="815"/>
        <v>1.0485484360376329E-2</v>
      </c>
      <c r="L1233" s="52">
        <f t="shared" si="816"/>
        <v>8.2857178344269474E-3</v>
      </c>
      <c r="M1233" s="52">
        <f t="shared" si="817"/>
        <v>8.2859074556981896E-3</v>
      </c>
      <c r="N1233" s="52">
        <f t="shared" si="818"/>
        <v>2.6621966818907161E-5</v>
      </c>
      <c r="O1233" s="52">
        <f t="shared" si="796"/>
        <v>6383615.1897204155</v>
      </c>
      <c r="P1233" s="52">
        <f t="shared" si="797"/>
        <v>1.4446971985500933E-7</v>
      </c>
      <c r="Q1233" s="52">
        <f t="shared" si="819"/>
        <v>0.96852805696870903</v>
      </c>
      <c r="R1233" s="52">
        <f t="shared" si="820"/>
        <v>0.60479947839218906</v>
      </c>
      <c r="S1233" s="52">
        <f t="shared" si="821"/>
        <v>1.143887744597172</v>
      </c>
      <c r="T1233" s="52">
        <f t="shared" si="822"/>
        <v>1.0091156780459263</v>
      </c>
      <c r="U1233" s="52">
        <f t="shared" si="823"/>
        <v>1.8077489188681206</v>
      </c>
      <c r="V1233" s="52">
        <f t="shared" si="829"/>
        <v>5.0546225567071803E-3</v>
      </c>
      <c r="W1233" s="52">
        <f t="shared" si="824"/>
        <v>4.2582015317955055E-5</v>
      </c>
      <c r="X1233" s="52">
        <f t="shared" si="825"/>
        <v>1.6740578955036711E-7</v>
      </c>
      <c r="Y1233" s="52">
        <f t="shared" si="798"/>
        <v>4182921.0026180162</v>
      </c>
      <c r="Z1233" s="38" t="str">
        <f t="shared" si="826"/>
        <v>S</v>
      </c>
      <c r="AA1233" s="38" t="str">
        <f t="shared" si="827"/>
        <v>S</v>
      </c>
      <c r="AB1233" s="38" t="str">
        <f t="shared" si="828"/>
        <v>U</v>
      </c>
      <c r="AC1233" s="50">
        <f t="shared" si="795"/>
        <v>552894.0472420085</v>
      </c>
      <c r="AD1233" s="50">
        <f t="shared" si="799"/>
        <v>4183090.9470343334</v>
      </c>
      <c r="AE1233" s="51">
        <f t="shared" si="800"/>
        <v>10</v>
      </c>
      <c r="AF1233" s="51" t="str">
        <f t="shared" si="801"/>
        <v>S</v>
      </c>
      <c r="AG1233" s="40">
        <f t="shared" si="802"/>
        <v>-122</v>
      </c>
      <c r="AH1233" s="41">
        <f t="shared" si="803"/>
        <v>-23</v>
      </c>
      <c r="AI1233" s="42">
        <f t="shared" si="804"/>
        <v>-57.213999999999999</v>
      </c>
      <c r="AJ1233" s="40">
        <f t="shared" si="805"/>
        <v>37</v>
      </c>
      <c r="AK1233" s="41">
        <f t="shared" si="806"/>
        <v>47</v>
      </c>
      <c r="AL1233" s="42">
        <f t="shared" si="807"/>
        <v>37.158000000000001</v>
      </c>
      <c r="AM1233" s="43" t="str">
        <f t="shared" si="808"/>
        <v>-37º -47' -37,158" S</v>
      </c>
      <c r="AN1233" s="43" t="str">
        <f t="shared" si="809"/>
        <v>122º 23' 57,214" W</v>
      </c>
      <c r="AO1233" s="43" t="str">
        <f t="shared" si="810"/>
        <v>10 S 552894 4183091</v>
      </c>
    </row>
    <row r="1234" spans="5:41" x14ac:dyDescent="0.25">
      <c r="E1234" s="53">
        <v>37.749994999999998</v>
      </c>
      <c r="F1234" s="53">
        <v>-122.430149</v>
      </c>
      <c r="G1234" s="52">
        <f t="shared" si="811"/>
        <v>-2.136809203757243</v>
      </c>
      <c r="H1234" s="52">
        <f t="shared" si="812"/>
        <v>0.65886170536139677</v>
      </c>
      <c r="I1234" s="52">
        <f t="shared" si="813"/>
        <v>10</v>
      </c>
      <c r="J1234" s="52">
        <f t="shared" si="814"/>
        <v>-123</v>
      </c>
      <c r="K1234" s="52">
        <f t="shared" si="815"/>
        <v>9.9457761957824076E-3</v>
      </c>
      <c r="L1234" s="52">
        <f t="shared" si="816"/>
        <v>7.8638924233019099E-3</v>
      </c>
      <c r="M1234" s="52">
        <f t="shared" si="817"/>
        <v>7.8640545324603697E-3</v>
      </c>
      <c r="N1234" s="52">
        <f t="shared" si="818"/>
        <v>2.3942461296999618E-5</v>
      </c>
      <c r="O1234" s="52">
        <f t="shared" si="796"/>
        <v>6383599.3835467789</v>
      </c>
      <c r="P1234" s="52">
        <f t="shared" si="797"/>
        <v>1.3028745109748656E-7</v>
      </c>
      <c r="Q1234" s="52">
        <f t="shared" si="819"/>
        <v>0.96814759667853845</v>
      </c>
      <c r="R1234" s="52">
        <f t="shared" si="820"/>
        <v>0.6052762797258141</v>
      </c>
      <c r="S1234" s="52">
        <f t="shared" si="821"/>
        <v>1.1429355037006661</v>
      </c>
      <c r="T1234" s="52">
        <f t="shared" si="822"/>
        <v>1.0085206977069532</v>
      </c>
      <c r="U1234" s="52">
        <f t="shared" si="823"/>
        <v>1.8070054060738145</v>
      </c>
      <c r="V1234" s="52">
        <f t="shared" si="829"/>
        <v>5.0546225567071803E-3</v>
      </c>
      <c r="W1234" s="52">
        <f t="shared" si="824"/>
        <v>4.2582015317955055E-5</v>
      </c>
      <c r="X1234" s="52">
        <f t="shared" si="825"/>
        <v>1.6740578955036711E-7</v>
      </c>
      <c r="Y1234" s="52">
        <f t="shared" si="798"/>
        <v>4178077.0231387364</v>
      </c>
      <c r="Z1234" s="38" t="str">
        <f t="shared" si="826"/>
        <v>S</v>
      </c>
      <c r="AA1234" s="38" t="str">
        <f t="shared" si="827"/>
        <v>S</v>
      </c>
      <c r="AB1234" s="38" t="str">
        <f t="shared" si="828"/>
        <v>U</v>
      </c>
      <c r="AC1234" s="50">
        <f t="shared" si="795"/>
        <v>550200.9758457779</v>
      </c>
      <c r="AD1234" s="50">
        <f t="shared" si="799"/>
        <v>4178229.8622398255</v>
      </c>
      <c r="AE1234" s="51">
        <f t="shared" si="800"/>
        <v>10</v>
      </c>
      <c r="AF1234" s="51" t="str">
        <f t="shared" si="801"/>
        <v>S</v>
      </c>
      <c r="AG1234" s="40">
        <f t="shared" si="802"/>
        <v>-122</v>
      </c>
      <c r="AH1234" s="41">
        <f t="shared" si="803"/>
        <v>-25</v>
      </c>
      <c r="AI1234" s="42">
        <f t="shared" si="804"/>
        <v>-48.536000000000001</v>
      </c>
      <c r="AJ1234" s="40">
        <f t="shared" si="805"/>
        <v>37</v>
      </c>
      <c r="AK1234" s="41">
        <f t="shared" si="806"/>
        <v>44</v>
      </c>
      <c r="AL1234" s="42">
        <f t="shared" si="807"/>
        <v>59.981999999999999</v>
      </c>
      <c r="AM1234" s="43" t="str">
        <f t="shared" si="808"/>
        <v>-37º -44' -59,982" S</v>
      </c>
      <c r="AN1234" s="43" t="str">
        <f t="shared" si="809"/>
        <v>122º 25' 48,536" W</v>
      </c>
      <c r="AO1234" s="43" t="str">
        <f t="shared" si="810"/>
        <v>10 S 550201 4178230</v>
      </c>
    </row>
    <row r="1235" spans="5:41" x14ac:dyDescent="0.25">
      <c r="E1235" s="53">
        <v>37.771487999999998</v>
      </c>
      <c r="F1235" s="53">
        <v>-122.489605</v>
      </c>
      <c r="G1235" s="52">
        <f t="shared" si="811"/>
        <v>-2.1378469067173089</v>
      </c>
      <c r="H1235" s="52">
        <f t="shared" si="812"/>
        <v>0.65923682897752789</v>
      </c>
      <c r="I1235" s="52">
        <f t="shared" si="813"/>
        <v>10</v>
      </c>
      <c r="J1235" s="52">
        <f t="shared" si="814"/>
        <v>-123</v>
      </c>
      <c r="K1235" s="52">
        <f t="shared" si="815"/>
        <v>8.9080732357165182E-3</v>
      </c>
      <c r="L1235" s="52">
        <f t="shared" si="816"/>
        <v>7.041381679897399E-3</v>
      </c>
      <c r="M1235" s="52">
        <f t="shared" si="817"/>
        <v>7.0414980564058489E-3</v>
      </c>
      <c r="N1235" s="52">
        <f t="shared" si="818"/>
        <v>1.9210610532671701E-5</v>
      </c>
      <c r="O1235" s="52">
        <f t="shared" si="796"/>
        <v>6383607.1638391409</v>
      </c>
      <c r="P1235" s="52">
        <f t="shared" si="797"/>
        <v>1.0439682759587905E-7</v>
      </c>
      <c r="Q1235" s="52">
        <f t="shared" si="819"/>
        <v>0.96833517122169754</v>
      </c>
      <c r="R1235" s="52">
        <f t="shared" si="820"/>
        <v>0.60504184023403318</v>
      </c>
      <c r="S1235" s="52">
        <f t="shared" si="821"/>
        <v>1.1434044145883766</v>
      </c>
      <c r="T1235" s="52">
        <f t="shared" si="822"/>
        <v>1.0088137709997909</v>
      </c>
      <c r="U1235" s="52">
        <f t="shared" si="823"/>
        <v>1.8073717526852624</v>
      </c>
      <c r="V1235" s="52">
        <f t="shared" si="829"/>
        <v>5.0546225567071803E-3</v>
      </c>
      <c r="W1235" s="52">
        <f t="shared" si="824"/>
        <v>4.2582015317955055E-5</v>
      </c>
      <c r="X1235" s="52">
        <f t="shared" si="825"/>
        <v>1.6740578955036711E-7</v>
      </c>
      <c r="Y1235" s="52">
        <f t="shared" si="798"/>
        <v>4180461.6189844492</v>
      </c>
      <c r="Z1235" s="38" t="str">
        <f t="shared" si="826"/>
        <v>S</v>
      </c>
      <c r="AA1235" s="38" t="str">
        <f t="shared" si="827"/>
        <v>S</v>
      </c>
      <c r="AB1235" s="38" t="str">
        <f t="shared" si="828"/>
        <v>U</v>
      </c>
      <c r="AC1235" s="50">
        <f t="shared" si="795"/>
        <v>544950.1590012497</v>
      </c>
      <c r="AD1235" s="50">
        <f t="shared" si="799"/>
        <v>4180584.2519882699</v>
      </c>
      <c r="AE1235" s="51">
        <f t="shared" si="800"/>
        <v>10</v>
      </c>
      <c r="AF1235" s="51" t="str">
        <f t="shared" si="801"/>
        <v>S</v>
      </c>
      <c r="AG1235" s="40">
        <f t="shared" si="802"/>
        <v>-122</v>
      </c>
      <c r="AH1235" s="41">
        <f t="shared" si="803"/>
        <v>-29</v>
      </c>
      <c r="AI1235" s="42">
        <f t="shared" si="804"/>
        <v>-22.577999999999999</v>
      </c>
      <c r="AJ1235" s="40">
        <f t="shared" si="805"/>
        <v>37</v>
      </c>
      <c r="AK1235" s="41">
        <f t="shared" si="806"/>
        <v>46</v>
      </c>
      <c r="AL1235" s="42">
        <f t="shared" si="807"/>
        <v>17.356999999999999</v>
      </c>
      <c r="AM1235" s="43" t="str">
        <f t="shared" si="808"/>
        <v>-37º -46' -17,357" S</v>
      </c>
      <c r="AN1235" s="43" t="str">
        <f t="shared" si="809"/>
        <v>122º 29' 22,578" W</v>
      </c>
      <c r="AO1235" s="43" t="str">
        <f t="shared" si="810"/>
        <v>10 S 544950 4180584</v>
      </c>
    </row>
    <row r="1236" spans="5:41" x14ac:dyDescent="0.25">
      <c r="E1236" s="53">
        <v>37.792912999999999</v>
      </c>
      <c r="F1236" s="53">
        <v>-122.40554</v>
      </c>
      <c r="G1236" s="52">
        <f t="shared" si="811"/>
        <v>-2.1363796956816197</v>
      </c>
      <c r="H1236" s="52">
        <f t="shared" si="812"/>
        <v>0.65961076576976774</v>
      </c>
      <c r="I1236" s="52">
        <f t="shared" si="813"/>
        <v>10</v>
      </c>
      <c r="J1236" s="52">
        <f t="shared" si="814"/>
        <v>-123</v>
      </c>
      <c r="K1236" s="52">
        <f t="shared" si="815"/>
        <v>1.0375284271405771E-2</v>
      </c>
      <c r="L1236" s="52">
        <f t="shared" si="816"/>
        <v>8.1987222779693544E-3</v>
      </c>
      <c r="M1236" s="52">
        <f t="shared" si="817"/>
        <v>8.1989059888114453E-3</v>
      </c>
      <c r="N1236" s="52">
        <f t="shared" si="818"/>
        <v>2.6065138352904249E-5</v>
      </c>
      <c r="O1236" s="52">
        <f t="shared" si="796"/>
        <v>6383614.9210423036</v>
      </c>
      <c r="P1236" s="52">
        <f t="shared" si="797"/>
        <v>1.4145464409254692E-7</v>
      </c>
      <c r="Q1236" s="52">
        <f t="shared" si="819"/>
        <v>0.96852160984897873</v>
      </c>
      <c r="R1236" s="52">
        <f t="shared" si="820"/>
        <v>0.60480760037800685</v>
      </c>
      <c r="S1236" s="52">
        <f t="shared" si="821"/>
        <v>1.143871570694257</v>
      </c>
      <c r="T1236" s="52">
        <f t="shared" si="822"/>
        <v>1.0091055781151945</v>
      </c>
      <c r="U1236" s="52">
        <f t="shared" si="823"/>
        <v>1.8077363048934572</v>
      </c>
      <c r="V1236" s="52">
        <f t="shared" si="829"/>
        <v>5.0546225567071803E-3</v>
      </c>
      <c r="W1236" s="52">
        <f t="shared" si="824"/>
        <v>4.2582015317955055E-5</v>
      </c>
      <c r="X1236" s="52">
        <f t="shared" si="825"/>
        <v>1.6740578955036711E-7</v>
      </c>
      <c r="Y1236" s="52">
        <f t="shared" si="798"/>
        <v>4182838.6790747978</v>
      </c>
      <c r="Z1236" s="38" t="str">
        <f t="shared" si="826"/>
        <v>S</v>
      </c>
      <c r="AA1236" s="38" t="str">
        <f t="shared" si="827"/>
        <v>S</v>
      </c>
      <c r="AB1236" s="38" t="str">
        <f t="shared" si="828"/>
        <v>U</v>
      </c>
      <c r="AC1236" s="50">
        <f t="shared" si="795"/>
        <v>552338.66107424861</v>
      </c>
      <c r="AD1236" s="50">
        <f t="shared" si="799"/>
        <v>4183005.0689044432</v>
      </c>
      <c r="AE1236" s="51">
        <f t="shared" si="800"/>
        <v>10</v>
      </c>
      <c r="AF1236" s="51" t="str">
        <f t="shared" si="801"/>
        <v>S</v>
      </c>
      <c r="AG1236" s="40">
        <f t="shared" si="802"/>
        <v>-122</v>
      </c>
      <c r="AH1236" s="41">
        <f t="shared" si="803"/>
        <v>-24</v>
      </c>
      <c r="AI1236" s="42">
        <f t="shared" si="804"/>
        <v>-19.943999999999999</v>
      </c>
      <c r="AJ1236" s="40">
        <f t="shared" si="805"/>
        <v>37</v>
      </c>
      <c r="AK1236" s="41">
        <f t="shared" si="806"/>
        <v>47</v>
      </c>
      <c r="AL1236" s="42">
        <f t="shared" si="807"/>
        <v>34.487000000000002</v>
      </c>
      <c r="AM1236" s="43" t="str">
        <f t="shared" si="808"/>
        <v>-37º -47' -34,487" S</v>
      </c>
      <c r="AN1236" s="43" t="str">
        <f t="shared" si="809"/>
        <v>122º 24' 19,944" W</v>
      </c>
      <c r="AO1236" s="43" t="str">
        <f t="shared" si="810"/>
        <v>10 S 552339 4183005</v>
      </c>
    </row>
    <row r="1237" spans="5:41" x14ac:dyDescent="0.25">
      <c r="E1237" s="53">
        <v>37.617581999999999</v>
      </c>
      <c r="F1237" s="53">
        <v>-122.381804</v>
      </c>
      <c r="G1237" s="52">
        <f t="shared" si="811"/>
        <v>-2.1359654243303665</v>
      </c>
      <c r="H1237" s="52">
        <f t="shared" si="812"/>
        <v>0.65655066253895356</v>
      </c>
      <c r="I1237" s="52">
        <f t="shared" si="813"/>
        <v>10</v>
      </c>
      <c r="J1237" s="52">
        <f t="shared" si="814"/>
        <v>-123</v>
      </c>
      <c r="K1237" s="52">
        <f t="shared" si="815"/>
        <v>1.0789555622658931E-2</v>
      </c>
      <c r="L1237" s="52">
        <f t="shared" si="816"/>
        <v>8.5462668090698583E-3</v>
      </c>
      <c r="M1237" s="52">
        <f t="shared" si="817"/>
        <v>8.54647488752713E-3</v>
      </c>
      <c r="N1237" s="52">
        <f t="shared" si="818"/>
        <v>2.8143380068734736E-5</v>
      </c>
      <c r="O1237" s="52">
        <f t="shared" si="796"/>
        <v>6383551.4851982743</v>
      </c>
      <c r="P1237" s="52">
        <f t="shared" si="797"/>
        <v>1.5443087930299144E-7</v>
      </c>
      <c r="Q1237" s="52">
        <f t="shared" si="819"/>
        <v>0.96697998061840207</v>
      </c>
      <c r="R1237" s="52">
        <f t="shared" si="820"/>
        <v>0.60670854748915926</v>
      </c>
      <c r="S1237" s="52">
        <f t="shared" si="821"/>
        <v>1.1400406528481546</v>
      </c>
      <c r="T1237" s="52">
        <f t="shared" si="822"/>
        <v>1.0067076265084058</v>
      </c>
      <c r="U1237" s="52">
        <f t="shared" si="823"/>
        <v>1.8047343179727224</v>
      </c>
      <c r="V1237" s="52">
        <f t="shared" si="829"/>
        <v>5.0546225567071803E-3</v>
      </c>
      <c r="W1237" s="52">
        <f t="shared" si="824"/>
        <v>4.2582015317955055E-5</v>
      </c>
      <c r="X1237" s="52">
        <f t="shared" si="825"/>
        <v>1.6740578955036711E-7</v>
      </c>
      <c r="Y1237" s="52">
        <f t="shared" si="798"/>
        <v>4163386.3164905496</v>
      </c>
      <c r="Z1237" s="38" t="str">
        <f t="shared" si="826"/>
        <v>S</v>
      </c>
      <c r="AA1237" s="38" t="str">
        <f t="shared" si="827"/>
        <v>S</v>
      </c>
      <c r="AB1237" s="38" t="str">
        <f t="shared" si="828"/>
        <v>U</v>
      </c>
      <c r="AC1237" s="50">
        <f t="shared" si="795"/>
        <v>554556.86526990496</v>
      </c>
      <c r="AD1237" s="50">
        <f t="shared" si="799"/>
        <v>4163565.97123393</v>
      </c>
      <c r="AE1237" s="51">
        <f t="shared" si="800"/>
        <v>10</v>
      </c>
      <c r="AF1237" s="51" t="str">
        <f t="shared" si="801"/>
        <v>S</v>
      </c>
      <c r="AG1237" s="40">
        <f t="shared" si="802"/>
        <v>-122</v>
      </c>
      <c r="AH1237" s="41">
        <f t="shared" si="803"/>
        <v>-22</v>
      </c>
      <c r="AI1237" s="42">
        <f t="shared" si="804"/>
        <v>-54.494</v>
      </c>
      <c r="AJ1237" s="40">
        <f t="shared" si="805"/>
        <v>37</v>
      </c>
      <c r="AK1237" s="41">
        <f t="shared" si="806"/>
        <v>37</v>
      </c>
      <c r="AL1237" s="42">
        <f t="shared" si="807"/>
        <v>3.2949999999999999</v>
      </c>
      <c r="AM1237" s="43" t="str">
        <f t="shared" si="808"/>
        <v>-37º -37' -3,295" S</v>
      </c>
      <c r="AN1237" s="43" t="str">
        <f t="shared" si="809"/>
        <v>122º 22' 54,494" W</v>
      </c>
      <c r="AO1237" s="43" t="str">
        <f t="shared" si="810"/>
        <v>10 S 554557 4163566</v>
      </c>
    </row>
    <row r="1238" spans="5:41" x14ac:dyDescent="0.25">
      <c r="E1238" s="53">
        <v>37.802056999999998</v>
      </c>
      <c r="F1238" s="53">
        <v>-122.411728</v>
      </c>
      <c r="G1238" s="52">
        <f t="shared" si="811"/>
        <v>-2.1364876966557329</v>
      </c>
      <c r="H1238" s="52">
        <f t="shared" si="812"/>
        <v>0.65977035867657008</v>
      </c>
      <c r="I1238" s="52">
        <f t="shared" si="813"/>
        <v>10</v>
      </c>
      <c r="J1238" s="52">
        <f t="shared" si="814"/>
        <v>-123</v>
      </c>
      <c r="K1238" s="52">
        <f t="shared" si="815"/>
        <v>1.026728329729254E-2</v>
      </c>
      <c r="L1238" s="52">
        <f t="shared" si="816"/>
        <v>8.1123768995893051E-3</v>
      </c>
      <c r="M1238" s="52">
        <f t="shared" si="817"/>
        <v>8.112554866906407E-3</v>
      </c>
      <c r="N1238" s="52">
        <f t="shared" si="818"/>
        <v>2.5527394807101089E-5</v>
      </c>
      <c r="O1238" s="52">
        <f t="shared" si="796"/>
        <v>6383618.23221072</v>
      </c>
      <c r="P1238" s="52">
        <f t="shared" si="797"/>
        <v>1.3845644471522041E-7</v>
      </c>
      <c r="Q1238" s="52">
        <f t="shared" si="819"/>
        <v>0.96860101527330589</v>
      </c>
      <c r="R1238" s="52">
        <f t="shared" si="820"/>
        <v>0.60470746426376665</v>
      </c>
      <c r="S1238" s="52">
        <f t="shared" si="821"/>
        <v>1.1440708663132231</v>
      </c>
      <c r="T1238" s="52">
        <f t="shared" si="822"/>
        <v>1.0092300158008589</v>
      </c>
      <c r="U1238" s="52">
        <f t="shared" si="823"/>
        <v>1.8078916995556471</v>
      </c>
      <c r="V1238" s="52">
        <f t="shared" si="829"/>
        <v>5.0546225567071803E-3</v>
      </c>
      <c r="W1238" s="52">
        <f t="shared" si="824"/>
        <v>4.2582015317955055E-5</v>
      </c>
      <c r="X1238" s="52">
        <f t="shared" si="825"/>
        <v>1.6740578955036711E-7</v>
      </c>
      <c r="Y1238" s="52">
        <f t="shared" si="798"/>
        <v>4183853.1898798412</v>
      </c>
      <c r="Z1238" s="38" t="str">
        <f t="shared" si="826"/>
        <v>S</v>
      </c>
      <c r="AA1238" s="38" t="str">
        <f t="shared" si="827"/>
        <v>S</v>
      </c>
      <c r="AB1238" s="38" t="str">
        <f t="shared" si="828"/>
        <v>U</v>
      </c>
      <c r="AC1238" s="50">
        <f t="shared" si="795"/>
        <v>551787.45554829575</v>
      </c>
      <c r="AD1238" s="50">
        <f t="shared" si="799"/>
        <v>4184016.1470453152</v>
      </c>
      <c r="AE1238" s="51">
        <f t="shared" si="800"/>
        <v>10</v>
      </c>
      <c r="AF1238" s="51" t="str">
        <f t="shared" si="801"/>
        <v>S</v>
      </c>
      <c r="AG1238" s="40">
        <f t="shared" si="802"/>
        <v>-122</v>
      </c>
      <c r="AH1238" s="41">
        <f t="shared" si="803"/>
        <v>-24</v>
      </c>
      <c r="AI1238" s="42">
        <f t="shared" si="804"/>
        <v>-42.220999999999997</v>
      </c>
      <c r="AJ1238" s="40">
        <f t="shared" si="805"/>
        <v>37</v>
      </c>
      <c r="AK1238" s="41">
        <f t="shared" si="806"/>
        <v>48</v>
      </c>
      <c r="AL1238" s="42">
        <f t="shared" si="807"/>
        <v>7.4050000000000002</v>
      </c>
      <c r="AM1238" s="43" t="str">
        <f t="shared" si="808"/>
        <v>-37º -48' -7,405" S</v>
      </c>
      <c r="AN1238" s="43" t="str">
        <f t="shared" si="809"/>
        <v>122º 24' 42,221" W</v>
      </c>
      <c r="AO1238" s="43" t="str">
        <f t="shared" si="810"/>
        <v>10 S 551787 4184016</v>
      </c>
    </row>
    <row r="1239" spans="5:41" x14ac:dyDescent="0.25">
      <c r="E1239" s="53">
        <v>37.796652000000002</v>
      </c>
      <c r="F1239" s="53">
        <v>-122.399743</v>
      </c>
      <c r="G1239" s="52">
        <f t="shared" si="811"/>
        <v>-2.1362785189448816</v>
      </c>
      <c r="H1239" s="52">
        <f t="shared" si="812"/>
        <v>0.65967602363049982</v>
      </c>
      <c r="I1239" s="52">
        <f t="shared" si="813"/>
        <v>10</v>
      </c>
      <c r="J1239" s="52">
        <f t="shared" si="814"/>
        <v>-123</v>
      </c>
      <c r="K1239" s="52">
        <f t="shared" si="815"/>
        <v>1.0476461008143811E-2</v>
      </c>
      <c r="L1239" s="52">
        <f t="shared" si="816"/>
        <v>8.2782519377983532E-3</v>
      </c>
      <c r="M1239" s="52">
        <f t="shared" si="817"/>
        <v>8.278441046939122E-3</v>
      </c>
      <c r="N1239" s="52">
        <f t="shared" si="818"/>
        <v>2.6576880255868573E-5</v>
      </c>
      <c r="O1239" s="52">
        <f t="shared" si="796"/>
        <v>6383616.2749523027</v>
      </c>
      <c r="P1239" s="52">
        <f t="shared" si="797"/>
        <v>1.44197774860268E-7</v>
      </c>
      <c r="Q1239" s="52">
        <f t="shared" si="819"/>
        <v>0.96855409081186705</v>
      </c>
      <c r="R1239" s="52">
        <f t="shared" si="820"/>
        <v>0.60476666641549826</v>
      </c>
      <c r="S1239" s="52">
        <f t="shared" si="821"/>
        <v>1.1439530690364332</v>
      </c>
      <c r="T1239" s="52">
        <f t="shared" si="822"/>
        <v>1.0091564683811995</v>
      </c>
      <c r="U1239" s="52">
        <f t="shared" si="823"/>
        <v>1.8077998600310738</v>
      </c>
      <c r="V1239" s="52">
        <f t="shared" si="829"/>
        <v>5.0546225567071803E-3</v>
      </c>
      <c r="W1239" s="52">
        <f t="shared" si="824"/>
        <v>4.2582015317955055E-5</v>
      </c>
      <c r="X1239" s="52">
        <f t="shared" si="825"/>
        <v>1.6740578955036711E-7</v>
      </c>
      <c r="Y1239" s="52">
        <f t="shared" si="798"/>
        <v>4183253.5143936453</v>
      </c>
      <c r="Z1239" s="38" t="str">
        <f t="shared" si="826"/>
        <v>S</v>
      </c>
      <c r="AA1239" s="38" t="str">
        <f t="shared" si="827"/>
        <v>S</v>
      </c>
      <c r="AB1239" s="38" t="str">
        <f t="shared" si="828"/>
        <v>U</v>
      </c>
      <c r="AC1239" s="50">
        <f t="shared" si="795"/>
        <v>552846.39353858447</v>
      </c>
      <c r="AD1239" s="50">
        <f t="shared" si="799"/>
        <v>4183423.1710234485</v>
      </c>
      <c r="AE1239" s="51">
        <f t="shared" si="800"/>
        <v>10</v>
      </c>
      <c r="AF1239" s="51" t="str">
        <f t="shared" si="801"/>
        <v>S</v>
      </c>
      <c r="AG1239" s="40">
        <f t="shared" si="802"/>
        <v>-122</v>
      </c>
      <c r="AH1239" s="41">
        <f t="shared" si="803"/>
        <v>-23</v>
      </c>
      <c r="AI1239" s="42">
        <f t="shared" si="804"/>
        <v>-59.075000000000003</v>
      </c>
      <c r="AJ1239" s="40">
        <f t="shared" si="805"/>
        <v>37</v>
      </c>
      <c r="AK1239" s="41">
        <f t="shared" si="806"/>
        <v>47</v>
      </c>
      <c r="AL1239" s="42">
        <f t="shared" si="807"/>
        <v>47.947000000000003</v>
      </c>
      <c r="AM1239" s="43" t="str">
        <f t="shared" si="808"/>
        <v>-37º -47' -47,947" S</v>
      </c>
      <c r="AN1239" s="43" t="str">
        <f t="shared" si="809"/>
        <v>122º 23' 59,075" W</v>
      </c>
      <c r="AO1239" s="43" t="str">
        <f t="shared" si="810"/>
        <v>10 S 552846 4183423</v>
      </c>
    </row>
    <row r="1240" spans="5:41" x14ac:dyDescent="0.25">
      <c r="E1240" s="53">
        <v>37.803128999999998</v>
      </c>
      <c r="F1240" s="53">
        <v>-122.449412</v>
      </c>
      <c r="G1240" s="52">
        <f t="shared" si="811"/>
        <v>-2.1371454065310544</v>
      </c>
      <c r="H1240" s="52">
        <f t="shared" si="812"/>
        <v>0.65978906860615139</v>
      </c>
      <c r="I1240" s="52">
        <f t="shared" si="813"/>
        <v>10</v>
      </c>
      <c r="J1240" s="52">
        <f t="shared" si="814"/>
        <v>-123</v>
      </c>
      <c r="K1240" s="52">
        <f t="shared" si="815"/>
        <v>9.6095734219709961E-3</v>
      </c>
      <c r="L1240" s="52">
        <f t="shared" si="816"/>
        <v>7.5926140897176562E-3</v>
      </c>
      <c r="M1240" s="52">
        <f t="shared" si="817"/>
        <v>7.5927599939019149E-3</v>
      </c>
      <c r="N1240" s="52">
        <f t="shared" si="818"/>
        <v>2.2361786399804906E-5</v>
      </c>
      <c r="O1240" s="52">
        <f t="shared" si="796"/>
        <v>6383618.6204148056</v>
      </c>
      <c r="P1240" s="52">
        <f t="shared" si="797"/>
        <v>1.2127872394288077E-7</v>
      </c>
      <c r="Q1240" s="52">
        <f t="shared" si="819"/>
        <v>0.96861031793325292</v>
      </c>
      <c r="R1240" s="52">
        <f t="shared" si="820"/>
        <v>0.60469571832604951</v>
      </c>
      <c r="S1240" s="52">
        <f t="shared" si="821"/>
        <v>1.1440942275727779</v>
      </c>
      <c r="T1240" s="52">
        <f t="shared" si="822"/>
        <v>1.0092446002610957</v>
      </c>
      <c r="U1240" s="52">
        <f t="shared" si="823"/>
        <v>1.8079099097450351</v>
      </c>
      <c r="V1240" s="52">
        <f t="shared" si="829"/>
        <v>5.0546225567071803E-3</v>
      </c>
      <c r="W1240" s="52">
        <f t="shared" si="824"/>
        <v>4.2582015317955055E-5</v>
      </c>
      <c r="X1240" s="52">
        <f t="shared" si="825"/>
        <v>1.6740578955036711E-7</v>
      </c>
      <c r="Y1240" s="52">
        <f t="shared" si="798"/>
        <v>4183972.1265080557</v>
      </c>
      <c r="Z1240" s="38" t="str">
        <f t="shared" si="826"/>
        <v>S</v>
      </c>
      <c r="AA1240" s="38" t="str">
        <f t="shared" si="827"/>
        <v>S</v>
      </c>
      <c r="AB1240" s="38" t="str">
        <f t="shared" si="828"/>
        <v>U</v>
      </c>
      <c r="AC1240" s="50">
        <f t="shared" si="795"/>
        <v>548469.2860368439</v>
      </c>
      <c r="AD1240" s="50">
        <f t="shared" si="799"/>
        <v>4184114.8756414158</v>
      </c>
      <c r="AE1240" s="51">
        <f t="shared" si="800"/>
        <v>10</v>
      </c>
      <c r="AF1240" s="51" t="str">
        <f t="shared" si="801"/>
        <v>S</v>
      </c>
      <c r="AG1240" s="40">
        <f t="shared" si="802"/>
        <v>-122</v>
      </c>
      <c r="AH1240" s="41">
        <f t="shared" si="803"/>
        <v>-26</v>
      </c>
      <c r="AI1240" s="42">
        <f t="shared" si="804"/>
        <v>-57.883000000000003</v>
      </c>
      <c r="AJ1240" s="40">
        <f t="shared" si="805"/>
        <v>37</v>
      </c>
      <c r="AK1240" s="41">
        <f t="shared" si="806"/>
        <v>48</v>
      </c>
      <c r="AL1240" s="42">
        <f t="shared" si="807"/>
        <v>11.263999999999999</v>
      </c>
      <c r="AM1240" s="43" t="str">
        <f t="shared" si="808"/>
        <v>-37º -48' -11,264" S</v>
      </c>
      <c r="AN1240" s="43" t="str">
        <f t="shared" si="809"/>
        <v>122º 26' 57,883" W</v>
      </c>
      <c r="AO1240" s="43" t="str">
        <f t="shared" si="810"/>
        <v>10 S 548469 4184115</v>
      </c>
    </row>
    <row r="1241" spans="5:41" x14ac:dyDescent="0.25">
      <c r="E1241" s="53">
        <v>37.748643999999999</v>
      </c>
      <c r="F1241" s="53">
        <v>-122.415646</v>
      </c>
      <c r="G1241" s="52">
        <f t="shared" si="811"/>
        <v>-2.1365560786558264</v>
      </c>
      <c r="H1241" s="52">
        <f t="shared" si="812"/>
        <v>0.65883812596320235</v>
      </c>
      <c r="I1241" s="52">
        <f t="shared" si="813"/>
        <v>10</v>
      </c>
      <c r="J1241" s="52">
        <f t="shared" si="814"/>
        <v>-123</v>
      </c>
      <c r="K1241" s="52">
        <f t="shared" si="815"/>
        <v>1.0198901297199026E-2</v>
      </c>
      <c r="L1241" s="52">
        <f t="shared" si="816"/>
        <v>8.0641728860673875E-3</v>
      </c>
      <c r="M1241" s="52">
        <f t="shared" si="817"/>
        <v>8.0643476996531196E-3</v>
      </c>
      <c r="N1241" s="52">
        <f t="shared" si="818"/>
        <v>2.517638771160069E-5</v>
      </c>
      <c r="O1241" s="52">
        <f t="shared" si="796"/>
        <v>6383598.8945470192</v>
      </c>
      <c r="P1241" s="52">
        <f t="shared" si="797"/>
        <v>1.3701367061654073E-7</v>
      </c>
      <c r="Q1241" s="52">
        <f t="shared" si="819"/>
        <v>0.96813578797438626</v>
      </c>
      <c r="R1241" s="52">
        <f t="shared" si="820"/>
        <v>0.60529099783696327</v>
      </c>
      <c r="S1241" s="52">
        <f t="shared" si="821"/>
        <v>1.1429060199503955</v>
      </c>
      <c r="T1241" s="52">
        <f t="shared" si="822"/>
        <v>1.0085022644220374</v>
      </c>
      <c r="U1241" s="52">
        <f t="shared" si="823"/>
        <v>1.8069823570390271</v>
      </c>
      <c r="V1241" s="52">
        <f t="shared" si="829"/>
        <v>5.0546225567071803E-3</v>
      </c>
      <c r="W1241" s="52">
        <f t="shared" si="824"/>
        <v>4.2582015317955055E-5</v>
      </c>
      <c r="X1241" s="52">
        <f t="shared" si="825"/>
        <v>1.6740578955036711E-7</v>
      </c>
      <c r="Y1241" s="52">
        <f t="shared" si="798"/>
        <v>4177927.1332802763</v>
      </c>
      <c r="Z1241" s="38" t="str">
        <f t="shared" si="826"/>
        <v>S</v>
      </c>
      <c r="AA1241" s="38" t="str">
        <f t="shared" si="827"/>
        <v>S</v>
      </c>
      <c r="AB1241" s="38" t="str">
        <f t="shared" si="828"/>
        <v>U</v>
      </c>
      <c r="AC1241" s="50">
        <f t="shared" si="795"/>
        <v>551479.56341188296</v>
      </c>
      <c r="AD1241" s="50">
        <f t="shared" si="799"/>
        <v>4178087.8492630608</v>
      </c>
      <c r="AE1241" s="51">
        <f t="shared" si="800"/>
        <v>10</v>
      </c>
      <c r="AF1241" s="51" t="str">
        <f t="shared" si="801"/>
        <v>S</v>
      </c>
      <c r="AG1241" s="40">
        <f t="shared" si="802"/>
        <v>-122</v>
      </c>
      <c r="AH1241" s="41">
        <f t="shared" si="803"/>
        <v>-24</v>
      </c>
      <c r="AI1241" s="42">
        <f t="shared" si="804"/>
        <v>-56.326000000000001</v>
      </c>
      <c r="AJ1241" s="40">
        <f t="shared" si="805"/>
        <v>37</v>
      </c>
      <c r="AK1241" s="41">
        <f t="shared" si="806"/>
        <v>44</v>
      </c>
      <c r="AL1241" s="42">
        <f t="shared" si="807"/>
        <v>55.118000000000002</v>
      </c>
      <c r="AM1241" s="43" t="str">
        <f t="shared" si="808"/>
        <v>-37º -44' -55,118" S</v>
      </c>
      <c r="AN1241" s="43" t="str">
        <f t="shared" si="809"/>
        <v>122º 24' 56,326" W</v>
      </c>
      <c r="AO1241" s="43" t="str">
        <f t="shared" si="810"/>
        <v>10 S 551480 4178088</v>
      </c>
    </row>
    <row r="1242" spans="5:41" x14ac:dyDescent="0.25">
      <c r="E1242" s="53">
        <v>37.793483999999999</v>
      </c>
      <c r="F1242" s="53">
        <v>-122.404861</v>
      </c>
      <c r="G1242" s="52">
        <f t="shared" si="811"/>
        <v>-2.1363678448959984</v>
      </c>
      <c r="H1242" s="52">
        <f t="shared" si="812"/>
        <v>0.65962073159979662</v>
      </c>
      <c r="I1242" s="52">
        <f t="shared" si="813"/>
        <v>10</v>
      </c>
      <c r="J1242" s="52">
        <f t="shared" si="814"/>
        <v>-123</v>
      </c>
      <c r="K1242" s="52">
        <f t="shared" si="815"/>
        <v>1.0387135057027042E-2</v>
      </c>
      <c r="L1242" s="52">
        <f t="shared" si="816"/>
        <v>8.2080231942682023E-3</v>
      </c>
      <c r="M1242" s="52">
        <f t="shared" si="817"/>
        <v>8.2082075310607062E-3</v>
      </c>
      <c r="N1242" s="52">
        <f t="shared" si="818"/>
        <v>2.6124851528974702E-5</v>
      </c>
      <c r="O1242" s="52">
        <f t="shared" si="796"/>
        <v>6383615.1278011752</v>
      </c>
      <c r="P1242" s="52">
        <f t="shared" si="797"/>
        <v>1.4177359133541598E-7</v>
      </c>
      <c r="Q1242" s="52">
        <f t="shared" si="819"/>
        <v>0.96852657123457919</v>
      </c>
      <c r="R1242" s="52">
        <f t="shared" si="820"/>
        <v>0.60480135022808079</v>
      </c>
      <c r="S1242" s="52">
        <f t="shared" si="821"/>
        <v>1.1438840172170863</v>
      </c>
      <c r="T1242" s="52">
        <f t="shared" si="822"/>
        <v>1.0091133504698349</v>
      </c>
      <c r="U1242" s="52">
        <f t="shared" si="823"/>
        <v>1.8077460119413586</v>
      </c>
      <c r="V1242" s="52">
        <f t="shared" si="829"/>
        <v>5.0546225567071803E-3</v>
      </c>
      <c r="W1242" s="52">
        <f t="shared" si="824"/>
        <v>4.2582015317955055E-5</v>
      </c>
      <c r="X1242" s="52">
        <f t="shared" si="825"/>
        <v>1.6740578955036711E-7</v>
      </c>
      <c r="Y1242" s="52">
        <f t="shared" si="798"/>
        <v>4182902.0304797762</v>
      </c>
      <c r="Z1242" s="38" t="str">
        <f t="shared" si="826"/>
        <v>S</v>
      </c>
      <c r="AA1242" s="38" t="str">
        <f t="shared" si="827"/>
        <v>S</v>
      </c>
      <c r="AB1242" s="38" t="str">
        <f t="shared" si="828"/>
        <v>U</v>
      </c>
      <c r="AC1242" s="50">
        <f t="shared" si="795"/>
        <v>552398.04024362995</v>
      </c>
      <c r="AD1242" s="50">
        <f t="shared" si="799"/>
        <v>4183068.8015008518</v>
      </c>
      <c r="AE1242" s="51">
        <f t="shared" si="800"/>
        <v>10</v>
      </c>
      <c r="AF1242" s="51" t="str">
        <f t="shared" si="801"/>
        <v>S</v>
      </c>
      <c r="AG1242" s="40">
        <f t="shared" si="802"/>
        <v>-122</v>
      </c>
      <c r="AH1242" s="41">
        <f t="shared" si="803"/>
        <v>-24</v>
      </c>
      <c r="AI1242" s="42">
        <f t="shared" si="804"/>
        <v>-17.5</v>
      </c>
      <c r="AJ1242" s="40">
        <f t="shared" si="805"/>
        <v>37</v>
      </c>
      <c r="AK1242" s="41">
        <f t="shared" si="806"/>
        <v>47</v>
      </c>
      <c r="AL1242" s="42">
        <f t="shared" si="807"/>
        <v>36.542000000000002</v>
      </c>
      <c r="AM1242" s="43" t="str">
        <f t="shared" si="808"/>
        <v>-37º -47' -36,542" S</v>
      </c>
      <c r="AN1242" s="43" t="str">
        <f t="shared" si="809"/>
        <v>122º 24' 17,5" W</v>
      </c>
      <c r="AO1242" s="43" t="str">
        <f t="shared" si="810"/>
        <v>10 S 552398 4183069</v>
      </c>
    </row>
    <row r="1243" spans="5:41" x14ac:dyDescent="0.25">
      <c r="E1243" s="53">
        <v>37.769261</v>
      </c>
      <c r="F1243" s="53">
        <v>-122.46610800000001</v>
      </c>
      <c r="G1243" s="52">
        <f t="shared" si="811"/>
        <v>-2.1374368067029677</v>
      </c>
      <c r="H1243" s="52">
        <f t="shared" si="812"/>
        <v>0.65919796049508605</v>
      </c>
      <c r="I1243" s="52">
        <f t="shared" si="813"/>
        <v>10</v>
      </c>
      <c r="J1243" s="52">
        <f t="shared" si="814"/>
        <v>-123</v>
      </c>
      <c r="K1243" s="52">
        <f t="shared" si="815"/>
        <v>9.318173250057793E-3</v>
      </c>
      <c r="L1243" s="52">
        <f t="shared" si="816"/>
        <v>7.3657576725108496E-3</v>
      </c>
      <c r="M1243" s="52">
        <f t="shared" si="817"/>
        <v>7.3658908850674941E-3</v>
      </c>
      <c r="N1243" s="52">
        <f t="shared" si="818"/>
        <v>2.1019733735694324E-5</v>
      </c>
      <c r="O1243" s="52">
        <f t="shared" si="796"/>
        <v>6383606.3576118406</v>
      </c>
      <c r="P1243" s="52">
        <f t="shared" si="797"/>
        <v>1.1424413029733126E-7</v>
      </c>
      <c r="Q1243" s="52">
        <f t="shared" si="819"/>
        <v>0.96831576097087801</v>
      </c>
      <c r="R1243" s="52">
        <f t="shared" si="820"/>
        <v>0.60506615701852018</v>
      </c>
      <c r="S1243" s="52">
        <f t="shared" si="821"/>
        <v>1.1433558409805251</v>
      </c>
      <c r="T1243" s="52">
        <f t="shared" si="822"/>
        <v>1.0087834199900239</v>
      </c>
      <c r="U1243" s="52">
        <f t="shared" si="823"/>
        <v>1.8073338232896548</v>
      </c>
      <c r="V1243" s="52">
        <f t="shared" si="829"/>
        <v>5.0546225567071803E-3</v>
      </c>
      <c r="W1243" s="52">
        <f t="shared" si="824"/>
        <v>4.2582015317955055E-5</v>
      </c>
      <c r="X1243" s="52">
        <f t="shared" si="825"/>
        <v>1.6740578955036711E-7</v>
      </c>
      <c r="Y1243" s="52">
        <f t="shared" si="798"/>
        <v>4180214.5383697716</v>
      </c>
      <c r="Z1243" s="38" t="str">
        <f t="shared" si="826"/>
        <v>S</v>
      </c>
      <c r="AA1243" s="38" t="str">
        <f t="shared" si="827"/>
        <v>S</v>
      </c>
      <c r="AB1243" s="38" t="str">
        <f t="shared" si="828"/>
        <v>U</v>
      </c>
      <c r="AC1243" s="50">
        <f t="shared" ref="AC1243:AC1280" si="830">M1243*O1243*(1+P1243/3)+500000</f>
        <v>547020.94967401435</v>
      </c>
      <c r="AD1243" s="50">
        <f t="shared" si="799"/>
        <v>4180348.7200910114</v>
      </c>
      <c r="AE1243" s="51">
        <f t="shared" si="800"/>
        <v>10</v>
      </c>
      <c r="AF1243" s="51" t="str">
        <f t="shared" si="801"/>
        <v>S</v>
      </c>
      <c r="AG1243" s="40">
        <f t="shared" si="802"/>
        <v>-122</v>
      </c>
      <c r="AH1243" s="41">
        <f t="shared" si="803"/>
        <v>-27</v>
      </c>
      <c r="AI1243" s="42">
        <f t="shared" si="804"/>
        <v>-57.988999999999997</v>
      </c>
      <c r="AJ1243" s="40">
        <f t="shared" si="805"/>
        <v>37</v>
      </c>
      <c r="AK1243" s="41">
        <f t="shared" si="806"/>
        <v>46</v>
      </c>
      <c r="AL1243" s="42">
        <f t="shared" si="807"/>
        <v>9.34</v>
      </c>
      <c r="AM1243" s="43" t="str">
        <f t="shared" si="808"/>
        <v>-37º -46' -9,34" S</v>
      </c>
      <c r="AN1243" s="43" t="str">
        <f t="shared" si="809"/>
        <v>122º 27' 57,989" W</v>
      </c>
      <c r="AO1243" s="43" t="str">
        <f t="shared" si="810"/>
        <v>10 S 547021 4180349</v>
      </c>
    </row>
    <row r="1244" spans="5:41" x14ac:dyDescent="0.25">
      <c r="E1244" s="53">
        <v>37.795028686522997</v>
      </c>
      <c r="F1244" s="53">
        <v>-122.40760803223</v>
      </c>
      <c r="G1244" s="52">
        <f t="shared" si="811"/>
        <v>-2.1364157896530709</v>
      </c>
      <c r="H1244" s="52">
        <f t="shared" si="812"/>
        <v>0.65964769146553404</v>
      </c>
      <c r="I1244" s="52">
        <f t="shared" si="813"/>
        <v>10</v>
      </c>
      <c r="J1244" s="52">
        <f t="shared" si="814"/>
        <v>-123</v>
      </c>
      <c r="K1244" s="52">
        <f t="shared" si="815"/>
        <v>1.0339190299954559E-2</v>
      </c>
      <c r="L1244" s="52">
        <f t="shared" si="816"/>
        <v>8.169967278382765E-3</v>
      </c>
      <c r="M1244" s="52">
        <f t="shared" si="817"/>
        <v>8.1701490629833701E-3</v>
      </c>
      <c r="N1244" s="52">
        <f t="shared" si="818"/>
        <v>2.5884587585900398E-5</v>
      </c>
      <c r="O1244" s="52">
        <f t="shared" si="796"/>
        <v>6383615.6871369509</v>
      </c>
      <c r="P1244" s="52">
        <f t="shared" si="797"/>
        <v>1.4045606084773138E-7</v>
      </c>
      <c r="Q1244" s="52">
        <f t="shared" si="819"/>
        <v>0.96853999099705923</v>
      </c>
      <c r="R1244" s="52">
        <f t="shared" si="820"/>
        <v>0.6047844402087641</v>
      </c>
      <c r="S1244" s="52">
        <f t="shared" si="821"/>
        <v>1.1439176869640637</v>
      </c>
      <c r="T1244" s="52">
        <f t="shared" si="822"/>
        <v>1.0091343752752389</v>
      </c>
      <c r="U1244" s="52">
        <f t="shared" si="823"/>
        <v>1.8077722694860106</v>
      </c>
      <c r="V1244" s="52">
        <f t="shared" si="829"/>
        <v>5.0546225567071803E-3</v>
      </c>
      <c r="W1244" s="52">
        <f t="shared" si="824"/>
        <v>4.2582015317955055E-5</v>
      </c>
      <c r="X1244" s="52">
        <f t="shared" si="825"/>
        <v>1.6740578955036711E-7</v>
      </c>
      <c r="Y1244" s="52">
        <f t="shared" si="798"/>
        <v>4183073.4106533276</v>
      </c>
      <c r="Z1244" s="38" t="str">
        <f t="shared" si="826"/>
        <v>S</v>
      </c>
      <c r="AA1244" s="38" t="str">
        <f t="shared" si="827"/>
        <v>S</v>
      </c>
      <c r="AB1244" s="38" t="str">
        <f t="shared" si="828"/>
        <v>U</v>
      </c>
      <c r="AC1244" s="50">
        <f t="shared" si="830"/>
        <v>552155.09416654077</v>
      </c>
      <c r="AD1244" s="50">
        <f t="shared" si="799"/>
        <v>4183238.6479359046</v>
      </c>
      <c r="AE1244" s="51">
        <f t="shared" si="800"/>
        <v>10</v>
      </c>
      <c r="AF1244" s="51" t="str">
        <f t="shared" si="801"/>
        <v>S</v>
      </c>
      <c r="AG1244" s="40">
        <f t="shared" si="802"/>
        <v>-122</v>
      </c>
      <c r="AH1244" s="41">
        <f t="shared" si="803"/>
        <v>-24</v>
      </c>
      <c r="AI1244" s="42">
        <f t="shared" si="804"/>
        <v>-27.388999999999999</v>
      </c>
      <c r="AJ1244" s="40">
        <f t="shared" si="805"/>
        <v>37</v>
      </c>
      <c r="AK1244" s="41">
        <f t="shared" si="806"/>
        <v>47</v>
      </c>
      <c r="AL1244" s="42">
        <f t="shared" si="807"/>
        <v>42.103000000000002</v>
      </c>
      <c r="AM1244" s="43" t="str">
        <f t="shared" si="808"/>
        <v>-37º -47' -42,103" S</v>
      </c>
      <c r="AN1244" s="43" t="str">
        <f t="shared" si="809"/>
        <v>122º 24' 27,389" W</v>
      </c>
      <c r="AO1244" s="43" t="str">
        <f t="shared" si="810"/>
        <v>10 S 552155 4183239</v>
      </c>
    </row>
    <row r="1245" spans="5:41" x14ac:dyDescent="0.25">
      <c r="E1245" s="53">
        <v>37.802674000000003</v>
      </c>
      <c r="F1245" s="53">
        <v>-122.463583</v>
      </c>
      <c r="G1245" s="52">
        <f t="shared" si="811"/>
        <v>-2.1373927371393546</v>
      </c>
      <c r="H1245" s="52">
        <f t="shared" si="812"/>
        <v>0.65978112735805494</v>
      </c>
      <c r="I1245" s="52">
        <f t="shared" si="813"/>
        <v>10</v>
      </c>
      <c r="J1245" s="52">
        <f t="shared" si="814"/>
        <v>-123</v>
      </c>
      <c r="K1245" s="52">
        <f t="shared" si="815"/>
        <v>9.362242813670818E-3</v>
      </c>
      <c r="L1245" s="52">
        <f t="shared" si="816"/>
        <v>7.3972472120491014E-3</v>
      </c>
      <c r="M1245" s="52">
        <f t="shared" si="817"/>
        <v>7.3973821404591938E-3</v>
      </c>
      <c r="N1245" s="52">
        <f t="shared" si="818"/>
        <v>2.1225397913715582E-5</v>
      </c>
      <c r="O1245" s="52">
        <f t="shared" si="796"/>
        <v>6383618.4556448832</v>
      </c>
      <c r="P1245" s="52">
        <f t="shared" si="797"/>
        <v>1.1511892738527288E-7</v>
      </c>
      <c r="Q1245" s="52">
        <f t="shared" si="819"/>
        <v>0.96860636967515223</v>
      </c>
      <c r="R1245" s="52">
        <f t="shared" si="820"/>
        <v>0.60470070394056108</v>
      </c>
      <c r="S1245" s="52">
        <f t="shared" si="821"/>
        <v>1.144084312195631</v>
      </c>
      <c r="T1245" s="52">
        <f t="shared" si="822"/>
        <v>1.0092384101318634</v>
      </c>
      <c r="U1245" s="52">
        <f t="shared" si="823"/>
        <v>1.8079021808005187</v>
      </c>
      <c r="V1245" s="52">
        <f t="shared" si="829"/>
        <v>5.0546225567071803E-3</v>
      </c>
      <c r="W1245" s="52">
        <f t="shared" si="824"/>
        <v>4.2582015317955055E-5</v>
      </c>
      <c r="X1245" s="52">
        <f t="shared" si="825"/>
        <v>1.6740578955036711E-7</v>
      </c>
      <c r="Y1245" s="52">
        <f t="shared" si="798"/>
        <v>4183921.6450074236</v>
      </c>
      <c r="Z1245" s="38" t="str">
        <f t="shared" si="826"/>
        <v>S</v>
      </c>
      <c r="AA1245" s="38" t="str">
        <f t="shared" si="827"/>
        <v>S</v>
      </c>
      <c r="AB1245" s="38" t="str">
        <f t="shared" si="828"/>
        <v>U</v>
      </c>
      <c r="AC1245" s="50">
        <f t="shared" si="830"/>
        <v>547222.06696734438</v>
      </c>
      <c r="AD1245" s="50">
        <f t="shared" si="799"/>
        <v>4184057.1398648722</v>
      </c>
      <c r="AE1245" s="51">
        <f t="shared" si="800"/>
        <v>10</v>
      </c>
      <c r="AF1245" s="51" t="str">
        <f t="shared" si="801"/>
        <v>S</v>
      </c>
      <c r="AG1245" s="40">
        <f t="shared" si="802"/>
        <v>-122</v>
      </c>
      <c r="AH1245" s="41">
        <f t="shared" si="803"/>
        <v>-27</v>
      </c>
      <c r="AI1245" s="42">
        <f t="shared" si="804"/>
        <v>-48.899000000000001</v>
      </c>
      <c r="AJ1245" s="40">
        <f t="shared" si="805"/>
        <v>37</v>
      </c>
      <c r="AK1245" s="41">
        <f t="shared" si="806"/>
        <v>48</v>
      </c>
      <c r="AL1245" s="42">
        <f t="shared" si="807"/>
        <v>9.6259999999999994</v>
      </c>
      <c r="AM1245" s="43" t="str">
        <f t="shared" si="808"/>
        <v>-37º -48' -9,626" S</v>
      </c>
      <c r="AN1245" s="43" t="str">
        <f t="shared" si="809"/>
        <v>122º 27' 48,899" W</v>
      </c>
      <c r="AO1245" s="43" t="str">
        <f t="shared" si="810"/>
        <v>10 S 547222 4184057</v>
      </c>
    </row>
    <row r="1246" spans="5:41" x14ac:dyDescent="0.25">
      <c r="E1246" s="53">
        <v>37.803609999999999</v>
      </c>
      <c r="F1246" s="53">
        <v>-122.459298</v>
      </c>
      <c r="G1246" s="52">
        <f t="shared" si="811"/>
        <v>-2.1373179497809072</v>
      </c>
      <c r="H1246" s="52">
        <f t="shared" si="812"/>
        <v>0.65979746363985348</v>
      </c>
      <c r="I1246" s="52">
        <f t="shared" si="813"/>
        <v>10</v>
      </c>
      <c r="J1246" s="52">
        <f t="shared" si="814"/>
        <v>-123</v>
      </c>
      <c r="K1246" s="52">
        <f t="shared" si="815"/>
        <v>9.437030172118277E-3</v>
      </c>
      <c r="L1246" s="52">
        <f t="shared" si="816"/>
        <v>7.4562415737239292E-3</v>
      </c>
      <c r="M1246" s="52">
        <f t="shared" si="817"/>
        <v>7.4563797562549024E-3</v>
      </c>
      <c r="N1246" s="52">
        <f t="shared" si="818"/>
        <v>2.1566045035670278E-5</v>
      </c>
      <c r="O1246" s="52">
        <f t="shared" si="796"/>
        <v>6383618.7946008947</v>
      </c>
      <c r="P1246" s="52">
        <f t="shared" si="797"/>
        <v>1.1695954097374795E-7</v>
      </c>
      <c r="Q1246" s="52">
        <f t="shared" si="819"/>
        <v>0.96861449154042478</v>
      </c>
      <c r="R1246" s="52">
        <f t="shared" si="820"/>
        <v>0.6046904475543553</v>
      </c>
      <c r="S1246" s="52">
        <f t="shared" si="821"/>
        <v>1.1441047094100658</v>
      </c>
      <c r="T1246" s="52">
        <f t="shared" si="822"/>
        <v>1.0092511439461382</v>
      </c>
      <c r="U1246" s="52">
        <f t="shared" si="823"/>
        <v>1.807918080032888</v>
      </c>
      <c r="V1246" s="52">
        <f t="shared" si="829"/>
        <v>5.0546225567071803E-3</v>
      </c>
      <c r="W1246" s="52">
        <f t="shared" si="824"/>
        <v>4.2582015317955055E-5</v>
      </c>
      <c r="X1246" s="52">
        <f t="shared" si="825"/>
        <v>1.6740578955036711E-7</v>
      </c>
      <c r="Y1246" s="52">
        <f t="shared" si="798"/>
        <v>4184025.4926701179</v>
      </c>
      <c r="Z1246" s="38" t="str">
        <f t="shared" si="826"/>
        <v>S</v>
      </c>
      <c r="AA1246" s="38" t="str">
        <f t="shared" si="827"/>
        <v>S</v>
      </c>
      <c r="AB1246" s="38" t="str">
        <f t="shared" si="828"/>
        <v>U</v>
      </c>
      <c r="AC1246" s="50">
        <f t="shared" si="830"/>
        <v>547598.68780741724</v>
      </c>
      <c r="AD1246" s="50">
        <f t="shared" si="799"/>
        <v>4184163.1620966345</v>
      </c>
      <c r="AE1246" s="51">
        <f t="shared" si="800"/>
        <v>10</v>
      </c>
      <c r="AF1246" s="51" t="str">
        <f t="shared" si="801"/>
        <v>S</v>
      </c>
      <c r="AG1246" s="40">
        <f t="shared" si="802"/>
        <v>-122</v>
      </c>
      <c r="AH1246" s="41">
        <f t="shared" si="803"/>
        <v>-27</v>
      </c>
      <c r="AI1246" s="42">
        <f t="shared" si="804"/>
        <v>-33.472999999999999</v>
      </c>
      <c r="AJ1246" s="40">
        <f t="shared" si="805"/>
        <v>37</v>
      </c>
      <c r="AK1246" s="41">
        <f t="shared" si="806"/>
        <v>48</v>
      </c>
      <c r="AL1246" s="42">
        <f t="shared" si="807"/>
        <v>12.996</v>
      </c>
      <c r="AM1246" s="43" t="str">
        <f t="shared" si="808"/>
        <v>-37º -48' -12,996" S</v>
      </c>
      <c r="AN1246" s="43" t="str">
        <f t="shared" si="809"/>
        <v>122º 27' 33,473" W</v>
      </c>
      <c r="AO1246" s="43" t="str">
        <f t="shared" si="810"/>
        <v>10 S 547599 4184163</v>
      </c>
    </row>
    <row r="1247" spans="5:41" x14ac:dyDescent="0.25">
      <c r="E1247" s="53">
        <v>37.808936000000003</v>
      </c>
      <c r="F1247" s="53">
        <v>-122.47615</v>
      </c>
      <c r="G1247" s="52">
        <f t="shared" si="811"/>
        <v>-2.1376120726664531</v>
      </c>
      <c r="H1247" s="52">
        <f t="shared" si="812"/>
        <v>0.65989041987581476</v>
      </c>
      <c r="I1247" s="52">
        <f t="shared" si="813"/>
        <v>10</v>
      </c>
      <c r="J1247" s="52">
        <f t="shared" si="814"/>
        <v>-123</v>
      </c>
      <c r="K1247" s="52">
        <f t="shared" si="815"/>
        <v>9.1429072865722993E-3</v>
      </c>
      <c r="L1247" s="52">
        <f t="shared" si="816"/>
        <v>7.2233393189474306E-3</v>
      </c>
      <c r="M1247" s="52">
        <f t="shared" si="817"/>
        <v>7.2234649527170257E-3</v>
      </c>
      <c r="N1247" s="52">
        <f t="shared" si="818"/>
        <v>2.0243640653117012E-5</v>
      </c>
      <c r="O1247" s="52">
        <f t="shared" si="796"/>
        <v>6383620.7233736506</v>
      </c>
      <c r="P1247" s="52">
        <f t="shared" si="797"/>
        <v>1.0975090614819204E-7</v>
      </c>
      <c r="Q1247" s="52">
        <f t="shared" si="819"/>
        <v>0.96866068666079586</v>
      </c>
      <c r="R1247" s="52">
        <f t="shared" si="820"/>
        <v>0.60463206734055375</v>
      </c>
      <c r="S1247" s="52">
        <f t="shared" si="821"/>
        <v>1.1442207632062127</v>
      </c>
      <c r="T1247" s="52">
        <f t="shared" si="822"/>
        <v>1.009323589239798</v>
      </c>
      <c r="U1247" s="52">
        <f t="shared" si="823"/>
        <v>1.8080085263734096</v>
      </c>
      <c r="V1247" s="52">
        <f t="shared" si="829"/>
        <v>5.0546225567071803E-3</v>
      </c>
      <c r="W1247" s="52">
        <f t="shared" si="824"/>
        <v>4.2582015317955055E-5</v>
      </c>
      <c r="X1247" s="52">
        <f t="shared" si="825"/>
        <v>1.6740578955036711E-7</v>
      </c>
      <c r="Y1247" s="52">
        <f t="shared" si="798"/>
        <v>4184616.4039374683</v>
      </c>
      <c r="Z1247" s="38" t="str">
        <f t="shared" si="826"/>
        <v>S</v>
      </c>
      <c r="AA1247" s="38" t="str">
        <f t="shared" si="827"/>
        <v>S</v>
      </c>
      <c r="AB1247" s="38" t="str">
        <f t="shared" si="828"/>
        <v>U</v>
      </c>
      <c r="AC1247" s="50">
        <f t="shared" si="830"/>
        <v>546111.8622536672</v>
      </c>
      <c r="AD1247" s="50">
        <f t="shared" si="799"/>
        <v>4184745.6316756411</v>
      </c>
      <c r="AE1247" s="51">
        <f t="shared" si="800"/>
        <v>10</v>
      </c>
      <c r="AF1247" s="51" t="str">
        <f t="shared" si="801"/>
        <v>S</v>
      </c>
      <c r="AG1247" s="40">
        <f t="shared" si="802"/>
        <v>-122</v>
      </c>
      <c r="AH1247" s="41">
        <f t="shared" si="803"/>
        <v>-28</v>
      </c>
      <c r="AI1247" s="42">
        <f t="shared" si="804"/>
        <v>-34.14</v>
      </c>
      <c r="AJ1247" s="40">
        <f t="shared" si="805"/>
        <v>37</v>
      </c>
      <c r="AK1247" s="41">
        <f t="shared" si="806"/>
        <v>48</v>
      </c>
      <c r="AL1247" s="42">
        <f t="shared" si="807"/>
        <v>32.17</v>
      </c>
      <c r="AM1247" s="43" t="str">
        <f t="shared" si="808"/>
        <v>-37º -48' -32,17" S</v>
      </c>
      <c r="AN1247" s="43" t="str">
        <f t="shared" si="809"/>
        <v>122º 28' 34,14" W</v>
      </c>
      <c r="AO1247" s="43" t="str">
        <f t="shared" si="810"/>
        <v>10 S 546112 4184746</v>
      </c>
    </row>
    <row r="1248" spans="5:41" x14ac:dyDescent="0.25">
      <c r="E1248" s="53">
        <v>37.807186000000002</v>
      </c>
      <c r="F1248" s="53">
        <v>-122.475373</v>
      </c>
      <c r="G1248" s="52">
        <f t="shared" si="811"/>
        <v>-2.1375985114581648</v>
      </c>
      <c r="H1248" s="52">
        <f t="shared" si="812"/>
        <v>0.65985987661390488</v>
      </c>
      <c r="I1248" s="52">
        <f t="shared" si="813"/>
        <v>10</v>
      </c>
      <c r="J1248" s="52">
        <f t="shared" si="814"/>
        <v>-123</v>
      </c>
      <c r="K1248" s="52">
        <f t="shared" si="815"/>
        <v>9.1564684948606256E-3</v>
      </c>
      <c r="L1248" s="52">
        <f t="shared" si="816"/>
        <v>7.2342244701588381E-3</v>
      </c>
      <c r="M1248" s="52">
        <f t="shared" si="817"/>
        <v>7.2343506727650204E-3</v>
      </c>
      <c r="N1248" s="52">
        <f t="shared" si="818"/>
        <v>2.030342101144722E-5</v>
      </c>
      <c r="O1248" s="52">
        <f t="shared" si="796"/>
        <v>6383620.0896133445</v>
      </c>
      <c r="P1248" s="52">
        <f t="shared" si="797"/>
        <v>1.1008716107594701E-7</v>
      </c>
      <c r="Q1248" s="52">
        <f t="shared" si="819"/>
        <v>0.96864551170931756</v>
      </c>
      <c r="R1248" s="52">
        <f t="shared" si="820"/>
        <v>0.60465125340569514</v>
      </c>
      <c r="S1248" s="52">
        <f t="shared" si="821"/>
        <v>1.1441826324685636</v>
      </c>
      <c r="T1248" s="52">
        <f t="shared" si="822"/>
        <v>1.0092997877028465</v>
      </c>
      <c r="U1248" s="52">
        <f t="shared" si="823"/>
        <v>1.8079788121220579</v>
      </c>
      <c r="V1248" s="52">
        <f t="shared" si="829"/>
        <v>5.0546225567071803E-3</v>
      </c>
      <c r="W1248" s="52">
        <f t="shared" si="824"/>
        <v>4.2582015317955055E-5</v>
      </c>
      <c r="X1248" s="52">
        <f t="shared" si="825"/>
        <v>1.6740578955036711E-7</v>
      </c>
      <c r="Y1248" s="52">
        <f t="shared" si="798"/>
        <v>4184422.2441491587</v>
      </c>
      <c r="Z1248" s="38" t="str">
        <f t="shared" si="826"/>
        <v>S</v>
      </c>
      <c r="AA1248" s="38" t="str">
        <f t="shared" si="827"/>
        <v>S</v>
      </c>
      <c r="AB1248" s="38" t="str">
        <f t="shared" si="828"/>
        <v>U</v>
      </c>
      <c r="AC1248" s="50">
        <f t="shared" si="830"/>
        <v>546181.3479846284</v>
      </c>
      <c r="AD1248" s="50">
        <f t="shared" si="799"/>
        <v>4184551.8534896835</v>
      </c>
      <c r="AE1248" s="51">
        <f t="shared" si="800"/>
        <v>10</v>
      </c>
      <c r="AF1248" s="51" t="str">
        <f t="shared" si="801"/>
        <v>S</v>
      </c>
      <c r="AG1248" s="40">
        <f t="shared" si="802"/>
        <v>-122</v>
      </c>
      <c r="AH1248" s="41">
        <f t="shared" si="803"/>
        <v>-28</v>
      </c>
      <c r="AI1248" s="42">
        <f t="shared" si="804"/>
        <v>-31.343</v>
      </c>
      <c r="AJ1248" s="40">
        <f t="shared" si="805"/>
        <v>37</v>
      </c>
      <c r="AK1248" s="41">
        <f t="shared" si="806"/>
        <v>48</v>
      </c>
      <c r="AL1248" s="42">
        <f t="shared" si="807"/>
        <v>25.87</v>
      </c>
      <c r="AM1248" s="43" t="str">
        <f t="shared" si="808"/>
        <v>-37º -48' -25,87" S</v>
      </c>
      <c r="AN1248" s="43" t="str">
        <f t="shared" si="809"/>
        <v>122º 28' 31,343" W</v>
      </c>
      <c r="AO1248" s="43" t="str">
        <f t="shared" si="810"/>
        <v>10 S 546181 4184552</v>
      </c>
    </row>
    <row r="1249" spans="5:41" x14ac:dyDescent="0.25">
      <c r="E1249" s="53">
        <v>37.802123999999999</v>
      </c>
      <c r="F1249" s="53">
        <v>-122.41127</v>
      </c>
      <c r="G1249" s="52">
        <f t="shared" si="811"/>
        <v>-2.1364797030477591</v>
      </c>
      <c r="H1249" s="52">
        <f t="shared" si="812"/>
        <v>0.65977152804716888</v>
      </c>
      <c r="I1249" s="52">
        <f t="shared" si="813"/>
        <v>10</v>
      </c>
      <c r="J1249" s="52">
        <f t="shared" si="814"/>
        <v>-123</v>
      </c>
      <c r="K1249" s="52">
        <f t="shared" si="815"/>
        <v>1.0275276905266306E-2</v>
      </c>
      <c r="L1249" s="52">
        <f t="shared" si="816"/>
        <v>8.1186852152682742E-3</v>
      </c>
      <c r="M1249" s="52">
        <f t="shared" si="817"/>
        <v>8.118863598090215E-3</v>
      </c>
      <c r="N1249" s="52">
        <f t="shared" si="818"/>
        <v>2.5567175366392192E-5</v>
      </c>
      <c r="O1249" s="52">
        <f t="shared" si="796"/>
        <v>6383618.2564733643</v>
      </c>
      <c r="P1249" s="52">
        <f t="shared" si="797"/>
        <v>1.386716182672929E-7</v>
      </c>
      <c r="Q1249" s="52">
        <f t="shared" si="819"/>
        <v>0.96860159672928747</v>
      </c>
      <c r="R1249" s="52">
        <f t="shared" si="820"/>
        <v>0.6047067301822836</v>
      </c>
      <c r="S1249" s="52">
        <f t="shared" si="821"/>
        <v>1.1440723264118127</v>
      </c>
      <c r="T1249" s="52">
        <f t="shared" si="822"/>
        <v>1.0092309273544304</v>
      </c>
      <c r="U1249" s="52">
        <f t="shared" si="823"/>
        <v>1.8078928377389447</v>
      </c>
      <c r="V1249" s="52">
        <f t="shared" si="829"/>
        <v>5.0546225567071803E-3</v>
      </c>
      <c r="W1249" s="52">
        <f t="shared" si="824"/>
        <v>4.2582015317955055E-5</v>
      </c>
      <c r="X1249" s="52">
        <f t="shared" si="825"/>
        <v>1.6740578955036711E-7</v>
      </c>
      <c r="Y1249" s="52">
        <f t="shared" si="798"/>
        <v>4183860.623418469</v>
      </c>
      <c r="Z1249" s="38" t="str">
        <f t="shared" si="826"/>
        <v>S</v>
      </c>
      <c r="AA1249" s="38" t="str">
        <f t="shared" si="827"/>
        <v>S</v>
      </c>
      <c r="AB1249" s="38" t="str">
        <f t="shared" si="828"/>
        <v>U</v>
      </c>
      <c r="AC1249" s="50">
        <f t="shared" si="830"/>
        <v>551827.72828226397</v>
      </c>
      <c r="AD1249" s="50">
        <f t="shared" si="799"/>
        <v>4184023.834528537</v>
      </c>
      <c r="AE1249" s="51">
        <f t="shared" si="800"/>
        <v>10</v>
      </c>
      <c r="AF1249" s="51" t="str">
        <f t="shared" si="801"/>
        <v>S</v>
      </c>
      <c r="AG1249" s="40">
        <f t="shared" si="802"/>
        <v>-122</v>
      </c>
      <c r="AH1249" s="41">
        <f t="shared" si="803"/>
        <v>-24</v>
      </c>
      <c r="AI1249" s="42">
        <f t="shared" si="804"/>
        <v>-40.572000000000003</v>
      </c>
      <c r="AJ1249" s="40">
        <f t="shared" si="805"/>
        <v>37</v>
      </c>
      <c r="AK1249" s="41">
        <f t="shared" si="806"/>
        <v>48</v>
      </c>
      <c r="AL1249" s="42">
        <f t="shared" si="807"/>
        <v>7.6459999999999999</v>
      </c>
      <c r="AM1249" s="43" t="str">
        <f t="shared" si="808"/>
        <v>-37º -48' -7,646" S</v>
      </c>
      <c r="AN1249" s="43" t="str">
        <f t="shared" si="809"/>
        <v>122º 24' 40,572" W</v>
      </c>
      <c r="AO1249" s="43" t="str">
        <f t="shared" si="810"/>
        <v>10 S 551828 4184024</v>
      </c>
    </row>
    <row r="1250" spans="5:41" x14ac:dyDescent="0.25">
      <c r="E1250" s="53">
        <v>37.728088999999997</v>
      </c>
      <c r="F1250" s="53">
        <v>-122.445426</v>
      </c>
      <c r="G1250" s="52">
        <f t="shared" si="811"/>
        <v>-2.1370758377070702</v>
      </c>
      <c r="H1250" s="52">
        <f t="shared" si="812"/>
        <v>0.65847937353545483</v>
      </c>
      <c r="I1250" s="52">
        <f t="shared" si="813"/>
        <v>10</v>
      </c>
      <c r="J1250" s="52">
        <f t="shared" si="814"/>
        <v>-123</v>
      </c>
      <c r="K1250" s="52">
        <f t="shared" si="815"/>
        <v>9.6791422459552301E-3</v>
      </c>
      <c r="L1250" s="52">
        <f t="shared" si="816"/>
        <v>7.6553428782676477E-3</v>
      </c>
      <c r="M1250" s="52">
        <f t="shared" si="817"/>
        <v>7.6554924287982823E-3</v>
      </c>
      <c r="N1250" s="52">
        <f t="shared" si="818"/>
        <v>2.2671415743080736E-5</v>
      </c>
      <c r="O1250" s="52">
        <f t="shared" si="796"/>
        <v>6383591.455334276</v>
      </c>
      <c r="P1250" s="52">
        <f t="shared" si="797"/>
        <v>1.2354149341728456E-7</v>
      </c>
      <c r="Q1250" s="52">
        <f t="shared" si="819"/>
        <v>0.96795585703671017</v>
      </c>
      <c r="R1250" s="52">
        <f t="shared" si="820"/>
        <v>0.60551466292278411</v>
      </c>
      <c r="S1250" s="52">
        <f t="shared" si="821"/>
        <v>1.1424573020538098</v>
      </c>
      <c r="T1250" s="52">
        <f t="shared" si="822"/>
        <v>1.0082216422710535</v>
      </c>
      <c r="U1250" s="52">
        <f t="shared" si="823"/>
        <v>1.806631362375138</v>
      </c>
      <c r="V1250" s="52">
        <f t="shared" si="829"/>
        <v>5.0546225567071803E-3</v>
      </c>
      <c r="W1250" s="52">
        <f t="shared" si="824"/>
        <v>4.2582015317955055E-5</v>
      </c>
      <c r="X1250" s="52">
        <f t="shared" si="825"/>
        <v>1.6740578955036711E-7</v>
      </c>
      <c r="Y1250" s="52">
        <f t="shared" si="798"/>
        <v>4175646.6149229268</v>
      </c>
      <c r="Z1250" s="38" t="str">
        <f t="shared" si="826"/>
        <v>S</v>
      </c>
      <c r="AA1250" s="38" t="str">
        <f t="shared" si="827"/>
        <v>S</v>
      </c>
      <c r="AB1250" s="38" t="str">
        <f t="shared" si="828"/>
        <v>U</v>
      </c>
      <c r="AC1250" s="50">
        <f t="shared" si="830"/>
        <v>548869.53806732479</v>
      </c>
      <c r="AD1250" s="50">
        <f t="shared" si="799"/>
        <v>4175791.3399966243</v>
      </c>
      <c r="AE1250" s="51">
        <f t="shared" si="800"/>
        <v>10</v>
      </c>
      <c r="AF1250" s="51" t="str">
        <f t="shared" si="801"/>
        <v>S</v>
      </c>
      <c r="AG1250" s="40">
        <f t="shared" si="802"/>
        <v>-122</v>
      </c>
      <c r="AH1250" s="41">
        <f t="shared" si="803"/>
        <v>-26</v>
      </c>
      <c r="AI1250" s="42">
        <f t="shared" si="804"/>
        <v>-43.533999999999999</v>
      </c>
      <c r="AJ1250" s="40">
        <f t="shared" si="805"/>
        <v>37</v>
      </c>
      <c r="AK1250" s="41">
        <f t="shared" si="806"/>
        <v>43</v>
      </c>
      <c r="AL1250" s="42">
        <f t="shared" si="807"/>
        <v>41.12</v>
      </c>
      <c r="AM1250" s="43" t="str">
        <f t="shared" si="808"/>
        <v>-37º -43' -41,12" S</v>
      </c>
      <c r="AN1250" s="43" t="str">
        <f t="shared" si="809"/>
        <v>122º 26' 43,534" W</v>
      </c>
      <c r="AO1250" s="43" t="str">
        <f t="shared" si="810"/>
        <v>10 S 548870 4175791</v>
      </c>
    </row>
    <row r="1251" spans="5:41" x14ac:dyDescent="0.25">
      <c r="E1251" s="53">
        <v>37.721947999999998</v>
      </c>
      <c r="F1251" s="53">
        <v>-122.476623</v>
      </c>
      <c r="G1251" s="52">
        <f t="shared" si="811"/>
        <v>-2.1376203280738153</v>
      </c>
      <c r="H1251" s="52">
        <f t="shared" si="812"/>
        <v>0.65837219286608994</v>
      </c>
      <c r="I1251" s="52">
        <f t="shared" si="813"/>
        <v>10</v>
      </c>
      <c r="J1251" s="52">
        <f t="shared" si="814"/>
        <v>-123</v>
      </c>
      <c r="K1251" s="52">
        <f t="shared" si="815"/>
        <v>9.1346518792101428E-3</v>
      </c>
      <c r="L1251" s="52">
        <f t="shared" si="816"/>
        <v>7.2253106853418514E-3</v>
      </c>
      <c r="M1251" s="52">
        <f t="shared" si="817"/>
        <v>7.2254364220042883E-3</v>
      </c>
      <c r="N1251" s="52">
        <f t="shared" si="818"/>
        <v>2.019127373820151E-5</v>
      </c>
      <c r="O1251" s="52">
        <f t="shared" si="796"/>
        <v>6383589.2330728499</v>
      </c>
      <c r="P1251" s="52">
        <f t="shared" si="797"/>
        <v>1.1006944328804528E-7</v>
      </c>
      <c r="Q1251" s="52">
        <f t="shared" si="819"/>
        <v>0.96790200429132356</v>
      </c>
      <c r="R1251" s="52">
        <f t="shared" si="820"/>
        <v>0.60558138810843354</v>
      </c>
      <c r="S1251" s="52">
        <f t="shared" si="821"/>
        <v>1.1423231950117518</v>
      </c>
      <c r="T1251" s="52">
        <f t="shared" si="822"/>
        <v>1.0081377432859222</v>
      </c>
      <c r="U1251" s="52">
        <f t="shared" si="823"/>
        <v>1.8065263859381939</v>
      </c>
      <c r="V1251" s="52">
        <f t="shared" si="829"/>
        <v>5.0546225567071803E-3</v>
      </c>
      <c r="W1251" s="52">
        <f t="shared" si="824"/>
        <v>4.2582015317955055E-5</v>
      </c>
      <c r="X1251" s="52">
        <f t="shared" si="825"/>
        <v>1.6740578955036711E-7</v>
      </c>
      <c r="Y1251" s="52">
        <f t="shared" si="798"/>
        <v>4174965.2901143925</v>
      </c>
      <c r="Z1251" s="38" t="str">
        <f t="shared" si="826"/>
        <v>S</v>
      </c>
      <c r="AA1251" s="38" t="str">
        <f t="shared" si="827"/>
        <v>S</v>
      </c>
      <c r="AB1251" s="38" t="str">
        <f t="shared" si="828"/>
        <v>U</v>
      </c>
      <c r="AC1251" s="50">
        <f t="shared" si="830"/>
        <v>546124.219840048</v>
      </c>
      <c r="AD1251" s="50">
        <f t="shared" si="799"/>
        <v>4175094.1829262171</v>
      </c>
      <c r="AE1251" s="51">
        <f t="shared" si="800"/>
        <v>10</v>
      </c>
      <c r="AF1251" s="51" t="str">
        <f t="shared" si="801"/>
        <v>S</v>
      </c>
      <c r="AG1251" s="40">
        <f t="shared" si="802"/>
        <v>-122</v>
      </c>
      <c r="AH1251" s="41">
        <f t="shared" si="803"/>
        <v>-28</v>
      </c>
      <c r="AI1251" s="42">
        <f t="shared" si="804"/>
        <v>-35.843000000000004</v>
      </c>
      <c r="AJ1251" s="40">
        <f t="shared" si="805"/>
        <v>37</v>
      </c>
      <c r="AK1251" s="41">
        <f t="shared" si="806"/>
        <v>43</v>
      </c>
      <c r="AL1251" s="42">
        <f t="shared" si="807"/>
        <v>19.013000000000002</v>
      </c>
      <c r="AM1251" s="43" t="str">
        <f t="shared" si="808"/>
        <v>-37º -43' -19,013" S</v>
      </c>
      <c r="AN1251" s="43" t="str">
        <f t="shared" si="809"/>
        <v>122º 28' 35,843" W</v>
      </c>
      <c r="AO1251" s="43" t="str">
        <f t="shared" si="810"/>
        <v>10 S 546124 4175094</v>
      </c>
    </row>
    <row r="1252" spans="5:41" x14ac:dyDescent="0.25">
      <c r="E1252" s="53">
        <v>37.791671999999998</v>
      </c>
      <c r="F1252" s="53">
        <v>-122.399368</v>
      </c>
      <c r="G1252" s="52">
        <f t="shared" si="811"/>
        <v>-2.1362719739601865</v>
      </c>
      <c r="H1252" s="52">
        <f t="shared" si="812"/>
        <v>0.65958910623375044</v>
      </c>
      <c r="I1252" s="52">
        <f t="shared" si="813"/>
        <v>10</v>
      </c>
      <c r="J1252" s="52">
        <f t="shared" si="814"/>
        <v>-123</v>
      </c>
      <c r="K1252" s="52">
        <f t="shared" si="815"/>
        <v>1.0483005992838912E-2</v>
      </c>
      <c r="L1252" s="52">
        <f t="shared" si="816"/>
        <v>8.2839818107650013E-3</v>
      </c>
      <c r="M1252" s="52">
        <f t="shared" si="817"/>
        <v>8.2841713128695583E-3</v>
      </c>
      <c r="N1252" s="52">
        <f t="shared" si="818"/>
        <v>2.6608909792003033E-5</v>
      </c>
      <c r="O1252" s="52">
        <f t="shared" si="796"/>
        <v>6383614.4716804251</v>
      </c>
      <c r="P1252" s="52">
        <f t="shared" si="797"/>
        <v>1.4441693666041949E-7</v>
      </c>
      <c r="Q1252" s="52">
        <f t="shared" si="819"/>
        <v>0.96851082554571455</v>
      </c>
      <c r="R1252" s="52">
        <f t="shared" si="820"/>
        <v>0.60482118300503918</v>
      </c>
      <c r="S1252" s="52">
        <f t="shared" si="821"/>
        <v>1.1438445190066078</v>
      </c>
      <c r="T1252" s="52">
        <f t="shared" si="822"/>
        <v>1.0090886850062155</v>
      </c>
      <c r="U1252" s="52">
        <f t="shared" si="823"/>
        <v>1.8077152062370845</v>
      </c>
      <c r="V1252" s="52">
        <f t="shared" si="829"/>
        <v>5.0546225567071803E-3</v>
      </c>
      <c r="W1252" s="52">
        <f t="shared" si="824"/>
        <v>4.2582015317955055E-5</v>
      </c>
      <c r="X1252" s="52">
        <f t="shared" si="825"/>
        <v>1.6740578955036711E-7</v>
      </c>
      <c r="Y1252" s="52">
        <f t="shared" si="798"/>
        <v>4182700.9924172554</v>
      </c>
      <c r="Z1252" s="38" t="str">
        <f t="shared" si="826"/>
        <v>S</v>
      </c>
      <c r="AA1252" s="38" t="str">
        <f t="shared" si="827"/>
        <v>S</v>
      </c>
      <c r="AB1252" s="38" t="str">
        <f t="shared" si="828"/>
        <v>U</v>
      </c>
      <c r="AC1252" s="50">
        <f t="shared" si="830"/>
        <v>552882.95842444547</v>
      </c>
      <c r="AD1252" s="50">
        <f t="shared" si="799"/>
        <v>4182870.8534634099</v>
      </c>
      <c r="AE1252" s="51">
        <f t="shared" si="800"/>
        <v>10</v>
      </c>
      <c r="AF1252" s="51" t="str">
        <f t="shared" si="801"/>
        <v>S</v>
      </c>
      <c r="AG1252" s="40">
        <f t="shared" si="802"/>
        <v>-122</v>
      </c>
      <c r="AH1252" s="41">
        <f t="shared" si="803"/>
        <v>-23</v>
      </c>
      <c r="AI1252" s="42">
        <f t="shared" si="804"/>
        <v>-57.725000000000001</v>
      </c>
      <c r="AJ1252" s="40">
        <f t="shared" si="805"/>
        <v>37</v>
      </c>
      <c r="AK1252" s="41">
        <f t="shared" si="806"/>
        <v>47</v>
      </c>
      <c r="AL1252" s="42">
        <f t="shared" si="807"/>
        <v>30.018999999999998</v>
      </c>
      <c r="AM1252" s="43" t="str">
        <f t="shared" si="808"/>
        <v>-37º -47' -30,019" S</v>
      </c>
      <c r="AN1252" s="43" t="str">
        <f t="shared" si="809"/>
        <v>122º 23' 57,725" W</v>
      </c>
      <c r="AO1252" s="43" t="str">
        <f t="shared" si="810"/>
        <v>10 S 552883 4182871</v>
      </c>
    </row>
    <row r="1253" spans="5:41" x14ac:dyDescent="0.25">
      <c r="E1253" s="53">
        <v>37.629778999999999</v>
      </c>
      <c r="F1253" s="53">
        <v>-122.402101</v>
      </c>
      <c r="G1253" s="52">
        <f t="shared" si="811"/>
        <v>-2.1363196738086438</v>
      </c>
      <c r="H1253" s="52">
        <f t="shared" si="812"/>
        <v>0.65676354034781936</v>
      </c>
      <c r="I1253" s="52">
        <f t="shared" si="813"/>
        <v>10</v>
      </c>
      <c r="J1253" s="52">
        <f t="shared" si="814"/>
        <v>-123</v>
      </c>
      <c r="K1253" s="52">
        <f t="shared" si="815"/>
        <v>1.0435306144381595E-2</v>
      </c>
      <c r="L1253" s="52">
        <f t="shared" si="816"/>
        <v>8.2643246519709199E-3</v>
      </c>
      <c r="M1253" s="52">
        <f t="shared" si="817"/>
        <v>8.2645128082219459E-3</v>
      </c>
      <c r="N1253" s="52">
        <f t="shared" si="818"/>
        <v>2.6328581508305859E-5</v>
      </c>
      <c r="O1253" s="52">
        <f t="shared" si="796"/>
        <v>6383555.8948059892</v>
      </c>
      <c r="P1253" s="52">
        <f t="shared" si="797"/>
        <v>1.4436173739714559E-7</v>
      </c>
      <c r="Q1253" s="52">
        <f t="shared" si="819"/>
        <v>0.96708839779095335</v>
      </c>
      <c r="R1253" s="52">
        <f t="shared" si="820"/>
        <v>0.60657748632474884</v>
      </c>
      <c r="S1253" s="52">
        <f t="shared" si="821"/>
        <v>1.1403077392432961</v>
      </c>
      <c r="T1253" s="52">
        <f t="shared" si="822"/>
        <v>1.0068751760136594</v>
      </c>
      <c r="U1253" s="52">
        <f t="shared" si="823"/>
        <v>1.8049445333747294</v>
      </c>
      <c r="V1253" s="52">
        <f t="shared" si="829"/>
        <v>5.0546225567071803E-3</v>
      </c>
      <c r="W1253" s="52">
        <f t="shared" si="824"/>
        <v>4.2582015317955055E-5</v>
      </c>
      <c r="X1253" s="52">
        <f t="shared" si="825"/>
        <v>1.6740578955036711E-7</v>
      </c>
      <c r="Y1253" s="52">
        <f t="shared" si="798"/>
        <v>4164739.5123123508</v>
      </c>
      <c r="Z1253" s="38" t="str">
        <f t="shared" si="826"/>
        <v>S</v>
      </c>
      <c r="AA1253" s="38" t="str">
        <f t="shared" si="827"/>
        <v>S</v>
      </c>
      <c r="AB1253" s="38" t="str">
        <f t="shared" si="828"/>
        <v>U</v>
      </c>
      <c r="AC1253" s="50">
        <f t="shared" si="830"/>
        <v>552756.98199332121</v>
      </c>
      <c r="AD1253" s="50">
        <f t="shared" si="799"/>
        <v>4164907.5823083031</v>
      </c>
      <c r="AE1253" s="51">
        <f t="shared" si="800"/>
        <v>10</v>
      </c>
      <c r="AF1253" s="51" t="str">
        <f t="shared" si="801"/>
        <v>S</v>
      </c>
      <c r="AG1253" s="40">
        <f t="shared" si="802"/>
        <v>-122</v>
      </c>
      <c r="AH1253" s="41">
        <f t="shared" si="803"/>
        <v>-24</v>
      </c>
      <c r="AI1253" s="42">
        <f t="shared" si="804"/>
        <v>-7.5640000000000001</v>
      </c>
      <c r="AJ1253" s="40">
        <f t="shared" si="805"/>
        <v>37</v>
      </c>
      <c r="AK1253" s="41">
        <f t="shared" si="806"/>
        <v>37</v>
      </c>
      <c r="AL1253" s="42">
        <f t="shared" si="807"/>
        <v>47.204000000000001</v>
      </c>
      <c r="AM1253" s="43" t="str">
        <f t="shared" si="808"/>
        <v>-37º -37' -47,204" S</v>
      </c>
      <c r="AN1253" s="43" t="str">
        <f t="shared" si="809"/>
        <v>122º 24' 7,564" W</v>
      </c>
      <c r="AO1253" s="43" t="str">
        <f t="shared" si="810"/>
        <v>10 S 552757 4164908</v>
      </c>
    </row>
    <row r="1254" spans="5:41" x14ac:dyDescent="0.25">
      <c r="E1254" s="53">
        <v>37.618597999999999</v>
      </c>
      <c r="F1254" s="53">
        <v>-122.39851899999999</v>
      </c>
      <c r="G1254" s="52">
        <f t="shared" si="811"/>
        <v>-2.1362571561148371</v>
      </c>
      <c r="H1254" s="52">
        <f t="shared" si="812"/>
        <v>0.65656839508415377</v>
      </c>
      <c r="I1254" s="52">
        <f t="shared" si="813"/>
        <v>10</v>
      </c>
      <c r="J1254" s="52">
        <f t="shared" si="814"/>
        <v>-123</v>
      </c>
      <c r="K1254" s="52">
        <f t="shared" si="815"/>
        <v>1.0497823838188314E-2</v>
      </c>
      <c r="L1254" s="52">
        <f t="shared" si="816"/>
        <v>8.3150848350239948E-3</v>
      </c>
      <c r="M1254" s="52">
        <f t="shared" si="817"/>
        <v>8.3152764797250998E-3</v>
      </c>
      <c r="N1254" s="52">
        <f t="shared" si="818"/>
        <v>2.6642264643106373E-5</v>
      </c>
      <c r="O1254" s="52">
        <f t="shared" si="796"/>
        <v>6383551.8524957169</v>
      </c>
      <c r="P1254" s="52">
        <f t="shared" si="797"/>
        <v>1.4618459916687357E-7</v>
      </c>
      <c r="Q1254" s="52">
        <f t="shared" si="819"/>
        <v>0.96698901837168727</v>
      </c>
      <c r="R1254" s="52">
        <f t="shared" si="820"/>
        <v>0.60669763695824064</v>
      </c>
      <c r="S1254" s="52">
        <f t="shared" si="821"/>
        <v>1.1400629042699975</v>
      </c>
      <c r="T1254" s="52">
        <f t="shared" si="822"/>
        <v>1.0067215874420583</v>
      </c>
      <c r="U1254" s="52">
        <f t="shared" si="823"/>
        <v>1.8047518366436492</v>
      </c>
      <c r="V1254" s="52">
        <f t="shared" si="829"/>
        <v>5.0546225567071803E-3</v>
      </c>
      <c r="W1254" s="52">
        <f t="shared" si="824"/>
        <v>4.2582015317955055E-5</v>
      </c>
      <c r="X1254" s="52">
        <f t="shared" si="825"/>
        <v>1.6740578955036711E-7</v>
      </c>
      <c r="Y1254" s="52">
        <f t="shared" si="798"/>
        <v>4163499.0364748952</v>
      </c>
      <c r="Z1254" s="38" t="str">
        <f t="shared" si="826"/>
        <v>S</v>
      </c>
      <c r="AA1254" s="38" t="str">
        <f t="shared" si="827"/>
        <v>S</v>
      </c>
      <c r="AB1254" s="38" t="str">
        <f t="shared" si="828"/>
        <v>U</v>
      </c>
      <c r="AC1254" s="50">
        <f t="shared" si="830"/>
        <v>553081.00116270478</v>
      </c>
      <c r="AD1254" s="50">
        <f t="shared" si="799"/>
        <v>4163669.1087775743</v>
      </c>
      <c r="AE1254" s="51">
        <f t="shared" si="800"/>
        <v>10</v>
      </c>
      <c r="AF1254" s="51" t="str">
        <f t="shared" si="801"/>
        <v>S</v>
      </c>
      <c r="AG1254" s="40">
        <f t="shared" si="802"/>
        <v>-122</v>
      </c>
      <c r="AH1254" s="41">
        <f t="shared" si="803"/>
        <v>-23</v>
      </c>
      <c r="AI1254" s="42">
        <f t="shared" si="804"/>
        <v>-54.667999999999999</v>
      </c>
      <c r="AJ1254" s="40">
        <f t="shared" si="805"/>
        <v>37</v>
      </c>
      <c r="AK1254" s="41">
        <f t="shared" si="806"/>
        <v>37</v>
      </c>
      <c r="AL1254" s="42">
        <f t="shared" si="807"/>
        <v>6.9530000000000003</v>
      </c>
      <c r="AM1254" s="43" t="str">
        <f t="shared" si="808"/>
        <v>-37º -37' -6,953" S</v>
      </c>
      <c r="AN1254" s="43" t="str">
        <f t="shared" si="809"/>
        <v>122º 23' 54,668" W</v>
      </c>
      <c r="AO1254" s="43" t="str">
        <f t="shared" si="810"/>
        <v>10 S 553081 4163669</v>
      </c>
    </row>
    <row r="1255" spans="5:41" x14ac:dyDescent="0.25">
      <c r="E1255" s="53">
        <v>37.711897</v>
      </c>
      <c r="F1255" s="53">
        <v>-122.484675</v>
      </c>
      <c r="G1255" s="52">
        <f t="shared" si="811"/>
        <v>-2.1377608619851856</v>
      </c>
      <c r="H1255" s="52">
        <f t="shared" si="812"/>
        <v>0.65819676982297193</v>
      </c>
      <c r="I1255" s="52">
        <f t="shared" si="813"/>
        <v>10</v>
      </c>
      <c r="J1255" s="52">
        <f t="shared" si="814"/>
        <v>-123</v>
      </c>
      <c r="K1255" s="52">
        <f t="shared" si="815"/>
        <v>8.9941179678398875E-3</v>
      </c>
      <c r="L1255" s="52">
        <f t="shared" si="816"/>
        <v>7.115119651127556E-3</v>
      </c>
      <c r="M1255" s="52">
        <f t="shared" si="817"/>
        <v>7.1152397222472427E-3</v>
      </c>
      <c r="N1255" s="52">
        <f t="shared" si="818"/>
        <v>1.9572983462334825E-5</v>
      </c>
      <c r="O1255" s="52">
        <f t="shared" si="796"/>
        <v>6383585.5961603681</v>
      </c>
      <c r="P1255" s="52">
        <f t="shared" si="797"/>
        <v>1.067666245238506E-7</v>
      </c>
      <c r="Q1255" s="52">
        <f t="shared" si="819"/>
        <v>0.96781376731434121</v>
      </c>
      <c r="R1255" s="52">
        <f t="shared" si="820"/>
        <v>0.60569050126462343</v>
      </c>
      <c r="S1255" s="52">
        <f t="shared" si="821"/>
        <v>1.1421036534801425</v>
      </c>
      <c r="T1255" s="52">
        <f t="shared" si="822"/>
        <v>1.0080003654262628</v>
      </c>
      <c r="U1255" s="52">
        <f t="shared" si="823"/>
        <v>1.8063544578633366</v>
      </c>
      <c r="V1255" s="52">
        <f t="shared" si="829"/>
        <v>5.0546225567071803E-3</v>
      </c>
      <c r="W1255" s="52">
        <f t="shared" si="824"/>
        <v>4.2582015317955055E-5</v>
      </c>
      <c r="X1255" s="52">
        <f t="shared" si="825"/>
        <v>1.6740578955036711E-7</v>
      </c>
      <c r="Y1255" s="52">
        <f t="shared" si="798"/>
        <v>4173850.1645285962</v>
      </c>
      <c r="Z1255" s="38" t="str">
        <f t="shared" si="826"/>
        <v>S</v>
      </c>
      <c r="AA1255" s="38" t="str">
        <f t="shared" si="827"/>
        <v>S</v>
      </c>
      <c r="AB1255" s="38" t="str">
        <f t="shared" si="828"/>
        <v>U</v>
      </c>
      <c r="AC1255" s="50">
        <f t="shared" si="830"/>
        <v>545420.74342063873</v>
      </c>
      <c r="AD1255" s="50">
        <f t="shared" si="799"/>
        <v>4173975.1103572403</v>
      </c>
      <c r="AE1255" s="51">
        <f t="shared" si="800"/>
        <v>10</v>
      </c>
      <c r="AF1255" s="51" t="str">
        <f t="shared" si="801"/>
        <v>S</v>
      </c>
      <c r="AG1255" s="40">
        <f t="shared" si="802"/>
        <v>-122</v>
      </c>
      <c r="AH1255" s="41">
        <f t="shared" si="803"/>
        <v>-29</v>
      </c>
      <c r="AI1255" s="42">
        <f t="shared" si="804"/>
        <v>-4.83</v>
      </c>
      <c r="AJ1255" s="40">
        <f t="shared" si="805"/>
        <v>37</v>
      </c>
      <c r="AK1255" s="41">
        <f t="shared" si="806"/>
        <v>42</v>
      </c>
      <c r="AL1255" s="42">
        <f t="shared" si="807"/>
        <v>42.829000000000001</v>
      </c>
      <c r="AM1255" s="43" t="str">
        <f t="shared" si="808"/>
        <v>-37º -42' -42,829" S</v>
      </c>
      <c r="AN1255" s="43" t="str">
        <f t="shared" si="809"/>
        <v>122º 29' 4,83" W</v>
      </c>
      <c r="AO1255" s="43" t="str">
        <f t="shared" si="810"/>
        <v>10 S 545421 4173975</v>
      </c>
    </row>
    <row r="1256" spans="5:41" x14ac:dyDescent="0.25">
      <c r="E1256" s="53">
        <v>37.802146</v>
      </c>
      <c r="F1256" s="53">
        <v>-122.439505</v>
      </c>
      <c r="G1256" s="52">
        <f t="shared" si="811"/>
        <v>-2.1369724967620596</v>
      </c>
      <c r="H1256" s="52">
        <f t="shared" si="812"/>
        <v>0.65977191201960439</v>
      </c>
      <c r="I1256" s="52">
        <f t="shared" si="813"/>
        <v>10</v>
      </c>
      <c r="J1256" s="52">
        <f t="shared" si="814"/>
        <v>-123</v>
      </c>
      <c r="K1256" s="52">
        <f t="shared" si="815"/>
        <v>9.7824831909658627E-3</v>
      </c>
      <c r="L1256" s="52">
        <f t="shared" si="816"/>
        <v>7.7293302715782091E-3</v>
      </c>
      <c r="M1256" s="52">
        <f t="shared" si="817"/>
        <v>7.7294842003868269E-3</v>
      </c>
      <c r="N1256" s="52">
        <f t="shared" si="818"/>
        <v>2.3173573278967297E-5</v>
      </c>
      <c r="O1256" s="52">
        <f t="shared" si="796"/>
        <v>6383618.2644402068</v>
      </c>
      <c r="P1256" s="52">
        <f t="shared" si="797"/>
        <v>1.2568917119187114E-7</v>
      </c>
      <c r="Q1256" s="52">
        <f t="shared" si="819"/>
        <v>0.96860178765397675</v>
      </c>
      <c r="R1256" s="52">
        <f t="shared" si="820"/>
        <v>0.60470648913945035</v>
      </c>
      <c r="S1256" s="52">
        <f t="shared" si="821"/>
        <v>1.1440728058465928</v>
      </c>
      <c r="T1256" s="52">
        <f t="shared" si="822"/>
        <v>1.0092312266698071</v>
      </c>
      <c r="U1256" s="52">
        <f t="shared" si="823"/>
        <v>1.8078932114694226</v>
      </c>
      <c r="V1256" s="52">
        <f t="shared" si="829"/>
        <v>5.0546225567071803E-3</v>
      </c>
      <c r="W1256" s="52">
        <f t="shared" si="824"/>
        <v>4.2582015317955055E-5</v>
      </c>
      <c r="X1256" s="52">
        <f t="shared" si="825"/>
        <v>1.6740578955036711E-7</v>
      </c>
      <c r="Y1256" s="52">
        <f t="shared" si="798"/>
        <v>4183863.0642819176</v>
      </c>
      <c r="Z1256" s="38" t="str">
        <f t="shared" si="826"/>
        <v>S</v>
      </c>
      <c r="AA1256" s="38" t="str">
        <f t="shared" si="827"/>
        <v>S</v>
      </c>
      <c r="AB1256" s="38" t="str">
        <f t="shared" si="828"/>
        <v>U</v>
      </c>
      <c r="AC1256" s="50">
        <f t="shared" si="830"/>
        <v>549342.07858354622</v>
      </c>
      <c r="AD1256" s="50">
        <f t="shared" si="799"/>
        <v>4184010.9955461468</v>
      </c>
      <c r="AE1256" s="51">
        <f t="shared" si="800"/>
        <v>10</v>
      </c>
      <c r="AF1256" s="51" t="str">
        <f t="shared" si="801"/>
        <v>S</v>
      </c>
      <c r="AG1256" s="40">
        <f t="shared" si="802"/>
        <v>-122</v>
      </c>
      <c r="AH1256" s="41">
        <f t="shared" si="803"/>
        <v>-26</v>
      </c>
      <c r="AI1256" s="42">
        <f t="shared" si="804"/>
        <v>-22.218</v>
      </c>
      <c r="AJ1256" s="40">
        <f t="shared" si="805"/>
        <v>37</v>
      </c>
      <c r="AK1256" s="41">
        <f t="shared" si="806"/>
        <v>48</v>
      </c>
      <c r="AL1256" s="42">
        <f t="shared" si="807"/>
        <v>7.726</v>
      </c>
      <c r="AM1256" s="43" t="str">
        <f t="shared" si="808"/>
        <v>-37º -48' -7,726" S</v>
      </c>
      <c r="AN1256" s="43" t="str">
        <f t="shared" si="809"/>
        <v>122º 26' 22,218" W</v>
      </c>
      <c r="AO1256" s="43" t="str">
        <f t="shared" si="810"/>
        <v>10 S 549342 4184011</v>
      </c>
    </row>
    <row r="1257" spans="5:41" x14ac:dyDescent="0.25">
      <c r="E1257" s="53">
        <v>37.619929999999997</v>
      </c>
      <c r="F1257" s="53">
        <v>-122.398617</v>
      </c>
      <c r="G1257" s="52">
        <f t="shared" si="811"/>
        <v>-2.1362588665375042</v>
      </c>
      <c r="H1257" s="52">
        <f t="shared" si="812"/>
        <v>0.65659164286979022</v>
      </c>
      <c r="I1257" s="52">
        <f t="shared" si="813"/>
        <v>10</v>
      </c>
      <c r="J1257" s="52">
        <f t="shared" si="814"/>
        <v>-123</v>
      </c>
      <c r="K1257" s="52">
        <f t="shared" si="815"/>
        <v>1.0496113415521258E-2</v>
      </c>
      <c r="L1257" s="52">
        <f t="shared" si="816"/>
        <v>8.3135811536915964E-3</v>
      </c>
      <c r="M1257" s="52">
        <f t="shared" si="817"/>
        <v>8.3137726944388386E-3</v>
      </c>
      <c r="N1257" s="52">
        <f t="shared" si="818"/>
        <v>2.6633909682383106E-5</v>
      </c>
      <c r="O1257" s="52">
        <f t="shared" si="796"/>
        <v>6383552.3340366362</v>
      </c>
      <c r="P1257" s="52">
        <f t="shared" si="797"/>
        <v>1.4612649412079972E-7</v>
      </c>
      <c r="Q1257" s="52">
        <f t="shared" si="819"/>
        <v>0.96700086523722806</v>
      </c>
      <c r="R1257" s="52">
        <f t="shared" si="820"/>
        <v>0.60668333113422945</v>
      </c>
      <c r="S1257" s="52">
        <f t="shared" si="821"/>
        <v>1.1400920754884043</v>
      </c>
      <c r="T1257" s="52">
        <f t="shared" si="822"/>
        <v>1.0067398893998607</v>
      </c>
      <c r="U1257" s="52">
        <f t="shared" si="823"/>
        <v>1.80477480185921</v>
      </c>
      <c r="V1257" s="52">
        <f t="shared" si="829"/>
        <v>5.0546225567071803E-3</v>
      </c>
      <c r="W1257" s="52">
        <f t="shared" si="824"/>
        <v>4.2582015317955055E-5</v>
      </c>
      <c r="X1257" s="52">
        <f t="shared" si="825"/>
        <v>1.6740578955036711E-7</v>
      </c>
      <c r="Y1257" s="52">
        <f t="shared" si="798"/>
        <v>4163646.8150665238</v>
      </c>
      <c r="Z1257" s="38" t="str">
        <f t="shared" si="826"/>
        <v>S</v>
      </c>
      <c r="AA1257" s="38" t="str">
        <f t="shared" si="827"/>
        <v>S</v>
      </c>
      <c r="AB1257" s="38" t="str">
        <f t="shared" si="828"/>
        <v>U</v>
      </c>
      <c r="AC1257" s="50">
        <f t="shared" si="830"/>
        <v>553071.40567328117</v>
      </c>
      <c r="AD1257" s="50">
        <f t="shared" si="799"/>
        <v>4163816.8340476858</v>
      </c>
      <c r="AE1257" s="51">
        <f t="shared" si="800"/>
        <v>10</v>
      </c>
      <c r="AF1257" s="51" t="str">
        <f t="shared" si="801"/>
        <v>S</v>
      </c>
      <c r="AG1257" s="40">
        <f t="shared" si="802"/>
        <v>-122</v>
      </c>
      <c r="AH1257" s="41">
        <f t="shared" si="803"/>
        <v>-23</v>
      </c>
      <c r="AI1257" s="42">
        <f t="shared" si="804"/>
        <v>-55.021000000000001</v>
      </c>
      <c r="AJ1257" s="40">
        <f t="shared" si="805"/>
        <v>37</v>
      </c>
      <c r="AK1257" s="41">
        <f t="shared" si="806"/>
        <v>37</v>
      </c>
      <c r="AL1257" s="42">
        <f t="shared" si="807"/>
        <v>11.747999999999999</v>
      </c>
      <c r="AM1257" s="43" t="str">
        <f t="shared" si="808"/>
        <v>-37º -37' -11,748" S</v>
      </c>
      <c r="AN1257" s="43" t="str">
        <f t="shared" si="809"/>
        <v>122º 23' 55,021" W</v>
      </c>
      <c r="AO1257" s="43" t="str">
        <f t="shared" si="810"/>
        <v>10 S 553071 4163817</v>
      </c>
    </row>
    <row r="1258" spans="5:41" x14ac:dyDescent="0.25">
      <c r="E1258" s="53">
        <v>37.630265999999999</v>
      </c>
      <c r="F1258" s="53">
        <v>-122.402198</v>
      </c>
      <c r="G1258" s="52">
        <f t="shared" si="811"/>
        <v>-2.1363213667780183</v>
      </c>
      <c r="H1258" s="52">
        <f t="shared" si="812"/>
        <v>0.65677204010127643</v>
      </c>
      <c r="I1258" s="52">
        <f t="shared" si="813"/>
        <v>10</v>
      </c>
      <c r="J1258" s="52">
        <f t="shared" si="814"/>
        <v>-123</v>
      </c>
      <c r="K1258" s="52">
        <f t="shared" si="815"/>
        <v>1.0433613175007128E-2</v>
      </c>
      <c r="L1258" s="52">
        <f t="shared" si="816"/>
        <v>8.2629297944951871E-3</v>
      </c>
      <c r="M1258" s="52">
        <f t="shared" si="817"/>
        <v>8.2631178554883975E-3</v>
      </c>
      <c r="N1258" s="52">
        <f t="shared" si="818"/>
        <v>2.6320156867432054E-5</v>
      </c>
      <c r="O1258" s="52">
        <f t="shared" ref="O1258:O1321" si="831">($C$19/(1+$C$18*(COS(H1258))^2)^(1/2))*0.9996</f>
        <v>6383556.0708826017</v>
      </c>
      <c r="P1258" s="52">
        <f t="shared" ref="P1258:P1321" si="832">($C$18/2)*M1258^2*(COS(H1258))^2</f>
        <v>1.4431111708400764E-7</v>
      </c>
      <c r="Q1258" s="52">
        <f t="shared" si="819"/>
        <v>0.96709272301635452</v>
      </c>
      <c r="R1258" s="52">
        <f t="shared" si="820"/>
        <v>0.60657224966148682</v>
      </c>
      <c r="S1258" s="52">
        <f t="shared" si="821"/>
        <v>1.1403184016094536</v>
      </c>
      <c r="T1258" s="52">
        <f t="shared" si="822"/>
        <v>1.0068818636224619</v>
      </c>
      <c r="U1258" s="52">
        <f t="shared" si="823"/>
        <v>1.8049529225279128</v>
      </c>
      <c r="V1258" s="52">
        <f t="shared" si="829"/>
        <v>5.0546225567071803E-3</v>
      </c>
      <c r="W1258" s="52">
        <f t="shared" si="824"/>
        <v>4.2582015317955055E-5</v>
      </c>
      <c r="X1258" s="52">
        <f t="shared" si="825"/>
        <v>1.6740578955036711E-7</v>
      </c>
      <c r="Y1258" s="52">
        <f t="shared" ref="Y1258:Y1321" si="833">0.9996*$C$19*(H1258-(V1258*S1258)+(W1258*T1258)-(X1258*U1258))</f>
        <v>4164793.5425718674</v>
      </c>
      <c r="Z1258" s="38" t="str">
        <f t="shared" si="826"/>
        <v>S</v>
      </c>
      <c r="AA1258" s="38" t="str">
        <f t="shared" si="827"/>
        <v>S</v>
      </c>
      <c r="AB1258" s="38" t="str">
        <f t="shared" si="828"/>
        <v>U</v>
      </c>
      <c r="AC1258" s="50">
        <f t="shared" si="830"/>
        <v>552748.07868819928</v>
      </c>
      <c r="AD1258" s="50">
        <f t="shared" ref="AD1258:AD1321" si="834">IF($C$22="S",N1258*O1258*(1+P1258)+Y1258+10000000,N1258*O1258*(1+P1258)+Y1258)</f>
        <v>4164961.5587932714</v>
      </c>
      <c r="AE1258" s="51">
        <f t="shared" ref="AE1258:AE1321" si="835">I1258</f>
        <v>10</v>
      </c>
      <c r="AF1258" s="51" t="str">
        <f t="shared" ref="AF1258:AF1321" si="836">IF(E1258&lt;-16,Z1258,IF(E1258&lt;48,AA1258,IF(E1258&lt;84,AB1258,"MALO")))</f>
        <v>S</v>
      </c>
      <c r="AG1258" s="40">
        <f t="shared" ref="AG1258:AG1321" si="837">TRUNC(F1258,0)</f>
        <v>-122</v>
      </c>
      <c r="AH1258" s="41">
        <f t="shared" ref="AH1258:AH1321" si="838">TRUNC((F1258-AG1258)*60,0)</f>
        <v>-24</v>
      </c>
      <c r="AI1258" s="42">
        <f t="shared" ref="AI1258:AI1321" si="839">ROUND((((F1258-AG1258)*60)-AH1258)*60,3)</f>
        <v>-7.9130000000000003</v>
      </c>
      <c r="AJ1258" s="40">
        <f t="shared" ref="AJ1258:AJ1321" si="840">TRUNC(E1258,0)</f>
        <v>37</v>
      </c>
      <c r="AK1258" s="41">
        <f t="shared" ref="AK1258:AK1321" si="841">TRUNC((E1258-AJ1258)*60,0)</f>
        <v>37</v>
      </c>
      <c r="AL1258" s="42">
        <f t="shared" ref="AL1258:AL1321" si="842">ROUND((((E1258-AJ1258)*60)-AK1258)*60,3)</f>
        <v>48.957999999999998</v>
      </c>
      <c r="AM1258" s="43" t="str">
        <f t="shared" ref="AM1258:AM1321" si="843">CONCATENATE(-AJ1258,"º ",-AK1258,"' ",-AL1258,""" S")</f>
        <v>-37º -37' -48,958" S</v>
      </c>
      <c r="AN1258" s="43" t="str">
        <f t="shared" ref="AN1258:AN1321" si="844">CONCATENATE(-AG1258,"º ",-AH1258,"' ",-AI1258,""" W")</f>
        <v>122º 24' 7,913" W</v>
      </c>
      <c r="AO1258" s="43" t="str">
        <f t="shared" ref="AO1258:AO1321" si="845">CONCATENATE(AE1258," ",AF1258," ",ROUND(AC1258,0)," ",ROUND(AD1258,0))</f>
        <v>10 S 552748 4164962</v>
      </c>
    </row>
    <row r="1259" spans="5:41" x14ac:dyDescent="0.25">
      <c r="E1259" s="53">
        <v>37.624885999999996</v>
      </c>
      <c r="F1259" s="53">
        <v>-122.42419599999999</v>
      </c>
      <c r="G1259" s="52">
        <f t="shared" si="811"/>
        <v>-2.1367053043068718</v>
      </c>
      <c r="H1259" s="52">
        <f t="shared" si="812"/>
        <v>0.65667814138751912</v>
      </c>
      <c r="I1259" s="52">
        <f t="shared" si="813"/>
        <v>10</v>
      </c>
      <c r="J1259" s="52">
        <f t="shared" si="814"/>
        <v>-123</v>
      </c>
      <c r="K1259" s="52">
        <f t="shared" si="815"/>
        <v>1.0049675646153666E-2</v>
      </c>
      <c r="L1259" s="52">
        <f t="shared" si="816"/>
        <v>7.9594559168916189E-3</v>
      </c>
      <c r="M1259" s="52">
        <f t="shared" si="817"/>
        <v>7.9596240082547946E-3</v>
      </c>
      <c r="N1259" s="52">
        <f t="shared" si="818"/>
        <v>2.4417480612659581E-5</v>
      </c>
      <c r="O1259" s="52">
        <f t="shared" si="831"/>
        <v>6383554.1257686699</v>
      </c>
      <c r="P1259" s="52">
        <f t="shared" si="832"/>
        <v>1.3392445036323228E-7</v>
      </c>
      <c r="Q1259" s="52">
        <f t="shared" si="819"/>
        <v>0.967044925755847</v>
      </c>
      <c r="R1259" s="52">
        <f t="shared" si="820"/>
        <v>0.6066300846251631</v>
      </c>
      <c r="S1259" s="52">
        <f t="shared" si="821"/>
        <v>1.1402006042654427</v>
      </c>
      <c r="T1259" s="52">
        <f t="shared" si="822"/>
        <v>1.0068079743553728</v>
      </c>
      <c r="U1259" s="52">
        <f t="shared" si="823"/>
        <v>1.8048602273343777</v>
      </c>
      <c r="V1259" s="52">
        <f t="shared" si="829"/>
        <v>5.0546225567071803E-3</v>
      </c>
      <c r="W1259" s="52">
        <f t="shared" si="824"/>
        <v>4.2582015317955055E-5</v>
      </c>
      <c r="X1259" s="52">
        <f t="shared" si="825"/>
        <v>1.6740578955036711E-7</v>
      </c>
      <c r="Y1259" s="52">
        <f t="shared" si="833"/>
        <v>4164196.6582281915</v>
      </c>
      <c r="Z1259" s="38" t="str">
        <f t="shared" si="826"/>
        <v>S</v>
      </c>
      <c r="AA1259" s="38" t="str">
        <f t="shared" si="827"/>
        <v>S</v>
      </c>
      <c r="AB1259" s="38" t="str">
        <f t="shared" si="828"/>
        <v>U</v>
      </c>
      <c r="AC1259" s="50">
        <f t="shared" si="830"/>
        <v>550810.69294572691</v>
      </c>
      <c r="AD1259" s="50">
        <f t="shared" si="834"/>
        <v>4164352.5285581723</v>
      </c>
      <c r="AE1259" s="51">
        <f t="shared" si="835"/>
        <v>10</v>
      </c>
      <c r="AF1259" s="51" t="str">
        <f t="shared" si="836"/>
        <v>S</v>
      </c>
      <c r="AG1259" s="40">
        <f t="shared" si="837"/>
        <v>-122</v>
      </c>
      <c r="AH1259" s="41">
        <f t="shared" si="838"/>
        <v>-25</v>
      </c>
      <c r="AI1259" s="42">
        <f t="shared" si="839"/>
        <v>-27.106000000000002</v>
      </c>
      <c r="AJ1259" s="40">
        <f t="shared" si="840"/>
        <v>37</v>
      </c>
      <c r="AK1259" s="41">
        <f t="shared" si="841"/>
        <v>37</v>
      </c>
      <c r="AL1259" s="42">
        <f t="shared" si="842"/>
        <v>29.59</v>
      </c>
      <c r="AM1259" s="43" t="str">
        <f t="shared" si="843"/>
        <v>-37º -37' -29,59" S</v>
      </c>
      <c r="AN1259" s="43" t="str">
        <f t="shared" si="844"/>
        <v>122º 25' 27,106" W</v>
      </c>
      <c r="AO1259" s="43" t="str">
        <f t="shared" si="845"/>
        <v>10 S 550811 4164353</v>
      </c>
    </row>
    <row r="1260" spans="5:41" x14ac:dyDescent="0.25">
      <c r="E1260" s="53">
        <v>37.807754000000003</v>
      </c>
      <c r="F1260" s="53">
        <v>-122.433221</v>
      </c>
      <c r="G1260" s="52">
        <f t="shared" si="811"/>
        <v>-2.1368628202718645</v>
      </c>
      <c r="H1260" s="52">
        <f t="shared" si="812"/>
        <v>0.65986979008405622</v>
      </c>
      <c r="I1260" s="52">
        <f t="shared" si="813"/>
        <v>10</v>
      </c>
      <c r="J1260" s="52">
        <f t="shared" si="814"/>
        <v>-123</v>
      </c>
      <c r="K1260" s="52">
        <f t="shared" si="815"/>
        <v>9.8921596811609724E-3</v>
      </c>
      <c r="L1260" s="52">
        <f t="shared" si="816"/>
        <v>7.8153915004761584E-3</v>
      </c>
      <c r="M1260" s="52">
        <f t="shared" si="817"/>
        <v>7.8155506285758816E-3</v>
      </c>
      <c r="N1260" s="52">
        <f t="shared" si="818"/>
        <v>2.369730981155449E-5</v>
      </c>
      <c r="O1260" s="52">
        <f t="shared" si="831"/>
        <v>6383620.2953127241</v>
      </c>
      <c r="P1260" s="52">
        <f t="shared" si="832"/>
        <v>1.2848429315085242E-7</v>
      </c>
      <c r="Q1260" s="52">
        <f t="shared" si="819"/>
        <v>0.96865043746120094</v>
      </c>
      <c r="R1260" s="52">
        <f t="shared" si="820"/>
        <v>0.60464502655207564</v>
      </c>
      <c r="S1260" s="52">
        <f t="shared" si="821"/>
        <v>1.1441950088146566</v>
      </c>
      <c r="T1260" s="52">
        <f t="shared" si="822"/>
        <v>1.0093075132490115</v>
      </c>
      <c r="U1260" s="52">
        <f t="shared" si="823"/>
        <v>1.8079884569821967</v>
      </c>
      <c r="V1260" s="52">
        <f t="shared" si="829"/>
        <v>5.0546225567071803E-3</v>
      </c>
      <c r="W1260" s="52">
        <f t="shared" si="824"/>
        <v>4.2582015317955055E-5</v>
      </c>
      <c r="X1260" s="52">
        <f t="shared" si="825"/>
        <v>1.6740578955036711E-7</v>
      </c>
      <c r="Y1260" s="52">
        <f t="shared" si="833"/>
        <v>4184485.2628626828</v>
      </c>
      <c r="Z1260" s="38" t="str">
        <f t="shared" si="826"/>
        <v>S</v>
      </c>
      <c r="AA1260" s="38" t="str">
        <f t="shared" si="827"/>
        <v>S</v>
      </c>
      <c r="AB1260" s="38" t="str">
        <f t="shared" si="828"/>
        <v>U</v>
      </c>
      <c r="AC1260" s="50">
        <f t="shared" si="830"/>
        <v>549891.50974837947</v>
      </c>
      <c r="AD1260" s="50">
        <f t="shared" si="834"/>
        <v>4184636.5375099764</v>
      </c>
      <c r="AE1260" s="51">
        <f t="shared" si="835"/>
        <v>10</v>
      </c>
      <c r="AF1260" s="51" t="str">
        <f t="shared" si="836"/>
        <v>S</v>
      </c>
      <c r="AG1260" s="40">
        <f t="shared" si="837"/>
        <v>-122</v>
      </c>
      <c r="AH1260" s="41">
        <f t="shared" si="838"/>
        <v>-25</v>
      </c>
      <c r="AI1260" s="42">
        <f t="shared" si="839"/>
        <v>-59.595999999999997</v>
      </c>
      <c r="AJ1260" s="40">
        <f t="shared" si="840"/>
        <v>37</v>
      </c>
      <c r="AK1260" s="41">
        <f t="shared" si="841"/>
        <v>48</v>
      </c>
      <c r="AL1260" s="42">
        <f t="shared" si="842"/>
        <v>27.914000000000001</v>
      </c>
      <c r="AM1260" s="43" t="str">
        <f t="shared" si="843"/>
        <v>-37º -48' -27,914" S</v>
      </c>
      <c r="AN1260" s="43" t="str">
        <f t="shared" si="844"/>
        <v>122º 25' 59,596" W</v>
      </c>
      <c r="AO1260" s="43" t="str">
        <f t="shared" si="845"/>
        <v>10 S 549892 4184637</v>
      </c>
    </row>
    <row r="1261" spans="5:41" x14ac:dyDescent="0.25">
      <c r="E1261" s="53">
        <v>37.786284999999999</v>
      </c>
      <c r="F1261" s="53">
        <v>-122.391043</v>
      </c>
      <c r="G1261" s="52">
        <f t="shared" si="811"/>
        <v>-2.1361266752999581</v>
      </c>
      <c r="H1261" s="52">
        <f t="shared" si="812"/>
        <v>0.65949508534694545</v>
      </c>
      <c r="I1261" s="52">
        <f t="shared" si="813"/>
        <v>10</v>
      </c>
      <c r="J1261" s="52">
        <f t="shared" si="814"/>
        <v>-123</v>
      </c>
      <c r="K1261" s="52">
        <f t="shared" si="815"/>
        <v>1.06283046530673E-2</v>
      </c>
      <c r="L1261" s="52">
        <f t="shared" si="816"/>
        <v>8.399409125493246E-3</v>
      </c>
      <c r="M1261" s="52">
        <f t="shared" si="817"/>
        <v>8.3996066601658443E-3</v>
      </c>
      <c r="N1261" s="52">
        <f t="shared" si="818"/>
        <v>2.7350338640319549E-5</v>
      </c>
      <c r="O1261" s="52">
        <f t="shared" si="831"/>
        <v>6383612.5211251639</v>
      </c>
      <c r="P1261" s="52">
        <f t="shared" si="832"/>
        <v>1.4849136706085856E-7</v>
      </c>
      <c r="Q1261" s="52">
        <f t="shared" si="819"/>
        <v>0.96846399139062245</v>
      </c>
      <c r="R1261" s="52">
        <f t="shared" si="820"/>
        <v>0.60488012218181342</v>
      </c>
      <c r="S1261" s="52">
        <f t="shared" si="821"/>
        <v>1.1437270810422566</v>
      </c>
      <c r="T1261" s="52">
        <f t="shared" si="822"/>
        <v>1.0090153413271459</v>
      </c>
      <c r="U1261" s="52">
        <f t="shared" si="823"/>
        <v>1.8076235953972899</v>
      </c>
      <c r="V1261" s="52">
        <f t="shared" si="829"/>
        <v>5.0546225567071803E-3</v>
      </c>
      <c r="W1261" s="52">
        <f t="shared" si="824"/>
        <v>4.2582015317955055E-5</v>
      </c>
      <c r="X1261" s="52">
        <f t="shared" si="825"/>
        <v>1.6740578955036711E-7</v>
      </c>
      <c r="Y1261" s="52">
        <f t="shared" si="833"/>
        <v>4182103.3150555268</v>
      </c>
      <c r="Z1261" s="38" t="str">
        <f t="shared" si="826"/>
        <v>S</v>
      </c>
      <c r="AA1261" s="38" t="str">
        <f t="shared" si="827"/>
        <v>S</v>
      </c>
      <c r="AB1261" s="38" t="str">
        <f t="shared" si="828"/>
        <v>U</v>
      </c>
      <c r="AC1261" s="50">
        <f t="shared" si="830"/>
        <v>553619.83690238849</v>
      </c>
      <c r="AD1261" s="50">
        <f t="shared" si="834"/>
        <v>4182277.9090456539</v>
      </c>
      <c r="AE1261" s="51">
        <f t="shared" si="835"/>
        <v>10</v>
      </c>
      <c r="AF1261" s="51" t="str">
        <f t="shared" si="836"/>
        <v>S</v>
      </c>
      <c r="AG1261" s="40">
        <f t="shared" si="837"/>
        <v>-122</v>
      </c>
      <c r="AH1261" s="41">
        <f t="shared" si="838"/>
        <v>-23</v>
      </c>
      <c r="AI1261" s="42">
        <f t="shared" si="839"/>
        <v>-27.754999999999999</v>
      </c>
      <c r="AJ1261" s="40">
        <f t="shared" si="840"/>
        <v>37</v>
      </c>
      <c r="AK1261" s="41">
        <f t="shared" si="841"/>
        <v>47</v>
      </c>
      <c r="AL1261" s="42">
        <f t="shared" si="842"/>
        <v>10.625999999999999</v>
      </c>
      <c r="AM1261" s="43" t="str">
        <f t="shared" si="843"/>
        <v>-37º -47' -10,626" S</v>
      </c>
      <c r="AN1261" s="43" t="str">
        <f t="shared" si="844"/>
        <v>122º 23' 27,755" W</v>
      </c>
      <c r="AO1261" s="43" t="str">
        <f t="shared" si="845"/>
        <v>10 S 553620 4182278</v>
      </c>
    </row>
    <row r="1262" spans="5:41" x14ac:dyDescent="0.25">
      <c r="E1262" s="53">
        <v>37.784700999999998</v>
      </c>
      <c r="F1262" s="53">
        <v>-122.39314299999999</v>
      </c>
      <c r="G1262" s="52">
        <f t="shared" si="811"/>
        <v>-2.1361633272142502</v>
      </c>
      <c r="H1262" s="52">
        <f t="shared" si="812"/>
        <v>0.65946743933159391</v>
      </c>
      <c r="I1262" s="52">
        <f t="shared" si="813"/>
        <v>10</v>
      </c>
      <c r="J1262" s="52">
        <f t="shared" si="814"/>
        <v>-123</v>
      </c>
      <c r="K1262" s="52">
        <f t="shared" si="815"/>
        <v>1.059165273877527E-2</v>
      </c>
      <c r="L1262" s="52">
        <f t="shared" si="816"/>
        <v>8.3706240932540886E-3</v>
      </c>
      <c r="M1262" s="52">
        <f t="shared" si="817"/>
        <v>8.3708196039498309E-3</v>
      </c>
      <c r="N1262" s="52">
        <f t="shared" si="818"/>
        <v>2.7161636342198925E-5</v>
      </c>
      <c r="O1262" s="52">
        <f t="shared" si="831"/>
        <v>6383611.9475998236</v>
      </c>
      <c r="P1262" s="52">
        <f t="shared" si="832"/>
        <v>1.4748161651967415E-7</v>
      </c>
      <c r="Q1262" s="52">
        <f t="shared" si="819"/>
        <v>0.96845021370383999</v>
      </c>
      <c r="R1262" s="52">
        <f t="shared" si="820"/>
        <v>0.6048974462251403</v>
      </c>
      <c r="S1262" s="52">
        <f t="shared" si="821"/>
        <v>1.1436925461835139</v>
      </c>
      <c r="T1262" s="52">
        <f t="shared" si="822"/>
        <v>1.0089937711939205</v>
      </c>
      <c r="U1262" s="52">
        <f t="shared" si="823"/>
        <v>1.8075966504110139</v>
      </c>
      <c r="V1262" s="52">
        <f t="shared" si="829"/>
        <v>5.0546225567071803E-3</v>
      </c>
      <c r="W1262" s="52">
        <f t="shared" si="824"/>
        <v>4.2582015317955055E-5</v>
      </c>
      <c r="X1262" s="52">
        <f t="shared" si="825"/>
        <v>1.6740578955036711E-7</v>
      </c>
      <c r="Y1262" s="52">
        <f t="shared" si="833"/>
        <v>4181927.5733849341</v>
      </c>
      <c r="Z1262" s="38" t="str">
        <f t="shared" si="826"/>
        <v>S</v>
      </c>
      <c r="AA1262" s="38" t="str">
        <f t="shared" si="827"/>
        <v>S</v>
      </c>
      <c r="AB1262" s="38" t="str">
        <f t="shared" si="828"/>
        <v>U</v>
      </c>
      <c r="AC1262" s="50">
        <f t="shared" si="830"/>
        <v>553436.06666192261</v>
      </c>
      <c r="AD1262" s="50">
        <f t="shared" si="834"/>
        <v>4182100.9627567763</v>
      </c>
      <c r="AE1262" s="51">
        <f t="shared" si="835"/>
        <v>10</v>
      </c>
      <c r="AF1262" s="51" t="str">
        <f t="shared" si="836"/>
        <v>S</v>
      </c>
      <c r="AG1262" s="40">
        <f t="shared" si="837"/>
        <v>-122</v>
      </c>
      <c r="AH1262" s="41">
        <f t="shared" si="838"/>
        <v>-23</v>
      </c>
      <c r="AI1262" s="42">
        <f t="shared" si="839"/>
        <v>-35.314999999999998</v>
      </c>
      <c r="AJ1262" s="40">
        <f t="shared" si="840"/>
        <v>37</v>
      </c>
      <c r="AK1262" s="41">
        <f t="shared" si="841"/>
        <v>47</v>
      </c>
      <c r="AL1262" s="42">
        <f t="shared" si="842"/>
        <v>4.9240000000000004</v>
      </c>
      <c r="AM1262" s="43" t="str">
        <f t="shared" si="843"/>
        <v>-37º -47' -4,924" S</v>
      </c>
      <c r="AN1262" s="43" t="str">
        <f t="shared" si="844"/>
        <v>122º 23' 35,315" W</v>
      </c>
      <c r="AO1262" s="43" t="str">
        <f t="shared" si="845"/>
        <v>10 S 553436 4182101</v>
      </c>
    </row>
    <row r="1263" spans="5:41" x14ac:dyDescent="0.25">
      <c r="E1263" s="53">
        <v>37.733477000000001</v>
      </c>
      <c r="F1263" s="53">
        <v>-122.42846299999999</v>
      </c>
      <c r="G1263" s="52">
        <f t="shared" si="811"/>
        <v>-2.1367797775060544</v>
      </c>
      <c r="H1263" s="52">
        <f t="shared" si="812"/>
        <v>0.65857341187555241</v>
      </c>
      <c r="I1263" s="52">
        <f t="shared" si="813"/>
        <v>10</v>
      </c>
      <c r="J1263" s="52">
        <f t="shared" si="814"/>
        <v>-123</v>
      </c>
      <c r="K1263" s="52">
        <f t="shared" si="815"/>
        <v>9.9752024469710321E-3</v>
      </c>
      <c r="L1263" s="52">
        <f t="shared" si="816"/>
        <v>7.8889185493439488E-3</v>
      </c>
      <c r="M1263" s="52">
        <f t="shared" si="817"/>
        <v>7.8890822111649436E-3</v>
      </c>
      <c r="N1263" s="52">
        <f t="shared" si="818"/>
        <v>2.408075469229054E-5</v>
      </c>
      <c r="O1263" s="52">
        <f t="shared" si="831"/>
        <v>6383593.4052091148</v>
      </c>
      <c r="P1263" s="52">
        <f t="shared" si="832"/>
        <v>1.3117659326707874E-7</v>
      </c>
      <c r="Q1263" s="52">
        <f t="shared" si="819"/>
        <v>0.96800306980924311</v>
      </c>
      <c r="R1263" s="52">
        <f t="shared" si="820"/>
        <v>0.6054560827625175</v>
      </c>
      <c r="S1263" s="52">
        <f t="shared" si="821"/>
        <v>1.142574946780174</v>
      </c>
      <c r="T1263" s="52">
        <f t="shared" si="822"/>
        <v>1.0082952307757598</v>
      </c>
      <c r="U1263" s="52">
        <f t="shared" si="823"/>
        <v>1.8067234237569243</v>
      </c>
      <c r="V1263" s="52">
        <f t="shared" si="829"/>
        <v>5.0546225567071803E-3</v>
      </c>
      <c r="W1263" s="52">
        <f t="shared" si="824"/>
        <v>4.2582015317955055E-5</v>
      </c>
      <c r="X1263" s="52">
        <f t="shared" si="825"/>
        <v>1.6740578955036711E-7</v>
      </c>
      <c r="Y1263" s="52">
        <f t="shared" si="833"/>
        <v>4176244.3973145997</v>
      </c>
      <c r="Z1263" s="38" t="str">
        <f t="shared" si="826"/>
        <v>S</v>
      </c>
      <c r="AA1263" s="38" t="str">
        <f t="shared" si="827"/>
        <v>S</v>
      </c>
      <c r="AB1263" s="38" t="str">
        <f t="shared" si="828"/>
        <v>U</v>
      </c>
      <c r="AC1263" s="50">
        <f t="shared" si="830"/>
        <v>550360.69537839317</v>
      </c>
      <c r="AD1263" s="50">
        <f t="shared" si="834"/>
        <v>4176398.1190816103</v>
      </c>
      <c r="AE1263" s="51">
        <f t="shared" si="835"/>
        <v>10</v>
      </c>
      <c r="AF1263" s="51" t="str">
        <f t="shared" si="836"/>
        <v>S</v>
      </c>
      <c r="AG1263" s="40">
        <f t="shared" si="837"/>
        <v>-122</v>
      </c>
      <c r="AH1263" s="41">
        <f t="shared" si="838"/>
        <v>-25</v>
      </c>
      <c r="AI1263" s="42">
        <f t="shared" si="839"/>
        <v>-42.466999999999999</v>
      </c>
      <c r="AJ1263" s="40">
        <f t="shared" si="840"/>
        <v>37</v>
      </c>
      <c r="AK1263" s="41">
        <f t="shared" si="841"/>
        <v>44</v>
      </c>
      <c r="AL1263" s="42">
        <f t="shared" si="842"/>
        <v>0.51700000000000002</v>
      </c>
      <c r="AM1263" s="43" t="str">
        <f t="shared" si="843"/>
        <v>-37º -44' -0,517" S</v>
      </c>
      <c r="AN1263" s="43" t="str">
        <f t="shared" si="844"/>
        <v>122º 25' 42,467" W</v>
      </c>
      <c r="AO1263" s="43" t="str">
        <f t="shared" si="845"/>
        <v>10 S 550361 4176398</v>
      </c>
    </row>
    <row r="1264" spans="5:41" x14ac:dyDescent="0.25">
      <c r="E1264" s="53">
        <v>37.738770000000002</v>
      </c>
      <c r="F1264" s="53">
        <v>-122.43961400000001</v>
      </c>
      <c r="G1264" s="52">
        <f t="shared" si="811"/>
        <v>-2.1369743991709447</v>
      </c>
      <c r="H1264" s="52">
        <f t="shared" si="812"/>
        <v>0.65866579215286047</v>
      </c>
      <c r="I1264" s="52">
        <f t="shared" si="813"/>
        <v>10</v>
      </c>
      <c r="J1264" s="52">
        <f t="shared" si="814"/>
        <v>-123</v>
      </c>
      <c r="K1264" s="52">
        <f t="shared" si="815"/>
        <v>9.7805807820807722E-3</v>
      </c>
      <c r="L1264" s="52">
        <f t="shared" si="816"/>
        <v>7.7344534065576899E-3</v>
      </c>
      <c r="M1264" s="52">
        <f t="shared" si="817"/>
        <v>7.7346076416567235E-3</v>
      </c>
      <c r="N1264" s="52">
        <f t="shared" si="818"/>
        <v>2.3151351765005046E-5</v>
      </c>
      <c r="O1264" s="52">
        <f t="shared" si="831"/>
        <v>6383595.3207985125</v>
      </c>
      <c r="P1264" s="52">
        <f t="shared" si="832"/>
        <v>1.2607177347612994E-7</v>
      </c>
      <c r="Q1264" s="52">
        <f t="shared" si="819"/>
        <v>0.96804941679609258</v>
      </c>
      <c r="R1264" s="52">
        <f t="shared" si="820"/>
        <v>0.60539850207104062</v>
      </c>
      <c r="S1264" s="52">
        <f t="shared" si="821"/>
        <v>1.1426905005509067</v>
      </c>
      <c r="T1264" s="52">
        <f t="shared" si="822"/>
        <v>1.0083675009309403</v>
      </c>
      <c r="U1264" s="52">
        <f t="shared" si="823"/>
        <v>1.8068138228032831</v>
      </c>
      <c r="V1264" s="52">
        <f t="shared" si="829"/>
        <v>5.0546225567071803E-3</v>
      </c>
      <c r="W1264" s="52">
        <f t="shared" si="824"/>
        <v>4.2582015317955055E-5</v>
      </c>
      <c r="X1264" s="52">
        <f t="shared" si="825"/>
        <v>1.6740578955036711E-7</v>
      </c>
      <c r="Y1264" s="52">
        <f t="shared" si="833"/>
        <v>4176831.6402754448</v>
      </c>
      <c r="Z1264" s="38" t="str">
        <f t="shared" si="826"/>
        <v>S</v>
      </c>
      <c r="AA1264" s="38" t="str">
        <f t="shared" si="827"/>
        <v>S</v>
      </c>
      <c r="AB1264" s="38" t="str">
        <f t="shared" si="828"/>
        <v>U</v>
      </c>
      <c r="AC1264" s="50">
        <f t="shared" si="830"/>
        <v>549374.60722440691</v>
      </c>
      <c r="AD1264" s="50">
        <f t="shared" si="834"/>
        <v>4176979.4291548743</v>
      </c>
      <c r="AE1264" s="51">
        <f t="shared" si="835"/>
        <v>10</v>
      </c>
      <c r="AF1264" s="51" t="str">
        <f t="shared" si="836"/>
        <v>S</v>
      </c>
      <c r="AG1264" s="40">
        <f t="shared" si="837"/>
        <v>-122</v>
      </c>
      <c r="AH1264" s="41">
        <f t="shared" si="838"/>
        <v>-26</v>
      </c>
      <c r="AI1264" s="42">
        <f t="shared" si="839"/>
        <v>-22.61</v>
      </c>
      <c r="AJ1264" s="40">
        <f t="shared" si="840"/>
        <v>37</v>
      </c>
      <c r="AK1264" s="41">
        <f t="shared" si="841"/>
        <v>44</v>
      </c>
      <c r="AL1264" s="42">
        <f t="shared" si="842"/>
        <v>19.571999999999999</v>
      </c>
      <c r="AM1264" s="43" t="str">
        <f t="shared" si="843"/>
        <v>-37º -44' -19,572" S</v>
      </c>
      <c r="AN1264" s="43" t="str">
        <f t="shared" si="844"/>
        <v>122º 26' 22,61" W</v>
      </c>
      <c r="AO1264" s="43" t="str">
        <f t="shared" si="845"/>
        <v>10 S 549375 4176979</v>
      </c>
    </row>
    <row r="1265" spans="5:41" x14ac:dyDescent="0.25">
      <c r="E1265" s="53">
        <v>37.734890999999998</v>
      </c>
      <c r="F1265" s="53">
        <v>-122.4233</v>
      </c>
      <c r="G1265" s="52">
        <f t="shared" si="811"/>
        <v>-2.1366896661567742</v>
      </c>
      <c r="H1265" s="52">
        <f t="shared" si="812"/>
        <v>0.6585980908311756</v>
      </c>
      <c r="I1265" s="52">
        <f t="shared" si="813"/>
        <v>10</v>
      </c>
      <c r="J1265" s="52">
        <f t="shared" si="814"/>
        <v>-123</v>
      </c>
      <c r="K1265" s="52">
        <f t="shared" si="815"/>
        <v>1.0065313796251196E-2</v>
      </c>
      <c r="L1265" s="52">
        <f t="shared" si="816"/>
        <v>7.9600289634365797E-3</v>
      </c>
      <c r="M1265" s="52">
        <f t="shared" si="817"/>
        <v>7.9601970911088258E-3</v>
      </c>
      <c r="N1265" s="52">
        <f t="shared" si="818"/>
        <v>2.45181123277316E-5</v>
      </c>
      <c r="O1265" s="52">
        <f t="shared" si="831"/>
        <v>6383593.9169406462</v>
      </c>
      <c r="P1265" s="52">
        <f t="shared" si="832"/>
        <v>1.3354709268278761E-7</v>
      </c>
      <c r="Q1265" s="52">
        <f t="shared" si="819"/>
        <v>0.96801545442305115</v>
      </c>
      <c r="R1265" s="52">
        <f t="shared" si="820"/>
        <v>0.60544070359253399</v>
      </c>
      <c r="S1265" s="52">
        <f t="shared" si="821"/>
        <v>1.1426058180427012</v>
      </c>
      <c r="T1265" s="52">
        <f t="shared" si="822"/>
        <v>1.0083145394301594</v>
      </c>
      <c r="U1265" s="52">
        <f t="shared" si="823"/>
        <v>1.8067475772319845</v>
      </c>
      <c r="V1265" s="52">
        <f t="shared" si="829"/>
        <v>5.0546225567071803E-3</v>
      </c>
      <c r="W1265" s="52">
        <f t="shared" si="824"/>
        <v>4.2582015317955055E-5</v>
      </c>
      <c r="X1265" s="52">
        <f t="shared" si="825"/>
        <v>1.6740578955036711E-7</v>
      </c>
      <c r="Y1265" s="52">
        <f t="shared" si="833"/>
        <v>4176401.2764517101</v>
      </c>
      <c r="Z1265" s="38" t="str">
        <f t="shared" si="826"/>
        <v>S</v>
      </c>
      <c r="AA1265" s="38" t="str">
        <f t="shared" si="827"/>
        <v>S</v>
      </c>
      <c r="AB1265" s="38" t="str">
        <f t="shared" si="828"/>
        <v>U</v>
      </c>
      <c r="AC1265" s="50">
        <f t="shared" si="830"/>
        <v>550814.66799050127</v>
      </c>
      <c r="AD1265" s="50">
        <f t="shared" si="834"/>
        <v>4176557.7901453222</v>
      </c>
      <c r="AE1265" s="51">
        <f t="shared" si="835"/>
        <v>10</v>
      </c>
      <c r="AF1265" s="51" t="str">
        <f t="shared" si="836"/>
        <v>S</v>
      </c>
      <c r="AG1265" s="40">
        <f t="shared" si="837"/>
        <v>-122</v>
      </c>
      <c r="AH1265" s="41">
        <f t="shared" si="838"/>
        <v>-25</v>
      </c>
      <c r="AI1265" s="42">
        <f t="shared" si="839"/>
        <v>-23.88</v>
      </c>
      <c r="AJ1265" s="40">
        <f t="shared" si="840"/>
        <v>37</v>
      </c>
      <c r="AK1265" s="41">
        <f t="shared" si="841"/>
        <v>44</v>
      </c>
      <c r="AL1265" s="42">
        <f t="shared" si="842"/>
        <v>5.6079999999999997</v>
      </c>
      <c r="AM1265" s="43" t="str">
        <f t="shared" si="843"/>
        <v>-37º -44' -5,608" S</v>
      </c>
      <c r="AN1265" s="43" t="str">
        <f t="shared" si="844"/>
        <v>122º 25' 23,88" W</v>
      </c>
      <c r="AO1265" s="43" t="str">
        <f t="shared" si="845"/>
        <v>10 S 550815 4176558</v>
      </c>
    </row>
    <row r="1266" spans="5:41" x14ac:dyDescent="0.25">
      <c r="E1266" s="53">
        <v>37.628062</v>
      </c>
      <c r="F1266" s="53">
        <v>-122.410174</v>
      </c>
      <c r="G1266" s="52">
        <f t="shared" si="811"/>
        <v>-2.1364605742391571</v>
      </c>
      <c r="H1266" s="52">
        <f t="shared" si="812"/>
        <v>0.65673357304456248</v>
      </c>
      <c r="I1266" s="52">
        <f t="shared" si="813"/>
        <v>10</v>
      </c>
      <c r="J1266" s="52">
        <f t="shared" si="814"/>
        <v>-123</v>
      </c>
      <c r="K1266" s="52">
        <f t="shared" si="815"/>
        <v>1.0294405713868304E-2</v>
      </c>
      <c r="L1266" s="52">
        <f t="shared" si="816"/>
        <v>8.1529297384193965E-3</v>
      </c>
      <c r="M1266" s="52">
        <f t="shared" si="817"/>
        <v>8.1531103880863043E-3</v>
      </c>
      <c r="N1266" s="52">
        <f t="shared" si="818"/>
        <v>2.5621968455125099E-5</v>
      </c>
      <c r="O1266" s="52">
        <f t="shared" si="831"/>
        <v>6383555.2740248311</v>
      </c>
      <c r="P1266" s="52">
        <f t="shared" si="832"/>
        <v>1.4050257934504234E-7</v>
      </c>
      <c r="Q1266" s="52">
        <f t="shared" si="819"/>
        <v>0.96707314625534857</v>
      </c>
      <c r="R1266" s="52">
        <f t="shared" si="820"/>
        <v>0.60659594680795581</v>
      </c>
      <c r="S1266" s="52">
        <f t="shared" si="821"/>
        <v>1.1402701461722367</v>
      </c>
      <c r="T1266" s="52">
        <f t="shared" si="822"/>
        <v>1.0068515963311664</v>
      </c>
      <c r="U1266" s="52">
        <f t="shared" si="823"/>
        <v>1.8049149533797519</v>
      </c>
      <c r="V1266" s="52">
        <f t="shared" si="829"/>
        <v>5.0546225567071803E-3</v>
      </c>
      <c r="W1266" s="52">
        <f t="shared" si="824"/>
        <v>4.2582015317955055E-5</v>
      </c>
      <c r="X1266" s="52">
        <f t="shared" si="825"/>
        <v>1.6740578955036711E-7</v>
      </c>
      <c r="Y1266" s="52">
        <f t="shared" si="833"/>
        <v>4164549.0196260647</v>
      </c>
      <c r="Z1266" s="38" t="str">
        <f t="shared" si="826"/>
        <v>S</v>
      </c>
      <c r="AA1266" s="38" t="str">
        <f t="shared" si="827"/>
        <v>S</v>
      </c>
      <c r="AB1266" s="38" t="str">
        <f t="shared" si="828"/>
        <v>U</v>
      </c>
      <c r="AC1266" s="50">
        <f t="shared" si="830"/>
        <v>552045.83325509948</v>
      </c>
      <c r="AD1266" s="50">
        <f t="shared" si="834"/>
        <v>4164712.5789009077</v>
      </c>
      <c r="AE1266" s="51">
        <f t="shared" si="835"/>
        <v>10</v>
      </c>
      <c r="AF1266" s="51" t="str">
        <f t="shared" si="836"/>
        <v>S</v>
      </c>
      <c r="AG1266" s="40">
        <f t="shared" si="837"/>
        <v>-122</v>
      </c>
      <c r="AH1266" s="41">
        <f t="shared" si="838"/>
        <v>-24</v>
      </c>
      <c r="AI1266" s="42">
        <f t="shared" si="839"/>
        <v>-36.625999999999998</v>
      </c>
      <c r="AJ1266" s="40">
        <f t="shared" si="840"/>
        <v>37</v>
      </c>
      <c r="AK1266" s="41">
        <f t="shared" si="841"/>
        <v>37</v>
      </c>
      <c r="AL1266" s="42">
        <f t="shared" si="842"/>
        <v>41.023000000000003</v>
      </c>
      <c r="AM1266" s="43" t="str">
        <f t="shared" si="843"/>
        <v>-37º -37' -41,023" S</v>
      </c>
      <c r="AN1266" s="43" t="str">
        <f t="shared" si="844"/>
        <v>122º 24' 36,626" W</v>
      </c>
      <c r="AO1266" s="43" t="str">
        <f t="shared" si="845"/>
        <v>10 S 552046 4164713</v>
      </c>
    </row>
    <row r="1267" spans="5:41" x14ac:dyDescent="0.25">
      <c r="E1267" s="53">
        <v>37.746414000000001</v>
      </c>
      <c r="F1267" s="53">
        <v>-122.474625</v>
      </c>
      <c r="G1267" s="52">
        <f t="shared" ref="G1267:G1302" si="846">F1267*PI()/180</f>
        <v>-2.1375854563953602</v>
      </c>
      <c r="H1267" s="52">
        <f t="shared" ref="H1267:H1280" si="847">E1267*PI()/180</f>
        <v>0.65879920512088286</v>
      </c>
      <c r="I1267" s="52">
        <f t="shared" ref="I1267:I1302" si="848">TRUNC((F1267/6)+31)</f>
        <v>10</v>
      </c>
      <c r="J1267" s="52">
        <f t="shared" ref="J1267:J1302" si="849">6*I1267-183</f>
        <v>-123</v>
      </c>
      <c r="K1267" s="52">
        <f t="shared" ref="K1267:K1280" si="850">+G1267-((J1267*PI())/180)</f>
        <v>9.1695235576652045E-3</v>
      </c>
      <c r="L1267" s="52">
        <f t="shared" ref="L1267:L1280" si="851">COS(H1267)*SIN(K1267)</f>
        <v>7.2504964042678782E-3</v>
      </c>
      <c r="M1267" s="52">
        <f t="shared" ref="M1267:M1302" si="852">(1/2)*LN((1+L1267)/(1-L1267))</f>
        <v>7.250623460411193E-3</v>
      </c>
      <c r="N1267" s="52">
        <f t="shared" ref="N1267:N1280" si="853">ATAN((TAN(H1267))/COS(K1267))-H1267</f>
        <v>2.0350236048738424E-5</v>
      </c>
      <c r="O1267" s="52">
        <f t="shared" si="831"/>
        <v>6383598.0874030516</v>
      </c>
      <c r="P1267" s="52">
        <f t="shared" si="832"/>
        <v>1.1076493311184483E-7</v>
      </c>
      <c r="Q1267" s="52">
        <f t="shared" ref="Q1267:Q1280" si="854">SIN(2*H1267)</f>
        <v>0.9681162914728404</v>
      </c>
      <c r="R1267" s="52">
        <f t="shared" ref="R1267:R1280" si="855">+Q1267*(COS(H1267))^2</f>
        <v>0.60531528726626638</v>
      </c>
      <c r="S1267" s="52">
        <f t="shared" ref="S1267:S1280" si="856">H1267+(Q1267/2)</f>
        <v>1.142857350857303</v>
      </c>
      <c r="T1267" s="52">
        <f t="shared" ref="T1267:T1280" si="857">((3*S1267)+R1267)/4</f>
        <v>1.0084718349595438</v>
      </c>
      <c r="U1267" s="52">
        <f t="shared" ref="U1267:U1280" si="858">(5*T1267+R1267*(COS(H1267))^2)/3</f>
        <v>1.806944306106532</v>
      </c>
      <c r="V1267" s="52">
        <f t="shared" si="829"/>
        <v>5.0546225567071803E-3</v>
      </c>
      <c r="W1267" s="52">
        <f t="shared" ref="W1267:W1302" si="859">(5/3)*V1267^2</f>
        <v>4.2582015317955055E-5</v>
      </c>
      <c r="X1267" s="52">
        <f t="shared" ref="X1267:X1280" si="860">(35/27)*V1267^3</f>
        <v>1.6740578955036711E-7</v>
      </c>
      <c r="Y1267" s="52">
        <f t="shared" si="833"/>
        <v>4177679.7207839275</v>
      </c>
      <c r="Z1267" s="38" t="str">
        <f t="shared" ref="Z1267:Z1302" si="861">IF(E1267&lt;-72,"C",IF(E1267&lt;-64,"D",IF(E1267&lt;-56,"E",IF(E1267&lt;-48,"F",IF(E1267&lt;-40,"G",IF(E1267&lt;-32,"H",IF(E1267&lt;-24,"J",IF(E1267&lt;-16,"K",AA1267))))))))</f>
        <v>S</v>
      </c>
      <c r="AA1267" s="38" t="str">
        <f t="shared" ref="AA1267:AA1302" si="862">IF(E1267&lt;-8,"L",IF(E1267&lt;0,"M",IF(E1267&lt;8,"N",IF(E1267&lt;16,"P",IF(E1267&lt;24,"Q",IF(E1267&lt;32,"R",IF(E1267&lt;40,"S",IF(E1267&lt;48,"T","no"))))))))</f>
        <v>S</v>
      </c>
      <c r="AB1267" s="38" t="str">
        <f t="shared" ref="AB1267:AB1302" si="863">IF(E1267&lt;56,"U",IF(E1267&lt;64,"V",IF(E1267&lt;72,"W",IF(E1267&lt;84,"X","no"))))</f>
        <v>U</v>
      </c>
      <c r="AC1267" s="50">
        <f t="shared" si="830"/>
        <v>546285.06776328129</v>
      </c>
      <c r="AD1267" s="50">
        <f t="shared" si="834"/>
        <v>4177809.6285262355</v>
      </c>
      <c r="AE1267" s="51">
        <f t="shared" si="835"/>
        <v>10</v>
      </c>
      <c r="AF1267" s="51" t="str">
        <f t="shared" si="836"/>
        <v>S</v>
      </c>
      <c r="AG1267" s="40">
        <f t="shared" si="837"/>
        <v>-122</v>
      </c>
      <c r="AH1267" s="41">
        <f t="shared" si="838"/>
        <v>-28</v>
      </c>
      <c r="AI1267" s="42">
        <f t="shared" si="839"/>
        <v>-28.65</v>
      </c>
      <c r="AJ1267" s="40">
        <f t="shared" si="840"/>
        <v>37</v>
      </c>
      <c r="AK1267" s="41">
        <f t="shared" si="841"/>
        <v>44</v>
      </c>
      <c r="AL1267" s="42">
        <f t="shared" si="842"/>
        <v>47.09</v>
      </c>
      <c r="AM1267" s="43" t="str">
        <f t="shared" si="843"/>
        <v>-37º -44' -47,09" S</v>
      </c>
      <c r="AN1267" s="43" t="str">
        <f t="shared" si="844"/>
        <v>122º 28' 28,65" W</v>
      </c>
      <c r="AO1267" s="43" t="str">
        <f t="shared" si="845"/>
        <v>10 S 546285 4177810</v>
      </c>
    </row>
    <row r="1268" spans="5:41" x14ac:dyDescent="0.25">
      <c r="E1268" s="53">
        <v>37.741346999999998</v>
      </c>
      <c r="F1268" s="53">
        <v>-122.474718</v>
      </c>
      <c r="G1268" s="52">
        <f t="shared" si="846"/>
        <v>-2.1375870795515644</v>
      </c>
      <c r="H1268" s="52">
        <f t="shared" si="847"/>
        <v>0.65871076928768424</v>
      </c>
      <c r="I1268" s="52">
        <f t="shared" si="848"/>
        <v>10</v>
      </c>
      <c r="J1268" s="52">
        <f t="shared" si="849"/>
        <v>-123</v>
      </c>
      <c r="K1268" s="52">
        <f t="shared" si="850"/>
        <v>9.1679004014610932E-3</v>
      </c>
      <c r="L1268" s="52">
        <f t="shared" si="851"/>
        <v>7.2497092758727726E-3</v>
      </c>
      <c r="M1268" s="52">
        <f t="shared" si="852"/>
        <v>7.2498362906392713E-3</v>
      </c>
      <c r="N1268" s="52">
        <f t="shared" si="853"/>
        <v>2.0342100636838722E-5</v>
      </c>
      <c r="O1268" s="52">
        <f t="shared" si="831"/>
        <v>6383596.2534742812</v>
      </c>
      <c r="P1268" s="52">
        <f t="shared" si="832"/>
        <v>1.1075604735879013E-7</v>
      </c>
      <c r="Q1268" s="52">
        <f t="shared" si="854"/>
        <v>0.96807196976708909</v>
      </c>
      <c r="R1268" s="52">
        <f t="shared" si="855"/>
        <v>0.60537045581152749</v>
      </c>
      <c r="S1268" s="52">
        <f t="shared" si="856"/>
        <v>1.1427467541712288</v>
      </c>
      <c r="T1268" s="52">
        <f t="shared" si="857"/>
        <v>1.0084026795813035</v>
      </c>
      <c r="U1268" s="52">
        <f t="shared" si="858"/>
        <v>1.80685782130275</v>
      </c>
      <c r="V1268" s="52">
        <f t="shared" si="829"/>
        <v>5.0546225567071803E-3</v>
      </c>
      <c r="W1268" s="52">
        <f t="shared" si="859"/>
        <v>4.2582015317955055E-5</v>
      </c>
      <c r="X1268" s="52">
        <f t="shared" si="860"/>
        <v>1.6740578955036711E-7</v>
      </c>
      <c r="Y1268" s="52">
        <f t="shared" si="833"/>
        <v>4177117.5511242892</v>
      </c>
      <c r="Z1268" s="38" t="str">
        <f t="shared" si="861"/>
        <v>S</v>
      </c>
      <c r="AA1268" s="38" t="str">
        <f t="shared" si="862"/>
        <v>S</v>
      </c>
      <c r="AB1268" s="38" t="str">
        <f t="shared" si="863"/>
        <v>U</v>
      </c>
      <c r="AC1268" s="50">
        <f t="shared" si="830"/>
        <v>546280.02949182433</v>
      </c>
      <c r="AD1268" s="50">
        <f t="shared" si="834"/>
        <v>4177247.4068960845</v>
      </c>
      <c r="AE1268" s="51">
        <f t="shared" si="835"/>
        <v>10</v>
      </c>
      <c r="AF1268" s="51" t="str">
        <f t="shared" si="836"/>
        <v>S</v>
      </c>
      <c r="AG1268" s="40">
        <f t="shared" si="837"/>
        <v>-122</v>
      </c>
      <c r="AH1268" s="41">
        <f t="shared" si="838"/>
        <v>-28</v>
      </c>
      <c r="AI1268" s="42">
        <f t="shared" si="839"/>
        <v>-28.984999999999999</v>
      </c>
      <c r="AJ1268" s="40">
        <f t="shared" si="840"/>
        <v>37</v>
      </c>
      <c r="AK1268" s="41">
        <f t="shared" si="841"/>
        <v>44</v>
      </c>
      <c r="AL1268" s="42">
        <f t="shared" si="842"/>
        <v>28.849</v>
      </c>
      <c r="AM1268" s="43" t="str">
        <f t="shared" si="843"/>
        <v>-37º -44' -28,849" S</v>
      </c>
      <c r="AN1268" s="43" t="str">
        <f t="shared" si="844"/>
        <v>122º 28' 28,985" W</v>
      </c>
      <c r="AO1268" s="43" t="str">
        <f t="shared" si="845"/>
        <v>10 S 546280 4177247</v>
      </c>
    </row>
    <row r="1269" spans="5:41" x14ac:dyDescent="0.25">
      <c r="E1269" s="53">
        <v>37.661763000000001</v>
      </c>
      <c r="F1269" s="53">
        <v>-122.467518</v>
      </c>
      <c r="G1269" s="52">
        <f t="shared" si="846"/>
        <v>-2.1374614158454208</v>
      </c>
      <c r="H1269" s="52">
        <f t="shared" si="847"/>
        <v>0.65732176645577711</v>
      </c>
      <c r="I1269" s="52">
        <f t="shared" si="848"/>
        <v>10</v>
      </c>
      <c r="J1269" s="52">
        <f t="shared" si="849"/>
        <v>-123</v>
      </c>
      <c r="K1269" s="52">
        <f t="shared" si="850"/>
        <v>9.2935641076046238E-3</v>
      </c>
      <c r="L1269" s="52">
        <f t="shared" si="851"/>
        <v>7.3569718772574996E-3</v>
      </c>
      <c r="M1269" s="52">
        <f t="shared" si="852"/>
        <v>7.3571046136886864E-3</v>
      </c>
      <c r="N1269" s="52">
        <f t="shared" si="853"/>
        <v>2.0888472706870331E-5</v>
      </c>
      <c r="O1269" s="52">
        <f t="shared" si="831"/>
        <v>6383567.4604379041</v>
      </c>
      <c r="P1269" s="52">
        <f t="shared" si="832"/>
        <v>1.1430294817626173E-7</v>
      </c>
      <c r="Q1269" s="52">
        <f t="shared" si="854"/>
        <v>0.96737186580867784</v>
      </c>
      <c r="R1269" s="52">
        <f t="shared" si="855"/>
        <v>0.6062329670669927</v>
      </c>
      <c r="S1269" s="52">
        <f t="shared" si="856"/>
        <v>1.1410076993601161</v>
      </c>
      <c r="T1269" s="52">
        <f t="shared" si="857"/>
        <v>1.0073140162868353</v>
      </c>
      <c r="U1269" s="52">
        <f t="shared" si="858"/>
        <v>1.8054947955757779</v>
      </c>
      <c r="V1269" s="52">
        <f t="shared" si="829"/>
        <v>5.0546225567071803E-3</v>
      </c>
      <c r="W1269" s="52">
        <f t="shared" si="859"/>
        <v>4.2582015317955055E-5</v>
      </c>
      <c r="X1269" s="52">
        <f t="shared" si="860"/>
        <v>1.6740578955036711E-7</v>
      </c>
      <c r="Y1269" s="52">
        <f t="shared" si="833"/>
        <v>4168287.9896123768</v>
      </c>
      <c r="Z1269" s="38" t="str">
        <f t="shared" si="861"/>
        <v>S</v>
      </c>
      <c r="AA1269" s="38" t="str">
        <f t="shared" si="862"/>
        <v>S</v>
      </c>
      <c r="AB1269" s="38" t="str">
        <f t="shared" si="863"/>
        <v>U</v>
      </c>
      <c r="AC1269" s="50">
        <f t="shared" si="830"/>
        <v>546964.57540437707</v>
      </c>
      <c r="AD1269" s="50">
        <f t="shared" si="834"/>
        <v>4168421.3326022881</v>
      </c>
      <c r="AE1269" s="51">
        <f t="shared" si="835"/>
        <v>10</v>
      </c>
      <c r="AF1269" s="51" t="str">
        <f t="shared" si="836"/>
        <v>S</v>
      </c>
      <c r="AG1269" s="40">
        <f t="shared" si="837"/>
        <v>-122</v>
      </c>
      <c r="AH1269" s="41">
        <f t="shared" si="838"/>
        <v>-28</v>
      </c>
      <c r="AI1269" s="42">
        <f t="shared" si="839"/>
        <v>-3.0649999999999999</v>
      </c>
      <c r="AJ1269" s="40">
        <f t="shared" si="840"/>
        <v>37</v>
      </c>
      <c r="AK1269" s="41">
        <f t="shared" si="841"/>
        <v>39</v>
      </c>
      <c r="AL1269" s="42">
        <f t="shared" si="842"/>
        <v>42.347000000000001</v>
      </c>
      <c r="AM1269" s="43" t="str">
        <f t="shared" si="843"/>
        <v>-37º -39' -42,347" S</v>
      </c>
      <c r="AN1269" s="43" t="str">
        <f t="shared" si="844"/>
        <v>122º 28' 3,065" W</v>
      </c>
      <c r="AO1269" s="43" t="str">
        <f t="shared" si="845"/>
        <v>10 S 546965 4168421</v>
      </c>
    </row>
    <row r="1270" spans="5:41" x14ac:dyDescent="0.25">
      <c r="E1270" s="53">
        <v>37.787728999999999</v>
      </c>
      <c r="F1270" s="53">
        <v>-122.407753</v>
      </c>
      <c r="G1270" s="52">
        <f t="shared" si="846"/>
        <v>-2.1364183198179663</v>
      </c>
      <c r="H1270" s="52">
        <f t="shared" si="847"/>
        <v>0.65952028790134432</v>
      </c>
      <c r="I1270" s="52">
        <f t="shared" si="848"/>
        <v>10</v>
      </c>
      <c r="J1270" s="52">
        <f t="shared" si="849"/>
        <v>-123</v>
      </c>
      <c r="K1270" s="52">
        <f t="shared" si="850"/>
        <v>1.0336660135059184E-2</v>
      </c>
      <c r="L1270" s="52">
        <f t="shared" si="851"/>
        <v>8.1687750113051145E-3</v>
      </c>
      <c r="M1270" s="52">
        <f t="shared" si="852"/>
        <v>8.1689567163300177E-3</v>
      </c>
      <c r="N1270" s="52">
        <f t="shared" si="853"/>
        <v>2.5870225566215765E-5</v>
      </c>
      <c r="O1270" s="52">
        <f t="shared" si="831"/>
        <v>6383613.0439673765</v>
      </c>
      <c r="P1270" s="52">
        <f t="shared" si="832"/>
        <v>1.4044281466337013E-7</v>
      </c>
      <c r="Q1270" s="52">
        <f t="shared" si="854"/>
        <v>0.96847654877273315</v>
      </c>
      <c r="R1270" s="52">
        <f t="shared" si="855"/>
        <v>0.60486432672846135</v>
      </c>
      <c r="S1270" s="52">
        <f t="shared" si="856"/>
        <v>1.1437585622877109</v>
      </c>
      <c r="T1270" s="52">
        <f t="shared" si="857"/>
        <v>1.0090350033978985</v>
      </c>
      <c r="U1270" s="52">
        <f t="shared" si="858"/>
        <v>1.8076481558631008</v>
      </c>
      <c r="V1270" s="52">
        <f t="shared" si="829"/>
        <v>5.0546225567071803E-3</v>
      </c>
      <c r="W1270" s="52">
        <f t="shared" si="859"/>
        <v>4.2582015317955055E-5</v>
      </c>
      <c r="X1270" s="52">
        <f t="shared" si="860"/>
        <v>1.6740578955036711E-7</v>
      </c>
      <c r="Y1270" s="52">
        <f t="shared" si="833"/>
        <v>4182263.5240439819</v>
      </c>
      <c r="Z1270" s="38" t="str">
        <f t="shared" si="861"/>
        <v>S</v>
      </c>
      <c r="AA1270" s="38" t="str">
        <f t="shared" si="862"/>
        <v>S</v>
      </c>
      <c r="AB1270" s="38" t="str">
        <f t="shared" si="863"/>
        <v>U</v>
      </c>
      <c r="AC1270" s="50">
        <f t="shared" si="830"/>
        <v>552147.46109121456</v>
      </c>
      <c r="AD1270" s="50">
        <f t="shared" si="834"/>
        <v>4182428.6695765504</v>
      </c>
      <c r="AE1270" s="51">
        <f t="shared" si="835"/>
        <v>10</v>
      </c>
      <c r="AF1270" s="51" t="str">
        <f t="shared" si="836"/>
        <v>S</v>
      </c>
      <c r="AG1270" s="40">
        <f t="shared" si="837"/>
        <v>-122</v>
      </c>
      <c r="AH1270" s="41">
        <f t="shared" si="838"/>
        <v>-24</v>
      </c>
      <c r="AI1270" s="42">
        <f t="shared" si="839"/>
        <v>-27.911000000000001</v>
      </c>
      <c r="AJ1270" s="40">
        <f t="shared" si="840"/>
        <v>37</v>
      </c>
      <c r="AK1270" s="41">
        <f t="shared" si="841"/>
        <v>47</v>
      </c>
      <c r="AL1270" s="42">
        <f t="shared" si="842"/>
        <v>15.824</v>
      </c>
      <c r="AM1270" s="43" t="str">
        <f t="shared" si="843"/>
        <v>-37º -47' -15,824" S</v>
      </c>
      <c r="AN1270" s="43" t="str">
        <f t="shared" si="844"/>
        <v>122º 24' 27,911" W</v>
      </c>
      <c r="AO1270" s="43" t="str">
        <f t="shared" si="845"/>
        <v>10 S 552147 4182429</v>
      </c>
    </row>
    <row r="1271" spans="5:41" x14ac:dyDescent="0.25">
      <c r="E1271" s="53">
        <v>37.784714999999998</v>
      </c>
      <c r="F1271" s="53">
        <v>-122.39313</v>
      </c>
      <c r="G1271" s="52">
        <f t="shared" si="846"/>
        <v>-2.1361631003214474</v>
      </c>
      <c r="H1271" s="52">
        <f t="shared" si="847"/>
        <v>0.65946768367768915</v>
      </c>
      <c r="I1271" s="52">
        <f t="shared" si="848"/>
        <v>10</v>
      </c>
      <c r="J1271" s="52">
        <f t="shared" si="849"/>
        <v>-123</v>
      </c>
      <c r="K1271" s="52">
        <f t="shared" si="850"/>
        <v>1.0591879631578038E-2</v>
      </c>
      <c r="L1271" s="52">
        <f t="shared" si="851"/>
        <v>8.3708018151276882E-3</v>
      </c>
      <c r="M1271" s="52">
        <f t="shared" si="852"/>
        <v>8.3709973382770017E-3</v>
      </c>
      <c r="N1271" s="52">
        <f t="shared" si="853"/>
        <v>2.7162803505009769E-5</v>
      </c>
      <c r="O1271" s="52">
        <f t="shared" si="831"/>
        <v>6383611.9526688233</v>
      </c>
      <c r="P1271" s="52">
        <f t="shared" si="832"/>
        <v>1.4748782354752209E-7</v>
      </c>
      <c r="Q1271" s="52">
        <f t="shared" si="854"/>
        <v>0.96845033548929271</v>
      </c>
      <c r="R1271" s="52">
        <f t="shared" si="855"/>
        <v>0.60489729312154339</v>
      </c>
      <c r="S1271" s="52">
        <f t="shared" si="856"/>
        <v>1.1436928514223355</v>
      </c>
      <c r="T1271" s="52">
        <f t="shared" si="857"/>
        <v>1.0089939618471375</v>
      </c>
      <c r="U1271" s="52">
        <f t="shared" si="858"/>
        <v>1.8075968885763229</v>
      </c>
      <c r="V1271" s="52">
        <f t="shared" si="829"/>
        <v>5.0546225567071803E-3</v>
      </c>
      <c r="W1271" s="52">
        <f t="shared" si="859"/>
        <v>4.2582015317955055E-5</v>
      </c>
      <c r="X1271" s="52">
        <f t="shared" si="860"/>
        <v>1.6740578955036711E-7</v>
      </c>
      <c r="Y1271" s="52">
        <f t="shared" si="833"/>
        <v>4181929.1266570678</v>
      </c>
      <c r="Z1271" s="38" t="str">
        <f t="shared" si="861"/>
        <v>S</v>
      </c>
      <c r="AA1271" s="38" t="str">
        <f t="shared" si="862"/>
        <v>S</v>
      </c>
      <c r="AB1271" s="38" t="str">
        <f t="shared" si="863"/>
        <v>U</v>
      </c>
      <c r="AC1271" s="50">
        <f t="shared" si="830"/>
        <v>553437.20129149605</v>
      </c>
      <c r="AD1271" s="50">
        <f t="shared" si="834"/>
        <v>4182102.5234797643</v>
      </c>
      <c r="AE1271" s="51">
        <f t="shared" si="835"/>
        <v>10</v>
      </c>
      <c r="AF1271" s="51" t="str">
        <f t="shared" si="836"/>
        <v>S</v>
      </c>
      <c r="AG1271" s="40">
        <f t="shared" si="837"/>
        <v>-122</v>
      </c>
      <c r="AH1271" s="41">
        <f t="shared" si="838"/>
        <v>-23</v>
      </c>
      <c r="AI1271" s="42">
        <f t="shared" si="839"/>
        <v>-35.268000000000001</v>
      </c>
      <c r="AJ1271" s="40">
        <f t="shared" si="840"/>
        <v>37</v>
      </c>
      <c r="AK1271" s="41">
        <f t="shared" si="841"/>
        <v>47</v>
      </c>
      <c r="AL1271" s="42">
        <f t="shared" si="842"/>
        <v>4.9740000000000002</v>
      </c>
      <c r="AM1271" s="43" t="str">
        <f t="shared" si="843"/>
        <v>-37º -47' -4,974" S</v>
      </c>
      <c r="AN1271" s="43" t="str">
        <f t="shared" si="844"/>
        <v>122º 23' 35,268" W</v>
      </c>
      <c r="AO1271" s="43" t="str">
        <f t="shared" si="845"/>
        <v>10 S 553437 4182103</v>
      </c>
    </row>
    <row r="1272" spans="5:41" x14ac:dyDescent="0.25">
      <c r="E1272" s="53">
        <v>37.786287000000002</v>
      </c>
      <c r="F1272" s="53">
        <v>-122.391583</v>
      </c>
      <c r="G1272" s="52">
        <f t="shared" si="846"/>
        <v>-2.1361361000779189</v>
      </c>
      <c r="H1272" s="52">
        <f t="shared" si="847"/>
        <v>0.65949512025353063</v>
      </c>
      <c r="I1272" s="52">
        <f t="shared" si="848"/>
        <v>10</v>
      </c>
      <c r="J1272" s="52">
        <f t="shared" si="849"/>
        <v>-123</v>
      </c>
      <c r="K1272" s="52">
        <f t="shared" si="850"/>
        <v>1.0618879875106568E-2</v>
      </c>
      <c r="L1272" s="52">
        <f t="shared" si="851"/>
        <v>8.3919609006273006E-3</v>
      </c>
      <c r="M1272" s="52">
        <f t="shared" si="852"/>
        <v>8.3921579102558472E-3</v>
      </c>
      <c r="N1272" s="52">
        <f t="shared" si="853"/>
        <v>2.7301852897121393E-5</v>
      </c>
      <c r="O1272" s="52">
        <f t="shared" si="831"/>
        <v>6383612.5218493184</v>
      </c>
      <c r="P1272" s="52">
        <f t="shared" si="832"/>
        <v>1.4822811227657813E-7</v>
      </c>
      <c r="Q1272" s="52">
        <f t="shared" si="854"/>
        <v>0.9684640087848202</v>
      </c>
      <c r="R1272" s="52">
        <f t="shared" si="855"/>
        <v>0.6048801003061528</v>
      </c>
      <c r="S1272" s="52">
        <f t="shared" si="856"/>
        <v>1.1437271246459408</v>
      </c>
      <c r="T1272" s="52">
        <f t="shared" si="857"/>
        <v>1.0090153685609939</v>
      </c>
      <c r="U1272" s="52">
        <f t="shared" si="858"/>
        <v>1.8076236294165471</v>
      </c>
      <c r="V1272" s="52">
        <f t="shared" si="829"/>
        <v>5.0546225567071803E-3</v>
      </c>
      <c r="W1272" s="52">
        <f t="shared" si="859"/>
        <v>4.2582015317955055E-5</v>
      </c>
      <c r="X1272" s="52">
        <f t="shared" si="860"/>
        <v>1.6740578955036711E-7</v>
      </c>
      <c r="Y1272" s="52">
        <f t="shared" si="833"/>
        <v>4182103.5369516066</v>
      </c>
      <c r="Z1272" s="38" t="str">
        <f t="shared" si="861"/>
        <v>S</v>
      </c>
      <c r="AA1272" s="38" t="str">
        <f t="shared" si="862"/>
        <v>S</v>
      </c>
      <c r="AB1272" s="38" t="str">
        <f t="shared" si="863"/>
        <v>U</v>
      </c>
      <c r="AC1272" s="50">
        <f t="shared" si="830"/>
        <v>553572.28696821886</v>
      </c>
      <c r="AD1272" s="50">
        <f t="shared" si="834"/>
        <v>4182277.821427464</v>
      </c>
      <c r="AE1272" s="51">
        <f t="shared" si="835"/>
        <v>10</v>
      </c>
      <c r="AF1272" s="51" t="str">
        <f t="shared" si="836"/>
        <v>S</v>
      </c>
      <c r="AG1272" s="40">
        <f t="shared" si="837"/>
        <v>-122</v>
      </c>
      <c r="AH1272" s="41">
        <f t="shared" si="838"/>
        <v>-23</v>
      </c>
      <c r="AI1272" s="42">
        <f t="shared" si="839"/>
        <v>-29.699000000000002</v>
      </c>
      <c r="AJ1272" s="40">
        <f t="shared" si="840"/>
        <v>37</v>
      </c>
      <c r="AK1272" s="41">
        <f t="shared" si="841"/>
        <v>47</v>
      </c>
      <c r="AL1272" s="42">
        <f t="shared" si="842"/>
        <v>10.632999999999999</v>
      </c>
      <c r="AM1272" s="43" t="str">
        <f t="shared" si="843"/>
        <v>-37º -47' -10,633" S</v>
      </c>
      <c r="AN1272" s="43" t="str">
        <f t="shared" si="844"/>
        <v>122º 23' 29,699" W</v>
      </c>
      <c r="AO1272" s="43" t="str">
        <f t="shared" si="845"/>
        <v>10 S 553572 4182278</v>
      </c>
    </row>
    <row r="1273" spans="5:41" x14ac:dyDescent="0.25">
      <c r="E1273" s="53">
        <v>37.715712000000003</v>
      </c>
      <c r="F1273" s="53">
        <v>-122.44655</v>
      </c>
      <c r="G1273" s="52">
        <f t="shared" si="846"/>
        <v>-2.1370954552078629</v>
      </c>
      <c r="H1273" s="52">
        <f t="shared" si="847"/>
        <v>0.65826335413393566</v>
      </c>
      <c r="I1273" s="52">
        <f t="shared" si="848"/>
        <v>10</v>
      </c>
      <c r="J1273" s="52">
        <f t="shared" si="849"/>
        <v>-123</v>
      </c>
      <c r="K1273" s="52">
        <f t="shared" si="850"/>
        <v>9.6595247451625177E-3</v>
      </c>
      <c r="L1273" s="52">
        <f t="shared" si="851"/>
        <v>7.6411043092905629E-3</v>
      </c>
      <c r="M1273" s="52">
        <f t="shared" si="852"/>
        <v>7.6412530268824708E-3</v>
      </c>
      <c r="N1273" s="52">
        <f t="shared" si="853"/>
        <v>2.2577074190510693E-5</v>
      </c>
      <c r="O1273" s="52">
        <f t="shared" si="831"/>
        <v>6383586.9765624516</v>
      </c>
      <c r="P1273" s="52">
        <f t="shared" si="832"/>
        <v>1.2312347917654147E-7</v>
      </c>
      <c r="Q1273" s="52">
        <f t="shared" si="854"/>
        <v>0.96784727294189044</v>
      </c>
      <c r="R1273" s="52">
        <f t="shared" si="855"/>
        <v>0.60564909988472282</v>
      </c>
      <c r="S1273" s="52">
        <f t="shared" si="856"/>
        <v>1.1421869906048809</v>
      </c>
      <c r="T1273" s="52">
        <f t="shared" si="857"/>
        <v>1.0080525179248414</v>
      </c>
      <c r="U1273" s="52">
        <f t="shared" si="858"/>
        <v>1.806419732088214</v>
      </c>
      <c r="V1273" s="52">
        <f t="shared" si="829"/>
        <v>5.0546225567071803E-3</v>
      </c>
      <c r="W1273" s="52">
        <f t="shared" si="859"/>
        <v>4.2582015317955055E-5</v>
      </c>
      <c r="X1273" s="52">
        <f t="shared" si="860"/>
        <v>1.6740578955036711E-7</v>
      </c>
      <c r="Y1273" s="52">
        <f t="shared" si="833"/>
        <v>4174273.4260800998</v>
      </c>
      <c r="Z1273" s="38" t="str">
        <f t="shared" si="861"/>
        <v>S</v>
      </c>
      <c r="AA1273" s="38" t="str">
        <f t="shared" si="862"/>
        <v>S</v>
      </c>
      <c r="AB1273" s="38" t="str">
        <f t="shared" si="863"/>
        <v>U</v>
      </c>
      <c r="AC1273" s="50">
        <f t="shared" si="830"/>
        <v>548778.60530895577</v>
      </c>
      <c r="AD1273" s="50">
        <f t="shared" si="834"/>
        <v>4174417.5488146162</v>
      </c>
      <c r="AE1273" s="51">
        <f t="shared" si="835"/>
        <v>10</v>
      </c>
      <c r="AF1273" s="51" t="str">
        <f t="shared" si="836"/>
        <v>S</v>
      </c>
      <c r="AG1273" s="40">
        <f t="shared" si="837"/>
        <v>-122</v>
      </c>
      <c r="AH1273" s="41">
        <f t="shared" si="838"/>
        <v>-26</v>
      </c>
      <c r="AI1273" s="42">
        <f t="shared" si="839"/>
        <v>-47.58</v>
      </c>
      <c r="AJ1273" s="40">
        <f t="shared" si="840"/>
        <v>37</v>
      </c>
      <c r="AK1273" s="41">
        <f t="shared" si="841"/>
        <v>42</v>
      </c>
      <c r="AL1273" s="42">
        <f t="shared" si="842"/>
        <v>56.563000000000002</v>
      </c>
      <c r="AM1273" s="43" t="str">
        <f t="shared" si="843"/>
        <v>-37º -42' -56,563" S</v>
      </c>
      <c r="AN1273" s="43" t="str">
        <f t="shared" si="844"/>
        <v>122º 26' 47,58" W</v>
      </c>
      <c r="AO1273" s="43" t="str">
        <f t="shared" si="845"/>
        <v>10 S 548779 4174418</v>
      </c>
    </row>
    <row r="1274" spans="5:41" x14ac:dyDescent="0.25">
      <c r="E1274" s="53">
        <v>37.786966999999997</v>
      </c>
      <c r="F1274" s="53">
        <v>-122.39415</v>
      </c>
      <c r="G1274" s="52">
        <f t="shared" si="846"/>
        <v>-2.1361809026798175</v>
      </c>
      <c r="H1274" s="52">
        <f t="shared" si="847"/>
        <v>0.65950698849244405</v>
      </c>
      <c r="I1274" s="52">
        <f t="shared" si="848"/>
        <v>10</v>
      </c>
      <c r="J1274" s="52">
        <f t="shared" si="849"/>
        <v>-123</v>
      </c>
      <c r="K1274" s="52">
        <f t="shared" si="850"/>
        <v>1.0574077273207916E-2</v>
      </c>
      <c r="L1274" s="52">
        <f t="shared" si="851"/>
        <v>8.3564784242852273E-3</v>
      </c>
      <c r="M1274" s="52">
        <f t="shared" si="852"/>
        <v>8.3566729454363064E-3</v>
      </c>
      <c r="N1274" s="52">
        <f t="shared" si="853"/>
        <v>2.7072117316784272E-5</v>
      </c>
      <c r="O1274" s="52">
        <f t="shared" si="831"/>
        <v>6383612.768062246</v>
      </c>
      <c r="P1274" s="52">
        <f t="shared" si="832"/>
        <v>1.4697453752585374E-7</v>
      </c>
      <c r="Q1274" s="52">
        <f t="shared" si="854"/>
        <v>0.96846992253838471</v>
      </c>
      <c r="R1274" s="52">
        <f t="shared" si="855"/>
        <v>0.60487266230841474</v>
      </c>
      <c r="S1274" s="52">
        <f t="shared" si="856"/>
        <v>1.1437419497616363</v>
      </c>
      <c r="T1274" s="52">
        <f t="shared" si="857"/>
        <v>1.009024627898331</v>
      </c>
      <c r="U1274" s="52">
        <f t="shared" si="858"/>
        <v>1.8076351956437098</v>
      </c>
      <c r="V1274" s="52">
        <f t="shared" si="829"/>
        <v>5.0546225567071803E-3</v>
      </c>
      <c r="W1274" s="52">
        <f t="shared" si="859"/>
        <v>4.2582015317955055E-5</v>
      </c>
      <c r="X1274" s="52">
        <f t="shared" si="860"/>
        <v>1.6740578955036711E-7</v>
      </c>
      <c r="Y1274" s="52">
        <f t="shared" si="833"/>
        <v>4182178.9816227308</v>
      </c>
      <c r="Z1274" s="38" t="str">
        <f t="shared" si="861"/>
        <v>S</v>
      </c>
      <c r="AA1274" s="38" t="str">
        <f t="shared" si="862"/>
        <v>S</v>
      </c>
      <c r="AB1274" s="38" t="str">
        <f t="shared" si="863"/>
        <v>U</v>
      </c>
      <c r="AC1274" s="50">
        <f t="shared" si="830"/>
        <v>553345.76672649721</v>
      </c>
      <c r="AD1274" s="50">
        <f t="shared" si="834"/>
        <v>4182351.7995618926</v>
      </c>
      <c r="AE1274" s="51">
        <f t="shared" si="835"/>
        <v>10</v>
      </c>
      <c r="AF1274" s="51" t="str">
        <f t="shared" si="836"/>
        <v>S</v>
      </c>
      <c r="AG1274" s="40">
        <f t="shared" si="837"/>
        <v>-122</v>
      </c>
      <c r="AH1274" s="41">
        <f t="shared" si="838"/>
        <v>-23</v>
      </c>
      <c r="AI1274" s="42">
        <f t="shared" si="839"/>
        <v>-38.94</v>
      </c>
      <c r="AJ1274" s="40">
        <f t="shared" si="840"/>
        <v>37</v>
      </c>
      <c r="AK1274" s="41">
        <f t="shared" si="841"/>
        <v>47</v>
      </c>
      <c r="AL1274" s="42">
        <f t="shared" si="842"/>
        <v>13.081</v>
      </c>
      <c r="AM1274" s="43" t="str">
        <f t="shared" si="843"/>
        <v>-37º -47' -13,081" S</v>
      </c>
      <c r="AN1274" s="43" t="str">
        <f t="shared" si="844"/>
        <v>122º 23' 38,94" W</v>
      </c>
      <c r="AO1274" s="43" t="str">
        <f t="shared" si="845"/>
        <v>10 S 553346 4182352</v>
      </c>
    </row>
    <row r="1275" spans="5:41" x14ac:dyDescent="0.25">
      <c r="E1275" s="53">
        <v>37.722279999999998</v>
      </c>
      <c r="F1275" s="53">
        <v>-122.450355</v>
      </c>
      <c r="G1275" s="52">
        <f t="shared" si="846"/>
        <v>-2.137161864985901</v>
      </c>
      <c r="H1275" s="52">
        <f t="shared" si="847"/>
        <v>0.6583779873592065</v>
      </c>
      <c r="I1275" s="52">
        <f t="shared" si="848"/>
        <v>10</v>
      </c>
      <c r="J1275" s="52">
        <f t="shared" si="849"/>
        <v>-123</v>
      </c>
      <c r="K1275" s="52">
        <f t="shared" si="850"/>
        <v>9.5931149671244498E-3</v>
      </c>
      <c r="L1275" s="52">
        <f t="shared" si="851"/>
        <v>7.5879001346936788E-3</v>
      </c>
      <c r="M1275" s="52">
        <f t="shared" si="852"/>
        <v>7.5880457672818915E-3</v>
      </c>
      <c r="N1275" s="52">
        <f t="shared" si="853"/>
        <v>2.2269023598142645E-5</v>
      </c>
      <c r="O1275" s="52">
        <f t="shared" si="831"/>
        <v>6383589.353211428</v>
      </c>
      <c r="P1275" s="52">
        <f t="shared" si="832"/>
        <v>1.2139326496757157E-7</v>
      </c>
      <c r="Q1275" s="52">
        <f t="shared" si="854"/>
        <v>0.96790491686182534</v>
      </c>
      <c r="R1275" s="52">
        <f t="shared" si="855"/>
        <v>0.60557778189444211</v>
      </c>
      <c r="S1275" s="52">
        <f t="shared" si="856"/>
        <v>1.1423304457901191</v>
      </c>
      <c r="T1275" s="52">
        <f t="shared" si="857"/>
        <v>1.0081422798161999</v>
      </c>
      <c r="U1275" s="52">
        <f t="shared" si="858"/>
        <v>1.8065320625996273</v>
      </c>
      <c r="V1275" s="52">
        <f t="shared" si="829"/>
        <v>5.0546225567071803E-3</v>
      </c>
      <c r="W1275" s="52">
        <f t="shared" si="859"/>
        <v>4.2582015317955055E-5</v>
      </c>
      <c r="X1275" s="52">
        <f t="shared" si="860"/>
        <v>1.6740578955036711E-7</v>
      </c>
      <c r="Y1275" s="52">
        <f t="shared" si="833"/>
        <v>4175002.1244613561</v>
      </c>
      <c r="Z1275" s="38" t="str">
        <f t="shared" si="861"/>
        <v>S</v>
      </c>
      <c r="AA1275" s="38" t="str">
        <f t="shared" si="862"/>
        <v>S</v>
      </c>
      <c r="AB1275" s="38" t="str">
        <f t="shared" si="863"/>
        <v>U</v>
      </c>
      <c r="AC1275" s="50">
        <f t="shared" si="830"/>
        <v>548438.9701317565</v>
      </c>
      <c r="AD1275" s="50">
        <f t="shared" si="834"/>
        <v>4175144.2807805603</v>
      </c>
      <c r="AE1275" s="51">
        <f t="shared" si="835"/>
        <v>10</v>
      </c>
      <c r="AF1275" s="51" t="str">
        <f t="shared" si="836"/>
        <v>S</v>
      </c>
      <c r="AG1275" s="40">
        <f t="shared" si="837"/>
        <v>-122</v>
      </c>
      <c r="AH1275" s="41">
        <f t="shared" si="838"/>
        <v>-27</v>
      </c>
      <c r="AI1275" s="42">
        <f t="shared" si="839"/>
        <v>-1.278</v>
      </c>
      <c r="AJ1275" s="40">
        <f t="shared" si="840"/>
        <v>37</v>
      </c>
      <c r="AK1275" s="41">
        <f t="shared" si="841"/>
        <v>43</v>
      </c>
      <c r="AL1275" s="42">
        <f t="shared" si="842"/>
        <v>20.207999999999998</v>
      </c>
      <c r="AM1275" s="43" t="str">
        <f t="shared" si="843"/>
        <v>-37º -43' -20,208" S</v>
      </c>
      <c r="AN1275" s="43" t="str">
        <f t="shared" si="844"/>
        <v>122º 27' 1,278" W</v>
      </c>
      <c r="AO1275" s="43" t="str">
        <f t="shared" si="845"/>
        <v>10 S 548439 4175144</v>
      </c>
    </row>
    <row r="1276" spans="5:41" x14ac:dyDescent="0.25">
      <c r="E1276" s="53">
        <v>37.760747000000002</v>
      </c>
      <c r="F1276" s="53">
        <v>-122.432022</v>
      </c>
      <c r="G1276" s="52">
        <f t="shared" si="846"/>
        <v>-2.1368418937741329</v>
      </c>
      <c r="H1276" s="52">
        <f t="shared" si="847"/>
        <v>0.65904936316257134</v>
      </c>
      <c r="I1276" s="52">
        <f t="shared" si="848"/>
        <v>10</v>
      </c>
      <c r="J1276" s="52">
        <f t="shared" si="849"/>
        <v>-123</v>
      </c>
      <c r="K1276" s="52">
        <f t="shared" si="850"/>
        <v>9.9130861788925273E-3</v>
      </c>
      <c r="L1276" s="52">
        <f t="shared" si="851"/>
        <v>7.8369070328226792E-3</v>
      </c>
      <c r="M1276" s="52">
        <f t="shared" si="852"/>
        <v>7.8370674788004416E-3</v>
      </c>
      <c r="N1276" s="52">
        <f t="shared" si="853"/>
        <v>2.3787633889216231E-5</v>
      </c>
      <c r="O1276" s="52">
        <f t="shared" si="831"/>
        <v>6383603.275491952</v>
      </c>
      <c r="P1276" s="52">
        <f t="shared" si="832"/>
        <v>1.2935716729190733E-7</v>
      </c>
      <c r="Q1276" s="52">
        <f t="shared" si="854"/>
        <v>0.96824150007428222</v>
      </c>
      <c r="R1276" s="52">
        <f t="shared" si="855"/>
        <v>0.60515906811415277</v>
      </c>
      <c r="S1276" s="52">
        <f t="shared" si="856"/>
        <v>1.1431701131997125</v>
      </c>
      <c r="T1276" s="52">
        <f t="shared" si="857"/>
        <v>1.0086673519283227</v>
      </c>
      <c r="U1276" s="52">
        <f t="shared" si="858"/>
        <v>1.8071887529620208</v>
      </c>
      <c r="V1276" s="52">
        <f t="shared" si="829"/>
        <v>5.0546225567071803E-3</v>
      </c>
      <c r="W1276" s="52">
        <f t="shared" si="859"/>
        <v>4.2582015317955055E-5</v>
      </c>
      <c r="X1276" s="52">
        <f t="shared" si="860"/>
        <v>1.6740578955036711E-7</v>
      </c>
      <c r="Y1276" s="52">
        <f t="shared" si="833"/>
        <v>4179269.930183284</v>
      </c>
      <c r="Z1276" s="38" t="str">
        <f t="shared" si="861"/>
        <v>S</v>
      </c>
      <c r="AA1276" s="38" t="str">
        <f t="shared" si="862"/>
        <v>S</v>
      </c>
      <c r="AB1276" s="38" t="str">
        <f t="shared" si="863"/>
        <v>U</v>
      </c>
      <c r="AC1276" s="50">
        <f t="shared" si="830"/>
        <v>550028.73178511357</v>
      </c>
      <c r="AD1276" s="50">
        <f t="shared" si="834"/>
        <v>4179421.7810205384</v>
      </c>
      <c r="AE1276" s="51">
        <f t="shared" si="835"/>
        <v>10</v>
      </c>
      <c r="AF1276" s="51" t="str">
        <f t="shared" si="836"/>
        <v>S</v>
      </c>
      <c r="AG1276" s="40">
        <f t="shared" si="837"/>
        <v>-122</v>
      </c>
      <c r="AH1276" s="41">
        <f t="shared" si="838"/>
        <v>-25</v>
      </c>
      <c r="AI1276" s="42">
        <f t="shared" si="839"/>
        <v>-55.279000000000003</v>
      </c>
      <c r="AJ1276" s="40">
        <f t="shared" si="840"/>
        <v>37</v>
      </c>
      <c r="AK1276" s="41">
        <f t="shared" si="841"/>
        <v>45</v>
      </c>
      <c r="AL1276" s="42">
        <f t="shared" si="842"/>
        <v>38.689</v>
      </c>
      <c r="AM1276" s="43" t="str">
        <f t="shared" si="843"/>
        <v>-37º -45' -38,689" S</v>
      </c>
      <c r="AN1276" s="43" t="str">
        <f t="shared" si="844"/>
        <v>122º 25' 55,279" W</v>
      </c>
      <c r="AO1276" s="43" t="str">
        <f t="shared" si="845"/>
        <v>10 S 550029 4179422</v>
      </c>
    </row>
    <row r="1277" spans="5:41" x14ac:dyDescent="0.25">
      <c r="E1277" s="53">
        <v>37.761256000000003</v>
      </c>
      <c r="F1277" s="53">
        <v>-122.437056</v>
      </c>
      <c r="G1277" s="52">
        <f t="shared" si="846"/>
        <v>-2.1369297536486784</v>
      </c>
      <c r="H1277" s="52">
        <f t="shared" si="847"/>
        <v>0.65905824688846393</v>
      </c>
      <c r="I1277" s="52">
        <f t="shared" si="848"/>
        <v>10</v>
      </c>
      <c r="J1277" s="52">
        <f t="shared" si="849"/>
        <v>-123</v>
      </c>
      <c r="K1277" s="52">
        <f t="shared" si="850"/>
        <v>9.8252263043470123E-3</v>
      </c>
      <c r="L1277" s="52">
        <f t="shared" si="851"/>
        <v>7.7673971697388121E-3</v>
      </c>
      <c r="M1277" s="52">
        <f t="shared" si="852"/>
        <v>7.7675533841169396E-3</v>
      </c>
      <c r="N1277" s="52">
        <f t="shared" si="853"/>
        <v>2.3367939871232757E-5</v>
      </c>
      <c r="O1277" s="52">
        <f t="shared" si="831"/>
        <v>6383603.4597462844</v>
      </c>
      <c r="P1277" s="52">
        <f t="shared" si="832"/>
        <v>1.2707082244433387E-7</v>
      </c>
      <c r="Q1277" s="52">
        <f t="shared" si="854"/>
        <v>0.96824594208279546</v>
      </c>
      <c r="R1277" s="52">
        <f t="shared" si="855"/>
        <v>0.60515351593103828</v>
      </c>
      <c r="S1277" s="52">
        <f t="shared" si="856"/>
        <v>1.1431812179298617</v>
      </c>
      <c r="T1277" s="52">
        <f t="shared" si="857"/>
        <v>1.0086742924301557</v>
      </c>
      <c r="U1277" s="52">
        <f t="shared" si="858"/>
        <v>1.8071974286461749</v>
      </c>
      <c r="V1277" s="52">
        <f t="shared" si="829"/>
        <v>5.0546225567071803E-3</v>
      </c>
      <c r="W1277" s="52">
        <f t="shared" si="859"/>
        <v>4.2582015317955055E-5</v>
      </c>
      <c r="X1277" s="52">
        <f t="shared" si="860"/>
        <v>1.6740578955036711E-7</v>
      </c>
      <c r="Y1277" s="52">
        <f t="shared" si="833"/>
        <v>4179326.4024923667</v>
      </c>
      <c r="Z1277" s="38" t="str">
        <f t="shared" si="861"/>
        <v>S</v>
      </c>
      <c r="AA1277" s="38" t="str">
        <f t="shared" si="862"/>
        <v>S</v>
      </c>
      <c r="AB1277" s="38" t="str">
        <f t="shared" si="863"/>
        <v>U</v>
      </c>
      <c r="AC1277" s="50">
        <f t="shared" si="830"/>
        <v>549584.98275688093</v>
      </c>
      <c r="AD1277" s="50">
        <f t="shared" si="834"/>
        <v>4179475.574173131</v>
      </c>
      <c r="AE1277" s="51">
        <f t="shared" si="835"/>
        <v>10</v>
      </c>
      <c r="AF1277" s="51" t="str">
        <f t="shared" si="836"/>
        <v>S</v>
      </c>
      <c r="AG1277" s="40">
        <f t="shared" si="837"/>
        <v>-122</v>
      </c>
      <c r="AH1277" s="41">
        <f t="shared" si="838"/>
        <v>-26</v>
      </c>
      <c r="AI1277" s="42">
        <f t="shared" si="839"/>
        <v>-13.401999999999999</v>
      </c>
      <c r="AJ1277" s="40">
        <f t="shared" si="840"/>
        <v>37</v>
      </c>
      <c r="AK1277" s="41">
        <f t="shared" si="841"/>
        <v>45</v>
      </c>
      <c r="AL1277" s="42">
        <f t="shared" si="842"/>
        <v>40.521999999999998</v>
      </c>
      <c r="AM1277" s="43" t="str">
        <f t="shared" si="843"/>
        <v>-37º -45' -40,522" S</v>
      </c>
      <c r="AN1277" s="43" t="str">
        <f t="shared" si="844"/>
        <v>122º 26' 13,402" W</v>
      </c>
      <c r="AO1277" s="43" t="str">
        <f t="shared" si="845"/>
        <v>10 S 549585 4179476</v>
      </c>
    </row>
    <row r="1278" spans="5:41" x14ac:dyDescent="0.25">
      <c r="E1278" s="53">
        <v>37.753070999999998</v>
      </c>
      <c r="F1278" s="53">
        <v>-122.47598600000001</v>
      </c>
      <c r="G1278" s="52">
        <f t="shared" si="846"/>
        <v>-2.1376092103264801</v>
      </c>
      <c r="H1278" s="52">
        <f t="shared" si="847"/>
        <v>0.65891539168918811</v>
      </c>
      <c r="I1278" s="52">
        <f t="shared" si="848"/>
        <v>10</v>
      </c>
      <c r="J1278" s="52">
        <f t="shared" si="849"/>
        <v>-123</v>
      </c>
      <c r="K1278" s="52">
        <f t="shared" si="850"/>
        <v>9.1457696265453414E-3</v>
      </c>
      <c r="L1278" s="52">
        <f t="shared" si="851"/>
        <v>7.2310637572558087E-3</v>
      </c>
      <c r="M1278" s="52">
        <f t="shared" si="852"/>
        <v>7.2311897945129266E-3</v>
      </c>
      <c r="N1278" s="52">
        <f t="shared" si="853"/>
        <v>2.0246151400837853E-5</v>
      </c>
      <c r="O1278" s="52">
        <f t="shared" si="831"/>
        <v>6383600.4969397318</v>
      </c>
      <c r="P1278" s="52">
        <f t="shared" si="832"/>
        <v>1.1015214738792974E-7</v>
      </c>
      <c r="Q1278" s="52">
        <f t="shared" si="854"/>
        <v>0.96817447508173793</v>
      </c>
      <c r="R1278" s="52">
        <f t="shared" si="855"/>
        <v>0.60524276102191032</v>
      </c>
      <c r="S1278" s="52">
        <f t="shared" si="856"/>
        <v>1.143002629230057</v>
      </c>
      <c r="T1278" s="52">
        <f t="shared" si="857"/>
        <v>1.0085626621780204</v>
      </c>
      <c r="U1278" s="52">
        <f t="shared" si="858"/>
        <v>1.8070578754352911</v>
      </c>
      <c r="V1278" s="52">
        <f t="shared" si="829"/>
        <v>5.0546225567071803E-3</v>
      </c>
      <c r="W1278" s="52">
        <f t="shared" si="859"/>
        <v>4.2582015317955055E-5</v>
      </c>
      <c r="X1278" s="52">
        <f t="shared" si="860"/>
        <v>1.6740578955036711E-7</v>
      </c>
      <c r="Y1278" s="52">
        <f t="shared" si="833"/>
        <v>4178418.2972899047</v>
      </c>
      <c r="Z1278" s="38" t="str">
        <f t="shared" si="861"/>
        <v>S</v>
      </c>
      <c r="AA1278" s="38" t="str">
        <f t="shared" si="862"/>
        <v>S</v>
      </c>
      <c r="AB1278" s="38" t="str">
        <f t="shared" si="863"/>
        <v>U</v>
      </c>
      <c r="AC1278" s="50">
        <f t="shared" si="830"/>
        <v>546161.02846063033</v>
      </c>
      <c r="AD1278" s="50">
        <f t="shared" si="834"/>
        <v>4178547.5406462848</v>
      </c>
      <c r="AE1278" s="51">
        <f t="shared" si="835"/>
        <v>10</v>
      </c>
      <c r="AF1278" s="51" t="str">
        <f t="shared" si="836"/>
        <v>S</v>
      </c>
      <c r="AG1278" s="40">
        <f t="shared" si="837"/>
        <v>-122</v>
      </c>
      <c r="AH1278" s="41">
        <f t="shared" si="838"/>
        <v>-28</v>
      </c>
      <c r="AI1278" s="42">
        <f t="shared" si="839"/>
        <v>-33.549999999999997</v>
      </c>
      <c r="AJ1278" s="40">
        <f t="shared" si="840"/>
        <v>37</v>
      </c>
      <c r="AK1278" s="41">
        <f t="shared" si="841"/>
        <v>45</v>
      </c>
      <c r="AL1278" s="42">
        <f t="shared" si="842"/>
        <v>11.055999999999999</v>
      </c>
      <c r="AM1278" s="43" t="str">
        <f t="shared" si="843"/>
        <v>-37º -45' -11,056" S</v>
      </c>
      <c r="AN1278" s="43" t="str">
        <f t="shared" si="844"/>
        <v>122º 28' 33,55" W</v>
      </c>
      <c r="AO1278" s="43" t="str">
        <f t="shared" si="845"/>
        <v>10 S 546161 4178548</v>
      </c>
    </row>
    <row r="1279" spans="5:41" x14ac:dyDescent="0.25">
      <c r="E1279" s="53">
        <v>37.753829956055</v>
      </c>
      <c r="F1279" s="53">
        <v>-122.47489929199</v>
      </c>
      <c r="G1279" s="52">
        <f t="shared" si="846"/>
        <v>-2.1375902436936975</v>
      </c>
      <c r="H1279" s="52">
        <f t="shared" si="847"/>
        <v>0.65892863797122581</v>
      </c>
      <c r="I1279" s="52">
        <f t="shared" si="848"/>
        <v>10</v>
      </c>
      <c r="J1279" s="52">
        <f t="shared" si="849"/>
        <v>-123</v>
      </c>
      <c r="K1279" s="52">
        <f t="shared" si="850"/>
        <v>9.1647362593278991E-3</v>
      </c>
      <c r="L1279" s="52">
        <f t="shared" si="851"/>
        <v>7.2459848980655859E-3</v>
      </c>
      <c r="M1279" s="52">
        <f t="shared" si="852"/>
        <v>7.2461117171753785E-3</v>
      </c>
      <c r="N1279" s="52">
        <f t="shared" si="853"/>
        <v>2.0330352842323762E-5</v>
      </c>
      <c r="O1279" s="52">
        <f t="shared" si="831"/>
        <v>6383600.7716572937</v>
      </c>
      <c r="P1279" s="52">
        <f t="shared" si="832"/>
        <v>1.106049562832303E-7</v>
      </c>
      <c r="Q1279" s="52">
        <f t="shared" si="854"/>
        <v>0.96818110520074618</v>
      </c>
      <c r="R1279" s="52">
        <f t="shared" si="855"/>
        <v>0.60523448907546562</v>
      </c>
      <c r="S1279" s="52">
        <f t="shared" si="856"/>
        <v>1.143019190571599</v>
      </c>
      <c r="T1279" s="52">
        <f t="shared" si="857"/>
        <v>1.0085730151975656</v>
      </c>
      <c r="U1279" s="52">
        <f t="shared" si="858"/>
        <v>1.8070708194366496</v>
      </c>
      <c r="V1279" s="52">
        <f t="shared" si="829"/>
        <v>5.0546225567071803E-3</v>
      </c>
      <c r="W1279" s="52">
        <f t="shared" si="859"/>
        <v>4.2582015317955055E-5</v>
      </c>
      <c r="X1279" s="52">
        <f t="shared" si="860"/>
        <v>1.6740578955036711E-7</v>
      </c>
      <c r="Y1279" s="52">
        <f t="shared" si="833"/>
        <v>4178502.5015057446</v>
      </c>
      <c r="Z1279" s="38" t="str">
        <f t="shared" si="861"/>
        <v>S</v>
      </c>
      <c r="AA1279" s="38" t="str">
        <f t="shared" si="862"/>
        <v>S</v>
      </c>
      <c r="AB1279" s="38" t="str">
        <f t="shared" si="863"/>
        <v>U</v>
      </c>
      <c r="AC1279" s="50">
        <f t="shared" si="830"/>
        <v>546256.28605466709</v>
      </c>
      <c r="AD1279" s="50">
        <f t="shared" si="834"/>
        <v>4178632.2823761916</v>
      </c>
      <c r="AE1279" s="51">
        <f t="shared" si="835"/>
        <v>10</v>
      </c>
      <c r="AF1279" s="51" t="str">
        <f t="shared" si="836"/>
        <v>S</v>
      </c>
      <c r="AG1279" s="40">
        <f t="shared" si="837"/>
        <v>-122</v>
      </c>
      <c r="AH1279" s="41">
        <f t="shared" si="838"/>
        <v>-28</v>
      </c>
      <c r="AI1279" s="42">
        <f t="shared" si="839"/>
        <v>-29.637</v>
      </c>
      <c r="AJ1279" s="40">
        <f t="shared" si="840"/>
        <v>37</v>
      </c>
      <c r="AK1279" s="41">
        <f t="shared" si="841"/>
        <v>45</v>
      </c>
      <c r="AL1279" s="42">
        <f t="shared" si="842"/>
        <v>13.788</v>
      </c>
      <c r="AM1279" s="43" t="str">
        <f t="shared" si="843"/>
        <v>-37º -45' -13,788" S</v>
      </c>
      <c r="AN1279" s="43" t="str">
        <f t="shared" si="844"/>
        <v>122º 28' 29,637" W</v>
      </c>
      <c r="AO1279" s="43" t="str">
        <f t="shared" si="845"/>
        <v>10 S 546256 4178632</v>
      </c>
    </row>
    <row r="1280" spans="5:41" x14ac:dyDescent="0.25">
      <c r="E1280" s="53">
        <v>37.738596999999999</v>
      </c>
      <c r="F1280" s="53">
        <v>-122.411393</v>
      </c>
      <c r="G1280" s="52">
        <f t="shared" si="846"/>
        <v>-2.1364818498027391</v>
      </c>
      <c r="H1280" s="52">
        <f t="shared" si="847"/>
        <v>0.65866277273325446</v>
      </c>
      <c r="I1280" s="52">
        <f t="shared" si="848"/>
        <v>10</v>
      </c>
      <c r="J1280" s="52">
        <f t="shared" si="849"/>
        <v>-123</v>
      </c>
      <c r="K1280" s="52">
        <f t="shared" si="850"/>
        <v>1.0273130150286303E-2</v>
      </c>
      <c r="L1280" s="52">
        <f t="shared" si="851"/>
        <v>8.1239655534380093E-3</v>
      </c>
      <c r="M1280" s="52">
        <f t="shared" si="852"/>
        <v>8.124144284552411E-3</v>
      </c>
      <c r="N1280" s="52">
        <f t="shared" si="853"/>
        <v>2.5541885275148779E-5</v>
      </c>
      <c r="O1280" s="52">
        <f t="shared" si="831"/>
        <v>6383595.2581866132</v>
      </c>
      <c r="P1280" s="52">
        <f t="shared" si="832"/>
        <v>1.3909085347457936E-7</v>
      </c>
      <c r="Q1280" s="52">
        <f t="shared" si="854"/>
        <v>0.96804790248214234</v>
      </c>
      <c r="R1280" s="52">
        <f t="shared" si="855"/>
        <v>0.60540038460063683</v>
      </c>
      <c r="S1280" s="52">
        <f t="shared" si="856"/>
        <v>1.1426867239743257</v>
      </c>
      <c r="T1280" s="52">
        <f t="shared" si="857"/>
        <v>1.0083651391309034</v>
      </c>
      <c r="U1280" s="52">
        <f t="shared" si="858"/>
        <v>1.8068108687525475</v>
      </c>
      <c r="V1280" s="52">
        <f t="shared" si="829"/>
        <v>5.0546225567071803E-3</v>
      </c>
      <c r="W1280" s="52">
        <f t="shared" si="859"/>
        <v>4.2582015317955055E-5</v>
      </c>
      <c r="X1280" s="52">
        <f t="shared" si="860"/>
        <v>1.6740578955036711E-7</v>
      </c>
      <c r="Y1280" s="52">
        <f t="shared" si="833"/>
        <v>4176812.4464200772</v>
      </c>
      <c r="Z1280" s="38" t="str">
        <f t="shared" si="861"/>
        <v>S</v>
      </c>
      <c r="AA1280" s="38" t="str">
        <f t="shared" si="862"/>
        <v>S</v>
      </c>
      <c r="AB1280" s="38" t="str">
        <f t="shared" si="863"/>
        <v>U</v>
      </c>
      <c r="AC1280" s="50">
        <f t="shared" si="830"/>
        <v>551861.2513361678</v>
      </c>
      <c r="AD1280" s="50">
        <f t="shared" si="834"/>
        <v>4176975.4955004836</v>
      </c>
      <c r="AE1280" s="51">
        <f t="shared" si="835"/>
        <v>10</v>
      </c>
      <c r="AF1280" s="51" t="str">
        <f t="shared" si="836"/>
        <v>S</v>
      </c>
      <c r="AG1280" s="40">
        <f t="shared" si="837"/>
        <v>-122</v>
      </c>
      <c r="AH1280" s="41">
        <f t="shared" si="838"/>
        <v>-24</v>
      </c>
      <c r="AI1280" s="42">
        <f t="shared" si="839"/>
        <v>-41.015000000000001</v>
      </c>
      <c r="AJ1280" s="40">
        <f t="shared" si="840"/>
        <v>37</v>
      </c>
      <c r="AK1280" s="41">
        <f t="shared" si="841"/>
        <v>44</v>
      </c>
      <c r="AL1280" s="42">
        <f t="shared" si="842"/>
        <v>18.949000000000002</v>
      </c>
      <c r="AM1280" s="43" t="str">
        <f t="shared" si="843"/>
        <v>-37º -44' -18,949" S</v>
      </c>
      <c r="AN1280" s="43" t="str">
        <f t="shared" si="844"/>
        <v>122º 24' 41,015" W</v>
      </c>
      <c r="AO1280" s="43" t="str">
        <f t="shared" si="845"/>
        <v>10 S 551861 4176975</v>
      </c>
    </row>
    <row r="1281" spans="5:41" x14ac:dyDescent="0.25">
      <c r="E1281" s="53">
        <v>37.733435</v>
      </c>
      <c r="F1281" s="53">
        <v>-122.405675</v>
      </c>
      <c r="G1281" s="49">
        <f t="shared" si="846"/>
        <v>-2.1363820518761099</v>
      </c>
      <c r="H1281" s="49">
        <f>E1281*PI()/180</f>
        <v>0.65857267883726656</v>
      </c>
      <c r="I1281" s="49">
        <f t="shared" si="848"/>
        <v>10</v>
      </c>
      <c r="J1281" s="49">
        <f t="shared" si="849"/>
        <v>-123</v>
      </c>
      <c r="K1281" s="49">
        <f>+G1281-((J1281*PI())/180)</f>
        <v>1.0372928076915588E-2</v>
      </c>
      <c r="L1281" s="49">
        <f>COS(H1281)*SIN(K1281)</f>
        <v>8.2034546359300523E-3</v>
      </c>
      <c r="M1281" s="49">
        <f t="shared" si="852"/>
        <v>8.2036386650817771E-3</v>
      </c>
      <c r="N1281" s="49">
        <f>ATAN((TAN(H1281))/COS(K1281))-H1281</f>
        <v>2.6039343530848136E-5</v>
      </c>
      <c r="O1281" s="49">
        <f t="shared" si="831"/>
        <v>6383593.390009271</v>
      </c>
      <c r="P1281" s="49">
        <f t="shared" si="832"/>
        <v>1.4184594452880121E-7</v>
      </c>
      <c r="Q1281" s="49">
        <f>SIN(2*H1281)</f>
        <v>0.96800270191336302</v>
      </c>
      <c r="R1281" s="49">
        <f>+Q1281*(COS(H1281))^2</f>
        <v>0.60545653953341605</v>
      </c>
      <c r="S1281" s="49">
        <f>H1281+(Q1281/2)</f>
        <v>1.142574029793948</v>
      </c>
      <c r="T1281" s="49">
        <f>((3*S1281)+R1281)/4</f>
        <v>1.008294657228815</v>
      </c>
      <c r="U1281" s="49">
        <f>(5*T1281+R1281*(COS(H1281))^2)/3</f>
        <v>1.8067227062846467</v>
      </c>
      <c r="V1281" s="49">
        <f t="shared" si="829"/>
        <v>5.0546225567071803E-3</v>
      </c>
      <c r="W1281" s="49">
        <f t="shared" si="859"/>
        <v>4.2582015317955055E-5</v>
      </c>
      <c r="X1281" s="49">
        <f>(35/27)*V1281^3</f>
        <v>1.6740578955036711E-7</v>
      </c>
      <c r="Y1281" s="49">
        <f t="shared" si="833"/>
        <v>4176239.7375388271</v>
      </c>
      <c r="Z1281" s="29" t="str">
        <f t="shared" si="861"/>
        <v>S</v>
      </c>
      <c r="AA1281" s="29" t="str">
        <f t="shared" si="862"/>
        <v>S</v>
      </c>
      <c r="AB1281" s="29" t="str">
        <f t="shared" si="863"/>
        <v>U</v>
      </c>
      <c r="AC1281" s="50">
        <f>M1281*O1281*(1+P1281/3)+500000</f>
        <v>552368.6960325361</v>
      </c>
      <c r="AD1281" s="50">
        <f t="shared" si="834"/>
        <v>4176405.9621436489</v>
      </c>
      <c r="AE1281" s="51">
        <f t="shared" si="835"/>
        <v>10</v>
      </c>
      <c r="AF1281" s="51" t="str">
        <f t="shared" si="836"/>
        <v>S</v>
      </c>
      <c r="AG1281" s="33">
        <f t="shared" si="837"/>
        <v>-122</v>
      </c>
      <c r="AH1281" s="34">
        <f t="shared" si="838"/>
        <v>-24</v>
      </c>
      <c r="AI1281" s="35">
        <f t="shared" si="839"/>
        <v>-20.43</v>
      </c>
      <c r="AJ1281" s="33">
        <f t="shared" si="840"/>
        <v>37</v>
      </c>
      <c r="AK1281" s="34">
        <f t="shared" si="841"/>
        <v>44</v>
      </c>
      <c r="AL1281" s="35">
        <f t="shared" si="842"/>
        <v>0.36599999999999999</v>
      </c>
      <c r="AM1281" s="17" t="str">
        <f t="shared" si="843"/>
        <v>-37º -44' -0,366" S</v>
      </c>
      <c r="AN1281" s="17" t="str">
        <f t="shared" si="844"/>
        <v>122º 24' 20,43" W</v>
      </c>
      <c r="AO1281" s="17" t="str">
        <f t="shared" si="845"/>
        <v>10 S 552369 4176406</v>
      </c>
    </row>
    <row r="1282" spans="5:41" x14ac:dyDescent="0.25">
      <c r="E1282" s="53">
        <v>37.748361000000003</v>
      </c>
      <c r="F1282" s="53">
        <v>-122.40399499999999</v>
      </c>
      <c r="G1282" s="49">
        <f t="shared" si="846"/>
        <v>-2.1363527303446763</v>
      </c>
      <c r="H1282" s="49">
        <f>E1282*PI()/180</f>
        <v>0.65883318668141921</v>
      </c>
      <c r="I1282" s="49">
        <f t="shared" si="848"/>
        <v>10</v>
      </c>
      <c r="J1282" s="49">
        <f t="shared" si="849"/>
        <v>-123</v>
      </c>
      <c r="K1282" s="49">
        <f>+G1282-((J1282*PI())/180)</f>
        <v>1.0402249608349123E-2</v>
      </c>
      <c r="L1282" s="49">
        <f>COS(H1282)*SIN(K1282)</f>
        <v>8.2249841455332186E-3</v>
      </c>
      <c r="M1282" s="49">
        <f t="shared" si="852"/>
        <v>8.2251696274529777E-3</v>
      </c>
      <c r="N1282" s="49">
        <f>ATAN((TAN(H1282))/COS(K1282))-H1282</f>
        <v>2.6190300978057302E-5</v>
      </c>
      <c r="O1282" s="49">
        <f t="shared" si="831"/>
        <v>6383598.7921148269</v>
      </c>
      <c r="P1282" s="49">
        <f t="shared" si="832"/>
        <v>1.4253399584692845E-7</v>
      </c>
      <c r="Q1282" s="49">
        <f>SIN(2*H1282)</f>
        <v>0.96813331407967351</v>
      </c>
      <c r="R1282" s="49">
        <f>+Q1282*(COS(H1282))^2</f>
        <v>0.60529408063242485</v>
      </c>
      <c r="S1282" s="49">
        <f>H1282+(Q1282/2)</f>
        <v>1.1428998437212559</v>
      </c>
      <c r="T1282" s="49">
        <f>((3*S1282)+R1282)/4</f>
        <v>1.008498402949048</v>
      </c>
      <c r="U1282" s="49">
        <f>(5*T1282+R1282*(COS(H1282))^2)/3</f>
        <v>1.8069775285349963</v>
      </c>
      <c r="V1282" s="49">
        <f t="shared" si="829"/>
        <v>5.0546225567071803E-3</v>
      </c>
      <c r="W1282" s="49">
        <f t="shared" si="859"/>
        <v>4.2582015317955055E-5</v>
      </c>
      <c r="X1282" s="49">
        <f>(35/27)*V1282^3</f>
        <v>1.6740578955036711E-7</v>
      </c>
      <c r="Y1282" s="49">
        <f t="shared" si="833"/>
        <v>4177895.7351869745</v>
      </c>
      <c r="Z1282" s="29" t="str">
        <f t="shared" si="861"/>
        <v>S</v>
      </c>
      <c r="AA1282" s="29" t="str">
        <f t="shared" si="862"/>
        <v>S</v>
      </c>
      <c r="AB1282" s="29" t="str">
        <f t="shared" si="863"/>
        <v>U</v>
      </c>
      <c r="AC1282" s="50">
        <f>M1282*O1282*(1+P1282/3)+500000</f>
        <v>552506.1853933871</v>
      </c>
      <c r="AD1282" s="50">
        <f t="shared" si="834"/>
        <v>4178062.9235844933</v>
      </c>
      <c r="AE1282" s="51">
        <f t="shared" si="835"/>
        <v>10</v>
      </c>
      <c r="AF1282" s="51" t="str">
        <f t="shared" si="836"/>
        <v>S</v>
      </c>
      <c r="AG1282" s="40">
        <f t="shared" si="837"/>
        <v>-122</v>
      </c>
      <c r="AH1282" s="41">
        <f t="shared" si="838"/>
        <v>-24</v>
      </c>
      <c r="AI1282" s="42">
        <f t="shared" si="839"/>
        <v>-14.382</v>
      </c>
      <c r="AJ1282" s="40">
        <f t="shared" si="840"/>
        <v>37</v>
      </c>
      <c r="AK1282" s="41">
        <f t="shared" si="841"/>
        <v>44</v>
      </c>
      <c r="AL1282" s="42">
        <f t="shared" si="842"/>
        <v>54.1</v>
      </c>
      <c r="AM1282" s="43" t="str">
        <f t="shared" si="843"/>
        <v>-37º -44' -54,1" S</v>
      </c>
      <c r="AN1282" s="43" t="str">
        <f t="shared" si="844"/>
        <v>122º 24' 14,382" W</v>
      </c>
      <c r="AO1282" s="43" t="str">
        <f t="shared" si="845"/>
        <v>10 S 552506 4178063</v>
      </c>
    </row>
    <row r="1283" spans="5:41" x14ac:dyDescent="0.25">
      <c r="E1283" s="53">
        <v>37.737594999999999</v>
      </c>
      <c r="F1283" s="53">
        <v>-122.407104</v>
      </c>
      <c r="G1283" s="52">
        <f t="shared" si="846"/>
        <v>-2.1364069926311213</v>
      </c>
      <c r="H1283" s="52">
        <f>E1283*PI()/180</f>
        <v>0.6586452845341495</v>
      </c>
      <c r="I1283" s="52">
        <f t="shared" si="848"/>
        <v>10</v>
      </c>
      <c r="J1283" s="52">
        <f t="shared" si="849"/>
        <v>-123</v>
      </c>
      <c r="K1283" s="52">
        <f>+G1283-((J1283*PI())/180)</f>
        <v>1.0347987321904117E-2</v>
      </c>
      <c r="L1283" s="52">
        <f>COS(H1283)*SIN(K1283)</f>
        <v>8.1832710714796926E-3</v>
      </c>
      <c r="M1283" s="52">
        <f t="shared" si="852"/>
        <v>8.1834537455929592E-3</v>
      </c>
      <c r="N1283" s="52">
        <f>ATAN((TAN(H1283))/COS(K1283))-H1283</f>
        <v>2.5915247707342104E-5</v>
      </c>
      <c r="O1283" s="52">
        <f t="shared" si="831"/>
        <v>6383594.8955462454</v>
      </c>
      <c r="P1283" s="52">
        <f t="shared" si="832"/>
        <v>1.4113292314333879E-7</v>
      </c>
      <c r="Q1283" s="52">
        <f>SIN(2*H1283)</f>
        <v>0.96803913102143302</v>
      </c>
      <c r="R1283" s="52">
        <f>+Q1283*(COS(H1283))^2</f>
        <v>0.60541128734251326</v>
      </c>
      <c r="S1283" s="52">
        <f>H1283+(Q1283/2)</f>
        <v>1.142664850044866</v>
      </c>
      <c r="T1283" s="52">
        <f>((3*S1283)+R1283)/4</f>
        <v>1.0083514593692777</v>
      </c>
      <c r="U1283" s="52">
        <f>(5*T1283+R1283*(COS(H1283))^2)/3</f>
        <v>1.8067937583491795</v>
      </c>
      <c r="V1283" s="52">
        <f t="shared" si="829"/>
        <v>5.0546225567071803E-3</v>
      </c>
      <c r="W1283" s="52">
        <f t="shared" si="859"/>
        <v>4.2582015317955055E-5</v>
      </c>
      <c r="X1283" s="52">
        <f>(35/27)*V1283^3</f>
        <v>1.6740578955036711E-7</v>
      </c>
      <c r="Y1283" s="52">
        <f t="shared" si="833"/>
        <v>4176701.2773960507</v>
      </c>
      <c r="Z1283" s="38" t="str">
        <f t="shared" si="861"/>
        <v>S</v>
      </c>
      <c r="AA1283" s="38" t="str">
        <f t="shared" si="862"/>
        <v>S</v>
      </c>
      <c r="AB1283" s="38" t="str">
        <f t="shared" si="863"/>
        <v>U</v>
      </c>
      <c r="AC1283" s="50">
        <f>M1283*O1283*(1+P1283/3)+500000</f>
        <v>552239.85601589375</v>
      </c>
      <c r="AD1283" s="50">
        <f t="shared" si="834"/>
        <v>4176866.7098623803</v>
      </c>
      <c r="AE1283" s="51">
        <f t="shared" si="835"/>
        <v>10</v>
      </c>
      <c r="AF1283" s="51" t="str">
        <f t="shared" si="836"/>
        <v>S</v>
      </c>
      <c r="AG1283" s="40">
        <f t="shared" si="837"/>
        <v>-122</v>
      </c>
      <c r="AH1283" s="41">
        <f t="shared" si="838"/>
        <v>-24</v>
      </c>
      <c r="AI1283" s="42">
        <f t="shared" si="839"/>
        <v>-25.574000000000002</v>
      </c>
      <c r="AJ1283" s="40">
        <f t="shared" si="840"/>
        <v>37</v>
      </c>
      <c r="AK1283" s="41">
        <f t="shared" si="841"/>
        <v>44</v>
      </c>
      <c r="AL1283" s="42">
        <f t="shared" si="842"/>
        <v>15.342000000000001</v>
      </c>
      <c r="AM1283" s="43" t="str">
        <f t="shared" si="843"/>
        <v>-37º -44' -15,342" S</v>
      </c>
      <c r="AN1283" s="43" t="str">
        <f t="shared" si="844"/>
        <v>122º 24' 25,574" W</v>
      </c>
      <c r="AO1283" s="43" t="str">
        <f t="shared" si="845"/>
        <v>10 S 552240 4176867</v>
      </c>
    </row>
    <row r="1284" spans="5:41" x14ac:dyDescent="0.25">
      <c r="E1284" s="53">
        <v>37.753518999999997</v>
      </c>
      <c r="F1284" s="53">
        <v>-122.403058</v>
      </c>
      <c r="G1284" s="52">
        <f t="shared" si="846"/>
        <v>-2.1363363766095853</v>
      </c>
      <c r="H1284" s="52">
        <f t="shared" ref="H1284:H1302" si="864">E1284*PI()/180</f>
        <v>0.65892321076423699</v>
      </c>
      <c r="I1284" s="52">
        <f t="shared" si="848"/>
        <v>10</v>
      </c>
      <c r="J1284" s="52">
        <f t="shared" si="849"/>
        <v>-123</v>
      </c>
      <c r="K1284" s="52">
        <f t="shared" ref="K1284:K1302" si="865">+G1284-((J1284*PI())/180)</f>
        <v>1.0418603343440136E-2</v>
      </c>
      <c r="L1284" s="52">
        <f t="shared" ref="L1284:L1302" si="866">COS(H1284)*SIN(K1284)</f>
        <v>8.2373402432547628E-3</v>
      </c>
      <c r="M1284" s="52">
        <f t="shared" si="852"/>
        <v>8.2375265623821688E-3</v>
      </c>
      <c r="N1284" s="52">
        <f t="shared" ref="N1284:N1302" si="867">ATAN((TAN(H1284))/COS(K1284))-H1284</f>
        <v>2.6273940202048429E-5</v>
      </c>
      <c r="O1284" s="52">
        <f t="shared" si="831"/>
        <v>6383600.6591010196</v>
      </c>
      <c r="P1284" s="52">
        <f t="shared" si="832"/>
        <v>1.4294265485074173E-7</v>
      </c>
      <c r="Q1284" s="52">
        <f t="shared" ref="Q1284:Q1302" si="868">SIN(2*H1284)</f>
        <v>0.96817838882043206</v>
      </c>
      <c r="R1284" s="52">
        <f t="shared" ref="R1284:R1302" si="869">+Q1284*(COS(H1284))^2</f>
        <v>0.60523787830230336</v>
      </c>
      <c r="S1284" s="52">
        <f t="shared" ref="S1284:S1302" si="870">H1284+(Q1284/2)</f>
        <v>1.143012405174453</v>
      </c>
      <c r="T1284" s="52">
        <f t="shared" ref="T1284:T1302" si="871">((3*S1284)+R1284)/4</f>
        <v>1.0085687734564157</v>
      </c>
      <c r="U1284" s="52">
        <f t="shared" ref="U1284:U1302" si="872">(5*T1284+R1284*(COS(H1284))^2)/3</f>
        <v>1.8070655161750728</v>
      </c>
      <c r="V1284" s="52">
        <f t="shared" si="829"/>
        <v>5.0546225567071803E-3</v>
      </c>
      <c r="W1284" s="52">
        <f t="shared" si="859"/>
        <v>4.2582015317955055E-5</v>
      </c>
      <c r="X1284" s="52">
        <f t="shared" ref="X1284:X1302" si="873">(35/27)*V1284^3</f>
        <v>1.6740578955036711E-7</v>
      </c>
      <c r="Y1284" s="52">
        <f t="shared" si="833"/>
        <v>4178468.0017325394</v>
      </c>
      <c r="Z1284" s="38" t="str">
        <f t="shared" si="861"/>
        <v>S</v>
      </c>
      <c r="AA1284" s="38" t="str">
        <f t="shared" si="862"/>
        <v>S</v>
      </c>
      <c r="AB1284" s="38" t="str">
        <f t="shared" si="863"/>
        <v>U</v>
      </c>
      <c r="AC1284" s="50">
        <f t="shared" ref="AC1284:AC1347" si="874">M1284*O1284*(1+P1284/3)+500000</f>
        <v>552585.08249853528</v>
      </c>
      <c r="AD1284" s="50">
        <f t="shared" si="834"/>
        <v>4178635.724098505</v>
      </c>
      <c r="AE1284" s="51">
        <f t="shared" si="835"/>
        <v>10</v>
      </c>
      <c r="AF1284" s="51" t="str">
        <f t="shared" si="836"/>
        <v>S</v>
      </c>
      <c r="AG1284" s="40">
        <f t="shared" si="837"/>
        <v>-122</v>
      </c>
      <c r="AH1284" s="41">
        <f t="shared" si="838"/>
        <v>-24</v>
      </c>
      <c r="AI1284" s="42">
        <f t="shared" si="839"/>
        <v>-11.009</v>
      </c>
      <c r="AJ1284" s="40">
        <f t="shared" si="840"/>
        <v>37</v>
      </c>
      <c r="AK1284" s="41">
        <f t="shared" si="841"/>
        <v>45</v>
      </c>
      <c r="AL1284" s="42">
        <f t="shared" si="842"/>
        <v>12.667999999999999</v>
      </c>
      <c r="AM1284" s="43" t="str">
        <f t="shared" si="843"/>
        <v>-37º -45' -12,668" S</v>
      </c>
      <c r="AN1284" s="43" t="str">
        <f t="shared" si="844"/>
        <v>122º 24' 11,009" W</v>
      </c>
      <c r="AO1284" s="43" t="str">
        <f t="shared" si="845"/>
        <v>10 S 552585 4178636</v>
      </c>
    </row>
    <row r="1285" spans="5:41" x14ac:dyDescent="0.25">
      <c r="E1285" s="53">
        <v>37.804087000000003</v>
      </c>
      <c r="F1285" s="53">
        <v>-122.447069</v>
      </c>
      <c r="G1285" s="52">
        <f t="shared" si="846"/>
        <v>-2.1371045134666806</v>
      </c>
      <c r="H1285" s="52">
        <f t="shared" si="864"/>
        <v>0.65980578886038554</v>
      </c>
      <c r="I1285" s="52">
        <f t="shared" si="848"/>
        <v>10</v>
      </c>
      <c r="J1285" s="52">
        <f t="shared" si="849"/>
        <v>-123</v>
      </c>
      <c r="K1285" s="52">
        <f t="shared" si="865"/>
        <v>9.650466486344822E-3</v>
      </c>
      <c r="L1285" s="52">
        <f t="shared" si="866"/>
        <v>7.6248241784070449E-3</v>
      </c>
      <c r="M1285" s="52">
        <f t="shared" si="852"/>
        <v>7.6249719474281163E-3</v>
      </c>
      <c r="N1285" s="52">
        <f t="shared" si="867"/>
        <v>2.2552707882317335E-5</v>
      </c>
      <c r="O1285" s="52">
        <f t="shared" si="831"/>
        <v>6383618.9673392065</v>
      </c>
      <c r="P1285" s="52">
        <f t="shared" si="832"/>
        <v>1.2230677319350204E-7</v>
      </c>
      <c r="Q1285" s="52">
        <f t="shared" si="868"/>
        <v>0.96861863017018279</v>
      </c>
      <c r="R1285" s="52">
        <f t="shared" si="869"/>
        <v>0.60468522034555261</v>
      </c>
      <c r="S1285" s="52">
        <f t="shared" si="870"/>
        <v>1.1441151039454769</v>
      </c>
      <c r="T1285" s="52">
        <f t="shared" si="871"/>
        <v>1.0092576330454959</v>
      </c>
      <c r="U1285" s="52">
        <f t="shared" si="872"/>
        <v>1.8079261820612729</v>
      </c>
      <c r="V1285" s="52">
        <f t="shared" si="829"/>
        <v>5.0546225567071803E-3</v>
      </c>
      <c r="W1285" s="52">
        <f t="shared" si="859"/>
        <v>4.2582015317955055E-5</v>
      </c>
      <c r="X1285" s="52">
        <f t="shared" si="873"/>
        <v>1.6740578955036711E-7</v>
      </c>
      <c r="Y1285" s="52">
        <f t="shared" si="833"/>
        <v>4184078.4150430476</v>
      </c>
      <c r="Z1285" s="38" t="str">
        <f t="shared" si="861"/>
        <v>S</v>
      </c>
      <c r="AA1285" s="38" t="str">
        <f t="shared" si="862"/>
        <v>S</v>
      </c>
      <c r="AB1285" s="38" t="str">
        <f t="shared" si="863"/>
        <v>U</v>
      </c>
      <c r="AC1285" s="50">
        <f t="shared" si="874"/>
        <v>548674.91753345542</v>
      </c>
      <c r="AD1285" s="50">
        <f t="shared" si="834"/>
        <v>4184222.3829544582</v>
      </c>
      <c r="AE1285" s="51">
        <f t="shared" si="835"/>
        <v>10</v>
      </c>
      <c r="AF1285" s="51" t="str">
        <f t="shared" si="836"/>
        <v>S</v>
      </c>
      <c r="AG1285" s="40">
        <f t="shared" si="837"/>
        <v>-122</v>
      </c>
      <c r="AH1285" s="41">
        <f t="shared" si="838"/>
        <v>-26</v>
      </c>
      <c r="AI1285" s="42">
        <f t="shared" si="839"/>
        <v>-49.448</v>
      </c>
      <c r="AJ1285" s="40">
        <f t="shared" si="840"/>
        <v>37</v>
      </c>
      <c r="AK1285" s="41">
        <f t="shared" si="841"/>
        <v>48</v>
      </c>
      <c r="AL1285" s="42">
        <f t="shared" si="842"/>
        <v>14.712999999999999</v>
      </c>
      <c r="AM1285" s="43" t="str">
        <f t="shared" si="843"/>
        <v>-37º -48' -14,713" S</v>
      </c>
      <c r="AN1285" s="43" t="str">
        <f t="shared" si="844"/>
        <v>122º 26' 49,448" W</v>
      </c>
      <c r="AO1285" s="43" t="str">
        <f t="shared" si="845"/>
        <v>10 S 548675 4184222</v>
      </c>
    </row>
    <row r="1286" spans="5:41" x14ac:dyDescent="0.25">
      <c r="E1286" s="53">
        <v>37.656432000000002</v>
      </c>
      <c r="F1286" s="53">
        <v>-122.477884</v>
      </c>
      <c r="G1286" s="52">
        <f t="shared" si="846"/>
        <v>-2.1376423366756825</v>
      </c>
      <c r="H1286" s="52">
        <f t="shared" si="864"/>
        <v>0.65722872295335344</v>
      </c>
      <c r="I1286" s="52">
        <f t="shared" si="848"/>
        <v>10</v>
      </c>
      <c r="J1286" s="52">
        <f t="shared" si="849"/>
        <v>-123</v>
      </c>
      <c r="K1286" s="52">
        <f t="shared" si="865"/>
        <v>9.1126432773429578E-3</v>
      </c>
      <c r="L1286" s="52">
        <f t="shared" si="866"/>
        <v>7.2142733311147209E-3</v>
      </c>
      <c r="M1286" s="52">
        <f t="shared" si="852"/>
        <v>7.2143984924204693E-3</v>
      </c>
      <c r="N1286" s="52">
        <f t="shared" si="867"/>
        <v>2.0082109138397364E-5</v>
      </c>
      <c r="O1286" s="52">
        <f t="shared" si="831"/>
        <v>6383565.5324723963</v>
      </c>
      <c r="P1286" s="52">
        <f t="shared" si="832"/>
        <v>1.0992746009719627E-7</v>
      </c>
      <c r="Q1286" s="52">
        <f t="shared" si="868"/>
        <v>0.9673247019152571</v>
      </c>
      <c r="R1286" s="52">
        <f t="shared" si="869"/>
        <v>0.60629047489741517</v>
      </c>
      <c r="S1286" s="52">
        <f t="shared" si="870"/>
        <v>1.1408910739109821</v>
      </c>
      <c r="T1286" s="52">
        <f t="shared" si="871"/>
        <v>1.0072409241575904</v>
      </c>
      <c r="U1286" s="52">
        <f t="shared" si="872"/>
        <v>1.8054031781902691</v>
      </c>
      <c r="V1286" s="52">
        <f t="shared" ref="V1286:V1349" si="875">(3/4)*$C$18</f>
        <v>5.0546225567071803E-3</v>
      </c>
      <c r="W1286" s="52">
        <f t="shared" si="859"/>
        <v>4.2582015317955055E-5</v>
      </c>
      <c r="X1286" s="52">
        <f t="shared" si="873"/>
        <v>1.6740578955036711E-7</v>
      </c>
      <c r="Y1286" s="52">
        <f t="shared" si="833"/>
        <v>4167696.5384077406</v>
      </c>
      <c r="Z1286" s="38" t="str">
        <f t="shared" si="861"/>
        <v>S</v>
      </c>
      <c r="AA1286" s="38" t="str">
        <f t="shared" si="862"/>
        <v>S</v>
      </c>
      <c r="AB1286" s="38" t="str">
        <f t="shared" si="863"/>
        <v>U</v>
      </c>
      <c r="AC1286" s="50">
        <f t="shared" si="874"/>
        <v>546053.58724125405</v>
      </c>
      <c r="AD1286" s="50">
        <f t="shared" si="834"/>
        <v>4167824.733881548</v>
      </c>
      <c r="AE1286" s="51">
        <f t="shared" si="835"/>
        <v>10</v>
      </c>
      <c r="AF1286" s="51" t="str">
        <f t="shared" si="836"/>
        <v>S</v>
      </c>
      <c r="AG1286" s="40">
        <f t="shared" si="837"/>
        <v>-122</v>
      </c>
      <c r="AH1286" s="41">
        <f t="shared" si="838"/>
        <v>-28</v>
      </c>
      <c r="AI1286" s="42">
        <f t="shared" si="839"/>
        <v>-40.381999999999998</v>
      </c>
      <c r="AJ1286" s="40">
        <f t="shared" si="840"/>
        <v>37</v>
      </c>
      <c r="AK1286" s="41">
        <f t="shared" si="841"/>
        <v>39</v>
      </c>
      <c r="AL1286" s="42">
        <f t="shared" si="842"/>
        <v>23.155000000000001</v>
      </c>
      <c r="AM1286" s="43" t="str">
        <f t="shared" si="843"/>
        <v>-37º -39' -23,155" S</v>
      </c>
      <c r="AN1286" s="43" t="str">
        <f t="shared" si="844"/>
        <v>122º 28' 40,382" W</v>
      </c>
      <c r="AO1286" s="43" t="str">
        <f t="shared" si="845"/>
        <v>10 S 546054 4167825</v>
      </c>
    </row>
    <row r="1287" spans="5:41" x14ac:dyDescent="0.25">
      <c r="E1287" s="53">
        <v>37.747141999999997</v>
      </c>
      <c r="F1287" s="53">
        <v>-122.40372499999999</v>
      </c>
      <c r="G1287" s="52">
        <f t="shared" si="846"/>
        <v>-2.136348017955696</v>
      </c>
      <c r="H1287" s="52">
        <f t="shared" si="864"/>
        <v>0.65881191111783732</v>
      </c>
      <c r="I1287" s="52">
        <f t="shared" si="848"/>
        <v>10</v>
      </c>
      <c r="J1287" s="52">
        <f t="shared" si="849"/>
        <v>-123</v>
      </c>
      <c r="K1287" s="52">
        <f t="shared" si="865"/>
        <v>1.0406961997329489E-2</v>
      </c>
      <c r="L1287" s="52">
        <f t="shared" si="866"/>
        <v>8.2288456073573903E-3</v>
      </c>
      <c r="M1287" s="52">
        <f t="shared" si="852"/>
        <v>8.229031350646801E-3</v>
      </c>
      <c r="N1287" s="52">
        <f t="shared" si="867"/>
        <v>2.6213747676417931E-5</v>
      </c>
      <c r="O1287" s="52">
        <f t="shared" si="831"/>
        <v>6383598.3508993508</v>
      </c>
      <c r="P1287" s="52">
        <f t="shared" si="832"/>
        <v>1.4267256701565657E-7</v>
      </c>
      <c r="Q1287" s="52">
        <f t="shared" si="868"/>
        <v>0.9681226568949638</v>
      </c>
      <c r="R1287" s="52">
        <f t="shared" si="869"/>
        <v>0.60530735844789119</v>
      </c>
      <c r="S1287" s="52">
        <f t="shared" si="870"/>
        <v>1.1428732395653192</v>
      </c>
      <c r="T1287" s="52">
        <f t="shared" si="871"/>
        <v>1.0084817692859622</v>
      </c>
      <c r="U1287" s="52">
        <f t="shared" si="872"/>
        <v>1.8069567288713397</v>
      </c>
      <c r="V1287" s="52">
        <f t="shared" si="875"/>
        <v>5.0546225567071803E-3</v>
      </c>
      <c r="W1287" s="52">
        <f t="shared" si="859"/>
        <v>4.2582015317955055E-5</v>
      </c>
      <c r="X1287" s="52">
        <f t="shared" si="873"/>
        <v>1.6740578955036711E-7</v>
      </c>
      <c r="Y1287" s="52">
        <f t="shared" si="833"/>
        <v>4177760.4904136728</v>
      </c>
      <c r="Z1287" s="38" t="str">
        <f t="shared" si="861"/>
        <v>S</v>
      </c>
      <c r="AA1287" s="38" t="str">
        <f t="shared" si="862"/>
        <v>S</v>
      </c>
      <c r="AB1287" s="38" t="str">
        <f t="shared" si="863"/>
        <v>U</v>
      </c>
      <c r="AC1287" s="50">
        <f t="shared" si="874"/>
        <v>552530.83345772419</v>
      </c>
      <c r="AD1287" s="50">
        <f t="shared" si="834"/>
        <v>4177927.8284739852</v>
      </c>
      <c r="AE1287" s="51">
        <f t="shared" si="835"/>
        <v>10</v>
      </c>
      <c r="AF1287" s="51" t="str">
        <f t="shared" si="836"/>
        <v>S</v>
      </c>
      <c r="AG1287" s="40">
        <f t="shared" si="837"/>
        <v>-122</v>
      </c>
      <c r="AH1287" s="41">
        <f t="shared" si="838"/>
        <v>-24</v>
      </c>
      <c r="AI1287" s="42">
        <f t="shared" si="839"/>
        <v>-13.41</v>
      </c>
      <c r="AJ1287" s="40">
        <f t="shared" si="840"/>
        <v>37</v>
      </c>
      <c r="AK1287" s="41">
        <f t="shared" si="841"/>
        <v>44</v>
      </c>
      <c r="AL1287" s="42">
        <f t="shared" si="842"/>
        <v>49.710999999999999</v>
      </c>
      <c r="AM1287" s="43" t="str">
        <f t="shared" si="843"/>
        <v>-37º -44' -49,711" S</v>
      </c>
      <c r="AN1287" s="43" t="str">
        <f t="shared" si="844"/>
        <v>122º 24' 13,41" W</v>
      </c>
      <c r="AO1287" s="43" t="str">
        <f t="shared" si="845"/>
        <v>10 S 552531 4177928</v>
      </c>
    </row>
    <row r="1288" spans="5:41" x14ac:dyDescent="0.25">
      <c r="E1288" s="53">
        <v>37.6999</v>
      </c>
      <c r="F1288" s="53">
        <v>-122.48796400000001</v>
      </c>
      <c r="G1288" s="52">
        <f t="shared" si="846"/>
        <v>-2.1378182658642837</v>
      </c>
      <c r="H1288" s="52">
        <f t="shared" si="864"/>
        <v>0.65798738267261025</v>
      </c>
      <c r="I1288" s="52">
        <f t="shared" si="848"/>
        <v>10</v>
      </c>
      <c r="J1288" s="52">
        <f t="shared" si="849"/>
        <v>-123</v>
      </c>
      <c r="K1288" s="52">
        <f t="shared" si="865"/>
        <v>8.9367140887417484E-3</v>
      </c>
      <c r="L1288" s="52">
        <f t="shared" si="866"/>
        <v>7.0708539130336246E-3</v>
      </c>
      <c r="M1288" s="52">
        <f t="shared" si="852"/>
        <v>7.0709717570043408E-3</v>
      </c>
      <c r="N1288" s="52">
        <f t="shared" si="867"/>
        <v>1.9321825905471712E-5</v>
      </c>
      <c r="O1288" s="52">
        <f t="shared" si="831"/>
        <v>6383581.2555384375</v>
      </c>
      <c r="P1288" s="52">
        <f t="shared" si="832"/>
        <v>1.0547638589766996E-7</v>
      </c>
      <c r="Q1288" s="52">
        <f t="shared" si="868"/>
        <v>0.96770829058802665</v>
      </c>
      <c r="R1288" s="52">
        <f t="shared" si="869"/>
        <v>0.60582058361216051</v>
      </c>
      <c r="S1288" s="52">
        <f t="shared" si="870"/>
        <v>1.1418415279666236</v>
      </c>
      <c r="T1288" s="52">
        <f t="shared" si="871"/>
        <v>1.0078362918780079</v>
      </c>
      <c r="U1288" s="52">
        <f t="shared" si="872"/>
        <v>1.8061490590899731</v>
      </c>
      <c r="V1288" s="52">
        <f t="shared" si="875"/>
        <v>5.0546225567071803E-3</v>
      </c>
      <c r="W1288" s="52">
        <f t="shared" si="859"/>
        <v>4.2582015317955055E-5</v>
      </c>
      <c r="X1288" s="52">
        <f t="shared" si="873"/>
        <v>1.6740578955036711E-7</v>
      </c>
      <c r="Y1288" s="52">
        <f t="shared" si="833"/>
        <v>4172519.1391007965</v>
      </c>
      <c r="Z1288" s="38" t="str">
        <f t="shared" si="861"/>
        <v>S</v>
      </c>
      <c r="AA1288" s="38" t="str">
        <f t="shared" si="862"/>
        <v>S</v>
      </c>
      <c r="AB1288" s="38" t="str">
        <f t="shared" si="863"/>
        <v>U</v>
      </c>
      <c r="AC1288" s="50">
        <f t="shared" si="874"/>
        <v>545138.12435345666</v>
      </c>
      <c r="AD1288" s="50">
        <f t="shared" si="834"/>
        <v>4172642.4815594791</v>
      </c>
      <c r="AE1288" s="51">
        <f t="shared" si="835"/>
        <v>10</v>
      </c>
      <c r="AF1288" s="51" t="str">
        <f t="shared" si="836"/>
        <v>S</v>
      </c>
      <c r="AG1288" s="40">
        <f t="shared" si="837"/>
        <v>-122</v>
      </c>
      <c r="AH1288" s="41">
        <f t="shared" si="838"/>
        <v>-29</v>
      </c>
      <c r="AI1288" s="42">
        <f t="shared" si="839"/>
        <v>-16.670000000000002</v>
      </c>
      <c r="AJ1288" s="40">
        <f t="shared" si="840"/>
        <v>37</v>
      </c>
      <c r="AK1288" s="41">
        <f t="shared" si="841"/>
        <v>41</v>
      </c>
      <c r="AL1288" s="42">
        <f t="shared" si="842"/>
        <v>59.64</v>
      </c>
      <c r="AM1288" s="43" t="str">
        <f t="shared" si="843"/>
        <v>-37º -41' -59,64" S</v>
      </c>
      <c r="AN1288" s="43" t="str">
        <f t="shared" si="844"/>
        <v>122º 29' 16,67" W</v>
      </c>
      <c r="AO1288" s="43" t="str">
        <f t="shared" si="845"/>
        <v>10 S 545138 4172642</v>
      </c>
    </row>
    <row r="1289" spans="5:41" x14ac:dyDescent="0.25">
      <c r="E1289" s="53">
        <v>37.658602999999999</v>
      </c>
      <c r="F1289" s="53">
        <v>-122.476237</v>
      </c>
      <c r="G1289" s="52">
        <f t="shared" si="846"/>
        <v>-2.1376135911029022</v>
      </c>
      <c r="H1289" s="52">
        <f t="shared" si="864"/>
        <v>0.65726661405141407</v>
      </c>
      <c r="I1289" s="52">
        <f t="shared" si="848"/>
        <v>10</v>
      </c>
      <c r="J1289" s="52">
        <f t="shared" si="849"/>
        <v>-123</v>
      </c>
      <c r="K1289" s="52">
        <f t="shared" si="865"/>
        <v>9.1413888501232776E-3</v>
      </c>
      <c r="L1289" s="52">
        <f t="shared" si="866"/>
        <v>7.2368183043955607E-3</v>
      </c>
      <c r="M1289" s="52">
        <f t="shared" si="852"/>
        <v>7.2369446428032754E-3</v>
      </c>
      <c r="N1289" s="52">
        <f t="shared" si="867"/>
        <v>2.0209409607896411E-5</v>
      </c>
      <c r="O1289" s="52">
        <f t="shared" si="831"/>
        <v>6383566.3176068012</v>
      </c>
      <c r="P1289" s="52">
        <f t="shared" si="832"/>
        <v>1.1060914677335505E-7</v>
      </c>
      <c r="Q1289" s="52">
        <f t="shared" si="868"/>
        <v>0.96734391301380351</v>
      </c>
      <c r="R1289" s="52">
        <f t="shared" si="869"/>
        <v>0.6062670594411933</v>
      </c>
      <c r="S1289" s="52">
        <f t="shared" si="870"/>
        <v>1.1409385705583159</v>
      </c>
      <c r="T1289" s="52">
        <f t="shared" si="871"/>
        <v>1.0072706927790354</v>
      </c>
      <c r="U1289" s="52">
        <f t="shared" si="872"/>
        <v>1.8054404932797639</v>
      </c>
      <c r="V1289" s="52">
        <f t="shared" si="875"/>
        <v>5.0546225567071803E-3</v>
      </c>
      <c r="W1289" s="52">
        <f t="shared" si="859"/>
        <v>4.2582015317955055E-5</v>
      </c>
      <c r="X1289" s="52">
        <f t="shared" si="873"/>
        <v>1.6740578955036711E-7</v>
      </c>
      <c r="Y1289" s="52">
        <f t="shared" si="833"/>
        <v>4167937.4013266014</v>
      </c>
      <c r="Z1289" s="38" t="str">
        <f t="shared" si="861"/>
        <v>S</v>
      </c>
      <c r="AA1289" s="38" t="str">
        <f t="shared" si="862"/>
        <v>S</v>
      </c>
      <c r="AB1289" s="38" t="str">
        <f t="shared" si="863"/>
        <v>U</v>
      </c>
      <c r="AC1289" s="50">
        <f t="shared" si="874"/>
        <v>546197.51776747324</v>
      </c>
      <c r="AD1289" s="50">
        <f t="shared" si="834"/>
        <v>4168066.4094473426</v>
      </c>
      <c r="AE1289" s="51">
        <f t="shared" si="835"/>
        <v>10</v>
      </c>
      <c r="AF1289" s="51" t="str">
        <f t="shared" si="836"/>
        <v>S</v>
      </c>
      <c r="AG1289" s="40">
        <f t="shared" si="837"/>
        <v>-122</v>
      </c>
      <c r="AH1289" s="41">
        <f t="shared" si="838"/>
        <v>-28</v>
      </c>
      <c r="AI1289" s="42">
        <f t="shared" si="839"/>
        <v>-34.453000000000003</v>
      </c>
      <c r="AJ1289" s="40">
        <f t="shared" si="840"/>
        <v>37</v>
      </c>
      <c r="AK1289" s="41">
        <f t="shared" si="841"/>
        <v>39</v>
      </c>
      <c r="AL1289" s="42">
        <f t="shared" si="842"/>
        <v>30.971</v>
      </c>
      <c r="AM1289" s="43" t="str">
        <f t="shared" si="843"/>
        <v>-37º -39' -30,971" S</v>
      </c>
      <c r="AN1289" s="43" t="str">
        <f t="shared" si="844"/>
        <v>122º 28' 34,453" W</v>
      </c>
      <c r="AO1289" s="43" t="str">
        <f t="shared" si="845"/>
        <v>10 S 546198 4168066</v>
      </c>
    </row>
    <row r="1290" spans="5:41" x14ac:dyDescent="0.25">
      <c r="E1290" s="53">
        <v>37.664672000000003</v>
      </c>
      <c r="F1290" s="53">
        <v>-122.479125</v>
      </c>
      <c r="G1290" s="52">
        <f t="shared" si="846"/>
        <v>-2.1376639962116997</v>
      </c>
      <c r="H1290" s="52">
        <f t="shared" si="864"/>
        <v>0.65737253808371776</v>
      </c>
      <c r="I1290" s="52">
        <f t="shared" si="848"/>
        <v>10</v>
      </c>
      <c r="J1290" s="52">
        <f t="shared" si="849"/>
        <v>-123</v>
      </c>
      <c r="K1290" s="52">
        <f t="shared" si="865"/>
        <v>9.0909837413257755E-3</v>
      </c>
      <c r="L1290" s="52">
        <f t="shared" si="866"/>
        <v>7.1963276399884708E-3</v>
      </c>
      <c r="M1290" s="52">
        <f t="shared" si="852"/>
        <v>7.1964518695704716E-3</v>
      </c>
      <c r="N1290" s="52">
        <f t="shared" si="867"/>
        <v>1.9988261643621996E-5</v>
      </c>
      <c r="O1290" s="52">
        <f t="shared" si="831"/>
        <v>6383568.5125232274</v>
      </c>
      <c r="P1290" s="52">
        <f t="shared" si="832"/>
        <v>1.0935694783873311E-7</v>
      </c>
      <c r="Q1290" s="52">
        <f t="shared" si="868"/>
        <v>0.96739758789752139</v>
      </c>
      <c r="R1290" s="52">
        <f t="shared" si="869"/>
        <v>0.60620157218810644</v>
      </c>
      <c r="S1290" s="52">
        <f t="shared" si="870"/>
        <v>1.1410713320324786</v>
      </c>
      <c r="T1290" s="52">
        <f t="shared" si="871"/>
        <v>1.0073538920713856</v>
      </c>
      <c r="U1290" s="52">
        <f t="shared" si="872"/>
        <v>1.8055447723608251</v>
      </c>
      <c r="V1290" s="52">
        <f t="shared" si="875"/>
        <v>5.0546225567071803E-3</v>
      </c>
      <c r="W1290" s="52">
        <f t="shared" si="859"/>
        <v>4.2582015317955055E-5</v>
      </c>
      <c r="X1290" s="52">
        <f t="shared" si="873"/>
        <v>1.6740578955036711E-7</v>
      </c>
      <c r="Y1290" s="52">
        <f t="shared" si="833"/>
        <v>4168610.7307039346</v>
      </c>
      <c r="Z1290" s="38" t="str">
        <f t="shared" si="861"/>
        <v>S</v>
      </c>
      <c r="AA1290" s="38" t="str">
        <f t="shared" si="862"/>
        <v>S</v>
      </c>
      <c r="AB1290" s="38" t="str">
        <f t="shared" si="863"/>
        <v>U</v>
      </c>
      <c r="AC1290" s="50">
        <f t="shared" si="874"/>
        <v>545939.0452310635</v>
      </c>
      <c r="AD1290" s="50">
        <f t="shared" si="834"/>
        <v>4168738.3271555365</v>
      </c>
      <c r="AE1290" s="51">
        <f t="shared" si="835"/>
        <v>10</v>
      </c>
      <c r="AF1290" s="51" t="str">
        <f t="shared" si="836"/>
        <v>S</v>
      </c>
      <c r="AG1290" s="40">
        <f t="shared" si="837"/>
        <v>-122</v>
      </c>
      <c r="AH1290" s="41">
        <f t="shared" si="838"/>
        <v>-28</v>
      </c>
      <c r="AI1290" s="42">
        <f t="shared" si="839"/>
        <v>-44.85</v>
      </c>
      <c r="AJ1290" s="40">
        <f t="shared" si="840"/>
        <v>37</v>
      </c>
      <c r="AK1290" s="41">
        <f t="shared" si="841"/>
        <v>39</v>
      </c>
      <c r="AL1290" s="42">
        <f t="shared" si="842"/>
        <v>52.819000000000003</v>
      </c>
      <c r="AM1290" s="43" t="str">
        <f t="shared" si="843"/>
        <v>-37º -39' -52,819" S</v>
      </c>
      <c r="AN1290" s="43" t="str">
        <f t="shared" si="844"/>
        <v>122º 28' 44,85" W</v>
      </c>
      <c r="AO1290" s="43" t="str">
        <f t="shared" si="845"/>
        <v>10 S 545939 4168738</v>
      </c>
    </row>
    <row r="1291" spans="5:41" x14ac:dyDescent="0.25">
      <c r="E1291" s="53">
        <v>37.665664999999997</v>
      </c>
      <c r="F1291" s="53">
        <v>-122.480118</v>
      </c>
      <c r="G1291" s="52">
        <f t="shared" si="846"/>
        <v>-2.1376813273311721</v>
      </c>
      <c r="H1291" s="52">
        <f t="shared" si="864"/>
        <v>0.65738986920318987</v>
      </c>
      <c r="I1291" s="52">
        <f t="shared" si="848"/>
        <v>10</v>
      </c>
      <c r="J1291" s="52">
        <f t="shared" si="849"/>
        <v>-123</v>
      </c>
      <c r="K1291" s="52">
        <f t="shared" si="865"/>
        <v>9.0736526218533342E-3</v>
      </c>
      <c r="L1291" s="52">
        <f t="shared" si="866"/>
        <v>7.182512794299557E-3</v>
      </c>
      <c r="M1291" s="52">
        <f t="shared" si="852"/>
        <v>7.1826363097860077E-3</v>
      </c>
      <c r="N1291" s="52">
        <f t="shared" si="867"/>
        <v>1.9912301970514967E-5</v>
      </c>
      <c r="O1291" s="52">
        <f t="shared" si="831"/>
        <v>6383568.871663725</v>
      </c>
      <c r="P1291" s="52">
        <f t="shared" si="832"/>
        <v>1.0893455493637708E-7</v>
      </c>
      <c r="Q1291" s="52">
        <f t="shared" si="868"/>
        <v>0.96740636596255147</v>
      </c>
      <c r="R1291" s="52">
        <f t="shared" si="869"/>
        <v>0.60619085310889886</v>
      </c>
      <c r="S1291" s="52">
        <f t="shared" si="870"/>
        <v>1.1410930521844656</v>
      </c>
      <c r="T1291" s="52">
        <f t="shared" si="871"/>
        <v>1.0073675024155739</v>
      </c>
      <c r="U1291" s="52">
        <f t="shared" si="872"/>
        <v>1.8055618294669677</v>
      </c>
      <c r="V1291" s="52">
        <f t="shared" si="875"/>
        <v>5.0546225567071803E-3</v>
      </c>
      <c r="W1291" s="52">
        <f t="shared" si="859"/>
        <v>4.2582015317955055E-5</v>
      </c>
      <c r="X1291" s="52">
        <f t="shared" si="873"/>
        <v>1.6740578955036711E-7</v>
      </c>
      <c r="Y1291" s="52">
        <f t="shared" si="833"/>
        <v>4168720.8998377225</v>
      </c>
      <c r="Z1291" s="38" t="str">
        <f t="shared" si="861"/>
        <v>S</v>
      </c>
      <c r="AA1291" s="38" t="str">
        <f t="shared" si="862"/>
        <v>S</v>
      </c>
      <c r="AB1291" s="38" t="str">
        <f t="shared" si="863"/>
        <v>U</v>
      </c>
      <c r="AC1291" s="50">
        <f t="shared" si="874"/>
        <v>545850.85522854561</v>
      </c>
      <c r="AD1291" s="50">
        <f t="shared" si="834"/>
        <v>4168848.0114025916</v>
      </c>
      <c r="AE1291" s="51">
        <f t="shared" si="835"/>
        <v>10</v>
      </c>
      <c r="AF1291" s="51" t="str">
        <f t="shared" si="836"/>
        <v>S</v>
      </c>
      <c r="AG1291" s="40">
        <f t="shared" si="837"/>
        <v>-122</v>
      </c>
      <c r="AH1291" s="41">
        <f t="shared" si="838"/>
        <v>-28</v>
      </c>
      <c r="AI1291" s="42">
        <f t="shared" si="839"/>
        <v>-48.424999999999997</v>
      </c>
      <c r="AJ1291" s="40">
        <f t="shared" si="840"/>
        <v>37</v>
      </c>
      <c r="AK1291" s="41">
        <f t="shared" si="841"/>
        <v>39</v>
      </c>
      <c r="AL1291" s="42">
        <f t="shared" si="842"/>
        <v>56.393999999999998</v>
      </c>
      <c r="AM1291" s="43" t="str">
        <f t="shared" si="843"/>
        <v>-37º -39' -56,394" S</v>
      </c>
      <c r="AN1291" s="43" t="str">
        <f t="shared" si="844"/>
        <v>122º 28' 48,425" W</v>
      </c>
      <c r="AO1291" s="43" t="str">
        <f t="shared" si="845"/>
        <v>10 S 545851 4168848</v>
      </c>
    </row>
    <row r="1292" spans="5:41" x14ac:dyDescent="0.25">
      <c r="E1292" s="53">
        <v>37.769061000000001</v>
      </c>
      <c r="F1292" s="53">
        <v>-122.429621</v>
      </c>
      <c r="G1292" s="52">
        <f t="shared" si="846"/>
        <v>-2.1367999884187925</v>
      </c>
      <c r="H1292" s="52">
        <f t="shared" si="864"/>
        <v>0.65919446983658203</v>
      </c>
      <c r="I1292" s="52">
        <f t="shared" si="848"/>
        <v>10</v>
      </c>
      <c r="J1292" s="52">
        <f t="shared" si="849"/>
        <v>-123</v>
      </c>
      <c r="K1292" s="52">
        <f t="shared" si="865"/>
        <v>9.9549915342329598E-3</v>
      </c>
      <c r="L1292" s="52">
        <f t="shared" si="866"/>
        <v>7.8691500607713273E-3</v>
      </c>
      <c r="M1292" s="52">
        <f t="shared" si="852"/>
        <v>7.8693124953038603E-3</v>
      </c>
      <c r="N1292" s="52">
        <f t="shared" si="867"/>
        <v>2.3990973882281885E-5</v>
      </c>
      <c r="O1292" s="52">
        <f t="shared" si="831"/>
        <v>6383606.2852078602</v>
      </c>
      <c r="P1292" s="52">
        <f t="shared" si="832"/>
        <v>1.3039449788870609E-7</v>
      </c>
      <c r="Q1292" s="52">
        <f t="shared" si="868"/>
        <v>0.9683140175097753</v>
      </c>
      <c r="R1292" s="52">
        <f t="shared" si="869"/>
        <v>0.60506834054773462</v>
      </c>
      <c r="S1292" s="52">
        <f t="shared" si="870"/>
        <v>1.1433514785914696</v>
      </c>
      <c r="T1292" s="52">
        <f t="shared" si="871"/>
        <v>1.0087806940805359</v>
      </c>
      <c r="U1292" s="52">
        <f t="shared" si="872"/>
        <v>1.8073304166322279</v>
      </c>
      <c r="V1292" s="52">
        <f t="shared" si="875"/>
        <v>5.0546225567071803E-3</v>
      </c>
      <c r="W1292" s="52">
        <f t="shared" si="859"/>
        <v>4.2582015317955055E-5</v>
      </c>
      <c r="X1292" s="52">
        <f t="shared" si="873"/>
        <v>1.6740578955036711E-7</v>
      </c>
      <c r="Y1292" s="52">
        <f t="shared" si="833"/>
        <v>4180192.3488265602</v>
      </c>
      <c r="Z1292" s="38" t="str">
        <f t="shared" si="861"/>
        <v>S</v>
      </c>
      <c r="AA1292" s="38" t="str">
        <f t="shared" si="862"/>
        <v>S</v>
      </c>
      <c r="AB1292" s="38" t="str">
        <f t="shared" si="863"/>
        <v>U</v>
      </c>
      <c r="AC1292" s="50">
        <f t="shared" si="874"/>
        <v>550234.59488872462</v>
      </c>
      <c r="AD1292" s="50">
        <f t="shared" si="834"/>
        <v>4180345.4977781931</v>
      </c>
      <c r="AE1292" s="51">
        <f t="shared" si="835"/>
        <v>10</v>
      </c>
      <c r="AF1292" s="51" t="str">
        <f t="shared" si="836"/>
        <v>S</v>
      </c>
      <c r="AG1292" s="40">
        <f t="shared" si="837"/>
        <v>-122</v>
      </c>
      <c r="AH1292" s="41">
        <f t="shared" si="838"/>
        <v>-25</v>
      </c>
      <c r="AI1292" s="42">
        <f t="shared" si="839"/>
        <v>-46.636000000000003</v>
      </c>
      <c r="AJ1292" s="40">
        <f t="shared" si="840"/>
        <v>37</v>
      </c>
      <c r="AK1292" s="41">
        <f t="shared" si="841"/>
        <v>46</v>
      </c>
      <c r="AL1292" s="42">
        <f t="shared" si="842"/>
        <v>8.6199999999999992</v>
      </c>
      <c r="AM1292" s="43" t="str">
        <f t="shared" si="843"/>
        <v>-37º -46' -8,62" S</v>
      </c>
      <c r="AN1292" s="43" t="str">
        <f t="shared" si="844"/>
        <v>122º 25' 46,636" W</v>
      </c>
      <c r="AO1292" s="43" t="str">
        <f t="shared" si="845"/>
        <v>10 S 550235 4180345</v>
      </c>
    </row>
    <row r="1293" spans="5:41" x14ac:dyDescent="0.25">
      <c r="E1293" s="53">
        <v>37.648662000000002</v>
      </c>
      <c r="F1293" s="53">
        <v>-122.456146</v>
      </c>
      <c r="G1293" s="52">
        <f t="shared" si="846"/>
        <v>-2.1372629370028839</v>
      </c>
      <c r="H1293" s="52">
        <f t="shared" si="864"/>
        <v>0.6570931108704734</v>
      </c>
      <c r="I1293" s="52">
        <f t="shared" si="848"/>
        <v>10</v>
      </c>
      <c r="J1293" s="52">
        <f t="shared" si="849"/>
        <v>-123</v>
      </c>
      <c r="K1293" s="52">
        <f t="shared" si="865"/>
        <v>9.4920429501414993E-3</v>
      </c>
      <c r="L1293" s="52">
        <f t="shared" si="866"/>
        <v>7.5154129440551751E-3</v>
      </c>
      <c r="M1293" s="52">
        <f t="shared" si="852"/>
        <v>7.5155544426113875E-3</v>
      </c>
      <c r="N1293" s="52">
        <f t="shared" si="867"/>
        <v>2.1787619887359E-5</v>
      </c>
      <c r="O1293" s="52">
        <f t="shared" si="831"/>
        <v>6383562.7226098105</v>
      </c>
      <c r="P1293" s="52">
        <f t="shared" si="832"/>
        <v>1.1932154639781099E-7</v>
      </c>
      <c r="Q1293" s="52">
        <f t="shared" si="868"/>
        <v>0.96725589995336425</v>
      </c>
      <c r="R1293" s="52">
        <f t="shared" si="869"/>
        <v>0.60637423287024073</v>
      </c>
      <c r="S1293" s="52">
        <f t="shared" si="870"/>
        <v>1.1407210608471554</v>
      </c>
      <c r="T1293" s="52">
        <f t="shared" si="871"/>
        <v>1.0071343538529267</v>
      </c>
      <c r="U1293" s="52">
        <f t="shared" si="872"/>
        <v>1.8052695739880749</v>
      </c>
      <c r="V1293" s="52">
        <f t="shared" si="875"/>
        <v>5.0546225567071803E-3</v>
      </c>
      <c r="W1293" s="52">
        <f t="shared" si="859"/>
        <v>4.2582015317955055E-5</v>
      </c>
      <c r="X1293" s="52">
        <f t="shared" si="873"/>
        <v>1.6740578955036711E-7</v>
      </c>
      <c r="Y1293" s="52">
        <f t="shared" si="833"/>
        <v>4166834.4917478613</v>
      </c>
      <c r="Z1293" s="38" t="str">
        <f t="shared" si="861"/>
        <v>S</v>
      </c>
      <c r="AA1293" s="38" t="str">
        <f t="shared" si="862"/>
        <v>S</v>
      </c>
      <c r="AB1293" s="38" t="str">
        <f t="shared" si="863"/>
        <v>U</v>
      </c>
      <c r="AC1293" s="50">
        <f t="shared" si="874"/>
        <v>547976.01508778927</v>
      </c>
      <c r="AD1293" s="50">
        <f t="shared" si="834"/>
        <v>4166973.5744025842</v>
      </c>
      <c r="AE1293" s="51">
        <f t="shared" si="835"/>
        <v>10</v>
      </c>
      <c r="AF1293" s="51" t="str">
        <f t="shared" si="836"/>
        <v>S</v>
      </c>
      <c r="AG1293" s="40">
        <f t="shared" si="837"/>
        <v>-122</v>
      </c>
      <c r="AH1293" s="41">
        <f t="shared" si="838"/>
        <v>-27</v>
      </c>
      <c r="AI1293" s="42">
        <f t="shared" si="839"/>
        <v>-22.126000000000001</v>
      </c>
      <c r="AJ1293" s="40">
        <f t="shared" si="840"/>
        <v>37</v>
      </c>
      <c r="AK1293" s="41">
        <f t="shared" si="841"/>
        <v>38</v>
      </c>
      <c r="AL1293" s="42">
        <f t="shared" si="842"/>
        <v>55.183</v>
      </c>
      <c r="AM1293" s="43" t="str">
        <f t="shared" si="843"/>
        <v>-37º -38' -55,183" S</v>
      </c>
      <c r="AN1293" s="43" t="str">
        <f t="shared" si="844"/>
        <v>122º 27' 22,126" W</v>
      </c>
      <c r="AO1293" s="43" t="str">
        <f t="shared" si="845"/>
        <v>10 S 547976 4166974</v>
      </c>
    </row>
    <row r="1294" spans="5:41" x14ac:dyDescent="0.25">
      <c r="E1294" s="53">
        <v>37.617569000000003</v>
      </c>
      <c r="F1294" s="53">
        <v>-122.387506</v>
      </c>
      <c r="G1294" s="52">
        <f t="shared" si="846"/>
        <v>-2.1360649430043153</v>
      </c>
      <c r="H1294" s="52">
        <f t="shared" si="864"/>
        <v>0.65655043564615079</v>
      </c>
      <c r="I1294" s="52">
        <f t="shared" si="848"/>
        <v>10</v>
      </c>
      <c r="J1294" s="52">
        <f t="shared" si="849"/>
        <v>-123</v>
      </c>
      <c r="K1294" s="52">
        <f t="shared" si="865"/>
        <v>1.069003694871018E-2</v>
      </c>
      <c r="L1294" s="52">
        <f t="shared" si="866"/>
        <v>8.4674438577649683E-3</v>
      </c>
      <c r="M1294" s="52">
        <f t="shared" si="852"/>
        <v>8.4676462316206139E-3</v>
      </c>
      <c r="N1294" s="52">
        <f t="shared" si="867"/>
        <v>2.7626590226148551E-5</v>
      </c>
      <c r="O1294" s="52">
        <f t="shared" si="831"/>
        <v>6383551.480498624</v>
      </c>
      <c r="P1294" s="52">
        <f t="shared" si="832"/>
        <v>1.5159527500912476E-7</v>
      </c>
      <c r="Q1294" s="52">
        <f t="shared" si="868"/>
        <v>0.96697986496997734</v>
      </c>
      <c r="R1294" s="52">
        <f t="shared" si="869"/>
        <v>0.60670868708445225</v>
      </c>
      <c r="S1294" s="52">
        <f t="shared" si="870"/>
        <v>1.1400403681311395</v>
      </c>
      <c r="T1294" s="52">
        <f t="shared" si="871"/>
        <v>1.0067074478694678</v>
      </c>
      <c r="U1294" s="52">
        <f t="shared" si="872"/>
        <v>1.8047340938071932</v>
      </c>
      <c r="V1294" s="52">
        <f t="shared" si="875"/>
        <v>5.0546225567071803E-3</v>
      </c>
      <c r="W1294" s="52">
        <f t="shared" si="859"/>
        <v>4.2582015317955055E-5</v>
      </c>
      <c r="X1294" s="52">
        <f t="shared" si="873"/>
        <v>1.6740578955036711E-7</v>
      </c>
      <c r="Y1294" s="52">
        <f t="shared" si="833"/>
        <v>4163384.8742074114</v>
      </c>
      <c r="Z1294" s="38" t="str">
        <f t="shared" si="861"/>
        <v>S</v>
      </c>
      <c r="AA1294" s="38" t="str">
        <f t="shared" si="862"/>
        <v>S</v>
      </c>
      <c r="AB1294" s="38" t="str">
        <f t="shared" si="863"/>
        <v>U</v>
      </c>
      <c r="AC1294" s="50">
        <f t="shared" si="874"/>
        <v>554053.65836962662</v>
      </c>
      <c r="AD1294" s="50">
        <f t="shared" si="834"/>
        <v>4163561.2299950854</v>
      </c>
      <c r="AE1294" s="51">
        <f t="shared" si="835"/>
        <v>10</v>
      </c>
      <c r="AF1294" s="51" t="str">
        <f t="shared" si="836"/>
        <v>S</v>
      </c>
      <c r="AG1294" s="40">
        <f t="shared" si="837"/>
        <v>-122</v>
      </c>
      <c r="AH1294" s="41">
        <f t="shared" si="838"/>
        <v>-23</v>
      </c>
      <c r="AI1294" s="42">
        <f t="shared" si="839"/>
        <v>-15.022</v>
      </c>
      <c r="AJ1294" s="40">
        <f t="shared" si="840"/>
        <v>37</v>
      </c>
      <c r="AK1294" s="41">
        <f t="shared" si="841"/>
        <v>37</v>
      </c>
      <c r="AL1294" s="42">
        <f t="shared" si="842"/>
        <v>3.2480000000000002</v>
      </c>
      <c r="AM1294" s="43" t="str">
        <f t="shared" si="843"/>
        <v>-37º -37' -3,248" S</v>
      </c>
      <c r="AN1294" s="43" t="str">
        <f t="shared" si="844"/>
        <v>122º 23' 15,022" W</v>
      </c>
      <c r="AO1294" s="43" t="str">
        <f t="shared" si="845"/>
        <v>10 S 554054 4163561</v>
      </c>
    </row>
    <row r="1295" spans="5:41" x14ac:dyDescent="0.25">
      <c r="E1295" s="53">
        <v>37.617080000000001</v>
      </c>
      <c r="F1295" s="53">
        <v>-122.387935</v>
      </c>
      <c r="G1295" s="52">
        <f t="shared" si="846"/>
        <v>-2.1360724304668062</v>
      </c>
      <c r="H1295" s="52">
        <f t="shared" si="864"/>
        <v>0.65654190098610854</v>
      </c>
      <c r="I1295" s="52">
        <f t="shared" si="848"/>
        <v>10</v>
      </c>
      <c r="J1295" s="52">
        <f t="shared" si="849"/>
        <v>-123</v>
      </c>
      <c r="K1295" s="52">
        <f t="shared" si="865"/>
        <v>1.0682549486219273E-2</v>
      </c>
      <c r="L1295" s="52">
        <f t="shared" si="866"/>
        <v>8.4615690074392475E-3</v>
      </c>
      <c r="M1295" s="52">
        <f t="shared" si="852"/>
        <v>8.4617709603441883E-3</v>
      </c>
      <c r="N1295" s="52">
        <f t="shared" si="867"/>
        <v>2.7587778503312954E-5</v>
      </c>
      <c r="O1295" s="52">
        <f t="shared" si="831"/>
        <v>6383551.3037199229</v>
      </c>
      <c r="P1295" s="52">
        <f t="shared" si="832"/>
        <v>1.5138697064504595E-7</v>
      </c>
      <c r="Q1295" s="52">
        <f t="shared" si="868"/>
        <v>0.96697551466538845</v>
      </c>
      <c r="R1295" s="52">
        <f t="shared" si="869"/>
        <v>0.60671393786906813</v>
      </c>
      <c r="S1295" s="52">
        <f t="shared" si="870"/>
        <v>1.1400296583188028</v>
      </c>
      <c r="T1295" s="52">
        <f t="shared" si="871"/>
        <v>1.0067007282063691</v>
      </c>
      <c r="U1295" s="52">
        <f t="shared" si="872"/>
        <v>1.8047256615637999</v>
      </c>
      <c r="V1295" s="52">
        <f t="shared" si="875"/>
        <v>5.0546225567071803E-3</v>
      </c>
      <c r="W1295" s="52">
        <f t="shared" si="859"/>
        <v>4.2582015317955055E-5</v>
      </c>
      <c r="X1295" s="52">
        <f t="shared" si="873"/>
        <v>1.6740578955036711E-7</v>
      </c>
      <c r="Y1295" s="52">
        <f t="shared" si="833"/>
        <v>4163330.622174758</v>
      </c>
      <c r="Z1295" s="38" t="str">
        <f t="shared" si="861"/>
        <v>S</v>
      </c>
      <c r="AA1295" s="38" t="str">
        <f t="shared" si="862"/>
        <v>S</v>
      </c>
      <c r="AB1295" s="38" t="str">
        <f t="shared" si="863"/>
        <v>U</v>
      </c>
      <c r="AC1295" s="50">
        <f t="shared" si="874"/>
        <v>554016.15177146497</v>
      </c>
      <c r="AD1295" s="50">
        <f t="shared" si="834"/>
        <v>4163506.7302008499</v>
      </c>
      <c r="AE1295" s="51">
        <f t="shared" si="835"/>
        <v>10</v>
      </c>
      <c r="AF1295" s="51" t="str">
        <f t="shared" si="836"/>
        <v>S</v>
      </c>
      <c r="AG1295" s="40">
        <f t="shared" si="837"/>
        <v>-122</v>
      </c>
      <c r="AH1295" s="41">
        <f t="shared" si="838"/>
        <v>-23</v>
      </c>
      <c r="AI1295" s="42">
        <f t="shared" si="839"/>
        <v>-16.565999999999999</v>
      </c>
      <c r="AJ1295" s="40">
        <f t="shared" si="840"/>
        <v>37</v>
      </c>
      <c r="AK1295" s="41">
        <f t="shared" si="841"/>
        <v>37</v>
      </c>
      <c r="AL1295" s="42">
        <f t="shared" si="842"/>
        <v>1.488</v>
      </c>
      <c r="AM1295" s="43" t="str">
        <f t="shared" si="843"/>
        <v>-37º -37' -1,488" S</v>
      </c>
      <c r="AN1295" s="43" t="str">
        <f t="shared" si="844"/>
        <v>122º 23' 16,566" W</v>
      </c>
      <c r="AO1295" s="43" t="str">
        <f t="shared" si="845"/>
        <v>10 S 554016 4163507</v>
      </c>
    </row>
    <row r="1296" spans="5:41" x14ac:dyDescent="0.25">
      <c r="E1296" s="53">
        <v>37.600709999999999</v>
      </c>
      <c r="F1296" s="53">
        <v>-122.375428</v>
      </c>
      <c r="G1296" s="52">
        <f t="shared" si="846"/>
        <v>-2.1358541421372594</v>
      </c>
      <c r="H1296" s="52">
        <f t="shared" si="864"/>
        <v>0.65625619058755702</v>
      </c>
      <c r="I1296" s="52">
        <f t="shared" si="848"/>
        <v>10</v>
      </c>
      <c r="J1296" s="52">
        <f t="shared" si="849"/>
        <v>-123</v>
      </c>
      <c r="K1296" s="52">
        <f t="shared" si="865"/>
        <v>1.0900837815766007E-2</v>
      </c>
      <c r="L1296" s="52">
        <f t="shared" si="866"/>
        <v>8.6363674422609248E-3</v>
      </c>
      <c r="M1296" s="52">
        <f t="shared" si="852"/>
        <v>8.6365821716636627E-3</v>
      </c>
      <c r="N1296" s="52">
        <f t="shared" si="867"/>
        <v>2.8722461312913339E-5</v>
      </c>
      <c r="O1296" s="52">
        <f t="shared" si="831"/>
        <v>6383545.3862585351</v>
      </c>
      <c r="P1296" s="52">
        <f t="shared" si="832"/>
        <v>1.577760066470667E-7</v>
      </c>
      <c r="Q1296" s="52">
        <f t="shared" si="868"/>
        <v>0.9668297191922739</v>
      </c>
      <c r="R1296" s="52">
        <f t="shared" si="869"/>
        <v>0.60688955145046397</v>
      </c>
      <c r="S1296" s="52">
        <f t="shared" si="870"/>
        <v>1.139671050183694</v>
      </c>
      <c r="T1296" s="52">
        <f t="shared" si="871"/>
        <v>1.0064756755003865</v>
      </c>
      <c r="U1296" s="52">
        <f t="shared" si="872"/>
        <v>1.8044431876524225</v>
      </c>
      <c r="V1296" s="52">
        <f t="shared" si="875"/>
        <v>5.0546225567071803E-3</v>
      </c>
      <c r="W1296" s="52">
        <f t="shared" si="859"/>
        <v>4.2582015317955055E-5</v>
      </c>
      <c r="X1296" s="52">
        <f t="shared" si="873"/>
        <v>1.6740578955036711E-7</v>
      </c>
      <c r="Y1296" s="52">
        <f t="shared" si="833"/>
        <v>4161514.4575474933</v>
      </c>
      <c r="Z1296" s="38" t="str">
        <f t="shared" si="861"/>
        <v>S</v>
      </c>
      <c r="AA1296" s="38" t="str">
        <f t="shared" si="862"/>
        <v>S</v>
      </c>
      <c r="AB1296" s="38" t="str">
        <f t="shared" si="863"/>
        <v>U</v>
      </c>
      <c r="AC1296" s="50">
        <f t="shared" si="874"/>
        <v>555132.01717446931</v>
      </c>
      <c r="AD1296" s="50">
        <f t="shared" si="834"/>
        <v>4161697.808711818</v>
      </c>
      <c r="AE1296" s="51">
        <f t="shared" si="835"/>
        <v>10</v>
      </c>
      <c r="AF1296" s="51" t="str">
        <f t="shared" si="836"/>
        <v>S</v>
      </c>
      <c r="AG1296" s="40">
        <f t="shared" si="837"/>
        <v>-122</v>
      </c>
      <c r="AH1296" s="41">
        <f t="shared" si="838"/>
        <v>-22</v>
      </c>
      <c r="AI1296" s="42">
        <f t="shared" si="839"/>
        <v>-31.541</v>
      </c>
      <c r="AJ1296" s="40">
        <f t="shared" si="840"/>
        <v>37</v>
      </c>
      <c r="AK1296" s="41">
        <f t="shared" si="841"/>
        <v>36</v>
      </c>
      <c r="AL1296" s="42">
        <f t="shared" si="842"/>
        <v>2.556</v>
      </c>
      <c r="AM1296" s="43" t="str">
        <f t="shared" si="843"/>
        <v>-37º -36' -2,556" S</v>
      </c>
      <c r="AN1296" s="43" t="str">
        <f t="shared" si="844"/>
        <v>122º 22' 31,541" W</v>
      </c>
      <c r="AO1296" s="43" t="str">
        <f t="shared" si="845"/>
        <v>10 S 555132 4161698</v>
      </c>
    </row>
    <row r="1297" spans="5:41" x14ac:dyDescent="0.25">
      <c r="E1297" s="53">
        <v>37.702810999999997</v>
      </c>
      <c r="F1297" s="53">
        <v>-122.478883</v>
      </c>
      <c r="G1297" s="52">
        <f t="shared" si="846"/>
        <v>-2.13765977251491</v>
      </c>
      <c r="H1297" s="52">
        <f t="shared" si="864"/>
        <v>0.65803818920713575</v>
      </c>
      <c r="I1297" s="52">
        <f t="shared" si="848"/>
        <v>10</v>
      </c>
      <c r="J1297" s="52">
        <f t="shared" si="849"/>
        <v>-123</v>
      </c>
      <c r="K1297" s="52">
        <f t="shared" si="865"/>
        <v>9.0952074381154269E-3</v>
      </c>
      <c r="L1297" s="52">
        <f t="shared" si="866"/>
        <v>7.19597006412239E-3</v>
      </c>
      <c r="M1297" s="52">
        <f t="shared" si="852"/>
        <v>7.1960942751866314E-3</v>
      </c>
      <c r="N1297" s="52">
        <f t="shared" si="867"/>
        <v>2.0013794275408614E-5</v>
      </c>
      <c r="O1297" s="52">
        <f t="shared" si="831"/>
        <v>6383582.3087199917</v>
      </c>
      <c r="P1297" s="52">
        <f t="shared" si="832"/>
        <v>1.0923369253841525E-7</v>
      </c>
      <c r="Q1297" s="52">
        <f t="shared" si="868"/>
        <v>0.96773389947643185</v>
      </c>
      <c r="R1297" s="52">
        <f t="shared" si="869"/>
        <v>0.60578903556539498</v>
      </c>
      <c r="S1297" s="52">
        <f t="shared" si="870"/>
        <v>1.1419051389453516</v>
      </c>
      <c r="T1297" s="52">
        <f t="shared" si="871"/>
        <v>1.0078761131003624</v>
      </c>
      <c r="U1297" s="52">
        <f t="shared" si="872"/>
        <v>1.8061989161989918</v>
      </c>
      <c r="V1297" s="52">
        <f t="shared" si="875"/>
        <v>5.0546225567071803E-3</v>
      </c>
      <c r="W1297" s="52">
        <f t="shared" si="859"/>
        <v>4.2582015317955055E-5</v>
      </c>
      <c r="X1297" s="52">
        <f t="shared" si="873"/>
        <v>1.6740578955036711E-7</v>
      </c>
      <c r="Y1297" s="52">
        <f t="shared" si="833"/>
        <v>4172842.1041776785</v>
      </c>
      <c r="Z1297" s="38" t="str">
        <f t="shared" si="861"/>
        <v>S</v>
      </c>
      <c r="AA1297" s="38" t="str">
        <f t="shared" si="862"/>
        <v>S</v>
      </c>
      <c r="AB1297" s="38" t="str">
        <f t="shared" si="863"/>
        <v>U</v>
      </c>
      <c r="AC1297" s="50">
        <f t="shared" si="874"/>
        <v>545936.86177958024</v>
      </c>
      <c r="AD1297" s="50">
        <f t="shared" si="834"/>
        <v>4172969.863894701</v>
      </c>
      <c r="AE1297" s="51">
        <f t="shared" si="835"/>
        <v>10</v>
      </c>
      <c r="AF1297" s="51" t="str">
        <f t="shared" si="836"/>
        <v>S</v>
      </c>
      <c r="AG1297" s="40">
        <f t="shared" si="837"/>
        <v>-122</v>
      </c>
      <c r="AH1297" s="41">
        <f t="shared" si="838"/>
        <v>-28</v>
      </c>
      <c r="AI1297" s="42">
        <f t="shared" si="839"/>
        <v>-43.978999999999999</v>
      </c>
      <c r="AJ1297" s="40">
        <f t="shared" si="840"/>
        <v>37</v>
      </c>
      <c r="AK1297" s="41">
        <f t="shared" si="841"/>
        <v>42</v>
      </c>
      <c r="AL1297" s="42">
        <f t="shared" si="842"/>
        <v>10.119999999999999</v>
      </c>
      <c r="AM1297" s="43" t="str">
        <f t="shared" si="843"/>
        <v>-37º -42' -10,12" S</v>
      </c>
      <c r="AN1297" s="43" t="str">
        <f t="shared" si="844"/>
        <v>122º 28' 43,979" W</v>
      </c>
      <c r="AO1297" s="43" t="str">
        <f t="shared" si="845"/>
        <v>10 S 545937 4172970</v>
      </c>
    </row>
    <row r="1298" spans="5:41" x14ac:dyDescent="0.25">
      <c r="E1298" s="53">
        <v>37.626767000000001</v>
      </c>
      <c r="F1298" s="53">
        <v>-122.427104</v>
      </c>
      <c r="G1298" s="52">
        <f t="shared" si="846"/>
        <v>-2.1367560584815197</v>
      </c>
      <c r="H1298" s="52">
        <f t="shared" si="864"/>
        <v>0.65671097103074927</v>
      </c>
      <c r="I1298" s="52">
        <f t="shared" si="848"/>
        <v>10</v>
      </c>
      <c r="J1298" s="52">
        <f t="shared" si="849"/>
        <v>-123</v>
      </c>
      <c r="K1298" s="52">
        <f t="shared" si="865"/>
        <v>9.9989214715057173E-3</v>
      </c>
      <c r="L1298" s="52">
        <f t="shared" si="866"/>
        <v>7.9190589831676164E-3</v>
      </c>
      <c r="M1298" s="52">
        <f t="shared" si="852"/>
        <v>7.9192245280730895E-3</v>
      </c>
      <c r="N1298" s="52">
        <f t="shared" si="867"/>
        <v>2.4171882844314929E-5</v>
      </c>
      <c r="O1298" s="52">
        <f t="shared" si="831"/>
        <v>6383554.8058243217</v>
      </c>
      <c r="P1298" s="52">
        <f t="shared" si="832"/>
        <v>1.3256171024457534E-7</v>
      </c>
      <c r="Q1298" s="52">
        <f t="shared" si="868"/>
        <v>0.96706164090622249</v>
      </c>
      <c r="R1298" s="52">
        <f t="shared" si="869"/>
        <v>0.60660986780064508</v>
      </c>
      <c r="S1298" s="52">
        <f t="shared" si="870"/>
        <v>1.1402417914838605</v>
      </c>
      <c r="T1298" s="52">
        <f t="shared" si="871"/>
        <v>1.0068338105630568</v>
      </c>
      <c r="U1298" s="52">
        <f t="shared" si="872"/>
        <v>1.8048926407700636</v>
      </c>
      <c r="V1298" s="52">
        <f t="shared" si="875"/>
        <v>5.0546225567071803E-3</v>
      </c>
      <c r="W1298" s="52">
        <f t="shared" si="859"/>
        <v>4.2582015317955055E-5</v>
      </c>
      <c r="X1298" s="52">
        <f t="shared" si="873"/>
        <v>1.6740578955036711E-7</v>
      </c>
      <c r="Y1298" s="52">
        <f t="shared" si="833"/>
        <v>4164405.3457963541</v>
      </c>
      <c r="Z1298" s="38" t="str">
        <f t="shared" si="861"/>
        <v>S</v>
      </c>
      <c r="AA1298" s="38" t="str">
        <f t="shared" si="862"/>
        <v>S</v>
      </c>
      <c r="AB1298" s="38" t="str">
        <f t="shared" si="863"/>
        <v>U</v>
      </c>
      <c r="AC1298" s="50">
        <f t="shared" si="874"/>
        <v>550552.80602837156</v>
      </c>
      <c r="AD1298" s="50">
        <f t="shared" si="834"/>
        <v>4164559.6483557052</v>
      </c>
      <c r="AE1298" s="51">
        <f t="shared" si="835"/>
        <v>10</v>
      </c>
      <c r="AF1298" s="51" t="str">
        <f t="shared" si="836"/>
        <v>S</v>
      </c>
      <c r="AG1298" s="40">
        <f t="shared" si="837"/>
        <v>-122</v>
      </c>
      <c r="AH1298" s="41">
        <f t="shared" si="838"/>
        <v>-25</v>
      </c>
      <c r="AI1298" s="42">
        <f t="shared" si="839"/>
        <v>-37.573999999999998</v>
      </c>
      <c r="AJ1298" s="40">
        <f t="shared" si="840"/>
        <v>37</v>
      </c>
      <c r="AK1298" s="41">
        <f t="shared" si="841"/>
        <v>37</v>
      </c>
      <c r="AL1298" s="42">
        <f t="shared" si="842"/>
        <v>36.360999999999997</v>
      </c>
      <c r="AM1298" s="43" t="str">
        <f t="shared" si="843"/>
        <v>-37º -37' -36,361" S</v>
      </c>
      <c r="AN1298" s="43" t="str">
        <f t="shared" si="844"/>
        <v>122º 25' 37,574" W</v>
      </c>
      <c r="AO1298" s="43" t="str">
        <f t="shared" si="845"/>
        <v>10 S 550553 4164560</v>
      </c>
    </row>
    <row r="1299" spans="5:41" x14ac:dyDescent="0.25">
      <c r="E1299" s="53">
        <v>37.661374000000002</v>
      </c>
      <c r="F1299" s="53">
        <v>-122.46552</v>
      </c>
      <c r="G1299" s="52">
        <f t="shared" si="846"/>
        <v>-2.1374265441669658</v>
      </c>
      <c r="H1299" s="52">
        <f t="shared" si="864"/>
        <v>0.65731497712498699</v>
      </c>
      <c r="I1299" s="52">
        <f t="shared" si="848"/>
        <v>10</v>
      </c>
      <c r="J1299" s="52">
        <f t="shared" si="849"/>
        <v>-123</v>
      </c>
      <c r="K1299" s="52">
        <f t="shared" si="865"/>
        <v>9.3284357860596856E-3</v>
      </c>
      <c r="L1299" s="52">
        <f t="shared" si="866"/>
        <v>7.3846148947598351E-3</v>
      </c>
      <c r="M1299" s="52">
        <f t="shared" si="852"/>
        <v>7.3847491330807265E-3</v>
      </c>
      <c r="N1299" s="52">
        <f t="shared" si="867"/>
        <v>2.1045452209822457E-5</v>
      </c>
      <c r="O1299" s="52">
        <f t="shared" si="831"/>
        <v>6383567.3197521344</v>
      </c>
      <c r="P1299" s="52">
        <f t="shared" si="832"/>
        <v>1.1516476180181376E-7</v>
      </c>
      <c r="Q1299" s="52">
        <f t="shared" si="868"/>
        <v>0.96736842541951751</v>
      </c>
      <c r="R1299" s="52">
        <f t="shared" si="869"/>
        <v>0.60623716452100418</v>
      </c>
      <c r="S1299" s="52">
        <f t="shared" si="870"/>
        <v>1.1409991898347458</v>
      </c>
      <c r="T1299" s="52">
        <f t="shared" si="871"/>
        <v>1.0073086835063103</v>
      </c>
      <c r="U1299" s="52">
        <f t="shared" si="872"/>
        <v>1.8054881116429169</v>
      </c>
      <c r="V1299" s="52">
        <f t="shared" si="875"/>
        <v>5.0546225567071803E-3</v>
      </c>
      <c r="W1299" s="52">
        <f t="shared" si="859"/>
        <v>4.2582015317955055E-5</v>
      </c>
      <c r="X1299" s="52">
        <f t="shared" si="873"/>
        <v>1.6740578955036711E-7</v>
      </c>
      <c r="Y1299" s="52">
        <f t="shared" si="833"/>
        <v>4168244.8317404529</v>
      </c>
      <c r="Z1299" s="38" t="str">
        <f t="shared" si="861"/>
        <v>S</v>
      </c>
      <c r="AA1299" s="38" t="str">
        <f t="shared" si="862"/>
        <v>S</v>
      </c>
      <c r="AB1299" s="38" t="str">
        <f t="shared" si="863"/>
        <v>U</v>
      </c>
      <c r="AC1299" s="50">
        <f t="shared" si="874"/>
        <v>547141.04504016438</v>
      </c>
      <c r="AD1299" s="50">
        <f t="shared" si="834"/>
        <v>4168379.1768168807</v>
      </c>
      <c r="AE1299" s="51">
        <f t="shared" si="835"/>
        <v>10</v>
      </c>
      <c r="AF1299" s="51" t="str">
        <f t="shared" si="836"/>
        <v>S</v>
      </c>
      <c r="AG1299" s="40">
        <f t="shared" si="837"/>
        <v>-122</v>
      </c>
      <c r="AH1299" s="41">
        <f t="shared" si="838"/>
        <v>-27</v>
      </c>
      <c r="AI1299" s="42">
        <f t="shared" si="839"/>
        <v>-55.872</v>
      </c>
      <c r="AJ1299" s="40">
        <f t="shared" si="840"/>
        <v>37</v>
      </c>
      <c r="AK1299" s="41">
        <f t="shared" si="841"/>
        <v>39</v>
      </c>
      <c r="AL1299" s="42">
        <f t="shared" si="842"/>
        <v>40.945999999999998</v>
      </c>
      <c r="AM1299" s="43" t="str">
        <f t="shared" si="843"/>
        <v>-37º -39' -40,946" S</v>
      </c>
      <c r="AN1299" s="43" t="str">
        <f t="shared" si="844"/>
        <v>122º 27' 55,872" W</v>
      </c>
      <c r="AO1299" s="43" t="str">
        <f t="shared" si="845"/>
        <v>10 S 547141 4168379</v>
      </c>
    </row>
    <row r="1300" spans="5:41" x14ac:dyDescent="0.25">
      <c r="E1300" s="53">
        <v>37.686169999999997</v>
      </c>
      <c r="F1300" s="53">
        <v>-122.470901</v>
      </c>
      <c r="G1300" s="52">
        <f t="shared" si="846"/>
        <v>-2.1375204603340161</v>
      </c>
      <c r="H1300" s="52">
        <f t="shared" si="864"/>
        <v>0.65774774896631127</v>
      </c>
      <c r="I1300" s="52">
        <f t="shared" si="848"/>
        <v>10</v>
      </c>
      <c r="J1300" s="52">
        <f t="shared" si="849"/>
        <v>-123</v>
      </c>
      <c r="K1300" s="52">
        <f t="shared" si="865"/>
        <v>9.2345196190093404E-3</v>
      </c>
      <c r="L1300" s="52">
        <f t="shared" si="866"/>
        <v>7.3078282658128567E-3</v>
      </c>
      <c r="M1300" s="52">
        <f t="shared" si="852"/>
        <v>7.3079583599305652E-3</v>
      </c>
      <c r="N1300" s="52">
        <f t="shared" si="867"/>
        <v>2.0628484659446222E-5</v>
      </c>
      <c r="O1300" s="52">
        <f t="shared" si="831"/>
        <v>6383576.2884935066</v>
      </c>
      <c r="P1300" s="52">
        <f t="shared" si="832"/>
        <v>1.1270676758859456E-7</v>
      </c>
      <c r="Q1300" s="52">
        <f t="shared" si="868"/>
        <v>0.96758736920462851</v>
      </c>
      <c r="R1300" s="52">
        <f t="shared" si="869"/>
        <v>0.6059692475942341</v>
      </c>
      <c r="S1300" s="52">
        <f t="shared" si="870"/>
        <v>1.1415414335686256</v>
      </c>
      <c r="T1300" s="52">
        <f t="shared" si="871"/>
        <v>1.0076483870750277</v>
      </c>
      <c r="U1300" s="52">
        <f t="shared" si="872"/>
        <v>1.8059137450313161</v>
      </c>
      <c r="V1300" s="52">
        <f t="shared" si="875"/>
        <v>5.0546225567071803E-3</v>
      </c>
      <c r="W1300" s="52">
        <f t="shared" si="859"/>
        <v>4.2582015317955055E-5</v>
      </c>
      <c r="X1300" s="52">
        <f t="shared" si="873"/>
        <v>1.6740578955036711E-7</v>
      </c>
      <c r="Y1300" s="52">
        <f t="shared" si="833"/>
        <v>4170995.846681485</v>
      </c>
      <c r="Z1300" s="38" t="str">
        <f t="shared" si="861"/>
        <v>S</v>
      </c>
      <c r="AA1300" s="38" t="str">
        <f t="shared" si="862"/>
        <v>S</v>
      </c>
      <c r="AB1300" s="38" t="str">
        <f t="shared" si="863"/>
        <v>U</v>
      </c>
      <c r="AC1300" s="50">
        <f t="shared" si="874"/>
        <v>546650.91145637503</v>
      </c>
      <c r="AD1300" s="50">
        <f t="shared" si="834"/>
        <v>4171127.5302018663</v>
      </c>
      <c r="AE1300" s="51">
        <f t="shared" si="835"/>
        <v>10</v>
      </c>
      <c r="AF1300" s="51" t="str">
        <f t="shared" si="836"/>
        <v>S</v>
      </c>
      <c r="AG1300" s="40">
        <f t="shared" si="837"/>
        <v>-122</v>
      </c>
      <c r="AH1300" s="41">
        <f t="shared" si="838"/>
        <v>-28</v>
      </c>
      <c r="AI1300" s="42">
        <f t="shared" si="839"/>
        <v>-15.244</v>
      </c>
      <c r="AJ1300" s="40">
        <f t="shared" si="840"/>
        <v>37</v>
      </c>
      <c r="AK1300" s="41">
        <f t="shared" si="841"/>
        <v>41</v>
      </c>
      <c r="AL1300" s="42">
        <f t="shared" si="842"/>
        <v>10.212</v>
      </c>
      <c r="AM1300" s="43" t="str">
        <f t="shared" si="843"/>
        <v>-37º -41' -10,212" S</v>
      </c>
      <c r="AN1300" s="43" t="str">
        <f t="shared" si="844"/>
        <v>122º 28' 15,244" W</v>
      </c>
      <c r="AO1300" s="43" t="str">
        <f t="shared" si="845"/>
        <v>10 S 546651 4171128</v>
      </c>
    </row>
    <row r="1301" spans="5:41" x14ac:dyDescent="0.25">
      <c r="E1301" s="53">
        <v>37.769503999999998</v>
      </c>
      <c r="F1301" s="53">
        <v>-122.429732</v>
      </c>
      <c r="G1301" s="52">
        <f t="shared" si="846"/>
        <v>-2.1368019257342623</v>
      </c>
      <c r="H1301" s="52">
        <f t="shared" si="864"/>
        <v>0.6592022016451683</v>
      </c>
      <c r="I1301" s="52">
        <f t="shared" si="848"/>
        <v>10</v>
      </c>
      <c r="J1301" s="52">
        <f t="shared" si="849"/>
        <v>-123</v>
      </c>
      <c r="K1301" s="52">
        <f t="shared" si="865"/>
        <v>9.9530542187631355E-3</v>
      </c>
      <c r="L1301" s="52">
        <f t="shared" si="866"/>
        <v>7.8675715832102807E-3</v>
      </c>
      <c r="M1301" s="52">
        <f t="shared" si="852"/>
        <v>7.86773392001156E-3</v>
      </c>
      <c r="N1301" s="52">
        <f t="shared" si="867"/>
        <v>2.3981732566125125E-5</v>
      </c>
      <c r="O1301" s="52">
        <f t="shared" si="831"/>
        <v>6383606.4455828564</v>
      </c>
      <c r="P1301" s="52">
        <f t="shared" si="832"/>
        <v>1.3034062746412076E-7</v>
      </c>
      <c r="Q1301" s="52">
        <f t="shared" si="868"/>
        <v>0.96831787921261214</v>
      </c>
      <c r="R1301" s="52">
        <f t="shared" si="869"/>
        <v>0.60506350396705377</v>
      </c>
      <c r="S1301" s="52">
        <f t="shared" si="870"/>
        <v>1.1433611412514744</v>
      </c>
      <c r="T1301" s="52">
        <f t="shared" si="871"/>
        <v>1.0087867319303694</v>
      </c>
      <c r="U1301" s="52">
        <f t="shared" si="872"/>
        <v>1.8073379623040395</v>
      </c>
      <c r="V1301" s="52">
        <f t="shared" si="875"/>
        <v>5.0546225567071803E-3</v>
      </c>
      <c r="W1301" s="52">
        <f t="shared" si="859"/>
        <v>4.2582015317955055E-5</v>
      </c>
      <c r="X1301" s="52">
        <f t="shared" si="873"/>
        <v>1.6740578955036711E-7</v>
      </c>
      <c r="Y1301" s="52">
        <f t="shared" si="833"/>
        <v>4180241.4986657896</v>
      </c>
      <c r="Z1301" s="38" t="str">
        <f t="shared" si="861"/>
        <v>S</v>
      </c>
      <c r="AA1301" s="38" t="str">
        <f t="shared" si="862"/>
        <v>S</v>
      </c>
      <c r="AB1301" s="38" t="str">
        <f t="shared" si="863"/>
        <v>U</v>
      </c>
      <c r="AC1301" s="50">
        <f t="shared" si="874"/>
        <v>550224.51914601505</v>
      </c>
      <c r="AD1301" s="50">
        <f t="shared" si="834"/>
        <v>4180394.5886283289</v>
      </c>
      <c r="AE1301" s="51">
        <f t="shared" si="835"/>
        <v>10</v>
      </c>
      <c r="AF1301" s="51" t="str">
        <f t="shared" si="836"/>
        <v>S</v>
      </c>
      <c r="AG1301" s="40">
        <f t="shared" si="837"/>
        <v>-122</v>
      </c>
      <c r="AH1301" s="41">
        <f t="shared" si="838"/>
        <v>-25</v>
      </c>
      <c r="AI1301" s="42">
        <f t="shared" si="839"/>
        <v>-47.034999999999997</v>
      </c>
      <c r="AJ1301" s="40">
        <f t="shared" si="840"/>
        <v>37</v>
      </c>
      <c r="AK1301" s="41">
        <f t="shared" si="841"/>
        <v>46</v>
      </c>
      <c r="AL1301" s="42">
        <f t="shared" si="842"/>
        <v>10.214</v>
      </c>
      <c r="AM1301" s="43" t="str">
        <f t="shared" si="843"/>
        <v>-37º -46' -10,214" S</v>
      </c>
      <c r="AN1301" s="43" t="str">
        <f t="shared" si="844"/>
        <v>122º 25' 47,035" W</v>
      </c>
      <c r="AO1301" s="43" t="str">
        <f t="shared" si="845"/>
        <v>10 S 550225 4180395</v>
      </c>
    </row>
    <row r="1302" spans="5:41" x14ac:dyDescent="0.25">
      <c r="E1302" s="53">
        <v>37.718870000000003</v>
      </c>
      <c r="F1302" s="53">
        <v>-122.494792</v>
      </c>
      <c r="G1302" s="52">
        <f t="shared" si="846"/>
        <v>-2.1379374369456099</v>
      </c>
      <c r="H1302" s="52">
        <f t="shared" si="864"/>
        <v>0.65831847163171364</v>
      </c>
      <c r="I1302" s="52">
        <f t="shared" si="848"/>
        <v>10</v>
      </c>
      <c r="J1302" s="52">
        <f t="shared" si="849"/>
        <v>-123</v>
      </c>
      <c r="K1302" s="52">
        <f t="shared" si="865"/>
        <v>8.8175430074155514E-3</v>
      </c>
      <c r="L1302" s="52">
        <f t="shared" si="866"/>
        <v>6.9747808952994612E-3</v>
      </c>
      <c r="M1302" s="52">
        <f t="shared" si="852"/>
        <v>6.9748940006448242E-3</v>
      </c>
      <c r="N1302" s="52">
        <f t="shared" si="867"/>
        <v>1.881317963159379E-5</v>
      </c>
      <c r="O1302" s="52">
        <f t="shared" si="831"/>
        <v>6383588.1192754935</v>
      </c>
      <c r="P1302" s="52">
        <f t="shared" si="832"/>
        <v>1.0257698186226105E-7</v>
      </c>
      <c r="Q1302" s="52">
        <f t="shared" si="868"/>
        <v>0.96787499541534916</v>
      </c>
      <c r="R1302" s="52">
        <f t="shared" si="869"/>
        <v>0.6056148154164549</v>
      </c>
      <c r="S1302" s="52">
        <f t="shared" si="870"/>
        <v>1.1422559693393883</v>
      </c>
      <c r="T1302" s="52">
        <f t="shared" si="871"/>
        <v>1.008095680858655</v>
      </c>
      <c r="U1302" s="52">
        <f t="shared" si="872"/>
        <v>1.8064737498625272</v>
      </c>
      <c r="V1302" s="52">
        <f t="shared" si="875"/>
        <v>5.0546225567071803E-3</v>
      </c>
      <c r="W1302" s="52">
        <f t="shared" si="859"/>
        <v>4.2582015317955055E-5</v>
      </c>
      <c r="X1302" s="52">
        <f t="shared" si="873"/>
        <v>1.6740578955036711E-7</v>
      </c>
      <c r="Y1302" s="52">
        <f t="shared" si="833"/>
        <v>4174623.7958761994</v>
      </c>
      <c r="Z1302" s="38" t="str">
        <f t="shared" si="861"/>
        <v>S</v>
      </c>
      <c r="AA1302" s="38" t="str">
        <f t="shared" si="862"/>
        <v>S</v>
      </c>
      <c r="AB1302" s="38" t="str">
        <f t="shared" si="863"/>
        <v>U</v>
      </c>
      <c r="AC1302" s="50">
        <f t="shared" si="874"/>
        <v>544524.85199813044</v>
      </c>
      <c r="AD1302" s="50">
        <f t="shared" si="834"/>
        <v>4174743.8914785003</v>
      </c>
      <c r="AE1302" s="51">
        <f t="shared" si="835"/>
        <v>10</v>
      </c>
      <c r="AF1302" s="51" t="str">
        <f t="shared" si="836"/>
        <v>S</v>
      </c>
      <c r="AG1302" s="40">
        <f t="shared" si="837"/>
        <v>-122</v>
      </c>
      <c r="AH1302" s="41">
        <f t="shared" si="838"/>
        <v>-29</v>
      </c>
      <c r="AI1302" s="42">
        <f t="shared" si="839"/>
        <v>-41.250999999999998</v>
      </c>
      <c r="AJ1302" s="40">
        <f t="shared" si="840"/>
        <v>37</v>
      </c>
      <c r="AK1302" s="41">
        <f t="shared" si="841"/>
        <v>43</v>
      </c>
      <c r="AL1302" s="42">
        <f t="shared" si="842"/>
        <v>7.9320000000000004</v>
      </c>
      <c r="AM1302" s="43" t="str">
        <f t="shared" si="843"/>
        <v>-37º -43' -7,932" S</v>
      </c>
      <c r="AN1302" s="43" t="str">
        <f t="shared" si="844"/>
        <v>122º 29' 41,251" W</v>
      </c>
      <c r="AO1302" s="43" t="str">
        <f t="shared" si="845"/>
        <v>10 S 544525 4174744</v>
      </c>
    </row>
    <row r="1303" spans="5:41" x14ac:dyDescent="0.25">
      <c r="E1303" s="53">
        <v>37.617874999999998</v>
      </c>
      <c r="F1303" s="53">
        <v>-122.38642299999999</v>
      </c>
      <c r="G1303" s="52">
        <f>F1303*PI()/180</f>
        <v>-2.1360460410885156</v>
      </c>
      <c r="H1303" s="52">
        <f>E1303*PI()/180</f>
        <v>0.65655577635366191</v>
      </c>
      <c r="I1303" s="52">
        <f>TRUNC((F1303/6)+31)</f>
        <v>10</v>
      </c>
      <c r="J1303" s="52">
        <f>6*I1303-183</f>
        <v>-123</v>
      </c>
      <c r="K1303" s="52">
        <f>+G1303-((J1303*PI())/180)</f>
        <v>1.0708938864509854E-2</v>
      </c>
      <c r="L1303" s="52">
        <f>COS(H1303)*SIN(K1303)</f>
        <v>8.4823803462068057E-3</v>
      </c>
      <c r="M1303" s="52">
        <f>(1/2)*LN((1+L1303)/(1-L1303))</f>
        <v>8.4825837929402206E-3</v>
      </c>
      <c r="N1303" s="52">
        <f>ATAN((TAN(H1303))/COS(K1303))-H1303</f>
        <v>2.7724454822464217E-5</v>
      </c>
      <c r="O1303" s="52">
        <f t="shared" si="831"/>
        <v>6383551.5911212908</v>
      </c>
      <c r="P1303" s="52">
        <f t="shared" si="832"/>
        <v>1.5212934538482764E-7</v>
      </c>
      <c r="Q1303" s="52">
        <f>SIN(2*H1303)</f>
        <v>0.96698258710315399</v>
      </c>
      <c r="R1303" s="52">
        <f>+Q1303*(COS(H1303))^2</f>
        <v>0.6067054011726859</v>
      </c>
      <c r="S1303" s="52">
        <f>H1303+(Q1303/2)</f>
        <v>1.140047069905239</v>
      </c>
      <c r="T1303" s="52">
        <f>((3*S1303)+R1303)/4</f>
        <v>1.0067116527221007</v>
      </c>
      <c r="U1303" s="52">
        <f>(5*T1303+R1303*(COS(H1303))^2)/3</f>
        <v>1.8047393702565042</v>
      </c>
      <c r="V1303" s="52">
        <f t="shared" si="875"/>
        <v>5.0546225567071803E-3</v>
      </c>
      <c r="W1303" s="52">
        <f>(5/3)*V1303^2</f>
        <v>4.2582015317955055E-5</v>
      </c>
      <c r="X1303" s="52">
        <f>(35/27)*V1303^3</f>
        <v>1.6740578955036711E-7</v>
      </c>
      <c r="Y1303" s="52">
        <f t="shared" si="833"/>
        <v>4163418.8233344322</v>
      </c>
      <c r="Z1303" s="38" t="str">
        <f>IF(E1303&lt;-72,"C",IF(E1303&lt;-64,"D",IF(E1303&lt;-56,"E",IF(E1303&lt;-48,"F",IF(E1303&lt;-40,"G",IF(E1303&lt;-32,"H",IF(E1303&lt;-24,"J",IF(E1303&lt;-16,"K",AA1303))))))))</f>
        <v>S</v>
      </c>
      <c r="AA1303" s="38" t="str">
        <f>IF(E1303&lt;-8,"L",IF(E1303&lt;0,"M",IF(E1303&lt;8,"N",IF(E1303&lt;16,"P",IF(E1303&lt;24,"Q",IF(E1303&lt;32,"R",IF(E1303&lt;40,"S",IF(E1303&lt;48,"T","no"))))))))</f>
        <v>S</v>
      </c>
      <c r="AB1303" s="38" t="str">
        <f>IF(E1303&lt;56,"U",IF(E1303&lt;64,"V",IF(E1303&lt;72,"W",IF(E1303&lt;84,"X","no"))))</f>
        <v>U</v>
      </c>
      <c r="AC1303" s="50">
        <f t="shared" si="874"/>
        <v>554149.01401412778</v>
      </c>
      <c r="AD1303" s="50">
        <f t="shared" si="834"/>
        <v>4163595.8038490512</v>
      </c>
      <c r="AE1303" s="51">
        <f t="shared" si="835"/>
        <v>10</v>
      </c>
      <c r="AF1303" s="51" t="str">
        <f t="shared" si="836"/>
        <v>S</v>
      </c>
      <c r="AG1303" s="40">
        <f t="shared" si="837"/>
        <v>-122</v>
      </c>
      <c r="AH1303" s="41">
        <f t="shared" si="838"/>
        <v>-23</v>
      </c>
      <c r="AI1303" s="42">
        <f t="shared" si="839"/>
        <v>-11.122999999999999</v>
      </c>
      <c r="AJ1303" s="40">
        <f t="shared" si="840"/>
        <v>37</v>
      </c>
      <c r="AK1303" s="41">
        <f t="shared" si="841"/>
        <v>37</v>
      </c>
      <c r="AL1303" s="42">
        <f t="shared" si="842"/>
        <v>4.3499999999999996</v>
      </c>
      <c r="AM1303" s="43" t="str">
        <f t="shared" si="843"/>
        <v>-37º -37' -4,35" S</v>
      </c>
      <c r="AN1303" s="43" t="str">
        <f t="shared" si="844"/>
        <v>122º 23' 11,123" W</v>
      </c>
      <c r="AO1303" s="43" t="str">
        <f t="shared" si="845"/>
        <v>10 S 554149 4163596</v>
      </c>
    </row>
    <row r="1304" spans="5:41" x14ac:dyDescent="0.25">
      <c r="E1304" s="53">
        <v>37.608463</v>
      </c>
      <c r="F1304" s="53">
        <v>-122.38219599999999</v>
      </c>
      <c r="G1304" s="52">
        <f>F1304*PI()/180</f>
        <v>-2.1359722660210343</v>
      </c>
      <c r="H1304" s="52">
        <f>E1304*PI()/180</f>
        <v>0.65639150596446416</v>
      </c>
      <c r="I1304" s="52">
        <f>TRUNC((F1304/6)+31)</f>
        <v>10</v>
      </c>
      <c r="J1304" s="52">
        <f>6*I1304-183</f>
        <v>-123</v>
      </c>
      <c r="K1304" s="52">
        <f>+G1304-((J1304*PI())/180)</f>
        <v>1.078271393199115E-2</v>
      </c>
      <c r="L1304" s="52">
        <f>COS(H1304)*SIN(K1304)</f>
        <v>8.5418951880049405E-3</v>
      </c>
      <c r="M1304" s="52">
        <f>(1/2)*LN((1+L1304)/(1-L1304))</f>
        <v>8.542102947304793E-3</v>
      </c>
      <c r="N1304" s="52">
        <f>ATAN((TAN(H1304))/COS(K1304))-H1304</f>
        <v>2.810533960839745E-5</v>
      </c>
      <c r="O1304" s="52">
        <f t="shared" si="831"/>
        <v>6383548.1887157001</v>
      </c>
      <c r="P1304" s="52">
        <f t="shared" si="832"/>
        <v>1.5431076178922037E-7</v>
      </c>
      <c r="Q1304" s="52">
        <f>SIN(2*H1304)</f>
        <v>0.96689880877894607</v>
      </c>
      <c r="R1304" s="52">
        <f>+Q1304*(COS(H1304))^2</f>
        <v>0.60680641881578512</v>
      </c>
      <c r="S1304" s="52">
        <f>H1304+(Q1304/2)</f>
        <v>1.1398409103539371</v>
      </c>
      <c r="T1304" s="52">
        <f>((3*S1304)+R1304)/4</f>
        <v>1.006582287469399</v>
      </c>
      <c r="U1304" s="52">
        <f>(5*T1304+R1304*(COS(H1304))^2)/3</f>
        <v>1.8045770166950008</v>
      </c>
      <c r="V1304" s="52">
        <f t="shared" si="875"/>
        <v>5.0546225567071803E-3</v>
      </c>
      <c r="W1304" s="52">
        <f>(5/3)*V1304^2</f>
        <v>4.2582015317955055E-5</v>
      </c>
      <c r="X1304" s="52">
        <f>(35/27)*V1304^3</f>
        <v>1.6740578955036711E-7</v>
      </c>
      <c r="Y1304" s="52">
        <f t="shared" si="833"/>
        <v>4162374.6111240983</v>
      </c>
      <c r="Z1304" s="38" t="str">
        <f>IF(E1304&lt;-72,"C",IF(E1304&lt;-64,"D",IF(E1304&lt;-56,"E",IF(E1304&lt;-48,"F",IF(E1304&lt;-40,"G",IF(E1304&lt;-32,"H",IF(E1304&lt;-24,"J",IF(E1304&lt;-16,"K",AA1304))))))))</f>
        <v>S</v>
      </c>
      <c r="AA1304" s="38" t="str">
        <f>IF(E1304&lt;-8,"L",IF(E1304&lt;0,"M",IF(E1304&lt;8,"N",IF(E1304&lt;16,"P",IF(E1304&lt;24,"Q",IF(E1304&lt;32,"R",IF(E1304&lt;40,"S",IF(E1304&lt;48,"T","no"))))))))</f>
        <v>S</v>
      </c>
      <c r="AB1304" s="38" t="str">
        <f>IF(E1304&lt;56,"U",IF(E1304&lt;64,"V",IF(E1304&lt;72,"W",IF(E1304&lt;84,"X","no"))))</f>
        <v>U</v>
      </c>
      <c r="AC1304" s="50">
        <f t="shared" si="874"/>
        <v>554528.92860189057</v>
      </c>
      <c r="AD1304" s="50">
        <f t="shared" si="834"/>
        <v>4162554.0229415339</v>
      </c>
      <c r="AE1304" s="51">
        <f t="shared" si="835"/>
        <v>10</v>
      </c>
      <c r="AF1304" s="51" t="str">
        <f t="shared" si="836"/>
        <v>S</v>
      </c>
      <c r="AG1304" s="40">
        <f t="shared" si="837"/>
        <v>-122</v>
      </c>
      <c r="AH1304" s="41">
        <f t="shared" si="838"/>
        <v>-22</v>
      </c>
      <c r="AI1304" s="42">
        <f t="shared" si="839"/>
        <v>-55.905999999999999</v>
      </c>
      <c r="AJ1304" s="40">
        <f t="shared" si="840"/>
        <v>37</v>
      </c>
      <c r="AK1304" s="41">
        <f t="shared" si="841"/>
        <v>36</v>
      </c>
      <c r="AL1304" s="42">
        <f t="shared" si="842"/>
        <v>30.466999999999999</v>
      </c>
      <c r="AM1304" s="43" t="str">
        <f t="shared" si="843"/>
        <v>-37º -36' -30,467" S</v>
      </c>
      <c r="AN1304" s="43" t="str">
        <f t="shared" si="844"/>
        <v>122º 22' 55,906" W</v>
      </c>
      <c r="AO1304" s="43" t="str">
        <f t="shared" si="845"/>
        <v>10 S 554529 4162554</v>
      </c>
    </row>
    <row r="1305" spans="5:41" x14ac:dyDescent="0.25">
      <c r="E1305" s="53">
        <v>37.609659999999998</v>
      </c>
      <c r="F1305" s="53">
        <v>-122.382412</v>
      </c>
      <c r="G1305" s="52">
        <f>F1305*PI()/180</f>
        <v>-2.1359760359322184</v>
      </c>
      <c r="H1305" s="52">
        <f>E1305*PI()/180</f>
        <v>0.65641239755561054</v>
      </c>
      <c r="I1305" s="52">
        <f>TRUNC((F1305/6)+31)</f>
        <v>10</v>
      </c>
      <c r="J1305" s="52">
        <f>6*I1305-183</f>
        <v>-123</v>
      </c>
      <c r="K1305" s="52">
        <f>+G1305-((J1305*PI())/180)</f>
        <v>1.0778944020807035E-2</v>
      </c>
      <c r="L1305" s="52">
        <f>COS(H1305)*SIN(K1305)</f>
        <v>8.5387714160483838E-3</v>
      </c>
      <c r="M1305" s="52">
        <f>(1/2)*LN((1+L1305)/(1-L1305))</f>
        <v>8.5389789474921221E-3</v>
      </c>
      <c r="N1305" s="52">
        <f>ATAN((TAN(H1305))/COS(K1305))-H1305</f>
        <v>2.8085999460247812E-5</v>
      </c>
      <c r="O1305" s="52">
        <f t="shared" si="831"/>
        <v>6383548.6214104127</v>
      </c>
      <c r="P1305" s="52">
        <f t="shared" si="832"/>
        <v>1.5419295078894813E-7</v>
      </c>
      <c r="Q1305" s="52">
        <f>SIN(2*H1305)</f>
        <v>0.96690946933728039</v>
      </c>
      <c r="R1305" s="52">
        <f>+Q1305*(COS(H1305))^2</f>
        <v>0.6067935774379517</v>
      </c>
      <c r="S1305" s="52">
        <f>H1305+(Q1305/2)</f>
        <v>1.1398671322242508</v>
      </c>
      <c r="T1305" s="52">
        <f>((3*S1305)+R1305)/4</f>
        <v>1.006598743527676</v>
      </c>
      <c r="U1305" s="52">
        <f>(5*T1305+R1305*(COS(H1305))^2)/3</f>
        <v>1.8045976713508889</v>
      </c>
      <c r="V1305" s="52">
        <f t="shared" si="875"/>
        <v>5.0546225567071803E-3</v>
      </c>
      <c r="W1305" s="52">
        <f>(5/3)*V1305^2</f>
        <v>4.2582015317955055E-5</v>
      </c>
      <c r="X1305" s="52">
        <f>(35/27)*V1305^3</f>
        <v>1.6740578955036711E-7</v>
      </c>
      <c r="Y1305" s="52">
        <f t="shared" si="833"/>
        <v>4162507.4119255822</v>
      </c>
      <c r="Z1305" s="38" t="str">
        <f>IF(E1305&lt;-72,"C",IF(E1305&lt;-64,"D",IF(E1305&lt;-56,"E",IF(E1305&lt;-48,"F",IF(E1305&lt;-40,"G",IF(E1305&lt;-32,"H",IF(E1305&lt;-24,"J",IF(E1305&lt;-16,"K",AA1305))))))))</f>
        <v>S</v>
      </c>
      <c r="AA1305" s="38" t="str">
        <f>IF(E1305&lt;-8,"L",IF(E1305&lt;0,"M",IF(E1305&lt;8,"N",IF(E1305&lt;16,"P",IF(E1305&lt;24,"Q",IF(E1305&lt;32,"R",IF(E1305&lt;40,"S",IF(E1305&lt;48,"T","no"))))))))</f>
        <v>S</v>
      </c>
      <c r="AB1305" s="38" t="str">
        <f>IF(E1305&lt;56,"U",IF(E1305&lt;64,"V",IF(E1305&lt;72,"W",IF(E1305&lt;84,"X","no"))))</f>
        <v>U</v>
      </c>
      <c r="AC1305" s="50">
        <f t="shared" si="874"/>
        <v>554508.99009014969</v>
      </c>
      <c r="AD1305" s="50">
        <f t="shared" si="834"/>
        <v>4162686.7002963624</v>
      </c>
      <c r="AE1305" s="51">
        <f t="shared" si="835"/>
        <v>10</v>
      </c>
      <c r="AF1305" s="51" t="str">
        <f t="shared" si="836"/>
        <v>S</v>
      </c>
      <c r="AG1305" s="40">
        <f t="shared" si="837"/>
        <v>-122</v>
      </c>
      <c r="AH1305" s="41">
        <f t="shared" si="838"/>
        <v>-22</v>
      </c>
      <c r="AI1305" s="42">
        <f t="shared" si="839"/>
        <v>-56.683</v>
      </c>
      <c r="AJ1305" s="40">
        <f t="shared" si="840"/>
        <v>37</v>
      </c>
      <c r="AK1305" s="41">
        <f t="shared" si="841"/>
        <v>36</v>
      </c>
      <c r="AL1305" s="42">
        <f t="shared" si="842"/>
        <v>34.776000000000003</v>
      </c>
      <c r="AM1305" s="43" t="str">
        <f t="shared" si="843"/>
        <v>-37º -36' -34,776" S</v>
      </c>
      <c r="AN1305" s="43" t="str">
        <f t="shared" si="844"/>
        <v>122º 22' 56,683" W</v>
      </c>
      <c r="AO1305" s="43" t="str">
        <f t="shared" si="845"/>
        <v>10 S 554509 4162687</v>
      </c>
    </row>
    <row r="1306" spans="5:41" x14ac:dyDescent="0.25">
      <c r="E1306" s="53">
        <v>37.631639</v>
      </c>
      <c r="F1306" s="53">
        <v>-122.419978</v>
      </c>
      <c r="G1306" s="52">
        <f>F1306*PI()/180</f>
        <v>-2.1366316863190229</v>
      </c>
      <c r="H1306" s="52">
        <f>E1306*PI()/180</f>
        <v>0.65679600347190636</v>
      </c>
      <c r="I1306" s="52">
        <f>TRUNC((F1306/6)+31)</f>
        <v>10</v>
      </c>
      <c r="J1306" s="52">
        <f>6*I1306-183</f>
        <v>-123</v>
      </c>
      <c r="K1306" s="52">
        <f>+G1306-((J1306*PI())/180)</f>
        <v>1.012329363400255E-2</v>
      </c>
      <c r="L1306" s="52">
        <f>COS(H1306)*SIN(K1306)</f>
        <v>8.0170317550854464E-3</v>
      </c>
      <c r="M1306" s="52">
        <f>(1/2)*LN((1+L1306)/(1-L1306))</f>
        <v>8.0172035207306275E-3</v>
      </c>
      <c r="N1306" s="52">
        <f>ATAN((TAN(H1306))/COS(K1306))-H1306</f>
        <v>2.4778072298170528E-5</v>
      </c>
      <c r="O1306" s="52">
        <f t="shared" si="831"/>
        <v>6383556.5673000338</v>
      </c>
      <c r="P1306" s="52">
        <f t="shared" si="832"/>
        <v>1.358443763398149E-7</v>
      </c>
      <c r="Q1306" s="52">
        <f>SIN(2*H1306)</f>
        <v>0.96710491562766421</v>
      </c>
      <c r="R1306" s="52">
        <f>+Q1306*(COS(H1306))^2</f>
        <v>0.60655748440913348</v>
      </c>
      <c r="S1306" s="52">
        <f>H1306+(Q1306/2)</f>
        <v>1.1403484612857384</v>
      </c>
      <c r="T1306" s="52">
        <f>((3*S1306)+R1306)/4</f>
        <v>1.0069007170665871</v>
      </c>
      <c r="U1306" s="52">
        <f>(5*T1306+R1306*(COS(H1306))^2)/3</f>
        <v>1.8049765723072422</v>
      </c>
      <c r="V1306" s="52">
        <f t="shared" si="875"/>
        <v>5.0546225567071803E-3</v>
      </c>
      <c r="W1306" s="52">
        <f>(5/3)*V1306^2</f>
        <v>4.2582015317955055E-5</v>
      </c>
      <c r="X1306" s="52">
        <f>(35/27)*V1306^3</f>
        <v>1.6740578955036711E-7</v>
      </c>
      <c r="Y1306" s="52">
        <f t="shared" si="833"/>
        <v>4164945.8702064473</v>
      </c>
      <c r="Z1306" s="38" t="str">
        <f>IF(E1306&lt;-72,"C",IF(E1306&lt;-64,"D",IF(E1306&lt;-56,"E",IF(E1306&lt;-48,"F",IF(E1306&lt;-40,"G",IF(E1306&lt;-32,"H",IF(E1306&lt;-24,"J",IF(E1306&lt;-16,"K",AA1306))))))))</f>
        <v>S</v>
      </c>
      <c r="AA1306" s="38" t="str">
        <f>IF(E1306&lt;-8,"L",IF(E1306&lt;0,"M",IF(E1306&lt;8,"N",IF(E1306&lt;16,"P",IF(E1306&lt;24,"Q",IF(E1306&lt;32,"R",IF(E1306&lt;40,"S",IF(E1306&lt;48,"T","no"))))))))</f>
        <v>S</v>
      </c>
      <c r="AB1306" s="38" t="str">
        <f>IF(E1306&lt;56,"U",IF(E1306&lt;64,"V",IF(E1306&lt;72,"W",IF(E1306&lt;84,"X","no"))))</f>
        <v>U</v>
      </c>
      <c r="AC1306" s="50">
        <f t="shared" si="874"/>
        <v>551178.27450356772</v>
      </c>
      <c r="AD1306" s="50">
        <f t="shared" si="834"/>
        <v>4165104.0424540783</v>
      </c>
      <c r="AE1306" s="51">
        <f t="shared" si="835"/>
        <v>10</v>
      </c>
      <c r="AF1306" s="51" t="str">
        <f t="shared" si="836"/>
        <v>S</v>
      </c>
      <c r="AG1306" s="40">
        <f t="shared" si="837"/>
        <v>-122</v>
      </c>
      <c r="AH1306" s="41">
        <f t="shared" si="838"/>
        <v>-25</v>
      </c>
      <c r="AI1306" s="42">
        <f t="shared" si="839"/>
        <v>-11.920999999999999</v>
      </c>
      <c r="AJ1306" s="40">
        <f t="shared" si="840"/>
        <v>37</v>
      </c>
      <c r="AK1306" s="41">
        <f t="shared" si="841"/>
        <v>37</v>
      </c>
      <c r="AL1306" s="42">
        <f t="shared" si="842"/>
        <v>53.9</v>
      </c>
      <c r="AM1306" s="43" t="str">
        <f t="shared" si="843"/>
        <v>-37º -37' -53,9" S</v>
      </c>
      <c r="AN1306" s="43" t="str">
        <f t="shared" si="844"/>
        <v>122º 25' 11,921" W</v>
      </c>
      <c r="AO1306" s="43" t="str">
        <f t="shared" si="845"/>
        <v>10 S 551178 4165104</v>
      </c>
    </row>
    <row r="1307" spans="5:41" x14ac:dyDescent="0.25">
      <c r="E1307" s="53">
        <v>37.698410000000003</v>
      </c>
      <c r="F1307" s="53">
        <v>-122.495834</v>
      </c>
      <c r="G1307" s="52">
        <f>F1307*PI()/180</f>
        <v>-2.1379556232764156</v>
      </c>
      <c r="H1307" s="52">
        <f>E1307*PI()/180</f>
        <v>0.65796137726675563</v>
      </c>
      <c r="I1307" s="52">
        <f>TRUNC((F1307/6)+31)</f>
        <v>10</v>
      </c>
      <c r="J1307" s="52">
        <f>6*I1307-183</f>
        <v>-123</v>
      </c>
      <c r="K1307" s="52">
        <f>+G1307-((J1307*PI())/180)</f>
        <v>8.7993566766098041E-3</v>
      </c>
      <c r="L1307" s="52">
        <f>COS(H1307)*SIN(K1307)</f>
        <v>6.9623175547836183E-3</v>
      </c>
      <c r="M1307" s="52">
        <f>(1/2)*LN((1+L1307)/(1-L1307))</f>
        <v>6.9624300548711071E-3</v>
      </c>
      <c r="N1307" s="52">
        <f>ATAN((TAN(H1307))/COS(K1307))-H1307</f>
        <v>1.8732172733293417E-5</v>
      </c>
      <c r="O1307" s="52">
        <f t="shared" si="831"/>
        <v>6383580.7164767627</v>
      </c>
      <c r="P1307" s="52">
        <f t="shared" si="832"/>
        <v>1.0226715709822195E-7</v>
      </c>
      <c r="Q1307" s="52">
        <f>SIN(2*H1307)</f>
        <v>0.96769517877152811</v>
      </c>
      <c r="R1307" s="52">
        <f>+Q1307*(COS(H1307))^2</f>
        <v>0.60583672764832774</v>
      </c>
      <c r="S1307" s="52">
        <f>H1307+(Q1307/2)</f>
        <v>1.1418089666525197</v>
      </c>
      <c r="T1307" s="52">
        <f>((3*S1307)+R1307)/4</f>
        <v>1.0078159069014716</v>
      </c>
      <c r="U1307" s="52">
        <f>(5*T1307+R1307*(COS(H1307))^2)/3</f>
        <v>1.8061235351036184</v>
      </c>
      <c r="V1307" s="52">
        <f t="shared" si="875"/>
        <v>5.0546225567071803E-3</v>
      </c>
      <c r="W1307" s="52">
        <f>(5/3)*V1307^2</f>
        <v>4.2582015317955055E-5</v>
      </c>
      <c r="X1307" s="52">
        <f>(35/27)*V1307^3</f>
        <v>1.6740578955036711E-7</v>
      </c>
      <c r="Y1307" s="52">
        <f t="shared" si="833"/>
        <v>4172353.8289721445</v>
      </c>
      <c r="Z1307" s="38" t="str">
        <f>IF(E1307&lt;-72,"C",IF(E1307&lt;-64,"D",IF(E1307&lt;-56,"E",IF(E1307&lt;-48,"F",IF(E1307&lt;-40,"G",IF(E1307&lt;-32,"H",IF(E1307&lt;-24,"J",IF(E1307&lt;-16,"K",AA1307))))))))</f>
        <v>S</v>
      </c>
      <c r="AA1307" s="38" t="str">
        <f>IF(E1307&lt;-8,"L",IF(E1307&lt;0,"M",IF(E1307&lt;8,"N",IF(E1307&lt;16,"P",IF(E1307&lt;24,"Q",IF(E1307&lt;32,"R",IF(E1307&lt;40,"S",IF(E1307&lt;48,"T","no"))))))))</f>
        <v>S</v>
      </c>
      <c r="AB1307" s="38" t="str">
        <f>IF(E1307&lt;56,"U",IF(E1307&lt;64,"V",IF(E1307&lt;72,"W",IF(E1307&lt;84,"X","no"))))</f>
        <v>U</v>
      </c>
      <c r="AC1307" s="50">
        <f t="shared" si="874"/>
        <v>544445.23575318942</v>
      </c>
      <c r="AD1307" s="50">
        <f t="shared" si="834"/>
        <v>4172473.4073210116</v>
      </c>
      <c r="AE1307" s="51">
        <f t="shared" si="835"/>
        <v>10</v>
      </c>
      <c r="AF1307" s="51" t="str">
        <f t="shared" si="836"/>
        <v>S</v>
      </c>
      <c r="AG1307" s="40">
        <f t="shared" si="837"/>
        <v>-122</v>
      </c>
      <c r="AH1307" s="41">
        <f t="shared" si="838"/>
        <v>-29</v>
      </c>
      <c r="AI1307" s="42">
        <f t="shared" si="839"/>
        <v>-45.002000000000002</v>
      </c>
      <c r="AJ1307" s="40">
        <f t="shared" si="840"/>
        <v>37</v>
      </c>
      <c r="AK1307" s="41">
        <f t="shared" si="841"/>
        <v>41</v>
      </c>
      <c r="AL1307" s="42">
        <f t="shared" si="842"/>
        <v>54.276000000000003</v>
      </c>
      <c r="AM1307" s="43" t="str">
        <f t="shared" si="843"/>
        <v>-37º -41' -54,276" S</v>
      </c>
      <c r="AN1307" s="43" t="str">
        <f t="shared" si="844"/>
        <v>122º 29' 45,002" W</v>
      </c>
      <c r="AO1307" s="43" t="str">
        <f t="shared" si="845"/>
        <v>10 S 544445 4172473</v>
      </c>
    </row>
    <row r="1308" spans="5:41" x14ac:dyDescent="0.25">
      <c r="E1308" s="53">
        <v>37.767575000000001</v>
      </c>
      <c r="F1308" s="53">
        <v>-122.478145</v>
      </c>
      <c r="G1308" s="52">
        <f t="shared" ref="G1308:G1371" si="876">F1308*PI()/180</f>
        <v>-2.13764689198503</v>
      </c>
      <c r="H1308" s="52">
        <f t="shared" ref="H1308:H1371" si="877">E1308*PI()/180</f>
        <v>0.65916853424389743</v>
      </c>
      <c r="I1308" s="52">
        <f t="shared" ref="I1308:I1371" si="878">TRUNC((F1308/6)+31)</f>
        <v>10</v>
      </c>
      <c r="J1308" s="52">
        <f t="shared" ref="J1308:J1371" si="879">6*I1308-183</f>
        <v>-123</v>
      </c>
      <c r="K1308" s="52">
        <f t="shared" ref="K1308:K1371" si="880">+G1308-((J1308*PI())/180)</f>
        <v>9.1080879679954485E-3</v>
      </c>
      <c r="L1308" s="52">
        <f t="shared" ref="L1308:L1371" si="881">COS(H1308)*SIN(K1308)</f>
        <v>7.1998598757404466E-3</v>
      </c>
      <c r="M1308" s="52">
        <f t="shared" ref="M1308:M1371" si="882">(1/2)*LN((1+L1308)/(1-L1308))</f>
        <v>7.1999842883461304E-3</v>
      </c>
      <c r="N1308" s="52">
        <f t="shared" ref="N1308:N1371" si="883">ATAN((TAN(H1308))/COS(K1308))-H1308</f>
        <v>2.0082283991973426E-5</v>
      </c>
      <c r="O1308" s="52">
        <f t="shared" si="831"/>
        <v>6383605.7472504424</v>
      </c>
      <c r="P1308" s="52">
        <f t="shared" si="832"/>
        <v>1.0916068049620691E-7</v>
      </c>
      <c r="Q1308" s="52">
        <f t="shared" ref="Q1308:Q1371" si="884">SIN(2*H1308)</f>
        <v>0.9683010621157786</v>
      </c>
      <c r="R1308" s="52">
        <f t="shared" ref="R1308:R1371" si="885">+Q1308*(COS(H1308))^2</f>
        <v>0.60508456269253186</v>
      </c>
      <c r="S1308" s="52">
        <f t="shared" ref="S1308:S1371" si="886">H1308+(Q1308/2)</f>
        <v>1.1433190653017866</v>
      </c>
      <c r="T1308" s="52">
        <f t="shared" ref="T1308:T1371" si="887">((3*S1308)+R1308)/4</f>
        <v>1.0087604396494729</v>
      </c>
      <c r="U1308" s="52">
        <f t="shared" ref="U1308:U1371" si="888">(5*T1308+R1308*(COS(H1308))^2)/3</f>
        <v>1.8073051034362055</v>
      </c>
      <c r="V1308" s="52">
        <f t="shared" si="875"/>
        <v>5.0546225567071803E-3</v>
      </c>
      <c r="W1308" s="52">
        <f t="shared" ref="W1308:W1371" si="889">(5/3)*V1308^2</f>
        <v>4.2582015317955055E-5</v>
      </c>
      <c r="X1308" s="52">
        <f t="shared" ref="X1308:X1371" si="890">(35/27)*V1308^3</f>
        <v>1.6740578955036711E-7</v>
      </c>
      <c r="Y1308" s="52">
        <f t="shared" si="833"/>
        <v>4180027.4805441392</v>
      </c>
      <c r="Z1308" s="38" t="str">
        <f t="shared" ref="Z1308:Z1371" si="891">IF(E1308&lt;-72,"C",IF(E1308&lt;-64,"D",IF(E1308&lt;-56,"E",IF(E1308&lt;-48,"F",IF(E1308&lt;-40,"G",IF(E1308&lt;-32,"H",IF(E1308&lt;-24,"J",IF(E1308&lt;-16,"K",AA1308))))))))</f>
        <v>S</v>
      </c>
      <c r="AA1308" s="38" t="str">
        <f t="shared" ref="AA1308:AA1371" si="892">IF(E1308&lt;-8,"L",IF(E1308&lt;0,"M",IF(E1308&lt;8,"N",IF(E1308&lt;16,"P",IF(E1308&lt;24,"Q",IF(E1308&lt;32,"R",IF(E1308&lt;40,"S",IF(E1308&lt;48,"T","no"))))))))</f>
        <v>S</v>
      </c>
      <c r="AB1308" s="38" t="str">
        <f t="shared" ref="AB1308:AB1371" si="893">IF(E1308&lt;56,"U",IF(E1308&lt;64,"V",IF(E1308&lt;72,"W",IF(E1308&lt;84,"X","no"))))</f>
        <v>U</v>
      </c>
      <c r="AC1308" s="50">
        <f t="shared" si="874"/>
        <v>545961.86275560863</v>
      </c>
      <c r="AD1308" s="50">
        <f t="shared" si="834"/>
        <v>4180155.6779416422</v>
      </c>
      <c r="AE1308" s="51">
        <f t="shared" si="835"/>
        <v>10</v>
      </c>
      <c r="AF1308" s="51" t="str">
        <f t="shared" si="836"/>
        <v>S</v>
      </c>
      <c r="AG1308" s="40">
        <f t="shared" si="837"/>
        <v>-122</v>
      </c>
      <c r="AH1308" s="41">
        <f t="shared" si="838"/>
        <v>-28</v>
      </c>
      <c r="AI1308" s="42">
        <f t="shared" si="839"/>
        <v>-41.322000000000003</v>
      </c>
      <c r="AJ1308" s="40">
        <f t="shared" si="840"/>
        <v>37</v>
      </c>
      <c r="AK1308" s="41">
        <f t="shared" si="841"/>
        <v>46</v>
      </c>
      <c r="AL1308" s="42">
        <f t="shared" si="842"/>
        <v>3.27</v>
      </c>
      <c r="AM1308" s="43" t="str">
        <f t="shared" si="843"/>
        <v>-37º -46' -3,27" S</v>
      </c>
      <c r="AN1308" s="43" t="str">
        <f t="shared" si="844"/>
        <v>122º 28' 41,322" W</v>
      </c>
      <c r="AO1308" s="43" t="str">
        <f t="shared" si="845"/>
        <v>10 S 545962 4180156</v>
      </c>
    </row>
    <row r="1309" spans="5:41" x14ac:dyDescent="0.25">
      <c r="E1309" s="53">
        <v>37.687967</v>
      </c>
      <c r="F1309" s="53">
        <v>-122.469433</v>
      </c>
      <c r="G1309" s="52">
        <f t="shared" si="876"/>
        <v>-2.1374948389005963</v>
      </c>
      <c r="H1309" s="52">
        <f t="shared" si="877"/>
        <v>0.65777911253296983</v>
      </c>
      <c r="I1309" s="52">
        <f t="shared" si="878"/>
        <v>10</v>
      </c>
      <c r="J1309" s="52">
        <f t="shared" si="879"/>
        <v>-123</v>
      </c>
      <c r="K1309" s="52">
        <f t="shared" si="880"/>
        <v>9.2601410524291161E-3</v>
      </c>
      <c r="L1309" s="52">
        <f t="shared" si="881"/>
        <v>7.3279259093034198E-3</v>
      </c>
      <c r="M1309" s="52">
        <f t="shared" si="882"/>
        <v>7.3280570797348687E-3</v>
      </c>
      <c r="N1309" s="52">
        <f t="shared" si="883"/>
        <v>2.07434538626039E-5</v>
      </c>
      <c r="O1309" s="52">
        <f t="shared" si="831"/>
        <v>6383576.9385507433</v>
      </c>
      <c r="P1309" s="52">
        <f t="shared" si="832"/>
        <v>1.1332207234768307E-7</v>
      </c>
      <c r="Q1309" s="52">
        <f t="shared" si="884"/>
        <v>0.96760320819163248</v>
      </c>
      <c r="R1309" s="52">
        <f t="shared" si="885"/>
        <v>0.60594980296274248</v>
      </c>
      <c r="S1309" s="52">
        <f t="shared" si="886"/>
        <v>1.1415807166287861</v>
      </c>
      <c r="T1309" s="52">
        <f t="shared" si="887"/>
        <v>1.0076729882122752</v>
      </c>
      <c r="U1309" s="52">
        <f t="shared" si="888"/>
        <v>1.805944558107055</v>
      </c>
      <c r="V1309" s="52">
        <f t="shared" si="875"/>
        <v>5.0546225567071803E-3</v>
      </c>
      <c r="W1309" s="52">
        <f t="shared" si="889"/>
        <v>4.2582015317955055E-5</v>
      </c>
      <c r="X1309" s="52">
        <f t="shared" si="890"/>
        <v>1.6740578955036711E-7</v>
      </c>
      <c r="Y1309" s="52">
        <f t="shared" si="833"/>
        <v>4171195.2169437436</v>
      </c>
      <c r="Z1309" s="38" t="str">
        <f t="shared" si="891"/>
        <v>S</v>
      </c>
      <c r="AA1309" s="38" t="str">
        <f t="shared" si="892"/>
        <v>S</v>
      </c>
      <c r="AB1309" s="38" t="str">
        <f t="shared" si="893"/>
        <v>U</v>
      </c>
      <c r="AC1309" s="50">
        <f t="shared" si="874"/>
        <v>546779.21794561821</v>
      </c>
      <c r="AD1309" s="50">
        <f t="shared" si="834"/>
        <v>4171327.6343924529</v>
      </c>
      <c r="AE1309" s="51">
        <f t="shared" si="835"/>
        <v>10</v>
      </c>
      <c r="AF1309" s="51" t="str">
        <f t="shared" si="836"/>
        <v>S</v>
      </c>
      <c r="AG1309" s="40">
        <f t="shared" si="837"/>
        <v>-122</v>
      </c>
      <c r="AH1309" s="41">
        <f t="shared" si="838"/>
        <v>-28</v>
      </c>
      <c r="AI1309" s="42">
        <f t="shared" si="839"/>
        <v>-9.9589999999999996</v>
      </c>
      <c r="AJ1309" s="40">
        <f t="shared" si="840"/>
        <v>37</v>
      </c>
      <c r="AK1309" s="41">
        <f t="shared" si="841"/>
        <v>41</v>
      </c>
      <c r="AL1309" s="42">
        <f t="shared" si="842"/>
        <v>16.681000000000001</v>
      </c>
      <c r="AM1309" s="43" t="str">
        <f t="shared" si="843"/>
        <v>-37º -41' -16,681" S</v>
      </c>
      <c r="AN1309" s="43" t="str">
        <f t="shared" si="844"/>
        <v>122º 28' 9,959" W</v>
      </c>
      <c r="AO1309" s="43" t="str">
        <f t="shared" si="845"/>
        <v>10 S 546779 4171328</v>
      </c>
    </row>
    <row r="1310" spans="5:41" x14ac:dyDescent="0.25">
      <c r="E1310" s="53">
        <v>37.685414999999999</v>
      </c>
      <c r="F1310" s="53">
        <v>-122.477896</v>
      </c>
      <c r="G1310" s="52">
        <f t="shared" si="876"/>
        <v>-2.1376425461151931</v>
      </c>
      <c r="H1310" s="52">
        <f t="shared" si="877"/>
        <v>0.65773457173045879</v>
      </c>
      <c r="I1310" s="52">
        <f t="shared" si="878"/>
        <v>10</v>
      </c>
      <c r="J1310" s="52">
        <f t="shared" si="879"/>
        <v>-123</v>
      </c>
      <c r="K1310" s="52">
        <f t="shared" si="880"/>
        <v>9.1124338378323344E-3</v>
      </c>
      <c r="L1310" s="52">
        <f t="shared" si="881"/>
        <v>7.2112905752699571E-3</v>
      </c>
      <c r="M1310" s="52">
        <f t="shared" si="882"/>
        <v>7.2114155813920756E-3</v>
      </c>
      <c r="N1310" s="52">
        <f t="shared" si="883"/>
        <v>2.0086500285732001E-5</v>
      </c>
      <c r="O1310" s="52">
        <f t="shared" si="831"/>
        <v>6383576.0153786475</v>
      </c>
      <c r="P1310" s="52">
        <f t="shared" si="832"/>
        <v>1.0975081544192153E-7</v>
      </c>
      <c r="Q1310" s="52">
        <f t="shared" si="884"/>
        <v>0.96758071340260843</v>
      </c>
      <c r="R1310" s="52">
        <f t="shared" si="885"/>
        <v>0.60597741601127753</v>
      </c>
      <c r="S1310" s="52">
        <f t="shared" si="886"/>
        <v>1.141524928431763</v>
      </c>
      <c r="T1310" s="52">
        <f t="shared" si="887"/>
        <v>1.0076380503266416</v>
      </c>
      <c r="U1310" s="52">
        <f t="shared" si="888"/>
        <v>1.8059007977448935</v>
      </c>
      <c r="V1310" s="52">
        <f t="shared" si="875"/>
        <v>5.0546225567071803E-3</v>
      </c>
      <c r="W1310" s="52">
        <f t="shared" si="889"/>
        <v>4.2582015317955055E-5</v>
      </c>
      <c r="X1310" s="52">
        <f t="shared" si="890"/>
        <v>1.6740578955036711E-7</v>
      </c>
      <c r="Y1310" s="52">
        <f t="shared" si="833"/>
        <v>4170912.0823435048</v>
      </c>
      <c r="Z1310" s="38" t="str">
        <f t="shared" si="891"/>
        <v>S</v>
      </c>
      <c r="AA1310" s="38" t="str">
        <f t="shared" si="892"/>
        <v>S</v>
      </c>
      <c r="AB1310" s="38" t="str">
        <f t="shared" si="893"/>
        <v>U</v>
      </c>
      <c r="AC1310" s="50">
        <f t="shared" si="874"/>
        <v>546034.62122641469</v>
      </c>
      <c r="AD1310" s="50">
        <f t="shared" si="834"/>
        <v>4171040.3060590345</v>
      </c>
      <c r="AE1310" s="51">
        <f t="shared" si="835"/>
        <v>10</v>
      </c>
      <c r="AF1310" s="51" t="str">
        <f t="shared" si="836"/>
        <v>S</v>
      </c>
      <c r="AG1310" s="40">
        <f t="shared" si="837"/>
        <v>-122</v>
      </c>
      <c r="AH1310" s="41">
        <f t="shared" si="838"/>
        <v>-28</v>
      </c>
      <c r="AI1310" s="42">
        <f t="shared" si="839"/>
        <v>-40.426000000000002</v>
      </c>
      <c r="AJ1310" s="40">
        <f t="shared" si="840"/>
        <v>37</v>
      </c>
      <c r="AK1310" s="41">
        <f t="shared" si="841"/>
        <v>41</v>
      </c>
      <c r="AL1310" s="42">
        <f t="shared" si="842"/>
        <v>7.4939999999999998</v>
      </c>
      <c r="AM1310" s="43" t="str">
        <f t="shared" si="843"/>
        <v>-37º -41' -7,494" S</v>
      </c>
      <c r="AN1310" s="43" t="str">
        <f t="shared" si="844"/>
        <v>122º 28' 40,426" W</v>
      </c>
      <c r="AO1310" s="43" t="str">
        <f t="shared" si="845"/>
        <v>10 S 546035 4171040</v>
      </c>
    </row>
    <row r="1311" spans="5:41" x14ac:dyDescent="0.25">
      <c r="E1311" s="53">
        <v>37.791176999999998</v>
      </c>
      <c r="F1311" s="53">
        <v>-122.480322</v>
      </c>
      <c r="G1311" s="52">
        <f t="shared" si="876"/>
        <v>-2.1376848878028465</v>
      </c>
      <c r="H1311" s="52">
        <f t="shared" si="877"/>
        <v>0.659580466853953</v>
      </c>
      <c r="I1311" s="52">
        <f t="shared" si="878"/>
        <v>10</v>
      </c>
      <c r="J1311" s="52">
        <f t="shared" si="879"/>
        <v>-123</v>
      </c>
      <c r="K1311" s="52">
        <f t="shared" si="880"/>
        <v>9.0700921501789544E-3</v>
      </c>
      <c r="L1311" s="52">
        <f t="shared" si="881"/>
        <v>7.1675364661224188E-3</v>
      </c>
      <c r="M1311" s="52">
        <f t="shared" si="882"/>
        <v>7.1676592105728298E-3</v>
      </c>
      <c r="N1311" s="52">
        <f t="shared" si="883"/>
        <v>1.9919302933879557E-5</v>
      </c>
      <c r="O1311" s="52">
        <f t="shared" si="831"/>
        <v>6383614.2924440308</v>
      </c>
      <c r="P1311" s="52">
        <f t="shared" si="832"/>
        <v>1.0811364304155562E-7</v>
      </c>
      <c r="Q1311" s="52">
        <f t="shared" si="884"/>
        <v>0.96850652348338051</v>
      </c>
      <c r="R1311" s="52">
        <f t="shared" si="885"/>
        <v>0.60482660022699342</v>
      </c>
      <c r="S1311" s="52">
        <f t="shared" si="886"/>
        <v>1.1438337285956433</v>
      </c>
      <c r="T1311" s="52">
        <f t="shared" si="887"/>
        <v>1.0090819465034808</v>
      </c>
      <c r="U1311" s="52">
        <f t="shared" si="888"/>
        <v>1.8077067899831984</v>
      </c>
      <c r="V1311" s="52">
        <f t="shared" si="875"/>
        <v>5.0546225567071803E-3</v>
      </c>
      <c r="W1311" s="52">
        <f t="shared" si="889"/>
        <v>4.2582015317955055E-5</v>
      </c>
      <c r="X1311" s="52">
        <f t="shared" si="890"/>
        <v>1.6740578955036711E-7</v>
      </c>
      <c r="Y1311" s="52">
        <f t="shared" si="833"/>
        <v>4182646.0730897635</v>
      </c>
      <c r="Z1311" s="38" t="str">
        <f t="shared" si="891"/>
        <v>S</v>
      </c>
      <c r="AA1311" s="38" t="str">
        <f t="shared" si="892"/>
        <v>S</v>
      </c>
      <c r="AB1311" s="38" t="str">
        <f t="shared" si="893"/>
        <v>U</v>
      </c>
      <c r="AC1311" s="50">
        <f t="shared" si="874"/>
        <v>545755.57342891465</v>
      </c>
      <c r="AD1311" s="50">
        <f t="shared" si="834"/>
        <v>4182773.2302504154</v>
      </c>
      <c r="AE1311" s="51">
        <f t="shared" si="835"/>
        <v>10</v>
      </c>
      <c r="AF1311" s="51" t="str">
        <f t="shared" si="836"/>
        <v>S</v>
      </c>
      <c r="AG1311" s="40">
        <f t="shared" si="837"/>
        <v>-122</v>
      </c>
      <c r="AH1311" s="41">
        <f t="shared" si="838"/>
        <v>-28</v>
      </c>
      <c r="AI1311" s="42">
        <f t="shared" si="839"/>
        <v>-49.158999999999999</v>
      </c>
      <c r="AJ1311" s="40">
        <f t="shared" si="840"/>
        <v>37</v>
      </c>
      <c r="AK1311" s="41">
        <f t="shared" si="841"/>
        <v>47</v>
      </c>
      <c r="AL1311" s="42">
        <f t="shared" si="842"/>
        <v>28.236999999999998</v>
      </c>
      <c r="AM1311" s="43" t="str">
        <f t="shared" si="843"/>
        <v>-37º -47' -28,237" S</v>
      </c>
      <c r="AN1311" s="43" t="str">
        <f t="shared" si="844"/>
        <v>122º 28' 49,159" W</v>
      </c>
      <c r="AO1311" s="43" t="str">
        <f t="shared" si="845"/>
        <v>10 S 545756 4182773</v>
      </c>
    </row>
    <row r="1312" spans="5:41" x14ac:dyDescent="0.25">
      <c r="E1312" s="53">
        <v>37.780220999999997</v>
      </c>
      <c r="F1312" s="53">
        <v>-122.488035</v>
      </c>
      <c r="G1312" s="52">
        <f t="shared" si="876"/>
        <v>-2.1378195050480522</v>
      </c>
      <c r="H1312" s="52">
        <f t="shared" si="877"/>
        <v>0.65938924858110448</v>
      </c>
      <c r="I1312" s="52">
        <f t="shared" si="878"/>
        <v>10</v>
      </c>
      <c r="J1312" s="52">
        <f t="shared" si="879"/>
        <v>-123</v>
      </c>
      <c r="K1312" s="52">
        <f t="shared" si="880"/>
        <v>8.9354749049732618E-3</v>
      </c>
      <c r="L1312" s="52">
        <f t="shared" si="881"/>
        <v>7.0622064601000133E-3</v>
      </c>
      <c r="M1312" s="52">
        <f t="shared" si="882"/>
        <v>7.062323872231214E-3</v>
      </c>
      <c r="N1312" s="52">
        <f t="shared" si="883"/>
        <v>1.9330498134628726E-5</v>
      </c>
      <c r="O1312" s="52">
        <f t="shared" si="831"/>
        <v>6383610.3255529692</v>
      </c>
      <c r="P1312" s="52">
        <f t="shared" si="832"/>
        <v>1.0499045825846869E-7</v>
      </c>
      <c r="Q1312" s="52">
        <f t="shared" si="884"/>
        <v>0.96841123048030386</v>
      </c>
      <c r="R1312" s="52">
        <f t="shared" si="885"/>
        <v>0.60494642751517447</v>
      </c>
      <c r="S1312" s="52">
        <f t="shared" si="886"/>
        <v>1.1435948638212565</v>
      </c>
      <c r="T1312" s="52">
        <f t="shared" si="887"/>
        <v>1.008932754744736</v>
      </c>
      <c r="U1312" s="52">
        <f t="shared" si="888"/>
        <v>1.8075204236083524</v>
      </c>
      <c r="V1312" s="52">
        <f t="shared" si="875"/>
        <v>5.0546225567071803E-3</v>
      </c>
      <c r="W1312" s="52">
        <f t="shared" si="889"/>
        <v>4.2582015317955055E-5</v>
      </c>
      <c r="X1312" s="52">
        <f t="shared" si="890"/>
        <v>1.6740578955036711E-7</v>
      </c>
      <c r="Y1312" s="52">
        <f t="shared" si="833"/>
        <v>4181430.5264922162</v>
      </c>
      <c r="Z1312" s="38" t="str">
        <f t="shared" si="891"/>
        <v>S</v>
      </c>
      <c r="AA1312" s="38" t="str">
        <f t="shared" si="892"/>
        <v>S</v>
      </c>
      <c r="AB1312" s="38" t="str">
        <f t="shared" si="893"/>
        <v>U</v>
      </c>
      <c r="AC1312" s="50">
        <f t="shared" si="874"/>
        <v>545083.1251709403</v>
      </c>
      <c r="AD1312" s="50">
        <f t="shared" si="834"/>
        <v>4181553.9248726619</v>
      </c>
      <c r="AE1312" s="51">
        <f t="shared" si="835"/>
        <v>10</v>
      </c>
      <c r="AF1312" s="51" t="str">
        <f t="shared" si="836"/>
        <v>S</v>
      </c>
      <c r="AG1312" s="40">
        <f t="shared" si="837"/>
        <v>-122</v>
      </c>
      <c r="AH1312" s="41">
        <f t="shared" si="838"/>
        <v>-29</v>
      </c>
      <c r="AI1312" s="42">
        <f t="shared" si="839"/>
        <v>-16.925999999999998</v>
      </c>
      <c r="AJ1312" s="40">
        <f t="shared" si="840"/>
        <v>37</v>
      </c>
      <c r="AK1312" s="41">
        <f t="shared" si="841"/>
        <v>46</v>
      </c>
      <c r="AL1312" s="42">
        <f t="shared" si="842"/>
        <v>48.795999999999999</v>
      </c>
      <c r="AM1312" s="43" t="str">
        <f t="shared" si="843"/>
        <v>-37º -46' -48,796" S</v>
      </c>
      <c r="AN1312" s="43" t="str">
        <f t="shared" si="844"/>
        <v>122º 29' 16,926" W</v>
      </c>
      <c r="AO1312" s="43" t="str">
        <f t="shared" si="845"/>
        <v>10 S 545083 4181554</v>
      </c>
    </row>
    <row r="1313" spans="5:41" x14ac:dyDescent="0.25">
      <c r="E1313" s="53">
        <v>37.770622000000003</v>
      </c>
      <c r="F1313" s="53">
        <v>-122.42126</v>
      </c>
      <c r="G1313" s="52">
        <f t="shared" si="876"/>
        <v>-2.1366540614400336</v>
      </c>
      <c r="H1313" s="52">
        <f t="shared" si="877"/>
        <v>0.6592217144262057</v>
      </c>
      <c r="I1313" s="52">
        <f t="shared" si="878"/>
        <v>10</v>
      </c>
      <c r="J1313" s="52">
        <f t="shared" si="879"/>
        <v>-123</v>
      </c>
      <c r="K1313" s="52">
        <f t="shared" si="880"/>
        <v>1.0100918512991885E-2</v>
      </c>
      <c r="L1313" s="52">
        <f t="shared" si="881"/>
        <v>7.9843289221146561E-3</v>
      </c>
      <c r="M1313" s="52">
        <f t="shared" si="882"/>
        <v>7.9844985942857053E-3</v>
      </c>
      <c r="N1313" s="52">
        <f t="shared" si="883"/>
        <v>2.4699844327735754E-5</v>
      </c>
      <c r="O1313" s="52">
        <f t="shared" si="831"/>
        <v>6383606.8503244575</v>
      </c>
      <c r="P1313" s="52">
        <f t="shared" si="832"/>
        <v>1.342340347909136E-7</v>
      </c>
      <c r="Q1313" s="52">
        <f t="shared" si="884"/>
        <v>0.96832762397035477</v>
      </c>
      <c r="R1313" s="52">
        <f t="shared" si="885"/>
        <v>0.60505129684960146</v>
      </c>
      <c r="S1313" s="52">
        <f t="shared" si="886"/>
        <v>1.143385526411383</v>
      </c>
      <c r="T1313" s="52">
        <f t="shared" si="887"/>
        <v>1.0088019690209376</v>
      </c>
      <c r="U1313" s="52">
        <f t="shared" si="888"/>
        <v>1.8073570041253664</v>
      </c>
      <c r="V1313" s="52">
        <f t="shared" si="875"/>
        <v>5.0546225567071803E-3</v>
      </c>
      <c r="W1313" s="52">
        <f t="shared" si="889"/>
        <v>4.2582015317955055E-5</v>
      </c>
      <c r="X1313" s="52">
        <f t="shared" si="890"/>
        <v>1.6740578955036711E-7</v>
      </c>
      <c r="Y1313" s="52">
        <f t="shared" si="833"/>
        <v>4180365.5382313803</v>
      </c>
      <c r="Z1313" s="38" t="str">
        <f t="shared" si="891"/>
        <v>S</v>
      </c>
      <c r="AA1313" s="38" t="str">
        <f t="shared" si="892"/>
        <v>S</v>
      </c>
      <c r="AB1313" s="38" t="str">
        <f t="shared" si="893"/>
        <v>U</v>
      </c>
      <c r="AC1313" s="50">
        <f t="shared" si="874"/>
        <v>550969.90220352006</v>
      </c>
      <c r="AD1313" s="50">
        <f t="shared" si="834"/>
        <v>4180523.2123479978</v>
      </c>
      <c r="AE1313" s="51">
        <f t="shared" si="835"/>
        <v>10</v>
      </c>
      <c r="AF1313" s="51" t="str">
        <f t="shared" si="836"/>
        <v>S</v>
      </c>
      <c r="AG1313" s="40">
        <f t="shared" si="837"/>
        <v>-122</v>
      </c>
      <c r="AH1313" s="41">
        <f t="shared" si="838"/>
        <v>-25</v>
      </c>
      <c r="AI1313" s="42">
        <f t="shared" si="839"/>
        <v>-16.536000000000001</v>
      </c>
      <c r="AJ1313" s="40">
        <f t="shared" si="840"/>
        <v>37</v>
      </c>
      <c r="AK1313" s="41">
        <f t="shared" si="841"/>
        <v>46</v>
      </c>
      <c r="AL1313" s="42">
        <f t="shared" si="842"/>
        <v>14.239000000000001</v>
      </c>
      <c r="AM1313" s="43" t="str">
        <f t="shared" si="843"/>
        <v>-37º -46' -14,239" S</v>
      </c>
      <c r="AN1313" s="43" t="str">
        <f t="shared" si="844"/>
        <v>122º 25' 16,536" W</v>
      </c>
      <c r="AO1313" s="43" t="str">
        <f t="shared" si="845"/>
        <v>10 S 550970 4180523</v>
      </c>
    </row>
    <row r="1314" spans="5:41" x14ac:dyDescent="0.25">
      <c r="E1314" s="53">
        <v>37.79759</v>
      </c>
      <c r="F1314" s="53">
        <v>-122.39464099999999</v>
      </c>
      <c r="G1314" s="52">
        <f t="shared" si="876"/>
        <v>-2.136189472246445</v>
      </c>
      <c r="H1314" s="52">
        <f t="shared" si="877"/>
        <v>0.65969239481888353</v>
      </c>
      <c r="I1314" s="52">
        <f t="shared" si="878"/>
        <v>10</v>
      </c>
      <c r="J1314" s="52">
        <f t="shared" si="879"/>
        <v>-123</v>
      </c>
      <c r="K1314" s="52">
        <f t="shared" si="880"/>
        <v>1.056550770658049E-2</v>
      </c>
      <c r="L1314" s="52">
        <f t="shared" si="881"/>
        <v>8.3485059219778838E-3</v>
      </c>
      <c r="M1314" s="52">
        <f t="shared" si="882"/>
        <v>8.3486998868953742E-3</v>
      </c>
      <c r="N1314" s="52">
        <f t="shared" si="883"/>
        <v>2.7030829827912051E-5</v>
      </c>
      <c r="O1314" s="52">
        <f t="shared" si="831"/>
        <v>6383616.6146139009</v>
      </c>
      <c r="P1314" s="52">
        <f t="shared" si="832"/>
        <v>1.4665203990661861E-7</v>
      </c>
      <c r="Q1314" s="52">
        <f t="shared" si="884"/>
        <v>0.96856223669691266</v>
      </c>
      <c r="R1314" s="52">
        <f t="shared" si="885"/>
        <v>0.60475639476177323</v>
      </c>
      <c r="S1314" s="52">
        <f t="shared" si="886"/>
        <v>1.1439735131673399</v>
      </c>
      <c r="T1314" s="52">
        <f t="shared" si="887"/>
        <v>1.0091692335659483</v>
      </c>
      <c r="U1314" s="52">
        <f t="shared" si="888"/>
        <v>1.8078158010307108</v>
      </c>
      <c r="V1314" s="52">
        <f t="shared" si="875"/>
        <v>5.0546225567071803E-3</v>
      </c>
      <c r="W1314" s="52">
        <f t="shared" si="889"/>
        <v>4.2582015317955055E-5</v>
      </c>
      <c r="X1314" s="52">
        <f t="shared" si="890"/>
        <v>1.6740578955036711E-7</v>
      </c>
      <c r="Y1314" s="52">
        <f t="shared" si="833"/>
        <v>4183357.583846421</v>
      </c>
      <c r="Z1314" s="38" t="str">
        <f t="shared" si="891"/>
        <v>S</v>
      </c>
      <c r="AA1314" s="38" t="str">
        <f t="shared" si="892"/>
        <v>S</v>
      </c>
      <c r="AB1314" s="38" t="str">
        <f t="shared" si="893"/>
        <v>U</v>
      </c>
      <c r="AC1314" s="50">
        <f t="shared" si="874"/>
        <v>553294.90191367909</v>
      </c>
      <c r="AD1314" s="50">
        <f t="shared" si="834"/>
        <v>4183530.1383261229</v>
      </c>
      <c r="AE1314" s="51">
        <f t="shared" si="835"/>
        <v>10</v>
      </c>
      <c r="AF1314" s="51" t="str">
        <f t="shared" si="836"/>
        <v>S</v>
      </c>
      <c r="AG1314" s="40">
        <f t="shared" si="837"/>
        <v>-122</v>
      </c>
      <c r="AH1314" s="41">
        <f t="shared" si="838"/>
        <v>-23</v>
      </c>
      <c r="AI1314" s="42">
        <f t="shared" si="839"/>
        <v>-40.707999999999998</v>
      </c>
      <c r="AJ1314" s="40">
        <f t="shared" si="840"/>
        <v>37</v>
      </c>
      <c r="AK1314" s="41">
        <f t="shared" si="841"/>
        <v>47</v>
      </c>
      <c r="AL1314" s="42">
        <f t="shared" si="842"/>
        <v>51.323999999999998</v>
      </c>
      <c r="AM1314" s="43" t="str">
        <f t="shared" si="843"/>
        <v>-37º -47' -51,324" S</v>
      </c>
      <c r="AN1314" s="43" t="str">
        <f t="shared" si="844"/>
        <v>122º 23' 40,708" W</v>
      </c>
      <c r="AO1314" s="43" t="str">
        <f t="shared" si="845"/>
        <v>10 S 553295 4183530</v>
      </c>
    </row>
    <row r="1315" spans="5:41" x14ac:dyDescent="0.25">
      <c r="E1315" s="53">
        <v>37.675221000000001</v>
      </c>
      <c r="F1315" s="53">
        <v>-122.482417</v>
      </c>
      <c r="G1315" s="52">
        <f t="shared" si="876"/>
        <v>-2.1377214524506751</v>
      </c>
      <c r="H1315" s="52">
        <f t="shared" si="877"/>
        <v>0.65755665286651055</v>
      </c>
      <c r="I1315" s="52">
        <f t="shared" si="878"/>
        <v>10</v>
      </c>
      <c r="J1315" s="52">
        <f t="shared" si="879"/>
        <v>-123</v>
      </c>
      <c r="K1315" s="52">
        <f t="shared" si="880"/>
        <v>9.0335275023503137E-3</v>
      </c>
      <c r="L1315" s="52">
        <f t="shared" si="881"/>
        <v>7.1498307321287711E-3</v>
      </c>
      <c r="M1315" s="52">
        <f t="shared" si="882"/>
        <v>7.1499525691709198E-3</v>
      </c>
      <c r="N1315" s="52">
        <f t="shared" si="883"/>
        <v>1.9738299470661858E-5</v>
      </c>
      <c r="O1315" s="52">
        <f t="shared" si="831"/>
        <v>6383572.3279728806</v>
      </c>
      <c r="P1315" s="52">
        <f t="shared" si="832"/>
        <v>1.0791762662220533E-7</v>
      </c>
      <c r="Q1315" s="52">
        <f t="shared" si="884"/>
        <v>0.96749078105905972</v>
      </c>
      <c r="R1315" s="52">
        <f t="shared" si="885"/>
        <v>0.60608763972607549</v>
      </c>
      <c r="S1315" s="52">
        <f t="shared" si="886"/>
        <v>1.1413020433960404</v>
      </c>
      <c r="T1315" s="52">
        <f t="shared" si="887"/>
        <v>1.0074984424785491</v>
      </c>
      <c r="U1315" s="52">
        <f t="shared" si="888"/>
        <v>1.8057259062246216</v>
      </c>
      <c r="V1315" s="52">
        <f t="shared" si="875"/>
        <v>5.0546225567071803E-3</v>
      </c>
      <c r="W1315" s="52">
        <f t="shared" si="889"/>
        <v>4.2582015317955055E-5</v>
      </c>
      <c r="X1315" s="52">
        <f t="shared" si="890"/>
        <v>1.6740578955036711E-7</v>
      </c>
      <c r="Y1315" s="52">
        <f t="shared" si="833"/>
        <v>4169781.0984140928</v>
      </c>
      <c r="Z1315" s="38" t="str">
        <f t="shared" si="891"/>
        <v>S</v>
      </c>
      <c r="AA1315" s="38" t="str">
        <f t="shared" si="892"/>
        <v>S</v>
      </c>
      <c r="AB1315" s="38" t="str">
        <f t="shared" si="893"/>
        <v>U</v>
      </c>
      <c r="AC1315" s="50">
        <f t="shared" si="874"/>
        <v>545642.24100874551</v>
      </c>
      <c r="AD1315" s="50">
        <f t="shared" si="834"/>
        <v>4169907.0992899928</v>
      </c>
      <c r="AE1315" s="51">
        <f t="shared" si="835"/>
        <v>10</v>
      </c>
      <c r="AF1315" s="51" t="str">
        <f t="shared" si="836"/>
        <v>S</v>
      </c>
      <c r="AG1315" s="40">
        <f t="shared" si="837"/>
        <v>-122</v>
      </c>
      <c r="AH1315" s="41">
        <f t="shared" si="838"/>
        <v>-28</v>
      </c>
      <c r="AI1315" s="42">
        <f t="shared" si="839"/>
        <v>-56.701000000000001</v>
      </c>
      <c r="AJ1315" s="40">
        <f t="shared" si="840"/>
        <v>37</v>
      </c>
      <c r="AK1315" s="41">
        <f t="shared" si="841"/>
        <v>40</v>
      </c>
      <c r="AL1315" s="42">
        <f t="shared" si="842"/>
        <v>30.795999999999999</v>
      </c>
      <c r="AM1315" s="43" t="str">
        <f t="shared" si="843"/>
        <v>-37º -40' -30,796" S</v>
      </c>
      <c r="AN1315" s="43" t="str">
        <f t="shared" si="844"/>
        <v>122º 28' 56,701" W</v>
      </c>
      <c r="AO1315" s="43" t="str">
        <f t="shared" si="845"/>
        <v>10 S 545642 4169907</v>
      </c>
    </row>
    <row r="1316" spans="5:41" x14ac:dyDescent="0.25">
      <c r="E1316" s="53">
        <v>37.633144999999999</v>
      </c>
      <c r="F1316" s="53">
        <v>-122.418282</v>
      </c>
      <c r="G1316" s="52">
        <f t="shared" si="876"/>
        <v>-2.1366020855349088</v>
      </c>
      <c r="H1316" s="52">
        <f t="shared" si="877"/>
        <v>0.65682228813044141</v>
      </c>
      <c r="I1316" s="52">
        <f t="shared" si="878"/>
        <v>10</v>
      </c>
      <c r="J1316" s="52">
        <f t="shared" si="879"/>
        <v>-123</v>
      </c>
      <c r="K1316" s="52">
        <f t="shared" si="880"/>
        <v>1.015289441811662E-2</v>
      </c>
      <c r="L1316" s="52">
        <f t="shared" si="881"/>
        <v>8.0403100249270328E-3</v>
      </c>
      <c r="M1316" s="52">
        <f t="shared" si="882"/>
        <v>8.0404832911770384E-3</v>
      </c>
      <c r="N1316" s="52">
        <f t="shared" si="883"/>
        <v>2.492353565308747E-5</v>
      </c>
      <c r="O1316" s="52">
        <f t="shared" si="831"/>
        <v>6383557.1118118437</v>
      </c>
      <c r="P1316" s="52">
        <f t="shared" si="832"/>
        <v>1.3662889385625852E-7</v>
      </c>
      <c r="Q1316" s="52">
        <f t="shared" si="884"/>
        <v>0.96711828676032896</v>
      </c>
      <c r="R1316" s="52">
        <f t="shared" si="885"/>
        <v>0.60654128629680459</v>
      </c>
      <c r="S1316" s="52">
        <f t="shared" si="886"/>
        <v>1.140381431510606</v>
      </c>
      <c r="T1316" s="52">
        <f t="shared" si="887"/>
        <v>1.0069213952071556</v>
      </c>
      <c r="U1316" s="52">
        <f t="shared" si="888"/>
        <v>1.8050025099827751</v>
      </c>
      <c r="V1316" s="52">
        <f t="shared" si="875"/>
        <v>5.0546225567071803E-3</v>
      </c>
      <c r="W1316" s="52">
        <f t="shared" si="889"/>
        <v>4.2582015317955055E-5</v>
      </c>
      <c r="X1316" s="52">
        <f t="shared" si="890"/>
        <v>1.6740578955036711E-7</v>
      </c>
      <c r="Y1316" s="52">
        <f t="shared" si="833"/>
        <v>4165112.9535813839</v>
      </c>
      <c r="Z1316" s="38" t="str">
        <f t="shared" si="891"/>
        <v>S</v>
      </c>
      <c r="AA1316" s="38" t="str">
        <f t="shared" si="892"/>
        <v>S</v>
      </c>
      <c r="AB1316" s="38" t="str">
        <f t="shared" si="893"/>
        <v>U</v>
      </c>
      <c r="AC1316" s="50">
        <f t="shared" si="874"/>
        <v>551326.88663337601</v>
      </c>
      <c r="AD1316" s="50">
        <f t="shared" si="834"/>
        <v>4165272.0544163915</v>
      </c>
      <c r="AE1316" s="51">
        <f t="shared" si="835"/>
        <v>10</v>
      </c>
      <c r="AF1316" s="51" t="str">
        <f t="shared" si="836"/>
        <v>S</v>
      </c>
      <c r="AG1316" s="40">
        <f t="shared" si="837"/>
        <v>-122</v>
      </c>
      <c r="AH1316" s="41">
        <f t="shared" si="838"/>
        <v>-25</v>
      </c>
      <c r="AI1316" s="42">
        <f t="shared" si="839"/>
        <v>-5.8150000000000004</v>
      </c>
      <c r="AJ1316" s="40">
        <f t="shared" si="840"/>
        <v>37</v>
      </c>
      <c r="AK1316" s="41">
        <f t="shared" si="841"/>
        <v>37</v>
      </c>
      <c r="AL1316" s="42">
        <f t="shared" si="842"/>
        <v>59.322000000000003</v>
      </c>
      <c r="AM1316" s="43" t="str">
        <f t="shared" si="843"/>
        <v>-37º -37' -59,322" S</v>
      </c>
      <c r="AN1316" s="43" t="str">
        <f t="shared" si="844"/>
        <v>122º 25' 5,815" W</v>
      </c>
      <c r="AO1316" s="43" t="str">
        <f t="shared" si="845"/>
        <v>10 S 551327 4165272</v>
      </c>
    </row>
    <row r="1317" spans="5:41" x14ac:dyDescent="0.25">
      <c r="E1317" s="53">
        <v>37.634056999999999</v>
      </c>
      <c r="F1317" s="53">
        <v>-122.40628700000001</v>
      </c>
      <c r="G1317" s="52">
        <f t="shared" si="876"/>
        <v>-2.1363927332911321</v>
      </c>
      <c r="H1317" s="52">
        <f t="shared" si="877"/>
        <v>0.65683820553321959</v>
      </c>
      <c r="I1317" s="52">
        <f t="shared" si="878"/>
        <v>10</v>
      </c>
      <c r="J1317" s="52">
        <f t="shared" si="879"/>
        <v>-123</v>
      </c>
      <c r="K1317" s="52">
        <f t="shared" si="880"/>
        <v>1.0362246661893337E-2</v>
      </c>
      <c r="L1317" s="52">
        <f t="shared" si="881"/>
        <v>8.2059942836039818E-3</v>
      </c>
      <c r="M1317" s="52">
        <f t="shared" si="882"/>
        <v>8.206178483729976E-3</v>
      </c>
      <c r="N1317" s="52">
        <f t="shared" si="883"/>
        <v>2.5962220147501824E-5</v>
      </c>
      <c r="O1317" s="52">
        <f t="shared" si="831"/>
        <v>6383557.4415597757</v>
      </c>
      <c r="P1317" s="52">
        <f t="shared" si="832"/>
        <v>1.4231461486925659E-7</v>
      </c>
      <c r="Q1317" s="52">
        <f t="shared" si="884"/>
        <v>0.96712638272063489</v>
      </c>
      <c r="R1317" s="52">
        <f t="shared" si="885"/>
        <v>0.60653147577079303</v>
      </c>
      <c r="S1317" s="52">
        <f t="shared" si="886"/>
        <v>1.1404013968935369</v>
      </c>
      <c r="T1317" s="52">
        <f t="shared" si="887"/>
        <v>1.006933916612851</v>
      </c>
      <c r="U1317" s="52">
        <f t="shared" si="888"/>
        <v>1.8050182157271764</v>
      </c>
      <c r="V1317" s="52">
        <f t="shared" si="875"/>
        <v>5.0546225567071803E-3</v>
      </c>
      <c r="W1317" s="52">
        <f t="shared" si="889"/>
        <v>4.2582015317955055E-5</v>
      </c>
      <c r="X1317" s="52">
        <f t="shared" si="890"/>
        <v>1.6740578955036711E-7</v>
      </c>
      <c r="Y1317" s="52">
        <f t="shared" si="833"/>
        <v>4165214.1355662751</v>
      </c>
      <c r="Z1317" s="38" t="str">
        <f t="shared" si="891"/>
        <v>S</v>
      </c>
      <c r="AA1317" s="38" t="str">
        <f t="shared" si="892"/>
        <v>S</v>
      </c>
      <c r="AB1317" s="38" t="str">
        <f t="shared" si="893"/>
        <v>U</v>
      </c>
      <c r="AC1317" s="50">
        <f t="shared" si="874"/>
        <v>552384.61421161413</v>
      </c>
      <c r="AD1317" s="50">
        <f t="shared" si="834"/>
        <v>4165379.866913483</v>
      </c>
      <c r="AE1317" s="51">
        <f t="shared" si="835"/>
        <v>10</v>
      </c>
      <c r="AF1317" s="51" t="str">
        <f t="shared" si="836"/>
        <v>S</v>
      </c>
      <c r="AG1317" s="40">
        <f t="shared" si="837"/>
        <v>-122</v>
      </c>
      <c r="AH1317" s="41">
        <f t="shared" si="838"/>
        <v>-24</v>
      </c>
      <c r="AI1317" s="42">
        <f t="shared" si="839"/>
        <v>-22.632999999999999</v>
      </c>
      <c r="AJ1317" s="40">
        <f t="shared" si="840"/>
        <v>37</v>
      </c>
      <c r="AK1317" s="41">
        <f t="shared" si="841"/>
        <v>38</v>
      </c>
      <c r="AL1317" s="42">
        <f t="shared" si="842"/>
        <v>2.605</v>
      </c>
      <c r="AM1317" s="43" t="str">
        <f t="shared" si="843"/>
        <v>-37º -38' -2,605" S</v>
      </c>
      <c r="AN1317" s="43" t="str">
        <f t="shared" si="844"/>
        <v>122º 24' 22,633" W</v>
      </c>
      <c r="AO1317" s="43" t="str">
        <f t="shared" si="845"/>
        <v>10 S 552385 4165380</v>
      </c>
    </row>
    <row r="1318" spans="5:41" x14ac:dyDescent="0.25">
      <c r="E1318" s="53">
        <v>37.678877</v>
      </c>
      <c r="F1318" s="53">
        <v>-122.47162899999999</v>
      </c>
      <c r="G1318" s="52">
        <f t="shared" si="876"/>
        <v>-2.1375331663309702</v>
      </c>
      <c r="H1318" s="52">
        <f t="shared" si="877"/>
        <v>0.65762046210396352</v>
      </c>
      <c r="I1318" s="52">
        <f t="shared" si="878"/>
        <v>10</v>
      </c>
      <c r="J1318" s="52">
        <f t="shared" si="879"/>
        <v>-123</v>
      </c>
      <c r="K1318" s="52">
        <f t="shared" si="880"/>
        <v>9.2218136220552083E-3</v>
      </c>
      <c r="L1318" s="52">
        <f t="shared" si="881"/>
        <v>7.2984910614769449E-3</v>
      </c>
      <c r="M1318" s="52">
        <f t="shared" si="882"/>
        <v>7.2986206575575228E-3</v>
      </c>
      <c r="N1318" s="52">
        <f t="shared" si="883"/>
        <v>2.0570388748031299E-5</v>
      </c>
      <c r="O1318" s="52">
        <f t="shared" si="831"/>
        <v>6383573.6503925519</v>
      </c>
      <c r="P1318" s="52">
        <f t="shared" si="832"/>
        <v>1.1244103816711526E-7</v>
      </c>
      <c r="Q1318" s="52">
        <f t="shared" si="884"/>
        <v>0.96752304869474304</v>
      </c>
      <c r="R1318" s="52">
        <f t="shared" si="885"/>
        <v>0.60604812300240574</v>
      </c>
      <c r="S1318" s="52">
        <f t="shared" si="886"/>
        <v>1.141381986451335</v>
      </c>
      <c r="T1318" s="52">
        <f t="shared" si="887"/>
        <v>1.0075485205891028</v>
      </c>
      <c r="U1318" s="52">
        <f t="shared" si="888"/>
        <v>1.8057886463125357</v>
      </c>
      <c r="V1318" s="52">
        <f t="shared" si="875"/>
        <v>5.0546225567071803E-3</v>
      </c>
      <c r="W1318" s="52">
        <f t="shared" si="889"/>
        <v>4.2582015317955055E-5</v>
      </c>
      <c r="X1318" s="52">
        <f t="shared" si="890"/>
        <v>1.6740578955036711E-7</v>
      </c>
      <c r="Y1318" s="52">
        <f t="shared" si="833"/>
        <v>4170186.7169100852</v>
      </c>
      <c r="Z1318" s="38" t="str">
        <f t="shared" si="891"/>
        <v>S</v>
      </c>
      <c r="AA1318" s="38" t="str">
        <f t="shared" si="892"/>
        <v>S</v>
      </c>
      <c r="AB1318" s="38" t="str">
        <f t="shared" si="893"/>
        <v>U</v>
      </c>
      <c r="AC1318" s="50">
        <f t="shared" si="874"/>
        <v>546591.28426005237</v>
      </c>
      <c r="AD1318" s="50">
        <f t="shared" si="834"/>
        <v>4170318.0295164404</v>
      </c>
      <c r="AE1318" s="51">
        <f t="shared" si="835"/>
        <v>10</v>
      </c>
      <c r="AF1318" s="51" t="str">
        <f t="shared" si="836"/>
        <v>S</v>
      </c>
      <c r="AG1318" s="40">
        <f t="shared" si="837"/>
        <v>-122</v>
      </c>
      <c r="AH1318" s="41">
        <f t="shared" si="838"/>
        <v>-28</v>
      </c>
      <c r="AI1318" s="42">
        <f t="shared" si="839"/>
        <v>-17.864000000000001</v>
      </c>
      <c r="AJ1318" s="40">
        <f t="shared" si="840"/>
        <v>37</v>
      </c>
      <c r="AK1318" s="41">
        <f t="shared" si="841"/>
        <v>40</v>
      </c>
      <c r="AL1318" s="42">
        <f t="shared" si="842"/>
        <v>43.957000000000001</v>
      </c>
      <c r="AM1318" s="43" t="str">
        <f t="shared" si="843"/>
        <v>-37º -40' -43,957" S</v>
      </c>
      <c r="AN1318" s="43" t="str">
        <f t="shared" si="844"/>
        <v>122º 28' 17,864" W</v>
      </c>
      <c r="AO1318" s="43" t="str">
        <f t="shared" si="845"/>
        <v>10 S 546591 4170318</v>
      </c>
    </row>
    <row r="1319" spans="5:41" x14ac:dyDescent="0.25">
      <c r="E1319" s="53">
        <v>37.772661999999997</v>
      </c>
      <c r="F1319" s="53">
        <v>-122.480411</v>
      </c>
      <c r="G1319" s="52">
        <f t="shared" si="876"/>
        <v>-2.1376864411458807</v>
      </c>
      <c r="H1319" s="52">
        <f t="shared" si="877"/>
        <v>0.65925731914294627</v>
      </c>
      <c r="I1319" s="52">
        <f t="shared" si="878"/>
        <v>10</v>
      </c>
      <c r="J1319" s="52">
        <f t="shared" si="879"/>
        <v>-123</v>
      </c>
      <c r="K1319" s="52">
        <f t="shared" si="880"/>
        <v>9.0685388071447548E-3</v>
      </c>
      <c r="L1319" s="52">
        <f t="shared" si="881"/>
        <v>7.1681043431899164E-3</v>
      </c>
      <c r="M1319" s="52">
        <f t="shared" si="882"/>
        <v>7.1682271168180788E-3</v>
      </c>
      <c r="N1319" s="52">
        <f t="shared" si="883"/>
        <v>1.9909168220588747E-5</v>
      </c>
      <c r="O1319" s="52">
        <f t="shared" si="831"/>
        <v>6383607.588861865</v>
      </c>
      <c r="P1319" s="52">
        <f t="shared" si="832"/>
        <v>1.0818496196513053E-7</v>
      </c>
      <c r="Q1319" s="52">
        <f t="shared" si="884"/>
        <v>0.96834540130196478</v>
      </c>
      <c r="R1319" s="52">
        <f t="shared" si="885"/>
        <v>0.6050290188837022</v>
      </c>
      <c r="S1319" s="52">
        <f t="shared" si="886"/>
        <v>1.1434300197939287</v>
      </c>
      <c r="T1319" s="52">
        <f t="shared" si="887"/>
        <v>1.0088297695663719</v>
      </c>
      <c r="U1319" s="52">
        <f t="shared" si="888"/>
        <v>1.8073917450365953</v>
      </c>
      <c r="V1319" s="52">
        <f t="shared" si="875"/>
        <v>5.0546225567071803E-3</v>
      </c>
      <c r="W1319" s="52">
        <f t="shared" si="889"/>
        <v>4.2582015317955055E-5</v>
      </c>
      <c r="X1319" s="52">
        <f t="shared" si="890"/>
        <v>1.6740578955036711E-7</v>
      </c>
      <c r="Y1319" s="52">
        <f t="shared" si="833"/>
        <v>4180591.8716676794</v>
      </c>
      <c r="Z1319" s="38" t="str">
        <f t="shared" si="891"/>
        <v>S</v>
      </c>
      <c r="AA1319" s="38" t="str">
        <f t="shared" si="892"/>
        <v>S</v>
      </c>
      <c r="AB1319" s="38" t="str">
        <f t="shared" si="893"/>
        <v>U</v>
      </c>
      <c r="AC1319" s="50">
        <f t="shared" si="874"/>
        <v>545759.1506717559</v>
      </c>
      <c r="AD1319" s="50">
        <f t="shared" si="834"/>
        <v>4180718.9639987699</v>
      </c>
      <c r="AE1319" s="51">
        <f t="shared" si="835"/>
        <v>10</v>
      </c>
      <c r="AF1319" s="51" t="str">
        <f t="shared" si="836"/>
        <v>S</v>
      </c>
      <c r="AG1319" s="40">
        <f t="shared" si="837"/>
        <v>-122</v>
      </c>
      <c r="AH1319" s="41">
        <f t="shared" si="838"/>
        <v>-28</v>
      </c>
      <c r="AI1319" s="42">
        <f t="shared" si="839"/>
        <v>-49.48</v>
      </c>
      <c r="AJ1319" s="40">
        <f t="shared" si="840"/>
        <v>37</v>
      </c>
      <c r="AK1319" s="41">
        <f t="shared" si="841"/>
        <v>46</v>
      </c>
      <c r="AL1319" s="42">
        <f t="shared" si="842"/>
        <v>21.582999999999998</v>
      </c>
      <c r="AM1319" s="43" t="str">
        <f t="shared" si="843"/>
        <v>-37º -46' -21,583" S</v>
      </c>
      <c r="AN1319" s="43" t="str">
        <f t="shared" si="844"/>
        <v>122º 28' 49,48" W</v>
      </c>
      <c r="AO1319" s="43" t="str">
        <f t="shared" si="845"/>
        <v>10 S 545759 4180719</v>
      </c>
    </row>
    <row r="1320" spans="5:41" x14ac:dyDescent="0.25">
      <c r="E1320" s="53">
        <v>37.759768000000001</v>
      </c>
      <c r="F1320" s="53">
        <v>-122.476011</v>
      </c>
      <c r="G1320" s="52">
        <f t="shared" si="876"/>
        <v>-2.1376096466587926</v>
      </c>
      <c r="H1320" s="52">
        <f t="shared" si="877"/>
        <v>0.65903227638919415</v>
      </c>
      <c r="I1320" s="52">
        <f t="shared" si="878"/>
        <v>10</v>
      </c>
      <c r="J1320" s="52">
        <f t="shared" si="879"/>
        <v>-123</v>
      </c>
      <c r="K1320" s="52">
        <f t="shared" si="880"/>
        <v>9.145333294232838E-3</v>
      </c>
      <c r="L1320" s="52">
        <f t="shared" si="881"/>
        <v>7.2300642676425761E-3</v>
      </c>
      <c r="M1320" s="52">
        <f t="shared" si="882"/>
        <v>7.2301902526425241E-3</v>
      </c>
      <c r="N1320" s="52">
        <f t="shared" si="883"/>
        <v>2.0245442288846505E-5</v>
      </c>
      <c r="O1320" s="52">
        <f t="shared" si="831"/>
        <v>6383602.9211034281</v>
      </c>
      <c r="P1320" s="52">
        <f t="shared" si="832"/>
        <v>1.101017623726952E-7</v>
      </c>
      <c r="Q1320" s="52">
        <f t="shared" si="884"/>
        <v>0.96823295554829614</v>
      </c>
      <c r="R1320" s="52">
        <f t="shared" si="885"/>
        <v>0.60516974620817487</v>
      </c>
      <c r="S1320" s="52">
        <f t="shared" si="886"/>
        <v>1.1431487541633423</v>
      </c>
      <c r="T1320" s="52">
        <f t="shared" si="887"/>
        <v>1.0086540021745503</v>
      </c>
      <c r="U1320" s="52">
        <f t="shared" si="888"/>
        <v>1.8071720653247414</v>
      </c>
      <c r="V1320" s="52">
        <f t="shared" si="875"/>
        <v>5.0546225567071803E-3</v>
      </c>
      <c r="W1320" s="52">
        <f t="shared" si="889"/>
        <v>4.2582015317955055E-5</v>
      </c>
      <c r="X1320" s="52">
        <f t="shared" si="890"/>
        <v>1.6740578955036711E-7</v>
      </c>
      <c r="Y1320" s="52">
        <f t="shared" si="833"/>
        <v>4179161.3125337851</v>
      </c>
      <c r="Z1320" s="38" t="str">
        <f t="shared" si="891"/>
        <v>S</v>
      </c>
      <c r="AA1320" s="38" t="str">
        <f t="shared" si="892"/>
        <v>S</v>
      </c>
      <c r="AB1320" s="38" t="str">
        <f t="shared" si="893"/>
        <v>U</v>
      </c>
      <c r="AC1320" s="50">
        <f t="shared" si="874"/>
        <v>546154.66531080566</v>
      </c>
      <c r="AD1320" s="50">
        <f t="shared" si="834"/>
        <v>4179290.5514125489</v>
      </c>
      <c r="AE1320" s="51">
        <f t="shared" si="835"/>
        <v>10</v>
      </c>
      <c r="AF1320" s="51" t="str">
        <f t="shared" si="836"/>
        <v>S</v>
      </c>
      <c r="AG1320" s="40">
        <f t="shared" si="837"/>
        <v>-122</v>
      </c>
      <c r="AH1320" s="41">
        <f t="shared" si="838"/>
        <v>-28</v>
      </c>
      <c r="AI1320" s="42">
        <f t="shared" si="839"/>
        <v>-33.64</v>
      </c>
      <c r="AJ1320" s="40">
        <f t="shared" si="840"/>
        <v>37</v>
      </c>
      <c r="AK1320" s="41">
        <f t="shared" si="841"/>
        <v>45</v>
      </c>
      <c r="AL1320" s="42">
        <f t="shared" si="842"/>
        <v>35.164999999999999</v>
      </c>
      <c r="AM1320" s="43" t="str">
        <f t="shared" si="843"/>
        <v>-37º -45' -35,165" S</v>
      </c>
      <c r="AN1320" s="43" t="str">
        <f t="shared" si="844"/>
        <v>122º 28' 33,64" W</v>
      </c>
      <c r="AO1320" s="43" t="str">
        <f t="shared" si="845"/>
        <v>10 S 546155 4179291</v>
      </c>
    </row>
    <row r="1321" spans="5:41" x14ac:dyDescent="0.25">
      <c r="E1321" s="53">
        <v>37.764119000000001</v>
      </c>
      <c r="F1321" s="53">
        <v>-122.493061</v>
      </c>
      <c r="G1321" s="52">
        <f t="shared" si="876"/>
        <v>-2.1379072252962574</v>
      </c>
      <c r="H1321" s="52">
        <f t="shared" si="877"/>
        <v>0.65910821566494848</v>
      </c>
      <c r="I1321" s="52">
        <f t="shared" si="878"/>
        <v>10</v>
      </c>
      <c r="J1321" s="52">
        <f t="shared" si="879"/>
        <v>-123</v>
      </c>
      <c r="K1321" s="52">
        <f t="shared" si="880"/>
        <v>8.8477546567680143E-3</v>
      </c>
      <c r="L1321" s="52">
        <f t="shared" si="881"/>
        <v>6.9944010765171155E-3</v>
      </c>
      <c r="M1321" s="52">
        <f t="shared" si="882"/>
        <v>6.9945151390706133E-3</v>
      </c>
      <c r="N1321" s="52">
        <f t="shared" si="883"/>
        <v>1.8950070561185584E-5</v>
      </c>
      <c r="O1321" s="52">
        <f t="shared" si="831"/>
        <v>6383604.4961476978</v>
      </c>
      <c r="P1321" s="52">
        <f t="shared" si="832"/>
        <v>1.0302887445174235E-7</v>
      </c>
      <c r="Q1321" s="52">
        <f t="shared" si="884"/>
        <v>0.96827092159496442</v>
      </c>
      <c r="R1321" s="52">
        <f t="shared" si="885"/>
        <v>0.60512228056997808</v>
      </c>
      <c r="S1321" s="52">
        <f t="shared" si="886"/>
        <v>1.1432436764624307</v>
      </c>
      <c r="T1321" s="52">
        <f t="shared" si="887"/>
        <v>1.0087133274893176</v>
      </c>
      <c r="U1321" s="52">
        <f t="shared" si="888"/>
        <v>1.8072462205656088</v>
      </c>
      <c r="V1321" s="52">
        <f t="shared" si="875"/>
        <v>5.0546225567071803E-3</v>
      </c>
      <c r="W1321" s="52">
        <f t="shared" si="889"/>
        <v>4.2582015317955055E-5</v>
      </c>
      <c r="X1321" s="52">
        <f t="shared" si="890"/>
        <v>1.6740578955036711E-7</v>
      </c>
      <c r="Y1321" s="52">
        <f t="shared" si="833"/>
        <v>4179644.0454536201</v>
      </c>
      <c r="Z1321" s="38" t="str">
        <f t="shared" si="891"/>
        <v>S</v>
      </c>
      <c r="AA1321" s="38" t="str">
        <f t="shared" si="892"/>
        <v>S</v>
      </c>
      <c r="AB1321" s="38" t="str">
        <f t="shared" si="893"/>
        <v>U</v>
      </c>
      <c r="AC1321" s="50">
        <f t="shared" si="874"/>
        <v>544650.21982356487</v>
      </c>
      <c r="AD1321" s="50">
        <f t="shared" si="834"/>
        <v>4179765.0152217201</v>
      </c>
      <c r="AE1321" s="51">
        <f t="shared" si="835"/>
        <v>10</v>
      </c>
      <c r="AF1321" s="51" t="str">
        <f t="shared" si="836"/>
        <v>S</v>
      </c>
      <c r="AG1321" s="40">
        <f t="shared" si="837"/>
        <v>-122</v>
      </c>
      <c r="AH1321" s="41">
        <f t="shared" si="838"/>
        <v>-29</v>
      </c>
      <c r="AI1321" s="42">
        <f t="shared" si="839"/>
        <v>-35.020000000000003</v>
      </c>
      <c r="AJ1321" s="40">
        <f t="shared" si="840"/>
        <v>37</v>
      </c>
      <c r="AK1321" s="41">
        <f t="shared" si="841"/>
        <v>45</v>
      </c>
      <c r="AL1321" s="42">
        <f t="shared" si="842"/>
        <v>50.828000000000003</v>
      </c>
      <c r="AM1321" s="43" t="str">
        <f t="shared" si="843"/>
        <v>-37º -45' -50,828" S</v>
      </c>
      <c r="AN1321" s="43" t="str">
        <f t="shared" si="844"/>
        <v>122º 29' 35,02" W</v>
      </c>
      <c r="AO1321" s="43" t="str">
        <f t="shared" si="845"/>
        <v>10 S 544650 4179765</v>
      </c>
    </row>
    <row r="1322" spans="5:41" x14ac:dyDescent="0.25">
      <c r="E1322" s="53">
        <v>37.604975000000003</v>
      </c>
      <c r="F1322" s="53">
        <v>-122.37844800000001</v>
      </c>
      <c r="G1322" s="52">
        <f t="shared" si="876"/>
        <v>-2.1359068510806694</v>
      </c>
      <c r="H1322" s="52">
        <f t="shared" si="877"/>
        <v>0.65633062888015459</v>
      </c>
      <c r="I1322" s="52">
        <f t="shared" si="878"/>
        <v>10</v>
      </c>
      <c r="J1322" s="52">
        <f t="shared" si="879"/>
        <v>-123</v>
      </c>
      <c r="K1322" s="52">
        <f t="shared" si="880"/>
        <v>1.0848128872356089E-2</v>
      </c>
      <c r="L1322" s="52">
        <f t="shared" si="881"/>
        <v>8.5941168357897176E-3</v>
      </c>
      <c r="M1322" s="52">
        <f t="shared" si="882"/>
        <v>8.5943284290120776E-3</v>
      </c>
      <c r="N1322" s="52">
        <f t="shared" si="883"/>
        <v>2.844647960187352E-5</v>
      </c>
      <c r="O1322" s="52">
        <f t="shared" ref="O1322:O1385" si="894">($C$19/(1+$C$18*(COS(H1322))^2)^(1/2))*0.9996</f>
        <v>6383546.9278919864</v>
      </c>
      <c r="P1322" s="52">
        <f t="shared" ref="P1322:P1385" si="895">($C$18/2)*M1322^2*(COS(H1322))^2</f>
        <v>1.5621805845320276E-7</v>
      </c>
      <c r="Q1322" s="52">
        <f t="shared" si="884"/>
        <v>0.96686773480244714</v>
      </c>
      <c r="R1322" s="52">
        <f t="shared" si="885"/>
        <v>0.60684382824266558</v>
      </c>
      <c r="S1322" s="52">
        <f t="shared" si="886"/>
        <v>1.1397644962813782</v>
      </c>
      <c r="T1322" s="52">
        <f t="shared" si="887"/>
        <v>1.0065343292716999</v>
      </c>
      <c r="U1322" s="52">
        <f t="shared" si="888"/>
        <v>1.8045168186542153</v>
      </c>
      <c r="V1322" s="52">
        <f t="shared" si="875"/>
        <v>5.0546225567071803E-3</v>
      </c>
      <c r="W1322" s="52">
        <f t="shared" si="889"/>
        <v>4.2582015317955055E-5</v>
      </c>
      <c r="X1322" s="52">
        <f t="shared" si="890"/>
        <v>1.6740578955036711E-7</v>
      </c>
      <c r="Y1322" s="52">
        <f t="shared" ref="Y1322:Y1385" si="896">0.9996*$C$19*(H1322-(V1322*S1322)+(W1322*T1322)-(X1322*U1322))</f>
        <v>4161987.6361773605</v>
      </c>
      <c r="Z1322" s="38" t="str">
        <f t="shared" si="891"/>
        <v>S</v>
      </c>
      <c r="AA1322" s="38" t="str">
        <f t="shared" si="892"/>
        <v>S</v>
      </c>
      <c r="AB1322" s="38" t="str">
        <f t="shared" si="893"/>
        <v>U</v>
      </c>
      <c r="AC1322" s="50">
        <f t="shared" si="874"/>
        <v>554862.30169714207</v>
      </c>
      <c r="AD1322" s="50">
        <f t="shared" ref="AD1322:AD1385" si="897">IF($C$22="S",N1322*O1322*(1+P1322)+Y1322+10000000,N1322*O1322*(1+P1322)+Y1322)</f>
        <v>4162169.2256431999</v>
      </c>
      <c r="AE1322" s="51">
        <f t="shared" ref="AE1322:AE1385" si="898">I1322</f>
        <v>10</v>
      </c>
      <c r="AF1322" s="51" t="str">
        <f t="shared" ref="AF1322:AF1385" si="899">IF(E1322&lt;-16,Z1322,IF(E1322&lt;48,AA1322,IF(E1322&lt;84,AB1322,"MALO")))</f>
        <v>S</v>
      </c>
      <c r="AG1322" s="40">
        <f t="shared" ref="AG1322:AG1385" si="900">TRUNC(F1322,0)</f>
        <v>-122</v>
      </c>
      <c r="AH1322" s="41">
        <f t="shared" ref="AH1322:AH1385" si="901">TRUNC((F1322-AG1322)*60,0)</f>
        <v>-22</v>
      </c>
      <c r="AI1322" s="42">
        <f t="shared" ref="AI1322:AI1385" si="902">ROUND((((F1322-AG1322)*60)-AH1322)*60,3)</f>
        <v>-42.412999999999997</v>
      </c>
      <c r="AJ1322" s="40">
        <f t="shared" ref="AJ1322:AJ1385" si="903">TRUNC(E1322,0)</f>
        <v>37</v>
      </c>
      <c r="AK1322" s="41">
        <f t="shared" ref="AK1322:AK1385" si="904">TRUNC((E1322-AJ1322)*60,0)</f>
        <v>36</v>
      </c>
      <c r="AL1322" s="42">
        <f t="shared" ref="AL1322:AL1385" si="905">ROUND((((E1322-AJ1322)*60)-AK1322)*60,3)</f>
        <v>17.91</v>
      </c>
      <c r="AM1322" s="43" t="str">
        <f t="shared" ref="AM1322:AM1385" si="906">CONCATENATE(-AJ1322,"º ",-AK1322,"' ",-AL1322,""" S")</f>
        <v>-37º -36' -17,91" S</v>
      </c>
      <c r="AN1322" s="43" t="str">
        <f t="shared" ref="AN1322:AN1385" si="907">CONCATENATE(-AG1322,"º ",-AH1322,"' ",-AI1322,""" W")</f>
        <v>122º 22' 42,413" W</v>
      </c>
      <c r="AO1322" s="43" t="str">
        <f t="shared" ref="AO1322:AO1385" si="908">CONCATENATE(AE1322," ",AF1322," ",ROUND(AC1322,0)," ",ROUND(AD1322,0))</f>
        <v>10 S 554862 4162169</v>
      </c>
    </row>
    <row r="1323" spans="5:41" x14ac:dyDescent="0.25">
      <c r="E1323" s="53">
        <v>37.754257000000003</v>
      </c>
      <c r="F1323" s="53">
        <v>-122.403201</v>
      </c>
      <c r="G1323" s="52">
        <f t="shared" si="876"/>
        <v>-2.1363388724304158</v>
      </c>
      <c r="H1323" s="52">
        <f t="shared" si="877"/>
        <v>0.65893609129411679</v>
      </c>
      <c r="I1323" s="52">
        <f t="shared" si="878"/>
        <v>10</v>
      </c>
      <c r="J1323" s="52">
        <f t="shared" si="879"/>
        <v>-123</v>
      </c>
      <c r="K1323" s="52">
        <f t="shared" si="880"/>
        <v>1.0416107522609686E-2</v>
      </c>
      <c r="L1323" s="52">
        <f t="shared" si="881"/>
        <v>8.2352848808341199E-3</v>
      </c>
      <c r="M1323" s="52">
        <f t="shared" si="882"/>
        <v>8.2354710605227217E-3</v>
      </c>
      <c r="N1323" s="52">
        <f t="shared" si="883"/>
        <v>2.6261528173088244E-5</v>
      </c>
      <c r="O1323" s="52">
        <f t="shared" si="894"/>
        <v>6383600.9262342416</v>
      </c>
      <c r="P1323" s="52">
        <f t="shared" si="895"/>
        <v>1.4286847694066451E-7</v>
      </c>
      <c r="Q1323" s="52">
        <f t="shared" si="884"/>
        <v>0.96818483548977341</v>
      </c>
      <c r="R1323" s="52">
        <f t="shared" si="885"/>
        <v>0.60522983437712352</v>
      </c>
      <c r="S1323" s="52">
        <f t="shared" si="886"/>
        <v>1.1430285090390035</v>
      </c>
      <c r="T1323" s="52">
        <f t="shared" si="887"/>
        <v>1.0085788403735336</v>
      </c>
      <c r="U1323" s="52">
        <f t="shared" si="888"/>
        <v>1.8070781023241855</v>
      </c>
      <c r="V1323" s="52">
        <f t="shared" si="875"/>
        <v>5.0546225567071803E-3</v>
      </c>
      <c r="W1323" s="52">
        <f t="shared" si="889"/>
        <v>4.2582015317955055E-5</v>
      </c>
      <c r="X1323" s="52">
        <f t="shared" si="890"/>
        <v>1.6740578955036711E-7</v>
      </c>
      <c r="Y1323" s="52">
        <f t="shared" si="896"/>
        <v>4178549.8809342496</v>
      </c>
      <c r="Z1323" s="38" t="str">
        <f t="shared" si="891"/>
        <v>S</v>
      </c>
      <c r="AA1323" s="38" t="str">
        <f t="shared" si="892"/>
        <v>S</v>
      </c>
      <c r="AB1323" s="38" t="str">
        <f t="shared" si="893"/>
        <v>U</v>
      </c>
      <c r="AC1323" s="50">
        <f t="shared" si="874"/>
        <v>552571.9631935535</v>
      </c>
      <c r="AD1323" s="50">
        <f t="shared" si="897"/>
        <v>4178717.5240737707</v>
      </c>
      <c r="AE1323" s="51">
        <f t="shared" si="898"/>
        <v>10</v>
      </c>
      <c r="AF1323" s="51" t="str">
        <f t="shared" si="899"/>
        <v>S</v>
      </c>
      <c r="AG1323" s="40">
        <f t="shared" si="900"/>
        <v>-122</v>
      </c>
      <c r="AH1323" s="41">
        <f t="shared" si="901"/>
        <v>-24</v>
      </c>
      <c r="AI1323" s="42">
        <f t="shared" si="902"/>
        <v>-11.523999999999999</v>
      </c>
      <c r="AJ1323" s="40">
        <f t="shared" si="903"/>
        <v>37</v>
      </c>
      <c r="AK1323" s="41">
        <f t="shared" si="904"/>
        <v>45</v>
      </c>
      <c r="AL1323" s="42">
        <f t="shared" si="905"/>
        <v>15.324999999999999</v>
      </c>
      <c r="AM1323" s="43" t="str">
        <f t="shared" si="906"/>
        <v>-37º -45' -15,325" S</v>
      </c>
      <c r="AN1323" s="43" t="str">
        <f t="shared" si="907"/>
        <v>122º 24' 11,524" W</v>
      </c>
      <c r="AO1323" s="43" t="str">
        <f t="shared" si="908"/>
        <v>10 S 552572 4178718</v>
      </c>
    </row>
    <row r="1324" spans="5:41" x14ac:dyDescent="0.25">
      <c r="E1324" s="53">
        <v>37.784587000000002</v>
      </c>
      <c r="F1324" s="53">
        <v>-122.44044599999999</v>
      </c>
      <c r="G1324" s="52">
        <f t="shared" si="876"/>
        <v>-2.1369889203103209</v>
      </c>
      <c r="H1324" s="52">
        <f t="shared" si="877"/>
        <v>0.65946544965624676</v>
      </c>
      <c r="I1324" s="52">
        <f t="shared" si="878"/>
        <v>10</v>
      </c>
      <c r="J1324" s="52">
        <f t="shared" si="879"/>
        <v>-123</v>
      </c>
      <c r="K1324" s="52">
        <f t="shared" si="880"/>
        <v>9.7660596427044943E-3</v>
      </c>
      <c r="L1324" s="52">
        <f t="shared" si="881"/>
        <v>7.718188204267673E-3</v>
      </c>
      <c r="M1324" s="52">
        <f t="shared" si="882"/>
        <v>7.7183414683402096E-3</v>
      </c>
      <c r="N1324" s="52">
        <f t="shared" si="883"/>
        <v>2.309218839557925E-5</v>
      </c>
      <c r="O1324" s="52">
        <f t="shared" si="894"/>
        <v>6383611.9063237002</v>
      </c>
      <c r="P1324" s="52">
        <f t="shared" si="895"/>
        <v>1.2538663293292693E-7</v>
      </c>
      <c r="Q1324" s="52">
        <f t="shared" si="884"/>
        <v>0.96844922201368666</v>
      </c>
      <c r="R1324" s="52">
        <f t="shared" si="885"/>
        <v>0.60489869291726306</v>
      </c>
      <c r="S1324" s="52">
        <f t="shared" si="886"/>
        <v>1.14369006066309</v>
      </c>
      <c r="T1324" s="52">
        <f t="shared" si="887"/>
        <v>1.0089922187266334</v>
      </c>
      <c r="U1324" s="52">
        <f t="shared" si="888"/>
        <v>1.8075947110548496</v>
      </c>
      <c r="V1324" s="52">
        <f t="shared" si="875"/>
        <v>5.0546225567071803E-3</v>
      </c>
      <c r="W1324" s="52">
        <f t="shared" si="889"/>
        <v>4.2582015317955055E-5</v>
      </c>
      <c r="X1324" s="52">
        <f t="shared" si="890"/>
        <v>1.6740578955036711E-7</v>
      </c>
      <c r="Y1324" s="52">
        <f t="shared" si="896"/>
        <v>4181914.925311985</v>
      </c>
      <c r="Z1324" s="38" t="str">
        <f t="shared" si="891"/>
        <v>S</v>
      </c>
      <c r="AA1324" s="38" t="str">
        <f t="shared" si="892"/>
        <v>S</v>
      </c>
      <c r="AB1324" s="38" t="str">
        <f t="shared" si="893"/>
        <v>U</v>
      </c>
      <c r="AC1324" s="50">
        <f t="shared" si="874"/>
        <v>549270.89855367248</v>
      </c>
      <c r="AD1324" s="50">
        <f t="shared" si="897"/>
        <v>4182062.3368992535</v>
      </c>
      <c r="AE1324" s="51">
        <f t="shared" si="898"/>
        <v>10</v>
      </c>
      <c r="AF1324" s="51" t="str">
        <f t="shared" si="899"/>
        <v>S</v>
      </c>
      <c r="AG1324" s="40">
        <f t="shared" si="900"/>
        <v>-122</v>
      </c>
      <c r="AH1324" s="41">
        <f t="shared" si="901"/>
        <v>-26</v>
      </c>
      <c r="AI1324" s="42">
        <f t="shared" si="902"/>
        <v>-25.606000000000002</v>
      </c>
      <c r="AJ1324" s="40">
        <f t="shared" si="903"/>
        <v>37</v>
      </c>
      <c r="AK1324" s="41">
        <f t="shared" si="904"/>
        <v>47</v>
      </c>
      <c r="AL1324" s="42">
        <f t="shared" si="905"/>
        <v>4.5129999999999999</v>
      </c>
      <c r="AM1324" s="43" t="str">
        <f t="shared" si="906"/>
        <v>-37º -47' -4,513" S</v>
      </c>
      <c r="AN1324" s="43" t="str">
        <f t="shared" si="907"/>
        <v>122º 26' 25,606" W</v>
      </c>
      <c r="AO1324" s="43" t="str">
        <f t="shared" si="908"/>
        <v>10 S 549271 4182062</v>
      </c>
    </row>
    <row r="1325" spans="5:41" x14ac:dyDescent="0.25">
      <c r="E1325" s="53">
        <v>37.770958999999998</v>
      </c>
      <c r="F1325" s="53">
        <v>-122.47174</v>
      </c>
      <c r="G1325" s="52">
        <f t="shared" si="876"/>
        <v>-2.1375351036464401</v>
      </c>
      <c r="H1325" s="52">
        <f t="shared" si="877"/>
        <v>0.65922759618578486</v>
      </c>
      <c r="I1325" s="52">
        <f t="shared" si="878"/>
        <v>10</v>
      </c>
      <c r="J1325" s="52">
        <f t="shared" si="879"/>
        <v>-123</v>
      </c>
      <c r="K1325" s="52">
        <f t="shared" si="880"/>
        <v>9.2198763065853839E-3</v>
      </c>
      <c r="L1325" s="52">
        <f t="shared" si="881"/>
        <v>7.2878915226258128E-3</v>
      </c>
      <c r="M1325" s="52">
        <f t="shared" si="882"/>
        <v>7.2880205548800751E-3</v>
      </c>
      <c r="N1325" s="52">
        <f t="shared" si="883"/>
        <v>2.0578906494095328E-5</v>
      </c>
      <c r="O1325" s="52">
        <f t="shared" si="894"/>
        <v>6383606.9723269874</v>
      </c>
      <c r="P1325" s="52">
        <f t="shared" si="895"/>
        <v>1.1183624217165438E-7</v>
      </c>
      <c r="Q1325" s="52">
        <f t="shared" si="884"/>
        <v>0.96833056105439663</v>
      </c>
      <c r="R1325" s="52">
        <f t="shared" si="885"/>
        <v>0.6050476169553417</v>
      </c>
      <c r="S1325" s="52">
        <f t="shared" si="886"/>
        <v>1.1433928767129831</v>
      </c>
      <c r="T1325" s="52">
        <f t="shared" si="887"/>
        <v>1.0088065617735726</v>
      </c>
      <c r="U1325" s="52">
        <f t="shared" si="888"/>
        <v>1.8073627435842117</v>
      </c>
      <c r="V1325" s="52">
        <f t="shared" si="875"/>
        <v>5.0546225567071803E-3</v>
      </c>
      <c r="W1325" s="52">
        <f t="shared" si="889"/>
        <v>4.2582015317955055E-5</v>
      </c>
      <c r="X1325" s="52">
        <f t="shared" si="890"/>
        <v>1.6740578955036711E-7</v>
      </c>
      <c r="Y1325" s="52">
        <f t="shared" si="896"/>
        <v>4180402.9276220584</v>
      </c>
      <c r="Z1325" s="38" t="str">
        <f t="shared" si="891"/>
        <v>S</v>
      </c>
      <c r="AA1325" s="38" t="str">
        <f t="shared" si="892"/>
        <v>S</v>
      </c>
      <c r="AB1325" s="38" t="str">
        <f t="shared" si="893"/>
        <v>U</v>
      </c>
      <c r="AC1325" s="50">
        <f t="shared" si="874"/>
        <v>546523.86056294607</v>
      </c>
      <c r="AD1325" s="50">
        <f t="shared" si="897"/>
        <v>4180534.2952877288</v>
      </c>
      <c r="AE1325" s="51">
        <f t="shared" si="898"/>
        <v>10</v>
      </c>
      <c r="AF1325" s="51" t="str">
        <f t="shared" si="899"/>
        <v>S</v>
      </c>
      <c r="AG1325" s="40">
        <f t="shared" si="900"/>
        <v>-122</v>
      </c>
      <c r="AH1325" s="41">
        <f t="shared" si="901"/>
        <v>-28</v>
      </c>
      <c r="AI1325" s="42">
        <f t="shared" si="902"/>
        <v>-18.263999999999999</v>
      </c>
      <c r="AJ1325" s="40">
        <f t="shared" si="903"/>
        <v>37</v>
      </c>
      <c r="AK1325" s="41">
        <f t="shared" si="904"/>
        <v>46</v>
      </c>
      <c r="AL1325" s="42">
        <f t="shared" si="905"/>
        <v>15.452</v>
      </c>
      <c r="AM1325" s="43" t="str">
        <f t="shared" si="906"/>
        <v>-37º -46' -15,452" S</v>
      </c>
      <c r="AN1325" s="43" t="str">
        <f t="shared" si="907"/>
        <v>122º 28' 18,264" W</v>
      </c>
      <c r="AO1325" s="43" t="str">
        <f t="shared" si="908"/>
        <v>10 S 546524 4180534</v>
      </c>
    </row>
    <row r="1326" spans="5:41" x14ac:dyDescent="0.25">
      <c r="E1326" s="53">
        <v>37.773161999999999</v>
      </c>
      <c r="F1326" s="53">
        <v>-122.42053300000001</v>
      </c>
      <c r="G1326" s="52">
        <f t="shared" si="876"/>
        <v>-2.1366413728963716</v>
      </c>
      <c r="H1326" s="52">
        <f t="shared" si="877"/>
        <v>0.65926604578920633</v>
      </c>
      <c r="I1326" s="52">
        <f t="shared" si="878"/>
        <v>10</v>
      </c>
      <c r="J1326" s="52">
        <f t="shared" si="879"/>
        <v>-123</v>
      </c>
      <c r="K1326" s="52">
        <f t="shared" si="880"/>
        <v>1.0113607056653873E-2</v>
      </c>
      <c r="L1326" s="52">
        <f t="shared" si="881"/>
        <v>7.9940836940533225E-3</v>
      </c>
      <c r="M1326" s="52">
        <f t="shared" si="882"/>
        <v>7.9942539888860024E-3</v>
      </c>
      <c r="N1326" s="52">
        <f t="shared" si="883"/>
        <v>2.4762505469344553E-5</v>
      </c>
      <c r="O1326" s="52">
        <f t="shared" si="894"/>
        <v>6383607.7698780438</v>
      </c>
      <c r="P1326" s="52">
        <f t="shared" si="895"/>
        <v>1.3455300257105559E-7</v>
      </c>
      <c r="Q1326" s="52">
        <f t="shared" si="884"/>
        <v>0.96834975774185228</v>
      </c>
      <c r="R1326" s="52">
        <f t="shared" si="885"/>
        <v>0.60502355784926232</v>
      </c>
      <c r="S1326" s="52">
        <f t="shared" si="886"/>
        <v>1.1434409246601325</v>
      </c>
      <c r="T1326" s="52">
        <f t="shared" si="887"/>
        <v>1.0088365829574149</v>
      </c>
      <c r="U1326" s="52">
        <f t="shared" si="888"/>
        <v>1.8074002590883289</v>
      </c>
      <c r="V1326" s="52">
        <f t="shared" si="875"/>
        <v>5.0546225567071803E-3</v>
      </c>
      <c r="W1326" s="52">
        <f t="shared" si="889"/>
        <v>4.2582015317955055E-5</v>
      </c>
      <c r="X1326" s="52">
        <f t="shared" si="890"/>
        <v>1.6740578955036711E-7</v>
      </c>
      <c r="Y1326" s="52">
        <f t="shared" si="896"/>
        <v>4180647.3455611123</v>
      </c>
      <c r="Z1326" s="38" t="str">
        <f t="shared" si="891"/>
        <v>S</v>
      </c>
      <c r="AA1326" s="38" t="str">
        <f t="shared" si="892"/>
        <v>S</v>
      </c>
      <c r="AB1326" s="38" t="str">
        <f t="shared" si="893"/>
        <v>U</v>
      </c>
      <c r="AC1326" s="50">
        <f t="shared" si="874"/>
        <v>551032.18416667567</v>
      </c>
      <c r="AD1326" s="50">
        <f t="shared" si="897"/>
        <v>4180805.4197046976</v>
      </c>
      <c r="AE1326" s="51">
        <f t="shared" si="898"/>
        <v>10</v>
      </c>
      <c r="AF1326" s="51" t="str">
        <f t="shared" si="899"/>
        <v>S</v>
      </c>
      <c r="AG1326" s="40">
        <f t="shared" si="900"/>
        <v>-122</v>
      </c>
      <c r="AH1326" s="41">
        <f t="shared" si="901"/>
        <v>-25</v>
      </c>
      <c r="AI1326" s="42">
        <f t="shared" si="902"/>
        <v>-13.919</v>
      </c>
      <c r="AJ1326" s="40">
        <f t="shared" si="903"/>
        <v>37</v>
      </c>
      <c r="AK1326" s="41">
        <f t="shared" si="904"/>
        <v>46</v>
      </c>
      <c r="AL1326" s="42">
        <f t="shared" si="905"/>
        <v>23.382999999999999</v>
      </c>
      <c r="AM1326" s="43" t="str">
        <f t="shared" si="906"/>
        <v>-37º -46' -23,383" S</v>
      </c>
      <c r="AN1326" s="43" t="str">
        <f t="shared" si="907"/>
        <v>122º 25' 13,919" W</v>
      </c>
      <c r="AO1326" s="43" t="str">
        <f t="shared" si="908"/>
        <v>10 S 551032 4180805</v>
      </c>
    </row>
    <row r="1327" spans="5:41" x14ac:dyDescent="0.25">
      <c r="E1327" s="53">
        <v>37.775972000000003</v>
      </c>
      <c r="F1327" s="53">
        <v>-122.419526</v>
      </c>
      <c r="G1327" s="52">
        <f t="shared" si="876"/>
        <v>-2.1366237974308038</v>
      </c>
      <c r="H1327" s="52">
        <f t="shared" si="877"/>
        <v>0.65931508954118745</v>
      </c>
      <c r="I1327" s="52">
        <f t="shared" si="878"/>
        <v>10</v>
      </c>
      <c r="J1327" s="52">
        <f t="shared" si="879"/>
        <v>-123</v>
      </c>
      <c r="K1327" s="52">
        <f t="shared" si="880"/>
        <v>1.0131182522221671E-2</v>
      </c>
      <c r="L1327" s="52">
        <f t="shared" si="881"/>
        <v>8.0076710124545609E-3</v>
      </c>
      <c r="M1327" s="52">
        <f t="shared" si="882"/>
        <v>8.0078421771223266E-3</v>
      </c>
      <c r="N1327" s="52">
        <f t="shared" si="883"/>
        <v>2.4849275089833256E-5</v>
      </c>
      <c r="O1327" s="52">
        <f t="shared" si="894"/>
        <v>6383608.7872043988</v>
      </c>
      <c r="P1327" s="52">
        <f t="shared" si="895"/>
        <v>1.3500054030745303E-7</v>
      </c>
      <c r="Q1327" s="52">
        <f t="shared" si="884"/>
        <v>0.96837423544677503</v>
      </c>
      <c r="R1327" s="52">
        <f t="shared" si="885"/>
        <v>0.60499286135317132</v>
      </c>
      <c r="S1327" s="52">
        <f t="shared" si="886"/>
        <v>1.1435022072645751</v>
      </c>
      <c r="T1327" s="52">
        <f t="shared" si="887"/>
        <v>1.0088748707867241</v>
      </c>
      <c r="U1327" s="52">
        <f t="shared" si="888"/>
        <v>1.8074481016331181</v>
      </c>
      <c r="V1327" s="52">
        <f t="shared" si="875"/>
        <v>5.0546225567071803E-3</v>
      </c>
      <c r="W1327" s="52">
        <f t="shared" si="889"/>
        <v>4.2582015317955055E-5</v>
      </c>
      <c r="X1327" s="52">
        <f t="shared" si="890"/>
        <v>1.6740578955036711E-7</v>
      </c>
      <c r="Y1327" s="52">
        <f t="shared" si="896"/>
        <v>4180959.1089299894</v>
      </c>
      <c r="Z1327" s="38" t="str">
        <f t="shared" si="891"/>
        <v>S</v>
      </c>
      <c r="AA1327" s="38" t="str">
        <f t="shared" si="892"/>
        <v>S</v>
      </c>
      <c r="AB1327" s="38" t="str">
        <f t="shared" si="893"/>
        <v>U</v>
      </c>
      <c r="AC1327" s="50">
        <f t="shared" si="874"/>
        <v>551118.93398878525</v>
      </c>
      <c r="AD1327" s="50">
        <f t="shared" si="897"/>
        <v>4181117.7370022233</v>
      </c>
      <c r="AE1327" s="51">
        <f t="shared" si="898"/>
        <v>10</v>
      </c>
      <c r="AF1327" s="51" t="str">
        <f t="shared" si="899"/>
        <v>S</v>
      </c>
      <c r="AG1327" s="40">
        <f t="shared" si="900"/>
        <v>-122</v>
      </c>
      <c r="AH1327" s="41">
        <f t="shared" si="901"/>
        <v>-25</v>
      </c>
      <c r="AI1327" s="42">
        <f t="shared" si="902"/>
        <v>-10.294</v>
      </c>
      <c r="AJ1327" s="40">
        <f t="shared" si="903"/>
        <v>37</v>
      </c>
      <c r="AK1327" s="41">
        <f t="shared" si="904"/>
        <v>46</v>
      </c>
      <c r="AL1327" s="42">
        <f t="shared" si="905"/>
        <v>33.499000000000002</v>
      </c>
      <c r="AM1327" s="43" t="str">
        <f t="shared" si="906"/>
        <v>-37º -46' -33,499" S</v>
      </c>
      <c r="AN1327" s="43" t="str">
        <f t="shared" si="907"/>
        <v>122º 25' 10,294" W</v>
      </c>
      <c r="AO1327" s="43" t="str">
        <f t="shared" si="908"/>
        <v>10 S 551119 4181118</v>
      </c>
    </row>
    <row r="1328" spans="5:41" x14ac:dyDescent="0.25">
      <c r="E1328" s="53">
        <v>37.775767000000002</v>
      </c>
      <c r="F1328" s="53">
        <v>-122.419185</v>
      </c>
      <c r="G1328" s="52">
        <f t="shared" si="876"/>
        <v>-2.1366178458580545</v>
      </c>
      <c r="H1328" s="52">
        <f t="shared" si="877"/>
        <v>0.65931151161622081</v>
      </c>
      <c r="I1328" s="52">
        <f t="shared" si="878"/>
        <v>10</v>
      </c>
      <c r="J1328" s="52">
        <f t="shared" si="879"/>
        <v>-123</v>
      </c>
      <c r="K1328" s="52">
        <f t="shared" si="880"/>
        <v>1.0137134094970968E-2</v>
      </c>
      <c r="L1328" s="52">
        <f t="shared" si="881"/>
        <v>8.01239718290081E-3</v>
      </c>
      <c r="M1328" s="52">
        <f t="shared" si="882"/>
        <v>8.0125686508221577E-3</v>
      </c>
      <c r="N1328" s="52">
        <f t="shared" si="883"/>
        <v>2.4878433948050116E-5</v>
      </c>
      <c r="O1328" s="52">
        <f t="shared" si="894"/>
        <v>6383608.7129857531</v>
      </c>
      <c r="P1328" s="52">
        <f t="shared" si="895"/>
        <v>1.3516069981960702E-7</v>
      </c>
      <c r="Q1328" s="52">
        <f t="shared" si="884"/>
        <v>0.96837245002179062</v>
      </c>
      <c r="R1328" s="52">
        <f t="shared" si="885"/>
        <v>0.60499510109202548</v>
      </c>
      <c r="S1328" s="52">
        <f t="shared" si="886"/>
        <v>1.1434977366271162</v>
      </c>
      <c r="T1328" s="52">
        <f t="shared" si="887"/>
        <v>1.0088720777433435</v>
      </c>
      <c r="U1328" s="52">
        <f t="shared" si="888"/>
        <v>1.8074446117096352</v>
      </c>
      <c r="V1328" s="52">
        <f t="shared" si="875"/>
        <v>5.0546225567071803E-3</v>
      </c>
      <c r="W1328" s="52">
        <f t="shared" si="889"/>
        <v>4.2582015317955055E-5</v>
      </c>
      <c r="X1328" s="52">
        <f t="shared" si="890"/>
        <v>1.6740578955036711E-7</v>
      </c>
      <c r="Y1328" s="52">
        <f t="shared" si="896"/>
        <v>4180936.3646222376</v>
      </c>
      <c r="Z1328" s="38" t="str">
        <f t="shared" si="891"/>
        <v>S</v>
      </c>
      <c r="AA1328" s="38" t="str">
        <f t="shared" si="892"/>
        <v>S</v>
      </c>
      <c r="AB1328" s="38" t="str">
        <f t="shared" si="893"/>
        <v>U</v>
      </c>
      <c r="AC1328" s="50">
        <f t="shared" si="874"/>
        <v>551149.10535723437</v>
      </c>
      <c r="AD1328" s="50">
        <f t="shared" si="897"/>
        <v>4181095.1788314194</v>
      </c>
      <c r="AE1328" s="51">
        <f t="shared" si="898"/>
        <v>10</v>
      </c>
      <c r="AF1328" s="51" t="str">
        <f t="shared" si="899"/>
        <v>S</v>
      </c>
      <c r="AG1328" s="40">
        <f t="shared" si="900"/>
        <v>-122</v>
      </c>
      <c r="AH1328" s="41">
        <f t="shared" si="901"/>
        <v>-25</v>
      </c>
      <c r="AI1328" s="42">
        <f t="shared" si="902"/>
        <v>-9.0660000000000007</v>
      </c>
      <c r="AJ1328" s="40">
        <f t="shared" si="903"/>
        <v>37</v>
      </c>
      <c r="AK1328" s="41">
        <f t="shared" si="904"/>
        <v>46</v>
      </c>
      <c r="AL1328" s="42">
        <f t="shared" si="905"/>
        <v>32.761000000000003</v>
      </c>
      <c r="AM1328" s="43" t="str">
        <f t="shared" si="906"/>
        <v>-37º -46' -32,761" S</v>
      </c>
      <c r="AN1328" s="43" t="str">
        <f t="shared" si="907"/>
        <v>122º 25' 9,066" W</v>
      </c>
      <c r="AO1328" s="43" t="str">
        <f t="shared" si="908"/>
        <v>10 S 551149 4181095</v>
      </c>
    </row>
    <row r="1329" spans="5:41" x14ac:dyDescent="0.25">
      <c r="E1329" s="53">
        <v>37.797775268555</v>
      </c>
      <c r="F1329" s="53">
        <v>-122.40348815918</v>
      </c>
      <c r="G1329" s="52">
        <f t="shared" si="876"/>
        <v>-2.1363438843035838</v>
      </c>
      <c r="H1329" s="52">
        <f t="shared" si="877"/>
        <v>0.65969562836516871</v>
      </c>
      <c r="I1329" s="52">
        <f t="shared" si="878"/>
        <v>10</v>
      </c>
      <c r="J1329" s="52">
        <f t="shared" si="879"/>
        <v>-123</v>
      </c>
      <c r="K1329" s="52">
        <f t="shared" si="880"/>
        <v>1.0411095649441648E-2</v>
      </c>
      <c r="L1329" s="52">
        <f t="shared" si="881"/>
        <v>8.2264785595191799E-3</v>
      </c>
      <c r="M1329" s="52">
        <f t="shared" si="882"/>
        <v>8.226664142561832E-3</v>
      </c>
      <c r="N1329" s="52">
        <f t="shared" si="883"/>
        <v>2.6246530853923922E-5</v>
      </c>
      <c r="O1329" s="52">
        <f t="shared" si="894"/>
        <v>6383616.6817023195</v>
      </c>
      <c r="P1329" s="52">
        <f t="shared" si="895"/>
        <v>1.4239533624374509E-7</v>
      </c>
      <c r="Q1329" s="52">
        <f t="shared" si="884"/>
        <v>0.96856384550412555</v>
      </c>
      <c r="R1329" s="52">
        <f t="shared" si="885"/>
        <v>0.60475436583922737</v>
      </c>
      <c r="S1329" s="52">
        <f t="shared" si="886"/>
        <v>1.1439775511172314</v>
      </c>
      <c r="T1329" s="52">
        <f t="shared" si="887"/>
        <v>1.0091717547977304</v>
      </c>
      <c r="U1329" s="52">
        <f t="shared" si="888"/>
        <v>1.8078189494648764</v>
      </c>
      <c r="V1329" s="52">
        <f t="shared" si="875"/>
        <v>5.0546225567071803E-3</v>
      </c>
      <c r="W1329" s="52">
        <f t="shared" si="889"/>
        <v>4.2582015317955055E-5</v>
      </c>
      <c r="X1329" s="52">
        <f t="shared" si="890"/>
        <v>1.6740578955036711E-7</v>
      </c>
      <c r="Y1329" s="52">
        <f t="shared" si="896"/>
        <v>4183378.1390692121</v>
      </c>
      <c r="Z1329" s="38" t="str">
        <f t="shared" si="891"/>
        <v>S</v>
      </c>
      <c r="AA1329" s="38" t="str">
        <f t="shared" si="892"/>
        <v>S</v>
      </c>
      <c r="AB1329" s="38" t="str">
        <f t="shared" si="893"/>
        <v>U</v>
      </c>
      <c r="AC1329" s="50">
        <f t="shared" si="874"/>
        <v>552515.87294789171</v>
      </c>
      <c r="AD1329" s="50">
        <f t="shared" si="897"/>
        <v>4183545.6868852661</v>
      </c>
      <c r="AE1329" s="51">
        <f t="shared" si="898"/>
        <v>10</v>
      </c>
      <c r="AF1329" s="51" t="str">
        <f t="shared" si="899"/>
        <v>S</v>
      </c>
      <c r="AG1329" s="40">
        <f t="shared" si="900"/>
        <v>-122</v>
      </c>
      <c r="AH1329" s="41">
        <f t="shared" si="901"/>
        <v>-24</v>
      </c>
      <c r="AI1329" s="42">
        <f t="shared" si="902"/>
        <v>-12.557</v>
      </c>
      <c r="AJ1329" s="40">
        <f t="shared" si="903"/>
        <v>37</v>
      </c>
      <c r="AK1329" s="41">
        <f t="shared" si="904"/>
        <v>47</v>
      </c>
      <c r="AL1329" s="42">
        <f t="shared" si="905"/>
        <v>51.991</v>
      </c>
      <c r="AM1329" s="43" t="str">
        <f t="shared" si="906"/>
        <v>-37º -47' -51,991" S</v>
      </c>
      <c r="AN1329" s="43" t="str">
        <f t="shared" si="907"/>
        <v>122º 24' 12,557" W</v>
      </c>
      <c r="AO1329" s="43" t="str">
        <f t="shared" si="908"/>
        <v>10 S 552516 4183546</v>
      </c>
    </row>
    <row r="1330" spans="5:41" x14ac:dyDescent="0.25">
      <c r="E1330" s="53">
        <v>37.793655395507997</v>
      </c>
      <c r="F1330" s="53">
        <v>-122.40074157715</v>
      </c>
      <c r="G1330" s="52">
        <f t="shared" si="876"/>
        <v>-2.1362959474039847</v>
      </c>
      <c r="H1330" s="52">
        <f t="shared" si="877"/>
        <v>0.65962372301573435</v>
      </c>
      <c r="I1330" s="52">
        <f t="shared" si="878"/>
        <v>10</v>
      </c>
      <c r="J1330" s="52">
        <f t="shared" si="879"/>
        <v>-123</v>
      </c>
      <c r="K1330" s="52">
        <f t="shared" si="880"/>
        <v>1.0459032549040792E-2</v>
      </c>
      <c r="L1330" s="52">
        <f t="shared" si="881"/>
        <v>8.2648161097853296E-3</v>
      </c>
      <c r="M1330" s="52">
        <f t="shared" si="882"/>
        <v>8.2650042996067642E-3</v>
      </c>
      <c r="N1330" s="52">
        <f t="shared" si="883"/>
        <v>2.6487814100195628E-5</v>
      </c>
      <c r="O1330" s="52">
        <f t="shared" si="894"/>
        <v>6383615.1898636287</v>
      </c>
      <c r="P1330" s="52">
        <f t="shared" si="895"/>
        <v>1.4374171985610287E-7</v>
      </c>
      <c r="Q1330" s="52">
        <f t="shared" si="884"/>
        <v>0.96852806040504169</v>
      </c>
      <c r="R1330" s="52">
        <f t="shared" si="885"/>
        <v>0.60479947406275691</v>
      </c>
      <c r="S1330" s="52">
        <f t="shared" si="886"/>
        <v>1.1438877532182552</v>
      </c>
      <c r="T1330" s="52">
        <f t="shared" si="887"/>
        <v>1.0091156834293806</v>
      </c>
      <c r="U1330" s="52">
        <f t="shared" si="888"/>
        <v>1.8077489255915402</v>
      </c>
      <c r="V1330" s="52">
        <f t="shared" si="875"/>
        <v>5.0546225567071803E-3</v>
      </c>
      <c r="W1330" s="52">
        <f t="shared" si="889"/>
        <v>4.2582015317955055E-5</v>
      </c>
      <c r="X1330" s="52">
        <f t="shared" si="890"/>
        <v>1.6740578955036711E-7</v>
      </c>
      <c r="Y1330" s="52">
        <f t="shared" si="896"/>
        <v>4182921.0464989091</v>
      </c>
      <c r="Z1330" s="38" t="str">
        <f t="shared" si="891"/>
        <v>S</v>
      </c>
      <c r="AA1330" s="38" t="str">
        <f t="shared" si="892"/>
        <v>S</v>
      </c>
      <c r="AB1330" s="38" t="str">
        <f t="shared" si="893"/>
        <v>U</v>
      </c>
      <c r="AC1330" s="50">
        <f t="shared" si="874"/>
        <v>552760.60951922473</v>
      </c>
      <c r="AD1330" s="50">
        <f t="shared" si="897"/>
        <v>4183090.1345356503</v>
      </c>
      <c r="AE1330" s="51">
        <f t="shared" si="898"/>
        <v>10</v>
      </c>
      <c r="AF1330" s="51" t="str">
        <f t="shared" si="899"/>
        <v>S</v>
      </c>
      <c r="AG1330" s="40">
        <f t="shared" si="900"/>
        <v>-122</v>
      </c>
      <c r="AH1330" s="41">
        <f t="shared" si="901"/>
        <v>-24</v>
      </c>
      <c r="AI1330" s="42">
        <f t="shared" si="902"/>
        <v>-2.67</v>
      </c>
      <c r="AJ1330" s="40">
        <f t="shared" si="903"/>
        <v>37</v>
      </c>
      <c r="AK1330" s="41">
        <f t="shared" si="904"/>
        <v>47</v>
      </c>
      <c r="AL1330" s="42">
        <f t="shared" si="905"/>
        <v>37.158999999999999</v>
      </c>
      <c r="AM1330" s="43" t="str">
        <f t="shared" si="906"/>
        <v>-37º -47' -37,159" S</v>
      </c>
      <c r="AN1330" s="43" t="str">
        <f t="shared" si="907"/>
        <v>122º 24' 2,67" W</v>
      </c>
      <c r="AO1330" s="43" t="str">
        <f t="shared" si="908"/>
        <v>10 S 552761 4183090</v>
      </c>
    </row>
    <row r="1331" spans="5:41" x14ac:dyDescent="0.25">
      <c r="E1331" s="53">
        <v>37.797376999999997</v>
      </c>
      <c r="F1331" s="53">
        <v>-122.40002800000001</v>
      </c>
      <c r="G1331" s="52">
        <f t="shared" si="876"/>
        <v>-2.1362834931332499</v>
      </c>
      <c r="H1331" s="52">
        <f t="shared" si="877"/>
        <v>0.65968867726757674</v>
      </c>
      <c r="I1331" s="52">
        <f t="shared" si="878"/>
        <v>10</v>
      </c>
      <c r="J1331" s="52">
        <f t="shared" si="879"/>
        <v>-123</v>
      </c>
      <c r="K1331" s="52">
        <f t="shared" si="880"/>
        <v>1.04714868197755E-2</v>
      </c>
      <c r="L1331" s="52">
        <f t="shared" si="881"/>
        <v>8.2742403906709162E-3</v>
      </c>
      <c r="M1331" s="52">
        <f t="shared" si="882"/>
        <v>8.2744292250168348E-3</v>
      </c>
      <c r="N1331" s="52">
        <f t="shared" si="883"/>
        <v>2.6551820972442464E-5</v>
      </c>
      <c r="O1331" s="52">
        <f t="shared" si="894"/>
        <v>6383616.5374836661</v>
      </c>
      <c r="P1331" s="52">
        <f t="shared" si="895"/>
        <v>1.4405522155164935E-7</v>
      </c>
      <c r="Q1331" s="52">
        <f t="shared" si="884"/>
        <v>0.96856038702949121</v>
      </c>
      <c r="R1331" s="52">
        <f t="shared" si="885"/>
        <v>0.60475872732841396</v>
      </c>
      <c r="S1331" s="52">
        <f t="shared" si="886"/>
        <v>1.1439688707823223</v>
      </c>
      <c r="T1331" s="52">
        <f t="shared" si="887"/>
        <v>1.0091663349188453</v>
      </c>
      <c r="U1331" s="52">
        <f t="shared" si="888"/>
        <v>1.8078121812727648</v>
      </c>
      <c r="V1331" s="52">
        <f t="shared" si="875"/>
        <v>5.0546225567071803E-3</v>
      </c>
      <c r="W1331" s="52">
        <f t="shared" si="889"/>
        <v>4.2582015317955055E-5</v>
      </c>
      <c r="X1331" s="52">
        <f t="shared" si="890"/>
        <v>1.6740578955036711E-7</v>
      </c>
      <c r="Y1331" s="52">
        <f t="shared" si="896"/>
        <v>4183333.9518690119</v>
      </c>
      <c r="Z1331" s="38" t="str">
        <f t="shared" si="891"/>
        <v>S</v>
      </c>
      <c r="AA1331" s="38" t="str">
        <f t="shared" si="892"/>
        <v>S</v>
      </c>
      <c r="AB1331" s="38" t="str">
        <f t="shared" si="893"/>
        <v>U</v>
      </c>
      <c r="AC1331" s="50">
        <f t="shared" si="874"/>
        <v>552820.78577542549</v>
      </c>
      <c r="AD1331" s="50">
        <f t="shared" si="897"/>
        <v>4183503.4485368887</v>
      </c>
      <c r="AE1331" s="51">
        <f t="shared" si="898"/>
        <v>10</v>
      </c>
      <c r="AF1331" s="51" t="str">
        <f t="shared" si="899"/>
        <v>S</v>
      </c>
      <c r="AG1331" s="40">
        <f t="shared" si="900"/>
        <v>-122</v>
      </c>
      <c r="AH1331" s="41">
        <f t="shared" si="901"/>
        <v>-24</v>
      </c>
      <c r="AI1331" s="42">
        <f t="shared" si="902"/>
        <v>-0.10100000000000001</v>
      </c>
      <c r="AJ1331" s="40">
        <f t="shared" si="903"/>
        <v>37</v>
      </c>
      <c r="AK1331" s="41">
        <f t="shared" si="904"/>
        <v>47</v>
      </c>
      <c r="AL1331" s="42">
        <f t="shared" si="905"/>
        <v>50.557000000000002</v>
      </c>
      <c r="AM1331" s="43" t="str">
        <f t="shared" si="906"/>
        <v>-37º -47' -50,557" S</v>
      </c>
      <c r="AN1331" s="43" t="str">
        <f t="shared" si="907"/>
        <v>122º 24' 0,101" W</v>
      </c>
      <c r="AO1331" s="43" t="str">
        <f t="shared" si="908"/>
        <v>10 S 552821 4183503</v>
      </c>
    </row>
    <row r="1332" spans="5:41" x14ac:dyDescent="0.25">
      <c r="E1332" s="53">
        <v>37.640419999999999</v>
      </c>
      <c r="F1332" s="53">
        <v>-122.43934900000001</v>
      </c>
      <c r="G1332" s="52">
        <f t="shared" si="876"/>
        <v>-2.1369697740484268</v>
      </c>
      <c r="H1332" s="52">
        <f t="shared" si="877"/>
        <v>0.65694926083352401</v>
      </c>
      <c r="I1332" s="52">
        <f t="shared" si="878"/>
        <v>10</v>
      </c>
      <c r="J1332" s="52">
        <f t="shared" si="879"/>
        <v>-123</v>
      </c>
      <c r="K1332" s="52">
        <f t="shared" si="880"/>
        <v>9.7852059045986373E-3</v>
      </c>
      <c r="L1332" s="52">
        <f t="shared" si="881"/>
        <v>7.7483798265041929E-3</v>
      </c>
      <c r="M1332" s="52">
        <f t="shared" si="882"/>
        <v>7.748534896257161E-3</v>
      </c>
      <c r="N1332" s="52">
        <f t="shared" si="883"/>
        <v>2.3152511097634942E-5</v>
      </c>
      <c r="O1332" s="52">
        <f t="shared" si="894"/>
        <v>6383559.7422806304</v>
      </c>
      <c r="P1332" s="52">
        <f t="shared" si="895"/>
        <v>1.2686224307205923E-7</v>
      </c>
      <c r="Q1332" s="52">
        <f t="shared" si="884"/>
        <v>0.96718284074730143</v>
      </c>
      <c r="R1332" s="52">
        <f t="shared" si="885"/>
        <v>0.6064630004826308</v>
      </c>
      <c r="S1332" s="52">
        <f t="shared" si="886"/>
        <v>1.1405406812071748</v>
      </c>
      <c r="T1332" s="52">
        <f t="shared" si="887"/>
        <v>1.0070212610260387</v>
      </c>
      <c r="U1332" s="52">
        <f t="shared" si="888"/>
        <v>1.8051277621123294</v>
      </c>
      <c r="V1332" s="52">
        <f t="shared" si="875"/>
        <v>5.0546225567071803E-3</v>
      </c>
      <c r="W1332" s="52">
        <f t="shared" si="889"/>
        <v>4.2582015317955055E-5</v>
      </c>
      <c r="X1332" s="52">
        <f t="shared" si="890"/>
        <v>1.6740578955036711E-7</v>
      </c>
      <c r="Y1332" s="52">
        <f t="shared" si="896"/>
        <v>4165920.0800485206</v>
      </c>
      <c r="Z1332" s="38" t="str">
        <f t="shared" si="891"/>
        <v>S</v>
      </c>
      <c r="AA1332" s="38" t="str">
        <f t="shared" si="892"/>
        <v>S</v>
      </c>
      <c r="AB1332" s="38" t="str">
        <f t="shared" si="893"/>
        <v>U</v>
      </c>
      <c r="AC1332" s="50">
        <f t="shared" si="874"/>
        <v>549463.2375170762</v>
      </c>
      <c r="AD1332" s="50">
        <f t="shared" si="897"/>
        <v>4166067.875505046</v>
      </c>
      <c r="AE1332" s="51">
        <f t="shared" si="898"/>
        <v>10</v>
      </c>
      <c r="AF1332" s="51" t="str">
        <f t="shared" si="899"/>
        <v>S</v>
      </c>
      <c r="AG1332" s="40">
        <f t="shared" si="900"/>
        <v>-122</v>
      </c>
      <c r="AH1332" s="41">
        <f t="shared" si="901"/>
        <v>-26</v>
      </c>
      <c r="AI1332" s="42">
        <f t="shared" si="902"/>
        <v>-21.655999999999999</v>
      </c>
      <c r="AJ1332" s="40">
        <f t="shared" si="903"/>
        <v>37</v>
      </c>
      <c r="AK1332" s="41">
        <f t="shared" si="904"/>
        <v>38</v>
      </c>
      <c r="AL1332" s="42">
        <f t="shared" si="905"/>
        <v>25.512</v>
      </c>
      <c r="AM1332" s="43" t="str">
        <f t="shared" si="906"/>
        <v>-37º -38' -25,512" S</v>
      </c>
      <c r="AN1332" s="43" t="str">
        <f t="shared" si="907"/>
        <v>122º 26' 21,656" W</v>
      </c>
      <c r="AO1332" s="43" t="str">
        <f t="shared" si="908"/>
        <v>10 S 549463 4166068</v>
      </c>
    </row>
    <row r="1333" spans="5:41" x14ac:dyDescent="0.25">
      <c r="E1333" s="53">
        <v>37.640174000000002</v>
      </c>
      <c r="F1333" s="53">
        <v>-122.436898</v>
      </c>
      <c r="G1333" s="52">
        <f t="shared" si="876"/>
        <v>-2.13692699602846</v>
      </c>
      <c r="H1333" s="52">
        <f t="shared" si="877"/>
        <v>0.65694496732356411</v>
      </c>
      <c r="I1333" s="52">
        <f t="shared" si="878"/>
        <v>10</v>
      </c>
      <c r="J1333" s="52">
        <f t="shared" si="879"/>
        <v>-123</v>
      </c>
      <c r="K1333" s="52">
        <f t="shared" si="880"/>
        <v>9.8279839245654088E-3</v>
      </c>
      <c r="L1333" s="52">
        <f t="shared" si="881"/>
        <v>7.7822781274228935E-3</v>
      </c>
      <c r="M1333" s="52">
        <f t="shared" si="882"/>
        <v>7.7824352413812916E-3</v>
      </c>
      <c r="N1333" s="52">
        <f t="shared" si="883"/>
        <v>2.335533724473482E-5</v>
      </c>
      <c r="O1333" s="52">
        <f t="shared" si="894"/>
        <v>6383559.6533298995</v>
      </c>
      <c r="P1333" s="52">
        <f t="shared" si="895"/>
        <v>1.2797558004677617E-7</v>
      </c>
      <c r="Q1333" s="52">
        <f t="shared" si="884"/>
        <v>0.96718065890968885</v>
      </c>
      <c r="R1333" s="52">
        <f t="shared" si="885"/>
        <v>0.60646564870039155</v>
      </c>
      <c r="S1333" s="52">
        <f t="shared" si="886"/>
        <v>1.1405352967784086</v>
      </c>
      <c r="T1333" s="52">
        <f t="shared" si="887"/>
        <v>1.0070178847589042</v>
      </c>
      <c r="U1333" s="52">
        <f t="shared" si="888"/>
        <v>1.805123527984529</v>
      </c>
      <c r="V1333" s="52">
        <f t="shared" si="875"/>
        <v>5.0546225567071803E-3</v>
      </c>
      <c r="W1333" s="52">
        <f t="shared" si="889"/>
        <v>4.2582015317955055E-5</v>
      </c>
      <c r="X1333" s="52">
        <f t="shared" si="890"/>
        <v>1.6740578955036711E-7</v>
      </c>
      <c r="Y1333" s="52">
        <f t="shared" si="896"/>
        <v>4165892.7875083853</v>
      </c>
      <c r="Z1333" s="38" t="str">
        <f t="shared" si="891"/>
        <v>S</v>
      </c>
      <c r="AA1333" s="38" t="str">
        <f t="shared" si="892"/>
        <v>S</v>
      </c>
      <c r="AB1333" s="38" t="str">
        <f t="shared" si="893"/>
        <v>U</v>
      </c>
      <c r="AC1333" s="50">
        <f t="shared" si="874"/>
        <v>549679.64173079457</v>
      </c>
      <c r="AD1333" s="50">
        <f t="shared" si="897"/>
        <v>4166041.8777159904</v>
      </c>
      <c r="AE1333" s="51">
        <f t="shared" si="898"/>
        <v>10</v>
      </c>
      <c r="AF1333" s="51" t="str">
        <f t="shared" si="899"/>
        <v>S</v>
      </c>
      <c r="AG1333" s="40">
        <f t="shared" si="900"/>
        <v>-122</v>
      </c>
      <c r="AH1333" s="41">
        <f t="shared" si="901"/>
        <v>-26</v>
      </c>
      <c r="AI1333" s="42">
        <f t="shared" si="902"/>
        <v>-12.833</v>
      </c>
      <c r="AJ1333" s="40">
        <f t="shared" si="903"/>
        <v>37</v>
      </c>
      <c r="AK1333" s="41">
        <f t="shared" si="904"/>
        <v>38</v>
      </c>
      <c r="AL1333" s="42">
        <f t="shared" si="905"/>
        <v>24.626000000000001</v>
      </c>
      <c r="AM1333" s="43" t="str">
        <f t="shared" si="906"/>
        <v>-37º -38' -24,626" S</v>
      </c>
      <c r="AN1333" s="43" t="str">
        <f t="shared" si="907"/>
        <v>122º 26' 12,833" W</v>
      </c>
      <c r="AO1333" s="43" t="str">
        <f t="shared" si="908"/>
        <v>10 S 549680 4166042</v>
      </c>
    </row>
    <row r="1334" spans="5:41" x14ac:dyDescent="0.25">
      <c r="E1334" s="53">
        <v>37.632520999999997</v>
      </c>
      <c r="F1334" s="53">
        <v>-122.40598900000001</v>
      </c>
      <c r="G1334" s="52">
        <f t="shared" si="876"/>
        <v>-2.1363875322099615</v>
      </c>
      <c r="H1334" s="52">
        <f t="shared" si="877"/>
        <v>0.65681139727590887</v>
      </c>
      <c r="I1334" s="52">
        <f t="shared" si="878"/>
        <v>10</v>
      </c>
      <c r="J1334" s="52">
        <f t="shared" si="879"/>
        <v>-123</v>
      </c>
      <c r="K1334" s="52">
        <f t="shared" si="880"/>
        <v>1.0367447743063973E-2</v>
      </c>
      <c r="L1334" s="52">
        <f t="shared" si="881"/>
        <v>8.2102826425512997E-3</v>
      </c>
      <c r="M1334" s="52">
        <f t="shared" si="882"/>
        <v>8.2104671316185554E-3</v>
      </c>
      <c r="N1334" s="52">
        <f t="shared" si="883"/>
        <v>2.5987923178538708E-5</v>
      </c>
      <c r="O1334" s="52">
        <f t="shared" si="894"/>
        <v>6383556.8861964587</v>
      </c>
      <c r="P1334" s="52">
        <f t="shared" si="895"/>
        <v>1.4246929395630587E-7</v>
      </c>
      <c r="Q1334" s="52">
        <f t="shared" si="884"/>
        <v>0.96711274685433735</v>
      </c>
      <c r="R1334" s="52">
        <f t="shared" si="885"/>
        <v>0.60654799819235727</v>
      </c>
      <c r="S1334" s="52">
        <f t="shared" si="886"/>
        <v>1.1403677707030775</v>
      </c>
      <c r="T1334" s="52">
        <f t="shared" si="887"/>
        <v>1.0069128275753974</v>
      </c>
      <c r="U1334" s="52">
        <f t="shared" si="888"/>
        <v>1.8049917632807526</v>
      </c>
      <c r="V1334" s="52">
        <f t="shared" si="875"/>
        <v>5.0546225567071803E-3</v>
      </c>
      <c r="W1334" s="52">
        <f t="shared" si="889"/>
        <v>4.2582015317955055E-5</v>
      </c>
      <c r="X1334" s="52">
        <f t="shared" si="890"/>
        <v>1.6740578955036711E-7</v>
      </c>
      <c r="Y1334" s="52">
        <f t="shared" si="896"/>
        <v>4165043.7238112814</v>
      </c>
      <c r="Z1334" s="38" t="str">
        <f t="shared" si="891"/>
        <v>S</v>
      </c>
      <c r="AA1334" s="38" t="str">
        <f t="shared" si="892"/>
        <v>S</v>
      </c>
      <c r="AB1334" s="38" t="str">
        <f t="shared" si="893"/>
        <v>U</v>
      </c>
      <c r="AC1334" s="50">
        <f t="shared" si="874"/>
        <v>552411.98648596613</v>
      </c>
      <c r="AD1334" s="50">
        <f t="shared" si="897"/>
        <v>4165209.6192208808</v>
      </c>
      <c r="AE1334" s="51">
        <f t="shared" si="898"/>
        <v>10</v>
      </c>
      <c r="AF1334" s="51" t="str">
        <f t="shared" si="899"/>
        <v>S</v>
      </c>
      <c r="AG1334" s="40">
        <f t="shared" si="900"/>
        <v>-122</v>
      </c>
      <c r="AH1334" s="41">
        <f t="shared" si="901"/>
        <v>-24</v>
      </c>
      <c r="AI1334" s="42">
        <f t="shared" si="902"/>
        <v>-21.56</v>
      </c>
      <c r="AJ1334" s="40">
        <f t="shared" si="903"/>
        <v>37</v>
      </c>
      <c r="AK1334" s="41">
        <f t="shared" si="904"/>
        <v>37</v>
      </c>
      <c r="AL1334" s="42">
        <f t="shared" si="905"/>
        <v>57.076000000000001</v>
      </c>
      <c r="AM1334" s="43" t="str">
        <f t="shared" si="906"/>
        <v>-37º -37' -57,076" S</v>
      </c>
      <c r="AN1334" s="43" t="str">
        <f t="shared" si="907"/>
        <v>122º 24' 21,56" W</v>
      </c>
      <c r="AO1334" s="43" t="str">
        <f t="shared" si="908"/>
        <v>10 S 552412 4165210</v>
      </c>
    </row>
    <row r="1335" spans="5:41" x14ac:dyDescent="0.25">
      <c r="E1335" s="53">
        <v>37.635531999999998</v>
      </c>
      <c r="F1335" s="53">
        <v>-122.404667</v>
      </c>
      <c r="G1335" s="52">
        <f t="shared" si="876"/>
        <v>-2.1363644589572499</v>
      </c>
      <c r="H1335" s="52">
        <f t="shared" si="877"/>
        <v>0.65686394913968649</v>
      </c>
      <c r="I1335" s="52">
        <f t="shared" si="878"/>
        <v>10</v>
      </c>
      <c r="J1335" s="52">
        <f t="shared" si="879"/>
        <v>-123</v>
      </c>
      <c r="K1335" s="52">
        <f t="shared" si="880"/>
        <v>1.0390520995775532E-2</v>
      </c>
      <c r="L1335" s="52">
        <f t="shared" si="881"/>
        <v>8.2282209486183606E-3</v>
      </c>
      <c r="M1335" s="52">
        <f t="shared" si="882"/>
        <v>8.2284066496100886E-3</v>
      </c>
      <c r="N1335" s="52">
        <f t="shared" si="883"/>
        <v>2.6104450862041162E-5</v>
      </c>
      <c r="O1335" s="52">
        <f t="shared" si="894"/>
        <v>6383557.974875154</v>
      </c>
      <c r="P1335" s="52">
        <f t="shared" si="895"/>
        <v>1.4308095689857605E-7</v>
      </c>
      <c r="Q1335" s="52">
        <f t="shared" si="884"/>
        <v>0.96713947444158732</v>
      </c>
      <c r="R1335" s="52">
        <f t="shared" si="885"/>
        <v>0.606515606873817</v>
      </c>
      <c r="S1335" s="52">
        <f t="shared" si="886"/>
        <v>1.1404336863604803</v>
      </c>
      <c r="T1335" s="52">
        <f t="shared" si="887"/>
        <v>1.0069541664888144</v>
      </c>
      <c r="U1335" s="52">
        <f t="shared" si="888"/>
        <v>1.8050436145655844</v>
      </c>
      <c r="V1335" s="52">
        <f t="shared" si="875"/>
        <v>5.0546225567071803E-3</v>
      </c>
      <c r="W1335" s="52">
        <f t="shared" si="889"/>
        <v>4.2582015317955055E-5</v>
      </c>
      <c r="X1335" s="52">
        <f t="shared" si="890"/>
        <v>1.6740578955036711E-7</v>
      </c>
      <c r="Y1335" s="52">
        <f t="shared" si="896"/>
        <v>4165377.779708799</v>
      </c>
      <c r="Z1335" s="38" t="str">
        <f t="shared" si="891"/>
        <v>S</v>
      </c>
      <c r="AA1335" s="38" t="str">
        <f t="shared" si="892"/>
        <v>S</v>
      </c>
      <c r="AB1335" s="38" t="str">
        <f t="shared" si="893"/>
        <v>U</v>
      </c>
      <c r="AC1335" s="50">
        <f t="shared" si="874"/>
        <v>552526.51339381537</v>
      </c>
      <c r="AD1335" s="50">
        <f t="shared" si="897"/>
        <v>4165544.4190081218</v>
      </c>
      <c r="AE1335" s="51">
        <f t="shared" si="898"/>
        <v>10</v>
      </c>
      <c r="AF1335" s="51" t="str">
        <f t="shared" si="899"/>
        <v>S</v>
      </c>
      <c r="AG1335" s="40">
        <f t="shared" si="900"/>
        <v>-122</v>
      </c>
      <c r="AH1335" s="41">
        <f t="shared" si="901"/>
        <v>-24</v>
      </c>
      <c r="AI1335" s="42">
        <f t="shared" si="902"/>
        <v>-16.800999999999998</v>
      </c>
      <c r="AJ1335" s="40">
        <f t="shared" si="903"/>
        <v>37</v>
      </c>
      <c r="AK1335" s="41">
        <f t="shared" si="904"/>
        <v>38</v>
      </c>
      <c r="AL1335" s="42">
        <f t="shared" si="905"/>
        <v>7.915</v>
      </c>
      <c r="AM1335" s="43" t="str">
        <f t="shared" si="906"/>
        <v>-37º -38' -7,915" S</v>
      </c>
      <c r="AN1335" s="43" t="str">
        <f t="shared" si="907"/>
        <v>122º 24' 16,801" W</v>
      </c>
      <c r="AO1335" s="43" t="str">
        <f t="shared" si="908"/>
        <v>10 S 552527 4165544</v>
      </c>
    </row>
    <row r="1336" spans="5:41" x14ac:dyDescent="0.25">
      <c r="E1336" s="53">
        <v>37.797775000000001</v>
      </c>
      <c r="F1336" s="53">
        <v>-122.406685</v>
      </c>
      <c r="G1336" s="52">
        <f t="shared" si="876"/>
        <v>-2.136399679701555</v>
      </c>
      <c r="H1336" s="52">
        <f t="shared" si="877"/>
        <v>0.65969562367799972</v>
      </c>
      <c r="I1336" s="52">
        <f t="shared" si="878"/>
        <v>10</v>
      </c>
      <c r="J1336" s="52">
        <f t="shared" si="879"/>
        <v>-123</v>
      </c>
      <c r="K1336" s="52">
        <f t="shared" si="880"/>
        <v>1.0355300251470467E-2</v>
      </c>
      <c r="L1336" s="52">
        <f t="shared" si="881"/>
        <v>8.1823926246619265E-3</v>
      </c>
      <c r="M1336" s="52">
        <f t="shared" si="882"/>
        <v>8.1825752399516064E-3</v>
      </c>
      <c r="N1336" s="52">
        <f t="shared" si="883"/>
        <v>2.5965955642415217E-5</v>
      </c>
      <c r="O1336" s="52">
        <f t="shared" si="894"/>
        <v>6383616.6816050727</v>
      </c>
      <c r="P1336" s="52">
        <f t="shared" si="895"/>
        <v>1.4087315741133795E-7</v>
      </c>
      <c r="Q1336" s="52">
        <f t="shared" si="884"/>
        <v>0.9685638431721173</v>
      </c>
      <c r="R1336" s="52">
        <f t="shared" si="885"/>
        <v>0.60475436878027</v>
      </c>
      <c r="S1336" s="52">
        <f t="shared" si="886"/>
        <v>1.1439775452640584</v>
      </c>
      <c r="T1336" s="52">
        <f t="shared" si="887"/>
        <v>1.0091717511431113</v>
      </c>
      <c r="U1336" s="52">
        <f t="shared" si="888"/>
        <v>1.8078189449011157</v>
      </c>
      <c r="V1336" s="52">
        <f t="shared" si="875"/>
        <v>5.0546225567071803E-3</v>
      </c>
      <c r="W1336" s="52">
        <f t="shared" si="889"/>
        <v>4.2582015317955055E-5</v>
      </c>
      <c r="X1336" s="52">
        <f t="shared" si="890"/>
        <v>1.6740578955036711E-7</v>
      </c>
      <c r="Y1336" s="52">
        <f t="shared" si="896"/>
        <v>4183378.1092735026</v>
      </c>
      <c r="Z1336" s="38" t="str">
        <f t="shared" si="891"/>
        <v>S</v>
      </c>
      <c r="AA1336" s="38" t="str">
        <f t="shared" si="892"/>
        <v>S</v>
      </c>
      <c r="AB1336" s="38" t="str">
        <f t="shared" si="893"/>
        <v>U</v>
      </c>
      <c r="AC1336" s="50">
        <f t="shared" si="874"/>
        <v>552234.42625305313</v>
      </c>
      <c r="AD1336" s="50">
        <f t="shared" si="897"/>
        <v>4183543.8660044461</v>
      </c>
      <c r="AE1336" s="51">
        <f t="shared" si="898"/>
        <v>10</v>
      </c>
      <c r="AF1336" s="51" t="str">
        <f t="shared" si="899"/>
        <v>S</v>
      </c>
      <c r="AG1336" s="40">
        <f t="shared" si="900"/>
        <v>-122</v>
      </c>
      <c r="AH1336" s="41">
        <f t="shared" si="901"/>
        <v>-24</v>
      </c>
      <c r="AI1336" s="42">
        <f t="shared" si="902"/>
        <v>-24.065999999999999</v>
      </c>
      <c r="AJ1336" s="40">
        <f t="shared" si="903"/>
        <v>37</v>
      </c>
      <c r="AK1336" s="41">
        <f t="shared" si="904"/>
        <v>47</v>
      </c>
      <c r="AL1336" s="42">
        <f t="shared" si="905"/>
        <v>51.99</v>
      </c>
      <c r="AM1336" s="43" t="str">
        <f t="shared" si="906"/>
        <v>-37º -47' -51,99" S</v>
      </c>
      <c r="AN1336" s="43" t="str">
        <f t="shared" si="907"/>
        <v>122º 24' 24,066" W</v>
      </c>
      <c r="AO1336" s="43" t="str">
        <f t="shared" si="908"/>
        <v>10 S 552234 4183544</v>
      </c>
    </row>
    <row r="1337" spans="5:41" x14ac:dyDescent="0.25">
      <c r="E1337" s="53">
        <v>37.727721000000003</v>
      </c>
      <c r="F1337" s="53">
        <v>-122.441844</v>
      </c>
      <c r="G1337" s="52">
        <f t="shared" si="876"/>
        <v>-2.1370133200132639</v>
      </c>
      <c r="H1337" s="52">
        <f t="shared" si="877"/>
        <v>0.65847295072380763</v>
      </c>
      <c r="I1337" s="52">
        <f t="shared" si="878"/>
        <v>10</v>
      </c>
      <c r="J1337" s="52">
        <f t="shared" si="879"/>
        <v>-123</v>
      </c>
      <c r="K1337" s="52">
        <f t="shared" si="880"/>
        <v>9.7416599397615045E-3</v>
      </c>
      <c r="L1337" s="52">
        <f t="shared" si="881"/>
        <v>7.7048255550265128E-3</v>
      </c>
      <c r="M1337" s="52">
        <f t="shared" si="882"/>
        <v>7.7049780244104801E-3</v>
      </c>
      <c r="N1337" s="52">
        <f t="shared" si="883"/>
        <v>2.2965161319832283E-5</v>
      </c>
      <c r="O1337" s="52">
        <f t="shared" si="894"/>
        <v>6383591.3221615031</v>
      </c>
      <c r="P1337" s="52">
        <f t="shared" si="895"/>
        <v>1.2514505952833651E-7</v>
      </c>
      <c r="Q1337" s="52">
        <f t="shared" si="884"/>
        <v>0.96795263115869878</v>
      </c>
      <c r="R1337" s="52">
        <f t="shared" si="885"/>
        <v>0.60551866269157106</v>
      </c>
      <c r="S1337" s="52">
        <f t="shared" si="886"/>
        <v>1.1424492663031569</v>
      </c>
      <c r="T1337" s="52">
        <f t="shared" si="887"/>
        <v>1.0082166154002605</v>
      </c>
      <c r="U1337" s="52">
        <f t="shared" si="888"/>
        <v>1.8066250731232534</v>
      </c>
      <c r="V1337" s="52">
        <f t="shared" si="875"/>
        <v>5.0546225567071803E-3</v>
      </c>
      <c r="W1337" s="52">
        <f t="shared" si="889"/>
        <v>4.2582015317955055E-5</v>
      </c>
      <c r="X1337" s="52">
        <f t="shared" si="890"/>
        <v>1.6740578955036711E-7</v>
      </c>
      <c r="Y1337" s="52">
        <f t="shared" si="896"/>
        <v>4175605.786449939</v>
      </c>
      <c r="Z1337" s="38" t="str">
        <f t="shared" si="891"/>
        <v>S</v>
      </c>
      <c r="AA1337" s="38" t="str">
        <f t="shared" si="892"/>
        <v>S</v>
      </c>
      <c r="AB1337" s="38" t="str">
        <f t="shared" si="893"/>
        <v>U</v>
      </c>
      <c r="AC1337" s="50">
        <f t="shared" si="874"/>
        <v>549185.43290584302</v>
      </c>
      <c r="AD1337" s="50">
        <f t="shared" si="897"/>
        <v>4175752.3866727985</v>
      </c>
      <c r="AE1337" s="51">
        <f t="shared" si="898"/>
        <v>10</v>
      </c>
      <c r="AF1337" s="51" t="str">
        <f t="shared" si="899"/>
        <v>S</v>
      </c>
      <c r="AG1337" s="40">
        <f t="shared" si="900"/>
        <v>-122</v>
      </c>
      <c r="AH1337" s="41">
        <f t="shared" si="901"/>
        <v>-26</v>
      </c>
      <c r="AI1337" s="42">
        <f t="shared" si="902"/>
        <v>-30.638000000000002</v>
      </c>
      <c r="AJ1337" s="40">
        <f t="shared" si="903"/>
        <v>37</v>
      </c>
      <c r="AK1337" s="41">
        <f t="shared" si="904"/>
        <v>43</v>
      </c>
      <c r="AL1337" s="42">
        <f t="shared" si="905"/>
        <v>39.795999999999999</v>
      </c>
      <c r="AM1337" s="43" t="str">
        <f t="shared" si="906"/>
        <v>-37º -43' -39,796" S</v>
      </c>
      <c r="AN1337" s="43" t="str">
        <f t="shared" si="907"/>
        <v>122º 26' 30,638" W</v>
      </c>
      <c r="AO1337" s="43" t="str">
        <f t="shared" si="908"/>
        <v>10 S 549185 4175752</v>
      </c>
    </row>
    <row r="1338" spans="5:41" x14ac:dyDescent="0.25">
      <c r="E1338" s="53">
        <v>37.787683000000001</v>
      </c>
      <c r="F1338" s="53">
        <v>-122.43211100000001</v>
      </c>
      <c r="G1338" s="52">
        <f t="shared" si="876"/>
        <v>-2.1368434471171676</v>
      </c>
      <c r="H1338" s="52">
        <f t="shared" si="877"/>
        <v>0.65951948504988844</v>
      </c>
      <c r="I1338" s="52">
        <f t="shared" si="878"/>
        <v>10</v>
      </c>
      <c r="J1338" s="52">
        <f t="shared" si="879"/>
        <v>-123</v>
      </c>
      <c r="K1338" s="52">
        <f t="shared" si="880"/>
        <v>9.9115328358578836E-3</v>
      </c>
      <c r="L1338" s="52">
        <f t="shared" si="881"/>
        <v>7.8328248442119976E-3</v>
      </c>
      <c r="M1338" s="52">
        <f t="shared" si="882"/>
        <v>7.832985039588819E-3</v>
      </c>
      <c r="N1338" s="52">
        <f t="shared" si="883"/>
        <v>2.3785941922427334E-5</v>
      </c>
      <c r="O1338" s="52">
        <f t="shared" si="894"/>
        <v>6383613.0273116324</v>
      </c>
      <c r="P1338" s="52">
        <f t="shared" si="895"/>
        <v>1.2912831076309958E-7</v>
      </c>
      <c r="Q1338" s="52">
        <f t="shared" si="884"/>
        <v>0.96847614878326871</v>
      </c>
      <c r="R1338" s="52">
        <f t="shared" si="885"/>
        <v>0.60486482994560009</v>
      </c>
      <c r="S1338" s="52">
        <f t="shared" si="886"/>
        <v>1.1437575594415228</v>
      </c>
      <c r="T1338" s="52">
        <f t="shared" si="887"/>
        <v>1.0090343770675421</v>
      </c>
      <c r="U1338" s="52">
        <f t="shared" si="888"/>
        <v>1.8076473735103928</v>
      </c>
      <c r="V1338" s="52">
        <f t="shared" si="875"/>
        <v>5.0546225567071803E-3</v>
      </c>
      <c r="W1338" s="52">
        <f t="shared" si="889"/>
        <v>4.2582015317955055E-5</v>
      </c>
      <c r="X1338" s="52">
        <f t="shared" si="890"/>
        <v>1.6740578955036711E-7</v>
      </c>
      <c r="Y1338" s="52">
        <f t="shared" si="896"/>
        <v>4182258.4204329401</v>
      </c>
      <c r="Z1338" s="38" t="str">
        <f t="shared" si="891"/>
        <v>S</v>
      </c>
      <c r="AA1338" s="38" t="str">
        <f t="shared" si="892"/>
        <v>S</v>
      </c>
      <c r="AB1338" s="38" t="str">
        <f t="shared" si="893"/>
        <v>U</v>
      </c>
      <c r="AC1338" s="50">
        <f t="shared" si="874"/>
        <v>550002.74749371293</v>
      </c>
      <c r="AD1338" s="50">
        <f t="shared" si="897"/>
        <v>4182410.2607012698</v>
      </c>
      <c r="AE1338" s="51">
        <f t="shared" si="898"/>
        <v>10</v>
      </c>
      <c r="AF1338" s="51" t="str">
        <f t="shared" si="899"/>
        <v>S</v>
      </c>
      <c r="AG1338" s="40">
        <f t="shared" si="900"/>
        <v>-122</v>
      </c>
      <c r="AH1338" s="41">
        <f t="shared" si="901"/>
        <v>-25</v>
      </c>
      <c r="AI1338" s="42">
        <f t="shared" si="902"/>
        <v>-55.6</v>
      </c>
      <c r="AJ1338" s="40">
        <f t="shared" si="903"/>
        <v>37</v>
      </c>
      <c r="AK1338" s="41">
        <f t="shared" si="904"/>
        <v>47</v>
      </c>
      <c r="AL1338" s="42">
        <f t="shared" si="905"/>
        <v>15.659000000000001</v>
      </c>
      <c r="AM1338" s="43" t="str">
        <f t="shared" si="906"/>
        <v>-37º -47' -15,659" S</v>
      </c>
      <c r="AN1338" s="43" t="str">
        <f t="shared" si="907"/>
        <v>122º 25' 55,6" W</v>
      </c>
      <c r="AO1338" s="43" t="str">
        <f t="shared" si="908"/>
        <v>10 S 550003 4182410</v>
      </c>
    </row>
    <row r="1339" spans="5:41" x14ac:dyDescent="0.25">
      <c r="E1339" s="53">
        <v>37.781841999999997</v>
      </c>
      <c r="F1339" s="53">
        <v>-122.431409</v>
      </c>
      <c r="G1339" s="52">
        <f t="shared" si="876"/>
        <v>-2.1368311949058181</v>
      </c>
      <c r="H1339" s="52">
        <f t="shared" si="877"/>
        <v>0.65941754036827938</v>
      </c>
      <c r="I1339" s="52">
        <f t="shared" si="878"/>
        <v>10</v>
      </c>
      <c r="J1339" s="52">
        <f t="shared" si="879"/>
        <v>-123</v>
      </c>
      <c r="K1339" s="52">
        <f t="shared" si="880"/>
        <v>9.9237850472073674E-3</v>
      </c>
      <c r="L1339" s="52">
        <f t="shared" si="881"/>
        <v>7.8431269695788345E-3</v>
      </c>
      <c r="M1339" s="52">
        <f t="shared" si="882"/>
        <v>7.8432877978938803E-3</v>
      </c>
      <c r="N1339" s="52">
        <f t="shared" si="883"/>
        <v>2.3843535036482955E-5</v>
      </c>
      <c r="O1339" s="52">
        <f t="shared" si="894"/>
        <v>6383610.912451081</v>
      </c>
      <c r="P1339" s="52">
        <f t="shared" si="895"/>
        <v>1.2948868632082016E-7</v>
      </c>
      <c r="Q1339" s="52">
        <f t="shared" si="884"/>
        <v>0.96842533852832047</v>
      </c>
      <c r="R1339" s="52">
        <f t="shared" si="885"/>
        <v>0.60492870732794624</v>
      </c>
      <c r="S1339" s="52">
        <f t="shared" si="886"/>
        <v>1.1436302096324396</v>
      </c>
      <c r="T1339" s="52">
        <f t="shared" si="887"/>
        <v>1.0089548340563164</v>
      </c>
      <c r="U1339" s="52">
        <f t="shared" si="888"/>
        <v>1.8075480079802271</v>
      </c>
      <c r="V1339" s="52">
        <f t="shared" si="875"/>
        <v>5.0546225567071803E-3</v>
      </c>
      <c r="W1339" s="52">
        <f t="shared" si="889"/>
        <v>4.2582015317955055E-5</v>
      </c>
      <c r="X1339" s="52">
        <f t="shared" si="890"/>
        <v>1.6740578955036711E-7</v>
      </c>
      <c r="Y1339" s="52">
        <f t="shared" si="896"/>
        <v>4181610.3731031814</v>
      </c>
      <c r="Z1339" s="38" t="str">
        <f t="shared" si="891"/>
        <v>S</v>
      </c>
      <c r="AA1339" s="38" t="str">
        <f t="shared" si="892"/>
        <v>S</v>
      </c>
      <c r="AB1339" s="38" t="str">
        <f t="shared" si="893"/>
        <v>U</v>
      </c>
      <c r="AC1339" s="50">
        <f t="shared" si="874"/>
        <v>550068.49973723106</v>
      </c>
      <c r="AD1339" s="50">
        <f t="shared" si="897"/>
        <v>4181762.5809733407</v>
      </c>
      <c r="AE1339" s="51">
        <f t="shared" si="898"/>
        <v>10</v>
      </c>
      <c r="AF1339" s="51" t="str">
        <f t="shared" si="899"/>
        <v>S</v>
      </c>
      <c r="AG1339" s="40">
        <f t="shared" si="900"/>
        <v>-122</v>
      </c>
      <c r="AH1339" s="41">
        <f t="shared" si="901"/>
        <v>-25</v>
      </c>
      <c r="AI1339" s="42">
        <f t="shared" si="902"/>
        <v>-53.072000000000003</v>
      </c>
      <c r="AJ1339" s="40">
        <f t="shared" si="903"/>
        <v>37</v>
      </c>
      <c r="AK1339" s="41">
        <f t="shared" si="904"/>
        <v>46</v>
      </c>
      <c r="AL1339" s="42">
        <f t="shared" si="905"/>
        <v>54.631</v>
      </c>
      <c r="AM1339" s="43" t="str">
        <f t="shared" si="906"/>
        <v>-37º -46' -54,631" S</v>
      </c>
      <c r="AN1339" s="43" t="str">
        <f t="shared" si="907"/>
        <v>122º 25' 53,072" W</v>
      </c>
      <c r="AO1339" s="43" t="str">
        <f t="shared" si="908"/>
        <v>10 S 550068 4181763</v>
      </c>
    </row>
    <row r="1340" spans="5:41" x14ac:dyDescent="0.25">
      <c r="E1340" s="53">
        <v>37.781807999999998</v>
      </c>
      <c r="F1340" s="53">
        <v>-122.43109</v>
      </c>
      <c r="G1340" s="52">
        <f t="shared" si="876"/>
        <v>-2.1368256273055044</v>
      </c>
      <c r="H1340" s="52">
        <f t="shared" si="877"/>
        <v>0.65941694695633368</v>
      </c>
      <c r="I1340" s="52">
        <f t="shared" si="878"/>
        <v>10</v>
      </c>
      <c r="J1340" s="52">
        <f t="shared" si="879"/>
        <v>-123</v>
      </c>
      <c r="K1340" s="52">
        <f t="shared" si="880"/>
        <v>9.9293526475210392E-3</v>
      </c>
      <c r="L1340" s="52">
        <f t="shared" si="881"/>
        <v>7.8475307111427663E-3</v>
      </c>
      <c r="M1340" s="52">
        <f t="shared" si="882"/>
        <v>7.8476918105212512E-3</v>
      </c>
      <c r="N1340" s="52">
        <f t="shared" si="883"/>
        <v>2.3870290014715856E-5</v>
      </c>
      <c r="O1340" s="52">
        <f t="shared" si="894"/>
        <v>6383610.9001409756</v>
      </c>
      <c r="P1340" s="52">
        <f t="shared" si="895"/>
        <v>1.2963426241918626E-7</v>
      </c>
      <c r="Q1340" s="52">
        <f t="shared" si="884"/>
        <v>0.96842504264798235</v>
      </c>
      <c r="R1340" s="52">
        <f t="shared" si="885"/>
        <v>0.60492907903547266</v>
      </c>
      <c r="S1340" s="52">
        <f t="shared" si="886"/>
        <v>1.143629468280325</v>
      </c>
      <c r="T1340" s="52">
        <f t="shared" si="887"/>
        <v>1.008954370969112</v>
      </c>
      <c r="U1340" s="52">
        <f t="shared" si="888"/>
        <v>1.8075474294433764</v>
      </c>
      <c r="V1340" s="52">
        <f t="shared" si="875"/>
        <v>5.0546225567071803E-3</v>
      </c>
      <c r="W1340" s="52">
        <f t="shared" si="889"/>
        <v>4.2582015317955055E-5</v>
      </c>
      <c r="X1340" s="52">
        <f t="shared" si="890"/>
        <v>1.6740578955036711E-7</v>
      </c>
      <c r="Y1340" s="52">
        <f t="shared" si="896"/>
        <v>4181606.6008727066</v>
      </c>
      <c r="Z1340" s="38" t="str">
        <f t="shared" si="891"/>
        <v>S</v>
      </c>
      <c r="AA1340" s="38" t="str">
        <f t="shared" si="892"/>
        <v>S</v>
      </c>
      <c r="AB1340" s="38" t="str">
        <f t="shared" si="893"/>
        <v>U</v>
      </c>
      <c r="AC1340" s="50">
        <f t="shared" si="874"/>
        <v>550096.61314733629</v>
      </c>
      <c r="AD1340" s="50">
        <f t="shared" si="897"/>
        <v>4181758.9795359876</v>
      </c>
      <c r="AE1340" s="51">
        <f t="shared" si="898"/>
        <v>10</v>
      </c>
      <c r="AF1340" s="51" t="str">
        <f t="shared" si="899"/>
        <v>S</v>
      </c>
      <c r="AG1340" s="40">
        <f t="shared" si="900"/>
        <v>-122</v>
      </c>
      <c r="AH1340" s="41">
        <f t="shared" si="901"/>
        <v>-25</v>
      </c>
      <c r="AI1340" s="42">
        <f t="shared" si="902"/>
        <v>-51.923999999999999</v>
      </c>
      <c r="AJ1340" s="40">
        <f t="shared" si="903"/>
        <v>37</v>
      </c>
      <c r="AK1340" s="41">
        <f t="shared" si="904"/>
        <v>46</v>
      </c>
      <c r="AL1340" s="42">
        <f t="shared" si="905"/>
        <v>54.509</v>
      </c>
      <c r="AM1340" s="43" t="str">
        <f t="shared" si="906"/>
        <v>-37º -46' -54,509" S</v>
      </c>
      <c r="AN1340" s="43" t="str">
        <f t="shared" si="907"/>
        <v>122º 25' 51,924" W</v>
      </c>
      <c r="AO1340" s="43" t="str">
        <f t="shared" si="908"/>
        <v>10 S 550097 4181759</v>
      </c>
    </row>
    <row r="1341" spans="5:41" x14ac:dyDescent="0.25">
      <c r="E1341" s="53">
        <v>37.645780999999999</v>
      </c>
      <c r="F1341" s="53">
        <v>-122.40424400000001</v>
      </c>
      <c r="G1341" s="52">
        <f t="shared" si="876"/>
        <v>-2.1363570762145141</v>
      </c>
      <c r="H1341" s="52">
        <f t="shared" si="877"/>
        <v>0.65704282793472335</v>
      </c>
      <c r="I1341" s="52">
        <f t="shared" si="878"/>
        <v>10</v>
      </c>
      <c r="J1341" s="52">
        <f t="shared" si="879"/>
        <v>-123</v>
      </c>
      <c r="K1341" s="52">
        <f t="shared" si="880"/>
        <v>1.0397903738511349E-2</v>
      </c>
      <c r="L1341" s="52">
        <f t="shared" si="881"/>
        <v>8.2329312355274142E-3</v>
      </c>
      <c r="M1341" s="52">
        <f t="shared" si="882"/>
        <v>8.2331172556268199E-3</v>
      </c>
      <c r="N1341" s="52">
        <f t="shared" si="883"/>
        <v>2.6144017456264379E-5</v>
      </c>
      <c r="O1341" s="52">
        <f t="shared" si="894"/>
        <v>6383561.6808064608</v>
      </c>
      <c r="P1341" s="52">
        <f t="shared" si="895"/>
        <v>1.4320530807957091E-7</v>
      </c>
      <c r="Q1341" s="52">
        <f t="shared" si="884"/>
        <v>0.96723037113023025</v>
      </c>
      <c r="R1341" s="52">
        <f t="shared" si="885"/>
        <v>0.6064052708577482</v>
      </c>
      <c r="S1341" s="52">
        <f t="shared" si="886"/>
        <v>1.1406580134998385</v>
      </c>
      <c r="T1341" s="52">
        <f t="shared" si="887"/>
        <v>1.0070948278393159</v>
      </c>
      <c r="U1341" s="52">
        <f t="shared" si="888"/>
        <v>1.8052200142264283</v>
      </c>
      <c r="V1341" s="52">
        <f t="shared" si="875"/>
        <v>5.0546225567071803E-3</v>
      </c>
      <c r="W1341" s="52">
        <f t="shared" si="889"/>
        <v>4.2582015317955055E-5</v>
      </c>
      <c r="X1341" s="52">
        <f t="shared" si="890"/>
        <v>1.6740578955036711E-7</v>
      </c>
      <c r="Y1341" s="52">
        <f t="shared" si="896"/>
        <v>4166514.8580053439</v>
      </c>
      <c r="Z1341" s="38" t="str">
        <f t="shared" si="891"/>
        <v>S</v>
      </c>
      <c r="AA1341" s="38" t="str">
        <f t="shared" si="892"/>
        <v>S</v>
      </c>
      <c r="AB1341" s="38" t="str">
        <f t="shared" si="893"/>
        <v>U</v>
      </c>
      <c r="AC1341" s="50">
        <f t="shared" si="874"/>
        <v>552556.6143354011</v>
      </c>
      <c r="AD1341" s="50">
        <f t="shared" si="897"/>
        <v>4166681.7499772599</v>
      </c>
      <c r="AE1341" s="51">
        <f t="shared" si="898"/>
        <v>10</v>
      </c>
      <c r="AF1341" s="51" t="str">
        <f t="shared" si="899"/>
        <v>S</v>
      </c>
      <c r="AG1341" s="40">
        <f t="shared" si="900"/>
        <v>-122</v>
      </c>
      <c r="AH1341" s="41">
        <f t="shared" si="901"/>
        <v>-24</v>
      </c>
      <c r="AI1341" s="42">
        <f t="shared" si="902"/>
        <v>-15.278</v>
      </c>
      <c r="AJ1341" s="40">
        <f t="shared" si="903"/>
        <v>37</v>
      </c>
      <c r="AK1341" s="41">
        <f t="shared" si="904"/>
        <v>38</v>
      </c>
      <c r="AL1341" s="42">
        <f t="shared" si="905"/>
        <v>44.811999999999998</v>
      </c>
      <c r="AM1341" s="43" t="str">
        <f t="shared" si="906"/>
        <v>-37º -38' -44,812" S</v>
      </c>
      <c r="AN1341" s="43" t="str">
        <f t="shared" si="907"/>
        <v>122º 24' 15,278" W</v>
      </c>
      <c r="AO1341" s="43" t="str">
        <f t="shared" si="908"/>
        <v>10 S 552557 4166682</v>
      </c>
    </row>
    <row r="1342" spans="5:41" x14ac:dyDescent="0.25">
      <c r="E1342" s="53">
        <v>37.694873000000001</v>
      </c>
      <c r="F1342" s="53">
        <v>-122.473484</v>
      </c>
      <c r="G1342" s="52">
        <f t="shared" si="876"/>
        <v>-2.1375655421885948</v>
      </c>
      <c r="H1342" s="52">
        <f t="shared" si="877"/>
        <v>0.65789964497111242</v>
      </c>
      <c r="I1342" s="52">
        <f t="shared" si="878"/>
        <v>10</v>
      </c>
      <c r="J1342" s="52">
        <f t="shared" si="879"/>
        <v>-123</v>
      </c>
      <c r="K1342" s="52">
        <f t="shared" si="880"/>
        <v>9.1894377644305969E-3</v>
      </c>
      <c r="L1342" s="52">
        <f t="shared" si="881"/>
        <v>7.2712999033392439E-3</v>
      </c>
      <c r="M1342" s="52">
        <f t="shared" si="882"/>
        <v>7.2714280563149431E-3</v>
      </c>
      <c r="N1342" s="52">
        <f t="shared" si="883"/>
        <v>2.0429179253600438E-5</v>
      </c>
      <c r="O1342" s="52">
        <f t="shared" si="894"/>
        <v>6383579.4368682122</v>
      </c>
      <c r="P1342" s="52">
        <f t="shared" si="895"/>
        <v>1.1155662148585087E-7</v>
      </c>
      <c r="Q1342" s="52">
        <f t="shared" si="884"/>
        <v>0.96766404312463605</v>
      </c>
      <c r="R1342" s="52">
        <f t="shared" si="885"/>
        <v>0.60587504024562366</v>
      </c>
      <c r="S1342" s="52">
        <f t="shared" si="886"/>
        <v>1.1417316665334305</v>
      </c>
      <c r="T1342" s="52">
        <f t="shared" si="887"/>
        <v>1.0077675099614789</v>
      </c>
      <c r="U1342" s="52">
        <f t="shared" si="888"/>
        <v>1.8060629332874749</v>
      </c>
      <c r="V1342" s="52">
        <f t="shared" si="875"/>
        <v>5.0546225567071803E-3</v>
      </c>
      <c r="W1342" s="52">
        <f t="shared" si="889"/>
        <v>4.2582015317955055E-5</v>
      </c>
      <c r="X1342" s="52">
        <f t="shared" si="890"/>
        <v>1.6740578955036711E-7</v>
      </c>
      <c r="Y1342" s="52">
        <f t="shared" si="896"/>
        <v>4171961.4117404819</v>
      </c>
      <c r="Z1342" s="38" t="str">
        <f t="shared" si="891"/>
        <v>S</v>
      </c>
      <c r="AA1342" s="38" t="str">
        <f t="shared" si="892"/>
        <v>S</v>
      </c>
      <c r="AB1342" s="38" t="str">
        <f t="shared" si="893"/>
        <v>U</v>
      </c>
      <c r="AC1342" s="50">
        <f t="shared" si="874"/>
        <v>546417.7403430274</v>
      </c>
      <c r="AD1342" s="50">
        <f t="shared" si="897"/>
        <v>4172091.8230436253</v>
      </c>
      <c r="AE1342" s="51">
        <f t="shared" si="898"/>
        <v>10</v>
      </c>
      <c r="AF1342" s="51" t="str">
        <f t="shared" si="899"/>
        <v>S</v>
      </c>
      <c r="AG1342" s="40">
        <f t="shared" si="900"/>
        <v>-122</v>
      </c>
      <c r="AH1342" s="41">
        <f t="shared" si="901"/>
        <v>-28</v>
      </c>
      <c r="AI1342" s="42">
        <f t="shared" si="902"/>
        <v>-24.542000000000002</v>
      </c>
      <c r="AJ1342" s="40">
        <f t="shared" si="903"/>
        <v>37</v>
      </c>
      <c r="AK1342" s="41">
        <f t="shared" si="904"/>
        <v>41</v>
      </c>
      <c r="AL1342" s="42">
        <f t="shared" si="905"/>
        <v>41.542999999999999</v>
      </c>
      <c r="AM1342" s="43" t="str">
        <f t="shared" si="906"/>
        <v>-37º -41' -41,543" S</v>
      </c>
      <c r="AN1342" s="43" t="str">
        <f t="shared" si="907"/>
        <v>122º 28' 24,542" W</v>
      </c>
      <c r="AO1342" s="43" t="str">
        <f t="shared" si="908"/>
        <v>10 S 546418 4172092</v>
      </c>
    </row>
    <row r="1343" spans="5:41" x14ac:dyDescent="0.25">
      <c r="E1343" s="53">
        <v>37.720871000000002</v>
      </c>
      <c r="F1343" s="53">
        <v>-122.435062</v>
      </c>
      <c r="G1343" s="52">
        <f t="shared" si="876"/>
        <v>-2.1368949517833937</v>
      </c>
      <c r="H1343" s="52">
        <f t="shared" si="877"/>
        <v>0.65835339567004603</v>
      </c>
      <c r="I1343" s="52">
        <f t="shared" si="878"/>
        <v>10</v>
      </c>
      <c r="J1343" s="52">
        <f t="shared" si="879"/>
        <v>-123</v>
      </c>
      <c r="K1343" s="52">
        <f t="shared" si="880"/>
        <v>9.8600281696317182E-3</v>
      </c>
      <c r="L1343" s="52">
        <f t="shared" si="881"/>
        <v>7.7991630166861173E-3</v>
      </c>
      <c r="M1343" s="52">
        <f t="shared" si="882"/>
        <v>7.7993211555410285E-3</v>
      </c>
      <c r="N1343" s="52">
        <f t="shared" si="883"/>
        <v>2.352519108683726E-5</v>
      </c>
      <c r="O1343" s="52">
        <f t="shared" si="894"/>
        <v>6383588.8433487313</v>
      </c>
      <c r="P1343" s="52">
        <f t="shared" si="895"/>
        <v>1.2825220435339768E-7</v>
      </c>
      <c r="Q1343" s="52">
        <f t="shared" si="884"/>
        <v>0.96789255508796568</v>
      </c>
      <c r="R1343" s="52">
        <f t="shared" si="885"/>
        <v>0.60559308568250181</v>
      </c>
      <c r="S1343" s="52">
        <f t="shared" si="886"/>
        <v>1.1422996732140289</v>
      </c>
      <c r="T1343" s="52">
        <f t="shared" si="887"/>
        <v>1.0081230263311471</v>
      </c>
      <c r="U1343" s="52">
        <f t="shared" si="888"/>
        <v>1.806507969934416</v>
      </c>
      <c r="V1343" s="52">
        <f t="shared" si="875"/>
        <v>5.0546225567071803E-3</v>
      </c>
      <c r="W1343" s="52">
        <f t="shared" si="889"/>
        <v>4.2582015317955055E-5</v>
      </c>
      <c r="X1343" s="52">
        <f t="shared" si="890"/>
        <v>1.6740578955036711E-7</v>
      </c>
      <c r="Y1343" s="52">
        <f t="shared" si="896"/>
        <v>4174845.8003947339</v>
      </c>
      <c r="Z1343" s="38" t="str">
        <f t="shared" si="891"/>
        <v>S</v>
      </c>
      <c r="AA1343" s="38" t="str">
        <f t="shared" si="892"/>
        <v>S</v>
      </c>
      <c r="AB1343" s="38" t="str">
        <f t="shared" si="893"/>
        <v>U</v>
      </c>
      <c r="AC1343" s="50">
        <f t="shared" si="874"/>
        <v>549787.66164266446</v>
      </c>
      <c r="AD1343" s="50">
        <f t="shared" si="897"/>
        <v>4174995.9755613538</v>
      </c>
      <c r="AE1343" s="51">
        <f t="shared" si="898"/>
        <v>10</v>
      </c>
      <c r="AF1343" s="51" t="str">
        <f t="shared" si="899"/>
        <v>S</v>
      </c>
      <c r="AG1343" s="40">
        <f t="shared" si="900"/>
        <v>-122</v>
      </c>
      <c r="AH1343" s="41">
        <f t="shared" si="901"/>
        <v>-26</v>
      </c>
      <c r="AI1343" s="42">
        <f t="shared" si="902"/>
        <v>-6.2229999999999999</v>
      </c>
      <c r="AJ1343" s="40">
        <f t="shared" si="903"/>
        <v>37</v>
      </c>
      <c r="AK1343" s="41">
        <f t="shared" si="904"/>
        <v>43</v>
      </c>
      <c r="AL1343" s="42">
        <f t="shared" si="905"/>
        <v>15.135999999999999</v>
      </c>
      <c r="AM1343" s="43" t="str">
        <f t="shared" si="906"/>
        <v>-37º -43' -15,136" S</v>
      </c>
      <c r="AN1343" s="43" t="str">
        <f t="shared" si="907"/>
        <v>122º 26' 6,223" W</v>
      </c>
      <c r="AO1343" s="43" t="str">
        <f t="shared" si="908"/>
        <v>10 S 549788 4174996</v>
      </c>
    </row>
    <row r="1344" spans="5:41" x14ac:dyDescent="0.25">
      <c r="E1344" s="53">
        <v>37.763607</v>
      </c>
      <c r="F1344" s="53">
        <v>-122.434563</v>
      </c>
      <c r="G1344" s="52">
        <f t="shared" si="876"/>
        <v>-2.136886242590426</v>
      </c>
      <c r="H1344" s="52">
        <f t="shared" si="877"/>
        <v>0.65909927957917824</v>
      </c>
      <c r="I1344" s="52">
        <f t="shared" si="878"/>
        <v>10</v>
      </c>
      <c r="J1344" s="52">
        <f t="shared" si="879"/>
        <v>-123</v>
      </c>
      <c r="K1344" s="52">
        <f t="shared" si="880"/>
        <v>9.8687373625994113E-3</v>
      </c>
      <c r="L1344" s="52">
        <f t="shared" si="881"/>
        <v>7.8015460310806011E-3</v>
      </c>
      <c r="M1344" s="52">
        <f t="shared" si="882"/>
        <v>7.8017043149400502E-3</v>
      </c>
      <c r="N1344" s="52">
        <f t="shared" si="883"/>
        <v>2.3575872252656893E-5</v>
      </c>
      <c r="O1344" s="52">
        <f t="shared" si="894"/>
        <v>6383604.3108025184</v>
      </c>
      <c r="P1344" s="52">
        <f t="shared" si="895"/>
        <v>1.2818249250402305E-7</v>
      </c>
      <c r="Q1344" s="52">
        <f t="shared" si="884"/>
        <v>0.96826645513415188</v>
      </c>
      <c r="R1344" s="52">
        <f t="shared" si="885"/>
        <v>0.60512786720551648</v>
      </c>
      <c r="S1344" s="52">
        <f t="shared" si="886"/>
        <v>1.1432325071462541</v>
      </c>
      <c r="T1344" s="52">
        <f t="shared" si="887"/>
        <v>1.0087063471610698</v>
      </c>
      <c r="U1344" s="52">
        <f t="shared" si="888"/>
        <v>1.807237495773208</v>
      </c>
      <c r="V1344" s="52">
        <f t="shared" si="875"/>
        <v>5.0546225567071803E-3</v>
      </c>
      <c r="W1344" s="52">
        <f t="shared" si="889"/>
        <v>4.2582015317955055E-5</v>
      </c>
      <c r="X1344" s="52">
        <f t="shared" si="890"/>
        <v>1.6740578955036711E-7</v>
      </c>
      <c r="Y1344" s="52">
        <f t="shared" si="896"/>
        <v>4179587.2402741979</v>
      </c>
      <c r="Z1344" s="38" t="str">
        <f t="shared" si="891"/>
        <v>S</v>
      </c>
      <c r="AA1344" s="38" t="str">
        <f t="shared" si="892"/>
        <v>S</v>
      </c>
      <c r="AB1344" s="38" t="str">
        <f t="shared" si="893"/>
        <v>U</v>
      </c>
      <c r="AC1344" s="50">
        <f t="shared" si="874"/>
        <v>549802.99542441522</v>
      </c>
      <c r="AD1344" s="50">
        <f t="shared" si="897"/>
        <v>4179737.7393332324</v>
      </c>
      <c r="AE1344" s="51">
        <f t="shared" si="898"/>
        <v>10</v>
      </c>
      <c r="AF1344" s="51" t="str">
        <f t="shared" si="899"/>
        <v>S</v>
      </c>
      <c r="AG1344" s="40">
        <f t="shared" si="900"/>
        <v>-122</v>
      </c>
      <c r="AH1344" s="41">
        <f t="shared" si="901"/>
        <v>-26</v>
      </c>
      <c r="AI1344" s="42">
        <f t="shared" si="902"/>
        <v>-4.4269999999999996</v>
      </c>
      <c r="AJ1344" s="40">
        <f t="shared" si="903"/>
        <v>37</v>
      </c>
      <c r="AK1344" s="41">
        <f t="shared" si="904"/>
        <v>45</v>
      </c>
      <c r="AL1344" s="42">
        <f t="shared" si="905"/>
        <v>48.984999999999999</v>
      </c>
      <c r="AM1344" s="43" t="str">
        <f t="shared" si="906"/>
        <v>-37º -45' -48,985" S</v>
      </c>
      <c r="AN1344" s="43" t="str">
        <f t="shared" si="907"/>
        <v>122º 26' 4,427" W</v>
      </c>
      <c r="AO1344" s="43" t="str">
        <f t="shared" si="908"/>
        <v>10 S 549803 4179738</v>
      </c>
    </row>
    <row r="1345" spans="5:41" x14ac:dyDescent="0.25">
      <c r="E1345" s="53">
        <v>37.700851999999998</v>
      </c>
      <c r="F1345" s="53">
        <v>-122.40729899999999</v>
      </c>
      <c r="G1345" s="52">
        <f t="shared" si="876"/>
        <v>-2.136410396023162</v>
      </c>
      <c r="H1345" s="52">
        <f t="shared" si="877"/>
        <v>0.65800399820708921</v>
      </c>
      <c r="I1345" s="52">
        <f t="shared" si="878"/>
        <v>10</v>
      </c>
      <c r="J1345" s="52">
        <f t="shared" si="879"/>
        <v>-123</v>
      </c>
      <c r="K1345" s="52">
        <f t="shared" si="880"/>
        <v>1.0344583929863482E-2</v>
      </c>
      <c r="L1345" s="52">
        <f t="shared" si="881"/>
        <v>8.1846381989361758E-3</v>
      </c>
      <c r="M1345" s="52">
        <f t="shared" si="882"/>
        <v>8.1848209646218344E-3</v>
      </c>
      <c r="N1345" s="52">
        <f t="shared" si="883"/>
        <v>2.5889577235593819E-5</v>
      </c>
      <c r="O1345" s="52">
        <f t="shared" si="894"/>
        <v>6383581.5999629451</v>
      </c>
      <c r="P1345" s="52">
        <f t="shared" si="895"/>
        <v>1.4132020179539053E-7</v>
      </c>
      <c r="Q1345" s="52">
        <f t="shared" si="884"/>
        <v>0.96771666670018164</v>
      </c>
      <c r="R1345" s="52">
        <f t="shared" si="885"/>
        <v>0.60581026738859145</v>
      </c>
      <c r="S1345" s="52">
        <f t="shared" si="886"/>
        <v>1.1418623315571801</v>
      </c>
      <c r="T1345" s="52">
        <f t="shared" si="887"/>
        <v>1.007849315515033</v>
      </c>
      <c r="U1345" s="52">
        <f t="shared" si="888"/>
        <v>1.8061653654214123</v>
      </c>
      <c r="V1345" s="52">
        <f t="shared" si="875"/>
        <v>5.0546225567071803E-3</v>
      </c>
      <c r="W1345" s="52">
        <f t="shared" si="889"/>
        <v>4.2582015317955055E-5</v>
      </c>
      <c r="X1345" s="52">
        <f t="shared" si="890"/>
        <v>1.6740578955036711E-7</v>
      </c>
      <c r="Y1345" s="52">
        <f t="shared" si="896"/>
        <v>4172624.7600908298</v>
      </c>
      <c r="Z1345" s="38" t="str">
        <f t="shared" si="891"/>
        <v>S</v>
      </c>
      <c r="AA1345" s="38" t="str">
        <f t="shared" si="892"/>
        <v>S</v>
      </c>
      <c r="AB1345" s="38" t="str">
        <f t="shared" si="893"/>
        <v>U</v>
      </c>
      <c r="AC1345" s="50">
        <f t="shared" si="874"/>
        <v>552248.4749700058</v>
      </c>
      <c r="AD1345" s="50">
        <f t="shared" si="897"/>
        <v>4172790.0283430577</v>
      </c>
      <c r="AE1345" s="51">
        <f t="shared" si="898"/>
        <v>10</v>
      </c>
      <c r="AF1345" s="51" t="str">
        <f t="shared" si="899"/>
        <v>S</v>
      </c>
      <c r="AG1345" s="40">
        <f t="shared" si="900"/>
        <v>-122</v>
      </c>
      <c r="AH1345" s="41">
        <f t="shared" si="901"/>
        <v>-24</v>
      </c>
      <c r="AI1345" s="42">
        <f t="shared" si="902"/>
        <v>-26.276</v>
      </c>
      <c r="AJ1345" s="40">
        <f t="shared" si="903"/>
        <v>37</v>
      </c>
      <c r="AK1345" s="41">
        <f t="shared" si="904"/>
        <v>42</v>
      </c>
      <c r="AL1345" s="42">
        <f t="shared" si="905"/>
        <v>3.0670000000000002</v>
      </c>
      <c r="AM1345" s="43" t="str">
        <f t="shared" si="906"/>
        <v>-37º -42' -3,067" S</v>
      </c>
      <c r="AN1345" s="43" t="str">
        <f t="shared" si="907"/>
        <v>122º 24' 26,276" W</v>
      </c>
      <c r="AO1345" s="43" t="str">
        <f t="shared" si="908"/>
        <v>10 S 552248 4172790</v>
      </c>
    </row>
    <row r="1346" spans="5:41" x14ac:dyDescent="0.25">
      <c r="E1346" s="53">
        <v>37.785113000000003</v>
      </c>
      <c r="F1346" s="53">
        <v>-122.43982200000001</v>
      </c>
      <c r="G1346" s="52">
        <f t="shared" si="876"/>
        <v>-2.1369780294557885</v>
      </c>
      <c r="H1346" s="52">
        <f t="shared" si="877"/>
        <v>0.65947463008811225</v>
      </c>
      <c r="I1346" s="52">
        <f t="shared" si="878"/>
        <v>10</v>
      </c>
      <c r="J1346" s="52">
        <f t="shared" si="879"/>
        <v>-123</v>
      </c>
      <c r="K1346" s="52">
        <f t="shared" si="880"/>
        <v>9.7769504972369248E-3</v>
      </c>
      <c r="L1346" s="52">
        <f t="shared" si="881"/>
        <v>7.7267400591451646E-3</v>
      </c>
      <c r="M1346" s="52">
        <f t="shared" si="882"/>
        <v>7.7268938332505808E-3</v>
      </c>
      <c r="N1346" s="52">
        <f t="shared" si="883"/>
        <v>2.3143831187177888E-5</v>
      </c>
      <c r="O1346" s="52">
        <f t="shared" si="894"/>
        <v>6383612.0967735443</v>
      </c>
      <c r="P1346" s="52">
        <f t="shared" si="895"/>
        <v>1.2566286929455222E-7</v>
      </c>
      <c r="Q1346" s="52">
        <f t="shared" si="884"/>
        <v>0.96845379757898709</v>
      </c>
      <c r="R1346" s="52">
        <f t="shared" si="885"/>
        <v>0.60489294050840536</v>
      </c>
      <c r="S1346" s="52">
        <f t="shared" si="886"/>
        <v>1.1437015288776058</v>
      </c>
      <c r="T1346" s="52">
        <f t="shared" si="887"/>
        <v>1.0089993817853058</v>
      </c>
      <c r="U1346" s="52">
        <f t="shared" si="888"/>
        <v>1.8076036591625912</v>
      </c>
      <c r="V1346" s="52">
        <f t="shared" si="875"/>
        <v>5.0546225567071803E-3</v>
      </c>
      <c r="W1346" s="52">
        <f t="shared" si="889"/>
        <v>4.2582015317955055E-5</v>
      </c>
      <c r="X1346" s="52">
        <f t="shared" si="890"/>
        <v>1.6740578955036711E-7</v>
      </c>
      <c r="Y1346" s="52">
        <f t="shared" si="896"/>
        <v>4181973.283966416</v>
      </c>
      <c r="Z1346" s="38" t="str">
        <f t="shared" si="891"/>
        <v>S</v>
      </c>
      <c r="AA1346" s="38" t="str">
        <f t="shared" si="892"/>
        <v>S</v>
      </c>
      <c r="AB1346" s="38" t="str">
        <f t="shared" si="893"/>
        <v>U</v>
      </c>
      <c r="AC1346" s="50">
        <f t="shared" si="874"/>
        <v>549325.49501055095</v>
      </c>
      <c r="AD1346" s="50">
        <f t="shared" si="897"/>
        <v>4182121.0252257138</v>
      </c>
      <c r="AE1346" s="51">
        <f t="shared" si="898"/>
        <v>10</v>
      </c>
      <c r="AF1346" s="51" t="str">
        <f t="shared" si="899"/>
        <v>S</v>
      </c>
      <c r="AG1346" s="40">
        <f t="shared" si="900"/>
        <v>-122</v>
      </c>
      <c r="AH1346" s="41">
        <f t="shared" si="901"/>
        <v>-26</v>
      </c>
      <c r="AI1346" s="42">
        <f t="shared" si="902"/>
        <v>-23.359000000000002</v>
      </c>
      <c r="AJ1346" s="40">
        <f t="shared" si="903"/>
        <v>37</v>
      </c>
      <c r="AK1346" s="41">
        <f t="shared" si="904"/>
        <v>47</v>
      </c>
      <c r="AL1346" s="42">
        <f t="shared" si="905"/>
        <v>6.407</v>
      </c>
      <c r="AM1346" s="43" t="str">
        <f t="shared" si="906"/>
        <v>-37º -47' -6,407" S</v>
      </c>
      <c r="AN1346" s="43" t="str">
        <f t="shared" si="907"/>
        <v>122º 26' 23,359" W</v>
      </c>
      <c r="AO1346" s="43" t="str">
        <f t="shared" si="908"/>
        <v>10 S 549325 4182121</v>
      </c>
    </row>
    <row r="1347" spans="5:41" x14ac:dyDescent="0.25">
      <c r="E1347" s="53">
        <v>37.615454999999997</v>
      </c>
      <c r="F1347" s="53">
        <v>-122.405777</v>
      </c>
      <c r="G1347" s="52">
        <f t="shared" si="876"/>
        <v>-2.1363838321119468</v>
      </c>
      <c r="H1347" s="52">
        <f t="shared" si="877"/>
        <v>0.65651353938576351</v>
      </c>
      <c r="I1347" s="52">
        <f t="shared" si="878"/>
        <v>10</v>
      </c>
      <c r="J1347" s="52">
        <f t="shared" si="879"/>
        <v>-123</v>
      </c>
      <c r="K1347" s="52">
        <f t="shared" si="880"/>
        <v>1.0371147841078621E-2</v>
      </c>
      <c r="L1347" s="52">
        <f t="shared" si="881"/>
        <v>8.2150985598224667E-3</v>
      </c>
      <c r="M1347" s="52">
        <f t="shared" si="882"/>
        <v>8.2152833737370694E-3</v>
      </c>
      <c r="N1347" s="52">
        <f t="shared" si="883"/>
        <v>2.6002398217483957E-5</v>
      </c>
      <c r="O1347" s="52">
        <f t="shared" si="894"/>
        <v>6383550.7162709543</v>
      </c>
      <c r="P1347" s="52">
        <f t="shared" si="895"/>
        <v>1.4270199539386737E-7</v>
      </c>
      <c r="Q1347" s="52">
        <f t="shared" si="884"/>
        <v>0.966961056107983</v>
      </c>
      <c r="R1347" s="52">
        <f t="shared" si="885"/>
        <v>0.60673138475193911</v>
      </c>
      <c r="S1347" s="52">
        <f t="shared" si="886"/>
        <v>1.1399940674397551</v>
      </c>
      <c r="T1347" s="52">
        <f t="shared" si="887"/>
        <v>1.0066783967678012</v>
      </c>
      <c r="U1347" s="52">
        <f t="shared" si="888"/>
        <v>1.8046976379149362</v>
      </c>
      <c r="V1347" s="52">
        <f t="shared" si="875"/>
        <v>5.0546225567071803E-3</v>
      </c>
      <c r="W1347" s="52">
        <f t="shared" si="889"/>
        <v>4.2582015317955055E-5</v>
      </c>
      <c r="X1347" s="52">
        <f t="shared" si="890"/>
        <v>1.6740578955036711E-7</v>
      </c>
      <c r="Y1347" s="52">
        <f t="shared" si="896"/>
        <v>4163150.3368225456</v>
      </c>
      <c r="Z1347" s="38" t="str">
        <f t="shared" si="891"/>
        <v>S</v>
      </c>
      <c r="AA1347" s="38" t="str">
        <f t="shared" si="892"/>
        <v>S</v>
      </c>
      <c r="AB1347" s="38" t="str">
        <f t="shared" si="893"/>
        <v>U</v>
      </c>
      <c r="AC1347" s="50">
        <f t="shared" si="874"/>
        <v>552442.68055934645</v>
      </c>
      <c r="AD1347" s="50">
        <f t="shared" si="897"/>
        <v>4163316.3244739985</v>
      </c>
      <c r="AE1347" s="51">
        <f t="shared" si="898"/>
        <v>10</v>
      </c>
      <c r="AF1347" s="51" t="str">
        <f t="shared" si="899"/>
        <v>S</v>
      </c>
      <c r="AG1347" s="40">
        <f t="shared" si="900"/>
        <v>-122</v>
      </c>
      <c r="AH1347" s="41">
        <f t="shared" si="901"/>
        <v>-24</v>
      </c>
      <c r="AI1347" s="42">
        <f t="shared" si="902"/>
        <v>-20.797000000000001</v>
      </c>
      <c r="AJ1347" s="40">
        <f t="shared" si="903"/>
        <v>37</v>
      </c>
      <c r="AK1347" s="41">
        <f t="shared" si="904"/>
        <v>36</v>
      </c>
      <c r="AL1347" s="42">
        <f t="shared" si="905"/>
        <v>55.637999999999998</v>
      </c>
      <c r="AM1347" s="43" t="str">
        <f t="shared" si="906"/>
        <v>-37º -36' -55,638" S</v>
      </c>
      <c r="AN1347" s="43" t="str">
        <f t="shared" si="907"/>
        <v>122º 24' 20,797" W</v>
      </c>
      <c r="AO1347" s="43" t="str">
        <f t="shared" si="908"/>
        <v>10 S 552443 4163316</v>
      </c>
    </row>
    <row r="1348" spans="5:41" x14ac:dyDescent="0.25">
      <c r="E1348" s="53">
        <v>37.729222999999998</v>
      </c>
      <c r="F1348" s="53">
        <v>-122.43276</v>
      </c>
      <c r="G1348" s="52">
        <f t="shared" si="876"/>
        <v>-2.1368547743040129</v>
      </c>
      <c r="H1348" s="52">
        <f t="shared" si="877"/>
        <v>0.65849916556917254</v>
      </c>
      <c r="I1348" s="52">
        <f t="shared" si="878"/>
        <v>10</v>
      </c>
      <c r="J1348" s="52">
        <f t="shared" si="879"/>
        <v>-123</v>
      </c>
      <c r="K1348" s="52">
        <f t="shared" si="880"/>
        <v>9.9002056490125057E-3</v>
      </c>
      <c r="L1348" s="52">
        <f t="shared" si="881"/>
        <v>7.8300588695894343E-3</v>
      </c>
      <c r="M1348" s="52">
        <f t="shared" si="882"/>
        <v>7.8302188953144492E-3</v>
      </c>
      <c r="N1348" s="52">
        <f t="shared" si="883"/>
        <v>2.3719100687102923E-5</v>
      </c>
      <c r="O1348" s="52">
        <f t="shared" si="894"/>
        <v>6383591.8657119088</v>
      </c>
      <c r="P1348" s="52">
        <f t="shared" si="895"/>
        <v>1.2924123214439408E-7</v>
      </c>
      <c r="Q1348" s="52">
        <f t="shared" si="884"/>
        <v>0.96796579664548976</v>
      </c>
      <c r="R1348" s="52">
        <f t="shared" si="885"/>
        <v>0.60550233654164176</v>
      </c>
      <c r="S1348" s="52">
        <f t="shared" si="886"/>
        <v>1.1424820638919173</v>
      </c>
      <c r="T1348" s="52">
        <f t="shared" si="887"/>
        <v>1.0082371320543484</v>
      </c>
      <c r="U1348" s="52">
        <f t="shared" si="888"/>
        <v>1.8066507416623703</v>
      </c>
      <c r="V1348" s="52">
        <f t="shared" si="875"/>
        <v>5.0546225567071803E-3</v>
      </c>
      <c r="W1348" s="52">
        <f t="shared" si="889"/>
        <v>4.2582015317955055E-5</v>
      </c>
      <c r="X1348" s="52">
        <f t="shared" si="890"/>
        <v>1.6740578955036711E-7</v>
      </c>
      <c r="Y1348" s="52">
        <f t="shared" si="896"/>
        <v>4175772.4287660848</v>
      </c>
      <c r="Z1348" s="38" t="str">
        <f t="shared" si="891"/>
        <v>S</v>
      </c>
      <c r="AA1348" s="38" t="str">
        <f t="shared" si="892"/>
        <v>S</v>
      </c>
      <c r="AB1348" s="38" t="str">
        <f t="shared" si="893"/>
        <v>U</v>
      </c>
      <c r="AC1348" s="50">
        <f t="shared" ref="AC1348:AC1411" si="909">M1348*O1348*(1+P1348/3)+500000</f>
        <v>549984.923800244</v>
      </c>
      <c r="AD1348" s="50">
        <f t="shared" si="897"/>
        <v>4175923.8418438616</v>
      </c>
      <c r="AE1348" s="51">
        <f t="shared" si="898"/>
        <v>10</v>
      </c>
      <c r="AF1348" s="51" t="str">
        <f t="shared" si="899"/>
        <v>S</v>
      </c>
      <c r="AG1348" s="40">
        <f t="shared" si="900"/>
        <v>-122</v>
      </c>
      <c r="AH1348" s="41">
        <f t="shared" si="901"/>
        <v>-25</v>
      </c>
      <c r="AI1348" s="42">
        <f t="shared" si="902"/>
        <v>-57.936</v>
      </c>
      <c r="AJ1348" s="40">
        <f t="shared" si="903"/>
        <v>37</v>
      </c>
      <c r="AK1348" s="41">
        <f t="shared" si="904"/>
        <v>43</v>
      </c>
      <c r="AL1348" s="42">
        <f t="shared" si="905"/>
        <v>45.203000000000003</v>
      </c>
      <c r="AM1348" s="43" t="str">
        <f t="shared" si="906"/>
        <v>-37º -43' -45,203" S</v>
      </c>
      <c r="AN1348" s="43" t="str">
        <f t="shared" si="907"/>
        <v>122º 25' 57,936" W</v>
      </c>
      <c r="AO1348" s="43" t="str">
        <f t="shared" si="908"/>
        <v>10 S 549985 4175924</v>
      </c>
    </row>
    <row r="1349" spans="5:41" x14ac:dyDescent="0.25">
      <c r="E1349" s="53">
        <v>37.634940999999998</v>
      </c>
      <c r="F1349" s="53">
        <v>-122.404923</v>
      </c>
      <c r="G1349" s="52">
        <f t="shared" si="876"/>
        <v>-2.1363689270001349</v>
      </c>
      <c r="H1349" s="52">
        <f t="shared" si="877"/>
        <v>0.65685363424380716</v>
      </c>
      <c r="I1349" s="52">
        <f t="shared" si="878"/>
        <v>10</v>
      </c>
      <c r="J1349" s="52">
        <f t="shared" si="879"/>
        <v>-123</v>
      </c>
      <c r="K1349" s="52">
        <f t="shared" si="880"/>
        <v>1.0386052952890523E-2</v>
      </c>
      <c r="L1349" s="52">
        <f t="shared" si="881"/>
        <v>8.2247482632458423E-3</v>
      </c>
      <c r="M1349" s="52">
        <f t="shared" si="882"/>
        <v>8.2249337292074863E-3</v>
      </c>
      <c r="N1349" s="52">
        <f t="shared" si="883"/>
        <v>2.6081863265581262E-5</v>
      </c>
      <c r="O1349" s="52">
        <f t="shared" si="894"/>
        <v>6383557.7611865504</v>
      </c>
      <c r="P1349" s="52">
        <f t="shared" si="895"/>
        <v>1.4296247765881825E-7</v>
      </c>
      <c r="Q1349" s="52">
        <f t="shared" si="884"/>
        <v>0.96713422918529324</v>
      </c>
      <c r="R1349" s="52">
        <f t="shared" si="885"/>
        <v>0.60652196550164039</v>
      </c>
      <c r="S1349" s="52">
        <f t="shared" si="886"/>
        <v>1.1404207488364537</v>
      </c>
      <c r="T1349" s="52">
        <f t="shared" si="887"/>
        <v>1.0069460530027503</v>
      </c>
      <c r="U1349" s="52">
        <f t="shared" si="888"/>
        <v>1.8050334381738764</v>
      </c>
      <c r="V1349" s="52">
        <f t="shared" si="875"/>
        <v>5.0546225567071803E-3</v>
      </c>
      <c r="W1349" s="52">
        <f t="shared" si="889"/>
        <v>4.2582015317955055E-5</v>
      </c>
      <c r="X1349" s="52">
        <f t="shared" si="890"/>
        <v>1.6740578955036711E-7</v>
      </c>
      <c r="Y1349" s="52">
        <f t="shared" si="896"/>
        <v>4165312.2111016829</v>
      </c>
      <c r="Z1349" s="38" t="str">
        <f t="shared" si="891"/>
        <v>S</v>
      </c>
      <c r="AA1349" s="38" t="str">
        <f t="shared" si="892"/>
        <v>S</v>
      </c>
      <c r="AB1349" s="38" t="str">
        <f t="shared" si="893"/>
        <v>U</v>
      </c>
      <c r="AC1349" s="50">
        <f t="shared" si="909"/>
        <v>552504.3420443777</v>
      </c>
      <c r="AD1349" s="50">
        <f t="shared" si="897"/>
        <v>4165478.7062061606</v>
      </c>
      <c r="AE1349" s="51">
        <f t="shared" si="898"/>
        <v>10</v>
      </c>
      <c r="AF1349" s="51" t="str">
        <f t="shared" si="899"/>
        <v>S</v>
      </c>
      <c r="AG1349" s="40">
        <f t="shared" si="900"/>
        <v>-122</v>
      </c>
      <c r="AH1349" s="41">
        <f t="shared" si="901"/>
        <v>-24</v>
      </c>
      <c r="AI1349" s="42">
        <f t="shared" si="902"/>
        <v>-17.722999999999999</v>
      </c>
      <c r="AJ1349" s="40">
        <f t="shared" si="903"/>
        <v>37</v>
      </c>
      <c r="AK1349" s="41">
        <f t="shared" si="904"/>
        <v>38</v>
      </c>
      <c r="AL1349" s="42">
        <f t="shared" si="905"/>
        <v>5.7880000000000003</v>
      </c>
      <c r="AM1349" s="43" t="str">
        <f t="shared" si="906"/>
        <v>-37º -38' -5,788" S</v>
      </c>
      <c r="AN1349" s="43" t="str">
        <f t="shared" si="907"/>
        <v>122º 24' 17,723" W</v>
      </c>
      <c r="AO1349" s="43" t="str">
        <f t="shared" si="908"/>
        <v>10 S 552504 4165479</v>
      </c>
    </row>
    <row r="1350" spans="5:41" x14ac:dyDescent="0.25">
      <c r="E1350" s="53">
        <v>37.646321</v>
      </c>
      <c r="F1350" s="53">
        <v>-122.404038</v>
      </c>
      <c r="G1350" s="52">
        <f t="shared" si="876"/>
        <v>-2.136353480836255</v>
      </c>
      <c r="H1350" s="52">
        <f t="shared" si="877"/>
        <v>0.65705225271268419</v>
      </c>
      <c r="I1350" s="52">
        <f t="shared" si="878"/>
        <v>10</v>
      </c>
      <c r="J1350" s="52">
        <f t="shared" si="879"/>
        <v>-123</v>
      </c>
      <c r="K1350" s="52">
        <f t="shared" si="880"/>
        <v>1.0401499116770463E-2</v>
      </c>
      <c r="L1350" s="52">
        <f t="shared" si="881"/>
        <v>8.2357180338303269E-3</v>
      </c>
      <c r="M1350" s="52">
        <f t="shared" si="882"/>
        <v>8.2359042428989358E-3</v>
      </c>
      <c r="N1350" s="52">
        <f t="shared" si="883"/>
        <v>2.6162230578385959E-5</v>
      </c>
      <c r="O1350" s="52">
        <f t="shared" si="894"/>
        <v>6383561.8760746559</v>
      </c>
      <c r="P1350" s="52">
        <f t="shared" si="895"/>
        <v>1.433001935267506E-7</v>
      </c>
      <c r="Q1350" s="52">
        <f t="shared" si="884"/>
        <v>0.96723515686804018</v>
      </c>
      <c r="R1350" s="52">
        <f t="shared" si="885"/>
        <v>0.60639945400577322</v>
      </c>
      <c r="S1350" s="52">
        <f t="shared" si="886"/>
        <v>1.1406698311467043</v>
      </c>
      <c r="T1350" s="52">
        <f t="shared" si="887"/>
        <v>1.0071022368614715</v>
      </c>
      <c r="U1350" s="52">
        <f t="shared" si="888"/>
        <v>1.8052293043346752</v>
      </c>
      <c r="V1350" s="52">
        <f t="shared" ref="V1350:V1413" si="910">(3/4)*$C$18</f>
        <v>5.0546225567071803E-3</v>
      </c>
      <c r="W1350" s="52">
        <f t="shared" si="889"/>
        <v>4.2582015317955055E-5</v>
      </c>
      <c r="X1350" s="52">
        <f t="shared" si="890"/>
        <v>1.6740578955036711E-7</v>
      </c>
      <c r="Y1350" s="52">
        <f t="shared" si="896"/>
        <v>4166574.768517884</v>
      </c>
      <c r="Z1350" s="38" t="str">
        <f t="shared" si="891"/>
        <v>S</v>
      </c>
      <c r="AA1350" s="38" t="str">
        <f t="shared" si="892"/>
        <v>S</v>
      </c>
      <c r="AB1350" s="38" t="str">
        <f t="shared" si="893"/>
        <v>U</v>
      </c>
      <c r="AC1350" s="50">
        <f t="shared" si="909"/>
        <v>552574.40685127862</v>
      </c>
      <c r="AD1350" s="50">
        <f t="shared" si="897"/>
        <v>4166741.7767595295</v>
      </c>
      <c r="AE1350" s="51">
        <f t="shared" si="898"/>
        <v>10</v>
      </c>
      <c r="AF1350" s="51" t="str">
        <f t="shared" si="899"/>
        <v>S</v>
      </c>
      <c r="AG1350" s="40">
        <f t="shared" si="900"/>
        <v>-122</v>
      </c>
      <c r="AH1350" s="41">
        <f t="shared" si="901"/>
        <v>-24</v>
      </c>
      <c r="AI1350" s="42">
        <f t="shared" si="902"/>
        <v>-14.537000000000001</v>
      </c>
      <c r="AJ1350" s="40">
        <f t="shared" si="903"/>
        <v>37</v>
      </c>
      <c r="AK1350" s="41">
        <f t="shared" si="904"/>
        <v>38</v>
      </c>
      <c r="AL1350" s="42">
        <f t="shared" si="905"/>
        <v>46.756</v>
      </c>
      <c r="AM1350" s="43" t="str">
        <f t="shared" si="906"/>
        <v>-37º -38' -46,756" S</v>
      </c>
      <c r="AN1350" s="43" t="str">
        <f t="shared" si="907"/>
        <v>122º 24' 14,537" W</v>
      </c>
      <c r="AO1350" s="43" t="str">
        <f t="shared" si="908"/>
        <v>10 S 552574 4166742</v>
      </c>
    </row>
    <row r="1351" spans="5:41" x14ac:dyDescent="0.25">
      <c r="E1351" s="53">
        <v>37.761991000000002</v>
      </c>
      <c r="F1351" s="53">
        <v>-122.43113099999999</v>
      </c>
      <c r="G1351" s="52">
        <f t="shared" si="876"/>
        <v>-2.1368263428904974</v>
      </c>
      <c r="H1351" s="52">
        <f t="shared" si="877"/>
        <v>0.65907107505846607</v>
      </c>
      <c r="I1351" s="52">
        <f t="shared" si="878"/>
        <v>10</v>
      </c>
      <c r="J1351" s="52">
        <f t="shared" si="879"/>
        <v>-123</v>
      </c>
      <c r="K1351" s="52">
        <f t="shared" si="880"/>
        <v>9.9286370625280007E-3</v>
      </c>
      <c r="L1351" s="52">
        <f t="shared" si="881"/>
        <v>7.8490685563354402E-3</v>
      </c>
      <c r="M1351" s="52">
        <f t="shared" si="882"/>
        <v>7.8492297504446588E-3</v>
      </c>
      <c r="N1351" s="52">
        <f t="shared" si="883"/>
        <v>2.3862594035084506E-5</v>
      </c>
      <c r="O1351" s="52">
        <f t="shared" si="894"/>
        <v>6383603.7258125078</v>
      </c>
      <c r="P1351" s="52">
        <f t="shared" si="895"/>
        <v>1.2975461067532722E-7</v>
      </c>
      <c r="Q1351" s="52">
        <f t="shared" si="884"/>
        <v>0.96825235583863667</v>
      </c>
      <c r="R1351" s="52">
        <f t="shared" si="885"/>
        <v>0.60514549799563255</v>
      </c>
      <c r="S1351" s="52">
        <f t="shared" si="886"/>
        <v>1.1431972529777843</v>
      </c>
      <c r="T1351" s="52">
        <f t="shared" si="887"/>
        <v>1.0086843142322464</v>
      </c>
      <c r="U1351" s="52">
        <f t="shared" si="888"/>
        <v>1.8072099557702135</v>
      </c>
      <c r="V1351" s="52">
        <f t="shared" si="910"/>
        <v>5.0546225567071803E-3</v>
      </c>
      <c r="W1351" s="52">
        <f t="shared" si="889"/>
        <v>4.2582015317955055E-5</v>
      </c>
      <c r="X1351" s="52">
        <f t="shared" si="890"/>
        <v>1.6740578955036711E-7</v>
      </c>
      <c r="Y1351" s="52">
        <f t="shared" si="896"/>
        <v>4179407.9489591015</v>
      </c>
      <c r="Z1351" s="38" t="str">
        <f t="shared" si="891"/>
        <v>S</v>
      </c>
      <c r="AA1351" s="38" t="str">
        <f t="shared" si="892"/>
        <v>S</v>
      </c>
      <c r="AB1351" s="38" t="str">
        <f t="shared" si="893"/>
        <v>U</v>
      </c>
      <c r="AC1351" s="50">
        <f t="shared" si="909"/>
        <v>550106.37444687448</v>
      </c>
      <c r="AD1351" s="50">
        <f t="shared" si="897"/>
        <v>4179560.2783230566</v>
      </c>
      <c r="AE1351" s="51">
        <f t="shared" si="898"/>
        <v>10</v>
      </c>
      <c r="AF1351" s="51" t="str">
        <f t="shared" si="899"/>
        <v>S</v>
      </c>
      <c r="AG1351" s="40">
        <f t="shared" si="900"/>
        <v>-122</v>
      </c>
      <c r="AH1351" s="41">
        <f t="shared" si="901"/>
        <v>-25</v>
      </c>
      <c r="AI1351" s="42">
        <f t="shared" si="902"/>
        <v>-52.072000000000003</v>
      </c>
      <c r="AJ1351" s="40">
        <f t="shared" si="903"/>
        <v>37</v>
      </c>
      <c r="AK1351" s="41">
        <f t="shared" si="904"/>
        <v>45</v>
      </c>
      <c r="AL1351" s="42">
        <f t="shared" si="905"/>
        <v>43.167999999999999</v>
      </c>
      <c r="AM1351" s="43" t="str">
        <f t="shared" si="906"/>
        <v>-37º -45' -43,168" S</v>
      </c>
      <c r="AN1351" s="43" t="str">
        <f t="shared" si="907"/>
        <v>122º 25' 52,072" W</v>
      </c>
      <c r="AO1351" s="43" t="str">
        <f t="shared" si="908"/>
        <v>10 S 550106 4179560</v>
      </c>
    </row>
    <row r="1352" spans="5:41" x14ac:dyDescent="0.25">
      <c r="E1352" s="53">
        <v>37.750841999999999</v>
      </c>
      <c r="F1352" s="53">
        <v>-122.41459</v>
      </c>
      <c r="G1352" s="52">
        <f t="shared" si="876"/>
        <v>-2.1365376479789253</v>
      </c>
      <c r="H1352" s="52">
        <f t="shared" si="877"/>
        <v>0.6588764883001611</v>
      </c>
      <c r="I1352" s="52">
        <f t="shared" si="878"/>
        <v>10</v>
      </c>
      <c r="J1352" s="52">
        <f t="shared" si="879"/>
        <v>-123</v>
      </c>
      <c r="K1352" s="52">
        <f t="shared" si="880"/>
        <v>1.021733197410013E-2</v>
      </c>
      <c r="L1352" s="52">
        <f t="shared" si="881"/>
        <v>8.0785053783037127E-3</v>
      </c>
      <c r="M1352" s="52">
        <f t="shared" si="882"/>
        <v>8.0786811256624378E-3</v>
      </c>
      <c r="N1352" s="52">
        <f t="shared" si="883"/>
        <v>2.5267967147413195E-5</v>
      </c>
      <c r="O1352" s="52">
        <f t="shared" si="894"/>
        <v>6383599.6901248563</v>
      </c>
      <c r="P1352" s="52">
        <f t="shared" si="895"/>
        <v>1.3749298654727797E-7</v>
      </c>
      <c r="Q1352" s="52">
        <f t="shared" si="884"/>
        <v>0.96815499896491997</v>
      </c>
      <c r="R1352" s="52">
        <f t="shared" si="885"/>
        <v>0.6052670512100452</v>
      </c>
      <c r="S1352" s="52">
        <f t="shared" si="886"/>
        <v>1.1429539877826211</v>
      </c>
      <c r="T1352" s="52">
        <f t="shared" si="887"/>
        <v>1.0085322536394772</v>
      </c>
      <c r="U1352" s="52">
        <f t="shared" si="888"/>
        <v>1.8070198552173347</v>
      </c>
      <c r="V1352" s="52">
        <f t="shared" si="910"/>
        <v>5.0546225567071803E-3</v>
      </c>
      <c r="W1352" s="52">
        <f t="shared" si="889"/>
        <v>4.2582015317955055E-5</v>
      </c>
      <c r="X1352" s="52">
        <f t="shared" si="890"/>
        <v>1.6740578955036711E-7</v>
      </c>
      <c r="Y1352" s="52">
        <f t="shared" si="896"/>
        <v>4178170.9955546134</v>
      </c>
      <c r="Z1352" s="38" t="str">
        <f t="shared" si="891"/>
        <v>S</v>
      </c>
      <c r="AA1352" s="38" t="str">
        <f t="shared" si="892"/>
        <v>S</v>
      </c>
      <c r="AB1352" s="38" t="str">
        <f t="shared" si="893"/>
        <v>U</v>
      </c>
      <c r="AC1352" s="50">
        <f t="shared" si="909"/>
        <v>551571.06869394961</v>
      </c>
      <c r="AD1352" s="50">
        <f t="shared" si="897"/>
        <v>4178332.2961640432</v>
      </c>
      <c r="AE1352" s="51">
        <f t="shared" si="898"/>
        <v>10</v>
      </c>
      <c r="AF1352" s="51" t="str">
        <f t="shared" si="899"/>
        <v>S</v>
      </c>
      <c r="AG1352" s="40">
        <f t="shared" si="900"/>
        <v>-122</v>
      </c>
      <c r="AH1352" s="41">
        <f t="shared" si="901"/>
        <v>-24</v>
      </c>
      <c r="AI1352" s="42">
        <f t="shared" si="902"/>
        <v>-52.524000000000001</v>
      </c>
      <c r="AJ1352" s="40">
        <f t="shared" si="903"/>
        <v>37</v>
      </c>
      <c r="AK1352" s="41">
        <f t="shared" si="904"/>
        <v>45</v>
      </c>
      <c r="AL1352" s="42">
        <f t="shared" si="905"/>
        <v>3.0310000000000001</v>
      </c>
      <c r="AM1352" s="43" t="str">
        <f t="shared" si="906"/>
        <v>-37º -45' -3,031" S</v>
      </c>
      <c r="AN1352" s="43" t="str">
        <f t="shared" si="907"/>
        <v>122º 24' 52,524" W</v>
      </c>
      <c r="AO1352" s="43" t="str">
        <f t="shared" si="908"/>
        <v>10 S 551571 4178332</v>
      </c>
    </row>
    <row r="1353" spans="5:41" x14ac:dyDescent="0.25">
      <c r="E1353" s="53">
        <v>37.797775000000001</v>
      </c>
      <c r="F1353" s="53">
        <v>-122.40637700000001</v>
      </c>
      <c r="G1353" s="52">
        <f t="shared" si="876"/>
        <v>-2.1363943040874589</v>
      </c>
      <c r="H1353" s="52">
        <f t="shared" si="877"/>
        <v>0.65969562367799972</v>
      </c>
      <c r="I1353" s="52">
        <f t="shared" si="878"/>
        <v>10</v>
      </c>
      <c r="J1353" s="52">
        <f t="shared" si="879"/>
        <v>-123</v>
      </c>
      <c r="K1353" s="52">
        <f t="shared" si="880"/>
        <v>1.0360675865566549E-2</v>
      </c>
      <c r="L1353" s="52">
        <f t="shared" si="881"/>
        <v>8.1866400931671184E-3</v>
      </c>
      <c r="M1353" s="52">
        <f t="shared" si="882"/>
        <v>8.1868229929981089E-3</v>
      </c>
      <c r="N1353" s="52">
        <f t="shared" si="883"/>
        <v>2.5992922048634348E-5</v>
      </c>
      <c r="O1353" s="52">
        <f t="shared" si="894"/>
        <v>6383616.6816050727</v>
      </c>
      <c r="P1353" s="52">
        <f t="shared" si="895"/>
        <v>1.4101945602413201E-7</v>
      </c>
      <c r="Q1353" s="52">
        <f t="shared" si="884"/>
        <v>0.9685638431721173</v>
      </c>
      <c r="R1353" s="52">
        <f t="shared" si="885"/>
        <v>0.60475436878027</v>
      </c>
      <c r="S1353" s="52">
        <f t="shared" si="886"/>
        <v>1.1439775452640584</v>
      </c>
      <c r="T1353" s="52">
        <f t="shared" si="887"/>
        <v>1.0091717511431113</v>
      </c>
      <c r="U1353" s="52">
        <f t="shared" si="888"/>
        <v>1.8078189449011157</v>
      </c>
      <c r="V1353" s="52">
        <f t="shared" si="910"/>
        <v>5.0546225567071803E-3</v>
      </c>
      <c r="W1353" s="52">
        <f t="shared" si="889"/>
        <v>4.2582015317955055E-5</v>
      </c>
      <c r="X1353" s="52">
        <f t="shared" si="890"/>
        <v>1.6740578955036711E-7</v>
      </c>
      <c r="Y1353" s="52">
        <f t="shared" si="896"/>
        <v>4183378.1092735026</v>
      </c>
      <c r="Z1353" s="38" t="str">
        <f t="shared" si="891"/>
        <v>S</v>
      </c>
      <c r="AA1353" s="38" t="str">
        <f t="shared" si="892"/>
        <v>S</v>
      </c>
      <c r="AB1353" s="38" t="str">
        <f t="shared" si="893"/>
        <v>U</v>
      </c>
      <c r="AC1353" s="50">
        <f t="shared" si="909"/>
        <v>552261.54228408204</v>
      </c>
      <c r="AD1353" s="50">
        <f t="shared" si="897"/>
        <v>4183544.0381476949</v>
      </c>
      <c r="AE1353" s="51">
        <f t="shared" si="898"/>
        <v>10</v>
      </c>
      <c r="AF1353" s="51" t="str">
        <f t="shared" si="899"/>
        <v>S</v>
      </c>
      <c r="AG1353" s="40">
        <f t="shared" si="900"/>
        <v>-122</v>
      </c>
      <c r="AH1353" s="41">
        <f t="shared" si="901"/>
        <v>-24</v>
      </c>
      <c r="AI1353" s="42">
        <f t="shared" si="902"/>
        <v>-22.957000000000001</v>
      </c>
      <c r="AJ1353" s="40">
        <f t="shared" si="903"/>
        <v>37</v>
      </c>
      <c r="AK1353" s="41">
        <f t="shared" si="904"/>
        <v>47</v>
      </c>
      <c r="AL1353" s="42">
        <f t="shared" si="905"/>
        <v>51.99</v>
      </c>
      <c r="AM1353" s="43" t="str">
        <f t="shared" si="906"/>
        <v>-37º -47' -51,99" S</v>
      </c>
      <c r="AN1353" s="43" t="str">
        <f t="shared" si="907"/>
        <v>122º 24' 22,957" W</v>
      </c>
      <c r="AO1353" s="43" t="str">
        <f t="shared" si="908"/>
        <v>10 S 552262 4183544</v>
      </c>
    </row>
    <row r="1354" spans="5:41" x14ac:dyDescent="0.25">
      <c r="E1354" s="53">
        <v>37.779922485352003</v>
      </c>
      <c r="F1354" s="53">
        <v>-122.41172790527</v>
      </c>
      <c r="G1354" s="52">
        <f t="shared" si="876"/>
        <v>-2.136487695002383</v>
      </c>
      <c r="H1354" s="52">
        <f t="shared" si="877"/>
        <v>0.65938403851763161</v>
      </c>
      <c r="I1354" s="52">
        <f t="shared" si="878"/>
        <v>10</v>
      </c>
      <c r="J1354" s="52">
        <f t="shared" si="879"/>
        <v>-123</v>
      </c>
      <c r="K1354" s="52">
        <f t="shared" si="880"/>
        <v>1.0267284950642441E-2</v>
      </c>
      <c r="L1354" s="52">
        <f t="shared" si="881"/>
        <v>8.1148087410641279E-3</v>
      </c>
      <c r="M1354" s="52">
        <f t="shared" si="882"/>
        <v>8.114986868480811E-3</v>
      </c>
      <c r="N1354" s="52">
        <f t="shared" si="883"/>
        <v>2.5522333288230392E-5</v>
      </c>
      <c r="O1354" s="52">
        <f t="shared" si="894"/>
        <v>6383610.2174739186</v>
      </c>
      <c r="P1354" s="52">
        <f t="shared" si="895"/>
        <v>1.3862249834659872E-7</v>
      </c>
      <c r="Q1354" s="52">
        <f t="shared" si="884"/>
        <v>0.96840863207993688</v>
      </c>
      <c r="R1354" s="52">
        <f t="shared" si="885"/>
        <v>0.6049496904319942</v>
      </c>
      <c r="S1354" s="52">
        <f t="shared" si="886"/>
        <v>1.1435883545576</v>
      </c>
      <c r="T1354" s="52">
        <f t="shared" si="887"/>
        <v>1.0089286885261985</v>
      </c>
      <c r="U1354" s="52">
        <f t="shared" si="888"/>
        <v>1.8075153434229225</v>
      </c>
      <c r="V1354" s="52">
        <f t="shared" si="910"/>
        <v>5.0546225567071803E-3</v>
      </c>
      <c r="W1354" s="52">
        <f t="shared" si="889"/>
        <v>4.2582015317955055E-5</v>
      </c>
      <c r="X1354" s="52">
        <f t="shared" si="890"/>
        <v>1.6740578955036711E-7</v>
      </c>
      <c r="Y1354" s="52">
        <f t="shared" si="896"/>
        <v>4181397.4069123287</v>
      </c>
      <c r="Z1354" s="38" t="str">
        <f t="shared" si="891"/>
        <v>S</v>
      </c>
      <c r="AA1354" s="38" t="str">
        <f t="shared" si="892"/>
        <v>S</v>
      </c>
      <c r="AB1354" s="38" t="str">
        <f t="shared" si="893"/>
        <v>U</v>
      </c>
      <c r="AC1354" s="50">
        <f t="shared" si="909"/>
        <v>551802.91548198392</v>
      </c>
      <c r="AD1354" s="50">
        <f t="shared" si="897"/>
        <v>4181560.331562466</v>
      </c>
      <c r="AE1354" s="51">
        <f t="shared" si="898"/>
        <v>10</v>
      </c>
      <c r="AF1354" s="51" t="str">
        <f t="shared" si="899"/>
        <v>S</v>
      </c>
      <c r="AG1354" s="40">
        <f t="shared" si="900"/>
        <v>-122</v>
      </c>
      <c r="AH1354" s="41">
        <f t="shared" si="901"/>
        <v>-24</v>
      </c>
      <c r="AI1354" s="42">
        <f t="shared" si="902"/>
        <v>-42.22</v>
      </c>
      <c r="AJ1354" s="40">
        <f t="shared" si="903"/>
        <v>37</v>
      </c>
      <c r="AK1354" s="41">
        <f t="shared" si="904"/>
        <v>46</v>
      </c>
      <c r="AL1354" s="42">
        <f t="shared" si="905"/>
        <v>47.720999999999997</v>
      </c>
      <c r="AM1354" s="43" t="str">
        <f t="shared" si="906"/>
        <v>-37º -46' -47,721" S</v>
      </c>
      <c r="AN1354" s="43" t="str">
        <f t="shared" si="907"/>
        <v>122º 24' 42,22" W</v>
      </c>
      <c r="AO1354" s="43" t="str">
        <f t="shared" si="908"/>
        <v>10 S 551803 4181560</v>
      </c>
    </row>
    <row r="1355" spans="5:41" x14ac:dyDescent="0.25">
      <c r="E1355" s="53">
        <v>37.776918999999999</v>
      </c>
      <c r="F1355" s="53">
        <v>-122.473209</v>
      </c>
      <c r="G1355" s="52">
        <f t="shared" si="876"/>
        <v>-2.137560742533152</v>
      </c>
      <c r="H1355" s="52">
        <f t="shared" si="877"/>
        <v>0.65933161780920368</v>
      </c>
      <c r="I1355" s="52">
        <f t="shared" si="878"/>
        <v>10</v>
      </c>
      <c r="J1355" s="52">
        <f t="shared" si="879"/>
        <v>-123</v>
      </c>
      <c r="K1355" s="52">
        <f t="shared" si="880"/>
        <v>9.1942374198734633E-3</v>
      </c>
      <c r="L1355" s="52">
        <f t="shared" si="881"/>
        <v>7.2670398924788325E-3</v>
      </c>
      <c r="M1355" s="52">
        <f t="shared" si="882"/>
        <v>7.2671678203400309E-3</v>
      </c>
      <c r="N1355" s="52">
        <f t="shared" si="883"/>
        <v>2.0465707852190818E-5</v>
      </c>
      <c r="O1355" s="52">
        <f t="shared" si="894"/>
        <v>6383609.1300601438</v>
      </c>
      <c r="P1355" s="52">
        <f t="shared" si="895"/>
        <v>1.1117925220931304E-7</v>
      </c>
      <c r="Q1355" s="52">
        <f t="shared" si="884"/>
        <v>0.96838248259564119</v>
      </c>
      <c r="R1355" s="52">
        <f t="shared" si="885"/>
        <v>0.60498251420924931</v>
      </c>
      <c r="S1355" s="52">
        <f t="shared" si="886"/>
        <v>1.1435228591070243</v>
      </c>
      <c r="T1355" s="52">
        <f t="shared" si="887"/>
        <v>1.0088877728825805</v>
      </c>
      <c r="U1355" s="52">
        <f t="shared" si="888"/>
        <v>1.8074642226235726</v>
      </c>
      <c r="V1355" s="52">
        <f t="shared" si="910"/>
        <v>5.0546225567071803E-3</v>
      </c>
      <c r="W1355" s="52">
        <f t="shared" si="889"/>
        <v>4.2582015317955055E-5</v>
      </c>
      <c r="X1355" s="52">
        <f t="shared" si="890"/>
        <v>1.6740578955036711E-7</v>
      </c>
      <c r="Y1355" s="52">
        <f t="shared" si="896"/>
        <v>4181064.176547315</v>
      </c>
      <c r="Z1355" s="38" t="str">
        <f t="shared" si="891"/>
        <v>S</v>
      </c>
      <c r="AA1355" s="38" t="str">
        <f t="shared" si="892"/>
        <v>S</v>
      </c>
      <c r="AB1355" s="38" t="str">
        <f t="shared" si="893"/>
        <v>U</v>
      </c>
      <c r="AC1355" s="50">
        <f t="shared" si="909"/>
        <v>546390.7605668318</v>
      </c>
      <c r="AD1355" s="50">
        <f t="shared" si="897"/>
        <v>4181194.8216413385</v>
      </c>
      <c r="AE1355" s="51">
        <f t="shared" si="898"/>
        <v>10</v>
      </c>
      <c r="AF1355" s="51" t="str">
        <f t="shared" si="899"/>
        <v>S</v>
      </c>
      <c r="AG1355" s="40">
        <f t="shared" si="900"/>
        <v>-122</v>
      </c>
      <c r="AH1355" s="41">
        <f t="shared" si="901"/>
        <v>-28</v>
      </c>
      <c r="AI1355" s="42">
        <f t="shared" si="902"/>
        <v>-23.552</v>
      </c>
      <c r="AJ1355" s="40">
        <f t="shared" si="903"/>
        <v>37</v>
      </c>
      <c r="AK1355" s="41">
        <f t="shared" si="904"/>
        <v>46</v>
      </c>
      <c r="AL1355" s="42">
        <f t="shared" si="905"/>
        <v>36.908000000000001</v>
      </c>
      <c r="AM1355" s="43" t="str">
        <f t="shared" si="906"/>
        <v>-37º -46' -36,908" S</v>
      </c>
      <c r="AN1355" s="43" t="str">
        <f t="shared" si="907"/>
        <v>122º 28' 23,552" W</v>
      </c>
      <c r="AO1355" s="43" t="str">
        <f t="shared" si="908"/>
        <v>10 S 546391 4181195</v>
      </c>
    </row>
    <row r="1356" spans="5:41" x14ac:dyDescent="0.25">
      <c r="E1356" s="53">
        <v>37.632505999999999</v>
      </c>
      <c r="F1356" s="53">
        <v>-122.40039</v>
      </c>
      <c r="G1356" s="52">
        <f t="shared" si="876"/>
        <v>-2.1362898112251423</v>
      </c>
      <c r="H1356" s="52">
        <f t="shared" si="877"/>
        <v>0.65681113547652115</v>
      </c>
      <c r="I1356" s="52">
        <f t="shared" si="878"/>
        <v>10</v>
      </c>
      <c r="J1356" s="52">
        <f t="shared" si="879"/>
        <v>-123</v>
      </c>
      <c r="K1356" s="52">
        <f t="shared" si="880"/>
        <v>1.0465168727883167E-2</v>
      </c>
      <c r="L1356" s="52">
        <f t="shared" si="881"/>
        <v>8.2876695863154382E-3</v>
      </c>
      <c r="M1356" s="52">
        <f t="shared" si="882"/>
        <v>8.2878593416213283E-3</v>
      </c>
      <c r="N1356" s="52">
        <f t="shared" si="883"/>
        <v>2.648015224182565E-5</v>
      </c>
      <c r="O1356" s="52">
        <f t="shared" si="894"/>
        <v>6383556.8807730265</v>
      </c>
      <c r="P1356" s="52">
        <f t="shared" si="895"/>
        <v>1.4516785416177953E-7</v>
      </c>
      <c r="Q1356" s="52">
        <f t="shared" si="884"/>
        <v>0.96711261367787282</v>
      </c>
      <c r="R1356" s="52">
        <f t="shared" si="885"/>
        <v>0.60654815953030383</v>
      </c>
      <c r="S1356" s="52">
        <f t="shared" si="886"/>
        <v>1.1403674423154575</v>
      </c>
      <c r="T1356" s="52">
        <f t="shared" si="887"/>
        <v>1.0069126216191691</v>
      </c>
      <c r="U1356" s="52">
        <f t="shared" si="888"/>
        <v>1.8049915049399055</v>
      </c>
      <c r="V1356" s="52">
        <f t="shared" si="910"/>
        <v>5.0546225567071803E-3</v>
      </c>
      <c r="W1356" s="52">
        <f t="shared" si="889"/>
        <v>4.2582015317955055E-5</v>
      </c>
      <c r="X1356" s="52">
        <f t="shared" si="890"/>
        <v>1.6740578955036711E-7</v>
      </c>
      <c r="Y1356" s="52">
        <f t="shared" si="896"/>
        <v>4165042.0596342064</v>
      </c>
      <c r="Z1356" s="38" t="str">
        <f t="shared" si="891"/>
        <v>S</v>
      </c>
      <c r="AA1356" s="38" t="str">
        <f t="shared" si="892"/>
        <v>S</v>
      </c>
      <c r="AB1356" s="38" t="str">
        <f t="shared" si="893"/>
        <v>U</v>
      </c>
      <c r="AC1356" s="50">
        <f t="shared" si="909"/>
        <v>552906.02408717037</v>
      </c>
      <c r="AD1356" s="50">
        <f t="shared" si="897"/>
        <v>4165211.0972167924</v>
      </c>
      <c r="AE1356" s="51">
        <f t="shared" si="898"/>
        <v>10</v>
      </c>
      <c r="AF1356" s="51" t="str">
        <f t="shared" si="899"/>
        <v>S</v>
      </c>
      <c r="AG1356" s="40">
        <f t="shared" si="900"/>
        <v>-122</v>
      </c>
      <c r="AH1356" s="41">
        <f t="shared" si="901"/>
        <v>-24</v>
      </c>
      <c r="AI1356" s="42">
        <f t="shared" si="902"/>
        <v>-1.4039999999999999</v>
      </c>
      <c r="AJ1356" s="40">
        <f t="shared" si="903"/>
        <v>37</v>
      </c>
      <c r="AK1356" s="41">
        <f t="shared" si="904"/>
        <v>37</v>
      </c>
      <c r="AL1356" s="42">
        <f t="shared" si="905"/>
        <v>57.021999999999998</v>
      </c>
      <c r="AM1356" s="43" t="str">
        <f t="shared" si="906"/>
        <v>-37º -37' -57,022" S</v>
      </c>
      <c r="AN1356" s="43" t="str">
        <f t="shared" si="907"/>
        <v>122º 24' 1,404" W</v>
      </c>
      <c r="AO1356" s="43" t="str">
        <f t="shared" si="908"/>
        <v>10 S 552906 4165211</v>
      </c>
    </row>
    <row r="1357" spans="5:41" x14ac:dyDescent="0.25">
      <c r="E1357" s="53">
        <v>37.678465000000003</v>
      </c>
      <c r="F1357" s="53">
        <v>-122.47107099999999</v>
      </c>
      <c r="G1357" s="52">
        <f t="shared" si="876"/>
        <v>-2.1375234273937442</v>
      </c>
      <c r="H1357" s="52">
        <f t="shared" si="877"/>
        <v>0.65761327134744529</v>
      </c>
      <c r="I1357" s="52">
        <f t="shared" si="878"/>
        <v>10</v>
      </c>
      <c r="J1357" s="52">
        <f t="shared" si="879"/>
        <v>-123</v>
      </c>
      <c r="K1357" s="52">
        <f t="shared" si="880"/>
        <v>9.2315525592812087E-3</v>
      </c>
      <c r="L1357" s="52">
        <f t="shared" si="881"/>
        <v>7.3062391789809897E-3</v>
      </c>
      <c r="M1357" s="52">
        <f t="shared" si="882"/>
        <v>7.3063691882485158E-3</v>
      </c>
      <c r="N1357" s="52">
        <f t="shared" si="883"/>
        <v>2.0613782883538434E-5</v>
      </c>
      <c r="O1357" s="52">
        <f t="shared" si="894"/>
        <v>6383573.5013648942</v>
      </c>
      <c r="P1357" s="52">
        <f t="shared" si="895"/>
        <v>1.1268116092998418E-7</v>
      </c>
      <c r="Q1357" s="52">
        <f t="shared" si="884"/>
        <v>0.96751941319537582</v>
      </c>
      <c r="R1357" s="52">
        <f t="shared" si="885"/>
        <v>0.60605257699219262</v>
      </c>
      <c r="S1357" s="52">
        <f t="shared" si="886"/>
        <v>1.1413729779451331</v>
      </c>
      <c r="T1357" s="52">
        <f t="shared" si="887"/>
        <v>1.007542877706898</v>
      </c>
      <c r="U1357" s="52">
        <f t="shared" si="888"/>
        <v>1.8057815769674381</v>
      </c>
      <c r="V1357" s="52">
        <f t="shared" si="910"/>
        <v>5.0546225567071803E-3</v>
      </c>
      <c r="W1357" s="52">
        <f t="shared" si="889"/>
        <v>4.2582015317955055E-5</v>
      </c>
      <c r="X1357" s="52">
        <f t="shared" si="890"/>
        <v>1.6740578955036711E-7</v>
      </c>
      <c r="Y1357" s="52">
        <f t="shared" si="896"/>
        <v>4170141.0071544982</v>
      </c>
      <c r="Z1357" s="38" t="str">
        <f t="shared" si="891"/>
        <v>S</v>
      </c>
      <c r="AA1357" s="38" t="str">
        <f t="shared" si="892"/>
        <v>S</v>
      </c>
      <c r="AB1357" s="38" t="str">
        <f t="shared" si="893"/>
        <v>U</v>
      </c>
      <c r="AC1357" s="50">
        <f t="shared" si="909"/>
        <v>546640.74649313663</v>
      </c>
      <c r="AD1357" s="50">
        <f t="shared" si="897"/>
        <v>4170272.5967675042</v>
      </c>
      <c r="AE1357" s="51">
        <f t="shared" si="898"/>
        <v>10</v>
      </c>
      <c r="AF1357" s="51" t="str">
        <f t="shared" si="899"/>
        <v>S</v>
      </c>
      <c r="AG1357" s="40">
        <f t="shared" si="900"/>
        <v>-122</v>
      </c>
      <c r="AH1357" s="41">
        <f t="shared" si="901"/>
        <v>-28</v>
      </c>
      <c r="AI1357" s="42">
        <f t="shared" si="902"/>
        <v>-15.856</v>
      </c>
      <c r="AJ1357" s="40">
        <f t="shared" si="903"/>
        <v>37</v>
      </c>
      <c r="AK1357" s="41">
        <f t="shared" si="904"/>
        <v>40</v>
      </c>
      <c r="AL1357" s="42">
        <f t="shared" si="905"/>
        <v>42.473999999999997</v>
      </c>
      <c r="AM1357" s="43" t="str">
        <f t="shared" si="906"/>
        <v>-37º -40' -42,474" S</v>
      </c>
      <c r="AN1357" s="43" t="str">
        <f t="shared" si="907"/>
        <v>122º 28' 15,856" W</v>
      </c>
      <c r="AO1357" s="43" t="str">
        <f t="shared" si="908"/>
        <v>10 S 546641 4170273</v>
      </c>
    </row>
    <row r="1358" spans="5:41" x14ac:dyDescent="0.25">
      <c r="E1358" s="53">
        <v>37.703997999999999</v>
      </c>
      <c r="F1358" s="53">
        <v>-122.39450100000001</v>
      </c>
      <c r="G1358" s="52">
        <f t="shared" si="876"/>
        <v>-2.1361870287854923</v>
      </c>
      <c r="H1358" s="52">
        <f t="shared" si="877"/>
        <v>0.65805890626535701</v>
      </c>
      <c r="I1358" s="52">
        <f t="shared" si="878"/>
        <v>10</v>
      </c>
      <c r="J1358" s="52">
        <f t="shared" si="879"/>
        <v>-123</v>
      </c>
      <c r="K1358" s="52">
        <f t="shared" si="880"/>
        <v>1.0567951167533174E-2</v>
      </c>
      <c r="L1358" s="52">
        <f t="shared" si="881"/>
        <v>8.3610050600660228E-3</v>
      </c>
      <c r="M1358" s="52">
        <f t="shared" si="882"/>
        <v>8.3611998975086869E-3</v>
      </c>
      <c r="N1358" s="52">
        <f t="shared" si="883"/>
        <v>2.7020500083296817E-5</v>
      </c>
      <c r="O1358" s="52">
        <f t="shared" si="894"/>
        <v>6383582.7381773004</v>
      </c>
      <c r="P1358" s="52">
        <f t="shared" si="895"/>
        <v>1.4746407457281342E-7</v>
      </c>
      <c r="Q1358" s="52">
        <f t="shared" si="884"/>
        <v>0.96774433898249035</v>
      </c>
      <c r="R1358" s="52">
        <f t="shared" si="885"/>
        <v>0.60577616853921779</v>
      </c>
      <c r="S1358" s="52">
        <f t="shared" si="886"/>
        <v>1.1419310757566021</v>
      </c>
      <c r="T1358" s="52">
        <f t="shared" si="887"/>
        <v>1.007892348952256</v>
      </c>
      <c r="U1358" s="52">
        <f t="shared" si="888"/>
        <v>1.806219242744471</v>
      </c>
      <c r="V1358" s="52">
        <f t="shared" si="910"/>
        <v>5.0546225567071803E-3</v>
      </c>
      <c r="W1358" s="52">
        <f t="shared" si="889"/>
        <v>4.2582015317955055E-5</v>
      </c>
      <c r="X1358" s="52">
        <f t="shared" si="890"/>
        <v>1.6740578955036711E-7</v>
      </c>
      <c r="Y1358" s="52">
        <f t="shared" si="896"/>
        <v>4172973.7976437784</v>
      </c>
      <c r="Z1358" s="38" t="str">
        <f t="shared" si="891"/>
        <v>S</v>
      </c>
      <c r="AA1358" s="38" t="str">
        <f t="shared" si="892"/>
        <v>S</v>
      </c>
      <c r="AB1358" s="38" t="str">
        <f t="shared" si="893"/>
        <v>U</v>
      </c>
      <c r="AC1358" s="50">
        <f t="shared" si="909"/>
        <v>553374.41395978897</v>
      </c>
      <c r="AD1358" s="50">
        <f t="shared" si="897"/>
        <v>4173146.2852671226</v>
      </c>
      <c r="AE1358" s="51">
        <f t="shared" si="898"/>
        <v>10</v>
      </c>
      <c r="AF1358" s="51" t="str">
        <f t="shared" si="899"/>
        <v>S</v>
      </c>
      <c r="AG1358" s="40">
        <f t="shared" si="900"/>
        <v>-122</v>
      </c>
      <c r="AH1358" s="41">
        <f t="shared" si="901"/>
        <v>-23</v>
      </c>
      <c r="AI1358" s="42">
        <f t="shared" si="902"/>
        <v>-40.204000000000001</v>
      </c>
      <c r="AJ1358" s="40">
        <f t="shared" si="903"/>
        <v>37</v>
      </c>
      <c r="AK1358" s="41">
        <f t="shared" si="904"/>
        <v>42</v>
      </c>
      <c r="AL1358" s="42">
        <f t="shared" si="905"/>
        <v>14.393000000000001</v>
      </c>
      <c r="AM1358" s="43" t="str">
        <f t="shared" si="906"/>
        <v>-37º -42' -14,393" S</v>
      </c>
      <c r="AN1358" s="43" t="str">
        <f t="shared" si="907"/>
        <v>122º 23' 40,204" W</v>
      </c>
      <c r="AO1358" s="43" t="str">
        <f t="shared" si="908"/>
        <v>10 S 553374 4173146</v>
      </c>
    </row>
    <row r="1359" spans="5:41" x14ac:dyDescent="0.25">
      <c r="E1359" s="53">
        <v>37.712598</v>
      </c>
      <c r="F1359" s="53">
        <v>-122.396648</v>
      </c>
      <c r="G1359" s="52">
        <f t="shared" si="876"/>
        <v>-2.1362245010045324</v>
      </c>
      <c r="H1359" s="52">
        <f t="shared" si="877"/>
        <v>0.65820900458102849</v>
      </c>
      <c r="I1359" s="52">
        <f t="shared" si="878"/>
        <v>10</v>
      </c>
      <c r="J1359" s="52">
        <f t="shared" si="879"/>
        <v>-123</v>
      </c>
      <c r="K1359" s="52">
        <f t="shared" si="880"/>
        <v>1.0530478948493016E-2</v>
      </c>
      <c r="L1359" s="52">
        <f t="shared" si="881"/>
        <v>8.3303926599807929E-3</v>
      </c>
      <c r="M1359" s="52">
        <f t="shared" si="882"/>
        <v>8.3305853650976949E-3</v>
      </c>
      <c r="N1359" s="52">
        <f t="shared" si="883"/>
        <v>2.6831309724251184E-5</v>
      </c>
      <c r="O1359" s="52">
        <f t="shared" si="894"/>
        <v>6383585.8498033388</v>
      </c>
      <c r="P1359" s="52">
        <f t="shared" si="895"/>
        <v>1.4635220168016166E-7</v>
      </c>
      <c r="Q1359" s="52">
        <f t="shared" si="884"/>
        <v>0.96781992520563231</v>
      </c>
      <c r="R1359" s="52">
        <f t="shared" si="885"/>
        <v>0.60568289512017492</v>
      </c>
      <c r="S1359" s="52">
        <f t="shared" si="886"/>
        <v>1.1421189671838445</v>
      </c>
      <c r="T1359" s="52">
        <f t="shared" si="887"/>
        <v>1.0080099491679271</v>
      </c>
      <c r="U1359" s="52">
        <f t="shared" si="888"/>
        <v>1.8063664534074686</v>
      </c>
      <c r="V1359" s="52">
        <f t="shared" si="910"/>
        <v>5.0546225567071803E-3</v>
      </c>
      <c r="W1359" s="52">
        <f t="shared" si="889"/>
        <v>4.2582015317955055E-5</v>
      </c>
      <c r="X1359" s="52">
        <f t="shared" si="890"/>
        <v>1.6740578955036711E-7</v>
      </c>
      <c r="Y1359" s="52">
        <f t="shared" si="896"/>
        <v>4173927.9381246772</v>
      </c>
      <c r="Z1359" s="38" t="str">
        <f t="shared" si="891"/>
        <v>S</v>
      </c>
      <c r="AA1359" s="38" t="str">
        <f t="shared" si="892"/>
        <v>S</v>
      </c>
      <c r="AB1359" s="38" t="str">
        <f t="shared" si="893"/>
        <v>U</v>
      </c>
      <c r="AC1359" s="50">
        <f t="shared" si="909"/>
        <v>553179.00945150468</v>
      </c>
      <c r="AD1359" s="50">
        <f t="shared" si="897"/>
        <v>4174099.218118832</v>
      </c>
      <c r="AE1359" s="51">
        <f t="shared" si="898"/>
        <v>10</v>
      </c>
      <c r="AF1359" s="51" t="str">
        <f t="shared" si="899"/>
        <v>S</v>
      </c>
      <c r="AG1359" s="40">
        <f t="shared" si="900"/>
        <v>-122</v>
      </c>
      <c r="AH1359" s="41">
        <f t="shared" si="901"/>
        <v>-23</v>
      </c>
      <c r="AI1359" s="42">
        <f t="shared" si="902"/>
        <v>-47.933</v>
      </c>
      <c r="AJ1359" s="40">
        <f t="shared" si="903"/>
        <v>37</v>
      </c>
      <c r="AK1359" s="41">
        <f t="shared" si="904"/>
        <v>42</v>
      </c>
      <c r="AL1359" s="42">
        <f t="shared" si="905"/>
        <v>45.353000000000002</v>
      </c>
      <c r="AM1359" s="43" t="str">
        <f t="shared" si="906"/>
        <v>-37º -42' -45,353" S</v>
      </c>
      <c r="AN1359" s="43" t="str">
        <f t="shared" si="907"/>
        <v>122º 23' 47,933" W</v>
      </c>
      <c r="AO1359" s="43" t="str">
        <f t="shared" si="908"/>
        <v>10 S 553179 4174099</v>
      </c>
    </row>
    <row r="1360" spans="5:41" x14ac:dyDescent="0.25">
      <c r="E1360" s="53">
        <v>37.656066000000003</v>
      </c>
      <c r="F1360" s="53">
        <v>-122.394231</v>
      </c>
      <c r="G1360" s="52">
        <f t="shared" si="876"/>
        <v>-2.1361823163965119</v>
      </c>
      <c r="H1360" s="52">
        <f t="shared" si="877"/>
        <v>0.65722233504829108</v>
      </c>
      <c r="I1360" s="52">
        <f t="shared" si="878"/>
        <v>10</v>
      </c>
      <c r="J1360" s="52">
        <f t="shared" si="879"/>
        <v>-123</v>
      </c>
      <c r="K1360" s="52">
        <f t="shared" si="880"/>
        <v>1.057266355651354E-2</v>
      </c>
      <c r="L1360" s="52">
        <f t="shared" si="881"/>
        <v>8.3701394894285779E-3</v>
      </c>
      <c r="M1360" s="52">
        <f t="shared" si="882"/>
        <v>8.3703349661689835E-3</v>
      </c>
      <c r="N1360" s="52">
        <f t="shared" si="883"/>
        <v>2.7032787182301732E-5</v>
      </c>
      <c r="O1360" s="52">
        <f t="shared" si="894"/>
        <v>6383565.400111367</v>
      </c>
      <c r="P1360" s="52">
        <f t="shared" si="895"/>
        <v>1.4797757188507892E-7</v>
      </c>
      <c r="Q1360" s="52">
        <f t="shared" si="884"/>
        <v>0.96732146264760166</v>
      </c>
      <c r="R1360" s="52">
        <f t="shared" si="885"/>
        <v>0.60629442186222449</v>
      </c>
      <c r="S1360" s="52">
        <f t="shared" si="886"/>
        <v>1.1408830663720919</v>
      </c>
      <c r="T1360" s="52">
        <f t="shared" si="887"/>
        <v>1.0072359052446251</v>
      </c>
      <c r="U1360" s="52">
        <f t="shared" si="888"/>
        <v>1.805396886747243</v>
      </c>
      <c r="V1360" s="52">
        <f t="shared" si="910"/>
        <v>5.0546225567071803E-3</v>
      </c>
      <c r="W1360" s="52">
        <f t="shared" si="889"/>
        <v>4.2582015317955055E-5</v>
      </c>
      <c r="X1360" s="52">
        <f t="shared" si="890"/>
        <v>1.6740578955036711E-7</v>
      </c>
      <c r="Y1360" s="52">
        <f t="shared" si="896"/>
        <v>4167655.9323233105</v>
      </c>
      <c r="Z1360" s="38" t="str">
        <f t="shared" si="891"/>
        <v>S</v>
      </c>
      <c r="AA1360" s="38" t="str">
        <f t="shared" si="892"/>
        <v>S</v>
      </c>
      <c r="AB1360" s="38" t="str">
        <f t="shared" si="893"/>
        <v>U</v>
      </c>
      <c r="AC1360" s="50">
        <f t="shared" si="909"/>
        <v>553432.58331298654</v>
      </c>
      <c r="AD1360" s="50">
        <f t="shared" si="897"/>
        <v>4167828.4979137718</v>
      </c>
      <c r="AE1360" s="51">
        <f t="shared" si="898"/>
        <v>10</v>
      </c>
      <c r="AF1360" s="51" t="str">
        <f t="shared" si="899"/>
        <v>S</v>
      </c>
      <c r="AG1360" s="40">
        <f t="shared" si="900"/>
        <v>-122</v>
      </c>
      <c r="AH1360" s="41">
        <f t="shared" si="901"/>
        <v>-23</v>
      </c>
      <c r="AI1360" s="42">
        <f t="shared" si="902"/>
        <v>-39.231999999999999</v>
      </c>
      <c r="AJ1360" s="40">
        <f t="shared" si="903"/>
        <v>37</v>
      </c>
      <c r="AK1360" s="41">
        <f t="shared" si="904"/>
        <v>39</v>
      </c>
      <c r="AL1360" s="42">
        <f t="shared" si="905"/>
        <v>21.838000000000001</v>
      </c>
      <c r="AM1360" s="43" t="str">
        <f t="shared" si="906"/>
        <v>-37º -39' -21,838" S</v>
      </c>
      <c r="AN1360" s="43" t="str">
        <f t="shared" si="907"/>
        <v>122º 23' 39,232" W</v>
      </c>
      <c r="AO1360" s="43" t="str">
        <f t="shared" si="908"/>
        <v>10 S 553433 4167828</v>
      </c>
    </row>
    <row r="1361" spans="5:41" x14ac:dyDescent="0.25">
      <c r="E1361" s="53">
        <v>37.636305</v>
      </c>
      <c r="F1361" s="53">
        <v>-122.458203</v>
      </c>
      <c r="G1361" s="52">
        <f t="shared" si="876"/>
        <v>-2.1372988384255973</v>
      </c>
      <c r="H1361" s="52">
        <f t="shared" si="877"/>
        <v>0.65687744053480446</v>
      </c>
      <c r="I1361" s="52">
        <f t="shared" si="878"/>
        <v>10</v>
      </c>
      <c r="J1361" s="52">
        <f t="shared" si="879"/>
        <v>-123</v>
      </c>
      <c r="K1361" s="52">
        <f t="shared" si="880"/>
        <v>9.4561415274281302E-3</v>
      </c>
      <c r="L1361" s="52">
        <f t="shared" si="881"/>
        <v>7.4882340237241779E-3</v>
      </c>
      <c r="M1361" s="52">
        <f t="shared" si="882"/>
        <v>7.4883739926348957E-3</v>
      </c>
      <c r="N1361" s="52">
        <f t="shared" si="883"/>
        <v>2.1620665928145932E-5</v>
      </c>
      <c r="O1361" s="52">
        <f t="shared" si="894"/>
        <v>6383558.2543715062</v>
      </c>
      <c r="P1361" s="52">
        <f t="shared" si="895"/>
        <v>1.1849945676707328E-7</v>
      </c>
      <c r="Q1361" s="52">
        <f t="shared" si="884"/>
        <v>0.96714633436706166</v>
      </c>
      <c r="R1361" s="52">
        <f t="shared" si="885"/>
        <v>0.60650728946335331</v>
      </c>
      <c r="S1361" s="52">
        <f t="shared" si="886"/>
        <v>1.1404506077183352</v>
      </c>
      <c r="T1361" s="52">
        <f t="shared" si="887"/>
        <v>1.0069647781545896</v>
      </c>
      <c r="U1361" s="52">
        <f t="shared" si="888"/>
        <v>1.8050569240708256</v>
      </c>
      <c r="V1361" s="52">
        <f t="shared" si="910"/>
        <v>5.0546225567071803E-3</v>
      </c>
      <c r="W1361" s="52">
        <f t="shared" si="889"/>
        <v>4.2582015317955055E-5</v>
      </c>
      <c r="X1361" s="52">
        <f t="shared" si="890"/>
        <v>1.6740578955036711E-7</v>
      </c>
      <c r="Y1361" s="52">
        <f t="shared" si="896"/>
        <v>4165463.5403503794</v>
      </c>
      <c r="Z1361" s="38" t="str">
        <f t="shared" si="891"/>
        <v>S</v>
      </c>
      <c r="AA1361" s="38" t="str">
        <f t="shared" si="892"/>
        <v>S</v>
      </c>
      <c r="AB1361" s="38" t="str">
        <f t="shared" si="893"/>
        <v>U</v>
      </c>
      <c r="AC1361" s="50">
        <f t="shared" si="909"/>
        <v>547802.47350069438</v>
      </c>
      <c r="AD1361" s="50">
        <f t="shared" si="897"/>
        <v>4165601.5571471849</v>
      </c>
      <c r="AE1361" s="51">
        <f t="shared" si="898"/>
        <v>10</v>
      </c>
      <c r="AF1361" s="51" t="str">
        <f t="shared" si="899"/>
        <v>S</v>
      </c>
      <c r="AG1361" s="40">
        <f t="shared" si="900"/>
        <v>-122</v>
      </c>
      <c r="AH1361" s="41">
        <f t="shared" si="901"/>
        <v>-27</v>
      </c>
      <c r="AI1361" s="42">
        <f t="shared" si="902"/>
        <v>-29.530999999999999</v>
      </c>
      <c r="AJ1361" s="40">
        <f t="shared" si="903"/>
        <v>37</v>
      </c>
      <c r="AK1361" s="41">
        <f t="shared" si="904"/>
        <v>38</v>
      </c>
      <c r="AL1361" s="42">
        <f t="shared" si="905"/>
        <v>10.698</v>
      </c>
      <c r="AM1361" s="43" t="str">
        <f t="shared" si="906"/>
        <v>-37º -38' -10,698" S</v>
      </c>
      <c r="AN1361" s="43" t="str">
        <f t="shared" si="907"/>
        <v>122º 27' 29,531" W</v>
      </c>
      <c r="AO1361" s="43" t="str">
        <f t="shared" si="908"/>
        <v>10 S 547802 4165602</v>
      </c>
    </row>
    <row r="1362" spans="5:41" x14ac:dyDescent="0.25">
      <c r="E1362" s="53">
        <v>37.701954000000001</v>
      </c>
      <c r="F1362" s="53">
        <v>-122.394959</v>
      </c>
      <c r="G1362" s="52">
        <f t="shared" si="876"/>
        <v>-2.136195022393466</v>
      </c>
      <c r="H1362" s="52">
        <f t="shared" si="877"/>
        <v>0.65802323173544619</v>
      </c>
      <c r="I1362" s="52">
        <f t="shared" si="878"/>
        <v>10</v>
      </c>
      <c r="J1362" s="52">
        <f t="shared" si="879"/>
        <v>-123</v>
      </c>
      <c r="K1362" s="52">
        <f t="shared" si="880"/>
        <v>1.0559957559559408E-2</v>
      </c>
      <c r="L1362" s="52">
        <f t="shared" si="881"/>
        <v>8.3549114099225642E-3</v>
      </c>
      <c r="M1362" s="52">
        <f t="shared" si="882"/>
        <v>8.3551058216607878E-3</v>
      </c>
      <c r="N1362" s="52">
        <f t="shared" si="883"/>
        <v>2.6979136686700045E-5</v>
      </c>
      <c r="O1362" s="52">
        <f t="shared" si="894"/>
        <v>6383581.9986598147</v>
      </c>
      <c r="P1362" s="52">
        <f t="shared" si="895"/>
        <v>1.4725731511409469E-7</v>
      </c>
      <c r="Q1362" s="52">
        <f t="shared" si="884"/>
        <v>0.9677263612434176</v>
      </c>
      <c r="R1362" s="52">
        <f t="shared" si="885"/>
        <v>0.60579832436969683</v>
      </c>
      <c r="S1362" s="52">
        <f t="shared" si="886"/>
        <v>1.141886412357155</v>
      </c>
      <c r="T1362" s="52">
        <f t="shared" si="887"/>
        <v>1.0078643903602904</v>
      </c>
      <c r="U1362" s="52">
        <f t="shared" si="888"/>
        <v>1.8061842394588021</v>
      </c>
      <c r="V1362" s="52">
        <f t="shared" si="910"/>
        <v>5.0546225567071803E-3</v>
      </c>
      <c r="W1362" s="52">
        <f t="shared" si="889"/>
        <v>4.2582015317955055E-5</v>
      </c>
      <c r="X1362" s="52">
        <f t="shared" si="890"/>
        <v>1.6740578955036711E-7</v>
      </c>
      <c r="Y1362" s="52">
        <f t="shared" si="896"/>
        <v>4172747.0230649267</v>
      </c>
      <c r="Z1362" s="38" t="str">
        <f t="shared" si="891"/>
        <v>S</v>
      </c>
      <c r="AA1362" s="38" t="str">
        <f t="shared" si="892"/>
        <v>S</v>
      </c>
      <c r="AB1362" s="38" t="str">
        <f t="shared" si="893"/>
        <v>U</v>
      </c>
      <c r="AC1362" s="50">
        <f t="shared" si="909"/>
        <v>553335.50573806593</v>
      </c>
      <c r="AD1362" s="50">
        <f t="shared" si="897"/>
        <v>4172919.2466215803</v>
      </c>
      <c r="AE1362" s="51">
        <f t="shared" si="898"/>
        <v>10</v>
      </c>
      <c r="AF1362" s="51" t="str">
        <f t="shared" si="899"/>
        <v>S</v>
      </c>
      <c r="AG1362" s="40">
        <f t="shared" si="900"/>
        <v>-122</v>
      </c>
      <c r="AH1362" s="41">
        <f t="shared" si="901"/>
        <v>-23</v>
      </c>
      <c r="AI1362" s="42">
        <f t="shared" si="902"/>
        <v>-41.851999999999997</v>
      </c>
      <c r="AJ1362" s="40">
        <f t="shared" si="903"/>
        <v>37</v>
      </c>
      <c r="AK1362" s="41">
        <f t="shared" si="904"/>
        <v>42</v>
      </c>
      <c r="AL1362" s="42">
        <f t="shared" si="905"/>
        <v>7.0339999999999998</v>
      </c>
      <c r="AM1362" s="43" t="str">
        <f t="shared" si="906"/>
        <v>-37º -42' -7,034" S</v>
      </c>
      <c r="AN1362" s="43" t="str">
        <f t="shared" si="907"/>
        <v>122º 23' 41,852" W</v>
      </c>
      <c r="AO1362" s="43" t="str">
        <f t="shared" si="908"/>
        <v>10 S 553336 4172919</v>
      </c>
    </row>
    <row r="1363" spans="5:41" x14ac:dyDescent="0.25">
      <c r="E1363" s="53">
        <v>37.617865000000002</v>
      </c>
      <c r="F1363" s="53">
        <v>-122.38628799999999</v>
      </c>
      <c r="G1363" s="52">
        <f t="shared" si="876"/>
        <v>-2.1360436848940259</v>
      </c>
      <c r="H1363" s="52">
        <f t="shared" si="877"/>
        <v>0.65655560182073669</v>
      </c>
      <c r="I1363" s="52">
        <f t="shared" si="878"/>
        <v>10</v>
      </c>
      <c r="J1363" s="52">
        <f t="shared" si="879"/>
        <v>-123</v>
      </c>
      <c r="K1363" s="52">
        <f t="shared" si="880"/>
        <v>1.0711295058999593E-2</v>
      </c>
      <c r="L1363" s="52">
        <f t="shared" si="881"/>
        <v>8.4842477201531267E-3</v>
      </c>
      <c r="M1363" s="52">
        <f t="shared" si="882"/>
        <v>8.4844513012847858E-3</v>
      </c>
      <c r="N1363" s="52">
        <f t="shared" si="883"/>
        <v>2.7736653876009321E-5</v>
      </c>
      <c r="O1363" s="52">
        <f t="shared" si="894"/>
        <v>6383551.5875061676</v>
      </c>
      <c r="P1363" s="52">
        <f t="shared" si="895"/>
        <v>1.5219637867053459E-7</v>
      </c>
      <c r="Q1363" s="52">
        <f t="shared" si="884"/>
        <v>0.96698249814629722</v>
      </c>
      <c r="R1363" s="52">
        <f t="shared" si="885"/>
        <v>0.60670550855718397</v>
      </c>
      <c r="S1363" s="52">
        <f t="shared" si="886"/>
        <v>1.1400468508938852</v>
      </c>
      <c r="T1363" s="52">
        <f t="shared" si="887"/>
        <v>1.0067115153097099</v>
      </c>
      <c r="U1363" s="52">
        <f t="shared" si="888"/>
        <v>1.8047391978255793</v>
      </c>
      <c r="V1363" s="52">
        <f t="shared" si="910"/>
        <v>5.0546225567071803E-3</v>
      </c>
      <c r="W1363" s="52">
        <f t="shared" si="889"/>
        <v>4.2582015317955055E-5</v>
      </c>
      <c r="X1363" s="52">
        <f t="shared" si="890"/>
        <v>1.6740578955036711E-7</v>
      </c>
      <c r="Y1363" s="52">
        <f t="shared" si="896"/>
        <v>4163417.7138858098</v>
      </c>
      <c r="Z1363" s="38" t="str">
        <f t="shared" si="891"/>
        <v>S</v>
      </c>
      <c r="AA1363" s="38" t="str">
        <f t="shared" si="892"/>
        <v>S</v>
      </c>
      <c r="AB1363" s="38" t="str">
        <f t="shared" si="893"/>
        <v>U</v>
      </c>
      <c r="AC1363" s="50">
        <f t="shared" si="909"/>
        <v>554160.93532113452</v>
      </c>
      <c r="AD1363" s="50">
        <f t="shared" si="897"/>
        <v>4163594.7722736397</v>
      </c>
      <c r="AE1363" s="51">
        <f t="shared" si="898"/>
        <v>10</v>
      </c>
      <c r="AF1363" s="51" t="str">
        <f t="shared" si="899"/>
        <v>S</v>
      </c>
      <c r="AG1363" s="40">
        <f t="shared" si="900"/>
        <v>-122</v>
      </c>
      <c r="AH1363" s="41">
        <f t="shared" si="901"/>
        <v>-23</v>
      </c>
      <c r="AI1363" s="42">
        <f t="shared" si="902"/>
        <v>-10.637</v>
      </c>
      <c r="AJ1363" s="40">
        <f t="shared" si="903"/>
        <v>37</v>
      </c>
      <c r="AK1363" s="41">
        <f t="shared" si="904"/>
        <v>37</v>
      </c>
      <c r="AL1363" s="42">
        <f t="shared" si="905"/>
        <v>4.3140000000000001</v>
      </c>
      <c r="AM1363" s="43" t="str">
        <f t="shared" si="906"/>
        <v>-37º -37' -4,314" S</v>
      </c>
      <c r="AN1363" s="43" t="str">
        <f t="shared" si="907"/>
        <v>122º 23' 10,637" W</v>
      </c>
      <c r="AO1363" s="43" t="str">
        <f t="shared" si="908"/>
        <v>10 S 554161 4163595</v>
      </c>
    </row>
    <row r="1364" spans="5:41" x14ac:dyDescent="0.25">
      <c r="E1364" s="53">
        <v>37.779578999999998</v>
      </c>
      <c r="F1364" s="53">
        <v>-122.38975499999999</v>
      </c>
      <c r="G1364" s="52">
        <f t="shared" si="876"/>
        <v>-2.1361041954591924</v>
      </c>
      <c r="H1364" s="52">
        <f t="shared" si="877"/>
        <v>0.65937804356730667</v>
      </c>
      <c r="I1364" s="52">
        <f t="shared" si="878"/>
        <v>10</v>
      </c>
      <c r="J1364" s="52">
        <f t="shared" si="879"/>
        <v>-123</v>
      </c>
      <c r="K1364" s="52">
        <f t="shared" si="880"/>
        <v>1.0650784493833054E-2</v>
      </c>
      <c r="L1364" s="52">
        <f t="shared" si="881"/>
        <v>8.417937710311893E-3</v>
      </c>
      <c r="M1364" s="52">
        <f t="shared" si="882"/>
        <v>8.4181365551558498E-3</v>
      </c>
      <c r="N1364" s="52">
        <f t="shared" si="883"/>
        <v>2.7464506320407089E-5</v>
      </c>
      <c r="O1364" s="52">
        <f t="shared" si="894"/>
        <v>6383610.0931133134</v>
      </c>
      <c r="P1364" s="52">
        <f t="shared" si="895"/>
        <v>1.4917431348525825E-7</v>
      </c>
      <c r="Q1364" s="52">
        <f t="shared" si="884"/>
        <v>0.96840564210504521</v>
      </c>
      <c r="R1364" s="52">
        <f t="shared" si="885"/>
        <v>0.60495344477152613</v>
      </c>
      <c r="S1364" s="52">
        <f t="shared" si="886"/>
        <v>1.1435808646198293</v>
      </c>
      <c r="T1364" s="52">
        <f t="shared" si="887"/>
        <v>1.0089240096577536</v>
      </c>
      <c r="U1364" s="52">
        <f t="shared" si="888"/>
        <v>1.8075094977642279</v>
      </c>
      <c r="V1364" s="52">
        <f t="shared" si="910"/>
        <v>5.0546225567071803E-3</v>
      </c>
      <c r="W1364" s="52">
        <f t="shared" si="889"/>
        <v>4.2582015317955055E-5</v>
      </c>
      <c r="X1364" s="52">
        <f t="shared" si="890"/>
        <v>1.6740578955036711E-7</v>
      </c>
      <c r="Y1364" s="52">
        <f t="shared" si="896"/>
        <v>4181359.2979283608</v>
      </c>
      <c r="Z1364" s="38" t="str">
        <f t="shared" si="891"/>
        <v>S</v>
      </c>
      <c r="AA1364" s="38" t="str">
        <f t="shared" si="892"/>
        <v>S</v>
      </c>
      <c r="AB1364" s="38" t="str">
        <f t="shared" si="893"/>
        <v>U</v>
      </c>
      <c r="AC1364" s="50">
        <f t="shared" si="909"/>
        <v>553738.10415081377</v>
      </c>
      <c r="AD1364" s="50">
        <f t="shared" si="897"/>
        <v>4181534.6206542635</v>
      </c>
      <c r="AE1364" s="51">
        <f t="shared" si="898"/>
        <v>10</v>
      </c>
      <c r="AF1364" s="51" t="str">
        <f t="shared" si="899"/>
        <v>S</v>
      </c>
      <c r="AG1364" s="40">
        <f t="shared" si="900"/>
        <v>-122</v>
      </c>
      <c r="AH1364" s="41">
        <f t="shared" si="901"/>
        <v>-23</v>
      </c>
      <c r="AI1364" s="42">
        <f t="shared" si="902"/>
        <v>-23.117999999999999</v>
      </c>
      <c r="AJ1364" s="40">
        <f t="shared" si="903"/>
        <v>37</v>
      </c>
      <c r="AK1364" s="41">
        <f t="shared" si="904"/>
        <v>46</v>
      </c>
      <c r="AL1364" s="42">
        <f t="shared" si="905"/>
        <v>46.484000000000002</v>
      </c>
      <c r="AM1364" s="43" t="str">
        <f t="shared" si="906"/>
        <v>-37º -46' -46,484" S</v>
      </c>
      <c r="AN1364" s="43" t="str">
        <f t="shared" si="907"/>
        <v>122º 23' 23,118" W</v>
      </c>
      <c r="AO1364" s="43" t="str">
        <f t="shared" si="908"/>
        <v>10 S 553738 4181535</v>
      </c>
    </row>
    <row r="1365" spans="5:41" x14ac:dyDescent="0.25">
      <c r="E1365" s="53">
        <v>37.710878999999998</v>
      </c>
      <c r="F1365" s="53">
        <v>-122.409536</v>
      </c>
      <c r="G1365" s="52">
        <f t="shared" si="876"/>
        <v>-2.1364494390385294</v>
      </c>
      <c r="H1365" s="52">
        <f t="shared" si="877"/>
        <v>0.65817900237118665</v>
      </c>
      <c r="I1365" s="52">
        <f t="shared" si="878"/>
        <v>10</v>
      </c>
      <c r="J1365" s="52">
        <f t="shared" si="879"/>
        <v>-123</v>
      </c>
      <c r="K1365" s="52">
        <f t="shared" si="880"/>
        <v>1.0305540914496092E-2</v>
      </c>
      <c r="L1365" s="52">
        <f t="shared" si="881"/>
        <v>8.1526454247698894E-3</v>
      </c>
      <c r="M1365" s="52">
        <f t="shared" si="882"/>
        <v>8.1528260555377412E-3</v>
      </c>
      <c r="N1365" s="52">
        <f t="shared" si="883"/>
        <v>2.5696854438983507E-5</v>
      </c>
      <c r="O1365" s="52">
        <f t="shared" si="894"/>
        <v>6383585.2278201524</v>
      </c>
      <c r="P1365" s="52">
        <f t="shared" si="895"/>
        <v>1.4017957046253905E-7</v>
      </c>
      <c r="Q1365" s="52">
        <f t="shared" si="884"/>
        <v>0.96780482372427978</v>
      </c>
      <c r="R1365" s="52">
        <f t="shared" si="885"/>
        <v>0.60570154595696613</v>
      </c>
      <c r="S1365" s="52">
        <f t="shared" si="886"/>
        <v>1.1420814142333264</v>
      </c>
      <c r="T1365" s="52">
        <f t="shared" si="887"/>
        <v>1.0079864471642364</v>
      </c>
      <c r="U1365" s="52">
        <f t="shared" si="888"/>
        <v>1.8063370365882863</v>
      </c>
      <c r="V1365" s="52">
        <f t="shared" si="910"/>
        <v>5.0546225567071803E-3</v>
      </c>
      <c r="W1365" s="52">
        <f t="shared" si="889"/>
        <v>4.2582015317955055E-5</v>
      </c>
      <c r="X1365" s="52">
        <f t="shared" si="890"/>
        <v>1.6740578955036711E-7</v>
      </c>
      <c r="Y1365" s="52">
        <f t="shared" si="896"/>
        <v>4173737.2208634904</v>
      </c>
      <c r="Z1365" s="38" t="str">
        <f t="shared" si="891"/>
        <v>S</v>
      </c>
      <c r="AA1365" s="38" t="str">
        <f t="shared" si="892"/>
        <v>S</v>
      </c>
      <c r="AB1365" s="38" t="str">
        <f t="shared" si="893"/>
        <v>U</v>
      </c>
      <c r="AC1365" s="50">
        <f t="shared" si="909"/>
        <v>552044.26240496535</v>
      </c>
      <c r="AD1365" s="50">
        <f t="shared" si="897"/>
        <v>4173901.2589468835</v>
      </c>
      <c r="AE1365" s="51">
        <f t="shared" si="898"/>
        <v>10</v>
      </c>
      <c r="AF1365" s="51" t="str">
        <f t="shared" si="899"/>
        <v>S</v>
      </c>
      <c r="AG1365" s="40">
        <f t="shared" si="900"/>
        <v>-122</v>
      </c>
      <c r="AH1365" s="41">
        <f t="shared" si="901"/>
        <v>-24</v>
      </c>
      <c r="AI1365" s="42">
        <f t="shared" si="902"/>
        <v>-34.33</v>
      </c>
      <c r="AJ1365" s="40">
        <f t="shared" si="903"/>
        <v>37</v>
      </c>
      <c r="AK1365" s="41">
        <f t="shared" si="904"/>
        <v>42</v>
      </c>
      <c r="AL1365" s="42">
        <f t="shared" si="905"/>
        <v>39.164000000000001</v>
      </c>
      <c r="AM1365" s="43" t="str">
        <f t="shared" si="906"/>
        <v>-37º -42' -39,164" S</v>
      </c>
      <c r="AN1365" s="43" t="str">
        <f t="shared" si="907"/>
        <v>122º 24' 34,33" W</v>
      </c>
      <c r="AO1365" s="43" t="str">
        <f t="shared" si="908"/>
        <v>10 S 552044 4173901</v>
      </c>
    </row>
    <row r="1366" spans="5:41" x14ac:dyDescent="0.25">
      <c r="E1366" s="53">
        <v>37.725987000000003</v>
      </c>
      <c r="F1366" s="53">
        <v>-122.47471299999999</v>
      </c>
      <c r="G1366" s="52">
        <f t="shared" si="876"/>
        <v>-2.1375869922851019</v>
      </c>
      <c r="H1366" s="52">
        <f t="shared" si="877"/>
        <v>0.65844268671457806</v>
      </c>
      <c r="I1366" s="52">
        <f t="shared" si="878"/>
        <v>10</v>
      </c>
      <c r="J1366" s="52">
        <f t="shared" si="879"/>
        <v>-123</v>
      </c>
      <c r="K1366" s="52">
        <f t="shared" si="880"/>
        <v>9.1679876679235939E-3</v>
      </c>
      <c r="L1366" s="52">
        <f t="shared" si="881"/>
        <v>7.2512824006019296E-3</v>
      </c>
      <c r="M1366" s="52">
        <f t="shared" si="882"/>
        <v>7.2514094980714533E-3</v>
      </c>
      <c r="N1366" s="52">
        <f t="shared" si="883"/>
        <v>2.0339660965040807E-5</v>
      </c>
      <c r="O1366" s="52">
        <f t="shared" si="894"/>
        <v>6383590.6946632806</v>
      </c>
      <c r="P1366" s="52">
        <f t="shared" si="895"/>
        <v>1.1085010254029891E-7</v>
      </c>
      <c r="Q1366" s="52">
        <f t="shared" si="884"/>
        <v>0.96793742881235634</v>
      </c>
      <c r="R1366" s="52">
        <f t="shared" si="885"/>
        <v>0.60553750727384792</v>
      </c>
      <c r="S1366" s="52">
        <f t="shared" si="886"/>
        <v>1.1424114011207562</v>
      </c>
      <c r="T1366" s="52">
        <f t="shared" si="887"/>
        <v>1.0081929276590291</v>
      </c>
      <c r="U1366" s="52">
        <f t="shared" si="888"/>
        <v>1.8065954359183503</v>
      </c>
      <c r="V1366" s="52">
        <f t="shared" si="910"/>
        <v>5.0546225567071803E-3</v>
      </c>
      <c r="W1366" s="52">
        <f t="shared" si="889"/>
        <v>4.2582015317955055E-5</v>
      </c>
      <c r="X1366" s="52">
        <f t="shared" si="890"/>
        <v>1.6740578955036711E-7</v>
      </c>
      <c r="Y1366" s="52">
        <f t="shared" si="896"/>
        <v>4175413.4044947564</v>
      </c>
      <c r="Z1366" s="38" t="str">
        <f t="shared" si="891"/>
        <v>S</v>
      </c>
      <c r="AA1366" s="38" t="str">
        <f t="shared" si="892"/>
        <v>S</v>
      </c>
      <c r="AB1366" s="38" t="str">
        <f t="shared" si="893"/>
        <v>U</v>
      </c>
      <c r="AC1366" s="50">
        <f t="shared" si="909"/>
        <v>546290.0319055001</v>
      </c>
      <c r="AD1366" s="50">
        <f t="shared" si="897"/>
        <v>4175543.2445796183</v>
      </c>
      <c r="AE1366" s="51">
        <f t="shared" si="898"/>
        <v>10</v>
      </c>
      <c r="AF1366" s="51" t="str">
        <f t="shared" si="899"/>
        <v>S</v>
      </c>
      <c r="AG1366" s="40">
        <f t="shared" si="900"/>
        <v>-122</v>
      </c>
      <c r="AH1366" s="41">
        <f t="shared" si="901"/>
        <v>-28</v>
      </c>
      <c r="AI1366" s="42">
        <f t="shared" si="902"/>
        <v>-28.966999999999999</v>
      </c>
      <c r="AJ1366" s="40">
        <f t="shared" si="903"/>
        <v>37</v>
      </c>
      <c r="AK1366" s="41">
        <f t="shared" si="904"/>
        <v>43</v>
      </c>
      <c r="AL1366" s="42">
        <f t="shared" si="905"/>
        <v>33.552999999999997</v>
      </c>
      <c r="AM1366" s="43" t="str">
        <f t="shared" si="906"/>
        <v>-37º -43' -33,553" S</v>
      </c>
      <c r="AN1366" s="43" t="str">
        <f t="shared" si="907"/>
        <v>122º 28' 28,967" W</v>
      </c>
      <c r="AO1366" s="43" t="str">
        <f t="shared" si="908"/>
        <v>10 S 546290 4175543</v>
      </c>
    </row>
    <row r="1367" spans="5:41" x14ac:dyDescent="0.25">
      <c r="E1367" s="53">
        <v>37.787114000000003</v>
      </c>
      <c r="F1367" s="53">
        <v>-122.471054</v>
      </c>
      <c r="G1367" s="52">
        <f t="shared" si="876"/>
        <v>-2.1375231306877711</v>
      </c>
      <c r="H1367" s="52">
        <f t="shared" si="877"/>
        <v>0.65950955412644463</v>
      </c>
      <c r="I1367" s="52">
        <f t="shared" si="878"/>
        <v>10</v>
      </c>
      <c r="J1367" s="52">
        <f t="shared" si="879"/>
        <v>-123</v>
      </c>
      <c r="K1367" s="52">
        <f t="shared" si="880"/>
        <v>9.2318492652543327E-3</v>
      </c>
      <c r="L1367" s="52">
        <f t="shared" si="881"/>
        <v>7.2957607138423195E-3</v>
      </c>
      <c r="M1367" s="52">
        <f t="shared" si="882"/>
        <v>7.2958901645295291E-3</v>
      </c>
      <c r="N1367" s="52">
        <f t="shared" si="883"/>
        <v>2.0635386297152003E-5</v>
      </c>
      <c r="O1367" s="52">
        <f t="shared" si="894"/>
        <v>6383612.82128789</v>
      </c>
      <c r="P1367" s="52">
        <f t="shared" si="895"/>
        <v>1.1202891711690182E-7</v>
      </c>
      <c r="Q1367" s="52">
        <f t="shared" si="884"/>
        <v>0.96847120088102967</v>
      </c>
      <c r="R1367" s="52">
        <f t="shared" si="885"/>
        <v>0.60487105431671062</v>
      </c>
      <c r="S1367" s="52">
        <f t="shared" si="886"/>
        <v>1.1437451545669595</v>
      </c>
      <c r="T1367" s="52">
        <f t="shared" si="887"/>
        <v>1.0090266295043973</v>
      </c>
      <c r="U1367" s="52">
        <f t="shared" si="888"/>
        <v>1.8076376959059353</v>
      </c>
      <c r="V1367" s="52">
        <f t="shared" si="910"/>
        <v>5.0546225567071803E-3</v>
      </c>
      <c r="W1367" s="52">
        <f t="shared" si="889"/>
        <v>4.2582015317955055E-5</v>
      </c>
      <c r="X1367" s="52">
        <f t="shared" si="890"/>
        <v>1.6740578955036711E-7</v>
      </c>
      <c r="Y1367" s="52">
        <f t="shared" si="896"/>
        <v>4182195.2909866073</v>
      </c>
      <c r="Z1367" s="38" t="str">
        <f t="shared" si="891"/>
        <v>S</v>
      </c>
      <c r="AA1367" s="38" t="str">
        <f t="shared" si="892"/>
        <v>S</v>
      </c>
      <c r="AB1367" s="38" t="str">
        <f t="shared" si="893"/>
        <v>U</v>
      </c>
      <c r="AC1367" s="50">
        <f t="shared" si="909"/>
        <v>546574.1397362157</v>
      </c>
      <c r="AD1367" s="50">
        <f t="shared" si="897"/>
        <v>4182327.0193179036</v>
      </c>
      <c r="AE1367" s="51">
        <f t="shared" si="898"/>
        <v>10</v>
      </c>
      <c r="AF1367" s="51" t="str">
        <f t="shared" si="899"/>
        <v>S</v>
      </c>
      <c r="AG1367" s="40">
        <f t="shared" si="900"/>
        <v>-122</v>
      </c>
      <c r="AH1367" s="41">
        <f t="shared" si="901"/>
        <v>-28</v>
      </c>
      <c r="AI1367" s="42">
        <f t="shared" si="902"/>
        <v>-15.794</v>
      </c>
      <c r="AJ1367" s="40">
        <f t="shared" si="903"/>
        <v>37</v>
      </c>
      <c r="AK1367" s="41">
        <f t="shared" si="904"/>
        <v>47</v>
      </c>
      <c r="AL1367" s="42">
        <f t="shared" si="905"/>
        <v>13.61</v>
      </c>
      <c r="AM1367" s="43" t="str">
        <f t="shared" si="906"/>
        <v>-37º -47' -13,61" S</v>
      </c>
      <c r="AN1367" s="43" t="str">
        <f t="shared" si="907"/>
        <v>122º 28' 15,794" W</v>
      </c>
      <c r="AO1367" s="43" t="str">
        <f t="shared" si="908"/>
        <v>10 S 546574 4182327</v>
      </c>
    </row>
    <row r="1368" spans="5:41" x14ac:dyDescent="0.25">
      <c r="E1368" s="53">
        <v>37.725620999999997</v>
      </c>
      <c r="F1368" s="53">
        <v>-122.474768</v>
      </c>
      <c r="G1368" s="52">
        <f t="shared" si="876"/>
        <v>-2.1375879522161902</v>
      </c>
      <c r="H1368" s="52">
        <f t="shared" si="877"/>
        <v>0.65843629880951571</v>
      </c>
      <c r="I1368" s="52">
        <f t="shared" si="878"/>
        <v>10</v>
      </c>
      <c r="J1368" s="52">
        <f t="shared" si="879"/>
        <v>-123</v>
      </c>
      <c r="K1368" s="52">
        <f t="shared" si="880"/>
        <v>9.1670277368351982E-3</v>
      </c>
      <c r="L1368" s="52">
        <f t="shared" si="881"/>
        <v>7.2505590089918959E-3</v>
      </c>
      <c r="M1368" s="52">
        <f t="shared" si="882"/>
        <v>7.2506860684265397E-3</v>
      </c>
      <c r="N1368" s="52">
        <f t="shared" si="883"/>
        <v>2.0335334373289271E-5</v>
      </c>
      <c r="O1368" s="52">
        <f t="shared" si="894"/>
        <v>6383590.5622168407</v>
      </c>
      <c r="P1368" s="52">
        <f t="shared" si="895"/>
        <v>1.1082908131308893E-7</v>
      </c>
      <c r="Q1368" s="52">
        <f t="shared" si="884"/>
        <v>0.9679342195593631</v>
      </c>
      <c r="R1368" s="52">
        <f t="shared" si="885"/>
        <v>0.60554148439572564</v>
      </c>
      <c r="S1368" s="52">
        <f t="shared" si="886"/>
        <v>1.1424034085891972</v>
      </c>
      <c r="T1368" s="52">
        <f t="shared" si="887"/>
        <v>1.0081879275408294</v>
      </c>
      <c r="U1368" s="52">
        <f t="shared" si="888"/>
        <v>1.8065891797823996</v>
      </c>
      <c r="V1368" s="52">
        <f t="shared" si="910"/>
        <v>5.0546225567071803E-3</v>
      </c>
      <c r="W1368" s="52">
        <f t="shared" si="889"/>
        <v>4.2582015317955055E-5</v>
      </c>
      <c r="X1368" s="52">
        <f t="shared" si="890"/>
        <v>1.6740578955036711E-7</v>
      </c>
      <c r="Y1368" s="52">
        <f t="shared" si="896"/>
        <v>4175372.7979301512</v>
      </c>
      <c r="Z1368" s="38" t="str">
        <f t="shared" si="891"/>
        <v>S</v>
      </c>
      <c r="AA1368" s="38" t="str">
        <f t="shared" si="892"/>
        <v>S</v>
      </c>
      <c r="AB1368" s="38" t="str">
        <f t="shared" si="893"/>
        <v>U</v>
      </c>
      <c r="AC1368" s="50">
        <f t="shared" si="909"/>
        <v>546285.41286592802</v>
      </c>
      <c r="AD1368" s="50">
        <f t="shared" si="897"/>
        <v>4175502.6103931232</v>
      </c>
      <c r="AE1368" s="51">
        <f t="shared" si="898"/>
        <v>10</v>
      </c>
      <c r="AF1368" s="51" t="str">
        <f t="shared" si="899"/>
        <v>S</v>
      </c>
      <c r="AG1368" s="40">
        <f t="shared" si="900"/>
        <v>-122</v>
      </c>
      <c r="AH1368" s="41">
        <f t="shared" si="901"/>
        <v>-28</v>
      </c>
      <c r="AI1368" s="42">
        <f t="shared" si="902"/>
        <v>-29.164999999999999</v>
      </c>
      <c r="AJ1368" s="40">
        <f t="shared" si="903"/>
        <v>37</v>
      </c>
      <c r="AK1368" s="41">
        <f t="shared" si="904"/>
        <v>43</v>
      </c>
      <c r="AL1368" s="42">
        <f t="shared" si="905"/>
        <v>32.235999999999997</v>
      </c>
      <c r="AM1368" s="43" t="str">
        <f t="shared" si="906"/>
        <v>-37º -43' -32,236" S</v>
      </c>
      <c r="AN1368" s="43" t="str">
        <f t="shared" si="907"/>
        <v>122º 28' 29,165" W</v>
      </c>
      <c r="AO1368" s="43" t="str">
        <f t="shared" si="908"/>
        <v>10 S 546285 4175503</v>
      </c>
    </row>
    <row r="1369" spans="5:41" x14ac:dyDescent="0.25">
      <c r="E1369" s="53">
        <v>37.787939000000001</v>
      </c>
      <c r="F1369" s="53">
        <v>-122.47132000000001</v>
      </c>
      <c r="G1369" s="52">
        <f t="shared" si="876"/>
        <v>-2.1375277732635816</v>
      </c>
      <c r="H1369" s="52">
        <f t="shared" si="877"/>
        <v>0.65952395309277356</v>
      </c>
      <c r="I1369" s="52">
        <f t="shared" si="878"/>
        <v>10</v>
      </c>
      <c r="J1369" s="52">
        <f t="shared" si="879"/>
        <v>-123</v>
      </c>
      <c r="K1369" s="52">
        <f t="shared" si="880"/>
        <v>9.2272066894438787E-3</v>
      </c>
      <c r="L1369" s="52">
        <f t="shared" si="881"/>
        <v>7.2920104675116074E-3</v>
      </c>
      <c r="M1369" s="52">
        <f t="shared" si="882"/>
        <v>7.2921397186722029E-3</v>
      </c>
      <c r="N1369" s="52">
        <f t="shared" si="883"/>
        <v>2.0614789271067302E-5</v>
      </c>
      <c r="O1369" s="52">
        <f t="shared" si="894"/>
        <v>6383613.1200045617</v>
      </c>
      <c r="P1369" s="52">
        <f t="shared" si="895"/>
        <v>1.1191127121499086E-7</v>
      </c>
      <c r="Q1369" s="52">
        <f t="shared" si="884"/>
        <v>0.96847837477987286</v>
      </c>
      <c r="R1369" s="52">
        <f t="shared" si="885"/>
        <v>0.60486202940116496</v>
      </c>
      <c r="S1369" s="52">
        <f t="shared" si="886"/>
        <v>1.14376314048271</v>
      </c>
      <c r="T1369" s="52">
        <f t="shared" si="887"/>
        <v>1.0090378627123238</v>
      </c>
      <c r="U1369" s="52">
        <f t="shared" si="888"/>
        <v>1.8076517274361699</v>
      </c>
      <c r="V1369" s="52">
        <f t="shared" si="910"/>
        <v>5.0546225567071803E-3</v>
      </c>
      <c r="W1369" s="52">
        <f t="shared" si="889"/>
        <v>4.2582015317955055E-5</v>
      </c>
      <c r="X1369" s="52">
        <f t="shared" si="890"/>
        <v>1.6740578955036711E-7</v>
      </c>
      <c r="Y1369" s="52">
        <f t="shared" si="896"/>
        <v>4182286.82313838</v>
      </c>
      <c r="Z1369" s="38" t="str">
        <f t="shared" si="891"/>
        <v>S</v>
      </c>
      <c r="AA1369" s="38" t="str">
        <f t="shared" si="892"/>
        <v>S</v>
      </c>
      <c r="AB1369" s="38" t="str">
        <f t="shared" si="893"/>
        <v>U</v>
      </c>
      <c r="AC1369" s="50">
        <f t="shared" si="909"/>
        <v>546550.20051751961</v>
      </c>
      <c r="AD1369" s="50">
        <f t="shared" si="897"/>
        <v>4182418.419992364</v>
      </c>
      <c r="AE1369" s="51">
        <f t="shared" si="898"/>
        <v>10</v>
      </c>
      <c r="AF1369" s="51" t="str">
        <f t="shared" si="899"/>
        <v>S</v>
      </c>
      <c r="AG1369" s="40">
        <f t="shared" si="900"/>
        <v>-122</v>
      </c>
      <c r="AH1369" s="41">
        <f t="shared" si="901"/>
        <v>-28</v>
      </c>
      <c r="AI1369" s="42">
        <f t="shared" si="902"/>
        <v>-16.751999999999999</v>
      </c>
      <c r="AJ1369" s="40">
        <f t="shared" si="903"/>
        <v>37</v>
      </c>
      <c r="AK1369" s="41">
        <f t="shared" si="904"/>
        <v>47</v>
      </c>
      <c r="AL1369" s="42">
        <f t="shared" si="905"/>
        <v>16.579999999999998</v>
      </c>
      <c r="AM1369" s="43" t="str">
        <f t="shared" si="906"/>
        <v>-37º -47' -16,58" S</v>
      </c>
      <c r="AN1369" s="43" t="str">
        <f t="shared" si="907"/>
        <v>122º 28' 16,752" W</v>
      </c>
      <c r="AO1369" s="43" t="str">
        <f t="shared" si="908"/>
        <v>10 S 546550 4182418</v>
      </c>
    </row>
    <row r="1370" spans="5:41" x14ac:dyDescent="0.25">
      <c r="E1370" s="53">
        <v>37.734650999999999</v>
      </c>
      <c r="F1370" s="53">
        <v>-122.474182</v>
      </c>
      <c r="G1370" s="52">
        <f t="shared" si="876"/>
        <v>-2.137577724586774</v>
      </c>
      <c r="H1370" s="52">
        <f t="shared" si="877"/>
        <v>0.65859390204097079</v>
      </c>
      <c r="I1370" s="52">
        <f t="shared" si="878"/>
        <v>10</v>
      </c>
      <c r="J1370" s="52">
        <f t="shared" si="879"/>
        <v>-123</v>
      </c>
      <c r="K1370" s="52">
        <f t="shared" si="880"/>
        <v>9.1772553662514689E-3</v>
      </c>
      <c r="L1370" s="52">
        <f t="shared" si="881"/>
        <v>7.2577631314251594E-3</v>
      </c>
      <c r="M1370" s="52">
        <f t="shared" si="882"/>
        <v>7.2578905699812232E-3</v>
      </c>
      <c r="N1370" s="52">
        <f t="shared" si="883"/>
        <v>2.0382402810770195E-5</v>
      </c>
      <c r="O1370" s="52">
        <f t="shared" si="894"/>
        <v>6383593.8300833395</v>
      </c>
      <c r="P1370" s="52">
        <f t="shared" si="895"/>
        <v>1.1102235710911092E-7</v>
      </c>
      <c r="Q1370" s="52">
        <f t="shared" si="884"/>
        <v>0.96801335253312604</v>
      </c>
      <c r="R1370" s="52">
        <f t="shared" si="885"/>
        <v>0.60544331408488417</v>
      </c>
      <c r="S1370" s="52">
        <f t="shared" si="886"/>
        <v>1.1426005783075337</v>
      </c>
      <c r="T1370" s="52">
        <f t="shared" si="887"/>
        <v>1.0083112622518713</v>
      </c>
      <c r="U1370" s="52">
        <f t="shared" si="888"/>
        <v>1.8067434778272669</v>
      </c>
      <c r="V1370" s="52">
        <f t="shared" si="910"/>
        <v>5.0546225567071803E-3</v>
      </c>
      <c r="W1370" s="52">
        <f t="shared" si="889"/>
        <v>4.2582015317955055E-5</v>
      </c>
      <c r="X1370" s="52">
        <f t="shared" si="890"/>
        <v>1.6740578955036711E-7</v>
      </c>
      <c r="Y1370" s="52">
        <f t="shared" si="896"/>
        <v>4176374.6491556237</v>
      </c>
      <c r="Z1370" s="38" t="str">
        <f t="shared" si="891"/>
        <v>S</v>
      </c>
      <c r="AA1370" s="38" t="str">
        <f t="shared" si="892"/>
        <v>S</v>
      </c>
      <c r="AB1370" s="38" t="str">
        <f t="shared" si="893"/>
        <v>U</v>
      </c>
      <c r="AC1370" s="50">
        <f t="shared" si="909"/>
        <v>546331.42717656016</v>
      </c>
      <c r="AD1370" s="50">
        <f t="shared" si="897"/>
        <v>4176504.7621508944</v>
      </c>
      <c r="AE1370" s="51">
        <f t="shared" si="898"/>
        <v>10</v>
      </c>
      <c r="AF1370" s="51" t="str">
        <f t="shared" si="899"/>
        <v>S</v>
      </c>
      <c r="AG1370" s="40">
        <f t="shared" si="900"/>
        <v>-122</v>
      </c>
      <c r="AH1370" s="41">
        <f t="shared" si="901"/>
        <v>-28</v>
      </c>
      <c r="AI1370" s="42">
        <f t="shared" si="902"/>
        <v>-27.055</v>
      </c>
      <c r="AJ1370" s="40">
        <f t="shared" si="903"/>
        <v>37</v>
      </c>
      <c r="AK1370" s="41">
        <f t="shared" si="904"/>
        <v>44</v>
      </c>
      <c r="AL1370" s="42">
        <f t="shared" si="905"/>
        <v>4.7439999999999998</v>
      </c>
      <c r="AM1370" s="43" t="str">
        <f t="shared" si="906"/>
        <v>-37º -44' -4,744" S</v>
      </c>
      <c r="AN1370" s="43" t="str">
        <f t="shared" si="907"/>
        <v>122º 28' 27,055" W</v>
      </c>
      <c r="AO1370" s="43" t="str">
        <f t="shared" si="908"/>
        <v>10 S 546331 4176505</v>
      </c>
    </row>
    <row r="1371" spans="5:41" x14ac:dyDescent="0.25">
      <c r="E1371" s="53">
        <v>37.733015000000002</v>
      </c>
      <c r="F1371" s="53">
        <v>-122.473561</v>
      </c>
      <c r="G1371" s="52">
        <f t="shared" si="876"/>
        <v>-2.1375668860921189</v>
      </c>
      <c r="H1371" s="52">
        <f t="shared" si="877"/>
        <v>0.65856534845440817</v>
      </c>
      <c r="I1371" s="52">
        <f t="shared" si="878"/>
        <v>10</v>
      </c>
      <c r="J1371" s="52">
        <f t="shared" si="879"/>
        <v>-123</v>
      </c>
      <c r="K1371" s="52">
        <f t="shared" si="880"/>
        <v>9.1880938609065765E-3</v>
      </c>
      <c r="L1371" s="52">
        <f t="shared" si="881"/>
        <v>7.2664949883052016E-3</v>
      </c>
      <c r="M1371" s="52">
        <f t="shared" si="882"/>
        <v>7.2666228873908166E-3</v>
      </c>
      <c r="N1371" s="52">
        <f t="shared" si="883"/>
        <v>2.0430273687588318E-5</v>
      </c>
      <c r="O1371" s="52">
        <f t="shared" si="894"/>
        <v>6383593.2380111497</v>
      </c>
      <c r="P1371" s="52">
        <f t="shared" si="895"/>
        <v>1.1129458864930063E-7</v>
      </c>
      <c r="Q1371" s="52">
        <f t="shared" si="884"/>
        <v>0.96799902284012895</v>
      </c>
      <c r="R1371" s="52">
        <f t="shared" si="885"/>
        <v>0.60546110712775325</v>
      </c>
      <c r="S1371" s="52">
        <f t="shared" si="886"/>
        <v>1.1425648598744726</v>
      </c>
      <c r="T1371" s="52">
        <f t="shared" si="887"/>
        <v>1.0082889216877928</v>
      </c>
      <c r="U1371" s="52">
        <f t="shared" si="888"/>
        <v>1.8067155314275709</v>
      </c>
      <c r="V1371" s="52">
        <f t="shared" si="910"/>
        <v>5.0546225567071803E-3</v>
      </c>
      <c r="W1371" s="52">
        <f t="shared" si="889"/>
        <v>4.2582015317955055E-5</v>
      </c>
      <c r="X1371" s="52">
        <f t="shared" si="890"/>
        <v>1.6740578955036711E-7</v>
      </c>
      <c r="Y1371" s="52">
        <f t="shared" si="896"/>
        <v>4176193.1397829293</v>
      </c>
      <c r="Z1371" s="38" t="str">
        <f t="shared" si="891"/>
        <v>S</v>
      </c>
      <c r="AA1371" s="38" t="str">
        <f t="shared" si="892"/>
        <v>S</v>
      </c>
      <c r="AB1371" s="38" t="str">
        <f t="shared" si="893"/>
        <v>U</v>
      </c>
      <c r="AC1371" s="50">
        <f t="shared" si="909"/>
        <v>546387.16644800524</v>
      </c>
      <c r="AD1371" s="50">
        <f t="shared" si="897"/>
        <v>4176323.5583544071</v>
      </c>
      <c r="AE1371" s="51">
        <f t="shared" si="898"/>
        <v>10</v>
      </c>
      <c r="AF1371" s="51" t="str">
        <f t="shared" si="899"/>
        <v>S</v>
      </c>
      <c r="AG1371" s="40">
        <f t="shared" si="900"/>
        <v>-122</v>
      </c>
      <c r="AH1371" s="41">
        <f t="shared" si="901"/>
        <v>-28</v>
      </c>
      <c r="AI1371" s="42">
        <f t="shared" si="902"/>
        <v>-24.82</v>
      </c>
      <c r="AJ1371" s="40">
        <f t="shared" si="903"/>
        <v>37</v>
      </c>
      <c r="AK1371" s="41">
        <f t="shared" si="904"/>
        <v>43</v>
      </c>
      <c r="AL1371" s="42">
        <f t="shared" si="905"/>
        <v>58.853999999999999</v>
      </c>
      <c r="AM1371" s="43" t="str">
        <f t="shared" si="906"/>
        <v>-37º -43' -58,854" S</v>
      </c>
      <c r="AN1371" s="43" t="str">
        <f t="shared" si="907"/>
        <v>122º 28' 24,82" W</v>
      </c>
      <c r="AO1371" s="43" t="str">
        <f t="shared" si="908"/>
        <v>10 S 546387 4176324</v>
      </c>
    </row>
    <row r="1372" spans="5:41" x14ac:dyDescent="0.25">
      <c r="E1372" s="53">
        <v>37.615298000000003</v>
      </c>
      <c r="F1372" s="53">
        <v>-122.38502</v>
      </c>
      <c r="G1372" s="52">
        <f t="shared" ref="G1372:G1435" si="911">F1372*PI()/180</f>
        <v>-2.1360215541191105</v>
      </c>
      <c r="H1372" s="52">
        <f t="shared" ref="H1372:H1435" si="912">E1372*PI()/180</f>
        <v>0.65651079921883804</v>
      </c>
      <c r="I1372" s="52">
        <f t="shared" ref="I1372:I1435" si="913">TRUNC((F1372/6)+31)</f>
        <v>10</v>
      </c>
      <c r="J1372" s="52">
        <f t="shared" ref="J1372:J1435" si="914">6*I1372-183</f>
        <v>-123</v>
      </c>
      <c r="K1372" s="52">
        <f t="shared" ref="K1372:K1435" si="915">+G1372-((J1372*PI())/180)</f>
        <v>1.07334258339149E-2</v>
      </c>
      <c r="L1372" s="52">
        <f t="shared" ref="L1372:L1435" si="916">COS(H1372)*SIN(K1372)</f>
        <v>8.5020699996304454E-3</v>
      </c>
      <c r="M1372" s="52">
        <f t="shared" ref="M1372:M1435" si="917">(1/2)*LN((1+L1372)/(1-L1372))</f>
        <v>8.5022748664430534E-3</v>
      </c>
      <c r="N1372" s="52">
        <f t="shared" ref="N1372:N1435" si="918">ATAN((TAN(H1372))/COS(K1372))-H1372</f>
        <v>2.785073184519149E-5</v>
      </c>
      <c r="O1372" s="52">
        <f t="shared" si="894"/>
        <v>6383550.6595148193</v>
      </c>
      <c r="P1372" s="52">
        <f t="shared" si="895"/>
        <v>1.5284705138265636E-7</v>
      </c>
      <c r="Q1372" s="52">
        <f t="shared" ref="Q1372:Q1435" si="919">SIN(2*H1372)</f>
        <v>0.96695965902408088</v>
      </c>
      <c r="R1372" s="52">
        <f t="shared" ref="R1372:R1435" si="920">+Q1372*(COS(H1372))^2</f>
        <v>0.60673307022280276</v>
      </c>
      <c r="S1372" s="52">
        <f t="shared" ref="S1372:S1435" si="921">H1372+(Q1372/2)</f>
        <v>1.1399906287308785</v>
      </c>
      <c r="T1372" s="52">
        <f t="shared" ref="T1372:T1435" si="922">((3*S1372)+R1372)/4</f>
        <v>1.0066762391038595</v>
      </c>
      <c r="U1372" s="52">
        <f t="shared" ref="U1372:U1435" si="923">(5*T1372+R1372*(COS(H1372))^2)/3</f>
        <v>1.8046949302046571</v>
      </c>
      <c r="V1372" s="52">
        <f t="shared" si="910"/>
        <v>5.0546225567071803E-3</v>
      </c>
      <c r="W1372" s="52">
        <f t="shared" ref="W1372:W1435" si="924">(5/3)*V1372^2</f>
        <v>4.2582015317955055E-5</v>
      </c>
      <c r="X1372" s="52">
        <f t="shared" ref="X1372:X1435" si="925">(35/27)*V1372^3</f>
        <v>1.6740578955036711E-7</v>
      </c>
      <c r="Y1372" s="52">
        <f t="shared" si="896"/>
        <v>4163132.9184865388</v>
      </c>
      <c r="Z1372" s="38" t="str">
        <f t="shared" ref="Z1372:Z1435" si="926">IF(E1372&lt;-72,"C",IF(E1372&lt;-64,"D",IF(E1372&lt;-56,"E",IF(E1372&lt;-48,"F",IF(E1372&lt;-40,"G",IF(E1372&lt;-32,"H",IF(E1372&lt;-24,"J",IF(E1372&lt;-16,"K",AA1372))))))))</f>
        <v>S</v>
      </c>
      <c r="AA1372" s="38" t="str">
        <f t="shared" ref="AA1372:AA1435" si="927">IF(E1372&lt;-8,"L",IF(E1372&lt;0,"M",IF(E1372&lt;8,"N",IF(E1372&lt;16,"P",IF(E1372&lt;24,"Q",IF(E1372&lt;32,"R",IF(E1372&lt;40,"S",IF(E1372&lt;48,"T","no"))))))))</f>
        <v>S</v>
      </c>
      <c r="AB1372" s="38" t="str">
        <f t="shared" ref="AB1372:AB1435" si="928">IF(E1372&lt;56,"U",IF(E1372&lt;64,"V",IF(E1372&lt;72,"W",IF(E1372&lt;84,"X","no"))))</f>
        <v>U</v>
      </c>
      <c r="AC1372" s="50">
        <f t="shared" si="909"/>
        <v>554274.70509630162</v>
      </c>
      <c r="AD1372" s="50">
        <f t="shared" si="897"/>
        <v>4163310.7050713515</v>
      </c>
      <c r="AE1372" s="51">
        <f t="shared" si="898"/>
        <v>10</v>
      </c>
      <c r="AF1372" s="51" t="str">
        <f t="shared" si="899"/>
        <v>S</v>
      </c>
      <c r="AG1372" s="40">
        <f t="shared" si="900"/>
        <v>-122</v>
      </c>
      <c r="AH1372" s="41">
        <f t="shared" si="901"/>
        <v>-23</v>
      </c>
      <c r="AI1372" s="42">
        <f t="shared" si="902"/>
        <v>-6.0720000000000001</v>
      </c>
      <c r="AJ1372" s="40">
        <f t="shared" si="903"/>
        <v>37</v>
      </c>
      <c r="AK1372" s="41">
        <f t="shared" si="904"/>
        <v>36</v>
      </c>
      <c r="AL1372" s="42">
        <f t="shared" si="905"/>
        <v>55.073</v>
      </c>
      <c r="AM1372" s="43" t="str">
        <f t="shared" si="906"/>
        <v>-37º -36' -55,073" S</v>
      </c>
      <c r="AN1372" s="43" t="str">
        <f t="shared" si="907"/>
        <v>122º 23' 6,072" W</v>
      </c>
      <c r="AO1372" s="43" t="str">
        <f t="shared" si="908"/>
        <v>10 S 554275 4163311</v>
      </c>
    </row>
    <row r="1373" spans="5:41" x14ac:dyDescent="0.25">
      <c r="E1373" s="53">
        <v>37.614849999999997</v>
      </c>
      <c r="F1373" s="53">
        <v>-122.386562</v>
      </c>
      <c r="G1373" s="52">
        <f t="shared" si="911"/>
        <v>-2.1360484670961766</v>
      </c>
      <c r="H1373" s="52">
        <f t="shared" si="912"/>
        <v>0.65650298014378905</v>
      </c>
      <c r="I1373" s="52">
        <f t="shared" si="913"/>
        <v>10</v>
      </c>
      <c r="J1373" s="52">
        <f t="shared" si="914"/>
        <v>-123</v>
      </c>
      <c r="K1373" s="52">
        <f t="shared" si="915"/>
        <v>1.0706512856848871E-2</v>
      </c>
      <c r="L1373" s="52">
        <f t="shared" si="916"/>
        <v>8.4808038314728943E-3</v>
      </c>
      <c r="M1373" s="52">
        <f t="shared" si="917"/>
        <v>8.4810071647877742E-3</v>
      </c>
      <c r="N1373" s="52">
        <f t="shared" si="918"/>
        <v>2.771112324662095E-5</v>
      </c>
      <c r="O1373" s="52">
        <f t="shared" si="894"/>
        <v>6383550.4975614706</v>
      </c>
      <c r="P1373" s="52">
        <f t="shared" si="895"/>
        <v>1.5208517307365112E-7</v>
      </c>
      <c r="Q1373" s="52">
        <f t="shared" si="919"/>
        <v>0.96695567228104595</v>
      </c>
      <c r="R1373" s="52">
        <f t="shared" si="920"/>
        <v>0.60673787955803415</v>
      </c>
      <c r="S1373" s="52">
        <f t="shared" si="921"/>
        <v>1.1399808162843121</v>
      </c>
      <c r="T1373" s="52">
        <f t="shared" si="922"/>
        <v>1.0066700821027426</v>
      </c>
      <c r="U1373" s="52">
        <f t="shared" si="923"/>
        <v>1.8046872035561607</v>
      </c>
      <c r="V1373" s="52">
        <f t="shared" si="910"/>
        <v>5.0546225567071803E-3</v>
      </c>
      <c r="W1373" s="52">
        <f t="shared" si="924"/>
        <v>4.2582015317955055E-5</v>
      </c>
      <c r="X1373" s="52">
        <f t="shared" si="925"/>
        <v>1.6740578955036711E-7</v>
      </c>
      <c r="Y1373" s="52">
        <f t="shared" si="896"/>
        <v>4163083.2152118227</v>
      </c>
      <c r="Z1373" s="38" t="str">
        <f t="shared" si="926"/>
        <v>S</v>
      </c>
      <c r="AA1373" s="38" t="str">
        <f t="shared" si="927"/>
        <v>S</v>
      </c>
      <c r="AB1373" s="38" t="str">
        <f t="shared" si="928"/>
        <v>U</v>
      </c>
      <c r="AC1373" s="50">
        <f t="shared" si="909"/>
        <v>554138.94025117997</v>
      </c>
      <c r="AD1373" s="50">
        <f t="shared" si="897"/>
        <v>4163260.1105933147</v>
      </c>
      <c r="AE1373" s="51">
        <f t="shared" si="898"/>
        <v>10</v>
      </c>
      <c r="AF1373" s="51" t="str">
        <f t="shared" si="899"/>
        <v>S</v>
      </c>
      <c r="AG1373" s="40">
        <f t="shared" si="900"/>
        <v>-122</v>
      </c>
      <c r="AH1373" s="41">
        <f t="shared" si="901"/>
        <v>-23</v>
      </c>
      <c r="AI1373" s="42">
        <f t="shared" si="902"/>
        <v>-11.622999999999999</v>
      </c>
      <c r="AJ1373" s="40">
        <f t="shared" si="903"/>
        <v>37</v>
      </c>
      <c r="AK1373" s="41">
        <f t="shared" si="904"/>
        <v>36</v>
      </c>
      <c r="AL1373" s="42">
        <f t="shared" si="905"/>
        <v>53.46</v>
      </c>
      <c r="AM1373" s="43" t="str">
        <f t="shared" si="906"/>
        <v>-37º -36' -53,46" S</v>
      </c>
      <c r="AN1373" s="43" t="str">
        <f t="shared" si="907"/>
        <v>122º 23' 11,623" W</v>
      </c>
      <c r="AO1373" s="43" t="str">
        <f t="shared" si="908"/>
        <v>10 S 554139 4163260</v>
      </c>
    </row>
    <row r="1374" spans="5:41" x14ac:dyDescent="0.25">
      <c r="E1374" s="53">
        <v>37.603057999999997</v>
      </c>
      <c r="F1374" s="53">
        <v>-122.424513</v>
      </c>
      <c r="G1374" s="52">
        <f t="shared" si="911"/>
        <v>-2.1367108370006007</v>
      </c>
      <c r="H1374" s="52">
        <f t="shared" si="912"/>
        <v>0.6562971709183939</v>
      </c>
      <c r="I1374" s="52">
        <f t="shared" si="913"/>
        <v>10</v>
      </c>
      <c r="J1374" s="52">
        <f t="shared" si="914"/>
        <v>-123</v>
      </c>
      <c r="K1374" s="52">
        <f t="shared" si="915"/>
        <v>1.0044142952424728E-2</v>
      </c>
      <c r="L1374" s="52">
        <f t="shared" si="916"/>
        <v>7.9574095425107277E-3</v>
      </c>
      <c r="M1374" s="52">
        <f t="shared" si="917"/>
        <v>7.9575775042552629E-3</v>
      </c>
      <c r="N1374" s="52">
        <f t="shared" si="918"/>
        <v>2.4385702538376464E-5</v>
      </c>
      <c r="O1374" s="52">
        <f t="shared" si="894"/>
        <v>6383546.2349625845</v>
      </c>
      <c r="P1374" s="52">
        <f t="shared" si="895"/>
        <v>1.3393419803255898E-7</v>
      </c>
      <c r="Q1374" s="52">
        <f t="shared" si="919"/>
        <v>0.9668506504843275</v>
      </c>
      <c r="R1374" s="52">
        <f t="shared" si="920"/>
        <v>0.60686438224458983</v>
      </c>
      <c r="S1374" s="52">
        <f t="shared" si="921"/>
        <v>1.1397224961605577</v>
      </c>
      <c r="T1374" s="52">
        <f t="shared" si="922"/>
        <v>1.0065079676815656</v>
      </c>
      <c r="U1374" s="52">
        <f t="shared" si="923"/>
        <v>1.8044837266810978</v>
      </c>
      <c r="V1374" s="52">
        <f t="shared" si="910"/>
        <v>5.0546225567071803E-3</v>
      </c>
      <c r="W1374" s="52">
        <f t="shared" si="924"/>
        <v>4.2582015317955055E-5</v>
      </c>
      <c r="X1374" s="52">
        <f t="shared" si="925"/>
        <v>1.6740578955036711E-7</v>
      </c>
      <c r="Y1374" s="52">
        <f t="shared" si="896"/>
        <v>4161774.9553768085</v>
      </c>
      <c r="Z1374" s="38" t="str">
        <f t="shared" si="926"/>
        <v>S</v>
      </c>
      <c r="AA1374" s="38" t="str">
        <f t="shared" si="927"/>
        <v>S</v>
      </c>
      <c r="AB1374" s="38" t="str">
        <f t="shared" si="928"/>
        <v>U</v>
      </c>
      <c r="AC1374" s="50">
        <f t="shared" si="909"/>
        <v>550797.5661845553</v>
      </c>
      <c r="AD1374" s="50">
        <f t="shared" si="897"/>
        <v>4161930.6226572837</v>
      </c>
      <c r="AE1374" s="51">
        <f t="shared" si="898"/>
        <v>10</v>
      </c>
      <c r="AF1374" s="51" t="str">
        <f t="shared" si="899"/>
        <v>S</v>
      </c>
      <c r="AG1374" s="40">
        <f t="shared" si="900"/>
        <v>-122</v>
      </c>
      <c r="AH1374" s="41">
        <f t="shared" si="901"/>
        <v>-25</v>
      </c>
      <c r="AI1374" s="42">
        <f t="shared" si="902"/>
        <v>-28.247</v>
      </c>
      <c r="AJ1374" s="40">
        <f t="shared" si="903"/>
        <v>37</v>
      </c>
      <c r="AK1374" s="41">
        <f t="shared" si="904"/>
        <v>36</v>
      </c>
      <c r="AL1374" s="42">
        <f t="shared" si="905"/>
        <v>11.009</v>
      </c>
      <c r="AM1374" s="43" t="str">
        <f t="shared" si="906"/>
        <v>-37º -36' -11,009" S</v>
      </c>
      <c r="AN1374" s="43" t="str">
        <f t="shared" si="907"/>
        <v>122º 25' 28,247" W</v>
      </c>
      <c r="AO1374" s="43" t="str">
        <f t="shared" si="908"/>
        <v>10 S 550798 4161931</v>
      </c>
    </row>
    <row r="1375" spans="5:41" x14ac:dyDescent="0.25">
      <c r="E1375" s="53">
        <v>37.617593999999997</v>
      </c>
      <c r="F1375" s="53">
        <v>-122.385009</v>
      </c>
      <c r="G1375" s="52">
        <f t="shared" si="911"/>
        <v>-2.136021362132893</v>
      </c>
      <c r="H1375" s="52">
        <f t="shared" si="912"/>
        <v>0.65655087197846373</v>
      </c>
      <c r="I1375" s="52">
        <f t="shared" si="913"/>
        <v>10</v>
      </c>
      <c r="J1375" s="52">
        <f t="shared" si="914"/>
        <v>-123</v>
      </c>
      <c r="K1375" s="52">
        <f t="shared" si="915"/>
        <v>1.0733617820132491E-2</v>
      </c>
      <c r="L1375" s="52">
        <f t="shared" si="916"/>
        <v>8.5019595364070628E-3</v>
      </c>
      <c r="M1375" s="52">
        <f t="shared" si="917"/>
        <v>8.5021643952343344E-3</v>
      </c>
      <c r="N1375" s="52">
        <f t="shared" si="918"/>
        <v>2.7852316543008904E-5</v>
      </c>
      <c r="O1375" s="52">
        <f t="shared" si="894"/>
        <v>6383551.4895364121</v>
      </c>
      <c r="P1375" s="52">
        <f t="shared" si="895"/>
        <v>1.5283364064273963E-7</v>
      </c>
      <c r="Q1375" s="52">
        <f t="shared" si="919"/>
        <v>0.96698008737061725</v>
      </c>
      <c r="R1375" s="52">
        <f t="shared" si="920"/>
        <v>0.60670841863178737</v>
      </c>
      <c r="S1375" s="52">
        <f t="shared" si="921"/>
        <v>1.1400409156637723</v>
      </c>
      <c r="T1375" s="52">
        <f t="shared" si="922"/>
        <v>1.006707791405776</v>
      </c>
      <c r="U1375" s="52">
        <f t="shared" si="923"/>
        <v>1.8047345248945403</v>
      </c>
      <c r="V1375" s="52">
        <f t="shared" si="910"/>
        <v>5.0546225567071803E-3</v>
      </c>
      <c r="W1375" s="52">
        <f t="shared" si="924"/>
        <v>4.2582015317955055E-5</v>
      </c>
      <c r="X1375" s="52">
        <f t="shared" si="925"/>
        <v>1.6740578955036711E-7</v>
      </c>
      <c r="Y1375" s="52">
        <f t="shared" si="896"/>
        <v>4163387.6478288337</v>
      </c>
      <c r="Z1375" s="38" t="str">
        <f t="shared" si="926"/>
        <v>S</v>
      </c>
      <c r="AA1375" s="38" t="str">
        <f t="shared" si="927"/>
        <v>S</v>
      </c>
      <c r="AB1375" s="38" t="str">
        <f t="shared" si="928"/>
        <v>U</v>
      </c>
      <c r="AC1375" s="50">
        <f t="shared" si="909"/>
        <v>554274.00695444609</v>
      </c>
      <c r="AD1375" s="50">
        <f t="shared" si="897"/>
        <v>4163565.444552762</v>
      </c>
      <c r="AE1375" s="51">
        <f t="shared" si="898"/>
        <v>10</v>
      </c>
      <c r="AF1375" s="51" t="str">
        <f t="shared" si="899"/>
        <v>S</v>
      </c>
      <c r="AG1375" s="40">
        <f t="shared" si="900"/>
        <v>-122</v>
      </c>
      <c r="AH1375" s="41">
        <f t="shared" si="901"/>
        <v>-23</v>
      </c>
      <c r="AI1375" s="42">
        <f t="shared" si="902"/>
        <v>-6.032</v>
      </c>
      <c r="AJ1375" s="40">
        <f t="shared" si="903"/>
        <v>37</v>
      </c>
      <c r="AK1375" s="41">
        <f t="shared" si="904"/>
        <v>37</v>
      </c>
      <c r="AL1375" s="42">
        <f t="shared" si="905"/>
        <v>3.3380000000000001</v>
      </c>
      <c r="AM1375" s="43" t="str">
        <f t="shared" si="906"/>
        <v>-37º -37' -3,338" S</v>
      </c>
      <c r="AN1375" s="43" t="str">
        <f t="shared" si="907"/>
        <v>122º 23' 6,032" W</v>
      </c>
      <c r="AO1375" s="43" t="str">
        <f t="shared" si="908"/>
        <v>10 S 554274 4163565</v>
      </c>
    </row>
    <row r="1376" spans="5:41" x14ac:dyDescent="0.25">
      <c r="E1376" s="53">
        <v>37.785747999999998</v>
      </c>
      <c r="F1376" s="53">
        <v>-122.485651</v>
      </c>
      <c r="G1376" s="52">
        <f t="shared" si="911"/>
        <v>-2.1377778963986849</v>
      </c>
      <c r="H1376" s="52">
        <f t="shared" si="912"/>
        <v>0.65948571292886227</v>
      </c>
      <c r="I1376" s="52">
        <f t="shared" si="913"/>
        <v>10</v>
      </c>
      <c r="J1376" s="52">
        <f t="shared" si="914"/>
        <v>-123</v>
      </c>
      <c r="K1376" s="52">
        <f t="shared" si="915"/>
        <v>8.9770835543405703E-3</v>
      </c>
      <c r="L1376" s="52">
        <f t="shared" si="916"/>
        <v>7.0945606777657495E-3</v>
      </c>
      <c r="M1376" s="52">
        <f t="shared" si="917"/>
        <v>7.0946797110409089E-3</v>
      </c>
      <c r="N1376" s="52">
        <f t="shared" si="918"/>
        <v>1.9511917012549063E-5</v>
      </c>
      <c r="O1376" s="52">
        <f t="shared" si="894"/>
        <v>6383612.3266904522</v>
      </c>
      <c r="P1376" s="52">
        <f t="shared" si="895"/>
        <v>1.0593883837678192E-7</v>
      </c>
      <c r="Q1376" s="52">
        <f t="shared" si="919"/>
        <v>0.96845932087778164</v>
      </c>
      <c r="R1376" s="52">
        <f t="shared" si="920"/>
        <v>0.60488599562617229</v>
      </c>
      <c r="S1376" s="52">
        <f t="shared" si="921"/>
        <v>1.143715373367753</v>
      </c>
      <c r="T1376" s="52">
        <f t="shared" si="922"/>
        <v>1.0090080289323577</v>
      </c>
      <c r="U1376" s="52">
        <f t="shared" si="923"/>
        <v>1.8076144610269207</v>
      </c>
      <c r="V1376" s="52">
        <f t="shared" si="910"/>
        <v>5.0546225567071803E-3</v>
      </c>
      <c r="W1376" s="52">
        <f t="shared" si="924"/>
        <v>4.2582015317955055E-5</v>
      </c>
      <c r="X1376" s="52">
        <f t="shared" si="925"/>
        <v>1.6740578955036711E-7</v>
      </c>
      <c r="Y1376" s="52">
        <f t="shared" si="896"/>
        <v>4182043.7359611359</v>
      </c>
      <c r="Z1376" s="38" t="str">
        <f t="shared" si="926"/>
        <v>S</v>
      </c>
      <c r="AA1376" s="38" t="str">
        <f t="shared" si="927"/>
        <v>S</v>
      </c>
      <c r="AB1376" s="38" t="str">
        <f t="shared" si="928"/>
        <v>U</v>
      </c>
      <c r="AC1376" s="50">
        <f t="shared" si="909"/>
        <v>545289.68645663362</v>
      </c>
      <c r="AD1376" s="50">
        <f t="shared" si="897"/>
        <v>4182168.29248829</v>
      </c>
      <c r="AE1376" s="51">
        <f t="shared" si="898"/>
        <v>10</v>
      </c>
      <c r="AF1376" s="51" t="str">
        <f t="shared" si="899"/>
        <v>S</v>
      </c>
      <c r="AG1376" s="40">
        <f t="shared" si="900"/>
        <v>-122</v>
      </c>
      <c r="AH1376" s="41">
        <f t="shared" si="901"/>
        <v>-29</v>
      </c>
      <c r="AI1376" s="42">
        <f t="shared" si="902"/>
        <v>-8.3439999999999994</v>
      </c>
      <c r="AJ1376" s="40">
        <f t="shared" si="903"/>
        <v>37</v>
      </c>
      <c r="AK1376" s="41">
        <f t="shared" si="904"/>
        <v>47</v>
      </c>
      <c r="AL1376" s="42">
        <f t="shared" si="905"/>
        <v>8.6929999999999996</v>
      </c>
      <c r="AM1376" s="43" t="str">
        <f t="shared" si="906"/>
        <v>-37º -47' -8,693" S</v>
      </c>
      <c r="AN1376" s="43" t="str">
        <f t="shared" si="907"/>
        <v>122º 29' 8,344" W</v>
      </c>
      <c r="AO1376" s="43" t="str">
        <f t="shared" si="908"/>
        <v>10 S 545290 4182168</v>
      </c>
    </row>
    <row r="1377" spans="5:41" x14ac:dyDescent="0.25">
      <c r="E1377" s="53">
        <v>37.779662000000002</v>
      </c>
      <c r="F1377" s="53">
        <v>-122.421318</v>
      </c>
      <c r="G1377" s="52">
        <f t="shared" si="911"/>
        <v>-2.1366550737309993</v>
      </c>
      <c r="H1377" s="52">
        <f t="shared" si="912"/>
        <v>0.659379492190586</v>
      </c>
      <c r="I1377" s="52">
        <f t="shared" si="913"/>
        <v>10</v>
      </c>
      <c r="J1377" s="52">
        <f t="shared" si="914"/>
        <v>-123</v>
      </c>
      <c r="K1377" s="52">
        <f t="shared" si="915"/>
        <v>1.0099906222026167E-2</v>
      </c>
      <c r="L1377" s="52">
        <f t="shared" si="916"/>
        <v>7.9825526488138208E-3</v>
      </c>
      <c r="M1377" s="52">
        <f t="shared" si="917"/>
        <v>7.9827222077662637E-3</v>
      </c>
      <c r="N1377" s="52">
        <f t="shared" si="918"/>
        <v>2.4696901636866997E-5</v>
      </c>
      <c r="O1377" s="52">
        <f t="shared" si="894"/>
        <v>6383610.1231638473</v>
      </c>
      <c r="P1377" s="52">
        <f t="shared" si="895"/>
        <v>1.341415044002792E-7</v>
      </c>
      <c r="Q1377" s="52">
        <f t="shared" si="919"/>
        <v>0.96840636461707075</v>
      </c>
      <c r="R1377" s="52">
        <f t="shared" si="920"/>
        <v>0.60495253758348022</v>
      </c>
      <c r="S1377" s="52">
        <f t="shared" si="921"/>
        <v>1.1435826744991213</v>
      </c>
      <c r="T1377" s="52">
        <f t="shared" si="922"/>
        <v>1.0089251402702111</v>
      </c>
      <c r="U1377" s="52">
        <f t="shared" si="923"/>
        <v>1.807510910327524</v>
      </c>
      <c r="V1377" s="52">
        <f t="shared" si="910"/>
        <v>5.0546225567071803E-3</v>
      </c>
      <c r="W1377" s="52">
        <f t="shared" si="924"/>
        <v>4.2582015317955055E-5</v>
      </c>
      <c r="X1377" s="52">
        <f t="shared" si="925"/>
        <v>1.6740578955036711E-7</v>
      </c>
      <c r="Y1377" s="52">
        <f t="shared" si="896"/>
        <v>4181368.5066051832</v>
      </c>
      <c r="Z1377" s="38" t="str">
        <f t="shared" si="926"/>
        <v>S</v>
      </c>
      <c r="AA1377" s="38" t="str">
        <f t="shared" si="927"/>
        <v>S</v>
      </c>
      <c r="AB1377" s="38" t="str">
        <f t="shared" si="928"/>
        <v>U</v>
      </c>
      <c r="AC1377" s="50">
        <f t="shared" si="909"/>
        <v>550958.58857445535</v>
      </c>
      <c r="AD1377" s="50">
        <f t="shared" si="897"/>
        <v>4181526.1620176313</v>
      </c>
      <c r="AE1377" s="51">
        <f t="shared" si="898"/>
        <v>10</v>
      </c>
      <c r="AF1377" s="51" t="str">
        <f t="shared" si="899"/>
        <v>S</v>
      </c>
      <c r="AG1377" s="40">
        <f t="shared" si="900"/>
        <v>-122</v>
      </c>
      <c r="AH1377" s="41">
        <f t="shared" si="901"/>
        <v>-25</v>
      </c>
      <c r="AI1377" s="42">
        <f t="shared" si="902"/>
        <v>-16.745000000000001</v>
      </c>
      <c r="AJ1377" s="40">
        <f t="shared" si="903"/>
        <v>37</v>
      </c>
      <c r="AK1377" s="41">
        <f t="shared" si="904"/>
        <v>46</v>
      </c>
      <c r="AL1377" s="42">
        <f t="shared" si="905"/>
        <v>46.783000000000001</v>
      </c>
      <c r="AM1377" s="43" t="str">
        <f t="shared" si="906"/>
        <v>-37º -46' -46,783" S</v>
      </c>
      <c r="AN1377" s="43" t="str">
        <f t="shared" si="907"/>
        <v>122º 25' 16,745" W</v>
      </c>
      <c r="AO1377" s="43" t="str">
        <f t="shared" si="908"/>
        <v>10 S 550959 4181526</v>
      </c>
    </row>
    <row r="1378" spans="5:41" x14ac:dyDescent="0.25">
      <c r="E1378" s="53">
        <v>37.783312000000002</v>
      </c>
      <c r="F1378" s="53">
        <v>-122.42094899999999</v>
      </c>
      <c r="G1378" s="52">
        <f t="shared" si="911"/>
        <v>-2.1366486334660593</v>
      </c>
      <c r="H1378" s="52">
        <f t="shared" si="912"/>
        <v>0.65944319670828377</v>
      </c>
      <c r="I1378" s="52">
        <f t="shared" si="913"/>
        <v>10</v>
      </c>
      <c r="J1378" s="52">
        <f t="shared" si="914"/>
        <v>-123</v>
      </c>
      <c r="K1378" s="52">
        <f t="shared" si="915"/>
        <v>1.0106346486966178E-2</v>
      </c>
      <c r="L1378" s="52">
        <f t="shared" si="916"/>
        <v>7.9872481668125436E-3</v>
      </c>
      <c r="M1378" s="52">
        <f t="shared" si="917"/>
        <v>7.9874180251639348E-3</v>
      </c>
      <c r="N1378" s="52">
        <f t="shared" si="918"/>
        <v>2.472921971485853E-5</v>
      </c>
      <c r="O1378" s="52">
        <f t="shared" si="894"/>
        <v>6383611.4446857702</v>
      </c>
      <c r="P1378" s="52">
        <f t="shared" si="895"/>
        <v>1.3428610455380308E-7</v>
      </c>
      <c r="Q1378" s="52">
        <f t="shared" si="919"/>
        <v>0.96843812969734067</v>
      </c>
      <c r="R1378" s="52">
        <f t="shared" si="920"/>
        <v>0.60491263514115301</v>
      </c>
      <c r="S1378" s="52">
        <f t="shared" si="921"/>
        <v>1.1436622615569541</v>
      </c>
      <c r="T1378" s="52">
        <f t="shared" si="922"/>
        <v>1.0089748549530038</v>
      </c>
      <c r="U1378" s="52">
        <f t="shared" si="923"/>
        <v>1.807573019664255</v>
      </c>
      <c r="V1378" s="52">
        <f t="shared" si="910"/>
        <v>5.0546225567071803E-3</v>
      </c>
      <c r="W1378" s="52">
        <f t="shared" si="924"/>
        <v>4.2582015317955055E-5</v>
      </c>
      <c r="X1378" s="52">
        <f t="shared" si="925"/>
        <v>1.6740578955036711E-7</v>
      </c>
      <c r="Y1378" s="52">
        <f t="shared" si="896"/>
        <v>4181773.4666180741</v>
      </c>
      <c r="Z1378" s="38" t="str">
        <f t="shared" si="926"/>
        <v>S</v>
      </c>
      <c r="AA1378" s="38" t="str">
        <f t="shared" si="927"/>
        <v>S</v>
      </c>
      <c r="AB1378" s="38" t="str">
        <f t="shared" si="928"/>
        <v>U</v>
      </c>
      <c r="AC1378" s="50">
        <f t="shared" si="909"/>
        <v>550988.57540127821</v>
      </c>
      <c r="AD1378" s="50">
        <f t="shared" si="897"/>
        <v>4181931.3283692626</v>
      </c>
      <c r="AE1378" s="51">
        <f t="shared" si="898"/>
        <v>10</v>
      </c>
      <c r="AF1378" s="51" t="str">
        <f t="shared" si="899"/>
        <v>S</v>
      </c>
      <c r="AG1378" s="40">
        <f t="shared" si="900"/>
        <v>-122</v>
      </c>
      <c r="AH1378" s="41">
        <f t="shared" si="901"/>
        <v>-25</v>
      </c>
      <c r="AI1378" s="42">
        <f t="shared" si="902"/>
        <v>-15.416</v>
      </c>
      <c r="AJ1378" s="40">
        <f t="shared" si="903"/>
        <v>37</v>
      </c>
      <c r="AK1378" s="41">
        <f t="shared" si="904"/>
        <v>46</v>
      </c>
      <c r="AL1378" s="42">
        <f t="shared" si="905"/>
        <v>59.923000000000002</v>
      </c>
      <c r="AM1378" s="43" t="str">
        <f t="shared" si="906"/>
        <v>-37º -46' -59,923" S</v>
      </c>
      <c r="AN1378" s="43" t="str">
        <f t="shared" si="907"/>
        <v>122º 25' 15,416" W</v>
      </c>
      <c r="AO1378" s="43" t="str">
        <f t="shared" si="908"/>
        <v>10 S 550989 4181931</v>
      </c>
    </row>
    <row r="1379" spans="5:41" x14ac:dyDescent="0.25">
      <c r="E1379" s="53">
        <v>37.781418000000002</v>
      </c>
      <c r="F1379" s="53">
        <v>-122.42341399999999</v>
      </c>
      <c r="G1379" s="52">
        <f t="shared" si="911"/>
        <v>-2.136691655832121</v>
      </c>
      <c r="H1379" s="52">
        <f t="shared" si="912"/>
        <v>0.65941014017225097</v>
      </c>
      <c r="I1379" s="52">
        <f t="shared" si="913"/>
        <v>10</v>
      </c>
      <c r="J1379" s="52">
        <f t="shared" si="914"/>
        <v>-123</v>
      </c>
      <c r="K1379" s="52">
        <f t="shared" si="915"/>
        <v>1.0063324120904493E-2</v>
      </c>
      <c r="L1379" s="52">
        <f t="shared" si="916"/>
        <v>7.9534516834304583E-3</v>
      </c>
      <c r="M1379" s="52">
        <f t="shared" si="917"/>
        <v>7.9536193946706836E-3</v>
      </c>
      <c r="N1379" s="52">
        <f t="shared" si="918"/>
        <v>2.4518702889109178E-5</v>
      </c>
      <c r="O1379" s="52">
        <f t="shared" si="894"/>
        <v>6383610.7589371009</v>
      </c>
      <c r="P1379" s="52">
        <f t="shared" si="895"/>
        <v>1.3315887425193447E-7</v>
      </c>
      <c r="Q1379" s="52">
        <f t="shared" si="919"/>
        <v>0.96842164862889513</v>
      </c>
      <c r="R1379" s="52">
        <f t="shared" si="920"/>
        <v>0.60493334264202492</v>
      </c>
      <c r="S1379" s="52">
        <f t="shared" si="921"/>
        <v>1.1436209644866986</v>
      </c>
      <c r="T1379" s="52">
        <f t="shared" si="922"/>
        <v>1.0089490590255301</v>
      </c>
      <c r="U1379" s="52">
        <f t="shared" si="923"/>
        <v>1.8075407931711769</v>
      </c>
      <c r="V1379" s="52">
        <f t="shared" si="910"/>
        <v>5.0546225567071803E-3</v>
      </c>
      <c r="W1379" s="52">
        <f t="shared" si="924"/>
        <v>4.2582015317955055E-5</v>
      </c>
      <c r="X1379" s="52">
        <f t="shared" si="925"/>
        <v>1.6740578955036711E-7</v>
      </c>
      <c r="Y1379" s="52">
        <f t="shared" si="896"/>
        <v>4181563.331171772</v>
      </c>
      <c r="Z1379" s="38" t="str">
        <f t="shared" si="926"/>
        <v>S</v>
      </c>
      <c r="AA1379" s="38" t="str">
        <f t="shared" si="927"/>
        <v>S</v>
      </c>
      <c r="AB1379" s="38" t="str">
        <f t="shared" si="928"/>
        <v>U</v>
      </c>
      <c r="AC1379" s="50">
        <f t="shared" si="909"/>
        <v>550772.81259392737</v>
      </c>
      <c r="AD1379" s="50">
        <f t="shared" si="897"/>
        <v>4181719.8490481717</v>
      </c>
      <c r="AE1379" s="51">
        <f t="shared" si="898"/>
        <v>10</v>
      </c>
      <c r="AF1379" s="51" t="str">
        <f t="shared" si="899"/>
        <v>S</v>
      </c>
      <c r="AG1379" s="40">
        <f t="shared" si="900"/>
        <v>-122</v>
      </c>
      <c r="AH1379" s="41">
        <f t="shared" si="901"/>
        <v>-25</v>
      </c>
      <c r="AI1379" s="42">
        <f t="shared" si="902"/>
        <v>-24.29</v>
      </c>
      <c r="AJ1379" s="40">
        <f t="shared" si="903"/>
        <v>37</v>
      </c>
      <c r="AK1379" s="41">
        <f t="shared" si="904"/>
        <v>46</v>
      </c>
      <c r="AL1379" s="42">
        <f t="shared" si="905"/>
        <v>53.104999999999997</v>
      </c>
      <c r="AM1379" s="43" t="str">
        <f t="shared" si="906"/>
        <v>-37º -46' -53,105" S</v>
      </c>
      <c r="AN1379" s="43" t="str">
        <f t="shared" si="907"/>
        <v>122º 25' 24,29" W</v>
      </c>
      <c r="AO1379" s="43" t="str">
        <f t="shared" si="908"/>
        <v>10 S 550773 4181720</v>
      </c>
    </row>
    <row r="1380" spans="5:41" x14ac:dyDescent="0.25">
      <c r="E1380" s="53">
        <v>37.759340000000002</v>
      </c>
      <c r="F1380" s="53">
        <v>-122.418745</v>
      </c>
      <c r="G1380" s="52">
        <f t="shared" si="911"/>
        <v>-2.1366101664093455</v>
      </c>
      <c r="H1380" s="52">
        <f t="shared" si="912"/>
        <v>0.65902480637999572</v>
      </c>
      <c r="I1380" s="52">
        <f t="shared" si="913"/>
        <v>10</v>
      </c>
      <c r="J1380" s="52">
        <f t="shared" si="914"/>
        <v>-123</v>
      </c>
      <c r="K1380" s="52">
        <f t="shared" si="915"/>
        <v>1.0144813543679909E-2</v>
      </c>
      <c r="L1380" s="52">
        <f t="shared" si="916"/>
        <v>8.0202481673067646E-3</v>
      </c>
      <c r="M1380" s="52">
        <f t="shared" si="917"/>
        <v>8.0204201397760504E-3</v>
      </c>
      <c r="N1380" s="52">
        <f t="shared" si="918"/>
        <v>2.4912457789239006E-5</v>
      </c>
      <c r="O1380" s="52">
        <f t="shared" si="894"/>
        <v>6383602.766172573</v>
      </c>
      <c r="P1380" s="52">
        <f t="shared" si="895"/>
        <v>1.354858946134195E-7</v>
      </c>
      <c r="Q1380" s="52">
        <f t="shared" si="919"/>
        <v>0.96822921969039322</v>
      </c>
      <c r="R1380" s="52">
        <f t="shared" si="920"/>
        <v>0.60517441411057116</v>
      </c>
      <c r="S1380" s="52">
        <f t="shared" si="921"/>
        <v>1.1431394162251922</v>
      </c>
      <c r="T1380" s="52">
        <f t="shared" si="922"/>
        <v>1.0086481656965369</v>
      </c>
      <c r="U1380" s="52">
        <f t="shared" si="923"/>
        <v>1.8071647693938722</v>
      </c>
      <c r="V1380" s="52">
        <f t="shared" si="910"/>
        <v>5.0546225567071803E-3</v>
      </c>
      <c r="W1380" s="52">
        <f t="shared" si="924"/>
        <v>4.2582015317955055E-5</v>
      </c>
      <c r="X1380" s="52">
        <f t="shared" si="925"/>
        <v>1.6740578955036711E-7</v>
      </c>
      <c r="Y1380" s="52">
        <f t="shared" si="896"/>
        <v>4179113.826988922</v>
      </c>
      <c r="Z1380" s="38" t="str">
        <f t="shared" si="926"/>
        <v>S</v>
      </c>
      <c r="AA1380" s="38" t="str">
        <f t="shared" si="927"/>
        <v>S</v>
      </c>
      <c r="AB1380" s="38" t="str">
        <f t="shared" si="928"/>
        <v>U</v>
      </c>
      <c r="AC1380" s="50">
        <f t="shared" si="909"/>
        <v>551199.17850239598</v>
      </c>
      <c r="AD1380" s="50">
        <f t="shared" si="897"/>
        <v>4179272.8582449239</v>
      </c>
      <c r="AE1380" s="51">
        <f t="shared" si="898"/>
        <v>10</v>
      </c>
      <c r="AF1380" s="51" t="str">
        <f t="shared" si="899"/>
        <v>S</v>
      </c>
      <c r="AG1380" s="40">
        <f t="shared" si="900"/>
        <v>-122</v>
      </c>
      <c r="AH1380" s="41">
        <f t="shared" si="901"/>
        <v>-25</v>
      </c>
      <c r="AI1380" s="42">
        <f t="shared" si="902"/>
        <v>-7.4820000000000002</v>
      </c>
      <c r="AJ1380" s="40">
        <f t="shared" si="903"/>
        <v>37</v>
      </c>
      <c r="AK1380" s="41">
        <f t="shared" si="904"/>
        <v>45</v>
      </c>
      <c r="AL1380" s="42">
        <f t="shared" si="905"/>
        <v>33.624000000000002</v>
      </c>
      <c r="AM1380" s="43" t="str">
        <f t="shared" si="906"/>
        <v>-37º -45' -33,624" S</v>
      </c>
      <c r="AN1380" s="43" t="str">
        <f t="shared" si="907"/>
        <v>122º 25' 7,482" W</v>
      </c>
      <c r="AO1380" s="43" t="str">
        <f t="shared" si="908"/>
        <v>10 S 551199 4179273</v>
      </c>
    </row>
    <row r="1381" spans="5:41" x14ac:dyDescent="0.25">
      <c r="E1381" s="53">
        <v>37.614542999999998</v>
      </c>
      <c r="F1381" s="53">
        <v>-122.386808</v>
      </c>
      <c r="G1381" s="52">
        <f t="shared" si="911"/>
        <v>-2.1360527606061361</v>
      </c>
      <c r="H1381" s="52">
        <f t="shared" si="912"/>
        <v>0.65649762198298545</v>
      </c>
      <c r="I1381" s="52">
        <f t="shared" si="913"/>
        <v>10</v>
      </c>
      <c r="J1381" s="52">
        <f t="shared" si="914"/>
        <v>-123</v>
      </c>
      <c r="K1381" s="52">
        <f t="shared" si="915"/>
        <v>1.0702219346889308E-2</v>
      </c>
      <c r="L1381" s="52">
        <f t="shared" si="916"/>
        <v>8.4774380012077009E-3</v>
      </c>
      <c r="M1381" s="52">
        <f t="shared" si="917"/>
        <v>8.4776410925170454E-3</v>
      </c>
      <c r="N1381" s="52">
        <f t="shared" si="918"/>
        <v>2.76888235427597E-5</v>
      </c>
      <c r="O1381" s="52">
        <f t="shared" si="894"/>
        <v>6383550.3865804374</v>
      </c>
      <c r="P1381" s="52">
        <f t="shared" si="895"/>
        <v>1.5196572802103031E-7</v>
      </c>
      <c r="Q1381" s="52">
        <f t="shared" si="919"/>
        <v>0.9669529401576441</v>
      </c>
      <c r="R1381" s="52">
        <f t="shared" si="920"/>
        <v>0.60674117510298731</v>
      </c>
      <c r="S1381" s="52">
        <f t="shared" si="921"/>
        <v>1.1399740920618076</v>
      </c>
      <c r="T1381" s="52">
        <f t="shared" si="922"/>
        <v>1.0066658628221026</v>
      </c>
      <c r="U1381" s="52">
        <f t="shared" si="923"/>
        <v>1.8046819085710213</v>
      </c>
      <c r="V1381" s="52">
        <f t="shared" si="910"/>
        <v>5.0546225567071803E-3</v>
      </c>
      <c r="W1381" s="52">
        <f t="shared" si="924"/>
        <v>4.2582015317955055E-5</v>
      </c>
      <c r="X1381" s="52">
        <f t="shared" si="925"/>
        <v>1.6740578955036711E-7</v>
      </c>
      <c r="Y1381" s="52">
        <f t="shared" si="896"/>
        <v>4163049.1551574492</v>
      </c>
      <c r="Z1381" s="38" t="str">
        <f t="shared" si="926"/>
        <v>S</v>
      </c>
      <c r="AA1381" s="38" t="str">
        <f t="shared" si="927"/>
        <v>S</v>
      </c>
      <c r="AB1381" s="38" t="str">
        <f t="shared" si="928"/>
        <v>U</v>
      </c>
      <c r="AC1381" s="50">
        <f t="shared" si="909"/>
        <v>554117.45181475987</v>
      </c>
      <c r="AD1381" s="50">
        <f t="shared" si="897"/>
        <v>4163225.90818454</v>
      </c>
      <c r="AE1381" s="51">
        <f t="shared" si="898"/>
        <v>10</v>
      </c>
      <c r="AF1381" s="51" t="str">
        <f t="shared" si="899"/>
        <v>S</v>
      </c>
      <c r="AG1381" s="40">
        <f t="shared" si="900"/>
        <v>-122</v>
      </c>
      <c r="AH1381" s="41">
        <f t="shared" si="901"/>
        <v>-23</v>
      </c>
      <c r="AI1381" s="42">
        <f t="shared" si="902"/>
        <v>-12.509</v>
      </c>
      <c r="AJ1381" s="40">
        <f t="shared" si="903"/>
        <v>37</v>
      </c>
      <c r="AK1381" s="41">
        <f t="shared" si="904"/>
        <v>36</v>
      </c>
      <c r="AL1381" s="42">
        <f t="shared" si="905"/>
        <v>52.354999999999997</v>
      </c>
      <c r="AM1381" s="43" t="str">
        <f t="shared" si="906"/>
        <v>-37º -36' -52,355" S</v>
      </c>
      <c r="AN1381" s="43" t="str">
        <f t="shared" si="907"/>
        <v>122º 23' 12,509" W</v>
      </c>
      <c r="AO1381" s="43" t="str">
        <f t="shared" si="908"/>
        <v>10 S 554117 4163226</v>
      </c>
    </row>
    <row r="1382" spans="5:41" x14ac:dyDescent="0.25">
      <c r="E1382" s="53">
        <v>37.616436</v>
      </c>
      <c r="F1382" s="53">
        <v>-122.384451</v>
      </c>
      <c r="G1382" s="52">
        <f t="shared" si="911"/>
        <v>-2.136011623195667</v>
      </c>
      <c r="H1382" s="52">
        <f t="shared" si="912"/>
        <v>0.65653066106572566</v>
      </c>
      <c r="I1382" s="52">
        <f t="shared" si="913"/>
        <v>10</v>
      </c>
      <c r="J1382" s="52">
        <f t="shared" si="914"/>
        <v>-123</v>
      </c>
      <c r="K1382" s="52">
        <f t="shared" si="915"/>
        <v>1.0743356757358491E-2</v>
      </c>
      <c r="L1382" s="52">
        <f t="shared" si="916"/>
        <v>8.5098058568957979E-3</v>
      </c>
      <c r="M1382" s="52">
        <f t="shared" si="917"/>
        <v>8.5100112834457526E-3</v>
      </c>
      <c r="N1382" s="52">
        <f t="shared" si="918"/>
        <v>2.790258607066054E-5</v>
      </c>
      <c r="O1382" s="52">
        <f t="shared" si="894"/>
        <v>6383551.0709083071</v>
      </c>
      <c r="P1382" s="52">
        <f t="shared" si="895"/>
        <v>1.5312064915971495E-7</v>
      </c>
      <c r="Q1382" s="52">
        <f t="shared" si="919"/>
        <v>0.96696978500004815</v>
      </c>
      <c r="R1382" s="52">
        <f t="shared" si="920"/>
        <v>0.60672085257877928</v>
      </c>
      <c r="S1382" s="52">
        <f t="shared" si="921"/>
        <v>1.1400155535657497</v>
      </c>
      <c r="T1382" s="52">
        <f t="shared" si="922"/>
        <v>1.0066918783190071</v>
      </c>
      <c r="U1382" s="52">
        <f t="shared" si="923"/>
        <v>1.8047145560157583</v>
      </c>
      <c r="V1382" s="52">
        <f t="shared" si="910"/>
        <v>5.0546225567071803E-3</v>
      </c>
      <c r="W1382" s="52">
        <f t="shared" si="924"/>
        <v>4.2582015317955055E-5</v>
      </c>
      <c r="X1382" s="52">
        <f t="shared" si="925"/>
        <v>1.6740578955036711E-7</v>
      </c>
      <c r="Y1382" s="52">
        <f t="shared" si="896"/>
        <v>4163259.1736969114</v>
      </c>
      <c r="Z1382" s="38" t="str">
        <f t="shared" si="926"/>
        <v>S</v>
      </c>
      <c r="AA1382" s="38" t="str">
        <f t="shared" si="927"/>
        <v>S</v>
      </c>
      <c r="AB1382" s="38" t="str">
        <f t="shared" si="928"/>
        <v>U</v>
      </c>
      <c r="AC1382" s="50">
        <f t="shared" si="909"/>
        <v>554324.09441459528</v>
      </c>
      <c r="AD1382" s="50">
        <f t="shared" si="897"/>
        <v>4163437.2913073772</v>
      </c>
      <c r="AE1382" s="51">
        <f t="shared" si="898"/>
        <v>10</v>
      </c>
      <c r="AF1382" s="51" t="str">
        <f t="shared" si="899"/>
        <v>S</v>
      </c>
      <c r="AG1382" s="40">
        <f t="shared" si="900"/>
        <v>-122</v>
      </c>
      <c r="AH1382" s="41">
        <f t="shared" si="901"/>
        <v>-23</v>
      </c>
      <c r="AI1382" s="42">
        <f t="shared" si="902"/>
        <v>-4.024</v>
      </c>
      <c r="AJ1382" s="40">
        <f t="shared" si="903"/>
        <v>37</v>
      </c>
      <c r="AK1382" s="41">
        <f t="shared" si="904"/>
        <v>36</v>
      </c>
      <c r="AL1382" s="42">
        <f t="shared" si="905"/>
        <v>59.17</v>
      </c>
      <c r="AM1382" s="43" t="str">
        <f t="shared" si="906"/>
        <v>-37º -36' -59,17" S</v>
      </c>
      <c r="AN1382" s="43" t="str">
        <f t="shared" si="907"/>
        <v>122º 23' 4,024" W</v>
      </c>
      <c r="AO1382" s="43" t="str">
        <f t="shared" si="908"/>
        <v>10 S 554324 4163437</v>
      </c>
    </row>
    <row r="1383" spans="5:41" x14ac:dyDescent="0.25">
      <c r="E1383" s="53">
        <v>37.615661000000003</v>
      </c>
      <c r="F1383" s="53">
        <v>-122.385954</v>
      </c>
      <c r="G1383" s="52">
        <f t="shared" si="911"/>
        <v>-2.1360378554943242</v>
      </c>
      <c r="H1383" s="52">
        <f t="shared" si="912"/>
        <v>0.65651713476402274</v>
      </c>
      <c r="I1383" s="52">
        <f t="shared" si="913"/>
        <v>10</v>
      </c>
      <c r="J1383" s="52">
        <f t="shared" si="914"/>
        <v>-123</v>
      </c>
      <c r="K1383" s="52">
        <f t="shared" si="915"/>
        <v>1.071712445870121E-2</v>
      </c>
      <c r="L1383" s="52">
        <f t="shared" si="916"/>
        <v>8.4891165457784724E-3</v>
      </c>
      <c r="M1383" s="52">
        <f t="shared" si="917"/>
        <v>8.4893204776065549E-3</v>
      </c>
      <c r="N1383" s="52">
        <f t="shared" si="918"/>
        <v>2.7766290073949484E-5</v>
      </c>
      <c r="O1383" s="52">
        <f t="shared" si="894"/>
        <v>6383550.7907409137</v>
      </c>
      <c r="P1383" s="52">
        <f t="shared" si="895"/>
        <v>1.5238015129798398E-7</v>
      </c>
      <c r="Q1383" s="52">
        <f t="shared" si="919"/>
        <v>0.96696288918038831</v>
      </c>
      <c r="R1383" s="52">
        <f t="shared" si="920"/>
        <v>0.60672917319791209</v>
      </c>
      <c r="S1383" s="52">
        <f t="shared" si="921"/>
        <v>1.1399985793542169</v>
      </c>
      <c r="T1383" s="52">
        <f t="shared" si="922"/>
        <v>1.0066812278151407</v>
      </c>
      <c r="U1383" s="52">
        <f t="shared" si="923"/>
        <v>1.804701190654735</v>
      </c>
      <c r="V1383" s="52">
        <f t="shared" si="910"/>
        <v>5.0546225567071803E-3</v>
      </c>
      <c r="W1383" s="52">
        <f t="shared" si="924"/>
        <v>4.2582015317955055E-5</v>
      </c>
      <c r="X1383" s="52">
        <f t="shared" si="925"/>
        <v>1.6740578955036711E-7</v>
      </c>
      <c r="Y1383" s="52">
        <f t="shared" si="896"/>
        <v>4163173.1914552101</v>
      </c>
      <c r="Z1383" s="38" t="str">
        <f t="shared" si="926"/>
        <v>S</v>
      </c>
      <c r="AA1383" s="38" t="str">
        <f t="shared" si="927"/>
        <v>S</v>
      </c>
      <c r="AB1383" s="38" t="str">
        <f t="shared" si="928"/>
        <v>U</v>
      </c>
      <c r="AC1383" s="50">
        <f t="shared" si="909"/>
        <v>554192.01120027388</v>
      </c>
      <c r="AD1383" s="50">
        <f t="shared" si="897"/>
        <v>4163350.4390051765</v>
      </c>
      <c r="AE1383" s="51">
        <f t="shared" si="898"/>
        <v>10</v>
      </c>
      <c r="AF1383" s="51" t="str">
        <f t="shared" si="899"/>
        <v>S</v>
      </c>
      <c r="AG1383" s="40">
        <f t="shared" si="900"/>
        <v>-122</v>
      </c>
      <c r="AH1383" s="41">
        <f t="shared" si="901"/>
        <v>-23</v>
      </c>
      <c r="AI1383" s="42">
        <f t="shared" si="902"/>
        <v>-9.4339999999999993</v>
      </c>
      <c r="AJ1383" s="40">
        <f t="shared" si="903"/>
        <v>37</v>
      </c>
      <c r="AK1383" s="41">
        <f t="shared" si="904"/>
        <v>36</v>
      </c>
      <c r="AL1383" s="42">
        <f t="shared" si="905"/>
        <v>56.38</v>
      </c>
      <c r="AM1383" s="43" t="str">
        <f t="shared" si="906"/>
        <v>-37º -36' -56,38" S</v>
      </c>
      <c r="AN1383" s="43" t="str">
        <f t="shared" si="907"/>
        <v>122º 23' 9,434" W</v>
      </c>
      <c r="AO1383" s="43" t="str">
        <f t="shared" si="908"/>
        <v>10 S 554192 4163350</v>
      </c>
    </row>
    <row r="1384" spans="5:41" x14ac:dyDescent="0.25">
      <c r="E1384" s="53">
        <v>37.616382000000002</v>
      </c>
      <c r="F1384" s="53">
        <v>-122.422909</v>
      </c>
      <c r="G1384" s="52">
        <f t="shared" si="911"/>
        <v>-2.1366828419193991</v>
      </c>
      <c r="H1384" s="52">
        <f t="shared" si="912"/>
        <v>0.65652971858792963</v>
      </c>
      <c r="I1384" s="52">
        <f t="shared" si="913"/>
        <v>10</v>
      </c>
      <c r="J1384" s="52">
        <f t="shared" si="914"/>
        <v>-123</v>
      </c>
      <c r="K1384" s="52">
        <f t="shared" si="915"/>
        <v>1.0072138033626388E-2</v>
      </c>
      <c r="L1384" s="52">
        <f t="shared" si="916"/>
        <v>7.9781583173420094E-3</v>
      </c>
      <c r="M1384" s="52">
        <f t="shared" si="917"/>
        <v>7.978327596418899E-3</v>
      </c>
      <c r="N1384" s="52">
        <f t="shared" si="918"/>
        <v>2.4524840139261705E-5</v>
      </c>
      <c r="O1384" s="52">
        <f t="shared" si="894"/>
        <v>6383551.0513869002</v>
      </c>
      <c r="P1384" s="52">
        <f t="shared" si="895"/>
        <v>1.3458536920405225E-7</v>
      </c>
      <c r="Q1384" s="52">
        <f t="shared" si="919"/>
        <v>0.96696930454006635</v>
      </c>
      <c r="R1384" s="52">
        <f t="shared" si="920"/>
        <v>0.60672143236120912</v>
      </c>
      <c r="S1384" s="52">
        <f t="shared" si="921"/>
        <v>1.1400143708579629</v>
      </c>
      <c r="T1384" s="52">
        <f t="shared" si="922"/>
        <v>1.0066911362337745</v>
      </c>
      <c r="U1384" s="52">
        <f t="shared" si="923"/>
        <v>1.8047136247789834</v>
      </c>
      <c r="V1384" s="52">
        <f t="shared" si="910"/>
        <v>5.0546225567071803E-3</v>
      </c>
      <c r="W1384" s="52">
        <f t="shared" si="924"/>
        <v>4.2582015317955055E-5</v>
      </c>
      <c r="X1384" s="52">
        <f t="shared" si="925"/>
        <v>1.6740578955036711E-7</v>
      </c>
      <c r="Y1384" s="52">
        <f t="shared" si="896"/>
        <v>4163253.182675832</v>
      </c>
      <c r="Z1384" s="38" t="str">
        <f t="shared" si="926"/>
        <v>S</v>
      </c>
      <c r="AA1384" s="38" t="str">
        <f t="shared" si="927"/>
        <v>S</v>
      </c>
      <c r="AB1384" s="38" t="str">
        <f t="shared" si="928"/>
        <v>U</v>
      </c>
      <c r="AC1384" s="50">
        <f t="shared" si="909"/>
        <v>550930.06380124274</v>
      </c>
      <c r="AD1384" s="50">
        <f t="shared" si="897"/>
        <v>4163409.7382659581</v>
      </c>
      <c r="AE1384" s="51">
        <f t="shared" si="898"/>
        <v>10</v>
      </c>
      <c r="AF1384" s="51" t="str">
        <f t="shared" si="899"/>
        <v>S</v>
      </c>
      <c r="AG1384" s="40">
        <f t="shared" si="900"/>
        <v>-122</v>
      </c>
      <c r="AH1384" s="41">
        <f t="shared" si="901"/>
        <v>-25</v>
      </c>
      <c r="AI1384" s="42">
        <f t="shared" si="902"/>
        <v>-22.472000000000001</v>
      </c>
      <c r="AJ1384" s="40">
        <f t="shared" si="903"/>
        <v>37</v>
      </c>
      <c r="AK1384" s="41">
        <f t="shared" si="904"/>
        <v>36</v>
      </c>
      <c r="AL1384" s="42">
        <f t="shared" si="905"/>
        <v>58.975000000000001</v>
      </c>
      <c r="AM1384" s="43" t="str">
        <f t="shared" si="906"/>
        <v>-37º -36' -58,975" S</v>
      </c>
      <c r="AN1384" s="43" t="str">
        <f t="shared" si="907"/>
        <v>122º 25' 22,472" W</v>
      </c>
      <c r="AO1384" s="43" t="str">
        <f t="shared" si="908"/>
        <v>10 S 550930 4163410</v>
      </c>
    </row>
    <row r="1385" spans="5:41" x14ac:dyDescent="0.25">
      <c r="E1385" s="53">
        <v>37.622903000000001</v>
      </c>
      <c r="F1385" s="53">
        <v>-122.426511</v>
      </c>
      <c r="G1385" s="52">
        <f t="shared" si="911"/>
        <v>-2.1367457086790553</v>
      </c>
      <c r="H1385" s="52">
        <f t="shared" si="912"/>
        <v>0.65664353150845223</v>
      </c>
      <c r="I1385" s="52">
        <f t="shared" si="913"/>
        <v>10</v>
      </c>
      <c r="J1385" s="52">
        <f t="shared" si="914"/>
        <v>-123</v>
      </c>
      <c r="K1385" s="52">
        <f t="shared" si="915"/>
        <v>1.0009271273970111E-2</v>
      </c>
      <c r="L1385" s="52">
        <f t="shared" si="916"/>
        <v>7.9276677486245332E-3</v>
      </c>
      <c r="M1385" s="52">
        <f t="shared" si="917"/>
        <v>7.9278338340195587E-3</v>
      </c>
      <c r="N1385" s="52">
        <f t="shared" si="918"/>
        <v>2.422109007327311E-5</v>
      </c>
      <c r="O1385" s="52">
        <f t="shared" si="894"/>
        <v>6383553.4088489618</v>
      </c>
      <c r="P1385" s="52">
        <f t="shared" si="895"/>
        <v>1.328639055445922E-7</v>
      </c>
      <c r="Q1385" s="52">
        <f t="shared" si="919"/>
        <v>0.96702729968747614</v>
      </c>
      <c r="R1385" s="52">
        <f t="shared" si="920"/>
        <v>0.60665139318091477</v>
      </c>
      <c r="S1385" s="52">
        <f t="shared" si="921"/>
        <v>1.1401571813521902</v>
      </c>
      <c r="T1385" s="52">
        <f t="shared" si="922"/>
        <v>1.0067807343093713</v>
      </c>
      <c r="U1385" s="52">
        <f t="shared" si="923"/>
        <v>1.8048260509030536</v>
      </c>
      <c r="V1385" s="52">
        <f t="shared" si="910"/>
        <v>5.0546225567071803E-3</v>
      </c>
      <c r="W1385" s="52">
        <f t="shared" si="924"/>
        <v>4.2582015317955055E-5</v>
      </c>
      <c r="X1385" s="52">
        <f t="shared" si="925"/>
        <v>1.6740578955036711E-7</v>
      </c>
      <c r="Y1385" s="52">
        <f t="shared" si="896"/>
        <v>4163976.6543409931</v>
      </c>
      <c r="Z1385" s="38" t="str">
        <f t="shared" si="926"/>
        <v>S</v>
      </c>
      <c r="AA1385" s="38" t="str">
        <f t="shared" si="927"/>
        <v>S</v>
      </c>
      <c r="AB1385" s="38" t="str">
        <f t="shared" si="928"/>
        <v>U</v>
      </c>
      <c r="AC1385" s="50">
        <f t="shared" si="909"/>
        <v>550607.75293725822</v>
      </c>
      <c r="AD1385" s="50">
        <f t="shared" si="897"/>
        <v>4164131.2709836392</v>
      </c>
      <c r="AE1385" s="51">
        <f t="shared" si="898"/>
        <v>10</v>
      </c>
      <c r="AF1385" s="51" t="str">
        <f t="shared" si="899"/>
        <v>S</v>
      </c>
      <c r="AG1385" s="40">
        <f t="shared" si="900"/>
        <v>-122</v>
      </c>
      <c r="AH1385" s="41">
        <f t="shared" si="901"/>
        <v>-25</v>
      </c>
      <c r="AI1385" s="42">
        <f t="shared" si="902"/>
        <v>-35.44</v>
      </c>
      <c r="AJ1385" s="40">
        <f t="shared" si="903"/>
        <v>37</v>
      </c>
      <c r="AK1385" s="41">
        <f t="shared" si="904"/>
        <v>37</v>
      </c>
      <c r="AL1385" s="42">
        <f t="shared" si="905"/>
        <v>22.451000000000001</v>
      </c>
      <c r="AM1385" s="43" t="str">
        <f t="shared" si="906"/>
        <v>-37º -37' -22,451" S</v>
      </c>
      <c r="AN1385" s="43" t="str">
        <f t="shared" si="907"/>
        <v>122º 25' 35,44" W</v>
      </c>
      <c r="AO1385" s="43" t="str">
        <f t="shared" si="908"/>
        <v>10 S 550608 4164131</v>
      </c>
    </row>
    <row r="1386" spans="5:41" x14ac:dyDescent="0.25">
      <c r="E1386" s="53">
        <v>37.645944999999998</v>
      </c>
      <c r="F1386" s="53">
        <v>-122.390745</v>
      </c>
      <c r="G1386" s="52">
        <f t="shared" si="911"/>
        <v>-2.1361214742187871</v>
      </c>
      <c r="H1386" s="52">
        <f t="shared" si="912"/>
        <v>0.65704569027469661</v>
      </c>
      <c r="I1386" s="52">
        <f t="shared" si="913"/>
        <v>10</v>
      </c>
      <c r="J1386" s="52">
        <f t="shared" si="914"/>
        <v>-123</v>
      </c>
      <c r="K1386" s="52">
        <f t="shared" si="915"/>
        <v>1.063350573423838E-2</v>
      </c>
      <c r="L1386" s="52">
        <f t="shared" si="916"/>
        <v>8.4194524310886778E-3</v>
      </c>
      <c r="M1386" s="52">
        <f t="shared" si="917"/>
        <v>8.4196513832952569E-3</v>
      </c>
      <c r="N1386" s="52">
        <f t="shared" si="918"/>
        <v>2.7342286322395992E-5</v>
      </c>
      <c r="O1386" s="52">
        <f t="shared" ref="O1386:O1449" si="929">($C$19/(1+$C$18*(COS(H1386))^2)^(1/2))*0.9996</f>
        <v>6383561.7401100323</v>
      </c>
      <c r="P1386" s="52">
        <f t="shared" ref="P1386:P1449" si="930">($C$18/2)*M1386^2*(COS(H1386))^2</f>
        <v>1.4976723658526414E-7</v>
      </c>
      <c r="Q1386" s="52">
        <f t="shared" si="919"/>
        <v>0.96723182461286494</v>
      </c>
      <c r="R1386" s="52">
        <f t="shared" si="920"/>
        <v>0.60640350429487921</v>
      </c>
      <c r="S1386" s="52">
        <f t="shared" si="921"/>
        <v>1.1406616025811291</v>
      </c>
      <c r="T1386" s="52">
        <f t="shared" si="922"/>
        <v>1.0070970780095667</v>
      </c>
      <c r="U1386" s="52">
        <f t="shared" si="923"/>
        <v>1.8052228357095588</v>
      </c>
      <c r="V1386" s="52">
        <f t="shared" si="910"/>
        <v>5.0546225567071803E-3</v>
      </c>
      <c r="W1386" s="52">
        <f t="shared" si="924"/>
        <v>4.2582015317955055E-5</v>
      </c>
      <c r="X1386" s="52">
        <f t="shared" si="925"/>
        <v>1.6740578955036711E-7</v>
      </c>
      <c r="Y1386" s="52">
        <f t="shared" ref="Y1386:Y1449" si="931">0.9996*$C$19*(H1386-(V1386*S1386)+(W1386*T1386)-(X1386*U1386))</f>
        <v>4166533.0530493115</v>
      </c>
      <c r="Z1386" s="38" t="str">
        <f t="shared" si="926"/>
        <v>S</v>
      </c>
      <c r="AA1386" s="38" t="str">
        <f t="shared" si="927"/>
        <v>S</v>
      </c>
      <c r="AB1386" s="38" t="str">
        <f t="shared" si="928"/>
        <v>U</v>
      </c>
      <c r="AC1386" s="50">
        <f t="shared" si="909"/>
        <v>553747.36711866618</v>
      </c>
      <c r="AD1386" s="50">
        <f t="shared" ref="AD1386:AD1449" si="932">IF($C$22="S",N1386*O1386*(1+P1386)+Y1386+10000000,N1386*O1386*(1+P1386)+Y1386)</f>
        <v>4166707.5942483069</v>
      </c>
      <c r="AE1386" s="51">
        <f t="shared" ref="AE1386:AE1449" si="933">I1386</f>
        <v>10</v>
      </c>
      <c r="AF1386" s="51" t="str">
        <f t="shared" ref="AF1386:AF1449" si="934">IF(E1386&lt;-16,Z1386,IF(E1386&lt;48,AA1386,IF(E1386&lt;84,AB1386,"MALO")))</f>
        <v>S</v>
      </c>
      <c r="AG1386" s="40">
        <f t="shared" ref="AG1386:AG1449" si="935">TRUNC(F1386,0)</f>
        <v>-122</v>
      </c>
      <c r="AH1386" s="41">
        <f t="shared" ref="AH1386:AH1449" si="936">TRUNC((F1386-AG1386)*60,0)</f>
        <v>-23</v>
      </c>
      <c r="AI1386" s="42">
        <f t="shared" ref="AI1386:AI1449" si="937">ROUND((((F1386-AG1386)*60)-AH1386)*60,3)</f>
        <v>-26.681999999999999</v>
      </c>
      <c r="AJ1386" s="40">
        <f t="shared" ref="AJ1386:AJ1449" si="938">TRUNC(E1386,0)</f>
        <v>37</v>
      </c>
      <c r="AK1386" s="41">
        <f t="shared" ref="AK1386:AK1449" si="939">TRUNC((E1386-AJ1386)*60,0)</f>
        <v>38</v>
      </c>
      <c r="AL1386" s="42">
        <f t="shared" ref="AL1386:AL1449" si="940">ROUND((((E1386-AJ1386)*60)-AK1386)*60,3)</f>
        <v>45.402000000000001</v>
      </c>
      <c r="AM1386" s="43" t="str">
        <f t="shared" ref="AM1386:AM1449" si="941">CONCATENATE(-AJ1386,"º ",-AK1386,"' ",-AL1386,""" S")</f>
        <v>-37º -38' -45,402" S</v>
      </c>
      <c r="AN1386" s="43" t="str">
        <f t="shared" ref="AN1386:AN1449" si="942">CONCATENATE(-AG1386,"º ",-AH1386,"' ",-AI1386,""" W")</f>
        <v>122º 23' 26,682" W</v>
      </c>
      <c r="AO1386" s="43" t="str">
        <f t="shared" ref="AO1386:AO1449" si="943">CONCATENATE(AE1386," ",AF1386," ",ROUND(AC1386,0)," ",ROUND(AD1386,0))</f>
        <v>10 S 553747 4166708</v>
      </c>
    </row>
    <row r="1387" spans="5:41" x14ac:dyDescent="0.25">
      <c r="E1387" s="53">
        <v>37.763300000000001</v>
      </c>
      <c r="F1387" s="53">
        <v>-122.423115</v>
      </c>
      <c r="G1387" s="52">
        <f t="shared" si="911"/>
        <v>-2.1366864372976577</v>
      </c>
      <c r="H1387" s="52">
        <f t="shared" si="912"/>
        <v>0.65909392141837464</v>
      </c>
      <c r="I1387" s="52">
        <f t="shared" si="913"/>
        <v>10</v>
      </c>
      <c r="J1387" s="52">
        <f t="shared" si="914"/>
        <v>-123</v>
      </c>
      <c r="K1387" s="52">
        <f t="shared" si="915"/>
        <v>1.0068542655367718E-2</v>
      </c>
      <c r="L1387" s="52">
        <f t="shared" si="916"/>
        <v>7.9595261273843164E-3</v>
      </c>
      <c r="M1387" s="52">
        <f t="shared" si="917"/>
        <v>7.9596942231958834E-3</v>
      </c>
      <c r="N1387" s="52">
        <f t="shared" si="918"/>
        <v>2.4540138586881532E-5</v>
      </c>
      <c r="O1387" s="52">
        <f t="shared" si="929"/>
        <v>6383604.1996682286</v>
      </c>
      <c r="P1387" s="52">
        <f t="shared" si="930"/>
        <v>1.3342773482776034E-7</v>
      </c>
      <c r="Q1387" s="52">
        <f t="shared" si="919"/>
        <v>0.96826377685405474</v>
      </c>
      <c r="R1387" s="52">
        <f t="shared" si="920"/>
        <v>0.60513121685626359</v>
      </c>
      <c r="S1387" s="52">
        <f t="shared" si="921"/>
        <v>1.143225809845402</v>
      </c>
      <c r="T1387" s="52">
        <f t="shared" si="922"/>
        <v>1.0087021615981173</v>
      </c>
      <c r="U1387" s="52">
        <f t="shared" si="923"/>
        <v>1.8072322641320993</v>
      </c>
      <c r="V1387" s="52">
        <f t="shared" si="910"/>
        <v>5.0546225567071803E-3</v>
      </c>
      <c r="W1387" s="52">
        <f t="shared" si="924"/>
        <v>4.2582015317955055E-5</v>
      </c>
      <c r="X1387" s="52">
        <f t="shared" si="925"/>
        <v>1.6740578955036711E-7</v>
      </c>
      <c r="Y1387" s="52">
        <f t="shared" si="931"/>
        <v>4179553.1793584405</v>
      </c>
      <c r="Z1387" s="38" t="str">
        <f t="shared" si="926"/>
        <v>S</v>
      </c>
      <c r="AA1387" s="38" t="str">
        <f t="shared" si="927"/>
        <v>S</v>
      </c>
      <c r="AB1387" s="38" t="str">
        <f t="shared" si="928"/>
        <v>U</v>
      </c>
      <c r="AC1387" s="50">
        <f t="shared" si="909"/>
        <v>550811.53973115759</v>
      </c>
      <c r="AD1387" s="50">
        <f t="shared" si="932"/>
        <v>4179709.833911086</v>
      </c>
      <c r="AE1387" s="51">
        <f t="shared" si="933"/>
        <v>10</v>
      </c>
      <c r="AF1387" s="51" t="str">
        <f t="shared" si="934"/>
        <v>S</v>
      </c>
      <c r="AG1387" s="40">
        <f t="shared" si="935"/>
        <v>-122</v>
      </c>
      <c r="AH1387" s="41">
        <f t="shared" si="936"/>
        <v>-25</v>
      </c>
      <c r="AI1387" s="42">
        <f t="shared" si="937"/>
        <v>-23.213999999999999</v>
      </c>
      <c r="AJ1387" s="40">
        <f t="shared" si="938"/>
        <v>37</v>
      </c>
      <c r="AK1387" s="41">
        <f t="shared" si="939"/>
        <v>45</v>
      </c>
      <c r="AL1387" s="42">
        <f t="shared" si="940"/>
        <v>47.88</v>
      </c>
      <c r="AM1387" s="43" t="str">
        <f t="shared" si="941"/>
        <v>-37º -45' -47,88" S</v>
      </c>
      <c r="AN1387" s="43" t="str">
        <f t="shared" si="942"/>
        <v>122º 25' 23,214" W</v>
      </c>
      <c r="AO1387" s="43" t="str">
        <f t="shared" si="943"/>
        <v>10 S 550812 4179710</v>
      </c>
    </row>
    <row r="1388" spans="5:41" x14ac:dyDescent="0.25">
      <c r="E1388" s="53">
        <v>37.794319999999999</v>
      </c>
      <c r="F1388" s="53">
        <v>-122.395871</v>
      </c>
      <c r="G1388" s="52">
        <f t="shared" si="911"/>
        <v>-2.1362109397962445</v>
      </c>
      <c r="H1388" s="52">
        <f t="shared" si="912"/>
        <v>0.65963532255234325</v>
      </c>
      <c r="I1388" s="52">
        <f t="shared" si="913"/>
        <v>10</v>
      </c>
      <c r="J1388" s="52">
        <f t="shared" si="914"/>
        <v>-123</v>
      </c>
      <c r="K1388" s="52">
        <f t="shared" si="915"/>
        <v>1.0544040156780898E-2</v>
      </c>
      <c r="L1388" s="52">
        <f t="shared" si="916"/>
        <v>8.3319124114114365E-3</v>
      </c>
      <c r="M1388" s="52">
        <f t="shared" si="917"/>
        <v>8.3321052220187569E-3</v>
      </c>
      <c r="N1388" s="52">
        <f t="shared" si="918"/>
        <v>2.6920303976218918E-5</v>
      </c>
      <c r="O1388" s="52">
        <f t="shared" si="929"/>
        <v>6383615.430518386</v>
      </c>
      <c r="P1388" s="52">
        <f t="shared" si="930"/>
        <v>1.460825520405519E-7</v>
      </c>
      <c r="Q1388" s="52">
        <f t="shared" si="919"/>
        <v>0.96853383449561903</v>
      </c>
      <c r="R1388" s="52">
        <f t="shared" si="920"/>
        <v>0.60479219870307155</v>
      </c>
      <c r="S1388" s="52">
        <f t="shared" si="921"/>
        <v>1.1439022398001528</v>
      </c>
      <c r="T1388" s="52">
        <f t="shared" si="922"/>
        <v>1.0091247295258825</v>
      </c>
      <c r="U1388" s="52">
        <f t="shared" si="923"/>
        <v>1.8077602231995613</v>
      </c>
      <c r="V1388" s="52">
        <f t="shared" si="910"/>
        <v>5.0546225567071803E-3</v>
      </c>
      <c r="W1388" s="52">
        <f t="shared" si="924"/>
        <v>4.2582015317955055E-5</v>
      </c>
      <c r="X1388" s="52">
        <f t="shared" si="925"/>
        <v>1.6740578955036711E-7</v>
      </c>
      <c r="Y1388" s="52">
        <f t="shared" si="931"/>
        <v>4182994.7831608648</v>
      </c>
      <c r="Z1388" s="38" t="str">
        <f t="shared" si="926"/>
        <v>S</v>
      </c>
      <c r="AA1388" s="38" t="str">
        <f t="shared" si="927"/>
        <v>S</v>
      </c>
      <c r="AB1388" s="38" t="str">
        <f t="shared" si="928"/>
        <v>U</v>
      </c>
      <c r="AC1388" s="50">
        <f t="shared" si="909"/>
        <v>553188.95805397455</v>
      </c>
      <c r="AD1388" s="50">
        <f t="shared" si="932"/>
        <v>4183166.632053826</v>
      </c>
      <c r="AE1388" s="51">
        <f t="shared" si="933"/>
        <v>10</v>
      </c>
      <c r="AF1388" s="51" t="str">
        <f t="shared" si="934"/>
        <v>S</v>
      </c>
      <c r="AG1388" s="40">
        <f t="shared" si="935"/>
        <v>-122</v>
      </c>
      <c r="AH1388" s="41">
        <f t="shared" si="936"/>
        <v>-23</v>
      </c>
      <c r="AI1388" s="42">
        <f t="shared" si="937"/>
        <v>-45.136000000000003</v>
      </c>
      <c r="AJ1388" s="40">
        <f t="shared" si="938"/>
        <v>37</v>
      </c>
      <c r="AK1388" s="41">
        <f t="shared" si="939"/>
        <v>47</v>
      </c>
      <c r="AL1388" s="42">
        <f t="shared" si="940"/>
        <v>39.552</v>
      </c>
      <c r="AM1388" s="43" t="str">
        <f t="shared" si="941"/>
        <v>-37º -47' -39,552" S</v>
      </c>
      <c r="AN1388" s="43" t="str">
        <f t="shared" si="942"/>
        <v>122º 23' 45,136" W</v>
      </c>
      <c r="AO1388" s="43" t="str">
        <f t="shared" si="943"/>
        <v>10 S 553189 4183167</v>
      </c>
    </row>
    <row r="1389" spans="5:41" x14ac:dyDescent="0.25">
      <c r="E1389" s="53">
        <v>37.794387999999998</v>
      </c>
      <c r="F1389" s="53">
        <v>-122.395915</v>
      </c>
      <c r="G1389" s="52">
        <f t="shared" si="911"/>
        <v>-2.1362117077411154</v>
      </c>
      <c r="H1389" s="52">
        <f t="shared" si="912"/>
        <v>0.65963650937623453</v>
      </c>
      <c r="I1389" s="52">
        <f t="shared" si="913"/>
        <v>10</v>
      </c>
      <c r="J1389" s="52">
        <f t="shared" si="914"/>
        <v>-123</v>
      </c>
      <c r="K1389" s="52">
        <f t="shared" si="915"/>
        <v>1.0543272211910093E-2</v>
      </c>
      <c r="L1389" s="52">
        <f t="shared" si="916"/>
        <v>8.3312979348014633E-3</v>
      </c>
      <c r="M1389" s="52">
        <f t="shared" si="917"/>
        <v>8.3314907027515709E-3</v>
      </c>
      <c r="N1389" s="52">
        <f t="shared" si="918"/>
        <v>2.691639910912258E-5</v>
      </c>
      <c r="O1389" s="52">
        <f t="shared" si="929"/>
        <v>6383615.4551414168</v>
      </c>
      <c r="P1389" s="52">
        <f t="shared" si="930"/>
        <v>1.4606073585818582E-7</v>
      </c>
      <c r="Q1389" s="52">
        <f t="shared" si="919"/>
        <v>0.96853442525091449</v>
      </c>
      <c r="R1389" s="52">
        <f t="shared" si="920"/>
        <v>0.60479145428446257</v>
      </c>
      <c r="S1389" s="52">
        <f t="shared" si="921"/>
        <v>1.1439037220016917</v>
      </c>
      <c r="T1389" s="52">
        <f t="shared" si="922"/>
        <v>1.0091256550723844</v>
      </c>
      <c r="U1389" s="52">
        <f t="shared" si="923"/>
        <v>1.8077613790967926</v>
      </c>
      <c r="V1389" s="52">
        <f t="shared" si="910"/>
        <v>5.0546225567071803E-3</v>
      </c>
      <c r="W1389" s="52">
        <f t="shared" si="924"/>
        <v>4.2582015317955055E-5</v>
      </c>
      <c r="X1389" s="52">
        <f t="shared" si="925"/>
        <v>1.6740578955036711E-7</v>
      </c>
      <c r="Y1389" s="52">
        <f t="shared" si="931"/>
        <v>4183002.3276378973</v>
      </c>
      <c r="Z1389" s="38" t="str">
        <f t="shared" si="926"/>
        <v>S</v>
      </c>
      <c r="AA1389" s="38" t="str">
        <f t="shared" si="927"/>
        <v>S</v>
      </c>
      <c r="AB1389" s="38" t="str">
        <f t="shared" si="928"/>
        <v>U</v>
      </c>
      <c r="AC1389" s="50">
        <f t="shared" si="909"/>
        <v>553185.03540386702</v>
      </c>
      <c r="AD1389" s="50">
        <f t="shared" si="932"/>
        <v>4183174.1516043437</v>
      </c>
      <c r="AE1389" s="51">
        <f t="shared" si="933"/>
        <v>10</v>
      </c>
      <c r="AF1389" s="51" t="str">
        <f t="shared" si="934"/>
        <v>S</v>
      </c>
      <c r="AG1389" s="40">
        <f t="shared" si="935"/>
        <v>-122</v>
      </c>
      <c r="AH1389" s="41">
        <f t="shared" si="936"/>
        <v>-23</v>
      </c>
      <c r="AI1389" s="42">
        <f t="shared" si="937"/>
        <v>-45.293999999999997</v>
      </c>
      <c r="AJ1389" s="40">
        <f t="shared" si="938"/>
        <v>37</v>
      </c>
      <c r="AK1389" s="41">
        <f t="shared" si="939"/>
        <v>47</v>
      </c>
      <c r="AL1389" s="42">
        <f t="shared" si="940"/>
        <v>39.796999999999997</v>
      </c>
      <c r="AM1389" s="43" t="str">
        <f t="shared" si="941"/>
        <v>-37º -47' -39,797" S</v>
      </c>
      <c r="AN1389" s="43" t="str">
        <f t="shared" si="942"/>
        <v>122º 23' 45,294" W</v>
      </c>
      <c r="AO1389" s="43" t="str">
        <f t="shared" si="943"/>
        <v>10 S 553185 4183174</v>
      </c>
    </row>
    <row r="1390" spans="5:41" x14ac:dyDescent="0.25">
      <c r="E1390" s="53">
        <v>37.615281000000003</v>
      </c>
      <c r="F1390" s="53">
        <v>-122.385486</v>
      </c>
      <c r="G1390" s="52">
        <f t="shared" si="911"/>
        <v>-2.136029687353425</v>
      </c>
      <c r="H1390" s="52">
        <f t="shared" si="912"/>
        <v>0.65651050251286525</v>
      </c>
      <c r="I1390" s="52">
        <f t="shared" si="913"/>
        <v>10</v>
      </c>
      <c r="J1390" s="52">
        <f t="shared" si="914"/>
        <v>-123</v>
      </c>
      <c r="K1390" s="52">
        <f t="shared" si="915"/>
        <v>1.0725292599600422E-2</v>
      </c>
      <c r="L1390" s="52">
        <f t="shared" si="916"/>
        <v>8.4956297606252878E-3</v>
      </c>
      <c r="M1390" s="52">
        <f t="shared" si="917"/>
        <v>8.4958341622228695E-3</v>
      </c>
      <c r="N1390" s="52">
        <f t="shared" si="918"/>
        <v>2.7808534683315678E-5</v>
      </c>
      <c r="O1390" s="52">
        <f t="shared" si="929"/>
        <v>6383550.6533692554</v>
      </c>
      <c r="P1390" s="52">
        <f t="shared" si="930"/>
        <v>1.5261563728703069E-7</v>
      </c>
      <c r="Q1390" s="52">
        <f t="shared" si="919"/>
        <v>0.96695950774573747</v>
      </c>
      <c r="R1390" s="52">
        <f t="shared" si="920"/>
        <v>0.6067332527242576</v>
      </c>
      <c r="S1390" s="52">
        <f t="shared" si="921"/>
        <v>1.139990256385734</v>
      </c>
      <c r="T1390" s="52">
        <f t="shared" si="922"/>
        <v>1.006676005470365</v>
      </c>
      <c r="U1390" s="52">
        <f t="shared" si="923"/>
        <v>1.8046946370110408</v>
      </c>
      <c r="V1390" s="52">
        <f t="shared" si="910"/>
        <v>5.0546225567071803E-3</v>
      </c>
      <c r="W1390" s="52">
        <f t="shared" si="924"/>
        <v>4.2582015317955055E-5</v>
      </c>
      <c r="X1390" s="52">
        <f t="shared" si="925"/>
        <v>1.6740578955036711E-7</v>
      </c>
      <c r="Y1390" s="52">
        <f t="shared" si="931"/>
        <v>4163131.032424706</v>
      </c>
      <c r="Z1390" s="38" t="str">
        <f t="shared" si="926"/>
        <v>S</v>
      </c>
      <c r="AA1390" s="38" t="str">
        <f t="shared" si="927"/>
        <v>S</v>
      </c>
      <c r="AB1390" s="38" t="str">
        <f t="shared" si="928"/>
        <v>U</v>
      </c>
      <c r="AC1390" s="50">
        <f t="shared" si="909"/>
        <v>554233.59047613922</v>
      </c>
      <c r="AD1390" s="50">
        <f t="shared" si="932"/>
        <v>4163308.5496415449</v>
      </c>
      <c r="AE1390" s="51">
        <f t="shared" si="933"/>
        <v>10</v>
      </c>
      <c r="AF1390" s="51" t="str">
        <f t="shared" si="934"/>
        <v>S</v>
      </c>
      <c r="AG1390" s="40">
        <f t="shared" si="935"/>
        <v>-122</v>
      </c>
      <c r="AH1390" s="41">
        <f t="shared" si="936"/>
        <v>-23</v>
      </c>
      <c r="AI1390" s="42">
        <f t="shared" si="937"/>
        <v>-7.75</v>
      </c>
      <c r="AJ1390" s="40">
        <f t="shared" si="938"/>
        <v>37</v>
      </c>
      <c r="AK1390" s="41">
        <f t="shared" si="939"/>
        <v>36</v>
      </c>
      <c r="AL1390" s="42">
        <f t="shared" si="940"/>
        <v>55.012</v>
      </c>
      <c r="AM1390" s="43" t="str">
        <f t="shared" si="941"/>
        <v>-37º -36' -55,012" S</v>
      </c>
      <c r="AN1390" s="43" t="str">
        <f t="shared" si="942"/>
        <v>122º 23' 7,75" W</v>
      </c>
      <c r="AO1390" s="43" t="str">
        <f t="shared" si="943"/>
        <v>10 S 554234 4163309</v>
      </c>
    </row>
    <row r="1391" spans="5:41" x14ac:dyDescent="0.25">
      <c r="E1391" s="53">
        <v>37.788122000000001</v>
      </c>
      <c r="F1391" s="53">
        <v>-122.43312</v>
      </c>
      <c r="G1391" s="52">
        <f t="shared" si="911"/>
        <v>-2.1368610574893196</v>
      </c>
      <c r="H1391" s="52">
        <f t="shared" si="912"/>
        <v>0.65952714704530468</v>
      </c>
      <c r="I1391" s="52">
        <f t="shared" si="913"/>
        <v>10</v>
      </c>
      <c r="J1391" s="52">
        <f t="shared" si="914"/>
        <v>-123</v>
      </c>
      <c r="K1391" s="52">
        <f t="shared" si="915"/>
        <v>9.8939224637057954E-3</v>
      </c>
      <c r="L1391" s="52">
        <f t="shared" si="916"/>
        <v>7.818861833431218E-3</v>
      </c>
      <c r="M1391" s="52">
        <f t="shared" si="917"/>
        <v>7.8190211736071449E-3</v>
      </c>
      <c r="N1391" s="52">
        <f t="shared" si="918"/>
        <v>2.3701584913715656E-5</v>
      </c>
      <c r="O1391" s="52">
        <f t="shared" si="929"/>
        <v>6383613.1862656577</v>
      </c>
      <c r="P1391" s="52">
        <f t="shared" si="930"/>
        <v>1.2866679819824171E-7</v>
      </c>
      <c r="Q1391" s="52">
        <f t="shared" si="919"/>
        <v>0.96847996597223152</v>
      </c>
      <c r="R1391" s="52">
        <f t="shared" si="920"/>
        <v>0.60486002740216316</v>
      </c>
      <c r="S1391" s="52">
        <f t="shared" si="921"/>
        <v>1.1437671300314205</v>
      </c>
      <c r="T1391" s="52">
        <f t="shared" si="922"/>
        <v>1.0090403543741062</v>
      </c>
      <c r="U1391" s="52">
        <f t="shared" si="923"/>
        <v>1.8076548397573313</v>
      </c>
      <c r="V1391" s="52">
        <f t="shared" si="910"/>
        <v>5.0546225567071803E-3</v>
      </c>
      <c r="W1391" s="52">
        <f t="shared" si="924"/>
        <v>4.2582015317955055E-5</v>
      </c>
      <c r="X1391" s="52">
        <f t="shared" si="925"/>
        <v>1.6740578955036711E-7</v>
      </c>
      <c r="Y1391" s="52">
        <f t="shared" si="931"/>
        <v>4182307.1266356045</v>
      </c>
      <c r="Z1391" s="38" t="str">
        <f t="shared" si="926"/>
        <v>S</v>
      </c>
      <c r="AA1391" s="38" t="str">
        <f t="shared" si="927"/>
        <v>S</v>
      </c>
      <c r="AB1391" s="38" t="str">
        <f t="shared" si="928"/>
        <v>U</v>
      </c>
      <c r="AC1391" s="50">
        <f t="shared" si="909"/>
        <v>549913.60880827031</v>
      </c>
      <c r="AD1391" s="50">
        <f t="shared" si="932"/>
        <v>4182458.4284050628</v>
      </c>
      <c r="AE1391" s="51">
        <f t="shared" si="933"/>
        <v>10</v>
      </c>
      <c r="AF1391" s="51" t="str">
        <f t="shared" si="934"/>
        <v>S</v>
      </c>
      <c r="AG1391" s="40">
        <f t="shared" si="935"/>
        <v>-122</v>
      </c>
      <c r="AH1391" s="41">
        <f t="shared" si="936"/>
        <v>-25</v>
      </c>
      <c r="AI1391" s="42">
        <f t="shared" si="937"/>
        <v>-59.231999999999999</v>
      </c>
      <c r="AJ1391" s="40">
        <f t="shared" si="938"/>
        <v>37</v>
      </c>
      <c r="AK1391" s="41">
        <f t="shared" si="939"/>
        <v>47</v>
      </c>
      <c r="AL1391" s="42">
        <f t="shared" si="940"/>
        <v>17.239000000000001</v>
      </c>
      <c r="AM1391" s="43" t="str">
        <f t="shared" si="941"/>
        <v>-37º -47' -17,239" S</v>
      </c>
      <c r="AN1391" s="43" t="str">
        <f t="shared" si="942"/>
        <v>122º 25' 59,232" W</v>
      </c>
      <c r="AO1391" s="43" t="str">
        <f t="shared" si="943"/>
        <v>10 S 549914 4182458</v>
      </c>
    </row>
    <row r="1392" spans="5:41" x14ac:dyDescent="0.25">
      <c r="E1392" s="53">
        <v>37.778728000000001</v>
      </c>
      <c r="F1392" s="53">
        <v>-122.424003</v>
      </c>
      <c r="G1392" s="52">
        <f t="shared" si="911"/>
        <v>-2.1367019358214154</v>
      </c>
      <c r="H1392" s="52">
        <f t="shared" si="912"/>
        <v>0.65936319081537231</v>
      </c>
      <c r="I1392" s="52">
        <f t="shared" si="913"/>
        <v>10</v>
      </c>
      <c r="J1392" s="52">
        <f t="shared" si="914"/>
        <v>-123</v>
      </c>
      <c r="K1392" s="52">
        <f t="shared" si="915"/>
        <v>1.0053044131610012E-2</v>
      </c>
      <c r="L1392" s="52">
        <f t="shared" si="916"/>
        <v>7.9456164140537244E-3</v>
      </c>
      <c r="M1392" s="52">
        <f t="shared" si="917"/>
        <v>7.9457836301119363E-3</v>
      </c>
      <c r="N1392" s="52">
        <f t="shared" si="918"/>
        <v>2.4468042569281145E-5</v>
      </c>
      <c r="O1392" s="52">
        <f t="shared" si="929"/>
        <v>6383609.7850061562</v>
      </c>
      <c r="P1392" s="52">
        <f t="shared" si="930"/>
        <v>1.3290630494793498E-7</v>
      </c>
      <c r="Q1392" s="52">
        <f t="shared" si="919"/>
        <v>0.96839823371160283</v>
      </c>
      <c r="R1392" s="52">
        <f t="shared" si="920"/>
        <v>0.60496274571312203</v>
      </c>
      <c r="S1392" s="52">
        <f t="shared" si="921"/>
        <v>1.1435623076711736</v>
      </c>
      <c r="T1392" s="52">
        <f t="shared" si="922"/>
        <v>1.0089124171816608</v>
      </c>
      <c r="U1392" s="52">
        <f t="shared" si="923"/>
        <v>1.8074950141867321</v>
      </c>
      <c r="V1392" s="52">
        <f t="shared" si="910"/>
        <v>5.0546225567071803E-3</v>
      </c>
      <c r="W1392" s="52">
        <f t="shared" si="924"/>
        <v>4.2582015317955055E-5</v>
      </c>
      <c r="X1392" s="52">
        <f t="shared" si="925"/>
        <v>1.6740578955036711E-7</v>
      </c>
      <c r="Y1392" s="52">
        <f t="shared" si="931"/>
        <v>4181264.881261474</v>
      </c>
      <c r="Z1392" s="38" t="str">
        <f t="shared" si="926"/>
        <v>S</v>
      </c>
      <c r="AA1392" s="38" t="str">
        <f t="shared" si="927"/>
        <v>S</v>
      </c>
      <c r="AB1392" s="38" t="str">
        <f t="shared" si="928"/>
        <v>U</v>
      </c>
      <c r="AC1392" s="50">
        <f t="shared" si="909"/>
        <v>550722.78437785013</v>
      </c>
      <c r="AD1392" s="50">
        <f t="shared" si="932"/>
        <v>4181421.0757181984</v>
      </c>
      <c r="AE1392" s="51">
        <f t="shared" si="933"/>
        <v>10</v>
      </c>
      <c r="AF1392" s="51" t="str">
        <f t="shared" si="934"/>
        <v>S</v>
      </c>
      <c r="AG1392" s="40">
        <f t="shared" si="935"/>
        <v>-122</v>
      </c>
      <c r="AH1392" s="41">
        <f t="shared" si="936"/>
        <v>-25</v>
      </c>
      <c r="AI1392" s="42">
        <f t="shared" si="937"/>
        <v>-26.411000000000001</v>
      </c>
      <c r="AJ1392" s="40">
        <f t="shared" si="938"/>
        <v>37</v>
      </c>
      <c r="AK1392" s="41">
        <f t="shared" si="939"/>
        <v>46</v>
      </c>
      <c r="AL1392" s="42">
        <f t="shared" si="940"/>
        <v>43.420999999999999</v>
      </c>
      <c r="AM1392" s="43" t="str">
        <f t="shared" si="941"/>
        <v>-37º -46' -43,421" S</v>
      </c>
      <c r="AN1392" s="43" t="str">
        <f t="shared" si="942"/>
        <v>122º 25' 26,411" W</v>
      </c>
      <c r="AO1392" s="43" t="str">
        <f t="shared" si="943"/>
        <v>10 S 550723 4181421</v>
      </c>
    </row>
    <row r="1393" spans="5:41" x14ac:dyDescent="0.25">
      <c r="E1393" s="53">
        <v>37.692031999999998</v>
      </c>
      <c r="F1393" s="53">
        <v>-122.48176599999999</v>
      </c>
      <c r="G1393" s="52">
        <f t="shared" si="911"/>
        <v>-2.137710090357245</v>
      </c>
      <c r="H1393" s="52">
        <f t="shared" si="912"/>
        <v>0.65785006016706327</v>
      </c>
      <c r="I1393" s="52">
        <f t="shared" si="913"/>
        <v>10</v>
      </c>
      <c r="J1393" s="52">
        <f t="shared" si="914"/>
        <v>-123</v>
      </c>
      <c r="K1393" s="52">
        <f t="shared" si="915"/>
        <v>9.0448895957804254E-3</v>
      </c>
      <c r="L1393" s="52">
        <f t="shared" si="916"/>
        <v>7.1572010539194524E-3</v>
      </c>
      <c r="M1393" s="52">
        <f t="shared" si="917"/>
        <v>7.1573232681408396E-3</v>
      </c>
      <c r="N1393" s="52">
        <f t="shared" si="918"/>
        <v>1.979101584270726E-5</v>
      </c>
      <c r="O1393" s="52">
        <f t="shared" si="929"/>
        <v>6383578.4090874856</v>
      </c>
      <c r="P1393" s="52">
        <f t="shared" si="930"/>
        <v>1.0809123416160645E-7</v>
      </c>
      <c r="Q1393" s="52">
        <f t="shared" si="919"/>
        <v>0.96763902357241038</v>
      </c>
      <c r="R1393" s="52">
        <f t="shared" si="920"/>
        <v>0.60590580307758468</v>
      </c>
      <c r="S1393" s="52">
        <f t="shared" si="921"/>
        <v>1.1416695719532686</v>
      </c>
      <c r="T1393" s="52">
        <f t="shared" si="922"/>
        <v>1.0077286297343475</v>
      </c>
      <c r="U1393" s="52">
        <f t="shared" si="923"/>
        <v>1.8060142439474849</v>
      </c>
      <c r="V1393" s="52">
        <f t="shared" si="910"/>
        <v>5.0546225567071803E-3</v>
      </c>
      <c r="W1393" s="52">
        <f t="shared" si="924"/>
        <v>4.2582015317955055E-5</v>
      </c>
      <c r="X1393" s="52">
        <f t="shared" si="925"/>
        <v>1.6740578955036711E-7</v>
      </c>
      <c r="Y1393" s="52">
        <f t="shared" si="931"/>
        <v>4171646.2133376854</v>
      </c>
      <c r="Z1393" s="38" t="str">
        <f t="shared" si="926"/>
        <v>S</v>
      </c>
      <c r="AA1393" s="38" t="str">
        <f t="shared" si="927"/>
        <v>S</v>
      </c>
      <c r="AB1393" s="38" t="str">
        <f t="shared" si="928"/>
        <v>U</v>
      </c>
      <c r="AC1393" s="50">
        <f t="shared" si="909"/>
        <v>545689.33592756884</v>
      </c>
      <c r="AD1393" s="50">
        <f t="shared" si="932"/>
        <v>4171772.5508527691</v>
      </c>
      <c r="AE1393" s="51">
        <f t="shared" si="933"/>
        <v>10</v>
      </c>
      <c r="AF1393" s="51" t="str">
        <f t="shared" si="934"/>
        <v>S</v>
      </c>
      <c r="AG1393" s="40">
        <f t="shared" si="935"/>
        <v>-122</v>
      </c>
      <c r="AH1393" s="41">
        <f t="shared" si="936"/>
        <v>-28</v>
      </c>
      <c r="AI1393" s="42">
        <f t="shared" si="937"/>
        <v>-54.357999999999997</v>
      </c>
      <c r="AJ1393" s="40">
        <f t="shared" si="938"/>
        <v>37</v>
      </c>
      <c r="AK1393" s="41">
        <f t="shared" si="939"/>
        <v>41</v>
      </c>
      <c r="AL1393" s="42">
        <f t="shared" si="940"/>
        <v>31.315000000000001</v>
      </c>
      <c r="AM1393" s="43" t="str">
        <f t="shared" si="941"/>
        <v>-37º -41' -31,315" S</v>
      </c>
      <c r="AN1393" s="43" t="str">
        <f t="shared" si="942"/>
        <v>122º 28' 54,358" W</v>
      </c>
      <c r="AO1393" s="43" t="str">
        <f t="shared" si="943"/>
        <v>10 S 545689 4171773</v>
      </c>
    </row>
    <row r="1394" spans="5:41" x14ac:dyDescent="0.25">
      <c r="E1394" s="53">
        <v>37.720393000000001</v>
      </c>
      <c r="F1394" s="53">
        <v>-122.486065</v>
      </c>
      <c r="G1394" s="52">
        <f t="shared" si="911"/>
        <v>-2.1377851220617883</v>
      </c>
      <c r="H1394" s="52">
        <f t="shared" si="912"/>
        <v>0.65834505299622148</v>
      </c>
      <c r="I1394" s="52">
        <f t="shared" si="913"/>
        <v>10</v>
      </c>
      <c r="J1394" s="52">
        <f t="shared" si="914"/>
        <v>-123</v>
      </c>
      <c r="K1394" s="52">
        <f t="shared" si="915"/>
        <v>8.9698578912371651E-3</v>
      </c>
      <c r="L1394" s="52">
        <f t="shared" si="916"/>
        <v>7.095114697826828E-3</v>
      </c>
      <c r="M1394" s="52">
        <f t="shared" si="917"/>
        <v>7.0952337589910335E-3</v>
      </c>
      <c r="N1394" s="52">
        <f t="shared" si="918"/>
        <v>1.946903478200479E-5</v>
      </c>
      <c r="O1394" s="52">
        <f t="shared" si="929"/>
        <v>6383588.6703804946</v>
      </c>
      <c r="P1394" s="52">
        <f t="shared" si="930"/>
        <v>1.0614272963300701E-7</v>
      </c>
      <c r="Q1394" s="52">
        <f t="shared" si="919"/>
        <v>0.96788836085281837</v>
      </c>
      <c r="R1394" s="52">
        <f t="shared" si="920"/>
        <v>0.60559827692398216</v>
      </c>
      <c r="S1394" s="52">
        <f t="shared" si="921"/>
        <v>1.1422892334226307</v>
      </c>
      <c r="T1394" s="52">
        <f t="shared" si="922"/>
        <v>1.0081164942979686</v>
      </c>
      <c r="U1394" s="52">
        <f t="shared" si="923"/>
        <v>1.8064997959286682</v>
      </c>
      <c r="V1394" s="52">
        <f t="shared" si="910"/>
        <v>5.0546225567071803E-3</v>
      </c>
      <c r="W1394" s="52">
        <f t="shared" si="924"/>
        <v>4.2582015317955055E-5</v>
      </c>
      <c r="X1394" s="52">
        <f t="shared" si="925"/>
        <v>1.6740578955036711E-7</v>
      </c>
      <c r="Y1394" s="52">
        <f t="shared" si="931"/>
        <v>4174792.7678242186</v>
      </c>
      <c r="Z1394" s="38" t="str">
        <f t="shared" si="926"/>
        <v>S</v>
      </c>
      <c r="AA1394" s="38" t="str">
        <f t="shared" si="927"/>
        <v>S</v>
      </c>
      <c r="AB1394" s="38" t="str">
        <f t="shared" si="928"/>
        <v>U</v>
      </c>
      <c r="AC1394" s="50">
        <f t="shared" si="909"/>
        <v>545293.05544010585</v>
      </c>
      <c r="AD1394" s="50">
        <f t="shared" si="932"/>
        <v>4174917.050147268</v>
      </c>
      <c r="AE1394" s="51">
        <f t="shared" si="933"/>
        <v>10</v>
      </c>
      <c r="AF1394" s="51" t="str">
        <f t="shared" si="934"/>
        <v>S</v>
      </c>
      <c r="AG1394" s="40">
        <f t="shared" si="935"/>
        <v>-122</v>
      </c>
      <c r="AH1394" s="41">
        <f t="shared" si="936"/>
        <v>-29</v>
      </c>
      <c r="AI1394" s="42">
        <f t="shared" si="937"/>
        <v>-9.8339999999999996</v>
      </c>
      <c r="AJ1394" s="40">
        <f t="shared" si="938"/>
        <v>37</v>
      </c>
      <c r="AK1394" s="41">
        <f t="shared" si="939"/>
        <v>43</v>
      </c>
      <c r="AL1394" s="42">
        <f t="shared" si="940"/>
        <v>13.414999999999999</v>
      </c>
      <c r="AM1394" s="43" t="str">
        <f t="shared" si="941"/>
        <v>-37º -43' -13,415" S</v>
      </c>
      <c r="AN1394" s="43" t="str">
        <f t="shared" si="942"/>
        <v>122º 29' 9,834" W</v>
      </c>
      <c r="AO1394" s="43" t="str">
        <f t="shared" si="943"/>
        <v>10 S 545293 4174917</v>
      </c>
    </row>
    <row r="1395" spans="5:41" x14ac:dyDescent="0.25">
      <c r="E1395" s="53">
        <v>37.711170000000003</v>
      </c>
      <c r="F1395" s="53">
        <v>-122.424871</v>
      </c>
      <c r="G1395" s="52">
        <f t="shared" si="911"/>
        <v>-2.1367170852793227</v>
      </c>
      <c r="H1395" s="52">
        <f t="shared" si="912"/>
        <v>0.65818408127931005</v>
      </c>
      <c r="I1395" s="52">
        <f t="shared" si="913"/>
        <v>10</v>
      </c>
      <c r="J1395" s="52">
        <f t="shared" si="914"/>
        <v>-123</v>
      </c>
      <c r="K1395" s="52">
        <f t="shared" si="915"/>
        <v>1.0037894673702752E-2</v>
      </c>
      <c r="L1395" s="52">
        <f t="shared" si="916"/>
        <v>7.9408882719172041E-3</v>
      </c>
      <c r="M1395" s="52">
        <f t="shared" si="917"/>
        <v>7.9410551896332438E-3</v>
      </c>
      <c r="N1395" s="52">
        <f t="shared" si="918"/>
        <v>2.437946965094806E-5</v>
      </c>
      <c r="O1395" s="52">
        <f t="shared" si="929"/>
        <v>6383585.3331115497</v>
      </c>
      <c r="P1395" s="52">
        <f t="shared" si="930"/>
        <v>1.3299073601189745E-7</v>
      </c>
      <c r="Q1395" s="52">
        <f t="shared" si="919"/>
        <v>0.96780738041552938</v>
      </c>
      <c r="R1395" s="52">
        <f t="shared" si="920"/>
        <v>0.6056983889058275</v>
      </c>
      <c r="S1395" s="52">
        <f t="shared" si="921"/>
        <v>1.1420877714870747</v>
      </c>
      <c r="T1395" s="52">
        <f t="shared" si="922"/>
        <v>1.0079904258417629</v>
      </c>
      <c r="U1395" s="52">
        <f t="shared" si="923"/>
        <v>1.806342016686765</v>
      </c>
      <c r="V1395" s="52">
        <f t="shared" si="910"/>
        <v>5.0546225567071803E-3</v>
      </c>
      <c r="W1395" s="52">
        <f t="shared" si="924"/>
        <v>4.2582015317955055E-5</v>
      </c>
      <c r="X1395" s="52">
        <f t="shared" si="925"/>
        <v>1.6740578955036711E-7</v>
      </c>
      <c r="Y1395" s="52">
        <f t="shared" si="931"/>
        <v>4173769.5063296156</v>
      </c>
      <c r="Z1395" s="38" t="str">
        <f t="shared" si="926"/>
        <v>S</v>
      </c>
      <c r="AA1395" s="38" t="str">
        <f t="shared" si="927"/>
        <v>S</v>
      </c>
      <c r="AB1395" s="38" t="str">
        <f t="shared" si="928"/>
        <v>U</v>
      </c>
      <c r="AC1395" s="50">
        <f t="shared" si="909"/>
        <v>550692.40568517882</v>
      </c>
      <c r="AD1395" s="50">
        <f t="shared" si="932"/>
        <v>4173925.1347752055</v>
      </c>
      <c r="AE1395" s="51">
        <f t="shared" si="933"/>
        <v>10</v>
      </c>
      <c r="AF1395" s="51" t="str">
        <f t="shared" si="934"/>
        <v>S</v>
      </c>
      <c r="AG1395" s="40">
        <f t="shared" si="935"/>
        <v>-122</v>
      </c>
      <c r="AH1395" s="41">
        <f t="shared" si="936"/>
        <v>-25</v>
      </c>
      <c r="AI1395" s="42">
        <f t="shared" si="937"/>
        <v>-29.536000000000001</v>
      </c>
      <c r="AJ1395" s="40">
        <f t="shared" si="938"/>
        <v>37</v>
      </c>
      <c r="AK1395" s="41">
        <f t="shared" si="939"/>
        <v>42</v>
      </c>
      <c r="AL1395" s="42">
        <f t="shared" si="940"/>
        <v>40.212000000000003</v>
      </c>
      <c r="AM1395" s="43" t="str">
        <f t="shared" si="941"/>
        <v>-37º -42' -40,212" S</v>
      </c>
      <c r="AN1395" s="43" t="str">
        <f t="shared" si="942"/>
        <v>122º 25' 29,536" W</v>
      </c>
      <c r="AO1395" s="43" t="str">
        <f t="shared" si="943"/>
        <v>10 S 550692 4173925</v>
      </c>
    </row>
    <row r="1396" spans="5:41" x14ac:dyDescent="0.25">
      <c r="E1396" s="53">
        <v>37.749654999999997</v>
      </c>
      <c r="F1396" s="53">
        <v>-122.41019</v>
      </c>
      <c r="G1396" s="52">
        <f t="shared" si="911"/>
        <v>-2.1364608534918377</v>
      </c>
      <c r="H1396" s="52">
        <f t="shared" si="912"/>
        <v>0.65885577124193995</v>
      </c>
      <c r="I1396" s="52">
        <f t="shared" si="913"/>
        <v>10</v>
      </c>
      <c r="J1396" s="52">
        <f t="shared" si="914"/>
        <v>-123</v>
      </c>
      <c r="K1396" s="52">
        <f t="shared" si="915"/>
        <v>1.0294126461187769E-2</v>
      </c>
      <c r="L1396" s="52">
        <f t="shared" si="916"/>
        <v>8.1393526567381611E-3</v>
      </c>
      <c r="M1396" s="52">
        <f t="shared" si="917"/>
        <v>8.1395324053751758E-3</v>
      </c>
      <c r="N1396" s="52">
        <f t="shared" si="918"/>
        <v>2.5648962160396138E-5</v>
      </c>
      <c r="O1396" s="52">
        <f t="shared" si="929"/>
        <v>6383599.2604818698</v>
      </c>
      <c r="P1396" s="52">
        <f t="shared" si="930"/>
        <v>1.3957654983924547E-7</v>
      </c>
      <c r="Q1396" s="52">
        <f t="shared" si="919"/>
        <v>0.96814462503864152</v>
      </c>
      <c r="R1396" s="52">
        <f t="shared" si="920"/>
        <v>0.60527998396853844</v>
      </c>
      <c r="S1396" s="52">
        <f t="shared" si="921"/>
        <v>1.1429280837612608</v>
      </c>
      <c r="T1396" s="52">
        <f t="shared" si="922"/>
        <v>1.0085160588130802</v>
      </c>
      <c r="U1396" s="52">
        <f t="shared" si="923"/>
        <v>1.8069996056662398</v>
      </c>
      <c r="V1396" s="52">
        <f t="shared" si="910"/>
        <v>5.0546225567071803E-3</v>
      </c>
      <c r="W1396" s="52">
        <f t="shared" si="924"/>
        <v>4.2582015317955055E-5</v>
      </c>
      <c r="X1396" s="52">
        <f t="shared" si="925"/>
        <v>1.6740578955036711E-7</v>
      </c>
      <c r="Y1396" s="52">
        <f t="shared" si="931"/>
        <v>4178039.3010393586</v>
      </c>
      <c r="Z1396" s="38" t="str">
        <f t="shared" si="926"/>
        <v>S</v>
      </c>
      <c r="AA1396" s="38" t="str">
        <f t="shared" si="927"/>
        <v>S</v>
      </c>
      <c r="AB1396" s="38" t="str">
        <f t="shared" si="928"/>
        <v>U</v>
      </c>
      <c r="AC1396" s="50">
        <f t="shared" si="909"/>
        <v>551959.51546106441</v>
      </c>
      <c r="AD1396" s="50">
        <f t="shared" si="932"/>
        <v>4178203.0337580913</v>
      </c>
      <c r="AE1396" s="51">
        <f t="shared" si="933"/>
        <v>10</v>
      </c>
      <c r="AF1396" s="51" t="str">
        <f t="shared" si="934"/>
        <v>S</v>
      </c>
      <c r="AG1396" s="40">
        <f t="shared" si="935"/>
        <v>-122</v>
      </c>
      <c r="AH1396" s="41">
        <f t="shared" si="936"/>
        <v>-24</v>
      </c>
      <c r="AI1396" s="42">
        <f t="shared" si="937"/>
        <v>-36.683999999999997</v>
      </c>
      <c r="AJ1396" s="40">
        <f t="shared" si="938"/>
        <v>37</v>
      </c>
      <c r="AK1396" s="41">
        <f t="shared" si="939"/>
        <v>44</v>
      </c>
      <c r="AL1396" s="42">
        <f t="shared" si="940"/>
        <v>58.758000000000003</v>
      </c>
      <c r="AM1396" s="43" t="str">
        <f t="shared" si="941"/>
        <v>-37º -44' -58,758" S</v>
      </c>
      <c r="AN1396" s="43" t="str">
        <f t="shared" si="942"/>
        <v>122º 24' 36,684" W</v>
      </c>
      <c r="AO1396" s="43" t="str">
        <f t="shared" si="943"/>
        <v>10 S 551960 4178203</v>
      </c>
    </row>
    <row r="1397" spans="5:41" x14ac:dyDescent="0.25">
      <c r="E1397" s="53">
        <v>37.770766999999999</v>
      </c>
      <c r="F1397" s="53">
        <v>-122.490005</v>
      </c>
      <c r="G1397" s="52">
        <f t="shared" si="911"/>
        <v>-2.137853888034317</v>
      </c>
      <c r="H1397" s="52">
        <f t="shared" si="912"/>
        <v>0.6592242451536211</v>
      </c>
      <c r="I1397" s="52">
        <f t="shared" si="913"/>
        <v>10</v>
      </c>
      <c r="J1397" s="52">
        <f t="shared" si="914"/>
        <v>-123</v>
      </c>
      <c r="K1397" s="52">
        <f t="shared" si="915"/>
        <v>8.9010919187084703E-3</v>
      </c>
      <c r="L1397" s="52">
        <f t="shared" si="916"/>
        <v>7.0359320535006726E-3</v>
      </c>
      <c r="M1397" s="52">
        <f t="shared" si="917"/>
        <v>7.0360481600066395E-3</v>
      </c>
      <c r="N1397" s="52">
        <f t="shared" si="918"/>
        <v>1.9180386362949164E-5</v>
      </c>
      <c r="O1397" s="52">
        <f t="shared" si="929"/>
        <v>6383606.902818081</v>
      </c>
      <c r="P1397" s="52">
        <f t="shared" si="930"/>
        <v>1.0423732324612986E-7</v>
      </c>
      <c r="Q1397" s="52">
        <f t="shared" si="919"/>
        <v>0.96832888771730119</v>
      </c>
      <c r="R1397" s="52">
        <f t="shared" si="920"/>
        <v>0.60504971352872194</v>
      </c>
      <c r="S1397" s="52">
        <f t="shared" si="921"/>
        <v>1.1433886890122718</v>
      </c>
      <c r="T1397" s="52">
        <f t="shared" si="922"/>
        <v>1.0088039451413842</v>
      </c>
      <c r="U1397" s="52">
        <f t="shared" si="923"/>
        <v>1.8073594736447001</v>
      </c>
      <c r="V1397" s="52">
        <f t="shared" si="910"/>
        <v>5.0546225567071803E-3</v>
      </c>
      <c r="W1397" s="52">
        <f t="shared" si="924"/>
        <v>4.2582015317955055E-5</v>
      </c>
      <c r="X1397" s="52">
        <f t="shared" si="925"/>
        <v>1.6740578955036711E-7</v>
      </c>
      <c r="Y1397" s="52">
        <f t="shared" si="931"/>
        <v>4180381.6256544068</v>
      </c>
      <c r="Z1397" s="38" t="str">
        <f t="shared" si="926"/>
        <v>S</v>
      </c>
      <c r="AA1397" s="38" t="str">
        <f t="shared" si="927"/>
        <v>S</v>
      </c>
      <c r="AB1397" s="38" t="str">
        <f t="shared" si="928"/>
        <v>U</v>
      </c>
      <c r="AC1397" s="50">
        <f t="shared" si="909"/>
        <v>544915.36716339795</v>
      </c>
      <c r="AD1397" s="50">
        <f t="shared" si="932"/>
        <v>4180504.0657139551</v>
      </c>
      <c r="AE1397" s="51">
        <f t="shared" si="933"/>
        <v>10</v>
      </c>
      <c r="AF1397" s="51" t="str">
        <f t="shared" si="934"/>
        <v>S</v>
      </c>
      <c r="AG1397" s="40">
        <f t="shared" si="935"/>
        <v>-122</v>
      </c>
      <c r="AH1397" s="41">
        <f t="shared" si="936"/>
        <v>-29</v>
      </c>
      <c r="AI1397" s="42">
        <f t="shared" si="937"/>
        <v>-24.018000000000001</v>
      </c>
      <c r="AJ1397" s="40">
        <f t="shared" si="938"/>
        <v>37</v>
      </c>
      <c r="AK1397" s="41">
        <f t="shared" si="939"/>
        <v>46</v>
      </c>
      <c r="AL1397" s="42">
        <f t="shared" si="940"/>
        <v>14.760999999999999</v>
      </c>
      <c r="AM1397" s="43" t="str">
        <f t="shared" si="941"/>
        <v>-37º -46' -14,761" S</v>
      </c>
      <c r="AN1397" s="43" t="str">
        <f t="shared" si="942"/>
        <v>122º 29' 24,018" W</v>
      </c>
      <c r="AO1397" s="43" t="str">
        <f t="shared" si="943"/>
        <v>10 S 544915 4180504</v>
      </c>
    </row>
    <row r="1398" spans="5:41" x14ac:dyDescent="0.25">
      <c r="E1398" s="53">
        <v>37.773055999999997</v>
      </c>
      <c r="F1398" s="53">
        <v>-122.48416899999999</v>
      </c>
      <c r="G1398" s="52">
        <f t="shared" si="911"/>
        <v>-2.1377520306191702</v>
      </c>
      <c r="H1398" s="52">
        <f t="shared" si="912"/>
        <v>0.65926419574019912</v>
      </c>
      <c r="I1398" s="52">
        <f t="shared" si="913"/>
        <v>10</v>
      </c>
      <c r="J1398" s="52">
        <f t="shared" si="914"/>
        <v>-123</v>
      </c>
      <c r="K1398" s="52">
        <f t="shared" si="915"/>
        <v>9.0029493338552591E-3</v>
      </c>
      <c r="L1398" s="52">
        <f t="shared" si="916"/>
        <v>7.1162235121932675E-3</v>
      </c>
      <c r="M1398" s="52">
        <f t="shared" si="917"/>
        <v>7.1163436392073596E-3</v>
      </c>
      <c r="N1398" s="52">
        <f t="shared" si="918"/>
        <v>1.9622282241948952E-5</v>
      </c>
      <c r="O1398" s="52">
        <f t="shared" si="929"/>
        <v>6383607.7315025441</v>
      </c>
      <c r="P1398" s="52">
        <f t="shared" si="930"/>
        <v>1.066234122618855E-7</v>
      </c>
      <c r="Q1398" s="52">
        <f t="shared" si="919"/>
        <v>0.96834883420123485</v>
      </c>
      <c r="R1398" s="52">
        <f t="shared" si="920"/>
        <v>0.60502471561318283</v>
      </c>
      <c r="S1398" s="52">
        <f t="shared" si="921"/>
        <v>1.1434386128408165</v>
      </c>
      <c r="T1398" s="52">
        <f t="shared" si="922"/>
        <v>1.008835138533908</v>
      </c>
      <c r="U1398" s="52">
        <f t="shared" si="923"/>
        <v>1.8073984541382166</v>
      </c>
      <c r="V1398" s="52">
        <f t="shared" si="910"/>
        <v>5.0546225567071803E-3</v>
      </c>
      <c r="W1398" s="52">
        <f t="shared" si="924"/>
        <v>4.2582015317955055E-5</v>
      </c>
      <c r="X1398" s="52">
        <f t="shared" si="925"/>
        <v>1.6740578955036711E-7</v>
      </c>
      <c r="Y1398" s="52">
        <f t="shared" si="931"/>
        <v>4180635.5850953101</v>
      </c>
      <c r="Z1398" s="38" t="str">
        <f t="shared" si="926"/>
        <v>S</v>
      </c>
      <c r="AA1398" s="38" t="str">
        <f t="shared" si="927"/>
        <v>S</v>
      </c>
      <c r="AB1398" s="38" t="str">
        <f t="shared" si="928"/>
        <v>U</v>
      </c>
      <c r="AC1398" s="50">
        <f t="shared" si="909"/>
        <v>545427.94788983394</v>
      </c>
      <c r="AD1398" s="50">
        <f t="shared" si="932"/>
        <v>4180760.8460612954</v>
      </c>
      <c r="AE1398" s="51">
        <f t="shared" si="933"/>
        <v>10</v>
      </c>
      <c r="AF1398" s="51" t="str">
        <f t="shared" si="934"/>
        <v>S</v>
      </c>
      <c r="AG1398" s="40">
        <f t="shared" si="935"/>
        <v>-122</v>
      </c>
      <c r="AH1398" s="41">
        <f t="shared" si="936"/>
        <v>-29</v>
      </c>
      <c r="AI1398" s="42">
        <f t="shared" si="937"/>
        <v>-3.008</v>
      </c>
      <c r="AJ1398" s="40">
        <f t="shared" si="938"/>
        <v>37</v>
      </c>
      <c r="AK1398" s="41">
        <f t="shared" si="939"/>
        <v>46</v>
      </c>
      <c r="AL1398" s="42">
        <f t="shared" si="940"/>
        <v>23.001999999999999</v>
      </c>
      <c r="AM1398" s="43" t="str">
        <f t="shared" si="941"/>
        <v>-37º -46' -23,002" S</v>
      </c>
      <c r="AN1398" s="43" t="str">
        <f t="shared" si="942"/>
        <v>122º 29' 3,008" W</v>
      </c>
      <c r="AO1398" s="43" t="str">
        <f t="shared" si="943"/>
        <v>10 S 545428 4180761</v>
      </c>
    </row>
    <row r="1399" spans="5:41" x14ac:dyDescent="0.25">
      <c r="E1399" s="53">
        <v>37.771225000000001</v>
      </c>
      <c r="F1399" s="53">
        <v>-122.489548</v>
      </c>
      <c r="G1399" s="52">
        <f t="shared" si="911"/>
        <v>-2.1378459118796354</v>
      </c>
      <c r="H1399" s="52">
        <f t="shared" si="912"/>
        <v>0.6592322387615952</v>
      </c>
      <c r="I1399" s="52">
        <f t="shared" si="913"/>
        <v>10</v>
      </c>
      <c r="J1399" s="52">
        <f t="shared" si="914"/>
        <v>-123</v>
      </c>
      <c r="K1399" s="52">
        <f t="shared" si="915"/>
        <v>8.9090680733900918E-3</v>
      </c>
      <c r="L1399" s="52">
        <f t="shared" si="916"/>
        <v>7.0421930760626505E-3</v>
      </c>
      <c r="M1399" s="52">
        <f t="shared" si="917"/>
        <v>7.0423094928076498E-3</v>
      </c>
      <c r="N1399" s="52">
        <f t="shared" si="918"/>
        <v>1.9214856186722251E-5</v>
      </c>
      <c r="O1399" s="52">
        <f t="shared" si="929"/>
        <v>6383607.0686259884</v>
      </c>
      <c r="P1399" s="52">
        <f t="shared" si="930"/>
        <v>1.0442163242111532E-7</v>
      </c>
      <c r="Q1399" s="52">
        <f t="shared" si="919"/>
        <v>0.96833287925162626</v>
      </c>
      <c r="R1399" s="52">
        <f t="shared" si="920"/>
        <v>0.60504471225581347</v>
      </c>
      <c r="S1399" s="52">
        <f t="shared" si="921"/>
        <v>1.1433986783874084</v>
      </c>
      <c r="T1399" s="52">
        <f t="shared" si="922"/>
        <v>1.0088101868545096</v>
      </c>
      <c r="U1399" s="52">
        <f t="shared" si="923"/>
        <v>1.8073672737287305</v>
      </c>
      <c r="V1399" s="52">
        <f t="shared" si="910"/>
        <v>5.0546225567071803E-3</v>
      </c>
      <c r="W1399" s="52">
        <f t="shared" si="924"/>
        <v>4.2582015317955055E-5</v>
      </c>
      <c r="X1399" s="52">
        <f t="shared" si="925"/>
        <v>1.6740578955036711E-7</v>
      </c>
      <c r="Y1399" s="52">
        <f t="shared" si="931"/>
        <v>4180432.439724226</v>
      </c>
      <c r="Z1399" s="38" t="str">
        <f t="shared" si="926"/>
        <v>S</v>
      </c>
      <c r="AA1399" s="38" t="str">
        <f t="shared" si="927"/>
        <v>S</v>
      </c>
      <c r="AB1399" s="38" t="str">
        <f t="shared" si="928"/>
        <v>U</v>
      </c>
      <c r="AC1399" s="50">
        <f t="shared" si="909"/>
        <v>544955.33822250867</v>
      </c>
      <c r="AD1399" s="50">
        <f t="shared" si="932"/>
        <v>4180555.0998288104</v>
      </c>
      <c r="AE1399" s="51">
        <f t="shared" si="933"/>
        <v>10</v>
      </c>
      <c r="AF1399" s="51" t="str">
        <f t="shared" si="934"/>
        <v>S</v>
      </c>
      <c r="AG1399" s="40">
        <f t="shared" si="935"/>
        <v>-122</v>
      </c>
      <c r="AH1399" s="41">
        <f t="shared" si="936"/>
        <v>-29</v>
      </c>
      <c r="AI1399" s="42">
        <f t="shared" si="937"/>
        <v>-22.373000000000001</v>
      </c>
      <c r="AJ1399" s="40">
        <f t="shared" si="938"/>
        <v>37</v>
      </c>
      <c r="AK1399" s="41">
        <f t="shared" si="939"/>
        <v>46</v>
      </c>
      <c r="AL1399" s="42">
        <f t="shared" si="940"/>
        <v>16.41</v>
      </c>
      <c r="AM1399" s="43" t="str">
        <f t="shared" si="941"/>
        <v>-37º -46' -16,41" S</v>
      </c>
      <c r="AN1399" s="43" t="str">
        <f t="shared" si="942"/>
        <v>122º 29' 22,373" W</v>
      </c>
      <c r="AO1399" s="43" t="str">
        <f t="shared" si="943"/>
        <v>10 S 544955 4180555</v>
      </c>
    </row>
    <row r="1400" spans="5:41" x14ac:dyDescent="0.25">
      <c r="E1400" s="53">
        <v>37.772598000000002</v>
      </c>
      <c r="F1400" s="53">
        <v>-122.485428</v>
      </c>
      <c r="G1400" s="52">
        <f t="shared" si="911"/>
        <v>-2.1377740043144531</v>
      </c>
      <c r="H1400" s="52">
        <f t="shared" si="912"/>
        <v>0.65925620213222502</v>
      </c>
      <c r="I1400" s="52">
        <f t="shared" si="913"/>
        <v>10</v>
      </c>
      <c r="J1400" s="52">
        <f t="shared" si="914"/>
        <v>-123</v>
      </c>
      <c r="K1400" s="52">
        <f t="shared" si="915"/>
        <v>8.9809756385723638E-3</v>
      </c>
      <c r="L1400" s="52">
        <f t="shared" si="916"/>
        <v>7.0988992307671602E-3</v>
      </c>
      <c r="M1400" s="52">
        <f t="shared" si="917"/>
        <v>7.0990184825584311E-3</v>
      </c>
      <c r="N1400" s="52">
        <f t="shared" si="918"/>
        <v>1.9526531837454897E-5</v>
      </c>
      <c r="O1400" s="52">
        <f t="shared" si="929"/>
        <v>6383607.5656918539</v>
      </c>
      <c r="P1400" s="52">
        <f t="shared" si="930"/>
        <v>1.0610619682724196E-7</v>
      </c>
      <c r="Q1400" s="52">
        <f t="shared" si="919"/>
        <v>0.96834484365636442</v>
      </c>
      <c r="R1400" s="52">
        <f t="shared" si="920"/>
        <v>0.60502971787483251</v>
      </c>
      <c r="S1400" s="52">
        <f t="shared" si="921"/>
        <v>1.1434286239604072</v>
      </c>
      <c r="T1400" s="52">
        <f t="shared" si="922"/>
        <v>1.0088288974390136</v>
      </c>
      <c r="U1400" s="52">
        <f t="shared" si="923"/>
        <v>1.8073906552130345</v>
      </c>
      <c r="V1400" s="52">
        <f t="shared" si="910"/>
        <v>5.0546225567071803E-3</v>
      </c>
      <c r="W1400" s="52">
        <f t="shared" si="924"/>
        <v>4.2582015317955055E-5</v>
      </c>
      <c r="X1400" s="52">
        <f t="shared" si="925"/>
        <v>1.6740578955036711E-7</v>
      </c>
      <c r="Y1400" s="52">
        <f t="shared" si="931"/>
        <v>4180584.7710096603</v>
      </c>
      <c r="Z1400" s="38" t="str">
        <f t="shared" si="926"/>
        <v>S</v>
      </c>
      <c r="AA1400" s="38" t="str">
        <f t="shared" si="927"/>
        <v>S</v>
      </c>
      <c r="AB1400" s="38" t="str">
        <f t="shared" si="928"/>
        <v>U</v>
      </c>
      <c r="AC1400" s="50">
        <f t="shared" si="909"/>
        <v>545317.34969706344</v>
      </c>
      <c r="AD1400" s="50">
        <f t="shared" si="932"/>
        <v>4180709.4207392558</v>
      </c>
      <c r="AE1400" s="51">
        <f t="shared" si="933"/>
        <v>10</v>
      </c>
      <c r="AF1400" s="51" t="str">
        <f t="shared" si="934"/>
        <v>S</v>
      </c>
      <c r="AG1400" s="40">
        <f t="shared" si="935"/>
        <v>-122</v>
      </c>
      <c r="AH1400" s="41">
        <f t="shared" si="936"/>
        <v>-29</v>
      </c>
      <c r="AI1400" s="42">
        <f t="shared" si="937"/>
        <v>-7.5410000000000004</v>
      </c>
      <c r="AJ1400" s="40">
        <f t="shared" si="938"/>
        <v>37</v>
      </c>
      <c r="AK1400" s="41">
        <f t="shared" si="939"/>
        <v>46</v>
      </c>
      <c r="AL1400" s="42">
        <f t="shared" si="940"/>
        <v>21.353000000000002</v>
      </c>
      <c r="AM1400" s="43" t="str">
        <f t="shared" si="941"/>
        <v>-37º -46' -21,353" S</v>
      </c>
      <c r="AN1400" s="43" t="str">
        <f t="shared" si="942"/>
        <v>122º 29' 7,541" W</v>
      </c>
      <c r="AO1400" s="43" t="str">
        <f t="shared" si="943"/>
        <v>10 S 545317 4180709</v>
      </c>
    </row>
    <row r="1401" spans="5:41" x14ac:dyDescent="0.25">
      <c r="E1401" s="53">
        <v>37.781615000000002</v>
      </c>
      <c r="F1401" s="53">
        <v>-122.424137</v>
      </c>
      <c r="G1401" s="52">
        <f t="shared" si="911"/>
        <v>-2.136704274562613</v>
      </c>
      <c r="H1401" s="52">
        <f t="shared" si="912"/>
        <v>0.65941357847087745</v>
      </c>
      <c r="I1401" s="52">
        <f t="shared" si="913"/>
        <v>10</v>
      </c>
      <c r="J1401" s="52">
        <f t="shared" si="914"/>
        <v>-123</v>
      </c>
      <c r="K1401" s="52">
        <f t="shared" si="915"/>
        <v>1.0050705390412418E-2</v>
      </c>
      <c r="L1401" s="52">
        <f t="shared" si="916"/>
        <v>7.9434577556015094E-3</v>
      </c>
      <c r="M1401" s="52">
        <f t="shared" si="917"/>
        <v>7.9436248354059699E-3</v>
      </c>
      <c r="N1401" s="52">
        <f t="shared" si="918"/>
        <v>2.4457293709923E-5</v>
      </c>
      <c r="O1401" s="52">
        <f t="shared" si="929"/>
        <v>6383610.8302630978</v>
      </c>
      <c r="P1401" s="52">
        <f t="shared" si="930"/>
        <v>1.3282372024073745E-7</v>
      </c>
      <c r="Q1401" s="52">
        <f t="shared" si="919"/>
        <v>0.96842336306609722</v>
      </c>
      <c r="R1401" s="52">
        <f t="shared" si="920"/>
        <v>0.60493118899650122</v>
      </c>
      <c r="S1401" s="52">
        <f t="shared" si="921"/>
        <v>1.1436252600039261</v>
      </c>
      <c r="T1401" s="52">
        <f t="shared" si="922"/>
        <v>1.0089517422520697</v>
      </c>
      <c r="U1401" s="52">
        <f t="shared" si="923"/>
        <v>1.8075441453657002</v>
      </c>
      <c r="V1401" s="52">
        <f t="shared" si="910"/>
        <v>5.0546225567071803E-3</v>
      </c>
      <c r="W1401" s="52">
        <f t="shared" si="924"/>
        <v>4.2582015317955055E-5</v>
      </c>
      <c r="X1401" s="52">
        <f t="shared" si="925"/>
        <v>1.6740578955036711E-7</v>
      </c>
      <c r="Y1401" s="52">
        <f t="shared" si="931"/>
        <v>4181585.1879177839</v>
      </c>
      <c r="Z1401" s="38" t="str">
        <f t="shared" si="926"/>
        <v>S</v>
      </c>
      <c r="AA1401" s="38" t="str">
        <f t="shared" si="927"/>
        <v>S</v>
      </c>
      <c r="AB1401" s="38" t="str">
        <f t="shared" si="928"/>
        <v>U</v>
      </c>
      <c r="AC1401" s="50">
        <f t="shared" si="909"/>
        <v>550709.01177596417</v>
      </c>
      <c r="AD1401" s="50">
        <f t="shared" si="932"/>
        <v>4181741.3137835269</v>
      </c>
      <c r="AE1401" s="51">
        <f t="shared" si="933"/>
        <v>10</v>
      </c>
      <c r="AF1401" s="51" t="str">
        <f t="shared" si="934"/>
        <v>S</v>
      </c>
      <c r="AG1401" s="40">
        <f t="shared" si="935"/>
        <v>-122</v>
      </c>
      <c r="AH1401" s="41">
        <f t="shared" si="936"/>
        <v>-25</v>
      </c>
      <c r="AI1401" s="42">
        <f t="shared" si="937"/>
        <v>-26.893000000000001</v>
      </c>
      <c r="AJ1401" s="40">
        <f t="shared" si="938"/>
        <v>37</v>
      </c>
      <c r="AK1401" s="41">
        <f t="shared" si="939"/>
        <v>46</v>
      </c>
      <c r="AL1401" s="42">
        <f t="shared" si="940"/>
        <v>53.814</v>
      </c>
      <c r="AM1401" s="43" t="str">
        <f t="shared" si="941"/>
        <v>-37º -46' -53,814" S</v>
      </c>
      <c r="AN1401" s="43" t="str">
        <f t="shared" si="942"/>
        <v>122º 25' 26,893" W</v>
      </c>
      <c r="AO1401" s="43" t="str">
        <f t="shared" si="943"/>
        <v>10 S 550709 4181741</v>
      </c>
    </row>
    <row r="1402" spans="5:41" x14ac:dyDescent="0.25">
      <c r="E1402" s="53">
        <v>37.616259999999997</v>
      </c>
      <c r="F1402" s="53">
        <v>-122.384817</v>
      </c>
      <c r="G1402" s="52">
        <f t="shared" si="911"/>
        <v>-2.1360180111007292</v>
      </c>
      <c r="H1402" s="52">
        <f t="shared" si="912"/>
        <v>0.65652758928624211</v>
      </c>
      <c r="I1402" s="52">
        <f t="shared" si="913"/>
        <v>10</v>
      </c>
      <c r="J1402" s="52">
        <f t="shared" si="914"/>
        <v>-123</v>
      </c>
      <c r="K1402" s="52">
        <f t="shared" si="915"/>
        <v>1.0736968852296247E-2</v>
      </c>
      <c r="L1402" s="52">
        <f t="shared" si="916"/>
        <v>8.5047663266056405E-3</v>
      </c>
      <c r="M1402" s="52">
        <f t="shared" si="917"/>
        <v>8.5049713883986588E-3</v>
      </c>
      <c r="N1402" s="52">
        <f t="shared" si="918"/>
        <v>2.7869368663391292E-5</v>
      </c>
      <c r="O1402" s="52">
        <f t="shared" si="929"/>
        <v>6383551.007283017</v>
      </c>
      <c r="P1402" s="52">
        <f t="shared" si="930"/>
        <v>1.5294006119466911E-7</v>
      </c>
      <c r="Q1402" s="52">
        <f t="shared" si="919"/>
        <v>0.9669682190437543</v>
      </c>
      <c r="R1402" s="52">
        <f t="shared" si="920"/>
        <v>0.60672274222725886</v>
      </c>
      <c r="S1402" s="52">
        <f t="shared" si="921"/>
        <v>1.1400116988081193</v>
      </c>
      <c r="T1402" s="52">
        <f t="shared" si="922"/>
        <v>1.0066894596629041</v>
      </c>
      <c r="U1402" s="52">
        <f t="shared" si="923"/>
        <v>1.8047115208587365</v>
      </c>
      <c r="V1402" s="52">
        <f t="shared" si="910"/>
        <v>5.0546225567071803E-3</v>
      </c>
      <c r="W1402" s="52">
        <f t="shared" si="924"/>
        <v>4.2582015317955055E-5</v>
      </c>
      <c r="X1402" s="52">
        <f t="shared" si="925"/>
        <v>1.6740578955036711E-7</v>
      </c>
      <c r="Y1402" s="52">
        <f t="shared" si="931"/>
        <v>4163239.6474061892</v>
      </c>
      <c r="Z1402" s="38" t="str">
        <f t="shared" si="926"/>
        <v>S</v>
      </c>
      <c r="AA1402" s="38" t="str">
        <f t="shared" si="927"/>
        <v>S</v>
      </c>
      <c r="AB1402" s="38" t="str">
        <f t="shared" si="928"/>
        <v>U</v>
      </c>
      <c r="AC1402" s="50">
        <f t="shared" si="909"/>
        <v>554291.92144112859</v>
      </c>
      <c r="AD1402" s="50">
        <f t="shared" si="932"/>
        <v>4163417.5529698017</v>
      </c>
      <c r="AE1402" s="51">
        <f t="shared" si="933"/>
        <v>10</v>
      </c>
      <c r="AF1402" s="51" t="str">
        <f t="shared" si="934"/>
        <v>S</v>
      </c>
      <c r="AG1402" s="40">
        <f t="shared" si="935"/>
        <v>-122</v>
      </c>
      <c r="AH1402" s="41">
        <f t="shared" si="936"/>
        <v>-23</v>
      </c>
      <c r="AI1402" s="42">
        <f t="shared" si="937"/>
        <v>-5.3410000000000002</v>
      </c>
      <c r="AJ1402" s="40">
        <f t="shared" si="938"/>
        <v>37</v>
      </c>
      <c r="AK1402" s="41">
        <f t="shared" si="939"/>
        <v>36</v>
      </c>
      <c r="AL1402" s="42">
        <f t="shared" si="940"/>
        <v>58.536000000000001</v>
      </c>
      <c r="AM1402" s="43" t="str">
        <f t="shared" si="941"/>
        <v>-37º -36' -58,536" S</v>
      </c>
      <c r="AN1402" s="43" t="str">
        <f t="shared" si="942"/>
        <v>122º 23' 5,341" W</v>
      </c>
      <c r="AO1402" s="43" t="str">
        <f t="shared" si="943"/>
        <v>10 S 554292 4163418</v>
      </c>
    </row>
    <row r="1403" spans="5:41" x14ac:dyDescent="0.25">
      <c r="E1403" s="53">
        <v>37.731065000000001</v>
      </c>
      <c r="F1403" s="53">
        <v>-122.392079</v>
      </c>
      <c r="G1403" s="52">
        <f t="shared" si="911"/>
        <v>-2.1361447569110088</v>
      </c>
      <c r="H1403" s="52">
        <f t="shared" si="912"/>
        <v>0.65853131453399427</v>
      </c>
      <c r="I1403" s="52">
        <f t="shared" si="913"/>
        <v>10</v>
      </c>
      <c r="J1403" s="52">
        <f t="shared" si="914"/>
        <v>-123</v>
      </c>
      <c r="K1403" s="52">
        <f t="shared" si="915"/>
        <v>1.0610223042016642E-2</v>
      </c>
      <c r="L1403" s="52">
        <f t="shared" si="916"/>
        <v>8.3913815353336904E-3</v>
      </c>
      <c r="M1403" s="52">
        <f t="shared" si="917"/>
        <v>8.3915785041603734E-3</v>
      </c>
      <c r="N1403" s="52">
        <f t="shared" si="918"/>
        <v>2.7243788897846066E-5</v>
      </c>
      <c r="O1403" s="52">
        <f t="shared" si="929"/>
        <v>6383592.5323132994</v>
      </c>
      <c r="P1403" s="52">
        <f t="shared" si="930"/>
        <v>1.4842908204674202E-7</v>
      </c>
      <c r="Q1403" s="52">
        <f t="shared" si="919"/>
        <v>0.96798193870322013</v>
      </c>
      <c r="R1403" s="52">
        <f t="shared" si="920"/>
        <v>0.60548231108498829</v>
      </c>
      <c r="S1403" s="52">
        <f t="shared" si="921"/>
        <v>1.1425222838856044</v>
      </c>
      <c r="T1403" s="52">
        <f t="shared" si="922"/>
        <v>1.0082622906854504</v>
      </c>
      <c r="U1403" s="52">
        <f t="shared" si="923"/>
        <v>1.806682216392276</v>
      </c>
      <c r="V1403" s="52">
        <f t="shared" si="910"/>
        <v>5.0546225567071803E-3</v>
      </c>
      <c r="W1403" s="52">
        <f t="shared" si="924"/>
        <v>4.2582015317955055E-5</v>
      </c>
      <c r="X1403" s="52">
        <f t="shared" si="925"/>
        <v>1.6740578955036711E-7</v>
      </c>
      <c r="Y1403" s="52">
        <f t="shared" si="931"/>
        <v>4175976.7931027217</v>
      </c>
      <c r="Z1403" s="38" t="str">
        <f t="shared" si="926"/>
        <v>S</v>
      </c>
      <c r="AA1403" s="38" t="str">
        <f t="shared" si="927"/>
        <v>S</v>
      </c>
      <c r="AB1403" s="38" t="str">
        <f t="shared" si="928"/>
        <v>U</v>
      </c>
      <c r="AC1403" s="50">
        <f t="shared" si="909"/>
        <v>553568.42052384932</v>
      </c>
      <c r="AD1403" s="50">
        <f t="shared" si="932"/>
        <v>4176150.7063758955</v>
      </c>
      <c r="AE1403" s="51">
        <f t="shared" si="933"/>
        <v>10</v>
      </c>
      <c r="AF1403" s="51" t="str">
        <f t="shared" si="934"/>
        <v>S</v>
      </c>
      <c r="AG1403" s="40">
        <f t="shared" si="935"/>
        <v>-122</v>
      </c>
      <c r="AH1403" s="41">
        <f t="shared" si="936"/>
        <v>-23</v>
      </c>
      <c r="AI1403" s="42">
        <f t="shared" si="937"/>
        <v>-31.484000000000002</v>
      </c>
      <c r="AJ1403" s="40">
        <f t="shared" si="938"/>
        <v>37</v>
      </c>
      <c r="AK1403" s="41">
        <f t="shared" si="939"/>
        <v>43</v>
      </c>
      <c r="AL1403" s="42">
        <f t="shared" si="940"/>
        <v>51.834000000000003</v>
      </c>
      <c r="AM1403" s="43" t="str">
        <f t="shared" si="941"/>
        <v>-37º -43' -51,834" S</v>
      </c>
      <c r="AN1403" s="43" t="str">
        <f t="shared" si="942"/>
        <v>122º 23' 31,484" W</v>
      </c>
      <c r="AO1403" s="43" t="str">
        <f t="shared" si="943"/>
        <v>10 S 553568 4176151</v>
      </c>
    </row>
    <row r="1404" spans="5:41" x14ac:dyDescent="0.25">
      <c r="E1404" s="53">
        <v>37.732559000000002</v>
      </c>
      <c r="F1404" s="53">
        <v>-122.392865</v>
      </c>
      <c r="G1404" s="52">
        <f t="shared" si="911"/>
        <v>-2.1361584751989295</v>
      </c>
      <c r="H1404" s="52">
        <f t="shared" si="912"/>
        <v>0.65855738975301903</v>
      </c>
      <c r="I1404" s="52">
        <f t="shared" si="913"/>
        <v>10</v>
      </c>
      <c r="J1404" s="52">
        <f t="shared" si="914"/>
        <v>-123</v>
      </c>
      <c r="K1404" s="52">
        <f t="shared" si="915"/>
        <v>1.0596504754095903E-2</v>
      </c>
      <c r="L1404" s="52">
        <f t="shared" si="916"/>
        <v>8.3803633761750859E-3</v>
      </c>
      <c r="M1404" s="52">
        <f t="shared" si="917"/>
        <v>8.3805595701187171E-3</v>
      </c>
      <c r="N1404" s="52">
        <f t="shared" si="918"/>
        <v>2.7173751351972086E-5</v>
      </c>
      <c r="O1404" s="52">
        <f t="shared" si="929"/>
        <v>6383593.0729852859</v>
      </c>
      <c r="P1404" s="52">
        <f t="shared" si="930"/>
        <v>1.4803356152653136E-7</v>
      </c>
      <c r="Q1404" s="52">
        <f t="shared" si="919"/>
        <v>0.96799502818218586</v>
      </c>
      <c r="R1404" s="52">
        <f t="shared" si="920"/>
        <v>0.6054660659941522</v>
      </c>
      <c r="S1404" s="52">
        <f t="shared" si="921"/>
        <v>1.1425549038441121</v>
      </c>
      <c r="T1404" s="52">
        <f t="shared" si="922"/>
        <v>1.0082826943816221</v>
      </c>
      <c r="U1404" s="52">
        <f t="shared" si="923"/>
        <v>1.8067077413062593</v>
      </c>
      <c r="V1404" s="52">
        <f t="shared" si="910"/>
        <v>5.0546225567071803E-3</v>
      </c>
      <c r="W1404" s="52">
        <f t="shared" si="924"/>
        <v>4.2582015317955055E-5</v>
      </c>
      <c r="X1404" s="52">
        <f t="shared" si="925"/>
        <v>1.6740578955036711E-7</v>
      </c>
      <c r="Y1404" s="52">
        <f t="shared" si="931"/>
        <v>4176142.547937437</v>
      </c>
      <c r="Z1404" s="38" t="str">
        <f t="shared" si="926"/>
        <v>S</v>
      </c>
      <c r="AA1404" s="38" t="str">
        <f t="shared" si="927"/>
        <v>S</v>
      </c>
      <c r="AB1404" s="38" t="str">
        <f t="shared" si="928"/>
        <v>U</v>
      </c>
      <c r="AC1404" s="50">
        <f t="shared" si="909"/>
        <v>553498.08465938759</v>
      </c>
      <c r="AD1404" s="50">
        <f t="shared" si="932"/>
        <v>4176316.0141340131</v>
      </c>
      <c r="AE1404" s="51">
        <f t="shared" si="933"/>
        <v>10</v>
      </c>
      <c r="AF1404" s="51" t="str">
        <f t="shared" si="934"/>
        <v>S</v>
      </c>
      <c r="AG1404" s="40">
        <f t="shared" si="935"/>
        <v>-122</v>
      </c>
      <c r="AH1404" s="41">
        <f t="shared" si="936"/>
        <v>-23</v>
      </c>
      <c r="AI1404" s="42">
        <f t="shared" si="937"/>
        <v>-34.314</v>
      </c>
      <c r="AJ1404" s="40">
        <f t="shared" si="938"/>
        <v>37</v>
      </c>
      <c r="AK1404" s="41">
        <f t="shared" si="939"/>
        <v>43</v>
      </c>
      <c r="AL1404" s="42">
        <f t="shared" si="940"/>
        <v>57.212000000000003</v>
      </c>
      <c r="AM1404" s="43" t="str">
        <f t="shared" si="941"/>
        <v>-37º -43' -57,212" S</v>
      </c>
      <c r="AN1404" s="43" t="str">
        <f t="shared" si="942"/>
        <v>122º 23' 34,314" W</v>
      </c>
      <c r="AO1404" s="43" t="str">
        <f t="shared" si="943"/>
        <v>10 S 553498 4176316</v>
      </c>
    </row>
    <row r="1405" spans="5:41" x14ac:dyDescent="0.25">
      <c r="E1405" s="53">
        <v>37.617984999999997</v>
      </c>
      <c r="F1405" s="53">
        <v>-122.385918</v>
      </c>
      <c r="G1405" s="52">
        <f t="shared" si="911"/>
        <v>-2.1360372271757937</v>
      </c>
      <c r="H1405" s="52">
        <f t="shared" si="912"/>
        <v>0.65655769621583904</v>
      </c>
      <c r="I1405" s="52">
        <f t="shared" si="913"/>
        <v>10</v>
      </c>
      <c r="J1405" s="52">
        <f t="shared" si="914"/>
        <v>-123</v>
      </c>
      <c r="K1405" s="52">
        <f t="shared" si="915"/>
        <v>1.0717752777231748E-2</v>
      </c>
      <c r="L1405" s="52">
        <f t="shared" si="916"/>
        <v>8.489348879663388E-3</v>
      </c>
      <c r="M1405" s="52">
        <f t="shared" si="917"/>
        <v>8.4895528282362184E-3</v>
      </c>
      <c r="N1405" s="52">
        <f t="shared" si="918"/>
        <v>2.7770139723548581E-5</v>
      </c>
      <c r="O1405" s="52">
        <f t="shared" si="929"/>
        <v>6383551.6308876881</v>
      </c>
      <c r="P1405" s="52">
        <f t="shared" si="930"/>
        <v>1.5237896696794587E-7</v>
      </c>
      <c r="Q1405" s="52">
        <f t="shared" si="919"/>
        <v>0.9669835656208019</v>
      </c>
      <c r="R1405" s="52">
        <f t="shared" si="920"/>
        <v>0.60670421993535451</v>
      </c>
      <c r="S1405" s="52">
        <f t="shared" si="921"/>
        <v>1.1400494790262399</v>
      </c>
      <c r="T1405" s="52">
        <f t="shared" si="922"/>
        <v>1.0067131642535185</v>
      </c>
      <c r="U1405" s="52">
        <f t="shared" si="923"/>
        <v>1.8047412669874914</v>
      </c>
      <c r="V1405" s="52">
        <f t="shared" si="910"/>
        <v>5.0546225567071803E-3</v>
      </c>
      <c r="W1405" s="52">
        <f t="shared" si="924"/>
        <v>4.2582015317955055E-5</v>
      </c>
      <c r="X1405" s="52">
        <f t="shared" si="925"/>
        <v>1.6740578955036711E-7</v>
      </c>
      <c r="Y1405" s="52">
        <f t="shared" si="931"/>
        <v>4163431.0272694132</v>
      </c>
      <c r="Z1405" s="38" t="str">
        <f t="shared" si="926"/>
        <v>S</v>
      </c>
      <c r="AA1405" s="38" t="str">
        <f t="shared" si="927"/>
        <v>S</v>
      </c>
      <c r="AB1405" s="38" t="str">
        <f t="shared" si="928"/>
        <v>U</v>
      </c>
      <c r="AC1405" s="50">
        <f t="shared" si="909"/>
        <v>554193.50155484432</v>
      </c>
      <c r="AD1405" s="50">
        <f t="shared" si="932"/>
        <v>4163608.2994171479</v>
      </c>
      <c r="AE1405" s="51">
        <f t="shared" si="933"/>
        <v>10</v>
      </c>
      <c r="AF1405" s="51" t="str">
        <f t="shared" si="934"/>
        <v>S</v>
      </c>
      <c r="AG1405" s="40">
        <f t="shared" si="935"/>
        <v>-122</v>
      </c>
      <c r="AH1405" s="41">
        <f t="shared" si="936"/>
        <v>-23</v>
      </c>
      <c r="AI1405" s="42">
        <f t="shared" si="937"/>
        <v>-9.3049999999999997</v>
      </c>
      <c r="AJ1405" s="40">
        <f t="shared" si="938"/>
        <v>37</v>
      </c>
      <c r="AK1405" s="41">
        <f t="shared" si="939"/>
        <v>37</v>
      </c>
      <c r="AL1405" s="42">
        <f t="shared" si="940"/>
        <v>4.7460000000000004</v>
      </c>
      <c r="AM1405" s="43" t="str">
        <f t="shared" si="941"/>
        <v>-37º -37' -4,746" S</v>
      </c>
      <c r="AN1405" s="43" t="str">
        <f t="shared" si="942"/>
        <v>122º 23' 9,305" W</v>
      </c>
      <c r="AO1405" s="43" t="str">
        <f t="shared" si="943"/>
        <v>10 S 554194 4163608</v>
      </c>
    </row>
    <row r="1406" spans="5:41" x14ac:dyDescent="0.25">
      <c r="E1406" s="53">
        <v>37.616453999999997</v>
      </c>
      <c r="F1406" s="53">
        <v>-122.385131</v>
      </c>
      <c r="G1406" s="52">
        <f t="shared" si="911"/>
        <v>-2.1360234914345804</v>
      </c>
      <c r="H1406" s="52">
        <f t="shared" si="912"/>
        <v>0.65653097522499104</v>
      </c>
      <c r="I1406" s="52">
        <f t="shared" si="913"/>
        <v>10</v>
      </c>
      <c r="J1406" s="52">
        <f t="shared" si="914"/>
        <v>-123</v>
      </c>
      <c r="K1406" s="52">
        <f t="shared" si="915"/>
        <v>1.0731488518445076E-2</v>
      </c>
      <c r="L1406" s="52">
        <f t="shared" si="916"/>
        <v>8.5004033359346795E-3</v>
      </c>
      <c r="M1406" s="52">
        <f t="shared" si="917"/>
        <v>8.5006080822870814E-3</v>
      </c>
      <c r="N1406" s="52">
        <f t="shared" si="918"/>
        <v>2.784097485064585E-5</v>
      </c>
      <c r="O1406" s="52">
        <f t="shared" si="929"/>
        <v>6383551.0774154458</v>
      </c>
      <c r="P1406" s="52">
        <f t="shared" si="930"/>
        <v>1.5278237850613945E-7</v>
      </c>
      <c r="Q1406" s="52">
        <f t="shared" si="919"/>
        <v>0.96696994515261192</v>
      </c>
      <c r="R1406" s="52">
        <f t="shared" si="920"/>
        <v>0.60672065931719854</v>
      </c>
      <c r="S1406" s="52">
        <f t="shared" si="921"/>
        <v>1.140015947801297</v>
      </c>
      <c r="T1406" s="52">
        <f t="shared" si="922"/>
        <v>1.0066921256802723</v>
      </c>
      <c r="U1406" s="52">
        <f t="shared" si="923"/>
        <v>1.8047148664271153</v>
      </c>
      <c r="V1406" s="52">
        <f t="shared" si="910"/>
        <v>5.0546225567071803E-3</v>
      </c>
      <c r="W1406" s="52">
        <f t="shared" si="924"/>
        <v>4.2582015317955055E-5</v>
      </c>
      <c r="X1406" s="52">
        <f t="shared" si="925"/>
        <v>1.6740578955036711E-7</v>
      </c>
      <c r="Y1406" s="52">
        <f t="shared" si="931"/>
        <v>4163261.1707039499</v>
      </c>
      <c r="Z1406" s="38" t="str">
        <f t="shared" si="926"/>
        <v>S</v>
      </c>
      <c r="AA1406" s="38" t="str">
        <f t="shared" si="927"/>
        <v>S</v>
      </c>
      <c r="AB1406" s="38" t="str">
        <f t="shared" si="928"/>
        <v>U</v>
      </c>
      <c r="AC1406" s="50">
        <f t="shared" si="909"/>
        <v>554264.06864590116</v>
      </c>
      <c r="AD1406" s="50">
        <f t="shared" si="932"/>
        <v>4163438.8950161072</v>
      </c>
      <c r="AE1406" s="51">
        <f t="shared" si="933"/>
        <v>10</v>
      </c>
      <c r="AF1406" s="51" t="str">
        <f t="shared" si="934"/>
        <v>S</v>
      </c>
      <c r="AG1406" s="40">
        <f t="shared" si="935"/>
        <v>-122</v>
      </c>
      <c r="AH1406" s="41">
        <f t="shared" si="936"/>
        <v>-23</v>
      </c>
      <c r="AI1406" s="42">
        <f t="shared" si="937"/>
        <v>-6.4720000000000004</v>
      </c>
      <c r="AJ1406" s="40">
        <f t="shared" si="938"/>
        <v>37</v>
      </c>
      <c r="AK1406" s="41">
        <f t="shared" si="939"/>
        <v>36</v>
      </c>
      <c r="AL1406" s="42">
        <f t="shared" si="940"/>
        <v>59.234000000000002</v>
      </c>
      <c r="AM1406" s="43" t="str">
        <f t="shared" si="941"/>
        <v>-37º -36' -59,234" S</v>
      </c>
      <c r="AN1406" s="43" t="str">
        <f t="shared" si="942"/>
        <v>122º 23' 6,472" W</v>
      </c>
      <c r="AO1406" s="43" t="str">
        <f t="shared" si="943"/>
        <v>10 S 554264 4163439</v>
      </c>
    </row>
    <row r="1407" spans="5:41" x14ac:dyDescent="0.25">
      <c r="E1407" s="53">
        <v>37.623505000000002</v>
      </c>
      <c r="F1407" s="53">
        <v>-122.431847</v>
      </c>
      <c r="G1407" s="52">
        <f t="shared" si="911"/>
        <v>-2.1368388394479418</v>
      </c>
      <c r="H1407" s="52">
        <f t="shared" si="912"/>
        <v>0.65665403839054914</v>
      </c>
      <c r="I1407" s="52">
        <f t="shared" si="913"/>
        <v>10</v>
      </c>
      <c r="J1407" s="52">
        <f t="shared" si="914"/>
        <v>-123</v>
      </c>
      <c r="K1407" s="52">
        <f t="shared" si="915"/>
        <v>9.9161405050836038E-3</v>
      </c>
      <c r="L1407" s="52">
        <f t="shared" si="916"/>
        <v>7.8538439836957838E-3</v>
      </c>
      <c r="M1407" s="52">
        <f t="shared" si="917"/>
        <v>7.8540054722059764E-3</v>
      </c>
      <c r="N1407" s="52">
        <f t="shared" si="918"/>
        <v>2.3772580475700522E-5</v>
      </c>
      <c r="O1407" s="52">
        <f t="shared" si="929"/>
        <v>6383553.6264903508</v>
      </c>
      <c r="P1407" s="52">
        <f t="shared" si="930"/>
        <v>1.3039871202672285E-7</v>
      </c>
      <c r="Q1407" s="52">
        <f t="shared" si="919"/>
        <v>0.9670326511067544</v>
      </c>
      <c r="R1407" s="52">
        <f t="shared" si="920"/>
        <v>0.60664492481466548</v>
      </c>
      <c r="S1407" s="52">
        <f t="shared" si="921"/>
        <v>1.1401703639439265</v>
      </c>
      <c r="T1407" s="52">
        <f t="shared" si="922"/>
        <v>1.0067890041616112</v>
      </c>
      <c r="U1407" s="52">
        <f t="shared" si="923"/>
        <v>1.8048364267771515</v>
      </c>
      <c r="V1407" s="52">
        <f t="shared" si="910"/>
        <v>5.0546225567071803E-3</v>
      </c>
      <c r="W1407" s="52">
        <f t="shared" si="924"/>
        <v>4.2582015317955055E-5</v>
      </c>
      <c r="X1407" s="52">
        <f t="shared" si="925"/>
        <v>1.6740578955036711E-7</v>
      </c>
      <c r="Y1407" s="52">
        <f t="shared" si="931"/>
        <v>4164043.4432086451</v>
      </c>
      <c r="Z1407" s="38" t="str">
        <f t="shared" si="926"/>
        <v>S</v>
      </c>
      <c r="AA1407" s="38" t="str">
        <f t="shared" si="927"/>
        <v>S</v>
      </c>
      <c r="AB1407" s="38" t="str">
        <f t="shared" si="928"/>
        <v>U</v>
      </c>
      <c r="AC1407" s="50">
        <f t="shared" si="909"/>
        <v>550136.46729381895</v>
      </c>
      <c r="AD1407" s="50">
        <f t="shared" si="932"/>
        <v>4164195.1967707402</v>
      </c>
      <c r="AE1407" s="51">
        <f t="shared" si="933"/>
        <v>10</v>
      </c>
      <c r="AF1407" s="51" t="str">
        <f t="shared" si="934"/>
        <v>S</v>
      </c>
      <c r="AG1407" s="40">
        <f t="shared" si="935"/>
        <v>-122</v>
      </c>
      <c r="AH1407" s="41">
        <f t="shared" si="936"/>
        <v>-25</v>
      </c>
      <c r="AI1407" s="42">
        <f t="shared" si="937"/>
        <v>-54.649000000000001</v>
      </c>
      <c r="AJ1407" s="40">
        <f t="shared" si="938"/>
        <v>37</v>
      </c>
      <c r="AK1407" s="41">
        <f t="shared" si="939"/>
        <v>37</v>
      </c>
      <c r="AL1407" s="42">
        <f t="shared" si="940"/>
        <v>24.617999999999999</v>
      </c>
      <c r="AM1407" s="43" t="str">
        <f t="shared" si="941"/>
        <v>-37º -37' -24,618" S</v>
      </c>
      <c r="AN1407" s="43" t="str">
        <f t="shared" si="942"/>
        <v>122º 25' 54,649" W</v>
      </c>
      <c r="AO1407" s="43" t="str">
        <f t="shared" si="943"/>
        <v>10 S 550136 4164195</v>
      </c>
    </row>
    <row r="1408" spans="5:41" x14ac:dyDescent="0.25">
      <c r="E1408" s="53">
        <v>37.783515999999999</v>
      </c>
      <c r="F1408" s="53">
        <v>-122.421201</v>
      </c>
      <c r="G1408" s="52">
        <f t="shared" si="911"/>
        <v>-2.1366530316957748</v>
      </c>
      <c r="H1408" s="52">
        <f t="shared" si="912"/>
        <v>0.65944675717995782</v>
      </c>
      <c r="I1408" s="52">
        <f t="shared" si="913"/>
        <v>10</v>
      </c>
      <c r="J1408" s="52">
        <f t="shared" si="914"/>
        <v>-123</v>
      </c>
      <c r="K1408" s="52">
        <f t="shared" si="915"/>
        <v>1.0101948257250637E-2</v>
      </c>
      <c r="L1408" s="52">
        <f t="shared" si="916"/>
        <v>7.9837502397381924E-3</v>
      </c>
      <c r="M1408" s="52">
        <f t="shared" si="917"/>
        <v>7.9839198750187544E-3</v>
      </c>
      <c r="N1408" s="52">
        <f t="shared" si="918"/>
        <v>2.4707745117202862E-5</v>
      </c>
      <c r="O1408" s="52">
        <f t="shared" si="929"/>
        <v>6383611.5185474772</v>
      </c>
      <c r="P1408" s="52">
        <f t="shared" si="930"/>
        <v>1.341677664359959E-7</v>
      </c>
      <c r="Q1408" s="52">
        <f t="shared" si="919"/>
        <v>0.96843990459686347</v>
      </c>
      <c r="R1408" s="52">
        <f t="shared" si="920"/>
        <v>0.60491040451404143</v>
      </c>
      <c r="S1408" s="52">
        <f t="shared" si="921"/>
        <v>1.1436667094783894</v>
      </c>
      <c r="T1408" s="52">
        <f t="shared" si="922"/>
        <v>1.0089776332373024</v>
      </c>
      <c r="U1408" s="52">
        <f t="shared" si="923"/>
        <v>1.807576490437629</v>
      </c>
      <c r="V1408" s="52">
        <f t="shared" si="910"/>
        <v>5.0546225567071803E-3</v>
      </c>
      <c r="W1408" s="52">
        <f t="shared" si="924"/>
        <v>4.2582015317955055E-5</v>
      </c>
      <c r="X1408" s="52">
        <f t="shared" si="925"/>
        <v>1.6740578955036711E-7</v>
      </c>
      <c r="Y1408" s="52">
        <f t="shared" si="931"/>
        <v>4181796.1000070367</v>
      </c>
      <c r="Z1408" s="38" t="str">
        <f t="shared" si="926"/>
        <v>S</v>
      </c>
      <c r="AA1408" s="38" t="str">
        <f t="shared" si="927"/>
        <v>S</v>
      </c>
      <c r="AB1408" s="38" t="str">
        <f t="shared" si="928"/>
        <v>U</v>
      </c>
      <c r="AC1408" s="50">
        <f t="shared" si="909"/>
        <v>550966.2451566722</v>
      </c>
      <c r="AD1408" s="50">
        <f t="shared" si="932"/>
        <v>4181953.8246745258</v>
      </c>
      <c r="AE1408" s="51">
        <f t="shared" si="933"/>
        <v>10</v>
      </c>
      <c r="AF1408" s="51" t="str">
        <f t="shared" si="934"/>
        <v>S</v>
      </c>
      <c r="AG1408" s="40">
        <f t="shared" si="935"/>
        <v>-122</v>
      </c>
      <c r="AH1408" s="41">
        <f t="shared" si="936"/>
        <v>-25</v>
      </c>
      <c r="AI1408" s="42">
        <f t="shared" si="937"/>
        <v>-16.324000000000002</v>
      </c>
      <c r="AJ1408" s="40">
        <f t="shared" si="938"/>
        <v>37</v>
      </c>
      <c r="AK1408" s="41">
        <f t="shared" si="939"/>
        <v>47</v>
      </c>
      <c r="AL1408" s="42">
        <f t="shared" si="940"/>
        <v>0.65800000000000003</v>
      </c>
      <c r="AM1408" s="43" t="str">
        <f t="shared" si="941"/>
        <v>-37º -47' -0,658" S</v>
      </c>
      <c r="AN1408" s="43" t="str">
        <f t="shared" si="942"/>
        <v>122º 25' 16,324" W</v>
      </c>
      <c r="AO1408" s="43" t="str">
        <f t="shared" si="943"/>
        <v>10 S 550966 4181954</v>
      </c>
    </row>
    <row r="1409" spans="5:41" x14ac:dyDescent="0.25">
      <c r="E1409" s="53">
        <v>37.696593</v>
      </c>
      <c r="F1409" s="53">
        <v>-122.48165400000001</v>
      </c>
      <c r="G1409" s="52">
        <f t="shared" si="911"/>
        <v>-2.137708135588483</v>
      </c>
      <c r="H1409" s="52">
        <f t="shared" si="912"/>
        <v>0.65792966463424685</v>
      </c>
      <c r="I1409" s="52">
        <f t="shared" si="913"/>
        <v>10</v>
      </c>
      <c r="J1409" s="52">
        <f t="shared" si="914"/>
        <v>-123</v>
      </c>
      <c r="K1409" s="52">
        <f t="shared" si="915"/>
        <v>9.0468443645423946E-3</v>
      </c>
      <c r="L1409" s="52">
        <f t="shared" si="916"/>
        <v>7.1583074755223654E-3</v>
      </c>
      <c r="M1409" s="52">
        <f t="shared" si="917"/>
        <v>7.1584297464325408E-3</v>
      </c>
      <c r="N1409" s="52">
        <f t="shared" si="918"/>
        <v>1.9800393068147848E-5</v>
      </c>
      <c r="O1409" s="52">
        <f t="shared" si="929"/>
        <v>6383580.0591210192</v>
      </c>
      <c r="P1409" s="52">
        <f t="shared" si="930"/>
        <v>1.0811135596739533E-7</v>
      </c>
      <c r="Q1409" s="52">
        <f t="shared" si="919"/>
        <v>0.9676791858527839</v>
      </c>
      <c r="R1409" s="52">
        <f t="shared" si="920"/>
        <v>0.60585641114692768</v>
      </c>
      <c r="S1409" s="52">
        <f t="shared" si="921"/>
        <v>1.1417692575606389</v>
      </c>
      <c r="T1409" s="52">
        <f t="shared" si="922"/>
        <v>1.007791045957211</v>
      </c>
      <c r="U1409" s="52">
        <f t="shared" si="923"/>
        <v>1.8060924053788938</v>
      </c>
      <c r="V1409" s="52">
        <f t="shared" si="910"/>
        <v>5.0546225567071803E-3</v>
      </c>
      <c r="W1409" s="52">
        <f t="shared" si="924"/>
        <v>4.2582015317955055E-5</v>
      </c>
      <c r="X1409" s="52">
        <f t="shared" si="925"/>
        <v>1.6740578955036711E-7</v>
      </c>
      <c r="Y1409" s="52">
        <f t="shared" si="931"/>
        <v>4172152.2394289756</v>
      </c>
      <c r="Z1409" s="38" t="str">
        <f t="shared" si="926"/>
        <v>S</v>
      </c>
      <c r="AA1409" s="38" t="str">
        <f t="shared" si="927"/>
        <v>S</v>
      </c>
      <c r="AB1409" s="38" t="str">
        <f t="shared" si="928"/>
        <v>U</v>
      </c>
      <c r="AC1409" s="50">
        <f t="shared" si="909"/>
        <v>545696.41103071242</v>
      </c>
      <c r="AD1409" s="50">
        <f t="shared" si="932"/>
        <v>4172278.636836993</v>
      </c>
      <c r="AE1409" s="51">
        <f t="shared" si="933"/>
        <v>10</v>
      </c>
      <c r="AF1409" s="51" t="str">
        <f t="shared" si="934"/>
        <v>S</v>
      </c>
      <c r="AG1409" s="40">
        <f t="shared" si="935"/>
        <v>-122</v>
      </c>
      <c r="AH1409" s="41">
        <f t="shared" si="936"/>
        <v>-28</v>
      </c>
      <c r="AI1409" s="42">
        <f t="shared" si="937"/>
        <v>-53.954000000000001</v>
      </c>
      <c r="AJ1409" s="40">
        <f t="shared" si="938"/>
        <v>37</v>
      </c>
      <c r="AK1409" s="41">
        <f t="shared" si="939"/>
        <v>41</v>
      </c>
      <c r="AL1409" s="42">
        <f t="shared" si="940"/>
        <v>47.734999999999999</v>
      </c>
      <c r="AM1409" s="43" t="str">
        <f t="shared" si="941"/>
        <v>-37º -41' -47,735" S</v>
      </c>
      <c r="AN1409" s="43" t="str">
        <f t="shared" si="942"/>
        <v>122º 28' 53,954" W</v>
      </c>
      <c r="AO1409" s="43" t="str">
        <f t="shared" si="943"/>
        <v>10 S 545696 4172279</v>
      </c>
    </row>
    <row r="1410" spans="5:41" x14ac:dyDescent="0.25">
      <c r="E1410" s="53">
        <v>37.604933000000003</v>
      </c>
      <c r="F1410" s="53">
        <v>-122.425315</v>
      </c>
      <c r="G1410" s="52">
        <f t="shared" si="911"/>
        <v>-2.136724834541202</v>
      </c>
      <c r="H1410" s="52">
        <f t="shared" si="912"/>
        <v>0.65632989584186885</v>
      </c>
      <c r="I1410" s="52">
        <f t="shared" si="913"/>
        <v>10</v>
      </c>
      <c r="J1410" s="52">
        <f t="shared" si="914"/>
        <v>-123</v>
      </c>
      <c r="K1410" s="52">
        <f t="shared" si="915"/>
        <v>1.0030145411823455E-2</v>
      </c>
      <c r="L1410" s="52">
        <f t="shared" si="916"/>
        <v>7.9461201642808729E-3</v>
      </c>
      <c r="M1410" s="52">
        <f t="shared" si="917"/>
        <v>7.9462874121464296E-3</v>
      </c>
      <c r="N1410" s="52">
        <f t="shared" si="918"/>
        <v>2.43182006267606E-5</v>
      </c>
      <c r="O1410" s="52">
        <f t="shared" si="929"/>
        <v>6383546.9127103016</v>
      </c>
      <c r="P1410" s="52">
        <f t="shared" si="930"/>
        <v>1.3354768758886189E-7</v>
      </c>
      <c r="Q1410" s="52">
        <f t="shared" si="919"/>
        <v>0.96686736054452516</v>
      </c>
      <c r="R1410" s="52">
        <f t="shared" si="920"/>
        <v>0.60684427861196533</v>
      </c>
      <c r="S1410" s="52">
        <f t="shared" si="921"/>
        <v>1.1397635761141314</v>
      </c>
      <c r="T1410" s="52">
        <f t="shared" si="922"/>
        <v>1.0065337517385899</v>
      </c>
      <c r="U1410" s="52">
        <f t="shared" si="923"/>
        <v>1.8045160936892823</v>
      </c>
      <c r="V1410" s="52">
        <f t="shared" si="910"/>
        <v>5.0546225567071803E-3</v>
      </c>
      <c r="W1410" s="52">
        <f t="shared" si="924"/>
        <v>4.2582015317955055E-5</v>
      </c>
      <c r="X1410" s="52">
        <f t="shared" si="925"/>
        <v>1.6740578955036711E-7</v>
      </c>
      <c r="Y1410" s="52">
        <f t="shared" si="931"/>
        <v>4161982.9765033685</v>
      </c>
      <c r="Z1410" s="38" t="str">
        <f t="shared" si="926"/>
        <v>S</v>
      </c>
      <c r="AA1410" s="38" t="str">
        <f t="shared" si="927"/>
        <v>S</v>
      </c>
      <c r="AB1410" s="38" t="str">
        <f t="shared" si="928"/>
        <v>U</v>
      </c>
      <c r="AC1410" s="50">
        <f t="shared" si="909"/>
        <v>550725.50073540711</v>
      </c>
      <c r="AD1410" s="50">
        <f t="shared" si="932"/>
        <v>4162138.2128986334</v>
      </c>
      <c r="AE1410" s="51">
        <f t="shared" si="933"/>
        <v>10</v>
      </c>
      <c r="AF1410" s="51" t="str">
        <f t="shared" si="934"/>
        <v>S</v>
      </c>
      <c r="AG1410" s="40">
        <f t="shared" si="935"/>
        <v>-122</v>
      </c>
      <c r="AH1410" s="41">
        <f t="shared" si="936"/>
        <v>-25</v>
      </c>
      <c r="AI1410" s="42">
        <f t="shared" si="937"/>
        <v>-31.134</v>
      </c>
      <c r="AJ1410" s="40">
        <f t="shared" si="938"/>
        <v>37</v>
      </c>
      <c r="AK1410" s="41">
        <f t="shared" si="939"/>
        <v>36</v>
      </c>
      <c r="AL1410" s="42">
        <f t="shared" si="940"/>
        <v>17.759</v>
      </c>
      <c r="AM1410" s="43" t="str">
        <f t="shared" si="941"/>
        <v>-37º -36' -17,759" S</v>
      </c>
      <c r="AN1410" s="43" t="str">
        <f t="shared" si="942"/>
        <v>122º 25' 31,134" W</v>
      </c>
      <c r="AO1410" s="43" t="str">
        <f t="shared" si="943"/>
        <v>10 S 550726 4162138</v>
      </c>
    </row>
    <row r="1411" spans="5:41" x14ac:dyDescent="0.25">
      <c r="E1411" s="53">
        <v>37.808292999999999</v>
      </c>
      <c r="F1411" s="53">
        <v>-122.410707</v>
      </c>
      <c r="G1411" s="52">
        <f t="shared" si="911"/>
        <v>-2.1364698768440706</v>
      </c>
      <c r="H1411" s="52">
        <f t="shared" si="912"/>
        <v>0.65987919740872447</v>
      </c>
      <c r="I1411" s="52">
        <f t="shared" si="913"/>
        <v>10</v>
      </c>
      <c r="J1411" s="52">
        <f t="shared" si="914"/>
        <v>-123</v>
      </c>
      <c r="K1411" s="52">
        <f t="shared" si="915"/>
        <v>1.0285103108954807E-2</v>
      </c>
      <c r="L1411" s="52">
        <f t="shared" si="916"/>
        <v>8.1257700108321972E-3</v>
      </c>
      <c r="M1411" s="52">
        <f t="shared" si="917"/>
        <v>8.1259488610729413E-3</v>
      </c>
      <c r="N1411" s="52">
        <f t="shared" si="918"/>
        <v>2.5617514626818938E-5</v>
      </c>
      <c r="O1411" s="52">
        <f t="shared" si="929"/>
        <v>6383620.4905108307</v>
      </c>
      <c r="P1411" s="52">
        <f t="shared" si="930"/>
        <v>1.3889055323892443E-7</v>
      </c>
      <c r="Q1411" s="52">
        <f t="shared" si="919"/>
        <v>0.96865511137011318</v>
      </c>
      <c r="R1411" s="52">
        <f t="shared" si="920"/>
        <v>0.60463911726778874</v>
      </c>
      <c r="S1411" s="52">
        <f t="shared" si="921"/>
        <v>1.1442067530937812</v>
      </c>
      <c r="T1411" s="52">
        <f t="shared" si="922"/>
        <v>1.009314844137283</v>
      </c>
      <c r="U1411" s="52">
        <f t="shared" si="923"/>
        <v>1.8079976089994947</v>
      </c>
      <c r="V1411" s="52">
        <f t="shared" si="910"/>
        <v>5.0546225567071803E-3</v>
      </c>
      <c r="W1411" s="52">
        <f t="shared" si="924"/>
        <v>4.2582015317955055E-5</v>
      </c>
      <c r="X1411" s="52">
        <f t="shared" si="925"/>
        <v>1.6740578955036711E-7</v>
      </c>
      <c r="Y1411" s="52">
        <f t="shared" si="931"/>
        <v>4184545.0640771007</v>
      </c>
      <c r="Z1411" s="38" t="str">
        <f t="shared" si="926"/>
        <v>S</v>
      </c>
      <c r="AA1411" s="38" t="str">
        <f t="shared" si="927"/>
        <v>S</v>
      </c>
      <c r="AB1411" s="38" t="str">
        <f t="shared" si="928"/>
        <v>U</v>
      </c>
      <c r="AC1411" s="50">
        <f t="shared" si="909"/>
        <v>551872.97605594376</v>
      </c>
      <c r="AD1411" s="50">
        <f t="shared" si="932"/>
        <v>4184708.5965911015</v>
      </c>
      <c r="AE1411" s="51">
        <f t="shared" si="933"/>
        <v>10</v>
      </c>
      <c r="AF1411" s="51" t="str">
        <f t="shared" si="934"/>
        <v>S</v>
      </c>
      <c r="AG1411" s="40">
        <f t="shared" si="935"/>
        <v>-122</v>
      </c>
      <c r="AH1411" s="41">
        <f t="shared" si="936"/>
        <v>-24</v>
      </c>
      <c r="AI1411" s="42">
        <f t="shared" si="937"/>
        <v>-38.545000000000002</v>
      </c>
      <c r="AJ1411" s="40">
        <f t="shared" si="938"/>
        <v>37</v>
      </c>
      <c r="AK1411" s="41">
        <f t="shared" si="939"/>
        <v>48</v>
      </c>
      <c r="AL1411" s="42">
        <f t="shared" si="940"/>
        <v>29.855</v>
      </c>
      <c r="AM1411" s="43" t="str">
        <f t="shared" si="941"/>
        <v>-37º -48' -29,855" S</v>
      </c>
      <c r="AN1411" s="43" t="str">
        <f t="shared" si="942"/>
        <v>122º 24' 38,545" W</v>
      </c>
      <c r="AO1411" s="43" t="str">
        <f t="shared" si="943"/>
        <v>10 S 551873 4184709</v>
      </c>
    </row>
    <row r="1412" spans="5:41" x14ac:dyDescent="0.25">
      <c r="E1412" s="53">
        <v>37.709268999999999</v>
      </c>
      <c r="F1412" s="53">
        <v>-122.39780500000001</v>
      </c>
      <c r="G1412" s="52">
        <f t="shared" si="911"/>
        <v>-2.1362446944639779</v>
      </c>
      <c r="H1412" s="52">
        <f t="shared" si="912"/>
        <v>0.65815090257022957</v>
      </c>
      <c r="I1412" s="52">
        <f t="shared" si="913"/>
        <v>10</v>
      </c>
      <c r="J1412" s="52">
        <f t="shared" si="914"/>
        <v>-123</v>
      </c>
      <c r="K1412" s="52">
        <f t="shared" si="915"/>
        <v>1.0510285489047533E-2</v>
      </c>
      <c r="L1412" s="52">
        <f t="shared" si="916"/>
        <v>8.3147922450440802E-3</v>
      </c>
      <c r="M1412" s="52">
        <f t="shared" si="917"/>
        <v>8.3149838695146354E-3</v>
      </c>
      <c r="N1412" s="52">
        <f t="shared" si="918"/>
        <v>2.6727693577366374E-5</v>
      </c>
      <c r="O1412" s="52">
        <f t="shared" si="929"/>
        <v>6383584.6452852404</v>
      </c>
      <c r="P1412" s="52">
        <f t="shared" si="930"/>
        <v>1.4581763990154034E-7</v>
      </c>
      <c r="Q1412" s="52">
        <f t="shared" si="919"/>
        <v>0.96779067665195084</v>
      </c>
      <c r="R1412" s="52">
        <f t="shared" si="920"/>
        <v>0.60571901099268532</v>
      </c>
      <c r="S1412" s="52">
        <f t="shared" si="921"/>
        <v>1.1420462408962049</v>
      </c>
      <c r="T1412" s="52">
        <f t="shared" si="922"/>
        <v>1.007964433420325</v>
      </c>
      <c r="U1412" s="52">
        <f t="shared" si="923"/>
        <v>1.8063094813455525</v>
      </c>
      <c r="V1412" s="52">
        <f t="shared" si="910"/>
        <v>5.0546225567071803E-3</v>
      </c>
      <c r="W1412" s="52">
        <f t="shared" si="924"/>
        <v>4.2582015317955055E-5</v>
      </c>
      <c r="X1412" s="52">
        <f t="shared" si="925"/>
        <v>1.6740578955036711E-7</v>
      </c>
      <c r="Y1412" s="52">
        <f t="shared" si="931"/>
        <v>4173558.596835799</v>
      </c>
      <c r="Z1412" s="38" t="str">
        <f t="shared" si="926"/>
        <v>S</v>
      </c>
      <c r="AA1412" s="38" t="str">
        <f t="shared" si="927"/>
        <v>S</v>
      </c>
      <c r="AB1412" s="38" t="str">
        <f t="shared" si="928"/>
        <v>U</v>
      </c>
      <c r="AC1412" s="50">
        <f t="shared" ref="AC1412:AC1475" si="944">M1412*O1412*(1+P1412/3)+500000</f>
        <v>553079.40593519923</v>
      </c>
      <c r="AD1412" s="50">
        <f t="shared" si="932"/>
        <v>4173729.2153550028</v>
      </c>
      <c r="AE1412" s="51">
        <f t="shared" si="933"/>
        <v>10</v>
      </c>
      <c r="AF1412" s="51" t="str">
        <f t="shared" si="934"/>
        <v>S</v>
      </c>
      <c r="AG1412" s="40">
        <f t="shared" si="935"/>
        <v>-122</v>
      </c>
      <c r="AH1412" s="41">
        <f t="shared" si="936"/>
        <v>-23</v>
      </c>
      <c r="AI1412" s="42">
        <f t="shared" si="937"/>
        <v>-52.097999999999999</v>
      </c>
      <c r="AJ1412" s="40">
        <f t="shared" si="938"/>
        <v>37</v>
      </c>
      <c r="AK1412" s="41">
        <f t="shared" si="939"/>
        <v>42</v>
      </c>
      <c r="AL1412" s="42">
        <f t="shared" si="940"/>
        <v>33.368000000000002</v>
      </c>
      <c r="AM1412" s="43" t="str">
        <f t="shared" si="941"/>
        <v>-37º -42' -33,368" S</v>
      </c>
      <c r="AN1412" s="43" t="str">
        <f t="shared" si="942"/>
        <v>122º 23' 52,098" W</v>
      </c>
      <c r="AO1412" s="43" t="str">
        <f t="shared" si="943"/>
        <v>10 S 553079 4173729</v>
      </c>
    </row>
    <row r="1413" spans="5:41" x14ac:dyDescent="0.25">
      <c r="E1413" s="53">
        <v>37.656198000000003</v>
      </c>
      <c r="F1413" s="53">
        <v>-122.38288900000001</v>
      </c>
      <c r="G1413" s="52">
        <f t="shared" si="911"/>
        <v>-2.1359843611527505</v>
      </c>
      <c r="H1413" s="52">
        <f t="shared" si="912"/>
        <v>0.65722463888290372</v>
      </c>
      <c r="I1413" s="52">
        <f t="shared" si="913"/>
        <v>10</v>
      </c>
      <c r="J1413" s="52">
        <f t="shared" si="914"/>
        <v>-123</v>
      </c>
      <c r="K1413" s="52">
        <f t="shared" si="915"/>
        <v>1.0770618800274967E-2</v>
      </c>
      <c r="L1413" s="52">
        <f t="shared" si="916"/>
        <v>8.5268350317925894E-3</v>
      </c>
      <c r="M1413" s="52">
        <f t="shared" si="917"/>
        <v>8.5270416941000456E-3</v>
      </c>
      <c r="N1413" s="52">
        <f t="shared" si="918"/>
        <v>2.8054611445949007E-5</v>
      </c>
      <c r="O1413" s="52">
        <f t="shared" si="929"/>
        <v>6383565.4478480807</v>
      </c>
      <c r="P1413" s="52">
        <f t="shared" si="930"/>
        <v>1.5356966950972059E-7</v>
      </c>
      <c r="Q1413" s="52">
        <f t="shared" si="919"/>
        <v>0.96732263092627069</v>
      </c>
      <c r="R1413" s="52">
        <f t="shared" si="920"/>
        <v>0.6062929983850518</v>
      </c>
      <c r="S1413" s="52">
        <f t="shared" si="921"/>
        <v>1.140885954346039</v>
      </c>
      <c r="T1413" s="52">
        <f t="shared" si="922"/>
        <v>1.0072377153557923</v>
      </c>
      <c r="U1413" s="52">
        <f t="shared" si="923"/>
        <v>1.8053991558137217</v>
      </c>
      <c r="V1413" s="52">
        <f t="shared" si="910"/>
        <v>5.0546225567071803E-3</v>
      </c>
      <c r="W1413" s="52">
        <f t="shared" si="924"/>
        <v>4.2582015317955055E-5</v>
      </c>
      <c r="X1413" s="52">
        <f t="shared" si="925"/>
        <v>1.6740578955036711E-7</v>
      </c>
      <c r="Y1413" s="52">
        <f t="shared" si="931"/>
        <v>4167670.577140355</v>
      </c>
      <c r="Z1413" s="38" t="str">
        <f t="shared" si="926"/>
        <v>S</v>
      </c>
      <c r="AA1413" s="38" t="str">
        <f t="shared" si="927"/>
        <v>S</v>
      </c>
      <c r="AB1413" s="38" t="str">
        <f t="shared" si="928"/>
        <v>U</v>
      </c>
      <c r="AC1413" s="50">
        <f t="shared" si="944"/>
        <v>554432.93151723268</v>
      </c>
      <c r="AD1413" s="50">
        <f t="shared" si="932"/>
        <v>4167849.6656161365</v>
      </c>
      <c r="AE1413" s="51">
        <f t="shared" si="933"/>
        <v>10</v>
      </c>
      <c r="AF1413" s="51" t="str">
        <f t="shared" si="934"/>
        <v>S</v>
      </c>
      <c r="AG1413" s="40">
        <f t="shared" si="935"/>
        <v>-122</v>
      </c>
      <c r="AH1413" s="41">
        <f t="shared" si="936"/>
        <v>-22</v>
      </c>
      <c r="AI1413" s="42">
        <f t="shared" si="937"/>
        <v>-58.4</v>
      </c>
      <c r="AJ1413" s="40">
        <f t="shared" si="938"/>
        <v>37</v>
      </c>
      <c r="AK1413" s="41">
        <f t="shared" si="939"/>
        <v>39</v>
      </c>
      <c r="AL1413" s="42">
        <f t="shared" si="940"/>
        <v>22.312999999999999</v>
      </c>
      <c r="AM1413" s="43" t="str">
        <f t="shared" si="941"/>
        <v>-37º -39' -22,313" S</v>
      </c>
      <c r="AN1413" s="43" t="str">
        <f t="shared" si="942"/>
        <v>122º 22' 58,4" W</v>
      </c>
      <c r="AO1413" s="43" t="str">
        <f t="shared" si="943"/>
        <v>10 S 554433 4167850</v>
      </c>
    </row>
    <row r="1414" spans="5:41" x14ac:dyDescent="0.25">
      <c r="E1414" s="53">
        <v>37.620409000000002</v>
      </c>
      <c r="F1414" s="53">
        <v>-122.410804</v>
      </c>
      <c r="G1414" s="52">
        <f t="shared" si="911"/>
        <v>-2.1364715698134447</v>
      </c>
      <c r="H1414" s="52">
        <f t="shared" si="912"/>
        <v>0.65660000299690746</v>
      </c>
      <c r="I1414" s="52">
        <f t="shared" si="913"/>
        <v>10</v>
      </c>
      <c r="J1414" s="52">
        <f t="shared" si="914"/>
        <v>-123</v>
      </c>
      <c r="K1414" s="52">
        <f t="shared" si="915"/>
        <v>1.0283410139580784E-2</v>
      </c>
      <c r="L1414" s="52">
        <f t="shared" si="916"/>
        <v>8.1450603203779889E-3</v>
      </c>
      <c r="M1414" s="52">
        <f t="shared" si="917"/>
        <v>8.1452404474326549E-3</v>
      </c>
      <c r="N1414" s="52">
        <f t="shared" si="918"/>
        <v>2.5565463953269862E-5</v>
      </c>
      <c r="O1414" s="52">
        <f t="shared" si="929"/>
        <v>6383552.5072048483</v>
      </c>
      <c r="P1414" s="52">
        <f t="shared" si="930"/>
        <v>1.4026034225100832E-7</v>
      </c>
      <c r="Q1414" s="52">
        <f t="shared" si="919"/>
        <v>0.96700512497286928</v>
      </c>
      <c r="R1414" s="52">
        <f t="shared" si="920"/>
        <v>0.6066781861065017</v>
      </c>
      <c r="S1414" s="52">
        <f t="shared" si="921"/>
        <v>1.1401025654833421</v>
      </c>
      <c r="T1414" s="52">
        <f t="shared" si="922"/>
        <v>1.006746470639132</v>
      </c>
      <c r="U1414" s="52">
        <f t="shared" si="923"/>
        <v>1.8047830597679322</v>
      </c>
      <c r="V1414" s="52">
        <f t="shared" ref="V1414:V1477" si="945">(3/4)*$C$18</f>
        <v>5.0546225567071803E-3</v>
      </c>
      <c r="W1414" s="52">
        <f t="shared" si="924"/>
        <v>4.2582015317955055E-5</v>
      </c>
      <c r="X1414" s="52">
        <f t="shared" si="925"/>
        <v>1.6740578955036711E-7</v>
      </c>
      <c r="Y1414" s="52">
        <f t="shared" si="931"/>
        <v>4163699.9576763459</v>
      </c>
      <c r="Z1414" s="38" t="str">
        <f t="shared" si="926"/>
        <v>S</v>
      </c>
      <c r="AA1414" s="38" t="str">
        <f t="shared" si="927"/>
        <v>S</v>
      </c>
      <c r="AB1414" s="38" t="str">
        <f t="shared" si="928"/>
        <v>U</v>
      </c>
      <c r="AC1414" s="50">
        <f t="shared" si="944"/>
        <v>551995.57251096726</v>
      </c>
      <c r="AD1414" s="50">
        <f t="shared" si="932"/>
        <v>4163863.1561807529</v>
      </c>
      <c r="AE1414" s="51">
        <f t="shared" si="933"/>
        <v>10</v>
      </c>
      <c r="AF1414" s="51" t="str">
        <f t="shared" si="934"/>
        <v>S</v>
      </c>
      <c r="AG1414" s="40">
        <f t="shared" si="935"/>
        <v>-122</v>
      </c>
      <c r="AH1414" s="41">
        <f t="shared" si="936"/>
        <v>-24</v>
      </c>
      <c r="AI1414" s="42">
        <f t="shared" si="937"/>
        <v>-38.893999999999998</v>
      </c>
      <c r="AJ1414" s="40">
        <f t="shared" si="938"/>
        <v>37</v>
      </c>
      <c r="AK1414" s="41">
        <f t="shared" si="939"/>
        <v>37</v>
      </c>
      <c r="AL1414" s="42">
        <f t="shared" si="940"/>
        <v>13.472</v>
      </c>
      <c r="AM1414" s="43" t="str">
        <f t="shared" si="941"/>
        <v>-37º -37' -13,472" S</v>
      </c>
      <c r="AN1414" s="43" t="str">
        <f t="shared" si="942"/>
        <v>122º 24' 38,894" W</v>
      </c>
      <c r="AO1414" s="43" t="str">
        <f t="shared" si="943"/>
        <v>10 S 551996 4163863</v>
      </c>
    </row>
    <row r="1415" spans="5:41" x14ac:dyDescent="0.25">
      <c r="E1415" s="53">
        <v>37.775421000000001</v>
      </c>
      <c r="F1415" s="53">
        <v>-122.430115</v>
      </c>
      <c r="G1415" s="52">
        <f t="shared" si="911"/>
        <v>-2.1368086103452977</v>
      </c>
      <c r="H1415" s="52">
        <f t="shared" si="912"/>
        <v>0.65930547277700891</v>
      </c>
      <c r="I1415" s="52">
        <f t="shared" si="913"/>
        <v>10</v>
      </c>
      <c r="J1415" s="52">
        <f t="shared" si="914"/>
        <v>-123</v>
      </c>
      <c r="K1415" s="52">
        <f t="shared" si="915"/>
        <v>9.9463696077277675E-3</v>
      </c>
      <c r="L1415" s="52">
        <f t="shared" si="916"/>
        <v>7.86165862496533E-3</v>
      </c>
      <c r="M1415" s="52">
        <f t="shared" si="917"/>
        <v>7.8618205960146216E-3</v>
      </c>
      <c r="N1415" s="52">
        <f t="shared" si="918"/>
        <v>2.3950804770245249E-5</v>
      </c>
      <c r="O1415" s="52">
        <f t="shared" si="929"/>
        <v>6383608.5877194777</v>
      </c>
      <c r="P1415" s="52">
        <f t="shared" si="930"/>
        <v>1.3012394698744988E-7</v>
      </c>
      <c r="Q1415" s="52">
        <f t="shared" si="919"/>
        <v>0.96836943646031792</v>
      </c>
      <c r="R1415" s="52">
        <f t="shared" si="920"/>
        <v>0.60499888122182466</v>
      </c>
      <c r="S1415" s="52">
        <f t="shared" si="921"/>
        <v>1.1434901910071678</v>
      </c>
      <c r="T1415" s="52">
        <f t="shared" si="922"/>
        <v>1.0088673635608321</v>
      </c>
      <c r="U1415" s="52">
        <f t="shared" si="923"/>
        <v>1.8074387212680534</v>
      </c>
      <c r="V1415" s="52">
        <f t="shared" si="945"/>
        <v>5.0546225567071803E-3</v>
      </c>
      <c r="W1415" s="52">
        <f t="shared" si="924"/>
        <v>4.2582015317955055E-5</v>
      </c>
      <c r="X1415" s="52">
        <f t="shared" si="925"/>
        <v>1.6740578955036711E-7</v>
      </c>
      <c r="Y1415" s="52">
        <f t="shared" si="931"/>
        <v>4180897.976670465</v>
      </c>
      <c r="Z1415" s="38" t="str">
        <f t="shared" si="926"/>
        <v>S</v>
      </c>
      <c r="AA1415" s="38" t="str">
        <f t="shared" si="927"/>
        <v>S</v>
      </c>
      <c r="AB1415" s="38" t="str">
        <f t="shared" si="928"/>
        <v>U</v>
      </c>
      <c r="AC1415" s="50">
        <f t="shared" si="944"/>
        <v>550186.78764866304</v>
      </c>
      <c r="AD1415" s="50">
        <f t="shared" si="932"/>
        <v>4181050.8692533742</v>
      </c>
      <c r="AE1415" s="51">
        <f t="shared" si="933"/>
        <v>10</v>
      </c>
      <c r="AF1415" s="51" t="str">
        <f t="shared" si="934"/>
        <v>S</v>
      </c>
      <c r="AG1415" s="40">
        <f t="shared" si="935"/>
        <v>-122</v>
      </c>
      <c r="AH1415" s="41">
        <f t="shared" si="936"/>
        <v>-25</v>
      </c>
      <c r="AI1415" s="42">
        <f t="shared" si="937"/>
        <v>-48.414000000000001</v>
      </c>
      <c r="AJ1415" s="40">
        <f t="shared" si="938"/>
        <v>37</v>
      </c>
      <c r="AK1415" s="41">
        <f t="shared" si="939"/>
        <v>46</v>
      </c>
      <c r="AL1415" s="42">
        <f t="shared" si="940"/>
        <v>31.515999999999998</v>
      </c>
      <c r="AM1415" s="43" t="str">
        <f t="shared" si="941"/>
        <v>-37º -46' -31,516" S</v>
      </c>
      <c r="AN1415" s="43" t="str">
        <f t="shared" si="942"/>
        <v>122º 25' 48,414" W</v>
      </c>
      <c r="AO1415" s="43" t="str">
        <f t="shared" si="943"/>
        <v>10 S 550187 4181051</v>
      </c>
    </row>
    <row r="1416" spans="5:41" x14ac:dyDescent="0.25">
      <c r="E1416" s="53">
        <v>37.615136</v>
      </c>
      <c r="F1416" s="53">
        <v>-122.385999</v>
      </c>
      <c r="G1416" s="52">
        <f t="shared" si="911"/>
        <v>-2.1360386408924876</v>
      </c>
      <c r="H1416" s="52">
        <f t="shared" si="912"/>
        <v>0.65650797178544973</v>
      </c>
      <c r="I1416" s="52">
        <f t="shared" si="913"/>
        <v>10</v>
      </c>
      <c r="J1416" s="52">
        <f t="shared" si="914"/>
        <v>-123</v>
      </c>
      <c r="K1416" s="52">
        <f t="shared" si="915"/>
        <v>1.0716339060537816E-2</v>
      </c>
      <c r="L1416" s="52">
        <f t="shared" si="916"/>
        <v>8.4885543817808645E-3</v>
      </c>
      <c r="M1416" s="52">
        <f t="shared" si="917"/>
        <v>8.488758273096168E-3</v>
      </c>
      <c r="N1416" s="52">
        <f t="shared" si="918"/>
        <v>2.7762086327265401E-5</v>
      </c>
      <c r="O1416" s="52">
        <f t="shared" si="929"/>
        <v>6383550.6009512525</v>
      </c>
      <c r="P1416" s="52">
        <f t="shared" si="930"/>
        <v>1.5236212069163089E-7</v>
      </c>
      <c r="Q1416" s="52">
        <f t="shared" si="919"/>
        <v>0.96695821741661714</v>
      </c>
      <c r="R1416" s="52">
        <f t="shared" si="920"/>
        <v>0.60673480934033874</v>
      </c>
      <c r="S1416" s="52">
        <f t="shared" si="921"/>
        <v>1.1399870804937584</v>
      </c>
      <c r="T1416" s="52">
        <f t="shared" si="922"/>
        <v>1.0066740127054035</v>
      </c>
      <c r="U1416" s="52">
        <f t="shared" si="923"/>
        <v>1.8046921362256096</v>
      </c>
      <c r="V1416" s="52">
        <f t="shared" si="945"/>
        <v>5.0546225567071803E-3</v>
      </c>
      <c r="W1416" s="52">
        <f t="shared" si="924"/>
        <v>4.2582015317955055E-5</v>
      </c>
      <c r="X1416" s="52">
        <f t="shared" si="925"/>
        <v>1.6740578955036711E-7</v>
      </c>
      <c r="Y1416" s="52">
        <f t="shared" si="931"/>
        <v>4163114.9454269409</v>
      </c>
      <c r="Z1416" s="38" t="str">
        <f t="shared" si="926"/>
        <v>S</v>
      </c>
      <c r="AA1416" s="38" t="str">
        <f t="shared" si="927"/>
        <v>S</v>
      </c>
      <c r="AB1416" s="38" t="str">
        <f t="shared" si="928"/>
        <v>U</v>
      </c>
      <c r="AC1416" s="50">
        <f t="shared" si="944"/>
        <v>554188.42072764039</v>
      </c>
      <c r="AD1416" s="50">
        <f t="shared" si="932"/>
        <v>4163292.1661368008</v>
      </c>
      <c r="AE1416" s="51">
        <f t="shared" si="933"/>
        <v>10</v>
      </c>
      <c r="AF1416" s="51" t="str">
        <f t="shared" si="934"/>
        <v>S</v>
      </c>
      <c r="AG1416" s="40">
        <f t="shared" si="935"/>
        <v>-122</v>
      </c>
      <c r="AH1416" s="41">
        <f t="shared" si="936"/>
        <v>-23</v>
      </c>
      <c r="AI1416" s="42">
        <f t="shared" si="937"/>
        <v>-9.5960000000000001</v>
      </c>
      <c r="AJ1416" s="40">
        <f t="shared" si="938"/>
        <v>37</v>
      </c>
      <c r="AK1416" s="41">
        <f t="shared" si="939"/>
        <v>36</v>
      </c>
      <c r="AL1416" s="42">
        <f t="shared" si="940"/>
        <v>54.49</v>
      </c>
      <c r="AM1416" s="43" t="str">
        <f t="shared" si="941"/>
        <v>-37º -36' -54,49" S</v>
      </c>
      <c r="AN1416" s="43" t="str">
        <f t="shared" si="942"/>
        <v>122º 23' 9,596" W</v>
      </c>
      <c r="AO1416" s="43" t="str">
        <f t="shared" si="943"/>
        <v>10 S 554188 4163292</v>
      </c>
    </row>
    <row r="1417" spans="5:41" x14ac:dyDescent="0.25">
      <c r="E1417" s="53">
        <v>37.650705000000002</v>
      </c>
      <c r="F1417" s="53">
        <v>-122.454667</v>
      </c>
      <c r="G1417" s="52">
        <f t="shared" si="911"/>
        <v>-2.137237123583247</v>
      </c>
      <c r="H1417" s="52">
        <f t="shared" si="912"/>
        <v>0.65712876794709163</v>
      </c>
      <c r="I1417" s="52">
        <f t="shared" si="913"/>
        <v>10</v>
      </c>
      <c r="J1417" s="52">
        <f t="shared" si="914"/>
        <v>-123</v>
      </c>
      <c r="K1417" s="52">
        <f t="shared" si="915"/>
        <v>9.5178563697784213E-3</v>
      </c>
      <c r="L1417" s="52">
        <f t="shared" si="916"/>
        <v>7.5356430415054543E-3</v>
      </c>
      <c r="M1417" s="52">
        <f t="shared" si="917"/>
        <v>7.5357856858299958E-3</v>
      </c>
      <c r="N1417" s="52">
        <f t="shared" si="918"/>
        <v>2.1906695310880409E-5</v>
      </c>
      <c r="O1417" s="52">
        <f t="shared" si="929"/>
        <v>6383563.4613995124</v>
      </c>
      <c r="P1417" s="52">
        <f t="shared" si="930"/>
        <v>1.1995821824590038E-7</v>
      </c>
      <c r="Q1417" s="52">
        <f t="shared" si="919"/>
        <v>0.96727399724838958</v>
      </c>
      <c r="R1417" s="52">
        <f t="shared" si="920"/>
        <v>0.60635221696694386</v>
      </c>
      <c r="S1417" s="52">
        <f t="shared" si="921"/>
        <v>1.1407657665712865</v>
      </c>
      <c r="T1417" s="52">
        <f t="shared" si="922"/>
        <v>1.0071623791702009</v>
      </c>
      <c r="U1417" s="52">
        <f t="shared" si="923"/>
        <v>1.8053047112517604</v>
      </c>
      <c r="V1417" s="52">
        <f t="shared" si="945"/>
        <v>5.0546225567071803E-3</v>
      </c>
      <c r="W1417" s="52">
        <f t="shared" si="924"/>
        <v>4.2582015317955055E-5</v>
      </c>
      <c r="X1417" s="52">
        <f t="shared" si="925"/>
        <v>1.6740578955036711E-7</v>
      </c>
      <c r="Y1417" s="52">
        <f t="shared" si="931"/>
        <v>4167061.1533268909</v>
      </c>
      <c r="Z1417" s="38" t="str">
        <f t="shared" si="926"/>
        <v>S</v>
      </c>
      <c r="AA1417" s="38" t="str">
        <f t="shared" si="927"/>
        <v>S</v>
      </c>
      <c r="AB1417" s="38" t="str">
        <f t="shared" si="928"/>
        <v>U</v>
      </c>
      <c r="AC1417" s="50">
        <f t="shared" si="944"/>
        <v>548105.16808053851</v>
      </c>
      <c r="AD1417" s="50">
        <f t="shared" si="932"/>
        <v>4167200.9961234126</v>
      </c>
      <c r="AE1417" s="51">
        <f t="shared" si="933"/>
        <v>10</v>
      </c>
      <c r="AF1417" s="51" t="str">
        <f t="shared" si="934"/>
        <v>S</v>
      </c>
      <c r="AG1417" s="40">
        <f t="shared" si="935"/>
        <v>-122</v>
      </c>
      <c r="AH1417" s="41">
        <f t="shared" si="936"/>
        <v>-27</v>
      </c>
      <c r="AI1417" s="42">
        <f t="shared" si="937"/>
        <v>-16.800999999999998</v>
      </c>
      <c r="AJ1417" s="40">
        <f t="shared" si="938"/>
        <v>37</v>
      </c>
      <c r="AK1417" s="41">
        <f t="shared" si="939"/>
        <v>39</v>
      </c>
      <c r="AL1417" s="42">
        <f t="shared" si="940"/>
        <v>2.5379999999999998</v>
      </c>
      <c r="AM1417" s="43" t="str">
        <f t="shared" si="941"/>
        <v>-37º -39' -2,538" S</v>
      </c>
      <c r="AN1417" s="43" t="str">
        <f t="shared" si="942"/>
        <v>122º 27' 16,801" W</v>
      </c>
      <c r="AO1417" s="43" t="str">
        <f t="shared" si="943"/>
        <v>10 S 548105 4167201</v>
      </c>
    </row>
    <row r="1418" spans="5:41" x14ac:dyDescent="0.25">
      <c r="E1418" s="53">
        <v>37.759171000000002</v>
      </c>
      <c r="F1418" s="53">
        <v>-122.42126500000001</v>
      </c>
      <c r="G1418" s="52">
        <f t="shared" si="911"/>
        <v>-2.1366541487064961</v>
      </c>
      <c r="H1418" s="52">
        <f t="shared" si="912"/>
        <v>0.65902185677355984</v>
      </c>
      <c r="I1418" s="52">
        <f t="shared" si="913"/>
        <v>10</v>
      </c>
      <c r="J1418" s="52">
        <f t="shared" si="914"/>
        <v>-123</v>
      </c>
      <c r="K1418" s="52">
        <f t="shared" si="915"/>
        <v>1.0100831246529385E-2</v>
      </c>
      <c r="L1418" s="52">
        <f t="shared" si="916"/>
        <v>7.9854962385402638E-3</v>
      </c>
      <c r="M1418" s="52">
        <f t="shared" si="917"/>
        <v>7.9856659851427186E-3</v>
      </c>
      <c r="N1418" s="52">
        <f t="shared" si="918"/>
        <v>2.4696870121743153E-5</v>
      </c>
      <c r="O1418" s="52">
        <f t="shared" si="929"/>
        <v>6383602.7049967712</v>
      </c>
      <c r="P1418" s="52">
        <f t="shared" si="930"/>
        <v>1.3431487497412393E-7</v>
      </c>
      <c r="Q1418" s="52">
        <f t="shared" si="919"/>
        <v>0.96822774449072524</v>
      </c>
      <c r="R1418" s="52">
        <f t="shared" si="920"/>
        <v>0.60517625721811674</v>
      </c>
      <c r="S1418" s="52">
        <f t="shared" si="921"/>
        <v>1.1431357290189226</v>
      </c>
      <c r="T1418" s="52">
        <f t="shared" si="922"/>
        <v>1.0086458610687212</v>
      </c>
      <c r="U1418" s="52">
        <f t="shared" si="923"/>
        <v>1.8071618884542229</v>
      </c>
      <c r="V1418" s="52">
        <f t="shared" si="945"/>
        <v>5.0546225567071803E-3</v>
      </c>
      <c r="W1418" s="52">
        <f t="shared" si="924"/>
        <v>4.2582015317955055E-5</v>
      </c>
      <c r="X1418" s="52">
        <f t="shared" si="925"/>
        <v>1.6740578955036711E-7</v>
      </c>
      <c r="Y1418" s="52">
        <f t="shared" si="931"/>
        <v>4179095.0768565051</v>
      </c>
      <c r="Z1418" s="38" t="str">
        <f t="shared" si="926"/>
        <v>S</v>
      </c>
      <c r="AA1418" s="38" t="str">
        <f t="shared" si="927"/>
        <v>S</v>
      </c>
      <c r="AB1418" s="38" t="str">
        <f t="shared" si="928"/>
        <v>U</v>
      </c>
      <c r="AC1418" s="50">
        <f t="shared" si="944"/>
        <v>550977.32126629516</v>
      </c>
      <c r="AD1418" s="50">
        <f t="shared" si="932"/>
        <v>4179252.7318845945</v>
      </c>
      <c r="AE1418" s="51">
        <f t="shared" si="933"/>
        <v>10</v>
      </c>
      <c r="AF1418" s="51" t="str">
        <f t="shared" si="934"/>
        <v>S</v>
      </c>
      <c r="AG1418" s="40">
        <f t="shared" si="935"/>
        <v>-122</v>
      </c>
      <c r="AH1418" s="41">
        <f t="shared" si="936"/>
        <v>-25</v>
      </c>
      <c r="AI1418" s="42">
        <f t="shared" si="937"/>
        <v>-16.553999999999998</v>
      </c>
      <c r="AJ1418" s="40">
        <f t="shared" si="938"/>
        <v>37</v>
      </c>
      <c r="AK1418" s="41">
        <f t="shared" si="939"/>
        <v>45</v>
      </c>
      <c r="AL1418" s="42">
        <f t="shared" si="940"/>
        <v>33.015999999999998</v>
      </c>
      <c r="AM1418" s="43" t="str">
        <f t="shared" si="941"/>
        <v>-37º -45' -33,016" S</v>
      </c>
      <c r="AN1418" s="43" t="str">
        <f t="shared" si="942"/>
        <v>122º 25' 16,554" W</v>
      </c>
      <c r="AO1418" s="43" t="str">
        <f t="shared" si="943"/>
        <v>10 S 550977 4179253</v>
      </c>
    </row>
    <row r="1419" spans="5:41" x14ac:dyDescent="0.25">
      <c r="E1419" s="53">
        <v>37.771343999999999</v>
      </c>
      <c r="F1419" s="53">
        <v>-122.39408299999999</v>
      </c>
      <c r="G1419" s="52">
        <f t="shared" si="911"/>
        <v>-2.1361797333092185</v>
      </c>
      <c r="H1419" s="52">
        <f t="shared" si="912"/>
        <v>0.65923431570340507</v>
      </c>
      <c r="I1419" s="52">
        <f t="shared" si="913"/>
        <v>10</v>
      </c>
      <c r="J1419" s="52">
        <f t="shared" si="914"/>
        <v>-123</v>
      </c>
      <c r="K1419" s="52">
        <f t="shared" si="915"/>
        <v>1.0575246643806935E-2</v>
      </c>
      <c r="L1419" s="52">
        <f t="shared" si="916"/>
        <v>8.3591690254366125E-3</v>
      </c>
      <c r="M1419" s="52">
        <f t="shared" si="917"/>
        <v>8.3593637345478478E-3</v>
      </c>
      <c r="N1419" s="52">
        <f t="shared" si="918"/>
        <v>2.7074303236895858E-5</v>
      </c>
      <c r="O1419" s="52">
        <f t="shared" si="929"/>
        <v>6383607.1117071947</v>
      </c>
      <c r="P1419" s="52">
        <f t="shared" si="930"/>
        <v>1.4713138093231148E-7</v>
      </c>
      <c r="Q1419" s="52">
        <f t="shared" si="919"/>
        <v>0.96833391631283239</v>
      </c>
      <c r="R1419" s="52">
        <f t="shared" si="920"/>
        <v>0.60504341275796203</v>
      </c>
      <c r="S1419" s="52">
        <f t="shared" si="921"/>
        <v>1.1434012738598214</v>
      </c>
      <c r="T1419" s="52">
        <f t="shared" si="922"/>
        <v>1.0088118085843565</v>
      </c>
      <c r="U1419" s="52">
        <f t="shared" si="923"/>
        <v>1.8073693003406748</v>
      </c>
      <c r="V1419" s="52">
        <f t="shared" si="945"/>
        <v>5.0546225567071803E-3</v>
      </c>
      <c r="W1419" s="52">
        <f t="shared" si="924"/>
        <v>4.2582015317955055E-5</v>
      </c>
      <c r="X1419" s="52">
        <f t="shared" si="925"/>
        <v>1.6740578955036711E-7</v>
      </c>
      <c r="Y1419" s="52">
        <f t="shared" si="931"/>
        <v>4180445.6425072071</v>
      </c>
      <c r="Z1419" s="38" t="str">
        <f t="shared" si="926"/>
        <v>S</v>
      </c>
      <c r="AA1419" s="38" t="str">
        <f t="shared" si="927"/>
        <v>S</v>
      </c>
      <c r="AB1419" s="38" t="str">
        <f t="shared" si="928"/>
        <v>U</v>
      </c>
      <c r="AC1419" s="50">
        <f t="shared" si="944"/>
        <v>553362.8964023256</v>
      </c>
      <c r="AD1419" s="50">
        <f t="shared" si="932"/>
        <v>4180618.4742473238</v>
      </c>
      <c r="AE1419" s="51">
        <f t="shared" si="933"/>
        <v>10</v>
      </c>
      <c r="AF1419" s="51" t="str">
        <f t="shared" si="934"/>
        <v>S</v>
      </c>
      <c r="AG1419" s="40">
        <f t="shared" si="935"/>
        <v>-122</v>
      </c>
      <c r="AH1419" s="41">
        <f t="shared" si="936"/>
        <v>-23</v>
      </c>
      <c r="AI1419" s="42">
        <f t="shared" si="937"/>
        <v>-38.698999999999998</v>
      </c>
      <c r="AJ1419" s="40">
        <f t="shared" si="938"/>
        <v>37</v>
      </c>
      <c r="AK1419" s="41">
        <f t="shared" si="939"/>
        <v>46</v>
      </c>
      <c r="AL1419" s="42">
        <f t="shared" si="940"/>
        <v>16.838000000000001</v>
      </c>
      <c r="AM1419" s="43" t="str">
        <f t="shared" si="941"/>
        <v>-37º -46' -16,838" S</v>
      </c>
      <c r="AN1419" s="43" t="str">
        <f t="shared" si="942"/>
        <v>122º 23' 38,699" W</v>
      </c>
      <c r="AO1419" s="43" t="str">
        <f t="shared" si="943"/>
        <v>10 S 553363 4180618</v>
      </c>
    </row>
    <row r="1420" spans="5:41" x14ac:dyDescent="0.25">
      <c r="E1420" s="53">
        <v>37.784633999999997</v>
      </c>
      <c r="F1420" s="53">
        <v>-122.391493</v>
      </c>
      <c r="G1420" s="52">
        <f t="shared" si="911"/>
        <v>-2.1361345292815921</v>
      </c>
      <c r="H1420" s="52">
        <f t="shared" si="912"/>
        <v>0.65946626996099511</v>
      </c>
      <c r="I1420" s="52">
        <f t="shared" si="913"/>
        <v>10</v>
      </c>
      <c r="J1420" s="52">
        <f t="shared" si="914"/>
        <v>-123</v>
      </c>
      <c r="K1420" s="52">
        <f t="shared" si="915"/>
        <v>1.0620450671433357E-2</v>
      </c>
      <c r="L1420" s="52">
        <f t="shared" si="916"/>
        <v>8.3933899652586311E-3</v>
      </c>
      <c r="M1420" s="52">
        <f t="shared" si="917"/>
        <v>8.3935870755533007E-3</v>
      </c>
      <c r="N1420" s="52">
        <f t="shared" si="918"/>
        <v>2.7309525545859969E-5</v>
      </c>
      <c r="O1420" s="52">
        <f t="shared" si="929"/>
        <v>6383611.9233410442</v>
      </c>
      <c r="P1420" s="52">
        <f t="shared" si="930"/>
        <v>1.4828523559333897E-7</v>
      </c>
      <c r="Q1420" s="52">
        <f t="shared" si="919"/>
        <v>0.96844963087025693</v>
      </c>
      <c r="R1420" s="52">
        <f t="shared" si="920"/>
        <v>0.60489817893201481</v>
      </c>
      <c r="S1420" s="52">
        <f t="shared" si="921"/>
        <v>1.1436910853961235</v>
      </c>
      <c r="T1420" s="52">
        <f t="shared" si="922"/>
        <v>1.0089928587800963</v>
      </c>
      <c r="U1420" s="52">
        <f t="shared" si="923"/>
        <v>1.8075955106161441</v>
      </c>
      <c r="V1420" s="52">
        <f t="shared" si="945"/>
        <v>5.0546225567071803E-3</v>
      </c>
      <c r="W1420" s="52">
        <f t="shared" si="924"/>
        <v>4.2582015317955055E-5</v>
      </c>
      <c r="X1420" s="52">
        <f t="shared" si="925"/>
        <v>1.6740578955036711E-7</v>
      </c>
      <c r="Y1420" s="52">
        <f t="shared" si="931"/>
        <v>4181920.1398683474</v>
      </c>
      <c r="Z1420" s="38" t="str">
        <f t="shared" si="926"/>
        <v>S</v>
      </c>
      <c r="AA1420" s="38" t="str">
        <f t="shared" si="927"/>
        <v>S</v>
      </c>
      <c r="AB1420" s="38" t="str">
        <f t="shared" si="928"/>
        <v>U</v>
      </c>
      <c r="AC1420" s="50">
        <f t="shared" si="944"/>
        <v>553581.40518354694</v>
      </c>
      <c r="AD1420" s="50">
        <f t="shared" si="932"/>
        <v>4182094.4733070941</v>
      </c>
      <c r="AE1420" s="51">
        <f t="shared" si="933"/>
        <v>10</v>
      </c>
      <c r="AF1420" s="51" t="str">
        <f t="shared" si="934"/>
        <v>S</v>
      </c>
      <c r="AG1420" s="40">
        <f t="shared" si="935"/>
        <v>-122</v>
      </c>
      <c r="AH1420" s="41">
        <f t="shared" si="936"/>
        <v>-23</v>
      </c>
      <c r="AI1420" s="42">
        <f t="shared" si="937"/>
        <v>-29.375</v>
      </c>
      <c r="AJ1420" s="40">
        <f t="shared" si="938"/>
        <v>37</v>
      </c>
      <c r="AK1420" s="41">
        <f t="shared" si="939"/>
        <v>47</v>
      </c>
      <c r="AL1420" s="42">
        <f t="shared" si="940"/>
        <v>4.6820000000000004</v>
      </c>
      <c r="AM1420" s="43" t="str">
        <f t="shared" si="941"/>
        <v>-37º -47' -4,682" S</v>
      </c>
      <c r="AN1420" s="43" t="str">
        <f t="shared" si="942"/>
        <v>122º 23' 29,375" W</v>
      </c>
      <c r="AO1420" s="43" t="str">
        <f t="shared" si="943"/>
        <v>10 S 553581 4182094</v>
      </c>
    </row>
    <row r="1421" spans="5:41" x14ac:dyDescent="0.25">
      <c r="E1421" s="53">
        <v>37.795465</v>
      </c>
      <c r="F1421" s="53">
        <v>-122.39989799999999</v>
      </c>
      <c r="G1421" s="52">
        <f t="shared" si="911"/>
        <v>-2.1362812242052223</v>
      </c>
      <c r="H1421" s="52">
        <f t="shared" si="912"/>
        <v>0.65965530657227855</v>
      </c>
      <c r="I1421" s="52">
        <f t="shared" si="913"/>
        <v>10</v>
      </c>
      <c r="J1421" s="52">
        <f t="shared" si="914"/>
        <v>-123</v>
      </c>
      <c r="K1421" s="52">
        <f t="shared" si="915"/>
        <v>1.0473755747803182E-2</v>
      </c>
      <c r="L1421" s="52">
        <f t="shared" si="916"/>
        <v>8.2762473608375981E-3</v>
      </c>
      <c r="M1421" s="52">
        <f t="shared" si="917"/>
        <v>8.2764363326295765E-3</v>
      </c>
      <c r="N1421" s="52">
        <f t="shared" si="918"/>
        <v>2.6562873452262714E-5</v>
      </c>
      <c r="O1421" s="52">
        <f t="shared" si="929"/>
        <v>6383615.8451288445</v>
      </c>
      <c r="P1421" s="52">
        <f t="shared" si="930"/>
        <v>1.4413257683549997E-7</v>
      </c>
      <c r="Q1421" s="52">
        <f t="shared" si="919"/>
        <v>0.96854378104463579</v>
      </c>
      <c r="R1421" s="52">
        <f t="shared" si="920"/>
        <v>0.60477966328137467</v>
      </c>
      <c r="S1421" s="52">
        <f t="shared" si="921"/>
        <v>1.1439271970945963</v>
      </c>
      <c r="T1421" s="52">
        <f t="shared" si="922"/>
        <v>1.0091403136412909</v>
      </c>
      <c r="U1421" s="52">
        <f t="shared" si="923"/>
        <v>1.8077796856179444</v>
      </c>
      <c r="V1421" s="52">
        <f t="shared" si="945"/>
        <v>5.0546225567071803E-3</v>
      </c>
      <c r="W1421" s="52">
        <f t="shared" si="924"/>
        <v>4.2582015317955055E-5</v>
      </c>
      <c r="X1421" s="52">
        <f t="shared" si="925"/>
        <v>1.6740578955036711E-7</v>
      </c>
      <c r="Y1421" s="52">
        <f t="shared" si="931"/>
        <v>4183121.8188519501</v>
      </c>
      <c r="Z1421" s="38" t="str">
        <f t="shared" si="926"/>
        <v>S</v>
      </c>
      <c r="AA1421" s="38" t="str">
        <f t="shared" si="927"/>
        <v>S</v>
      </c>
      <c r="AB1421" s="38" t="str">
        <f t="shared" si="928"/>
        <v>U</v>
      </c>
      <c r="AC1421" s="50">
        <f t="shared" si="944"/>
        <v>552833.59265252133</v>
      </c>
      <c r="AD1421" s="50">
        <f t="shared" si="932"/>
        <v>4183291.3860562523</v>
      </c>
      <c r="AE1421" s="51">
        <f t="shared" si="933"/>
        <v>10</v>
      </c>
      <c r="AF1421" s="51" t="str">
        <f t="shared" si="934"/>
        <v>S</v>
      </c>
      <c r="AG1421" s="40">
        <f t="shared" si="935"/>
        <v>-122</v>
      </c>
      <c r="AH1421" s="41">
        <f t="shared" si="936"/>
        <v>-23</v>
      </c>
      <c r="AI1421" s="42">
        <f t="shared" si="937"/>
        <v>-59.633000000000003</v>
      </c>
      <c r="AJ1421" s="40">
        <f t="shared" si="938"/>
        <v>37</v>
      </c>
      <c r="AK1421" s="41">
        <f t="shared" si="939"/>
        <v>47</v>
      </c>
      <c r="AL1421" s="42">
        <f t="shared" si="940"/>
        <v>43.673999999999999</v>
      </c>
      <c r="AM1421" s="43" t="str">
        <f t="shared" si="941"/>
        <v>-37º -47' -43,674" S</v>
      </c>
      <c r="AN1421" s="43" t="str">
        <f t="shared" si="942"/>
        <v>122º 23' 59,633" W</v>
      </c>
      <c r="AO1421" s="43" t="str">
        <f t="shared" si="943"/>
        <v>10 S 552834 4183291</v>
      </c>
    </row>
    <row r="1422" spans="5:41" x14ac:dyDescent="0.25">
      <c r="E1422" s="53">
        <v>37.795417</v>
      </c>
      <c r="F1422" s="53">
        <v>-122.400064</v>
      </c>
      <c r="G1422" s="52">
        <f t="shared" si="911"/>
        <v>-2.1362841214517805</v>
      </c>
      <c r="H1422" s="52">
        <f t="shared" si="912"/>
        <v>0.65965446881423773</v>
      </c>
      <c r="I1422" s="52">
        <f t="shared" si="913"/>
        <v>10</v>
      </c>
      <c r="J1422" s="52">
        <f t="shared" si="914"/>
        <v>-123</v>
      </c>
      <c r="K1422" s="52">
        <f t="shared" si="915"/>
        <v>1.0470858501244962E-2</v>
      </c>
      <c r="L1422" s="52">
        <f t="shared" si="916"/>
        <v>8.2739634477404841E-3</v>
      </c>
      <c r="M1422" s="52">
        <f t="shared" si="917"/>
        <v>8.2741522631253582E-3</v>
      </c>
      <c r="N1422" s="52">
        <f t="shared" si="918"/>
        <v>2.6548168063689204E-5</v>
      </c>
      <c r="O1422" s="52">
        <f t="shared" si="929"/>
        <v>6383615.8277477073</v>
      </c>
      <c r="P1422" s="52">
        <f t="shared" si="930"/>
        <v>1.4405322172384493E-7</v>
      </c>
      <c r="Q1422" s="52">
        <f t="shared" si="919"/>
        <v>0.96854336410247266</v>
      </c>
      <c r="R1422" s="52">
        <f t="shared" si="920"/>
        <v>0.60478018881476869</v>
      </c>
      <c r="S1422" s="52">
        <f t="shared" si="921"/>
        <v>1.1439261508654741</v>
      </c>
      <c r="T1422" s="52">
        <f t="shared" si="922"/>
        <v>1.0091396603527978</v>
      </c>
      <c r="U1422" s="52">
        <f t="shared" si="923"/>
        <v>1.8077788697625143</v>
      </c>
      <c r="V1422" s="52">
        <f t="shared" si="945"/>
        <v>5.0546225567071803E-3</v>
      </c>
      <c r="W1422" s="52">
        <f t="shared" si="924"/>
        <v>4.2582015317955055E-5</v>
      </c>
      <c r="X1422" s="52">
        <f t="shared" si="925"/>
        <v>1.6740578955036711E-7</v>
      </c>
      <c r="Y1422" s="52">
        <f t="shared" si="931"/>
        <v>4183116.4933377667</v>
      </c>
      <c r="Z1422" s="38" t="str">
        <f t="shared" si="926"/>
        <v>S</v>
      </c>
      <c r="AA1422" s="38" t="str">
        <f t="shared" si="927"/>
        <v>S</v>
      </c>
      <c r="AB1422" s="38" t="str">
        <f t="shared" si="928"/>
        <v>U</v>
      </c>
      <c r="AC1422" s="50">
        <f t="shared" si="944"/>
        <v>552819.011884331</v>
      </c>
      <c r="AD1422" s="50">
        <f t="shared" si="932"/>
        <v>4183285.9666680289</v>
      </c>
      <c r="AE1422" s="51">
        <f t="shared" si="933"/>
        <v>10</v>
      </c>
      <c r="AF1422" s="51" t="str">
        <f t="shared" si="934"/>
        <v>S</v>
      </c>
      <c r="AG1422" s="40">
        <f t="shared" si="935"/>
        <v>-122</v>
      </c>
      <c r="AH1422" s="41">
        <f t="shared" si="936"/>
        <v>-24</v>
      </c>
      <c r="AI1422" s="42">
        <f t="shared" si="937"/>
        <v>-0.23</v>
      </c>
      <c r="AJ1422" s="40">
        <f t="shared" si="938"/>
        <v>37</v>
      </c>
      <c r="AK1422" s="41">
        <f t="shared" si="939"/>
        <v>47</v>
      </c>
      <c r="AL1422" s="42">
        <f t="shared" si="940"/>
        <v>43.500999999999998</v>
      </c>
      <c r="AM1422" s="43" t="str">
        <f t="shared" si="941"/>
        <v>-37º -47' -43,501" S</v>
      </c>
      <c r="AN1422" s="43" t="str">
        <f t="shared" si="942"/>
        <v>122º 24' 0,23" W</v>
      </c>
      <c r="AO1422" s="43" t="str">
        <f t="shared" si="943"/>
        <v>10 S 552819 4183286</v>
      </c>
    </row>
    <row r="1423" spans="5:41" x14ac:dyDescent="0.25">
      <c r="E1423" s="53">
        <v>37.603631999999998</v>
      </c>
      <c r="F1423" s="53">
        <v>-122.38956</v>
      </c>
      <c r="G1423" s="52">
        <f t="shared" si="911"/>
        <v>-2.1361007920671513</v>
      </c>
      <c r="H1423" s="52">
        <f t="shared" si="912"/>
        <v>0.65630718910830033</v>
      </c>
      <c r="I1423" s="52">
        <f t="shared" si="913"/>
        <v>10</v>
      </c>
      <c r="J1423" s="52">
        <f t="shared" si="914"/>
        <v>-123</v>
      </c>
      <c r="K1423" s="52">
        <f t="shared" si="915"/>
        <v>1.0654187885874133E-2</v>
      </c>
      <c r="L1423" s="52">
        <f t="shared" si="916"/>
        <v>8.4406309407345365E-3</v>
      </c>
      <c r="M1423" s="52">
        <f t="shared" si="917"/>
        <v>8.4408313981123792E-3</v>
      </c>
      <c r="N1423" s="52">
        <f t="shared" si="918"/>
        <v>2.7438083026964932E-5</v>
      </c>
      <c r="O1423" s="52">
        <f t="shared" si="929"/>
        <v>6383546.4424424861</v>
      </c>
      <c r="P1423" s="52">
        <f t="shared" si="930"/>
        <v>1.5069313784769194E-7</v>
      </c>
      <c r="Q1423" s="52">
        <f t="shared" si="919"/>
        <v>0.96685576643063842</v>
      </c>
      <c r="R1423" s="52">
        <f t="shared" si="920"/>
        <v>0.6068582282970808</v>
      </c>
      <c r="S1423" s="52">
        <f t="shared" si="921"/>
        <v>1.1397350723236195</v>
      </c>
      <c r="T1423" s="52">
        <f t="shared" si="922"/>
        <v>1.0065158613169849</v>
      </c>
      <c r="U1423" s="52">
        <f t="shared" si="923"/>
        <v>1.8044936358210839</v>
      </c>
      <c r="V1423" s="52">
        <f t="shared" si="945"/>
        <v>5.0546225567071803E-3</v>
      </c>
      <c r="W1423" s="52">
        <f t="shared" si="924"/>
        <v>4.2582015317955055E-5</v>
      </c>
      <c r="X1423" s="52">
        <f t="shared" si="925"/>
        <v>1.6740578955036711E-7</v>
      </c>
      <c r="Y1423" s="52">
        <f t="shared" si="931"/>
        <v>4161838.6375706485</v>
      </c>
      <c r="Z1423" s="38" t="str">
        <f t="shared" si="926"/>
        <v>S</v>
      </c>
      <c r="AA1423" s="38" t="str">
        <f t="shared" si="927"/>
        <v>S</v>
      </c>
      <c r="AB1423" s="38" t="str">
        <f t="shared" si="928"/>
        <v>U</v>
      </c>
      <c r="AC1423" s="50">
        <f t="shared" si="944"/>
        <v>553882.44194924843</v>
      </c>
      <c r="AD1423" s="50">
        <f t="shared" si="932"/>
        <v>4162013.7898743371</v>
      </c>
      <c r="AE1423" s="51">
        <f t="shared" si="933"/>
        <v>10</v>
      </c>
      <c r="AF1423" s="51" t="str">
        <f t="shared" si="934"/>
        <v>S</v>
      </c>
      <c r="AG1423" s="40">
        <f t="shared" si="935"/>
        <v>-122</v>
      </c>
      <c r="AH1423" s="41">
        <f t="shared" si="936"/>
        <v>-23</v>
      </c>
      <c r="AI1423" s="42">
        <f t="shared" si="937"/>
        <v>-22.416</v>
      </c>
      <c r="AJ1423" s="40">
        <f t="shared" si="938"/>
        <v>37</v>
      </c>
      <c r="AK1423" s="41">
        <f t="shared" si="939"/>
        <v>36</v>
      </c>
      <c r="AL1423" s="42">
        <f t="shared" si="940"/>
        <v>13.074999999999999</v>
      </c>
      <c r="AM1423" s="43" t="str">
        <f t="shared" si="941"/>
        <v>-37º -36' -13,075" S</v>
      </c>
      <c r="AN1423" s="43" t="str">
        <f t="shared" si="942"/>
        <v>122º 23' 22,416" W</v>
      </c>
      <c r="AO1423" s="43" t="str">
        <f t="shared" si="943"/>
        <v>10 S 553882 4162014</v>
      </c>
    </row>
    <row r="1424" spans="5:41" x14ac:dyDescent="0.25">
      <c r="E1424" s="53">
        <v>37.611476000000003</v>
      </c>
      <c r="F1424" s="53">
        <v>-122.390775</v>
      </c>
      <c r="G1424" s="52">
        <f t="shared" si="911"/>
        <v>-2.136121997817563</v>
      </c>
      <c r="H1424" s="52">
        <f t="shared" si="912"/>
        <v>0.65644409273482685</v>
      </c>
      <c r="I1424" s="52">
        <f t="shared" si="913"/>
        <v>10</v>
      </c>
      <c r="J1424" s="52">
        <f t="shared" si="914"/>
        <v>-123</v>
      </c>
      <c r="K1424" s="52">
        <f t="shared" si="915"/>
        <v>1.0632982135462488E-2</v>
      </c>
      <c r="L1424" s="52">
        <f t="shared" si="916"/>
        <v>8.4229432962762106E-3</v>
      </c>
      <c r="M1424" s="52">
        <f t="shared" si="917"/>
        <v>8.4231424960604703E-3</v>
      </c>
      <c r="N1424" s="52">
        <f t="shared" si="918"/>
        <v>2.7330939953329469E-5</v>
      </c>
      <c r="O1424" s="52">
        <f t="shared" si="929"/>
        <v>6383549.2778721517</v>
      </c>
      <c r="P1424" s="52">
        <f t="shared" si="930"/>
        <v>1.5003055659930848E-7</v>
      </c>
      <c r="Q1424" s="52">
        <f t="shared" si="919"/>
        <v>0.96692563952589583</v>
      </c>
      <c r="R1424" s="52">
        <f t="shared" si="920"/>
        <v>0.60677409219170286</v>
      </c>
      <c r="S1424" s="52">
        <f t="shared" si="921"/>
        <v>1.1399069124977748</v>
      </c>
      <c r="T1424" s="52">
        <f t="shared" si="922"/>
        <v>1.0066237074212567</v>
      </c>
      <c r="U1424" s="52">
        <f t="shared" si="923"/>
        <v>1.8046290032612873</v>
      </c>
      <c r="V1424" s="52">
        <f t="shared" si="945"/>
        <v>5.0546225567071803E-3</v>
      </c>
      <c r="W1424" s="52">
        <f t="shared" si="924"/>
        <v>4.2582015317955055E-5</v>
      </c>
      <c r="X1424" s="52">
        <f t="shared" si="925"/>
        <v>1.6740578955036711E-7</v>
      </c>
      <c r="Y1424" s="52">
        <f t="shared" si="931"/>
        <v>4162708.8875456457</v>
      </c>
      <c r="Z1424" s="38" t="str">
        <f t="shared" si="926"/>
        <v>S</v>
      </c>
      <c r="AA1424" s="38" t="str">
        <f t="shared" si="927"/>
        <v>S</v>
      </c>
      <c r="AB1424" s="38" t="str">
        <f t="shared" si="928"/>
        <v>U</v>
      </c>
      <c r="AC1424" s="50">
        <f t="shared" si="944"/>
        <v>553769.54788716603</v>
      </c>
      <c r="AD1424" s="50">
        <f t="shared" si="932"/>
        <v>4162883.3559738239</v>
      </c>
      <c r="AE1424" s="51">
        <f t="shared" si="933"/>
        <v>10</v>
      </c>
      <c r="AF1424" s="51" t="str">
        <f t="shared" si="934"/>
        <v>S</v>
      </c>
      <c r="AG1424" s="40">
        <f t="shared" si="935"/>
        <v>-122</v>
      </c>
      <c r="AH1424" s="41">
        <f t="shared" si="936"/>
        <v>-23</v>
      </c>
      <c r="AI1424" s="42">
        <f t="shared" si="937"/>
        <v>-26.79</v>
      </c>
      <c r="AJ1424" s="40">
        <f t="shared" si="938"/>
        <v>37</v>
      </c>
      <c r="AK1424" s="41">
        <f t="shared" si="939"/>
        <v>36</v>
      </c>
      <c r="AL1424" s="42">
        <f t="shared" si="940"/>
        <v>41.314</v>
      </c>
      <c r="AM1424" s="43" t="str">
        <f t="shared" si="941"/>
        <v>-37º -36' -41,314" S</v>
      </c>
      <c r="AN1424" s="43" t="str">
        <f t="shared" si="942"/>
        <v>122º 23' 26,79" W</v>
      </c>
      <c r="AO1424" s="43" t="str">
        <f t="shared" si="943"/>
        <v>10 S 553770 4162883</v>
      </c>
    </row>
    <row r="1425" spans="5:41" x14ac:dyDescent="0.25">
      <c r="E1425" s="53">
        <v>37.600785999999999</v>
      </c>
      <c r="F1425" s="53">
        <v>-122.378792</v>
      </c>
      <c r="G1425" s="52">
        <f t="shared" si="911"/>
        <v>-2.1359128550132964</v>
      </c>
      <c r="H1425" s="52">
        <f t="shared" si="912"/>
        <v>0.65625751703778856</v>
      </c>
      <c r="I1425" s="52">
        <f t="shared" si="913"/>
        <v>10</v>
      </c>
      <c r="J1425" s="52">
        <f t="shared" si="914"/>
        <v>-123</v>
      </c>
      <c r="K1425" s="52">
        <f t="shared" si="915"/>
        <v>1.0842124939729025E-2</v>
      </c>
      <c r="L1425" s="52">
        <f t="shared" si="916"/>
        <v>8.5898442566532847E-3</v>
      </c>
      <c r="M1425" s="52">
        <f t="shared" si="917"/>
        <v>8.5900555344414122E-3</v>
      </c>
      <c r="N1425" s="52">
        <f t="shared" si="918"/>
        <v>2.8413902669055524E-5</v>
      </c>
      <c r="O1425" s="52">
        <f t="shared" si="929"/>
        <v>6383545.4137290716</v>
      </c>
      <c r="P1425" s="52">
        <f t="shared" si="930"/>
        <v>1.5608033794077714E-7</v>
      </c>
      <c r="Q1425" s="52">
        <f t="shared" si="919"/>
        <v>0.96683039679747373</v>
      </c>
      <c r="R1425" s="52">
        <f t="shared" si="920"/>
        <v>0.60688873687710088</v>
      </c>
      <c r="S1425" s="52">
        <f t="shared" si="921"/>
        <v>1.1396727154365254</v>
      </c>
      <c r="T1425" s="52">
        <f t="shared" si="922"/>
        <v>1.0064767207966694</v>
      </c>
      <c r="U1425" s="52">
        <f t="shared" si="923"/>
        <v>1.8044444999388194</v>
      </c>
      <c r="V1425" s="52">
        <f t="shared" si="945"/>
        <v>5.0546225567071803E-3</v>
      </c>
      <c r="W1425" s="52">
        <f t="shared" si="924"/>
        <v>4.2582015317955055E-5</v>
      </c>
      <c r="X1425" s="52">
        <f t="shared" si="925"/>
        <v>1.6740578955036711E-7</v>
      </c>
      <c r="Y1425" s="52">
        <f t="shared" si="931"/>
        <v>4161522.8893325045</v>
      </c>
      <c r="Z1425" s="38" t="str">
        <f t="shared" si="926"/>
        <v>S</v>
      </c>
      <c r="AA1425" s="38" t="str">
        <f t="shared" si="927"/>
        <v>S</v>
      </c>
      <c r="AB1425" s="38" t="str">
        <f t="shared" si="928"/>
        <v>U</v>
      </c>
      <c r="AC1425" s="50">
        <f t="shared" si="944"/>
        <v>554835.01246345043</v>
      </c>
      <c r="AD1425" s="50">
        <f t="shared" si="932"/>
        <v>4161704.2707988839</v>
      </c>
      <c r="AE1425" s="51">
        <f t="shared" si="933"/>
        <v>10</v>
      </c>
      <c r="AF1425" s="51" t="str">
        <f t="shared" si="934"/>
        <v>S</v>
      </c>
      <c r="AG1425" s="40">
        <f t="shared" si="935"/>
        <v>-122</v>
      </c>
      <c r="AH1425" s="41">
        <f t="shared" si="936"/>
        <v>-22</v>
      </c>
      <c r="AI1425" s="42">
        <f t="shared" si="937"/>
        <v>-43.651000000000003</v>
      </c>
      <c r="AJ1425" s="40">
        <f t="shared" si="938"/>
        <v>37</v>
      </c>
      <c r="AK1425" s="41">
        <f t="shared" si="939"/>
        <v>36</v>
      </c>
      <c r="AL1425" s="42">
        <f t="shared" si="940"/>
        <v>2.83</v>
      </c>
      <c r="AM1425" s="43" t="str">
        <f t="shared" si="941"/>
        <v>-37º -36' -2,83" S</v>
      </c>
      <c r="AN1425" s="43" t="str">
        <f t="shared" si="942"/>
        <v>122º 22' 43,651" W</v>
      </c>
      <c r="AO1425" s="43" t="str">
        <f t="shared" si="943"/>
        <v>10 S 554835 4161704</v>
      </c>
    </row>
    <row r="1426" spans="5:41" x14ac:dyDescent="0.25">
      <c r="E1426" s="53">
        <v>37.785964999999997</v>
      </c>
      <c r="F1426" s="53">
        <v>-122.407608</v>
      </c>
      <c r="G1426" s="52">
        <f t="shared" si="911"/>
        <v>-2.1364157890905511</v>
      </c>
      <c r="H1426" s="52">
        <f t="shared" si="912"/>
        <v>0.65948950029333908</v>
      </c>
      <c r="I1426" s="52">
        <f t="shared" si="913"/>
        <v>10</v>
      </c>
      <c r="J1426" s="52">
        <f t="shared" si="914"/>
        <v>-123</v>
      </c>
      <c r="K1426" s="52">
        <f t="shared" si="915"/>
        <v>1.0339190862474368E-2</v>
      </c>
      <c r="L1426" s="52">
        <f t="shared" si="916"/>
        <v>8.1709699422507723E-3</v>
      </c>
      <c r="M1426" s="52">
        <f t="shared" si="917"/>
        <v>8.1711517937901844E-3</v>
      </c>
      <c r="N1426" s="52">
        <f t="shared" si="918"/>
        <v>2.5882485116479614E-5</v>
      </c>
      <c r="O1426" s="52">
        <f t="shared" si="929"/>
        <v>6383612.4052607883</v>
      </c>
      <c r="P1426" s="52">
        <f t="shared" si="930"/>
        <v>1.4052500998523657E-7</v>
      </c>
      <c r="Q1426" s="52">
        <f t="shared" si="919"/>
        <v>0.96846120825820603</v>
      </c>
      <c r="R1426" s="52">
        <f t="shared" si="920"/>
        <v>0.60488362222680303</v>
      </c>
      <c r="S1426" s="52">
        <f t="shared" si="921"/>
        <v>1.1437201044224421</v>
      </c>
      <c r="T1426" s="52">
        <f t="shared" si="922"/>
        <v>1.0090109838735324</v>
      </c>
      <c r="U1426" s="52">
        <f t="shared" si="923"/>
        <v>1.8076181522450188</v>
      </c>
      <c r="V1426" s="52">
        <f t="shared" si="945"/>
        <v>5.0546225567071803E-3</v>
      </c>
      <c r="W1426" s="52">
        <f t="shared" si="924"/>
        <v>4.2582015317955055E-5</v>
      </c>
      <c r="X1426" s="52">
        <f t="shared" si="925"/>
        <v>1.6740578955036711E-7</v>
      </c>
      <c r="Y1426" s="52">
        <f t="shared" si="931"/>
        <v>4182067.8116839118</v>
      </c>
      <c r="Z1426" s="38" t="str">
        <f t="shared" si="926"/>
        <v>S</v>
      </c>
      <c r="AA1426" s="38" t="str">
        <f t="shared" si="927"/>
        <v>S</v>
      </c>
      <c r="AB1426" s="38" t="str">
        <f t="shared" si="928"/>
        <v>U</v>
      </c>
      <c r="AC1426" s="50">
        <f t="shared" si="944"/>
        <v>552161.46839943819</v>
      </c>
      <c r="AD1426" s="50">
        <f t="shared" si="932"/>
        <v>4182233.0354601983</v>
      </c>
      <c r="AE1426" s="51">
        <f t="shared" si="933"/>
        <v>10</v>
      </c>
      <c r="AF1426" s="51" t="str">
        <f t="shared" si="934"/>
        <v>S</v>
      </c>
      <c r="AG1426" s="40">
        <f t="shared" si="935"/>
        <v>-122</v>
      </c>
      <c r="AH1426" s="41">
        <f t="shared" si="936"/>
        <v>-24</v>
      </c>
      <c r="AI1426" s="42">
        <f t="shared" si="937"/>
        <v>-27.388999999999999</v>
      </c>
      <c r="AJ1426" s="40">
        <f t="shared" si="938"/>
        <v>37</v>
      </c>
      <c r="AK1426" s="41">
        <f t="shared" si="939"/>
        <v>47</v>
      </c>
      <c r="AL1426" s="42">
        <f t="shared" si="940"/>
        <v>9.4740000000000002</v>
      </c>
      <c r="AM1426" s="43" t="str">
        <f t="shared" si="941"/>
        <v>-37º -47' -9,474" S</v>
      </c>
      <c r="AN1426" s="43" t="str">
        <f t="shared" si="942"/>
        <v>122º 24' 27,389" W</v>
      </c>
      <c r="AO1426" s="43" t="str">
        <f t="shared" si="943"/>
        <v>10 S 552161 4182233</v>
      </c>
    </row>
    <row r="1427" spans="5:41" x14ac:dyDescent="0.25">
      <c r="E1427" s="53">
        <v>37.601376000000002</v>
      </c>
      <c r="F1427" s="53">
        <v>-122.391463</v>
      </c>
      <c r="G1427" s="52">
        <f t="shared" si="911"/>
        <v>-2.1361340056828166</v>
      </c>
      <c r="H1427" s="52">
        <f t="shared" si="912"/>
        <v>0.65626781448037541</v>
      </c>
      <c r="I1427" s="52">
        <f t="shared" si="913"/>
        <v>10</v>
      </c>
      <c r="J1427" s="52">
        <f t="shared" si="914"/>
        <v>-123</v>
      </c>
      <c r="K1427" s="52">
        <f t="shared" si="915"/>
        <v>1.0620974270208805E-2</v>
      </c>
      <c r="L1427" s="52">
        <f t="shared" si="916"/>
        <v>8.4145740809773092E-3</v>
      </c>
      <c r="M1427" s="52">
        <f t="shared" si="917"/>
        <v>8.4147726875472145E-3</v>
      </c>
      <c r="N1427" s="52">
        <f t="shared" si="918"/>
        <v>2.726670591857161E-5</v>
      </c>
      <c r="O1427" s="52">
        <f t="shared" si="929"/>
        <v>6383545.6269878503</v>
      </c>
      <c r="P1427" s="52">
        <f t="shared" si="930"/>
        <v>1.4977321165960097E-7</v>
      </c>
      <c r="Q1427" s="52">
        <f t="shared" si="919"/>
        <v>0.96683565692217732</v>
      </c>
      <c r="R1427" s="52">
        <f t="shared" si="920"/>
        <v>0.60688241298150669</v>
      </c>
      <c r="S1427" s="52">
        <f t="shared" si="921"/>
        <v>1.1396856429414641</v>
      </c>
      <c r="T1427" s="52">
        <f t="shared" si="922"/>
        <v>1.0064848354514748</v>
      </c>
      <c r="U1427" s="52">
        <f t="shared" si="923"/>
        <v>1.8044546871517309</v>
      </c>
      <c r="V1427" s="52">
        <f t="shared" si="945"/>
        <v>5.0546225567071803E-3</v>
      </c>
      <c r="W1427" s="52">
        <f t="shared" si="924"/>
        <v>4.2582015317955055E-5</v>
      </c>
      <c r="X1427" s="52">
        <f t="shared" si="925"/>
        <v>1.6740578955036711E-7</v>
      </c>
      <c r="Y1427" s="52">
        <f t="shared" si="931"/>
        <v>4161588.3466145885</v>
      </c>
      <c r="Z1427" s="38" t="str">
        <f t="shared" si="926"/>
        <v>S</v>
      </c>
      <c r="AA1427" s="38" t="str">
        <f t="shared" si="927"/>
        <v>S</v>
      </c>
      <c r="AB1427" s="38" t="str">
        <f t="shared" si="928"/>
        <v>U</v>
      </c>
      <c r="AC1427" s="50">
        <f t="shared" si="944"/>
        <v>553716.08807343233</v>
      </c>
      <c r="AD1427" s="50">
        <f t="shared" si="932"/>
        <v>4161762.4049019865</v>
      </c>
      <c r="AE1427" s="51">
        <f t="shared" si="933"/>
        <v>10</v>
      </c>
      <c r="AF1427" s="51" t="str">
        <f t="shared" si="934"/>
        <v>S</v>
      </c>
      <c r="AG1427" s="40">
        <f t="shared" si="935"/>
        <v>-122</v>
      </c>
      <c r="AH1427" s="41">
        <f t="shared" si="936"/>
        <v>-23</v>
      </c>
      <c r="AI1427" s="42">
        <f t="shared" si="937"/>
        <v>-29.266999999999999</v>
      </c>
      <c r="AJ1427" s="40">
        <f t="shared" si="938"/>
        <v>37</v>
      </c>
      <c r="AK1427" s="41">
        <f t="shared" si="939"/>
        <v>36</v>
      </c>
      <c r="AL1427" s="42">
        <f t="shared" si="940"/>
        <v>4.9539999999999997</v>
      </c>
      <c r="AM1427" s="43" t="str">
        <f t="shared" si="941"/>
        <v>-37º -36' -4,954" S</v>
      </c>
      <c r="AN1427" s="43" t="str">
        <f t="shared" si="942"/>
        <v>122º 23' 29,267" W</v>
      </c>
      <c r="AO1427" s="43" t="str">
        <f t="shared" si="943"/>
        <v>10 S 553716 4161762</v>
      </c>
    </row>
    <row r="1428" spans="5:41" x14ac:dyDescent="0.25">
      <c r="E1428" s="53">
        <v>37.612476999999998</v>
      </c>
      <c r="F1428" s="53">
        <v>-122.402232</v>
      </c>
      <c r="G1428" s="52">
        <f t="shared" si="911"/>
        <v>-2.1363219601899641</v>
      </c>
      <c r="H1428" s="52">
        <f t="shared" si="912"/>
        <v>0.65646156348063911</v>
      </c>
      <c r="I1428" s="52">
        <f t="shared" si="913"/>
        <v>10</v>
      </c>
      <c r="J1428" s="52">
        <f t="shared" si="914"/>
        <v>-123</v>
      </c>
      <c r="K1428" s="52">
        <f t="shared" si="915"/>
        <v>1.0433019763061324E-2</v>
      </c>
      <c r="L1428" s="52">
        <f t="shared" si="916"/>
        <v>8.264437166049075E-3</v>
      </c>
      <c r="M1428" s="52">
        <f t="shared" si="917"/>
        <v>8.2646253299853058E-3</v>
      </c>
      <c r="N1428" s="52">
        <f t="shared" si="918"/>
        <v>2.6312859109256515E-5</v>
      </c>
      <c r="O1428" s="52">
        <f t="shared" si="929"/>
        <v>6383549.639726161</v>
      </c>
      <c r="P1428" s="52">
        <f t="shared" si="930"/>
        <v>1.4443288076610686E-7</v>
      </c>
      <c r="Q1428" s="52">
        <f t="shared" si="919"/>
        <v>0.96693455105796267</v>
      </c>
      <c r="R1428" s="52">
        <f t="shared" si="920"/>
        <v>0.60676335002284887</v>
      </c>
      <c r="S1428" s="52">
        <f t="shared" si="921"/>
        <v>1.1399288390096205</v>
      </c>
      <c r="T1428" s="52">
        <f t="shared" si="922"/>
        <v>1.0066374667629276</v>
      </c>
      <c r="U1428" s="52">
        <f t="shared" si="923"/>
        <v>1.8046462718067409</v>
      </c>
      <c r="V1428" s="52">
        <f t="shared" si="945"/>
        <v>5.0546225567071803E-3</v>
      </c>
      <c r="W1428" s="52">
        <f t="shared" si="924"/>
        <v>4.2582015317955055E-5</v>
      </c>
      <c r="X1428" s="52">
        <f t="shared" si="925"/>
        <v>1.6740578955036711E-7</v>
      </c>
      <c r="Y1428" s="52">
        <f t="shared" si="931"/>
        <v>4162819.943241647</v>
      </c>
      <c r="Z1428" s="38" t="str">
        <f t="shared" si="926"/>
        <v>S</v>
      </c>
      <c r="AA1428" s="38" t="str">
        <f t="shared" si="927"/>
        <v>S</v>
      </c>
      <c r="AB1428" s="38" t="str">
        <f t="shared" si="928"/>
        <v>U</v>
      </c>
      <c r="AC1428" s="50">
        <f t="shared" si="944"/>
        <v>552757.64858767902</v>
      </c>
      <c r="AD1428" s="50">
        <f t="shared" si="932"/>
        <v>4162987.9127081945</v>
      </c>
      <c r="AE1428" s="51">
        <f t="shared" si="933"/>
        <v>10</v>
      </c>
      <c r="AF1428" s="51" t="str">
        <f t="shared" si="934"/>
        <v>S</v>
      </c>
      <c r="AG1428" s="40">
        <f t="shared" si="935"/>
        <v>-122</v>
      </c>
      <c r="AH1428" s="41">
        <f t="shared" si="936"/>
        <v>-24</v>
      </c>
      <c r="AI1428" s="42">
        <f t="shared" si="937"/>
        <v>-8.0350000000000001</v>
      </c>
      <c r="AJ1428" s="40">
        <f t="shared" si="938"/>
        <v>37</v>
      </c>
      <c r="AK1428" s="41">
        <f t="shared" si="939"/>
        <v>36</v>
      </c>
      <c r="AL1428" s="42">
        <f t="shared" si="940"/>
        <v>44.917000000000002</v>
      </c>
      <c r="AM1428" s="43" t="str">
        <f t="shared" si="941"/>
        <v>-37º -36' -44,917" S</v>
      </c>
      <c r="AN1428" s="43" t="str">
        <f t="shared" si="942"/>
        <v>122º 24' 8,035" W</v>
      </c>
      <c r="AO1428" s="43" t="str">
        <f t="shared" si="943"/>
        <v>10 S 552758 4162988</v>
      </c>
    </row>
    <row r="1429" spans="5:41" x14ac:dyDescent="0.25">
      <c r="E1429" s="53">
        <v>37.797235000000001</v>
      </c>
      <c r="F1429" s="53">
        <v>-122.400756</v>
      </c>
      <c r="G1429" s="52">
        <f t="shared" si="911"/>
        <v>-2.1362961991302045</v>
      </c>
      <c r="H1429" s="52">
        <f t="shared" si="912"/>
        <v>0.65968619890003899</v>
      </c>
      <c r="I1429" s="52">
        <f t="shared" si="913"/>
        <v>10</v>
      </c>
      <c r="J1429" s="52">
        <f t="shared" si="914"/>
        <v>-123</v>
      </c>
      <c r="K1429" s="52">
        <f t="shared" si="915"/>
        <v>1.0458780822820923E-2</v>
      </c>
      <c r="L1429" s="52">
        <f t="shared" si="916"/>
        <v>8.2642167624975733E-3</v>
      </c>
      <c r="M1429" s="52">
        <f t="shared" si="917"/>
        <v>8.264404911379487E-3</v>
      </c>
      <c r="N1429" s="52">
        <f t="shared" si="918"/>
        <v>2.6487389307661147E-5</v>
      </c>
      <c r="O1429" s="52">
        <f t="shared" si="929"/>
        <v>6383616.4860635931</v>
      </c>
      <c r="P1429" s="52">
        <f t="shared" si="930"/>
        <v>1.4370694513236358E-7</v>
      </c>
      <c r="Q1429" s="52">
        <f t="shared" si="919"/>
        <v>0.96855915388813107</v>
      </c>
      <c r="R1429" s="52">
        <f t="shared" si="920"/>
        <v>0.60476028234316792</v>
      </c>
      <c r="S1429" s="52">
        <f t="shared" si="921"/>
        <v>1.1439657758441046</v>
      </c>
      <c r="T1429" s="52">
        <f t="shared" si="922"/>
        <v>1.0091644024688704</v>
      </c>
      <c r="U1429" s="52">
        <f t="shared" si="923"/>
        <v>1.8078097680660106</v>
      </c>
      <c r="V1429" s="52">
        <f t="shared" si="945"/>
        <v>5.0546225567071803E-3</v>
      </c>
      <c r="W1429" s="52">
        <f t="shared" si="924"/>
        <v>4.2582015317955055E-5</v>
      </c>
      <c r="X1429" s="52">
        <f t="shared" si="925"/>
        <v>1.6740578955036711E-7</v>
      </c>
      <c r="Y1429" s="52">
        <f t="shared" si="931"/>
        <v>4183318.1972178831</v>
      </c>
      <c r="Z1429" s="38" t="str">
        <f t="shared" si="926"/>
        <v>S</v>
      </c>
      <c r="AA1429" s="38" t="str">
        <f t="shared" si="927"/>
        <v>S</v>
      </c>
      <c r="AB1429" s="38" t="str">
        <f t="shared" si="928"/>
        <v>U</v>
      </c>
      <c r="AC1429" s="50">
        <f t="shared" si="944"/>
        <v>552756.79396695946</v>
      </c>
      <c r="AD1429" s="50">
        <f t="shared" si="932"/>
        <v>4183487.282577239</v>
      </c>
      <c r="AE1429" s="51">
        <f t="shared" si="933"/>
        <v>10</v>
      </c>
      <c r="AF1429" s="51" t="str">
        <f t="shared" si="934"/>
        <v>S</v>
      </c>
      <c r="AG1429" s="40">
        <f t="shared" si="935"/>
        <v>-122</v>
      </c>
      <c r="AH1429" s="41">
        <f t="shared" si="936"/>
        <v>-24</v>
      </c>
      <c r="AI1429" s="42">
        <f t="shared" si="937"/>
        <v>-2.722</v>
      </c>
      <c r="AJ1429" s="40">
        <f t="shared" si="938"/>
        <v>37</v>
      </c>
      <c r="AK1429" s="41">
        <f t="shared" si="939"/>
        <v>47</v>
      </c>
      <c r="AL1429" s="42">
        <f t="shared" si="940"/>
        <v>50.045999999999999</v>
      </c>
      <c r="AM1429" s="43" t="str">
        <f t="shared" si="941"/>
        <v>-37º -47' -50,046" S</v>
      </c>
      <c r="AN1429" s="43" t="str">
        <f t="shared" si="942"/>
        <v>122º 24' 2,722" W</v>
      </c>
      <c r="AO1429" s="43" t="str">
        <f t="shared" si="943"/>
        <v>10 S 552757 4183487</v>
      </c>
    </row>
    <row r="1430" spans="5:41" x14ac:dyDescent="0.25">
      <c r="E1430" s="53">
        <v>37.796401977538999</v>
      </c>
      <c r="F1430" s="53">
        <v>-122.40074157715</v>
      </c>
      <c r="G1430" s="52">
        <f t="shared" si="911"/>
        <v>-2.1362959474039847</v>
      </c>
      <c r="H1430" s="52">
        <f t="shared" si="912"/>
        <v>0.65967165991535137</v>
      </c>
      <c r="I1430" s="52">
        <f t="shared" si="913"/>
        <v>10</v>
      </c>
      <c r="J1430" s="52">
        <f t="shared" si="914"/>
        <v>-123</v>
      </c>
      <c r="K1430" s="52">
        <f t="shared" si="915"/>
        <v>1.0459032549040792E-2</v>
      </c>
      <c r="L1430" s="52">
        <f t="shared" si="916"/>
        <v>8.2645088543499105E-3</v>
      </c>
      <c r="M1430" s="52">
        <f t="shared" si="917"/>
        <v>8.2646970231829795E-3</v>
      </c>
      <c r="N1430" s="52">
        <f t="shared" si="918"/>
        <v>2.6488466540297573E-5</v>
      </c>
      <c r="O1430" s="52">
        <f t="shared" si="929"/>
        <v>6383616.1844165158</v>
      </c>
      <c r="P1430" s="52">
        <f t="shared" si="930"/>
        <v>1.4372034540961627E-7</v>
      </c>
      <c r="Q1430" s="52">
        <f t="shared" si="919"/>
        <v>0.96855191936343255</v>
      </c>
      <c r="R1430" s="52">
        <f t="shared" si="920"/>
        <v>0.60476940413419078</v>
      </c>
      <c r="S1430" s="52">
        <f t="shared" si="921"/>
        <v>1.1439476195970677</v>
      </c>
      <c r="T1430" s="52">
        <f t="shared" si="922"/>
        <v>1.0091530657313486</v>
      </c>
      <c r="U1430" s="52">
        <f t="shared" si="923"/>
        <v>1.8077956107770747</v>
      </c>
      <c r="V1430" s="52">
        <f t="shared" si="945"/>
        <v>5.0546225567071803E-3</v>
      </c>
      <c r="W1430" s="52">
        <f t="shared" si="924"/>
        <v>4.2582015317955055E-5</v>
      </c>
      <c r="X1430" s="52">
        <f t="shared" si="925"/>
        <v>1.6740578955036711E-7</v>
      </c>
      <c r="Y1430" s="52">
        <f t="shared" si="931"/>
        <v>4183225.7748434651</v>
      </c>
      <c r="Z1430" s="38" t="str">
        <f t="shared" si="926"/>
        <v>S</v>
      </c>
      <c r="AA1430" s="38" t="str">
        <f t="shared" si="927"/>
        <v>S</v>
      </c>
      <c r="AB1430" s="38" t="str">
        <f t="shared" si="928"/>
        <v>U</v>
      </c>
      <c r="AC1430" s="50">
        <f t="shared" si="944"/>
        <v>552758.65620398719</v>
      </c>
      <c r="AD1430" s="50">
        <f t="shared" si="932"/>
        <v>4183394.867071474</v>
      </c>
      <c r="AE1430" s="51">
        <f t="shared" si="933"/>
        <v>10</v>
      </c>
      <c r="AF1430" s="51" t="str">
        <f t="shared" si="934"/>
        <v>S</v>
      </c>
      <c r="AG1430" s="40">
        <f t="shared" si="935"/>
        <v>-122</v>
      </c>
      <c r="AH1430" s="41">
        <f t="shared" si="936"/>
        <v>-24</v>
      </c>
      <c r="AI1430" s="42">
        <f t="shared" si="937"/>
        <v>-2.67</v>
      </c>
      <c r="AJ1430" s="40">
        <f t="shared" si="938"/>
        <v>37</v>
      </c>
      <c r="AK1430" s="41">
        <f t="shared" si="939"/>
        <v>47</v>
      </c>
      <c r="AL1430" s="42">
        <f t="shared" si="940"/>
        <v>47.046999999999997</v>
      </c>
      <c r="AM1430" s="43" t="str">
        <f t="shared" si="941"/>
        <v>-37º -47' -47,047" S</v>
      </c>
      <c r="AN1430" s="43" t="str">
        <f t="shared" si="942"/>
        <v>122º 24' 2,67" W</v>
      </c>
      <c r="AO1430" s="43" t="str">
        <f t="shared" si="943"/>
        <v>10 S 552759 4183395</v>
      </c>
    </row>
    <row r="1431" spans="5:41" x14ac:dyDescent="0.25">
      <c r="E1431" s="53">
        <v>37.600589999999997</v>
      </c>
      <c r="F1431" s="53">
        <v>-122.377425</v>
      </c>
      <c r="G1431" s="52">
        <f t="shared" si="911"/>
        <v>-2.1358889963624215</v>
      </c>
      <c r="H1431" s="52">
        <f t="shared" si="912"/>
        <v>0.65625409619245456</v>
      </c>
      <c r="I1431" s="52">
        <f t="shared" si="913"/>
        <v>10</v>
      </c>
      <c r="J1431" s="52">
        <f t="shared" si="914"/>
        <v>-123</v>
      </c>
      <c r="K1431" s="52">
        <f t="shared" si="915"/>
        <v>1.0865983590603978E-2</v>
      </c>
      <c r="L1431" s="52">
        <f t="shared" si="916"/>
        <v>8.6087685850035917E-3</v>
      </c>
      <c r="M1431" s="52">
        <f t="shared" si="917"/>
        <v>8.6089812623133654E-3</v>
      </c>
      <c r="N1431" s="52">
        <f t="shared" si="918"/>
        <v>2.8539044584774409E-5</v>
      </c>
      <c r="O1431" s="52">
        <f t="shared" si="929"/>
        <v>6383545.3428840442</v>
      </c>
      <c r="P1431" s="52">
        <f t="shared" si="930"/>
        <v>1.5676967825809196E-7</v>
      </c>
      <c r="Q1431" s="52">
        <f t="shared" si="919"/>
        <v>0.96682864927547296</v>
      </c>
      <c r="R1431" s="52">
        <f t="shared" si="920"/>
        <v>0.60689083760492823</v>
      </c>
      <c r="S1431" s="52">
        <f t="shared" si="921"/>
        <v>1.139668420830191</v>
      </c>
      <c r="T1431" s="52">
        <f t="shared" si="922"/>
        <v>1.0064740250238753</v>
      </c>
      <c r="U1431" s="52">
        <f t="shared" si="923"/>
        <v>1.8044411156048936</v>
      </c>
      <c r="V1431" s="52">
        <f t="shared" si="945"/>
        <v>5.0546225567071803E-3</v>
      </c>
      <c r="W1431" s="52">
        <f t="shared" si="924"/>
        <v>4.2582015317955055E-5</v>
      </c>
      <c r="X1431" s="52">
        <f t="shared" si="925"/>
        <v>1.6740578955036711E-7</v>
      </c>
      <c r="Y1431" s="52">
        <f t="shared" si="931"/>
        <v>4161501.1442029588</v>
      </c>
      <c r="Z1431" s="38" t="str">
        <f t="shared" si="926"/>
        <v>S</v>
      </c>
      <c r="AA1431" s="38" t="str">
        <f t="shared" si="927"/>
        <v>S</v>
      </c>
      <c r="AB1431" s="38" t="str">
        <f t="shared" si="928"/>
        <v>U</v>
      </c>
      <c r="AC1431" s="50">
        <f t="shared" si="944"/>
        <v>554955.82511581865</v>
      </c>
      <c r="AD1431" s="50">
        <f t="shared" si="932"/>
        <v>4161683.3245166685</v>
      </c>
      <c r="AE1431" s="51">
        <f t="shared" si="933"/>
        <v>10</v>
      </c>
      <c r="AF1431" s="51" t="str">
        <f t="shared" si="934"/>
        <v>S</v>
      </c>
      <c r="AG1431" s="40">
        <f t="shared" si="935"/>
        <v>-122</v>
      </c>
      <c r="AH1431" s="41">
        <f t="shared" si="936"/>
        <v>-22</v>
      </c>
      <c r="AI1431" s="42">
        <f t="shared" si="937"/>
        <v>-38.729999999999997</v>
      </c>
      <c r="AJ1431" s="40">
        <f t="shared" si="938"/>
        <v>37</v>
      </c>
      <c r="AK1431" s="41">
        <f t="shared" si="939"/>
        <v>36</v>
      </c>
      <c r="AL1431" s="42">
        <f t="shared" si="940"/>
        <v>2.1240000000000001</v>
      </c>
      <c r="AM1431" s="43" t="str">
        <f t="shared" si="941"/>
        <v>-37º -36' -2,124" S</v>
      </c>
      <c r="AN1431" s="43" t="str">
        <f t="shared" si="942"/>
        <v>122º 22' 38,73" W</v>
      </c>
      <c r="AO1431" s="43" t="str">
        <f t="shared" si="943"/>
        <v>10 S 554956 4161683</v>
      </c>
    </row>
    <row r="1432" spans="5:41" x14ac:dyDescent="0.25">
      <c r="E1432" s="53">
        <v>37.746085000000001</v>
      </c>
      <c r="F1432" s="53">
        <v>-122.383438</v>
      </c>
      <c r="G1432" s="52">
        <f t="shared" si="911"/>
        <v>-2.1359939430103441</v>
      </c>
      <c r="H1432" s="52">
        <f t="shared" si="912"/>
        <v>0.65879346298764385</v>
      </c>
      <c r="I1432" s="52">
        <f t="shared" si="913"/>
        <v>10</v>
      </c>
      <c r="J1432" s="52">
        <f t="shared" si="914"/>
        <v>-123</v>
      </c>
      <c r="K1432" s="52">
        <f t="shared" si="915"/>
        <v>1.0761036942681379E-2</v>
      </c>
      <c r="L1432" s="52">
        <f t="shared" si="916"/>
        <v>8.5089256310311445E-3</v>
      </c>
      <c r="M1432" s="52">
        <f t="shared" si="917"/>
        <v>8.5091309938399168E-3</v>
      </c>
      <c r="N1432" s="52">
        <f t="shared" si="918"/>
        <v>2.8027607230529661E-5</v>
      </c>
      <c r="O1432" s="52">
        <f t="shared" si="929"/>
        <v>6383597.9683235725</v>
      </c>
      <c r="P1432" s="52">
        <f t="shared" si="930"/>
        <v>1.5255479614424596E-7</v>
      </c>
      <c r="Q1432" s="52">
        <f t="shared" si="919"/>
        <v>0.96811341458657996</v>
      </c>
      <c r="R1432" s="52">
        <f t="shared" si="920"/>
        <v>0.60531887027695064</v>
      </c>
      <c r="S1432" s="52">
        <f t="shared" si="921"/>
        <v>1.1428501702809339</v>
      </c>
      <c r="T1432" s="52">
        <f t="shared" si="922"/>
        <v>1.0084673452799382</v>
      </c>
      <c r="U1432" s="52">
        <f t="shared" si="923"/>
        <v>1.8069386917318842</v>
      </c>
      <c r="V1432" s="52">
        <f t="shared" si="945"/>
        <v>5.0546225567071803E-3</v>
      </c>
      <c r="W1432" s="52">
        <f t="shared" si="924"/>
        <v>4.2582015317955055E-5</v>
      </c>
      <c r="X1432" s="52">
        <f t="shared" si="925"/>
        <v>1.6740578955036711E-7</v>
      </c>
      <c r="Y1432" s="52">
        <f t="shared" si="931"/>
        <v>4177643.2191276136</v>
      </c>
      <c r="Z1432" s="38" t="str">
        <f t="shared" si="926"/>
        <v>S</v>
      </c>
      <c r="AA1432" s="38" t="str">
        <f t="shared" si="927"/>
        <v>S</v>
      </c>
      <c r="AB1432" s="38" t="str">
        <f t="shared" si="928"/>
        <v>U</v>
      </c>
      <c r="AC1432" s="50">
        <f t="shared" si="944"/>
        <v>554318.8740866771</v>
      </c>
      <c r="AD1432" s="50">
        <f t="shared" si="932"/>
        <v>4177822.1361314822</v>
      </c>
      <c r="AE1432" s="51">
        <f t="shared" si="933"/>
        <v>10</v>
      </c>
      <c r="AF1432" s="51" t="str">
        <f t="shared" si="934"/>
        <v>S</v>
      </c>
      <c r="AG1432" s="40">
        <f t="shared" si="935"/>
        <v>-122</v>
      </c>
      <c r="AH1432" s="41">
        <f t="shared" si="936"/>
        <v>-23</v>
      </c>
      <c r="AI1432" s="42">
        <f t="shared" si="937"/>
        <v>-0.377</v>
      </c>
      <c r="AJ1432" s="40">
        <f t="shared" si="938"/>
        <v>37</v>
      </c>
      <c r="AK1432" s="41">
        <f t="shared" si="939"/>
        <v>44</v>
      </c>
      <c r="AL1432" s="42">
        <f t="shared" si="940"/>
        <v>45.905999999999999</v>
      </c>
      <c r="AM1432" s="43" t="str">
        <f t="shared" si="941"/>
        <v>-37º -44' -45,906" S</v>
      </c>
      <c r="AN1432" s="43" t="str">
        <f t="shared" si="942"/>
        <v>122º 23' 0,377" W</v>
      </c>
      <c r="AO1432" s="43" t="str">
        <f t="shared" si="943"/>
        <v>10 S 554319 4177822</v>
      </c>
    </row>
    <row r="1433" spans="5:41" x14ac:dyDescent="0.25">
      <c r="E1433" s="53">
        <v>37.775739000000002</v>
      </c>
      <c r="F1433" s="53">
        <v>-122.395124</v>
      </c>
      <c r="G1433" s="52">
        <f t="shared" si="911"/>
        <v>-2.1361979021867321</v>
      </c>
      <c r="H1433" s="52">
        <f t="shared" si="912"/>
        <v>0.65931102292403021</v>
      </c>
      <c r="I1433" s="52">
        <f t="shared" si="913"/>
        <v>10</v>
      </c>
      <c r="J1433" s="52">
        <f t="shared" si="914"/>
        <v>-123</v>
      </c>
      <c r="K1433" s="52">
        <f t="shared" si="915"/>
        <v>1.0557077766293332E-2</v>
      </c>
      <c r="L1433" s="52">
        <f t="shared" si="916"/>
        <v>8.3443119999090966E-3</v>
      </c>
      <c r="M1433" s="52">
        <f t="shared" si="917"/>
        <v>8.3445056726470391E-3</v>
      </c>
      <c r="N1433" s="52">
        <f t="shared" si="918"/>
        <v>2.6982417166365735E-5</v>
      </c>
      <c r="O1433" s="52">
        <f t="shared" si="929"/>
        <v>6383608.7028485844</v>
      </c>
      <c r="P1433" s="52">
        <f t="shared" si="930"/>
        <v>1.4659138973588475E-7</v>
      </c>
      <c r="Q1433" s="52">
        <f t="shared" si="919"/>
        <v>0.96837220615501696</v>
      </c>
      <c r="R1433" s="52">
        <f t="shared" si="920"/>
        <v>0.60499540700373122</v>
      </c>
      <c r="S1433" s="52">
        <f t="shared" si="921"/>
        <v>1.1434971260015387</v>
      </c>
      <c r="T1433" s="52">
        <f t="shared" si="922"/>
        <v>1.0088716962520867</v>
      </c>
      <c r="U1433" s="52">
        <f t="shared" si="923"/>
        <v>1.807444135032652</v>
      </c>
      <c r="V1433" s="52">
        <f t="shared" si="945"/>
        <v>5.0546225567071803E-3</v>
      </c>
      <c r="W1433" s="52">
        <f t="shared" si="924"/>
        <v>4.2582015317955055E-5</v>
      </c>
      <c r="X1433" s="52">
        <f t="shared" si="925"/>
        <v>1.6740578955036711E-7</v>
      </c>
      <c r="Y1433" s="52">
        <f t="shared" si="931"/>
        <v>4180933.2580827032</v>
      </c>
      <c r="Z1433" s="38" t="str">
        <f t="shared" si="926"/>
        <v>S</v>
      </c>
      <c r="AA1433" s="38" t="str">
        <f t="shared" si="927"/>
        <v>S</v>
      </c>
      <c r="AB1433" s="38" t="str">
        <f t="shared" si="928"/>
        <v>U</v>
      </c>
      <c r="AC1433" s="50">
        <f t="shared" si="944"/>
        <v>553268.06163575861</v>
      </c>
      <c r="AD1433" s="50">
        <f t="shared" si="932"/>
        <v>4181105.5033009998</v>
      </c>
      <c r="AE1433" s="51">
        <f t="shared" si="933"/>
        <v>10</v>
      </c>
      <c r="AF1433" s="51" t="str">
        <f t="shared" si="934"/>
        <v>S</v>
      </c>
      <c r="AG1433" s="40">
        <f t="shared" si="935"/>
        <v>-122</v>
      </c>
      <c r="AH1433" s="41">
        <f t="shared" si="936"/>
        <v>-23</v>
      </c>
      <c r="AI1433" s="42">
        <f t="shared" si="937"/>
        <v>-42.445999999999998</v>
      </c>
      <c r="AJ1433" s="40">
        <f t="shared" si="938"/>
        <v>37</v>
      </c>
      <c r="AK1433" s="41">
        <f t="shared" si="939"/>
        <v>46</v>
      </c>
      <c r="AL1433" s="42">
        <f t="shared" si="940"/>
        <v>32.659999999999997</v>
      </c>
      <c r="AM1433" s="43" t="str">
        <f t="shared" si="941"/>
        <v>-37º -46' -32,66" S</v>
      </c>
      <c r="AN1433" s="43" t="str">
        <f t="shared" si="942"/>
        <v>122º 23' 42,446" W</v>
      </c>
      <c r="AO1433" s="43" t="str">
        <f t="shared" si="943"/>
        <v>10 S 553268 4181106</v>
      </c>
    </row>
    <row r="1434" spans="5:41" x14ac:dyDescent="0.25">
      <c r="E1434" s="53">
        <v>37.772002000000001</v>
      </c>
      <c r="F1434" s="53">
        <v>-122.392501</v>
      </c>
      <c r="G1434" s="52">
        <f t="shared" si="911"/>
        <v>-2.136152122200452</v>
      </c>
      <c r="H1434" s="52">
        <f t="shared" si="912"/>
        <v>0.65924579996988319</v>
      </c>
      <c r="I1434" s="52">
        <f t="shared" si="913"/>
        <v>10</v>
      </c>
      <c r="J1434" s="52">
        <f t="shared" si="914"/>
        <v>-123</v>
      </c>
      <c r="K1434" s="52">
        <f t="shared" si="915"/>
        <v>1.0602857752573414E-2</v>
      </c>
      <c r="L1434" s="52">
        <f t="shared" si="916"/>
        <v>8.3809187367060098E-3</v>
      </c>
      <c r="M1434" s="52">
        <f t="shared" si="917"/>
        <v>8.3811149696582411E-3</v>
      </c>
      <c r="N1434" s="52">
        <f t="shared" si="918"/>
        <v>2.7216030195287289E-5</v>
      </c>
      <c r="O1434" s="52">
        <f t="shared" si="929"/>
        <v>6383607.3499217797</v>
      </c>
      <c r="P1434" s="52">
        <f t="shared" si="930"/>
        <v>1.4789542252919856E-7</v>
      </c>
      <c r="Q1434" s="52">
        <f t="shared" si="919"/>
        <v>0.9683396503496482</v>
      </c>
      <c r="R1434" s="52">
        <f t="shared" si="920"/>
        <v>0.60503622699784487</v>
      </c>
      <c r="S1434" s="52">
        <f t="shared" si="921"/>
        <v>1.1434156251447072</v>
      </c>
      <c r="T1434" s="52">
        <f t="shared" si="922"/>
        <v>1.0088207756079917</v>
      </c>
      <c r="U1434" s="52">
        <f t="shared" si="923"/>
        <v>1.8073805059593377</v>
      </c>
      <c r="V1434" s="52">
        <f t="shared" si="945"/>
        <v>5.0546225567071803E-3</v>
      </c>
      <c r="W1434" s="52">
        <f t="shared" si="924"/>
        <v>4.2582015317955055E-5</v>
      </c>
      <c r="X1434" s="52">
        <f t="shared" si="925"/>
        <v>1.6740578955036711E-7</v>
      </c>
      <c r="Y1434" s="52">
        <f t="shared" si="931"/>
        <v>4180518.6461355747</v>
      </c>
      <c r="Z1434" s="38" t="str">
        <f t="shared" si="926"/>
        <v>S</v>
      </c>
      <c r="AA1434" s="38" t="str">
        <f t="shared" si="927"/>
        <v>S</v>
      </c>
      <c r="AB1434" s="38" t="str">
        <f t="shared" si="928"/>
        <v>U</v>
      </c>
      <c r="AC1434" s="50">
        <f t="shared" si="944"/>
        <v>553501.74975840433</v>
      </c>
      <c r="AD1434" s="50">
        <f t="shared" si="932"/>
        <v>4180692.3826116598</v>
      </c>
      <c r="AE1434" s="51">
        <f t="shared" si="933"/>
        <v>10</v>
      </c>
      <c r="AF1434" s="51" t="str">
        <f t="shared" si="934"/>
        <v>S</v>
      </c>
      <c r="AG1434" s="40">
        <f t="shared" si="935"/>
        <v>-122</v>
      </c>
      <c r="AH1434" s="41">
        <f t="shared" si="936"/>
        <v>-23</v>
      </c>
      <c r="AI1434" s="42">
        <f t="shared" si="937"/>
        <v>-33.003999999999998</v>
      </c>
      <c r="AJ1434" s="40">
        <f t="shared" si="938"/>
        <v>37</v>
      </c>
      <c r="AK1434" s="41">
        <f t="shared" si="939"/>
        <v>46</v>
      </c>
      <c r="AL1434" s="42">
        <f t="shared" si="940"/>
        <v>19.207000000000001</v>
      </c>
      <c r="AM1434" s="43" t="str">
        <f t="shared" si="941"/>
        <v>-37º -46' -19,207" S</v>
      </c>
      <c r="AN1434" s="43" t="str">
        <f t="shared" si="942"/>
        <v>122º 23' 33,004" W</v>
      </c>
      <c r="AO1434" s="43" t="str">
        <f t="shared" si="943"/>
        <v>10 S 553502 4180692</v>
      </c>
    </row>
    <row r="1435" spans="5:41" x14ac:dyDescent="0.25">
      <c r="E1435" s="53">
        <v>37.611789000000002</v>
      </c>
      <c r="F1435" s="53">
        <v>-122.39117</v>
      </c>
      <c r="G1435" s="52">
        <f t="shared" si="911"/>
        <v>-2.1361288918681085</v>
      </c>
      <c r="H1435" s="52">
        <f t="shared" si="912"/>
        <v>0.65644955561538554</v>
      </c>
      <c r="I1435" s="52">
        <f t="shared" si="913"/>
        <v>10</v>
      </c>
      <c r="J1435" s="52">
        <f t="shared" si="914"/>
        <v>-123</v>
      </c>
      <c r="K1435" s="52">
        <f t="shared" si="915"/>
        <v>1.062608808491694E-2</v>
      </c>
      <c r="L1435" s="52">
        <f t="shared" si="916"/>
        <v>8.417446935553359E-3</v>
      </c>
      <c r="M1435" s="52">
        <f t="shared" si="917"/>
        <v>8.4176457456196577E-3</v>
      </c>
      <c r="N1435" s="52">
        <f t="shared" si="918"/>
        <v>2.7295588342690635E-5</v>
      </c>
      <c r="O1435" s="52">
        <f t="shared" si="929"/>
        <v>6383549.3910189439</v>
      </c>
      <c r="P1435" s="52">
        <f t="shared" si="930"/>
        <v>1.4983354623099013E-7</v>
      </c>
      <c r="Q1435" s="52">
        <f t="shared" si="919"/>
        <v>0.96692842617576613</v>
      </c>
      <c r="R1435" s="52">
        <f t="shared" si="920"/>
        <v>0.60677073337992748</v>
      </c>
      <c r="S1435" s="52">
        <f t="shared" si="921"/>
        <v>1.1399137687032685</v>
      </c>
      <c r="T1435" s="52">
        <f t="shared" si="922"/>
        <v>1.0066280098724332</v>
      </c>
      <c r="U1435" s="52">
        <f t="shared" si="923"/>
        <v>1.8046344030662205</v>
      </c>
      <c r="V1435" s="52">
        <f t="shared" si="945"/>
        <v>5.0546225567071803E-3</v>
      </c>
      <c r="W1435" s="52">
        <f t="shared" si="924"/>
        <v>4.2582015317955055E-5</v>
      </c>
      <c r="X1435" s="52">
        <f t="shared" si="925"/>
        <v>1.6740578955036711E-7</v>
      </c>
      <c r="Y1435" s="52">
        <f t="shared" si="931"/>
        <v>4162743.6132507571</v>
      </c>
      <c r="Z1435" s="38" t="str">
        <f t="shared" si="926"/>
        <v>S</v>
      </c>
      <c r="AA1435" s="38" t="str">
        <f t="shared" si="927"/>
        <v>S</v>
      </c>
      <c r="AB1435" s="38" t="str">
        <f t="shared" si="928"/>
        <v>U</v>
      </c>
      <c r="AC1435" s="50">
        <f t="shared" si="944"/>
        <v>553734.46005700505</v>
      </c>
      <c r="AD1435" s="50">
        <f t="shared" si="932"/>
        <v>4162917.8560132068</v>
      </c>
      <c r="AE1435" s="51">
        <f t="shared" si="933"/>
        <v>10</v>
      </c>
      <c r="AF1435" s="51" t="str">
        <f t="shared" si="934"/>
        <v>S</v>
      </c>
      <c r="AG1435" s="40">
        <f t="shared" si="935"/>
        <v>-122</v>
      </c>
      <c r="AH1435" s="41">
        <f t="shared" si="936"/>
        <v>-23</v>
      </c>
      <c r="AI1435" s="42">
        <f t="shared" si="937"/>
        <v>-28.212</v>
      </c>
      <c r="AJ1435" s="40">
        <f t="shared" si="938"/>
        <v>37</v>
      </c>
      <c r="AK1435" s="41">
        <f t="shared" si="939"/>
        <v>36</v>
      </c>
      <c r="AL1435" s="42">
        <f t="shared" si="940"/>
        <v>42.44</v>
      </c>
      <c r="AM1435" s="43" t="str">
        <f t="shared" si="941"/>
        <v>-37º -36' -42,44" S</v>
      </c>
      <c r="AN1435" s="43" t="str">
        <f t="shared" si="942"/>
        <v>122º 23' 28,212" W</v>
      </c>
      <c r="AO1435" s="43" t="str">
        <f t="shared" si="943"/>
        <v>10 S 553734 4162918</v>
      </c>
    </row>
    <row r="1436" spans="5:41" x14ac:dyDescent="0.25">
      <c r="E1436" s="53">
        <v>37.644696000000003</v>
      </c>
      <c r="F1436" s="53">
        <v>-122.461338</v>
      </c>
      <c r="G1436" s="52">
        <f t="shared" ref="G1436:G1499" si="946">F1436*PI()/180</f>
        <v>-2.1373535544976479</v>
      </c>
      <c r="H1436" s="52">
        <f t="shared" ref="H1436:H1499" si="947">E1436*PI()/180</f>
        <v>0.65702389111233928</v>
      </c>
      <c r="I1436" s="52">
        <f t="shared" ref="I1436:I1499" si="948">TRUNC((F1436/6)+31)</f>
        <v>10</v>
      </c>
      <c r="J1436" s="52">
        <f t="shared" ref="J1436:J1499" si="949">6*I1436-183</f>
        <v>-123</v>
      </c>
      <c r="K1436" s="52">
        <f t="shared" ref="K1436:K1499" si="950">+G1436-((J1436*PI())/180)</f>
        <v>9.4014254553775878E-3</v>
      </c>
      <c r="L1436" s="52">
        <f t="shared" ref="L1436:L1499" si="951">COS(H1436)*SIN(K1436)</f>
        <v>7.444065301911283E-3</v>
      </c>
      <c r="M1436" s="52">
        <f t="shared" ref="M1436:M1499" si="952">(1/2)*LN((1+L1436)/(1-L1436))</f>
        <v>7.4442028085633053E-3</v>
      </c>
      <c r="N1436" s="52">
        <f t="shared" ref="N1436:N1499" si="953">ATAN((TAN(H1436))/COS(K1436))-H1436</f>
        <v>2.1372821753518068E-5</v>
      </c>
      <c r="O1436" s="52">
        <f t="shared" si="929"/>
        <v>6383561.2884650128</v>
      </c>
      <c r="P1436" s="52">
        <f t="shared" si="930"/>
        <v>1.1707915926711482E-7</v>
      </c>
      <c r="Q1436" s="52">
        <f t="shared" ref="Q1436:Q1499" si="954">SIN(2*H1436)</f>
        <v>0.9672207543032677</v>
      </c>
      <c r="R1436" s="52">
        <f t="shared" ref="R1436:R1499" si="955">+Q1436*(COS(H1436))^2</f>
        <v>0.6064169573743653</v>
      </c>
      <c r="S1436" s="52">
        <f t="shared" ref="S1436:S1499" si="956">H1436+(Q1436/2)</f>
        <v>1.1406342682639732</v>
      </c>
      <c r="T1436" s="52">
        <f t="shared" ref="T1436:T1499" si="957">((3*S1436)+R1436)/4</f>
        <v>1.0070799405415711</v>
      </c>
      <c r="U1436" s="52">
        <f t="shared" ref="U1436:U1499" si="958">(5*T1436+R1436*(COS(H1436))^2)/3</f>
        <v>1.8052013467652657</v>
      </c>
      <c r="V1436" s="52">
        <f t="shared" si="945"/>
        <v>5.0546225567071803E-3</v>
      </c>
      <c r="W1436" s="52">
        <f t="shared" ref="W1436:W1499" si="959">(5/3)*V1436^2</f>
        <v>4.2582015317955055E-5</v>
      </c>
      <c r="X1436" s="52">
        <f t="shared" ref="X1436:X1499" si="960">(35/27)*V1436^3</f>
        <v>1.6740578955036711E-7</v>
      </c>
      <c r="Y1436" s="52">
        <f t="shared" si="931"/>
        <v>4166394.4822699181</v>
      </c>
      <c r="Z1436" s="38" t="str">
        <f t="shared" ref="Z1436:Z1499" si="961">IF(E1436&lt;-72,"C",IF(E1436&lt;-64,"D",IF(E1436&lt;-56,"E",IF(E1436&lt;-48,"F",IF(E1436&lt;-40,"G",IF(E1436&lt;-32,"H",IF(E1436&lt;-24,"J",IF(E1436&lt;-16,"K",AA1436))))))))</f>
        <v>S</v>
      </c>
      <c r="AA1436" s="38" t="str">
        <f t="shared" ref="AA1436:AA1499" si="962">IF(E1436&lt;-8,"L",IF(E1436&lt;0,"M",IF(E1436&lt;8,"N",IF(E1436&lt;16,"P",IF(E1436&lt;24,"Q",IF(E1436&lt;32,"R",IF(E1436&lt;40,"S",IF(E1436&lt;48,"T","no"))))))))</f>
        <v>S</v>
      </c>
      <c r="AB1436" s="38" t="str">
        <f t="shared" ref="AB1436:AB1499" si="963">IF(E1436&lt;56,"U",IF(E1436&lt;64,"V",IF(E1436&lt;72,"W",IF(E1436&lt;84,"X","no"))))</f>
        <v>U</v>
      </c>
      <c r="AC1436" s="50">
        <f t="shared" si="944"/>
        <v>547520.52672678162</v>
      </c>
      <c r="AD1436" s="50">
        <f t="shared" si="932"/>
        <v>4166530.9170034626</v>
      </c>
      <c r="AE1436" s="51">
        <f t="shared" si="933"/>
        <v>10</v>
      </c>
      <c r="AF1436" s="51" t="str">
        <f t="shared" si="934"/>
        <v>S</v>
      </c>
      <c r="AG1436" s="40">
        <f t="shared" si="935"/>
        <v>-122</v>
      </c>
      <c r="AH1436" s="41">
        <f t="shared" si="936"/>
        <v>-27</v>
      </c>
      <c r="AI1436" s="42">
        <f t="shared" si="937"/>
        <v>-40.817</v>
      </c>
      <c r="AJ1436" s="40">
        <f t="shared" si="938"/>
        <v>37</v>
      </c>
      <c r="AK1436" s="41">
        <f t="shared" si="939"/>
        <v>38</v>
      </c>
      <c r="AL1436" s="42">
        <f t="shared" si="940"/>
        <v>40.905999999999999</v>
      </c>
      <c r="AM1436" s="43" t="str">
        <f t="shared" si="941"/>
        <v>-37º -38' -40,906" S</v>
      </c>
      <c r="AN1436" s="43" t="str">
        <f t="shared" si="942"/>
        <v>122º 27' 40,817" W</v>
      </c>
      <c r="AO1436" s="43" t="str">
        <f t="shared" si="943"/>
        <v>10 S 547521 4166531</v>
      </c>
    </row>
    <row r="1437" spans="5:41" x14ac:dyDescent="0.25">
      <c r="E1437" s="53">
        <v>37.750480000000003</v>
      </c>
      <c r="F1437" s="53">
        <v>-122.38242</v>
      </c>
      <c r="G1437" s="52">
        <f t="shared" si="946"/>
        <v>-2.1359761755585587</v>
      </c>
      <c r="H1437" s="52">
        <f t="shared" si="947"/>
        <v>0.65887017020826899</v>
      </c>
      <c r="I1437" s="52">
        <f t="shared" si="948"/>
        <v>10</v>
      </c>
      <c r="J1437" s="52">
        <f t="shared" si="949"/>
        <v>-123</v>
      </c>
      <c r="K1437" s="52">
        <f t="shared" si="950"/>
        <v>1.0778804394466768E-2</v>
      </c>
      <c r="L1437" s="52">
        <f t="shared" si="951"/>
        <v>8.5224679390738939E-3</v>
      </c>
      <c r="M1437" s="52">
        <f t="shared" si="952"/>
        <v>8.5226742840028638E-3</v>
      </c>
      <c r="N1437" s="52">
        <f t="shared" si="953"/>
        <v>2.812135423324591E-5</v>
      </c>
      <c r="O1437" s="52">
        <f t="shared" si="929"/>
        <v>6383599.5590959163</v>
      </c>
      <c r="P1437" s="52">
        <f t="shared" si="930"/>
        <v>1.530226237473888E-7</v>
      </c>
      <c r="Q1437" s="52">
        <f t="shared" si="954"/>
        <v>0.96815183539944472</v>
      </c>
      <c r="R1437" s="52">
        <f t="shared" si="955"/>
        <v>0.6052709954963319</v>
      </c>
      <c r="S1437" s="52">
        <f t="shared" si="956"/>
        <v>1.1429460879079913</v>
      </c>
      <c r="T1437" s="52">
        <f t="shared" si="957"/>
        <v>1.0085273148050764</v>
      </c>
      <c r="U1437" s="52">
        <f t="shared" si="958"/>
        <v>1.8070136799078818</v>
      </c>
      <c r="V1437" s="52">
        <f t="shared" si="945"/>
        <v>5.0546225567071803E-3</v>
      </c>
      <c r="W1437" s="52">
        <f t="shared" si="959"/>
        <v>4.2582015317955055E-5</v>
      </c>
      <c r="X1437" s="52">
        <f t="shared" si="960"/>
        <v>1.6740578955036711E-7</v>
      </c>
      <c r="Y1437" s="52">
        <f t="shared" si="931"/>
        <v>4178130.8326078006</v>
      </c>
      <c r="Z1437" s="38" t="str">
        <f t="shared" si="961"/>
        <v>S</v>
      </c>
      <c r="AA1437" s="38" t="str">
        <f t="shared" si="962"/>
        <v>S</v>
      </c>
      <c r="AB1437" s="38" t="str">
        <f t="shared" si="963"/>
        <v>U</v>
      </c>
      <c r="AC1437" s="50">
        <f t="shared" si="944"/>
        <v>554405.34257676138</v>
      </c>
      <c r="AD1437" s="50">
        <f t="shared" si="932"/>
        <v>4178310.3480997551</v>
      </c>
      <c r="AE1437" s="51">
        <f t="shared" si="933"/>
        <v>10</v>
      </c>
      <c r="AF1437" s="51" t="str">
        <f t="shared" si="934"/>
        <v>S</v>
      </c>
      <c r="AG1437" s="40">
        <f t="shared" si="935"/>
        <v>-122</v>
      </c>
      <c r="AH1437" s="41">
        <f t="shared" si="936"/>
        <v>-22</v>
      </c>
      <c r="AI1437" s="42">
        <f t="shared" si="937"/>
        <v>-56.712000000000003</v>
      </c>
      <c r="AJ1437" s="40">
        <f t="shared" si="938"/>
        <v>37</v>
      </c>
      <c r="AK1437" s="41">
        <f t="shared" si="939"/>
        <v>45</v>
      </c>
      <c r="AL1437" s="42">
        <f t="shared" si="940"/>
        <v>1.728</v>
      </c>
      <c r="AM1437" s="43" t="str">
        <f t="shared" si="941"/>
        <v>-37º -45' -1,728" S</v>
      </c>
      <c r="AN1437" s="43" t="str">
        <f t="shared" si="942"/>
        <v>122º 22' 56,712" W</v>
      </c>
      <c r="AO1437" s="43" t="str">
        <f t="shared" si="943"/>
        <v>10 S 554405 4178310</v>
      </c>
    </row>
    <row r="1438" spans="5:41" x14ac:dyDescent="0.25">
      <c r="E1438" s="53">
        <v>37.807946999999999</v>
      </c>
      <c r="F1438" s="53">
        <v>-122.41055900000001</v>
      </c>
      <c r="G1438" s="52">
        <f t="shared" si="946"/>
        <v>-2.1364672937567777</v>
      </c>
      <c r="H1438" s="52">
        <f t="shared" si="947"/>
        <v>0.65987315856951256</v>
      </c>
      <c r="I1438" s="52">
        <f t="shared" si="948"/>
        <v>10</v>
      </c>
      <c r="J1438" s="52">
        <f t="shared" si="949"/>
        <v>-123</v>
      </c>
      <c r="K1438" s="52">
        <f t="shared" si="950"/>
        <v>1.0287686196247758E-2</v>
      </c>
      <c r="L1438" s="52">
        <f t="shared" si="951"/>
        <v>8.1278487966171629E-3</v>
      </c>
      <c r="M1438" s="52">
        <f t="shared" si="952"/>
        <v>8.1280277841605138E-3</v>
      </c>
      <c r="N1438" s="52">
        <f t="shared" si="953"/>
        <v>2.5630304771540047E-5</v>
      </c>
      <c r="O1438" s="52">
        <f t="shared" si="929"/>
        <v>6383620.3652072968</v>
      </c>
      <c r="P1438" s="52">
        <f t="shared" si="930"/>
        <v>1.3896293141192156E-7</v>
      </c>
      <c r="Q1438" s="52">
        <f t="shared" si="954"/>
        <v>0.96865211108951454</v>
      </c>
      <c r="R1438" s="52">
        <f t="shared" si="955"/>
        <v>0.60464291065097442</v>
      </c>
      <c r="S1438" s="52">
        <f t="shared" si="956"/>
        <v>1.1441992141142698</v>
      </c>
      <c r="T1438" s="52">
        <f t="shared" si="957"/>
        <v>1.009310138248446</v>
      </c>
      <c r="U1438" s="52">
        <f t="shared" si="958"/>
        <v>1.8079917340956797</v>
      </c>
      <c r="V1438" s="52">
        <f t="shared" si="945"/>
        <v>5.0546225567071803E-3</v>
      </c>
      <c r="W1438" s="52">
        <f t="shared" si="959"/>
        <v>4.2582015317955055E-5</v>
      </c>
      <c r="X1438" s="52">
        <f t="shared" si="960"/>
        <v>1.6740578955036711E-7</v>
      </c>
      <c r="Y1438" s="52">
        <f t="shared" si="931"/>
        <v>4184506.6759128543</v>
      </c>
      <c r="Z1438" s="38" t="str">
        <f t="shared" si="961"/>
        <v>S</v>
      </c>
      <c r="AA1438" s="38" t="str">
        <f t="shared" si="962"/>
        <v>S</v>
      </c>
      <c r="AB1438" s="38" t="str">
        <f t="shared" si="963"/>
        <v>U</v>
      </c>
      <c r="AC1438" s="50">
        <f t="shared" si="944"/>
        <v>551886.24609535933</v>
      </c>
      <c r="AD1438" s="50">
        <f t="shared" si="932"/>
        <v>4184670.2900710967</v>
      </c>
      <c r="AE1438" s="51">
        <f t="shared" si="933"/>
        <v>10</v>
      </c>
      <c r="AF1438" s="51" t="str">
        <f t="shared" si="934"/>
        <v>S</v>
      </c>
      <c r="AG1438" s="40">
        <f t="shared" si="935"/>
        <v>-122</v>
      </c>
      <c r="AH1438" s="41">
        <f t="shared" si="936"/>
        <v>-24</v>
      </c>
      <c r="AI1438" s="42">
        <f t="shared" si="937"/>
        <v>-38.012</v>
      </c>
      <c r="AJ1438" s="40">
        <f t="shared" si="938"/>
        <v>37</v>
      </c>
      <c r="AK1438" s="41">
        <f t="shared" si="939"/>
        <v>48</v>
      </c>
      <c r="AL1438" s="42">
        <f t="shared" si="940"/>
        <v>28.609000000000002</v>
      </c>
      <c r="AM1438" s="43" t="str">
        <f t="shared" si="941"/>
        <v>-37º -48' -28,609" S</v>
      </c>
      <c r="AN1438" s="43" t="str">
        <f t="shared" si="942"/>
        <v>122º 24' 38,012" W</v>
      </c>
      <c r="AO1438" s="43" t="str">
        <f t="shared" si="943"/>
        <v>10 S 551886 4184670</v>
      </c>
    </row>
    <row r="1439" spans="5:41" x14ac:dyDescent="0.25">
      <c r="E1439" s="53">
        <v>37.774943999999998</v>
      </c>
      <c r="F1439" s="53">
        <v>-122.396278</v>
      </c>
      <c r="G1439" s="52">
        <f t="shared" si="946"/>
        <v>-2.1362180432862998</v>
      </c>
      <c r="H1439" s="52">
        <f t="shared" si="947"/>
        <v>0.65929714755647684</v>
      </c>
      <c r="I1439" s="52">
        <f t="shared" si="948"/>
        <v>10</v>
      </c>
      <c r="J1439" s="52">
        <f t="shared" si="949"/>
        <v>-123</v>
      </c>
      <c r="K1439" s="52">
        <f t="shared" si="950"/>
        <v>1.0536936666725616E-2</v>
      </c>
      <c r="L1439" s="52">
        <f t="shared" si="951"/>
        <v>8.3284826268671518E-3</v>
      </c>
      <c r="M1439" s="52">
        <f t="shared" si="952"/>
        <v>8.3286751994577548E-3</v>
      </c>
      <c r="N1439" s="52">
        <f t="shared" si="953"/>
        <v>2.6879364897980373E-5</v>
      </c>
      <c r="O1439" s="52">
        <f t="shared" si="929"/>
        <v>6383608.4150264505</v>
      </c>
      <c r="P1439" s="52">
        <f t="shared" si="930"/>
        <v>1.4603885711512757E-7</v>
      </c>
      <c r="Q1439" s="52">
        <f t="shared" si="954"/>
        <v>0.96836528169454605</v>
      </c>
      <c r="R1439" s="52">
        <f t="shared" si="955"/>
        <v>0.60500409232545538</v>
      </c>
      <c r="S1439" s="52">
        <f t="shared" si="956"/>
        <v>1.14347978840375</v>
      </c>
      <c r="T1439" s="52">
        <f t="shared" si="957"/>
        <v>1.0088608643841763</v>
      </c>
      <c r="U1439" s="52">
        <f t="shared" si="958"/>
        <v>1.8074306003591796</v>
      </c>
      <c r="V1439" s="52">
        <f t="shared" si="945"/>
        <v>5.0546225567071803E-3</v>
      </c>
      <c r="W1439" s="52">
        <f t="shared" si="959"/>
        <v>4.2582015317955055E-5</v>
      </c>
      <c r="X1439" s="52">
        <f t="shared" si="960"/>
        <v>1.6740578955036711E-7</v>
      </c>
      <c r="Y1439" s="52">
        <f t="shared" si="931"/>
        <v>4180845.0545556857</v>
      </c>
      <c r="Z1439" s="38" t="str">
        <f t="shared" si="961"/>
        <v>S</v>
      </c>
      <c r="AA1439" s="38" t="str">
        <f t="shared" si="962"/>
        <v>S</v>
      </c>
      <c r="AB1439" s="38" t="str">
        <f t="shared" si="963"/>
        <v>U</v>
      </c>
      <c r="AC1439" s="50">
        <f t="shared" si="944"/>
        <v>553167.00367742998</v>
      </c>
      <c r="AD1439" s="50">
        <f t="shared" si="932"/>
        <v>4181016.6419206974</v>
      </c>
      <c r="AE1439" s="51">
        <f t="shared" si="933"/>
        <v>10</v>
      </c>
      <c r="AF1439" s="51" t="str">
        <f t="shared" si="934"/>
        <v>S</v>
      </c>
      <c r="AG1439" s="40">
        <f t="shared" si="935"/>
        <v>-122</v>
      </c>
      <c r="AH1439" s="41">
        <f t="shared" si="936"/>
        <v>-23</v>
      </c>
      <c r="AI1439" s="42">
        <f t="shared" si="937"/>
        <v>-46.600999999999999</v>
      </c>
      <c r="AJ1439" s="40">
        <f t="shared" si="938"/>
        <v>37</v>
      </c>
      <c r="AK1439" s="41">
        <f t="shared" si="939"/>
        <v>46</v>
      </c>
      <c r="AL1439" s="42">
        <f t="shared" si="940"/>
        <v>29.797999999999998</v>
      </c>
      <c r="AM1439" s="43" t="str">
        <f t="shared" si="941"/>
        <v>-37º -46' -29,798" S</v>
      </c>
      <c r="AN1439" s="43" t="str">
        <f t="shared" si="942"/>
        <v>122º 23' 46,601" W</v>
      </c>
      <c r="AO1439" s="43" t="str">
        <f t="shared" si="943"/>
        <v>10 S 553167 4181017</v>
      </c>
    </row>
    <row r="1440" spans="5:41" x14ac:dyDescent="0.25">
      <c r="E1440" s="53">
        <v>37.616377999999997</v>
      </c>
      <c r="F1440" s="53">
        <v>-122.39336</v>
      </c>
      <c r="G1440" s="52">
        <f t="shared" si="946"/>
        <v>-2.1361671145787269</v>
      </c>
      <c r="H1440" s="52">
        <f t="shared" si="947"/>
        <v>0.65652964877475939</v>
      </c>
      <c r="I1440" s="52">
        <f t="shared" si="948"/>
        <v>10</v>
      </c>
      <c r="J1440" s="52">
        <f t="shared" si="949"/>
        <v>-123</v>
      </c>
      <c r="K1440" s="52">
        <f t="shared" si="950"/>
        <v>1.0587865374298566E-2</v>
      </c>
      <c r="L1440" s="52">
        <f t="shared" si="951"/>
        <v>8.3866524121765599E-3</v>
      </c>
      <c r="M1440" s="52">
        <f t="shared" si="952"/>
        <v>8.3868490481648367E-3</v>
      </c>
      <c r="N1440" s="52">
        <f t="shared" si="953"/>
        <v>2.7100713099637019E-5</v>
      </c>
      <c r="O1440" s="52">
        <f t="shared" si="929"/>
        <v>6383551.0499408711</v>
      </c>
      <c r="P1440" s="52">
        <f t="shared" si="930"/>
        <v>1.4872083669720967E-7</v>
      </c>
      <c r="Q1440" s="52">
        <f t="shared" si="954"/>
        <v>0.96696926895030133</v>
      </c>
      <c r="R1440" s="52">
        <f t="shared" si="955"/>
        <v>0.60672147530791787</v>
      </c>
      <c r="S1440" s="52">
        <f t="shared" si="956"/>
        <v>1.1400142832499101</v>
      </c>
      <c r="T1440" s="52">
        <f t="shared" si="957"/>
        <v>1.0066910812644121</v>
      </c>
      <c r="U1440" s="52">
        <f t="shared" si="958"/>
        <v>1.80471355579832</v>
      </c>
      <c r="V1440" s="52">
        <f t="shared" si="945"/>
        <v>5.0546225567071803E-3</v>
      </c>
      <c r="W1440" s="52">
        <f t="shared" si="959"/>
        <v>4.2582015317955055E-5</v>
      </c>
      <c r="X1440" s="52">
        <f t="shared" si="960"/>
        <v>1.6740578955036711E-7</v>
      </c>
      <c r="Y1440" s="52">
        <f t="shared" si="931"/>
        <v>4163252.7388964943</v>
      </c>
      <c r="Z1440" s="38" t="str">
        <f t="shared" si="961"/>
        <v>S</v>
      </c>
      <c r="AA1440" s="38" t="str">
        <f t="shared" si="962"/>
        <v>S</v>
      </c>
      <c r="AB1440" s="38" t="str">
        <f t="shared" si="963"/>
        <v>U</v>
      </c>
      <c r="AC1440" s="50">
        <f t="shared" si="944"/>
        <v>553537.88170117431</v>
      </c>
      <c r="AD1440" s="50">
        <f t="shared" si="932"/>
        <v>4163425.7377077839</v>
      </c>
      <c r="AE1440" s="51">
        <f t="shared" si="933"/>
        <v>10</v>
      </c>
      <c r="AF1440" s="51" t="str">
        <f t="shared" si="934"/>
        <v>S</v>
      </c>
      <c r="AG1440" s="40">
        <f t="shared" si="935"/>
        <v>-122</v>
      </c>
      <c r="AH1440" s="41">
        <f t="shared" si="936"/>
        <v>-23</v>
      </c>
      <c r="AI1440" s="42">
        <f t="shared" si="937"/>
        <v>-36.095999999999997</v>
      </c>
      <c r="AJ1440" s="40">
        <f t="shared" si="938"/>
        <v>37</v>
      </c>
      <c r="AK1440" s="41">
        <f t="shared" si="939"/>
        <v>36</v>
      </c>
      <c r="AL1440" s="42">
        <f t="shared" si="940"/>
        <v>58.960999999999999</v>
      </c>
      <c r="AM1440" s="43" t="str">
        <f t="shared" si="941"/>
        <v>-37º -36' -58,961" S</v>
      </c>
      <c r="AN1440" s="43" t="str">
        <f t="shared" si="942"/>
        <v>122º 23' 36,096" W</v>
      </c>
      <c r="AO1440" s="43" t="str">
        <f t="shared" si="943"/>
        <v>10 S 553538 4163426</v>
      </c>
    </row>
    <row r="1441" spans="5:41" x14ac:dyDescent="0.25">
      <c r="E1441" s="53">
        <v>37.762227000000003</v>
      </c>
      <c r="F1441" s="53">
        <v>-122.421255</v>
      </c>
      <c r="G1441" s="52">
        <f t="shared" si="946"/>
        <v>-2.1366539741735711</v>
      </c>
      <c r="H1441" s="52">
        <f t="shared" si="947"/>
        <v>0.65907519403550074</v>
      </c>
      <c r="I1441" s="52">
        <f t="shared" si="948"/>
        <v>10</v>
      </c>
      <c r="J1441" s="52">
        <f t="shared" si="949"/>
        <v>-123</v>
      </c>
      <c r="K1441" s="52">
        <f t="shared" si="950"/>
        <v>1.0101005779454386E-2</v>
      </c>
      <c r="L1441" s="52">
        <f t="shared" si="951"/>
        <v>7.9853043036532973E-3</v>
      </c>
      <c r="M1441" s="52">
        <f t="shared" si="952"/>
        <v>7.9854740380159734E-3</v>
      </c>
      <c r="N1441" s="52">
        <f t="shared" si="953"/>
        <v>2.4698403879863662E-5</v>
      </c>
      <c r="O1441" s="52">
        <f t="shared" si="929"/>
        <v>6383603.8112436756</v>
      </c>
      <c r="P1441" s="52">
        <f t="shared" si="930"/>
        <v>1.3429732095200187E-7</v>
      </c>
      <c r="Q1441" s="52">
        <f t="shared" si="954"/>
        <v>0.96825441508628729</v>
      </c>
      <c r="R1441" s="52">
        <f t="shared" si="955"/>
        <v>0.60514292339412634</v>
      </c>
      <c r="S1441" s="52">
        <f t="shared" si="956"/>
        <v>1.1432024015786444</v>
      </c>
      <c r="T1441" s="52">
        <f t="shared" si="957"/>
        <v>1.0086875320325148</v>
      </c>
      <c r="U1441" s="52">
        <f t="shared" si="958"/>
        <v>1.8072139779264651</v>
      </c>
      <c r="V1441" s="52">
        <f t="shared" si="945"/>
        <v>5.0546225567071803E-3</v>
      </c>
      <c r="W1441" s="52">
        <f t="shared" si="959"/>
        <v>4.2582015317955055E-5</v>
      </c>
      <c r="X1441" s="52">
        <f t="shared" si="960"/>
        <v>1.6740578955036711E-7</v>
      </c>
      <c r="Y1441" s="52">
        <f t="shared" si="931"/>
        <v>4179434.1325886776</v>
      </c>
      <c r="Z1441" s="38" t="str">
        <f t="shared" si="961"/>
        <v>S</v>
      </c>
      <c r="AA1441" s="38" t="str">
        <f t="shared" si="962"/>
        <v>S</v>
      </c>
      <c r="AB1441" s="38" t="str">
        <f t="shared" si="963"/>
        <v>U</v>
      </c>
      <c r="AC1441" s="50">
        <f t="shared" si="944"/>
        <v>550976.10478565085</v>
      </c>
      <c r="AD1441" s="50">
        <f t="shared" si="932"/>
        <v>4179591.7974349908</v>
      </c>
      <c r="AE1441" s="51">
        <f t="shared" si="933"/>
        <v>10</v>
      </c>
      <c r="AF1441" s="51" t="str">
        <f t="shared" si="934"/>
        <v>S</v>
      </c>
      <c r="AG1441" s="40">
        <f t="shared" si="935"/>
        <v>-122</v>
      </c>
      <c r="AH1441" s="41">
        <f t="shared" si="936"/>
        <v>-25</v>
      </c>
      <c r="AI1441" s="42">
        <f t="shared" si="937"/>
        <v>-16.518000000000001</v>
      </c>
      <c r="AJ1441" s="40">
        <f t="shared" si="938"/>
        <v>37</v>
      </c>
      <c r="AK1441" s="41">
        <f t="shared" si="939"/>
        <v>45</v>
      </c>
      <c r="AL1441" s="42">
        <f t="shared" si="940"/>
        <v>44.017000000000003</v>
      </c>
      <c r="AM1441" s="43" t="str">
        <f t="shared" si="941"/>
        <v>-37º -45' -44,017" S</v>
      </c>
      <c r="AN1441" s="43" t="str">
        <f t="shared" si="942"/>
        <v>122º 25' 16,518" W</v>
      </c>
      <c r="AO1441" s="43" t="str">
        <f t="shared" si="943"/>
        <v>10 S 550976 4179592</v>
      </c>
    </row>
    <row r="1442" spans="5:41" x14ac:dyDescent="0.25">
      <c r="E1442" s="53">
        <v>37.77655</v>
      </c>
      <c r="F1442" s="53">
        <v>-122.39457299999999</v>
      </c>
      <c r="G1442" s="52">
        <f t="shared" si="946"/>
        <v>-2.1361882854225533</v>
      </c>
      <c r="H1442" s="52">
        <f t="shared" si="947"/>
        <v>0.6593251775442639</v>
      </c>
      <c r="I1442" s="52">
        <f t="shared" si="948"/>
        <v>10</v>
      </c>
      <c r="J1442" s="52">
        <f t="shared" si="949"/>
        <v>-123</v>
      </c>
      <c r="K1442" s="52">
        <f t="shared" si="950"/>
        <v>1.0566694530472098E-2</v>
      </c>
      <c r="L1442" s="52">
        <f t="shared" si="951"/>
        <v>8.3518211853913851E-3</v>
      </c>
      <c r="M1442" s="52">
        <f t="shared" si="952"/>
        <v>8.3520153814825426E-3</v>
      </c>
      <c r="N1442" s="52">
        <f t="shared" si="953"/>
        <v>2.7031796168475175E-5</v>
      </c>
      <c r="O1442" s="52">
        <f t="shared" si="929"/>
        <v>6383608.9964655237</v>
      </c>
      <c r="P1442" s="52">
        <f t="shared" si="930"/>
        <v>1.4685213882436512E-7</v>
      </c>
      <c r="Q1442" s="52">
        <f t="shared" si="954"/>
        <v>0.96837926920728779</v>
      </c>
      <c r="R1442" s="52">
        <f t="shared" si="955"/>
        <v>0.60498654611542191</v>
      </c>
      <c r="S1442" s="52">
        <f t="shared" si="956"/>
        <v>1.1435148121479077</v>
      </c>
      <c r="T1442" s="52">
        <f t="shared" si="957"/>
        <v>1.0088827456397862</v>
      </c>
      <c r="U1442" s="52">
        <f t="shared" si="958"/>
        <v>1.8074579412022935</v>
      </c>
      <c r="V1442" s="52">
        <f t="shared" si="945"/>
        <v>5.0546225567071803E-3</v>
      </c>
      <c r="W1442" s="52">
        <f t="shared" si="959"/>
        <v>4.2582015317955055E-5</v>
      </c>
      <c r="X1442" s="52">
        <f t="shared" si="960"/>
        <v>1.6740578955036711E-7</v>
      </c>
      <c r="Y1442" s="52">
        <f t="shared" si="931"/>
        <v>4181023.2367873373</v>
      </c>
      <c r="Z1442" s="38" t="str">
        <f t="shared" si="961"/>
        <v>S</v>
      </c>
      <c r="AA1442" s="38" t="str">
        <f t="shared" si="962"/>
        <v>S</v>
      </c>
      <c r="AB1442" s="38" t="str">
        <f t="shared" si="963"/>
        <v>U</v>
      </c>
      <c r="AC1442" s="50">
        <f t="shared" si="944"/>
        <v>553316.00313770666</v>
      </c>
      <c r="AD1442" s="50">
        <f t="shared" si="932"/>
        <v>4181195.7972298898</v>
      </c>
      <c r="AE1442" s="51">
        <f t="shared" si="933"/>
        <v>10</v>
      </c>
      <c r="AF1442" s="51" t="str">
        <f t="shared" si="934"/>
        <v>S</v>
      </c>
      <c r="AG1442" s="40">
        <f t="shared" si="935"/>
        <v>-122</v>
      </c>
      <c r="AH1442" s="41">
        <f t="shared" si="936"/>
        <v>-23</v>
      </c>
      <c r="AI1442" s="42">
        <f t="shared" si="937"/>
        <v>-40.463000000000001</v>
      </c>
      <c r="AJ1442" s="40">
        <f t="shared" si="938"/>
        <v>37</v>
      </c>
      <c r="AK1442" s="41">
        <f t="shared" si="939"/>
        <v>46</v>
      </c>
      <c r="AL1442" s="42">
        <f t="shared" si="940"/>
        <v>35.58</v>
      </c>
      <c r="AM1442" s="43" t="str">
        <f t="shared" si="941"/>
        <v>-37º -46' -35,58" S</v>
      </c>
      <c r="AN1442" s="43" t="str">
        <f t="shared" si="942"/>
        <v>122º 23' 40,463" W</v>
      </c>
      <c r="AO1442" s="43" t="str">
        <f t="shared" si="943"/>
        <v>10 S 553316 4181196</v>
      </c>
    </row>
    <row r="1443" spans="5:41" x14ac:dyDescent="0.25">
      <c r="E1443" s="53">
        <v>37.773594000000003</v>
      </c>
      <c r="F1443" s="53">
        <v>-122.423323</v>
      </c>
      <c r="G1443" s="52">
        <f t="shared" si="946"/>
        <v>-2.136690067582502</v>
      </c>
      <c r="H1443" s="52">
        <f t="shared" si="947"/>
        <v>0.6592735856115749</v>
      </c>
      <c r="I1443" s="52">
        <f t="shared" si="948"/>
        <v>10</v>
      </c>
      <c r="J1443" s="52">
        <f t="shared" si="949"/>
        <v>-123</v>
      </c>
      <c r="K1443" s="52">
        <f t="shared" si="950"/>
        <v>1.0064912370523427E-2</v>
      </c>
      <c r="L1443" s="52">
        <f t="shared" si="951"/>
        <v>7.9555488436518444E-3</v>
      </c>
      <c r="M1443" s="52">
        <f t="shared" si="952"/>
        <v>7.955716687596294E-3</v>
      </c>
      <c r="N1443" s="52">
        <f t="shared" si="953"/>
        <v>2.4524717796681195E-5</v>
      </c>
      <c r="O1443" s="52">
        <f t="shared" si="929"/>
        <v>6383607.9262766885</v>
      </c>
      <c r="P1443" s="52">
        <f t="shared" si="930"/>
        <v>1.332573129918407E-7</v>
      </c>
      <c r="Q1443" s="52">
        <f t="shared" si="954"/>
        <v>0.96835352146838594</v>
      </c>
      <c r="R1443" s="52">
        <f t="shared" si="955"/>
        <v>0.60501883927816802</v>
      </c>
      <c r="S1443" s="52">
        <f t="shared" si="956"/>
        <v>1.1434503463457679</v>
      </c>
      <c r="T1443" s="52">
        <f t="shared" si="957"/>
        <v>1.008842469578868</v>
      </c>
      <c r="U1443" s="52">
        <f t="shared" si="958"/>
        <v>1.8074076149508516</v>
      </c>
      <c r="V1443" s="52">
        <f t="shared" si="945"/>
        <v>5.0546225567071803E-3</v>
      </c>
      <c r="W1443" s="52">
        <f t="shared" si="959"/>
        <v>4.2582015317955055E-5</v>
      </c>
      <c r="X1443" s="52">
        <f t="shared" si="960"/>
        <v>1.6740578955036711E-7</v>
      </c>
      <c r="Y1443" s="52">
        <f t="shared" si="931"/>
        <v>4180695.2750088377</v>
      </c>
      <c r="Z1443" s="38" t="str">
        <f t="shared" si="961"/>
        <v>S</v>
      </c>
      <c r="AA1443" s="38" t="str">
        <f t="shared" si="962"/>
        <v>S</v>
      </c>
      <c r="AB1443" s="38" t="str">
        <f t="shared" si="963"/>
        <v>U</v>
      </c>
      <c r="AC1443" s="50">
        <f t="shared" si="944"/>
        <v>550786.17836202786</v>
      </c>
      <c r="AD1443" s="50">
        <f t="shared" si="932"/>
        <v>4180851.8312126165</v>
      </c>
      <c r="AE1443" s="51">
        <f t="shared" si="933"/>
        <v>10</v>
      </c>
      <c r="AF1443" s="51" t="str">
        <f t="shared" si="934"/>
        <v>S</v>
      </c>
      <c r="AG1443" s="40">
        <f t="shared" si="935"/>
        <v>-122</v>
      </c>
      <c r="AH1443" s="41">
        <f t="shared" si="936"/>
        <v>-25</v>
      </c>
      <c r="AI1443" s="42">
        <f t="shared" si="937"/>
        <v>-23.963000000000001</v>
      </c>
      <c r="AJ1443" s="40">
        <f t="shared" si="938"/>
        <v>37</v>
      </c>
      <c r="AK1443" s="41">
        <f t="shared" si="939"/>
        <v>46</v>
      </c>
      <c r="AL1443" s="42">
        <f t="shared" si="940"/>
        <v>24.937999999999999</v>
      </c>
      <c r="AM1443" s="43" t="str">
        <f t="shared" si="941"/>
        <v>-37º -46' -24,938" S</v>
      </c>
      <c r="AN1443" s="43" t="str">
        <f t="shared" si="942"/>
        <v>122º 25' 23,963" W</v>
      </c>
      <c r="AO1443" s="43" t="str">
        <f t="shared" si="943"/>
        <v>10 S 550786 4180852</v>
      </c>
    </row>
    <row r="1444" spans="5:41" x14ac:dyDescent="0.25">
      <c r="E1444" s="53">
        <v>37.769922000000001</v>
      </c>
      <c r="F1444" s="53">
        <v>-122.418322</v>
      </c>
      <c r="G1444" s="52">
        <f t="shared" si="946"/>
        <v>-2.1366027836666097</v>
      </c>
      <c r="H1444" s="52">
        <f t="shared" si="947"/>
        <v>0.65920949712144172</v>
      </c>
      <c r="I1444" s="52">
        <f t="shared" si="948"/>
        <v>10</v>
      </c>
      <c r="J1444" s="52">
        <f t="shared" si="949"/>
        <v>-123</v>
      </c>
      <c r="K1444" s="52">
        <f t="shared" si="950"/>
        <v>1.0152196286415727E-2</v>
      </c>
      <c r="L1444" s="52">
        <f t="shared" si="951"/>
        <v>8.0249363111546089E-3</v>
      </c>
      <c r="M1444" s="52">
        <f t="shared" si="952"/>
        <v>8.0251085853816247E-3</v>
      </c>
      <c r="N1444" s="52">
        <f t="shared" si="953"/>
        <v>2.4951109387050252E-5</v>
      </c>
      <c r="O1444" s="52">
        <f t="shared" si="929"/>
        <v>6383606.5969079416</v>
      </c>
      <c r="P1444" s="52">
        <f t="shared" si="930"/>
        <v>1.3560553118200345E-7</v>
      </c>
      <c r="Q1444" s="52">
        <f t="shared" si="954"/>
        <v>0.96832152277407924</v>
      </c>
      <c r="R1444" s="52">
        <f t="shared" si="955"/>
        <v>0.60505894011890915</v>
      </c>
      <c r="S1444" s="52">
        <f t="shared" si="956"/>
        <v>1.1433702585084813</v>
      </c>
      <c r="T1444" s="52">
        <f t="shared" si="957"/>
        <v>1.0087924289110883</v>
      </c>
      <c r="U1444" s="52">
        <f t="shared" si="958"/>
        <v>1.8073450818991741</v>
      </c>
      <c r="V1444" s="52">
        <f t="shared" si="945"/>
        <v>5.0546225567071803E-3</v>
      </c>
      <c r="W1444" s="52">
        <f t="shared" si="959"/>
        <v>4.2582015317955055E-5</v>
      </c>
      <c r="X1444" s="52">
        <f t="shared" si="960"/>
        <v>1.6740578955036711E-7</v>
      </c>
      <c r="Y1444" s="52">
        <f t="shared" si="931"/>
        <v>4180287.8748154584</v>
      </c>
      <c r="Z1444" s="38" t="str">
        <f t="shared" si="961"/>
        <v>S</v>
      </c>
      <c r="AA1444" s="38" t="str">
        <f t="shared" si="962"/>
        <v>S</v>
      </c>
      <c r="AB1444" s="38" t="str">
        <f t="shared" si="963"/>
        <v>U</v>
      </c>
      <c r="AC1444" s="50">
        <f t="shared" si="944"/>
        <v>551229.13842219615</v>
      </c>
      <c r="AD1444" s="50">
        <f t="shared" si="932"/>
        <v>4180447.152903541</v>
      </c>
      <c r="AE1444" s="51">
        <f t="shared" si="933"/>
        <v>10</v>
      </c>
      <c r="AF1444" s="51" t="str">
        <f t="shared" si="934"/>
        <v>S</v>
      </c>
      <c r="AG1444" s="40">
        <f t="shared" si="935"/>
        <v>-122</v>
      </c>
      <c r="AH1444" s="41">
        <f t="shared" si="936"/>
        <v>-25</v>
      </c>
      <c r="AI1444" s="42">
        <f t="shared" si="937"/>
        <v>-5.9589999999999996</v>
      </c>
      <c r="AJ1444" s="40">
        <f t="shared" si="938"/>
        <v>37</v>
      </c>
      <c r="AK1444" s="41">
        <f t="shared" si="939"/>
        <v>46</v>
      </c>
      <c r="AL1444" s="42">
        <f t="shared" si="940"/>
        <v>11.718999999999999</v>
      </c>
      <c r="AM1444" s="43" t="str">
        <f t="shared" si="941"/>
        <v>-37º -46' -11,719" S</v>
      </c>
      <c r="AN1444" s="43" t="str">
        <f t="shared" si="942"/>
        <v>122º 25' 5,959" W</v>
      </c>
      <c r="AO1444" s="43" t="str">
        <f t="shared" si="943"/>
        <v>10 S 551229 4180447</v>
      </c>
    </row>
    <row r="1445" spans="5:41" x14ac:dyDescent="0.25">
      <c r="E1445" s="53">
        <v>37.772582</v>
      </c>
      <c r="F1445" s="53">
        <v>-122.423492</v>
      </c>
      <c r="G1445" s="52">
        <f t="shared" si="946"/>
        <v>-2.1366930171889376</v>
      </c>
      <c r="H1445" s="52">
        <f t="shared" si="947"/>
        <v>0.65925592287954471</v>
      </c>
      <c r="I1445" s="52">
        <f t="shared" si="948"/>
        <v>10</v>
      </c>
      <c r="J1445" s="52">
        <f t="shared" si="949"/>
        <v>-123</v>
      </c>
      <c r="K1445" s="52">
        <f t="shared" si="950"/>
        <v>1.0061962764087884E-2</v>
      </c>
      <c r="L1445" s="52">
        <f t="shared" si="951"/>
        <v>7.9533263415739585E-3</v>
      </c>
      <c r="M1445" s="52">
        <f t="shared" si="952"/>
        <v>7.9534940448849241E-3</v>
      </c>
      <c r="N1445" s="52">
        <f t="shared" si="953"/>
        <v>2.4510122069165696E-5</v>
      </c>
      <c r="O1445" s="52">
        <f t="shared" si="929"/>
        <v>6383607.5598993534</v>
      </c>
      <c r="P1445" s="52">
        <f t="shared" si="930"/>
        <v>1.3318651127524207E-7</v>
      </c>
      <c r="Q1445" s="52">
        <f t="shared" si="954"/>
        <v>0.96834470424420915</v>
      </c>
      <c r="R1445" s="52">
        <f t="shared" si="955"/>
        <v>0.60502989262186047</v>
      </c>
      <c r="S1445" s="52">
        <f t="shared" si="956"/>
        <v>1.1434282750016493</v>
      </c>
      <c r="T1445" s="52">
        <f t="shared" si="957"/>
        <v>1.0088286794067023</v>
      </c>
      <c r="U1445" s="52">
        <f t="shared" si="958"/>
        <v>1.8073903827562603</v>
      </c>
      <c r="V1445" s="52">
        <f t="shared" si="945"/>
        <v>5.0546225567071803E-3</v>
      </c>
      <c r="W1445" s="52">
        <f t="shared" si="959"/>
        <v>4.2582015317955055E-5</v>
      </c>
      <c r="X1445" s="52">
        <f t="shared" si="960"/>
        <v>1.6740578955036711E-7</v>
      </c>
      <c r="Y1445" s="52">
        <f t="shared" si="931"/>
        <v>4180582.9958451684</v>
      </c>
      <c r="Z1445" s="38" t="str">
        <f t="shared" si="961"/>
        <v>S</v>
      </c>
      <c r="AA1445" s="38" t="str">
        <f t="shared" si="962"/>
        <v>S</v>
      </c>
      <c r="AB1445" s="38" t="str">
        <f t="shared" si="963"/>
        <v>U</v>
      </c>
      <c r="AC1445" s="50">
        <f t="shared" si="944"/>
        <v>550771.9869665897</v>
      </c>
      <c r="AD1445" s="50">
        <f t="shared" si="932"/>
        <v>4180739.4588665417</v>
      </c>
      <c r="AE1445" s="51">
        <f t="shared" si="933"/>
        <v>10</v>
      </c>
      <c r="AF1445" s="51" t="str">
        <f t="shared" si="934"/>
        <v>S</v>
      </c>
      <c r="AG1445" s="40">
        <f t="shared" si="935"/>
        <v>-122</v>
      </c>
      <c r="AH1445" s="41">
        <f t="shared" si="936"/>
        <v>-25</v>
      </c>
      <c r="AI1445" s="42">
        <f t="shared" si="937"/>
        <v>-24.571000000000002</v>
      </c>
      <c r="AJ1445" s="40">
        <f t="shared" si="938"/>
        <v>37</v>
      </c>
      <c r="AK1445" s="41">
        <f t="shared" si="939"/>
        <v>46</v>
      </c>
      <c r="AL1445" s="42">
        <f t="shared" si="940"/>
        <v>21.295000000000002</v>
      </c>
      <c r="AM1445" s="43" t="str">
        <f t="shared" si="941"/>
        <v>-37º -46' -21,295" S</v>
      </c>
      <c r="AN1445" s="43" t="str">
        <f t="shared" si="942"/>
        <v>122º 25' 24,571" W</v>
      </c>
      <c r="AO1445" s="43" t="str">
        <f t="shared" si="943"/>
        <v>10 S 550772 4180739</v>
      </c>
    </row>
    <row r="1446" spans="5:41" x14ac:dyDescent="0.25">
      <c r="E1446" s="53">
        <v>37.780583</v>
      </c>
      <c r="F1446" s="53">
        <v>-122.399044</v>
      </c>
      <c r="G1446" s="52">
        <f t="shared" si="946"/>
        <v>-2.1362663190934104</v>
      </c>
      <c r="H1446" s="52">
        <f t="shared" si="947"/>
        <v>0.65939556667299681</v>
      </c>
      <c r="I1446" s="52">
        <f t="shared" si="948"/>
        <v>10</v>
      </c>
      <c r="J1446" s="52">
        <f t="shared" si="949"/>
        <v>-123</v>
      </c>
      <c r="K1446" s="52">
        <f t="shared" si="950"/>
        <v>1.0488660859615084E-2</v>
      </c>
      <c r="L1446" s="52">
        <f t="shared" si="951"/>
        <v>8.2896940623748E-3</v>
      </c>
      <c r="M1446" s="52">
        <f t="shared" si="952"/>
        <v>8.2898839567763487E-3</v>
      </c>
      <c r="N1446" s="52">
        <f t="shared" si="953"/>
        <v>2.6634973344874524E-5</v>
      </c>
      <c r="O1446" s="52">
        <f t="shared" si="929"/>
        <v>6383610.4566176776</v>
      </c>
      <c r="P1446" s="52">
        <f t="shared" si="930"/>
        <v>1.4465958669008283E-7</v>
      </c>
      <c r="Q1446" s="52">
        <f t="shared" si="954"/>
        <v>0.96841438134351154</v>
      </c>
      <c r="R1446" s="52">
        <f t="shared" si="955"/>
        <v>0.60494247053030215</v>
      </c>
      <c r="S1446" s="52">
        <f t="shared" si="956"/>
        <v>1.1436027573447527</v>
      </c>
      <c r="T1446" s="52">
        <f t="shared" si="957"/>
        <v>1.0089376856411401</v>
      </c>
      <c r="U1446" s="52">
        <f t="shared" si="958"/>
        <v>1.8075265840357864</v>
      </c>
      <c r="V1446" s="52">
        <f t="shared" si="945"/>
        <v>5.0546225567071803E-3</v>
      </c>
      <c r="W1446" s="52">
        <f t="shared" si="959"/>
        <v>4.2582015317955055E-5</v>
      </c>
      <c r="X1446" s="52">
        <f t="shared" si="960"/>
        <v>1.6740578955036711E-7</v>
      </c>
      <c r="Y1446" s="52">
        <f t="shared" si="931"/>
        <v>4181470.6896422449</v>
      </c>
      <c r="Z1446" s="38" t="str">
        <f t="shared" si="961"/>
        <v>S</v>
      </c>
      <c r="AA1446" s="38" t="str">
        <f t="shared" si="962"/>
        <v>S</v>
      </c>
      <c r="AB1446" s="38" t="str">
        <f t="shared" si="963"/>
        <v>U</v>
      </c>
      <c r="AC1446" s="50">
        <f t="shared" si="944"/>
        <v>552919.39246239036</v>
      </c>
      <c r="AD1446" s="50">
        <f t="shared" si="932"/>
        <v>4181640.7169611971</v>
      </c>
      <c r="AE1446" s="51">
        <f t="shared" si="933"/>
        <v>10</v>
      </c>
      <c r="AF1446" s="51" t="str">
        <f t="shared" si="934"/>
        <v>S</v>
      </c>
      <c r="AG1446" s="40">
        <f t="shared" si="935"/>
        <v>-122</v>
      </c>
      <c r="AH1446" s="41">
        <f t="shared" si="936"/>
        <v>-23</v>
      </c>
      <c r="AI1446" s="42">
        <f t="shared" si="937"/>
        <v>-56.558</v>
      </c>
      <c r="AJ1446" s="40">
        <f t="shared" si="938"/>
        <v>37</v>
      </c>
      <c r="AK1446" s="41">
        <f t="shared" si="939"/>
        <v>46</v>
      </c>
      <c r="AL1446" s="42">
        <f t="shared" si="940"/>
        <v>50.098999999999997</v>
      </c>
      <c r="AM1446" s="43" t="str">
        <f t="shared" si="941"/>
        <v>-37º -46' -50,099" S</v>
      </c>
      <c r="AN1446" s="43" t="str">
        <f t="shared" si="942"/>
        <v>122º 23' 56,558" W</v>
      </c>
      <c r="AO1446" s="43" t="str">
        <f t="shared" si="943"/>
        <v>10 S 552919 4181641</v>
      </c>
    </row>
    <row r="1447" spans="5:41" x14ac:dyDescent="0.25">
      <c r="E1447" s="53">
        <v>37.770612</v>
      </c>
      <c r="F1447" s="53">
        <v>-122.417439</v>
      </c>
      <c r="G1447" s="52">
        <f t="shared" si="946"/>
        <v>-2.1365873724093145</v>
      </c>
      <c r="H1447" s="52">
        <f t="shared" si="947"/>
        <v>0.65922153989328047</v>
      </c>
      <c r="I1447" s="52">
        <f t="shared" si="948"/>
        <v>10</v>
      </c>
      <c r="J1447" s="52">
        <f t="shared" si="949"/>
        <v>-123</v>
      </c>
      <c r="K1447" s="52">
        <f t="shared" si="950"/>
        <v>1.0167607543710933E-2</v>
      </c>
      <c r="L1447" s="52">
        <f t="shared" si="951"/>
        <v>8.0370429249168422E-3</v>
      </c>
      <c r="M1447" s="52">
        <f t="shared" si="952"/>
        <v>8.0372159800320836E-3</v>
      </c>
      <c r="N1447" s="52">
        <f t="shared" si="953"/>
        <v>2.5027076767214496E-5</v>
      </c>
      <c r="O1447" s="52">
        <f t="shared" si="929"/>
        <v>6383606.8467042102</v>
      </c>
      <c r="P1447" s="52">
        <f t="shared" si="930"/>
        <v>1.3601247466316249E-7</v>
      </c>
      <c r="Q1447" s="52">
        <f t="shared" si="954"/>
        <v>0.96832753681447858</v>
      </c>
      <c r="R1447" s="52">
        <f t="shared" si="955"/>
        <v>0.60505140604323115</v>
      </c>
      <c r="S1447" s="52">
        <f t="shared" si="956"/>
        <v>1.1433853083005197</v>
      </c>
      <c r="T1447" s="52">
        <f t="shared" si="957"/>
        <v>1.0088018327361976</v>
      </c>
      <c r="U1447" s="52">
        <f t="shared" si="958"/>
        <v>1.8073568338126174</v>
      </c>
      <c r="V1447" s="52">
        <f t="shared" si="945"/>
        <v>5.0546225567071803E-3</v>
      </c>
      <c r="W1447" s="52">
        <f t="shared" si="959"/>
        <v>4.2582015317955055E-5</v>
      </c>
      <c r="X1447" s="52">
        <f t="shared" si="960"/>
        <v>1.6740578955036711E-7</v>
      </c>
      <c r="Y1447" s="52">
        <f t="shared" si="931"/>
        <v>4180364.428753945</v>
      </c>
      <c r="Z1447" s="38" t="str">
        <f t="shared" si="961"/>
        <v>S</v>
      </c>
      <c r="AA1447" s="38" t="str">
        <f t="shared" si="962"/>
        <v>S</v>
      </c>
      <c r="AB1447" s="38" t="str">
        <f t="shared" si="963"/>
        <v>U</v>
      </c>
      <c r="AC1447" s="50">
        <f t="shared" si="944"/>
        <v>551306.42928467796</v>
      </c>
      <c r="AD1447" s="50">
        <f t="shared" si="932"/>
        <v>4180524.191794279</v>
      </c>
      <c r="AE1447" s="51">
        <f t="shared" si="933"/>
        <v>10</v>
      </c>
      <c r="AF1447" s="51" t="str">
        <f t="shared" si="934"/>
        <v>S</v>
      </c>
      <c r="AG1447" s="40">
        <f t="shared" si="935"/>
        <v>-122</v>
      </c>
      <c r="AH1447" s="41">
        <f t="shared" si="936"/>
        <v>-25</v>
      </c>
      <c r="AI1447" s="42">
        <f t="shared" si="937"/>
        <v>-2.78</v>
      </c>
      <c r="AJ1447" s="40">
        <f t="shared" si="938"/>
        <v>37</v>
      </c>
      <c r="AK1447" s="41">
        <f t="shared" si="939"/>
        <v>46</v>
      </c>
      <c r="AL1447" s="42">
        <f t="shared" si="940"/>
        <v>14.202999999999999</v>
      </c>
      <c r="AM1447" s="43" t="str">
        <f t="shared" si="941"/>
        <v>-37º -46' -14,203" S</v>
      </c>
      <c r="AN1447" s="43" t="str">
        <f t="shared" si="942"/>
        <v>122º 25' 2,78" W</v>
      </c>
      <c r="AO1447" s="43" t="str">
        <f t="shared" si="943"/>
        <v>10 S 551306 4180524</v>
      </c>
    </row>
    <row r="1448" spans="5:41" x14ac:dyDescent="0.25">
      <c r="E1448" s="53">
        <v>37.769334999999998</v>
      </c>
      <c r="F1448" s="53">
        <v>-122.4136</v>
      </c>
      <c r="G1448" s="52">
        <f t="shared" si="946"/>
        <v>-2.1365203692193306</v>
      </c>
      <c r="H1448" s="52">
        <f t="shared" si="947"/>
        <v>0.65919925203873242</v>
      </c>
      <c r="I1448" s="52">
        <f t="shared" si="948"/>
        <v>10</v>
      </c>
      <c r="J1448" s="52">
        <f t="shared" si="949"/>
        <v>-123</v>
      </c>
      <c r="K1448" s="52">
        <f t="shared" si="950"/>
        <v>1.0234610733694804E-2</v>
      </c>
      <c r="L1448" s="52">
        <f t="shared" si="951"/>
        <v>8.0901438442195339E-3</v>
      </c>
      <c r="M1448" s="52">
        <f t="shared" si="952"/>
        <v>8.0903203522753233E-3</v>
      </c>
      <c r="N1448" s="52">
        <f t="shared" si="953"/>
        <v>2.5357730342179252E-5</v>
      </c>
      <c r="O1448" s="52">
        <f t="shared" si="929"/>
        <v>6383606.3844013484</v>
      </c>
      <c r="P1448" s="52">
        <f t="shared" si="930"/>
        <v>1.3782052559589223E-7</v>
      </c>
      <c r="Q1448" s="52">
        <f t="shared" si="954"/>
        <v>0.96831640603952451</v>
      </c>
      <c r="R1448" s="52">
        <f t="shared" si="955"/>
        <v>0.60506534910075616</v>
      </c>
      <c r="S1448" s="52">
        <f t="shared" si="956"/>
        <v>1.1433574550584946</v>
      </c>
      <c r="T1448" s="52">
        <f t="shared" si="957"/>
        <v>1.0087844285690599</v>
      </c>
      <c r="U1448" s="52">
        <f t="shared" si="958"/>
        <v>1.8073350837388908</v>
      </c>
      <c r="V1448" s="52">
        <f t="shared" si="945"/>
        <v>5.0546225567071803E-3</v>
      </c>
      <c r="W1448" s="52">
        <f t="shared" si="959"/>
        <v>4.2582015317955055E-5</v>
      </c>
      <c r="X1448" s="52">
        <f t="shared" si="960"/>
        <v>1.6740578955036711E-7</v>
      </c>
      <c r="Y1448" s="52">
        <f t="shared" si="931"/>
        <v>4180222.7485009511</v>
      </c>
      <c r="Z1448" s="38" t="str">
        <f t="shared" si="961"/>
        <v>S</v>
      </c>
      <c r="AA1448" s="38" t="str">
        <f t="shared" si="962"/>
        <v>S</v>
      </c>
      <c r="AB1448" s="38" t="str">
        <f t="shared" si="963"/>
        <v>U</v>
      </c>
      <c r="AC1448" s="50">
        <f t="shared" si="944"/>
        <v>551645.42302523658</v>
      </c>
      <c r="AD1448" s="50">
        <f t="shared" si="932"/>
        <v>4180384.622292567</v>
      </c>
      <c r="AE1448" s="51">
        <f t="shared" si="933"/>
        <v>10</v>
      </c>
      <c r="AF1448" s="51" t="str">
        <f t="shared" si="934"/>
        <v>S</v>
      </c>
      <c r="AG1448" s="40">
        <f t="shared" si="935"/>
        <v>-122</v>
      </c>
      <c r="AH1448" s="41">
        <f t="shared" si="936"/>
        <v>-24</v>
      </c>
      <c r="AI1448" s="42">
        <f t="shared" si="937"/>
        <v>-48.96</v>
      </c>
      <c r="AJ1448" s="40">
        <f t="shared" si="938"/>
        <v>37</v>
      </c>
      <c r="AK1448" s="41">
        <f t="shared" si="939"/>
        <v>46</v>
      </c>
      <c r="AL1448" s="42">
        <f t="shared" si="940"/>
        <v>9.6059999999999999</v>
      </c>
      <c r="AM1448" s="43" t="str">
        <f t="shared" si="941"/>
        <v>-37º -46' -9,606" S</v>
      </c>
      <c r="AN1448" s="43" t="str">
        <f t="shared" si="942"/>
        <v>122º 24' 48,96" W</v>
      </c>
      <c r="AO1448" s="43" t="str">
        <f t="shared" si="943"/>
        <v>10 S 551645 4180385</v>
      </c>
    </row>
    <row r="1449" spans="5:41" x14ac:dyDescent="0.25">
      <c r="E1449" s="53">
        <v>37.769773999999998</v>
      </c>
      <c r="F1449" s="53">
        <v>-122.42040299999999</v>
      </c>
      <c r="G1449" s="52">
        <f t="shared" si="946"/>
        <v>-2.1366391039683434</v>
      </c>
      <c r="H1449" s="52">
        <f t="shared" si="947"/>
        <v>0.65920691403414877</v>
      </c>
      <c r="I1449" s="52">
        <f t="shared" si="948"/>
        <v>10</v>
      </c>
      <c r="J1449" s="52">
        <f t="shared" si="949"/>
        <v>-123</v>
      </c>
      <c r="K1449" s="52">
        <f t="shared" si="950"/>
        <v>1.0115875984681999E-2</v>
      </c>
      <c r="L1449" s="52">
        <f t="shared" si="951"/>
        <v>7.9962434390065742E-3</v>
      </c>
      <c r="M1449" s="52">
        <f t="shared" si="952"/>
        <v>7.9964138719047853E-3</v>
      </c>
      <c r="N1449" s="52">
        <f t="shared" si="953"/>
        <v>2.4772862344146773E-5</v>
      </c>
      <c r="O1449" s="52">
        <f t="shared" si="929"/>
        <v>6383606.5433286577</v>
      </c>
      <c r="P1449" s="52">
        <f t="shared" si="930"/>
        <v>1.346380570066228E-7</v>
      </c>
      <c r="Q1449" s="52">
        <f t="shared" si="954"/>
        <v>0.9683202327328273</v>
      </c>
      <c r="R1449" s="52">
        <f t="shared" si="955"/>
        <v>0.60506055605042486</v>
      </c>
      <c r="S1449" s="52">
        <f t="shared" si="956"/>
        <v>1.1433670304005625</v>
      </c>
      <c r="T1449" s="52">
        <f t="shared" si="957"/>
        <v>1.0087904118130282</v>
      </c>
      <c r="U1449" s="52">
        <f t="shared" si="958"/>
        <v>1.8073425611131988</v>
      </c>
      <c r="V1449" s="52">
        <f t="shared" si="945"/>
        <v>5.0546225567071803E-3</v>
      </c>
      <c r="W1449" s="52">
        <f t="shared" si="959"/>
        <v>4.2582015317955055E-5</v>
      </c>
      <c r="X1449" s="52">
        <f t="shared" si="960"/>
        <v>1.6740578955036711E-7</v>
      </c>
      <c r="Y1449" s="52">
        <f t="shared" si="931"/>
        <v>4180271.4545515617</v>
      </c>
      <c r="Z1449" s="38" t="str">
        <f t="shared" si="961"/>
        <v>S</v>
      </c>
      <c r="AA1449" s="38" t="str">
        <f t="shared" si="962"/>
        <v>S</v>
      </c>
      <c r="AB1449" s="38" t="str">
        <f t="shared" si="963"/>
        <v>U</v>
      </c>
      <c r="AC1449" s="50">
        <f t="shared" si="944"/>
        <v>551045.96220676508</v>
      </c>
      <c r="AD1449" s="50">
        <f t="shared" si="932"/>
        <v>4180429.5947790104</v>
      </c>
      <c r="AE1449" s="51">
        <f t="shared" si="933"/>
        <v>10</v>
      </c>
      <c r="AF1449" s="51" t="str">
        <f t="shared" si="934"/>
        <v>S</v>
      </c>
      <c r="AG1449" s="40">
        <f t="shared" si="935"/>
        <v>-122</v>
      </c>
      <c r="AH1449" s="41">
        <f t="shared" si="936"/>
        <v>-25</v>
      </c>
      <c r="AI1449" s="42">
        <f t="shared" si="937"/>
        <v>-13.451000000000001</v>
      </c>
      <c r="AJ1449" s="40">
        <f t="shared" si="938"/>
        <v>37</v>
      </c>
      <c r="AK1449" s="41">
        <f t="shared" si="939"/>
        <v>46</v>
      </c>
      <c r="AL1449" s="42">
        <f t="shared" si="940"/>
        <v>11.186</v>
      </c>
      <c r="AM1449" s="43" t="str">
        <f t="shared" si="941"/>
        <v>-37º -46' -11,186" S</v>
      </c>
      <c r="AN1449" s="43" t="str">
        <f t="shared" si="942"/>
        <v>122º 25' 13,451" W</v>
      </c>
      <c r="AO1449" s="43" t="str">
        <f t="shared" si="943"/>
        <v>10 S 551046 4180430</v>
      </c>
    </row>
    <row r="1450" spans="5:41" x14ac:dyDescent="0.25">
      <c r="E1450" s="53">
        <v>37.758133999999998</v>
      </c>
      <c r="F1450" s="53">
        <v>-122.438968</v>
      </c>
      <c r="G1450" s="52">
        <f t="shared" si="946"/>
        <v>-2.1369631243439766</v>
      </c>
      <c r="H1450" s="52">
        <f t="shared" si="947"/>
        <v>0.6590037577092166</v>
      </c>
      <c r="I1450" s="52">
        <f t="shared" si="948"/>
        <v>10</v>
      </c>
      <c r="J1450" s="52">
        <f t="shared" si="949"/>
        <v>-123</v>
      </c>
      <c r="K1450" s="52">
        <f t="shared" si="950"/>
        <v>9.7918556090488273E-3</v>
      </c>
      <c r="L1450" s="52">
        <f t="shared" si="951"/>
        <v>7.7413433068433722E-3</v>
      </c>
      <c r="M1450" s="52">
        <f t="shared" si="952"/>
        <v>7.7414979545003407E-3</v>
      </c>
      <c r="N1450" s="52">
        <f t="shared" si="953"/>
        <v>2.3208817654385427E-5</v>
      </c>
      <c r="O1450" s="52">
        <f t="shared" ref="O1450:O1513" si="964">($C$19/(1+$C$18*(COS(H1450))^2)^(1/2))*0.9996</f>
        <v>6383602.3296183422</v>
      </c>
      <c r="P1450" s="52">
        <f t="shared" ref="P1450:P1513" si="965">($C$18/2)*M1450^2*(COS(H1450))^2</f>
        <v>1.2623041579357652E-7</v>
      </c>
      <c r="Q1450" s="52">
        <f t="shared" si="954"/>
        <v>0.96821869178818609</v>
      </c>
      <c r="R1450" s="52">
        <f t="shared" si="955"/>
        <v>0.60518756596268242</v>
      </c>
      <c r="S1450" s="52">
        <f t="shared" si="956"/>
        <v>1.1431131036033095</v>
      </c>
      <c r="T1450" s="52">
        <f t="shared" si="957"/>
        <v>1.0086317191931529</v>
      </c>
      <c r="U1450" s="52">
        <f t="shared" si="958"/>
        <v>1.8071442098711614</v>
      </c>
      <c r="V1450" s="52">
        <f t="shared" si="945"/>
        <v>5.0546225567071803E-3</v>
      </c>
      <c r="W1450" s="52">
        <f t="shared" si="959"/>
        <v>4.2582015317955055E-5</v>
      </c>
      <c r="X1450" s="52">
        <f t="shared" si="960"/>
        <v>1.6740578955036711E-7</v>
      </c>
      <c r="Y1450" s="52">
        <f t="shared" ref="Y1450:Y1513" si="966">0.9996*$C$19*(H1450-(V1450*S1450)+(W1450*T1450)-(X1450*U1450))</f>
        <v>4178980.0242806366</v>
      </c>
      <c r="Z1450" s="38" t="str">
        <f t="shared" si="961"/>
        <v>S</v>
      </c>
      <c r="AA1450" s="38" t="str">
        <f t="shared" si="962"/>
        <v>S</v>
      </c>
      <c r="AB1450" s="38" t="str">
        <f t="shared" si="963"/>
        <v>U</v>
      </c>
      <c r="AC1450" s="50">
        <f t="shared" si="944"/>
        <v>549418.64645646268</v>
      </c>
      <c r="AD1450" s="50">
        <f t="shared" ref="AD1450:AD1513" si="967">IF($C$22="S",N1450*O1450*(1+P1450)+Y1450+10000000,N1450*O1450*(1+P1450)+Y1450)</f>
        <v>4179128.1801617844</v>
      </c>
      <c r="AE1450" s="51">
        <f t="shared" ref="AE1450:AE1513" si="968">I1450</f>
        <v>10</v>
      </c>
      <c r="AF1450" s="51" t="str">
        <f t="shared" ref="AF1450:AF1513" si="969">IF(E1450&lt;-16,Z1450,IF(E1450&lt;48,AA1450,IF(E1450&lt;84,AB1450,"MALO")))</f>
        <v>S</v>
      </c>
      <c r="AG1450" s="40">
        <f t="shared" ref="AG1450:AG1513" si="970">TRUNC(F1450,0)</f>
        <v>-122</v>
      </c>
      <c r="AH1450" s="41">
        <f t="shared" ref="AH1450:AH1513" si="971">TRUNC((F1450-AG1450)*60,0)</f>
        <v>-26</v>
      </c>
      <c r="AI1450" s="42">
        <f t="shared" ref="AI1450:AI1513" si="972">ROUND((((F1450-AG1450)*60)-AH1450)*60,3)</f>
        <v>-20.285</v>
      </c>
      <c r="AJ1450" s="40">
        <f t="shared" ref="AJ1450:AJ1513" si="973">TRUNC(E1450,0)</f>
        <v>37</v>
      </c>
      <c r="AK1450" s="41">
        <f t="shared" ref="AK1450:AK1513" si="974">TRUNC((E1450-AJ1450)*60,0)</f>
        <v>45</v>
      </c>
      <c r="AL1450" s="42">
        <f t="shared" ref="AL1450:AL1513" si="975">ROUND((((E1450-AJ1450)*60)-AK1450)*60,3)</f>
        <v>29.282</v>
      </c>
      <c r="AM1450" s="43" t="str">
        <f t="shared" ref="AM1450:AM1513" si="976">CONCATENATE(-AJ1450,"º ",-AK1450,"' ",-AL1450,""" S")</f>
        <v>-37º -45' -29,282" S</v>
      </c>
      <c r="AN1450" s="43" t="str">
        <f t="shared" ref="AN1450:AN1513" si="977">CONCATENATE(-AG1450,"º ",-AH1450,"' ",-AI1450,""" W")</f>
        <v>122º 26' 20,285" W</v>
      </c>
      <c r="AO1450" s="43" t="str">
        <f t="shared" ref="AO1450:AO1513" si="978">CONCATENATE(AE1450," ",AF1450," ",ROUND(AC1450,0)," ",ROUND(AD1450,0))</f>
        <v>10 S 549419 4179128</v>
      </c>
    </row>
    <row r="1451" spans="5:41" x14ac:dyDescent="0.25">
      <c r="E1451" s="53">
        <v>37.730697999999997</v>
      </c>
      <c r="F1451" s="53">
        <v>-122.48504699999999</v>
      </c>
      <c r="G1451" s="52">
        <f t="shared" si="946"/>
        <v>-2.1377673546100029</v>
      </c>
      <c r="H1451" s="52">
        <f t="shared" si="947"/>
        <v>0.65852490917563944</v>
      </c>
      <c r="I1451" s="52">
        <f t="shared" si="948"/>
        <v>10</v>
      </c>
      <c r="J1451" s="52">
        <f t="shared" si="949"/>
        <v>-123</v>
      </c>
      <c r="K1451" s="52">
        <f t="shared" si="950"/>
        <v>8.9876253430225539E-3</v>
      </c>
      <c r="L1451" s="52">
        <f t="shared" si="951"/>
        <v>7.1081792111498494E-3</v>
      </c>
      <c r="M1451" s="52">
        <f t="shared" si="952"/>
        <v>7.1082989312350768E-3</v>
      </c>
      <c r="N1451" s="52">
        <f t="shared" si="953"/>
        <v>1.9548065642749357E-5</v>
      </c>
      <c r="O1451" s="52">
        <f t="shared" si="964"/>
        <v>6383592.3994987635</v>
      </c>
      <c r="P1451" s="52">
        <f t="shared" si="965"/>
        <v>1.065043507747448E-7</v>
      </c>
      <c r="Q1451" s="52">
        <f t="shared" si="954"/>
        <v>0.96797872287957154</v>
      </c>
      <c r="R1451" s="52">
        <f t="shared" si="955"/>
        <v>0.60548630127600178</v>
      </c>
      <c r="S1451" s="52">
        <f t="shared" si="956"/>
        <v>1.1425142706154252</v>
      </c>
      <c r="T1451" s="52">
        <f t="shared" si="957"/>
        <v>1.0082572782805692</v>
      </c>
      <c r="U1451" s="52">
        <f t="shared" si="958"/>
        <v>1.8066759457431825</v>
      </c>
      <c r="V1451" s="52">
        <f t="shared" si="945"/>
        <v>5.0546225567071803E-3</v>
      </c>
      <c r="W1451" s="52">
        <f t="shared" si="959"/>
        <v>4.2582015317955055E-5</v>
      </c>
      <c r="X1451" s="52">
        <f t="shared" si="960"/>
        <v>1.6740578955036711E-7</v>
      </c>
      <c r="Y1451" s="52">
        <f t="shared" si="966"/>
        <v>4175936.0755560575</v>
      </c>
      <c r="Z1451" s="38" t="str">
        <f t="shared" si="961"/>
        <v>S</v>
      </c>
      <c r="AA1451" s="38" t="str">
        <f t="shared" si="962"/>
        <v>S</v>
      </c>
      <c r="AB1451" s="38" t="str">
        <f t="shared" si="963"/>
        <v>U</v>
      </c>
      <c r="AC1451" s="50">
        <f t="shared" si="944"/>
        <v>545376.48464172834</v>
      </c>
      <c r="AD1451" s="50">
        <f t="shared" si="967"/>
        <v>4176060.8624526099</v>
      </c>
      <c r="AE1451" s="51">
        <f t="shared" si="968"/>
        <v>10</v>
      </c>
      <c r="AF1451" s="51" t="str">
        <f t="shared" si="969"/>
        <v>S</v>
      </c>
      <c r="AG1451" s="40">
        <f t="shared" si="970"/>
        <v>-122</v>
      </c>
      <c r="AH1451" s="41">
        <f t="shared" si="971"/>
        <v>-29</v>
      </c>
      <c r="AI1451" s="42">
        <f t="shared" si="972"/>
        <v>-6.1689999999999996</v>
      </c>
      <c r="AJ1451" s="40">
        <f t="shared" si="973"/>
        <v>37</v>
      </c>
      <c r="AK1451" s="41">
        <f t="shared" si="974"/>
        <v>43</v>
      </c>
      <c r="AL1451" s="42">
        <f t="shared" si="975"/>
        <v>50.512999999999998</v>
      </c>
      <c r="AM1451" s="43" t="str">
        <f t="shared" si="976"/>
        <v>-37º -43' -50,513" S</v>
      </c>
      <c r="AN1451" s="43" t="str">
        <f t="shared" si="977"/>
        <v>122º 29' 6,169" W</v>
      </c>
      <c r="AO1451" s="43" t="str">
        <f t="shared" si="978"/>
        <v>10 S 545376 4176061</v>
      </c>
    </row>
    <row r="1452" spans="5:41" x14ac:dyDescent="0.25">
      <c r="E1452" s="53">
        <v>37.655524</v>
      </c>
      <c r="F1452" s="53">
        <v>-122.404403</v>
      </c>
      <c r="G1452" s="52">
        <f t="shared" si="946"/>
        <v>-2.1363598512880246</v>
      </c>
      <c r="H1452" s="52">
        <f t="shared" si="947"/>
        <v>0.65721287536374517</v>
      </c>
      <c r="I1452" s="52">
        <f t="shared" si="948"/>
        <v>10</v>
      </c>
      <c r="J1452" s="52">
        <f t="shared" si="949"/>
        <v>-123</v>
      </c>
      <c r="K1452" s="52">
        <f t="shared" si="950"/>
        <v>1.0395128665000808E-2</v>
      </c>
      <c r="L1452" s="52">
        <f t="shared" si="951"/>
        <v>8.2296542954497075E-3</v>
      </c>
      <c r="M1452" s="52">
        <f t="shared" si="952"/>
        <v>8.2298400935076881E-3</v>
      </c>
      <c r="N1452" s="52">
        <f t="shared" si="953"/>
        <v>2.6132394971289941E-5</v>
      </c>
      <c r="O1452" s="52">
        <f t="shared" si="964"/>
        <v>6383565.2041021464</v>
      </c>
      <c r="P1452" s="52">
        <f t="shared" si="965"/>
        <v>1.4305378560995594E-7</v>
      </c>
      <c r="Q1452" s="52">
        <f t="shared" si="954"/>
        <v>0.96731666540929662</v>
      </c>
      <c r="R1452" s="52">
        <f t="shared" si="955"/>
        <v>0.60630026652894975</v>
      </c>
      <c r="S1452" s="52">
        <f t="shared" si="956"/>
        <v>1.1408712080683934</v>
      </c>
      <c r="T1452" s="52">
        <f t="shared" si="957"/>
        <v>1.0072284726835325</v>
      </c>
      <c r="U1452" s="52">
        <f t="shared" si="958"/>
        <v>1.805387569569036</v>
      </c>
      <c r="V1452" s="52">
        <f t="shared" si="945"/>
        <v>5.0546225567071803E-3</v>
      </c>
      <c r="W1452" s="52">
        <f t="shared" si="959"/>
        <v>4.2582015317955055E-5</v>
      </c>
      <c r="X1452" s="52">
        <f t="shared" si="960"/>
        <v>1.6740578955036711E-7</v>
      </c>
      <c r="Y1452" s="52">
        <f t="shared" si="966"/>
        <v>4167595.7998204059</v>
      </c>
      <c r="Z1452" s="38" t="str">
        <f t="shared" si="961"/>
        <v>S</v>
      </c>
      <c r="AA1452" s="38" t="str">
        <f t="shared" si="962"/>
        <v>S</v>
      </c>
      <c r="AB1452" s="38" t="str">
        <f t="shared" si="963"/>
        <v>U</v>
      </c>
      <c r="AC1452" s="50">
        <f t="shared" si="944"/>
        <v>552535.72336138505</v>
      </c>
      <c r="AD1452" s="50">
        <f t="shared" si="967"/>
        <v>4167762.6176915085</v>
      </c>
      <c r="AE1452" s="51">
        <f t="shared" si="968"/>
        <v>10</v>
      </c>
      <c r="AF1452" s="51" t="str">
        <f t="shared" si="969"/>
        <v>S</v>
      </c>
      <c r="AG1452" s="40">
        <f t="shared" si="970"/>
        <v>-122</v>
      </c>
      <c r="AH1452" s="41">
        <f t="shared" si="971"/>
        <v>-24</v>
      </c>
      <c r="AI1452" s="42">
        <f t="shared" si="972"/>
        <v>-15.851000000000001</v>
      </c>
      <c r="AJ1452" s="40">
        <f t="shared" si="973"/>
        <v>37</v>
      </c>
      <c r="AK1452" s="41">
        <f t="shared" si="974"/>
        <v>39</v>
      </c>
      <c r="AL1452" s="42">
        <f t="shared" si="975"/>
        <v>19.885999999999999</v>
      </c>
      <c r="AM1452" s="43" t="str">
        <f t="shared" si="976"/>
        <v>-37º -39' -19,886" S</v>
      </c>
      <c r="AN1452" s="43" t="str">
        <f t="shared" si="977"/>
        <v>122º 24' 15,851" W</v>
      </c>
      <c r="AO1452" s="43" t="str">
        <f t="shared" si="978"/>
        <v>10 S 552536 4167763</v>
      </c>
    </row>
    <row r="1453" spans="5:41" x14ac:dyDescent="0.25">
      <c r="E1453" s="53">
        <v>37.652971999999998</v>
      </c>
      <c r="F1453" s="53">
        <v>-122.405126</v>
      </c>
      <c r="G1453" s="52">
        <f t="shared" si="946"/>
        <v>-2.1363724700185163</v>
      </c>
      <c r="H1453" s="52">
        <f t="shared" si="947"/>
        <v>0.65716833456123436</v>
      </c>
      <c r="I1453" s="52">
        <f t="shared" si="948"/>
        <v>10</v>
      </c>
      <c r="J1453" s="52">
        <f t="shared" si="949"/>
        <v>-123</v>
      </c>
      <c r="K1453" s="52">
        <f t="shared" si="950"/>
        <v>1.0382509934509176E-2</v>
      </c>
      <c r="L1453" s="52">
        <f t="shared" si="951"/>
        <v>8.2199471114151931E-3</v>
      </c>
      <c r="M1453" s="52">
        <f t="shared" si="952"/>
        <v>8.2201322527634072E-3</v>
      </c>
      <c r="N1453" s="52">
        <f t="shared" si="953"/>
        <v>2.6068378457311248E-5</v>
      </c>
      <c r="O1453" s="52">
        <f t="shared" si="964"/>
        <v>6383564.2812085748</v>
      </c>
      <c r="P1453" s="52">
        <f t="shared" si="965"/>
        <v>1.427263050765141E-7</v>
      </c>
      <c r="Q1453" s="52">
        <f t="shared" si="954"/>
        <v>0.96729407302149484</v>
      </c>
      <c r="R1453" s="52">
        <f t="shared" si="955"/>
        <v>0.60632778138009313</v>
      </c>
      <c r="S1453" s="52">
        <f t="shared" si="956"/>
        <v>1.1408153710719817</v>
      </c>
      <c r="T1453" s="52">
        <f t="shared" si="957"/>
        <v>1.0071934736490096</v>
      </c>
      <c r="U1453" s="52">
        <f t="shared" si="958"/>
        <v>1.8053436942714109</v>
      </c>
      <c r="V1453" s="52">
        <f t="shared" si="945"/>
        <v>5.0546225567071803E-3</v>
      </c>
      <c r="W1453" s="52">
        <f t="shared" si="959"/>
        <v>4.2582015317955055E-5</v>
      </c>
      <c r="X1453" s="52">
        <f t="shared" si="960"/>
        <v>1.6740578955036711E-7</v>
      </c>
      <c r="Y1453" s="52">
        <f t="shared" si="966"/>
        <v>4167312.666781541</v>
      </c>
      <c r="Z1453" s="38" t="str">
        <f t="shared" si="961"/>
        <v>S</v>
      </c>
      <c r="AA1453" s="38" t="str">
        <f t="shared" si="962"/>
        <v>S</v>
      </c>
      <c r="AB1453" s="38" t="str">
        <f t="shared" si="963"/>
        <v>U</v>
      </c>
      <c r="AC1453" s="50">
        <f t="shared" si="944"/>
        <v>552473.74513201218</v>
      </c>
      <c r="AD1453" s="50">
        <f t="shared" si="967"/>
        <v>4167479.0759748812</v>
      </c>
      <c r="AE1453" s="51">
        <f t="shared" si="968"/>
        <v>10</v>
      </c>
      <c r="AF1453" s="51" t="str">
        <f t="shared" si="969"/>
        <v>S</v>
      </c>
      <c r="AG1453" s="40">
        <f t="shared" si="970"/>
        <v>-122</v>
      </c>
      <c r="AH1453" s="41">
        <f t="shared" si="971"/>
        <v>-24</v>
      </c>
      <c r="AI1453" s="42">
        <f t="shared" si="972"/>
        <v>-18.454000000000001</v>
      </c>
      <c r="AJ1453" s="40">
        <f t="shared" si="973"/>
        <v>37</v>
      </c>
      <c r="AK1453" s="41">
        <f t="shared" si="974"/>
        <v>39</v>
      </c>
      <c r="AL1453" s="42">
        <f t="shared" si="975"/>
        <v>10.699</v>
      </c>
      <c r="AM1453" s="43" t="str">
        <f t="shared" si="976"/>
        <v>-37º -39' -10,699" S</v>
      </c>
      <c r="AN1453" s="43" t="str">
        <f t="shared" si="977"/>
        <v>122º 24' 18,454" W</v>
      </c>
      <c r="AO1453" s="43" t="str">
        <f t="shared" si="978"/>
        <v>10 S 552474 4167479</v>
      </c>
    </row>
    <row r="1454" spans="5:41" x14ac:dyDescent="0.25">
      <c r="E1454" s="53">
        <v>37.654228000000003</v>
      </c>
      <c r="F1454" s="53">
        <v>-122.405243</v>
      </c>
      <c r="G1454" s="52">
        <f t="shared" si="946"/>
        <v>-2.1363745120537416</v>
      </c>
      <c r="H1454" s="52">
        <f t="shared" si="947"/>
        <v>0.65719025589663949</v>
      </c>
      <c r="I1454" s="52">
        <f t="shared" si="948"/>
        <v>10</v>
      </c>
      <c r="J1454" s="52">
        <f t="shared" si="949"/>
        <v>-123</v>
      </c>
      <c r="K1454" s="52">
        <f t="shared" si="950"/>
        <v>1.0380467899283818E-2</v>
      </c>
      <c r="L1454" s="52">
        <f t="shared" si="951"/>
        <v>8.2181914608785052E-3</v>
      </c>
      <c r="M1454" s="52">
        <f t="shared" si="952"/>
        <v>8.2183764836190592E-3</v>
      </c>
      <c r="N1454" s="52">
        <f t="shared" si="953"/>
        <v>2.6058424474784125E-5</v>
      </c>
      <c r="O1454" s="52">
        <f t="shared" si="964"/>
        <v>6383564.7354199085</v>
      </c>
      <c r="P1454" s="52">
        <f t="shared" si="965"/>
        <v>1.4266051457126167E-7</v>
      </c>
      <c r="Q1454" s="52">
        <f t="shared" si="954"/>
        <v>0.96730519311833973</v>
      </c>
      <c r="R1454" s="52">
        <f t="shared" si="955"/>
        <v>0.60631424055436078</v>
      </c>
      <c r="S1454" s="52">
        <f t="shared" si="956"/>
        <v>1.1408428524558094</v>
      </c>
      <c r="T1454" s="52">
        <f t="shared" si="957"/>
        <v>1.0072106994804473</v>
      </c>
      <c r="U1454" s="52">
        <f t="shared" si="958"/>
        <v>1.80536528920059</v>
      </c>
      <c r="V1454" s="52">
        <f t="shared" si="945"/>
        <v>5.0546225567071803E-3</v>
      </c>
      <c r="W1454" s="52">
        <f t="shared" si="959"/>
        <v>4.2582015317955055E-5</v>
      </c>
      <c r="X1454" s="52">
        <f t="shared" si="960"/>
        <v>1.6740578955036711E-7</v>
      </c>
      <c r="Y1454" s="52">
        <f t="shared" si="966"/>
        <v>4167452.0143746645</v>
      </c>
      <c r="Z1454" s="38" t="str">
        <f t="shared" si="961"/>
        <v>S</v>
      </c>
      <c r="AA1454" s="38" t="str">
        <f t="shared" si="962"/>
        <v>S</v>
      </c>
      <c r="AB1454" s="38" t="str">
        <f t="shared" si="963"/>
        <v>U</v>
      </c>
      <c r="AC1454" s="50">
        <f t="shared" si="944"/>
        <v>552462.54079801252</v>
      </c>
      <c r="AD1454" s="50">
        <f t="shared" si="967"/>
        <v>4167618.3600379331</v>
      </c>
      <c r="AE1454" s="51">
        <f t="shared" si="968"/>
        <v>10</v>
      </c>
      <c r="AF1454" s="51" t="str">
        <f t="shared" si="969"/>
        <v>S</v>
      </c>
      <c r="AG1454" s="40">
        <f t="shared" si="970"/>
        <v>-122</v>
      </c>
      <c r="AH1454" s="41">
        <f t="shared" si="971"/>
        <v>-24</v>
      </c>
      <c r="AI1454" s="42">
        <f t="shared" si="972"/>
        <v>-18.875</v>
      </c>
      <c r="AJ1454" s="40">
        <f t="shared" si="973"/>
        <v>37</v>
      </c>
      <c r="AK1454" s="41">
        <f t="shared" si="974"/>
        <v>39</v>
      </c>
      <c r="AL1454" s="42">
        <f t="shared" si="975"/>
        <v>15.221</v>
      </c>
      <c r="AM1454" s="43" t="str">
        <f t="shared" si="976"/>
        <v>-37º -39' -15,221" S</v>
      </c>
      <c r="AN1454" s="43" t="str">
        <f t="shared" si="977"/>
        <v>122º 24' 18,875" W</v>
      </c>
      <c r="AO1454" s="43" t="str">
        <f t="shared" si="978"/>
        <v>10 S 552463 4167618</v>
      </c>
    </row>
    <row r="1455" spans="5:41" x14ac:dyDescent="0.25">
      <c r="E1455" s="53">
        <v>37.662593000000001</v>
      </c>
      <c r="F1455" s="53">
        <v>-122.40201399999999</v>
      </c>
      <c r="G1455" s="52">
        <f t="shared" si="946"/>
        <v>-2.1363181553721944</v>
      </c>
      <c r="H1455" s="52">
        <f t="shared" si="947"/>
        <v>0.65733625268856877</v>
      </c>
      <c r="I1455" s="52">
        <f t="shared" si="948"/>
        <v>10</v>
      </c>
      <c r="J1455" s="52">
        <f t="shared" si="949"/>
        <v>-123</v>
      </c>
      <c r="K1455" s="52">
        <f t="shared" si="950"/>
        <v>1.0436824580831061E-2</v>
      </c>
      <c r="L1455" s="52">
        <f t="shared" si="951"/>
        <v>8.2618763766962571E-3</v>
      </c>
      <c r="M1455" s="52">
        <f t="shared" si="952"/>
        <v>8.2620643657704742E-3</v>
      </c>
      <c r="N1455" s="52">
        <f t="shared" si="953"/>
        <v>2.6344163016167599E-5</v>
      </c>
      <c r="O1455" s="52">
        <f t="shared" si="964"/>
        <v>6383567.7606174741</v>
      </c>
      <c r="P1455" s="52">
        <f t="shared" si="965"/>
        <v>1.4414879143635698E-7</v>
      </c>
      <c r="Q1455" s="52">
        <f t="shared" si="954"/>
        <v>0.96737920588848447</v>
      </c>
      <c r="R1455" s="52">
        <f t="shared" si="955"/>
        <v>0.60622401045942231</v>
      </c>
      <c r="S1455" s="52">
        <f t="shared" si="956"/>
        <v>1.141025855632811</v>
      </c>
      <c r="T1455" s="52">
        <f t="shared" si="957"/>
        <v>1.007325394339464</v>
      </c>
      <c r="U1455" s="52">
        <f t="shared" si="958"/>
        <v>1.8055090562209888</v>
      </c>
      <c r="V1455" s="52">
        <f t="shared" si="945"/>
        <v>5.0546225567071803E-3</v>
      </c>
      <c r="W1455" s="52">
        <f t="shared" si="959"/>
        <v>4.2582015317955055E-5</v>
      </c>
      <c r="X1455" s="52">
        <f t="shared" si="960"/>
        <v>1.6740578955036711E-7</v>
      </c>
      <c r="Y1455" s="52">
        <f t="shared" si="966"/>
        <v>4168380.0745414468</v>
      </c>
      <c r="Z1455" s="38" t="str">
        <f t="shared" si="961"/>
        <v>S</v>
      </c>
      <c r="AA1455" s="38" t="str">
        <f t="shared" si="962"/>
        <v>S</v>
      </c>
      <c r="AB1455" s="38" t="str">
        <f t="shared" si="963"/>
        <v>U</v>
      </c>
      <c r="AC1455" s="50">
        <f t="shared" si="944"/>
        <v>552741.45025568421</v>
      </c>
      <c r="AD1455" s="50">
        <f t="shared" si="967"/>
        <v>4168548.2443153989</v>
      </c>
      <c r="AE1455" s="51">
        <f t="shared" si="968"/>
        <v>10</v>
      </c>
      <c r="AF1455" s="51" t="str">
        <f t="shared" si="969"/>
        <v>S</v>
      </c>
      <c r="AG1455" s="40">
        <f t="shared" si="970"/>
        <v>-122</v>
      </c>
      <c r="AH1455" s="41">
        <f t="shared" si="971"/>
        <v>-24</v>
      </c>
      <c r="AI1455" s="42">
        <f t="shared" si="972"/>
        <v>-7.25</v>
      </c>
      <c r="AJ1455" s="40">
        <f t="shared" si="973"/>
        <v>37</v>
      </c>
      <c r="AK1455" s="41">
        <f t="shared" si="974"/>
        <v>39</v>
      </c>
      <c r="AL1455" s="42">
        <f t="shared" si="975"/>
        <v>45.335000000000001</v>
      </c>
      <c r="AM1455" s="43" t="str">
        <f t="shared" si="976"/>
        <v>-37º -39' -45,335" S</v>
      </c>
      <c r="AN1455" s="43" t="str">
        <f t="shared" si="977"/>
        <v>122º 24' 7,25" W</v>
      </c>
      <c r="AO1455" s="43" t="str">
        <f t="shared" si="978"/>
        <v>10 S 552741 4168548</v>
      </c>
    </row>
    <row r="1456" spans="5:41" x14ac:dyDescent="0.25">
      <c r="E1456" s="53">
        <v>37.650353000000003</v>
      </c>
      <c r="F1456" s="53">
        <v>-122.408596</v>
      </c>
      <c r="G1456" s="52">
        <f t="shared" si="946"/>
        <v>-2.136433032943561</v>
      </c>
      <c r="H1456" s="52">
        <f t="shared" si="947"/>
        <v>0.65712262438812463</v>
      </c>
      <c r="I1456" s="52">
        <f t="shared" si="948"/>
        <v>10</v>
      </c>
      <c r="J1456" s="52">
        <f t="shared" si="949"/>
        <v>-123</v>
      </c>
      <c r="K1456" s="52">
        <f t="shared" si="950"/>
        <v>1.0321947009464427E-2</v>
      </c>
      <c r="L1456" s="52">
        <f t="shared" si="951"/>
        <v>8.1722886958422152E-3</v>
      </c>
      <c r="M1456" s="52">
        <f t="shared" si="952"/>
        <v>8.1724706354479731E-3</v>
      </c>
      <c r="N1456" s="52">
        <f t="shared" si="953"/>
        <v>2.5764517830206835E-5</v>
      </c>
      <c r="O1456" s="52">
        <f t="shared" si="964"/>
        <v>6383563.3341082614</v>
      </c>
      <c r="P1456" s="52">
        <f t="shared" si="965"/>
        <v>1.4108595537455891E-7</v>
      </c>
      <c r="Q1456" s="52">
        <f t="shared" si="954"/>
        <v>0.96727087951406054</v>
      </c>
      <c r="R1456" s="52">
        <f t="shared" si="955"/>
        <v>0.60635601056457755</v>
      </c>
      <c r="S1456" s="52">
        <f t="shared" si="956"/>
        <v>1.1407580641451549</v>
      </c>
      <c r="T1456" s="52">
        <f t="shared" si="957"/>
        <v>1.0071575507500106</v>
      </c>
      <c r="U1456" s="52">
        <f t="shared" si="958"/>
        <v>1.805298657667828</v>
      </c>
      <c r="V1456" s="52">
        <f t="shared" si="945"/>
        <v>5.0546225567071803E-3</v>
      </c>
      <c r="W1456" s="52">
        <f t="shared" si="959"/>
        <v>4.2582015317955055E-5</v>
      </c>
      <c r="X1456" s="52">
        <f t="shared" si="960"/>
        <v>1.6740578955036711E-7</v>
      </c>
      <c r="Y1456" s="52">
        <f t="shared" si="966"/>
        <v>4167022.100518628</v>
      </c>
      <c r="Z1456" s="38" t="str">
        <f t="shared" si="961"/>
        <v>S</v>
      </c>
      <c r="AA1456" s="38" t="str">
        <f t="shared" si="962"/>
        <v>S</v>
      </c>
      <c r="AB1456" s="38" t="str">
        <f t="shared" si="963"/>
        <v>U</v>
      </c>
      <c r="AC1456" s="50">
        <f t="shared" si="944"/>
        <v>552169.48635098268</v>
      </c>
      <c r="AD1456" s="50">
        <f t="shared" si="967"/>
        <v>4167186.569973174</v>
      </c>
      <c r="AE1456" s="51">
        <f t="shared" si="968"/>
        <v>10</v>
      </c>
      <c r="AF1456" s="51" t="str">
        <f t="shared" si="969"/>
        <v>S</v>
      </c>
      <c r="AG1456" s="40">
        <f t="shared" si="970"/>
        <v>-122</v>
      </c>
      <c r="AH1456" s="41">
        <f t="shared" si="971"/>
        <v>-24</v>
      </c>
      <c r="AI1456" s="42">
        <f t="shared" si="972"/>
        <v>-30.946000000000002</v>
      </c>
      <c r="AJ1456" s="40">
        <f t="shared" si="973"/>
        <v>37</v>
      </c>
      <c r="AK1456" s="41">
        <f t="shared" si="974"/>
        <v>39</v>
      </c>
      <c r="AL1456" s="42">
        <f t="shared" si="975"/>
        <v>1.2709999999999999</v>
      </c>
      <c r="AM1456" s="43" t="str">
        <f t="shared" si="976"/>
        <v>-37º -39' -1,271" S</v>
      </c>
      <c r="AN1456" s="43" t="str">
        <f t="shared" si="977"/>
        <v>122º 24' 30,946" W</v>
      </c>
      <c r="AO1456" s="43" t="str">
        <f t="shared" si="978"/>
        <v>10 S 552169 4167187</v>
      </c>
    </row>
    <row r="1457" spans="5:41" x14ac:dyDescent="0.25">
      <c r="E1457" s="53">
        <v>37.780965000000002</v>
      </c>
      <c r="F1457" s="53">
        <v>-122.39738699999999</v>
      </c>
      <c r="G1457" s="52">
        <f t="shared" si="946"/>
        <v>-2.1362373989877046</v>
      </c>
      <c r="H1457" s="52">
        <f t="shared" si="947"/>
        <v>0.65940223383073948</v>
      </c>
      <c r="I1457" s="52">
        <f t="shared" si="948"/>
        <v>10</v>
      </c>
      <c r="J1457" s="52">
        <f t="shared" si="949"/>
        <v>-123</v>
      </c>
      <c r="K1457" s="52">
        <f t="shared" si="950"/>
        <v>1.051758096532085E-2</v>
      </c>
      <c r="L1457" s="52">
        <f t="shared" si="951"/>
        <v>8.31250721463383E-3</v>
      </c>
      <c r="M1457" s="52">
        <f t="shared" si="952"/>
        <v>8.3126986811595145E-3</v>
      </c>
      <c r="N1457" s="52">
        <f t="shared" si="953"/>
        <v>2.6782151311355307E-5</v>
      </c>
      <c r="O1457" s="52">
        <f t="shared" si="964"/>
        <v>6383610.594924002</v>
      </c>
      <c r="P1457" s="52">
        <f t="shared" si="965"/>
        <v>1.4545541892871555E-7</v>
      </c>
      <c r="Q1457" s="52">
        <f t="shared" si="954"/>
        <v>0.96841770611987898</v>
      </c>
      <c r="R1457" s="52">
        <f t="shared" si="955"/>
        <v>0.60493829476002015</v>
      </c>
      <c r="S1457" s="52">
        <f t="shared" si="956"/>
        <v>1.143611086890679</v>
      </c>
      <c r="T1457" s="52">
        <f t="shared" si="957"/>
        <v>1.0089428888580143</v>
      </c>
      <c r="U1457" s="52">
        <f t="shared" si="958"/>
        <v>1.8075330846220321</v>
      </c>
      <c r="V1457" s="52">
        <f t="shared" si="945"/>
        <v>5.0546225567071803E-3</v>
      </c>
      <c r="W1457" s="52">
        <f t="shared" si="959"/>
        <v>4.2582015317955055E-5</v>
      </c>
      <c r="X1457" s="52">
        <f t="shared" si="960"/>
        <v>1.6740578955036711E-7</v>
      </c>
      <c r="Y1457" s="52">
        <f t="shared" si="966"/>
        <v>4181513.0717535214</v>
      </c>
      <c r="Z1457" s="38" t="str">
        <f t="shared" si="961"/>
        <v>S</v>
      </c>
      <c r="AA1457" s="38" t="str">
        <f t="shared" si="962"/>
        <v>S</v>
      </c>
      <c r="AB1457" s="38" t="str">
        <f t="shared" si="963"/>
        <v>U</v>
      </c>
      <c r="AC1457" s="50">
        <f t="shared" si="944"/>
        <v>553065.03394632612</v>
      </c>
      <c r="AD1457" s="50">
        <f t="shared" si="967"/>
        <v>4181684.0386032555</v>
      </c>
      <c r="AE1457" s="51">
        <f t="shared" si="968"/>
        <v>10</v>
      </c>
      <c r="AF1457" s="51" t="str">
        <f t="shared" si="969"/>
        <v>S</v>
      </c>
      <c r="AG1457" s="40">
        <f t="shared" si="970"/>
        <v>-122</v>
      </c>
      <c r="AH1457" s="41">
        <f t="shared" si="971"/>
        <v>-23</v>
      </c>
      <c r="AI1457" s="42">
        <f t="shared" si="972"/>
        <v>-50.593000000000004</v>
      </c>
      <c r="AJ1457" s="40">
        <f t="shared" si="973"/>
        <v>37</v>
      </c>
      <c r="AK1457" s="41">
        <f t="shared" si="974"/>
        <v>46</v>
      </c>
      <c r="AL1457" s="42">
        <f t="shared" si="975"/>
        <v>51.473999999999997</v>
      </c>
      <c r="AM1457" s="43" t="str">
        <f t="shared" si="976"/>
        <v>-37º -46' -51,474" S</v>
      </c>
      <c r="AN1457" s="43" t="str">
        <f t="shared" si="977"/>
        <v>122º 23' 50,593" W</v>
      </c>
      <c r="AO1457" s="43" t="str">
        <f t="shared" si="978"/>
        <v>10 S 553065 4181684</v>
      </c>
    </row>
    <row r="1458" spans="5:41" x14ac:dyDescent="0.25">
      <c r="E1458" s="53">
        <v>37.798454</v>
      </c>
      <c r="F1458" s="53">
        <v>-122.420823</v>
      </c>
      <c r="G1458" s="52">
        <f t="shared" si="946"/>
        <v>-2.1366464343512019</v>
      </c>
      <c r="H1458" s="52">
        <f t="shared" si="947"/>
        <v>0.65970747446362077</v>
      </c>
      <c r="I1458" s="52">
        <f t="shared" si="948"/>
        <v>10</v>
      </c>
      <c r="J1458" s="52">
        <f t="shared" si="949"/>
        <v>-123</v>
      </c>
      <c r="K1458" s="52">
        <f t="shared" si="950"/>
        <v>1.0108545601823504E-2</v>
      </c>
      <c r="L1458" s="52">
        <f t="shared" si="951"/>
        <v>7.9873491169832611E-3</v>
      </c>
      <c r="M1458" s="52">
        <f t="shared" si="952"/>
        <v>7.9875189817754065E-3</v>
      </c>
      <c r="N1458" s="52">
        <f t="shared" si="953"/>
        <v>2.4743344970046266E-5</v>
      </c>
      <c r="O1458" s="52">
        <f t="shared" si="964"/>
        <v>6383616.9274817444</v>
      </c>
      <c r="P1458" s="52">
        <f t="shared" si="965"/>
        <v>1.3423447123754004E-7</v>
      </c>
      <c r="Q1458" s="52">
        <f t="shared" si="954"/>
        <v>0.9685697390241248</v>
      </c>
      <c r="R1458" s="52">
        <f t="shared" si="955"/>
        <v>0.60474693253527345</v>
      </c>
      <c r="S1458" s="52">
        <f t="shared" si="956"/>
        <v>1.1439923439756832</v>
      </c>
      <c r="T1458" s="52">
        <f t="shared" si="957"/>
        <v>1.0091809911155807</v>
      </c>
      <c r="U1458" s="52">
        <f t="shared" si="958"/>
        <v>1.8078304833503269</v>
      </c>
      <c r="V1458" s="52">
        <f t="shared" si="945"/>
        <v>5.0546225567071803E-3</v>
      </c>
      <c r="W1458" s="52">
        <f t="shared" si="959"/>
        <v>4.2582015317955055E-5</v>
      </c>
      <c r="X1458" s="52">
        <f t="shared" si="960"/>
        <v>1.6740578955036711E-7</v>
      </c>
      <c r="Y1458" s="52">
        <f t="shared" si="966"/>
        <v>4183453.4431438455</v>
      </c>
      <c r="Z1458" s="38" t="str">
        <f t="shared" si="961"/>
        <v>S</v>
      </c>
      <c r="AA1458" s="38" t="str">
        <f t="shared" si="962"/>
        <v>S</v>
      </c>
      <c r="AB1458" s="38" t="str">
        <f t="shared" si="963"/>
        <v>U</v>
      </c>
      <c r="AC1458" s="50">
        <f t="shared" si="944"/>
        <v>550989.26366214873</v>
      </c>
      <c r="AD1458" s="50">
        <f t="shared" si="967"/>
        <v>4183611.3952008416</v>
      </c>
      <c r="AE1458" s="51">
        <f t="shared" si="968"/>
        <v>10</v>
      </c>
      <c r="AF1458" s="51" t="str">
        <f t="shared" si="969"/>
        <v>S</v>
      </c>
      <c r="AG1458" s="40">
        <f t="shared" si="970"/>
        <v>-122</v>
      </c>
      <c r="AH1458" s="41">
        <f t="shared" si="971"/>
        <v>-25</v>
      </c>
      <c r="AI1458" s="42">
        <f t="shared" si="972"/>
        <v>-14.962999999999999</v>
      </c>
      <c r="AJ1458" s="40">
        <f t="shared" si="973"/>
        <v>37</v>
      </c>
      <c r="AK1458" s="41">
        <f t="shared" si="974"/>
        <v>47</v>
      </c>
      <c r="AL1458" s="42">
        <f t="shared" si="975"/>
        <v>54.433999999999997</v>
      </c>
      <c r="AM1458" s="43" t="str">
        <f t="shared" si="976"/>
        <v>-37º -47' -54,434" S</v>
      </c>
      <c r="AN1458" s="43" t="str">
        <f t="shared" si="977"/>
        <v>122º 25' 14,963" W</v>
      </c>
      <c r="AO1458" s="43" t="str">
        <f t="shared" si="978"/>
        <v>10 S 550989 4183611</v>
      </c>
    </row>
    <row r="1459" spans="5:41" x14ac:dyDescent="0.25">
      <c r="E1459" s="53">
        <v>37.776417000000002</v>
      </c>
      <c r="F1459" s="53">
        <v>-122.421677</v>
      </c>
      <c r="G1459" s="52">
        <f t="shared" si="946"/>
        <v>-2.1366613394630138</v>
      </c>
      <c r="H1459" s="52">
        <f t="shared" si="947"/>
        <v>0.65932285625635878</v>
      </c>
      <c r="I1459" s="52">
        <f t="shared" si="948"/>
        <v>10</v>
      </c>
      <c r="J1459" s="52">
        <f t="shared" si="949"/>
        <v>-123</v>
      </c>
      <c r="K1459" s="52">
        <f t="shared" si="950"/>
        <v>1.0093640490011602E-2</v>
      </c>
      <c r="L1459" s="52">
        <f t="shared" si="951"/>
        <v>7.9779508358536998E-3</v>
      </c>
      <c r="M1459" s="52">
        <f t="shared" si="952"/>
        <v>7.9781201017237163E-3</v>
      </c>
      <c r="N1459" s="52">
        <f t="shared" si="953"/>
        <v>2.4665548153390837E-5</v>
      </c>
      <c r="O1459" s="52">
        <f t="shared" si="964"/>
        <v>6383608.9483136442</v>
      </c>
      <c r="P1459" s="52">
        <f t="shared" si="965"/>
        <v>1.3399864523483342E-7</v>
      </c>
      <c r="Q1459" s="52">
        <f t="shared" si="954"/>
        <v>0.96837811095475157</v>
      </c>
      <c r="R1459" s="52">
        <f t="shared" si="955"/>
        <v>0.60498799931054692</v>
      </c>
      <c r="S1459" s="52">
        <f t="shared" si="956"/>
        <v>1.1435119117337345</v>
      </c>
      <c r="T1459" s="52">
        <f t="shared" si="957"/>
        <v>1.0088809336279376</v>
      </c>
      <c r="U1459" s="52">
        <f t="shared" si="958"/>
        <v>1.8074556771208601</v>
      </c>
      <c r="V1459" s="52">
        <f t="shared" si="945"/>
        <v>5.0546225567071803E-3</v>
      </c>
      <c r="W1459" s="52">
        <f t="shared" si="959"/>
        <v>4.2582015317955055E-5</v>
      </c>
      <c r="X1459" s="52">
        <f t="shared" si="960"/>
        <v>1.6740578955036711E-7</v>
      </c>
      <c r="Y1459" s="52">
        <f t="shared" si="966"/>
        <v>4181008.4807227179</v>
      </c>
      <c r="Z1459" s="38" t="str">
        <f t="shared" si="961"/>
        <v>S</v>
      </c>
      <c r="AA1459" s="38" t="str">
        <f t="shared" si="962"/>
        <v>S</v>
      </c>
      <c r="AB1459" s="38" t="str">
        <f t="shared" si="963"/>
        <v>U</v>
      </c>
      <c r="AC1459" s="50">
        <f t="shared" si="944"/>
        <v>550929.20114689902</v>
      </c>
      <c r="AD1459" s="50">
        <f t="shared" si="967"/>
        <v>4181165.9359577238</v>
      </c>
      <c r="AE1459" s="51">
        <f t="shared" si="968"/>
        <v>10</v>
      </c>
      <c r="AF1459" s="51" t="str">
        <f t="shared" si="969"/>
        <v>S</v>
      </c>
      <c r="AG1459" s="40">
        <f t="shared" si="970"/>
        <v>-122</v>
      </c>
      <c r="AH1459" s="41">
        <f t="shared" si="971"/>
        <v>-25</v>
      </c>
      <c r="AI1459" s="42">
        <f t="shared" si="972"/>
        <v>-18.036999999999999</v>
      </c>
      <c r="AJ1459" s="40">
        <f t="shared" si="973"/>
        <v>37</v>
      </c>
      <c r="AK1459" s="41">
        <f t="shared" si="974"/>
        <v>46</v>
      </c>
      <c r="AL1459" s="42">
        <f t="shared" si="975"/>
        <v>35.100999999999999</v>
      </c>
      <c r="AM1459" s="43" t="str">
        <f t="shared" si="976"/>
        <v>-37º -46' -35,101" S</v>
      </c>
      <c r="AN1459" s="43" t="str">
        <f t="shared" si="977"/>
        <v>122º 25' 18,037" W</v>
      </c>
      <c r="AO1459" s="43" t="str">
        <f t="shared" si="978"/>
        <v>10 S 550929 4181166</v>
      </c>
    </row>
    <row r="1460" spans="5:41" x14ac:dyDescent="0.25">
      <c r="E1460" s="53">
        <v>37.767617000000001</v>
      </c>
      <c r="F1460" s="53">
        <v>-122.41883</v>
      </c>
      <c r="G1460" s="52">
        <f t="shared" si="946"/>
        <v>-2.1366116499392098</v>
      </c>
      <c r="H1460" s="52">
        <f t="shared" si="947"/>
        <v>0.65916926728218328</v>
      </c>
      <c r="I1460" s="52">
        <f t="shared" si="948"/>
        <v>10</v>
      </c>
      <c r="J1460" s="52">
        <f t="shared" si="949"/>
        <v>-123</v>
      </c>
      <c r="K1460" s="52">
        <f t="shared" si="950"/>
        <v>1.0143330013815621E-2</v>
      </c>
      <c r="L1460" s="52">
        <f t="shared" si="951"/>
        <v>8.0181780160624369E-3</v>
      </c>
      <c r="M1460" s="52">
        <f t="shared" si="952"/>
        <v>8.0183498553963416E-3</v>
      </c>
      <c r="N1460" s="52">
        <f t="shared" si="953"/>
        <v>2.4907029188114826E-5</v>
      </c>
      <c r="O1460" s="52">
        <f t="shared" si="964"/>
        <v>6383605.7624550601</v>
      </c>
      <c r="P1460" s="52">
        <f t="shared" si="965"/>
        <v>1.353856537410384E-7</v>
      </c>
      <c r="Q1460" s="52">
        <f t="shared" si="954"/>
        <v>0.96830142832016197</v>
      </c>
      <c r="R1460" s="52">
        <f t="shared" si="955"/>
        <v>0.60508410422891112</v>
      </c>
      <c r="S1460" s="52">
        <f t="shared" si="956"/>
        <v>1.1433199814422643</v>
      </c>
      <c r="T1460" s="52">
        <f t="shared" si="957"/>
        <v>1.0087610121389261</v>
      </c>
      <c r="U1460" s="52">
        <f t="shared" si="958"/>
        <v>1.8073058189251112</v>
      </c>
      <c r="V1460" s="52">
        <f t="shared" si="945"/>
        <v>5.0546225567071803E-3</v>
      </c>
      <c r="W1460" s="52">
        <f t="shared" si="959"/>
        <v>4.2582015317955055E-5</v>
      </c>
      <c r="X1460" s="52">
        <f t="shared" si="960"/>
        <v>1.6740578955036711E-7</v>
      </c>
      <c r="Y1460" s="52">
        <f t="shared" si="966"/>
        <v>4180032.1403469727</v>
      </c>
      <c r="Z1460" s="38" t="str">
        <f t="shared" si="961"/>
        <v>S</v>
      </c>
      <c r="AA1460" s="38" t="str">
        <f t="shared" si="962"/>
        <v>S</v>
      </c>
      <c r="AB1460" s="38" t="str">
        <f t="shared" si="963"/>
        <v>U</v>
      </c>
      <c r="AC1460" s="50">
        <f t="shared" si="944"/>
        <v>551185.98665223806</v>
      </c>
      <c r="AD1460" s="50">
        <f t="shared" si="967"/>
        <v>4180191.1370235495</v>
      </c>
      <c r="AE1460" s="51">
        <f t="shared" si="968"/>
        <v>10</v>
      </c>
      <c r="AF1460" s="51" t="str">
        <f t="shared" si="969"/>
        <v>S</v>
      </c>
      <c r="AG1460" s="40">
        <f t="shared" si="970"/>
        <v>-122</v>
      </c>
      <c r="AH1460" s="41">
        <f t="shared" si="971"/>
        <v>-25</v>
      </c>
      <c r="AI1460" s="42">
        <f t="shared" si="972"/>
        <v>-7.7880000000000003</v>
      </c>
      <c r="AJ1460" s="40">
        <f t="shared" si="973"/>
        <v>37</v>
      </c>
      <c r="AK1460" s="41">
        <f t="shared" si="974"/>
        <v>46</v>
      </c>
      <c r="AL1460" s="42">
        <f t="shared" si="975"/>
        <v>3.4209999999999998</v>
      </c>
      <c r="AM1460" s="43" t="str">
        <f t="shared" si="976"/>
        <v>-37º -46' -3,421" S</v>
      </c>
      <c r="AN1460" s="43" t="str">
        <f t="shared" si="977"/>
        <v>122º 25' 7,788" W</v>
      </c>
      <c r="AO1460" s="43" t="str">
        <f t="shared" si="978"/>
        <v>10 S 551186 4180191</v>
      </c>
    </row>
    <row r="1461" spans="5:41" x14ac:dyDescent="0.25">
      <c r="E1461" s="53">
        <v>37.766182000000001</v>
      </c>
      <c r="F1461" s="53">
        <v>-122.425586</v>
      </c>
      <c r="G1461" s="52">
        <f t="shared" si="946"/>
        <v>-2.1367295643834745</v>
      </c>
      <c r="H1461" s="52">
        <f t="shared" si="947"/>
        <v>0.65914422180741705</v>
      </c>
      <c r="I1461" s="52">
        <f t="shared" si="948"/>
        <v>10</v>
      </c>
      <c r="J1461" s="52">
        <f t="shared" si="949"/>
        <v>-123</v>
      </c>
      <c r="K1461" s="52">
        <f t="shared" si="950"/>
        <v>1.0025415569550944E-2</v>
      </c>
      <c r="L1461" s="52">
        <f t="shared" si="951"/>
        <v>7.9251250131339365E-3</v>
      </c>
      <c r="M1461" s="52">
        <f t="shared" si="952"/>
        <v>7.9252909387645763E-3</v>
      </c>
      <c r="N1461" s="52">
        <f t="shared" si="953"/>
        <v>2.4330987632215084E-5</v>
      </c>
      <c r="O1461" s="52">
        <f t="shared" si="964"/>
        <v>6383605.2429672778</v>
      </c>
      <c r="P1461" s="52">
        <f t="shared" si="965"/>
        <v>1.3226651969839823E-7</v>
      </c>
      <c r="Q1461" s="52">
        <f t="shared" si="954"/>
        <v>0.96828891515783955</v>
      </c>
      <c r="R1461" s="52">
        <f t="shared" si="955"/>
        <v>0.60509976722386061</v>
      </c>
      <c r="S1461" s="52">
        <f t="shared" si="956"/>
        <v>1.1432886793863368</v>
      </c>
      <c r="T1461" s="52">
        <f t="shared" si="957"/>
        <v>1.0087414513457178</v>
      </c>
      <c r="U1461" s="52">
        <f t="shared" si="958"/>
        <v>1.807281371672709</v>
      </c>
      <c r="V1461" s="52">
        <f t="shared" si="945"/>
        <v>5.0546225567071803E-3</v>
      </c>
      <c r="W1461" s="52">
        <f t="shared" si="959"/>
        <v>4.2582015317955055E-5</v>
      </c>
      <c r="X1461" s="52">
        <f t="shared" si="960"/>
        <v>1.6740578955036711E-7</v>
      </c>
      <c r="Y1461" s="52">
        <f t="shared" si="966"/>
        <v>4179872.9304356822</v>
      </c>
      <c r="Z1461" s="38" t="str">
        <f t="shared" si="961"/>
        <v>S</v>
      </c>
      <c r="AA1461" s="38" t="str">
        <f t="shared" si="962"/>
        <v>S</v>
      </c>
      <c r="AB1461" s="38" t="str">
        <f t="shared" si="963"/>
        <v>U</v>
      </c>
      <c r="AC1461" s="50">
        <f t="shared" si="944"/>
        <v>550591.93101927801</v>
      </c>
      <c r="AD1461" s="50">
        <f t="shared" si="967"/>
        <v>4180028.2498764414</v>
      </c>
      <c r="AE1461" s="51">
        <f t="shared" si="968"/>
        <v>10</v>
      </c>
      <c r="AF1461" s="51" t="str">
        <f t="shared" si="969"/>
        <v>S</v>
      </c>
      <c r="AG1461" s="40">
        <f t="shared" si="970"/>
        <v>-122</v>
      </c>
      <c r="AH1461" s="41">
        <f t="shared" si="971"/>
        <v>-25</v>
      </c>
      <c r="AI1461" s="42">
        <f t="shared" si="972"/>
        <v>-32.11</v>
      </c>
      <c r="AJ1461" s="40">
        <f t="shared" si="973"/>
        <v>37</v>
      </c>
      <c r="AK1461" s="41">
        <f t="shared" si="974"/>
        <v>45</v>
      </c>
      <c r="AL1461" s="42">
        <f t="shared" si="975"/>
        <v>58.255000000000003</v>
      </c>
      <c r="AM1461" s="43" t="str">
        <f t="shared" si="976"/>
        <v>-37º -45' -58,255" S</v>
      </c>
      <c r="AN1461" s="43" t="str">
        <f t="shared" si="977"/>
        <v>122º 25' 32,11" W</v>
      </c>
      <c r="AO1461" s="43" t="str">
        <f t="shared" si="978"/>
        <v>10 S 550592 4180028</v>
      </c>
    </row>
    <row r="1462" spans="5:41" x14ac:dyDescent="0.25">
      <c r="E1462" s="53">
        <v>37.762115999999999</v>
      </c>
      <c r="F1462" s="53">
        <v>-122.42944199999999</v>
      </c>
      <c r="G1462" s="52">
        <f t="shared" si="946"/>
        <v>-2.1367968642794315</v>
      </c>
      <c r="H1462" s="52">
        <f t="shared" si="947"/>
        <v>0.65907325672003103</v>
      </c>
      <c r="I1462" s="52">
        <f t="shared" si="948"/>
        <v>10</v>
      </c>
      <c r="J1462" s="52">
        <f t="shared" si="949"/>
        <v>-123</v>
      </c>
      <c r="K1462" s="52">
        <f t="shared" si="950"/>
        <v>9.958115673593948E-3</v>
      </c>
      <c r="L1462" s="52">
        <f t="shared" si="951"/>
        <v>7.872358753232082E-3</v>
      </c>
      <c r="M1462" s="52">
        <f t="shared" si="952"/>
        <v>7.8725213865515464E-3</v>
      </c>
      <c r="N1462" s="52">
        <f t="shared" si="953"/>
        <v>2.4004533079935442E-5</v>
      </c>
      <c r="O1462" s="52">
        <f t="shared" si="964"/>
        <v>6383603.7710620435</v>
      </c>
      <c r="P1462" s="52">
        <f t="shared" si="965"/>
        <v>1.3052537414354608E-7</v>
      </c>
      <c r="Q1462" s="52">
        <f t="shared" si="954"/>
        <v>0.96825344655002621</v>
      </c>
      <c r="R1462" s="52">
        <f t="shared" si="955"/>
        <v>0.60514413433776482</v>
      </c>
      <c r="S1462" s="52">
        <f t="shared" si="956"/>
        <v>1.1431999799950441</v>
      </c>
      <c r="T1462" s="52">
        <f t="shared" si="957"/>
        <v>1.0086860185807243</v>
      </c>
      <c r="U1462" s="52">
        <f t="shared" si="958"/>
        <v>1.8072120861591754</v>
      </c>
      <c r="V1462" s="52">
        <f t="shared" si="945"/>
        <v>5.0546225567071803E-3</v>
      </c>
      <c r="W1462" s="52">
        <f t="shared" si="959"/>
        <v>4.2582015317955055E-5</v>
      </c>
      <c r="X1462" s="52">
        <f t="shared" si="960"/>
        <v>1.6740578955036711E-7</v>
      </c>
      <c r="Y1462" s="52">
        <f t="shared" si="966"/>
        <v>4179421.8174068392</v>
      </c>
      <c r="Z1462" s="38" t="str">
        <f t="shared" si="961"/>
        <v>S</v>
      </c>
      <c r="AA1462" s="38" t="str">
        <f t="shared" si="962"/>
        <v>S</v>
      </c>
      <c r="AB1462" s="38" t="str">
        <f t="shared" si="963"/>
        <v>U</v>
      </c>
      <c r="AC1462" s="50">
        <f t="shared" si="944"/>
        <v>550255.05939747707</v>
      </c>
      <c r="AD1462" s="50">
        <f t="shared" si="967"/>
        <v>4179575.0528547321</v>
      </c>
      <c r="AE1462" s="51">
        <f t="shared" si="968"/>
        <v>10</v>
      </c>
      <c r="AF1462" s="51" t="str">
        <f t="shared" si="969"/>
        <v>S</v>
      </c>
      <c r="AG1462" s="40">
        <f t="shared" si="970"/>
        <v>-122</v>
      </c>
      <c r="AH1462" s="41">
        <f t="shared" si="971"/>
        <v>-25</v>
      </c>
      <c r="AI1462" s="42">
        <f t="shared" si="972"/>
        <v>-45.991</v>
      </c>
      <c r="AJ1462" s="40">
        <f t="shared" si="973"/>
        <v>37</v>
      </c>
      <c r="AK1462" s="41">
        <f t="shared" si="974"/>
        <v>45</v>
      </c>
      <c r="AL1462" s="42">
        <f t="shared" si="975"/>
        <v>43.618000000000002</v>
      </c>
      <c r="AM1462" s="43" t="str">
        <f t="shared" si="976"/>
        <v>-37º -45' -43,618" S</v>
      </c>
      <c r="AN1462" s="43" t="str">
        <f t="shared" si="977"/>
        <v>122º 25' 45,991" W</v>
      </c>
      <c r="AO1462" s="43" t="str">
        <f t="shared" si="978"/>
        <v>10 S 550255 4179575</v>
      </c>
    </row>
    <row r="1463" spans="5:41" x14ac:dyDescent="0.25">
      <c r="E1463" s="53">
        <v>37.775803000000003</v>
      </c>
      <c r="F1463" s="53">
        <v>-122.423849</v>
      </c>
      <c r="G1463" s="52">
        <f t="shared" si="946"/>
        <v>-2.1366992480143674</v>
      </c>
      <c r="H1463" s="52">
        <f t="shared" si="947"/>
        <v>0.65931213993475157</v>
      </c>
      <c r="I1463" s="52">
        <f t="shared" si="948"/>
        <v>10</v>
      </c>
      <c r="J1463" s="52">
        <f t="shared" si="949"/>
        <v>-123</v>
      </c>
      <c r="K1463" s="52">
        <f t="shared" si="950"/>
        <v>1.0055731938658052E-2</v>
      </c>
      <c r="L1463" s="52">
        <f t="shared" si="951"/>
        <v>7.9480551743512651E-3</v>
      </c>
      <c r="M1463" s="52">
        <f t="shared" si="952"/>
        <v>7.948222544432287E-3</v>
      </c>
      <c r="N1463" s="52">
        <f t="shared" si="953"/>
        <v>2.4480484471012254E-5</v>
      </c>
      <c r="O1463" s="52">
        <f t="shared" si="964"/>
        <v>6383608.7260192623</v>
      </c>
      <c r="P1463" s="52">
        <f t="shared" si="965"/>
        <v>1.3299843137788161E-7</v>
      </c>
      <c r="Q1463" s="52">
        <f t="shared" si="954"/>
        <v>0.96837276356342605</v>
      </c>
      <c r="R1463" s="52">
        <f t="shared" si="955"/>
        <v>0.60499470777561726</v>
      </c>
      <c r="S1463" s="52">
        <f t="shared" si="956"/>
        <v>1.1434985217164646</v>
      </c>
      <c r="T1463" s="52">
        <f t="shared" si="957"/>
        <v>1.0088725682312527</v>
      </c>
      <c r="U1463" s="52">
        <f t="shared" si="958"/>
        <v>1.8074452245784494</v>
      </c>
      <c r="V1463" s="52">
        <f t="shared" si="945"/>
        <v>5.0546225567071803E-3</v>
      </c>
      <c r="W1463" s="52">
        <f t="shared" si="959"/>
        <v>4.2582015317955055E-5</v>
      </c>
      <c r="X1463" s="52">
        <f t="shared" si="960"/>
        <v>1.6740578955036711E-7</v>
      </c>
      <c r="Y1463" s="52">
        <f t="shared" si="966"/>
        <v>4180940.3587445174</v>
      </c>
      <c r="Z1463" s="38" t="str">
        <f t="shared" si="961"/>
        <v>S</v>
      </c>
      <c r="AA1463" s="38" t="str">
        <f t="shared" si="962"/>
        <v>S</v>
      </c>
      <c r="AB1463" s="38" t="str">
        <f t="shared" si="963"/>
        <v>U</v>
      </c>
      <c r="AC1463" s="50">
        <f t="shared" si="944"/>
        <v>550738.3450403543</v>
      </c>
      <c r="AD1463" s="50">
        <f t="shared" si="967"/>
        <v>4181096.632599588</v>
      </c>
      <c r="AE1463" s="51">
        <f t="shared" si="968"/>
        <v>10</v>
      </c>
      <c r="AF1463" s="51" t="str">
        <f t="shared" si="969"/>
        <v>S</v>
      </c>
      <c r="AG1463" s="40">
        <f t="shared" si="970"/>
        <v>-122</v>
      </c>
      <c r="AH1463" s="41">
        <f t="shared" si="971"/>
        <v>-25</v>
      </c>
      <c r="AI1463" s="42">
        <f t="shared" si="972"/>
        <v>-25.856000000000002</v>
      </c>
      <c r="AJ1463" s="40">
        <f t="shared" si="973"/>
        <v>37</v>
      </c>
      <c r="AK1463" s="41">
        <f t="shared" si="974"/>
        <v>46</v>
      </c>
      <c r="AL1463" s="42">
        <f t="shared" si="975"/>
        <v>32.890999999999998</v>
      </c>
      <c r="AM1463" s="43" t="str">
        <f t="shared" si="976"/>
        <v>-37º -46' -32,891" S</v>
      </c>
      <c r="AN1463" s="43" t="str">
        <f t="shared" si="977"/>
        <v>122º 25' 25,856" W</v>
      </c>
      <c r="AO1463" s="43" t="str">
        <f t="shared" si="978"/>
        <v>10 S 550738 4181097</v>
      </c>
    </row>
    <row r="1464" spans="5:41" x14ac:dyDescent="0.25">
      <c r="E1464" s="53">
        <v>37.604484999999997</v>
      </c>
      <c r="F1464" s="53">
        <v>-122.39765199999999</v>
      </c>
      <c r="G1464" s="52">
        <f t="shared" si="946"/>
        <v>-2.1362420241102225</v>
      </c>
      <c r="H1464" s="52">
        <f t="shared" si="947"/>
        <v>0.65632207676681975</v>
      </c>
      <c r="I1464" s="52">
        <f t="shared" si="948"/>
        <v>10</v>
      </c>
      <c r="J1464" s="52">
        <f t="shared" si="949"/>
        <v>-123</v>
      </c>
      <c r="K1464" s="52">
        <f t="shared" si="950"/>
        <v>1.0512955842802985E-2</v>
      </c>
      <c r="L1464" s="52">
        <f t="shared" si="951"/>
        <v>8.3286504821598554E-3</v>
      </c>
      <c r="M1464" s="52">
        <f t="shared" si="952"/>
        <v>8.3288430663944792E-3</v>
      </c>
      <c r="N1464" s="52">
        <f t="shared" si="953"/>
        <v>2.671565699896572E-5</v>
      </c>
      <c r="O1464" s="52">
        <f t="shared" si="964"/>
        <v>6383546.7507726951</v>
      </c>
      <c r="P1464" s="52">
        <f t="shared" si="965"/>
        <v>1.4671767070189112E-7</v>
      </c>
      <c r="Q1464" s="52">
        <f t="shared" si="954"/>
        <v>0.96686336833071607</v>
      </c>
      <c r="R1464" s="52">
        <f t="shared" si="955"/>
        <v>0.60684908242049052</v>
      </c>
      <c r="S1464" s="52">
        <f t="shared" si="956"/>
        <v>1.1397537609321777</v>
      </c>
      <c r="T1464" s="52">
        <f t="shared" si="957"/>
        <v>1.006527591304256</v>
      </c>
      <c r="U1464" s="52">
        <f t="shared" si="958"/>
        <v>1.8045083605771783</v>
      </c>
      <c r="V1464" s="52">
        <f t="shared" si="945"/>
        <v>5.0546225567071803E-3</v>
      </c>
      <c r="W1464" s="52">
        <f t="shared" si="959"/>
        <v>4.2582015317955055E-5</v>
      </c>
      <c r="X1464" s="52">
        <f t="shared" si="960"/>
        <v>1.6740578955036711E-7</v>
      </c>
      <c r="Y1464" s="52">
        <f t="shared" si="966"/>
        <v>4161933.2733161706</v>
      </c>
      <c r="Z1464" s="38" t="str">
        <f t="shared" si="961"/>
        <v>S</v>
      </c>
      <c r="AA1464" s="38" t="str">
        <f t="shared" si="962"/>
        <v>S</v>
      </c>
      <c r="AB1464" s="38" t="str">
        <f t="shared" si="963"/>
        <v>U</v>
      </c>
      <c r="AC1464" s="50">
        <f t="shared" si="944"/>
        <v>553167.56169438502</v>
      </c>
      <c r="AD1464" s="50">
        <f t="shared" si="967"/>
        <v>4162103.8139866223</v>
      </c>
      <c r="AE1464" s="51">
        <f t="shared" si="968"/>
        <v>10</v>
      </c>
      <c r="AF1464" s="51" t="str">
        <f t="shared" si="969"/>
        <v>S</v>
      </c>
      <c r="AG1464" s="40">
        <f t="shared" si="970"/>
        <v>-122</v>
      </c>
      <c r="AH1464" s="41">
        <f t="shared" si="971"/>
        <v>-23</v>
      </c>
      <c r="AI1464" s="42">
        <f t="shared" si="972"/>
        <v>-51.546999999999997</v>
      </c>
      <c r="AJ1464" s="40">
        <f t="shared" si="973"/>
        <v>37</v>
      </c>
      <c r="AK1464" s="41">
        <f t="shared" si="974"/>
        <v>36</v>
      </c>
      <c r="AL1464" s="42">
        <f t="shared" si="975"/>
        <v>16.146000000000001</v>
      </c>
      <c r="AM1464" s="43" t="str">
        <f t="shared" si="976"/>
        <v>-37º -36' -16,146" S</v>
      </c>
      <c r="AN1464" s="43" t="str">
        <f t="shared" si="977"/>
        <v>122º 23' 51,547" W</v>
      </c>
      <c r="AO1464" s="43" t="str">
        <f t="shared" si="978"/>
        <v>10 S 553168 4162104</v>
      </c>
    </row>
    <row r="1465" spans="5:41" x14ac:dyDescent="0.25">
      <c r="E1465" s="53">
        <v>37.618355000000001</v>
      </c>
      <c r="F1465" s="53">
        <v>-122.38941199999999</v>
      </c>
      <c r="G1465" s="52">
        <f t="shared" si="946"/>
        <v>-2.1360982089798579</v>
      </c>
      <c r="H1465" s="52">
        <f t="shared" si="947"/>
        <v>0.65656415393407153</v>
      </c>
      <c r="I1465" s="52">
        <f t="shared" si="948"/>
        <v>10</v>
      </c>
      <c r="J1465" s="52">
        <f t="shared" si="949"/>
        <v>-123</v>
      </c>
      <c r="K1465" s="52">
        <f t="shared" si="950"/>
        <v>1.0656770973167529E-2</v>
      </c>
      <c r="L1465" s="52">
        <f t="shared" si="951"/>
        <v>8.4410060624863954E-3</v>
      </c>
      <c r="M1465" s="52">
        <f t="shared" si="952"/>
        <v>8.4412065465926493E-3</v>
      </c>
      <c r="N1465" s="52">
        <f t="shared" si="953"/>
        <v>2.7455111198726456E-5</v>
      </c>
      <c r="O1465" s="52">
        <f t="shared" si="964"/>
        <v>6383551.7646476831</v>
      </c>
      <c r="P1465" s="52">
        <f t="shared" si="965"/>
        <v>1.5064687474072603E-7</v>
      </c>
      <c r="Q1465" s="52">
        <f t="shared" si="954"/>
        <v>0.966986856893717</v>
      </c>
      <c r="R1465" s="52">
        <f t="shared" si="955"/>
        <v>0.6067002465768726</v>
      </c>
      <c r="S1465" s="52">
        <f t="shared" si="956"/>
        <v>1.14005758238093</v>
      </c>
      <c r="T1465" s="52">
        <f t="shared" si="957"/>
        <v>1.0067182484299158</v>
      </c>
      <c r="U1465" s="52">
        <f t="shared" si="958"/>
        <v>1.8047476467772514</v>
      </c>
      <c r="V1465" s="52">
        <f t="shared" si="945"/>
        <v>5.0546225567071803E-3</v>
      </c>
      <c r="W1465" s="52">
        <f t="shared" si="959"/>
        <v>4.2582015317955055E-5</v>
      </c>
      <c r="X1465" s="52">
        <f t="shared" si="960"/>
        <v>1.6740578955036711E-7</v>
      </c>
      <c r="Y1465" s="52">
        <f t="shared" si="966"/>
        <v>4163472.0768705704</v>
      </c>
      <c r="Z1465" s="38" t="str">
        <f t="shared" si="961"/>
        <v>S</v>
      </c>
      <c r="AA1465" s="38" t="str">
        <f t="shared" si="962"/>
        <v>S</v>
      </c>
      <c r="AB1465" s="38" t="str">
        <f t="shared" si="963"/>
        <v>U</v>
      </c>
      <c r="AC1465" s="50">
        <f t="shared" si="944"/>
        <v>553884.88165211992</v>
      </c>
      <c r="AD1465" s="50">
        <f t="shared" si="967"/>
        <v>4163647.3380205142</v>
      </c>
      <c r="AE1465" s="51">
        <f t="shared" si="968"/>
        <v>10</v>
      </c>
      <c r="AF1465" s="51" t="str">
        <f t="shared" si="969"/>
        <v>S</v>
      </c>
      <c r="AG1465" s="40">
        <f t="shared" si="970"/>
        <v>-122</v>
      </c>
      <c r="AH1465" s="41">
        <f t="shared" si="971"/>
        <v>-23</v>
      </c>
      <c r="AI1465" s="42">
        <f t="shared" si="972"/>
        <v>-21.882999999999999</v>
      </c>
      <c r="AJ1465" s="40">
        <f t="shared" si="973"/>
        <v>37</v>
      </c>
      <c r="AK1465" s="41">
        <f t="shared" si="974"/>
        <v>37</v>
      </c>
      <c r="AL1465" s="42">
        <f t="shared" si="975"/>
        <v>6.0780000000000003</v>
      </c>
      <c r="AM1465" s="43" t="str">
        <f t="shared" si="976"/>
        <v>-37º -37' -6,078" S</v>
      </c>
      <c r="AN1465" s="43" t="str">
        <f t="shared" si="977"/>
        <v>122º 23' 21,883" W</v>
      </c>
      <c r="AO1465" s="43" t="str">
        <f t="shared" si="978"/>
        <v>10 S 553885 4163647</v>
      </c>
    </row>
    <row r="1466" spans="5:41" x14ac:dyDescent="0.25">
      <c r="E1466" s="53">
        <v>37.662652999999999</v>
      </c>
      <c r="F1466" s="53">
        <v>-122.401439</v>
      </c>
      <c r="G1466" s="52">
        <f t="shared" si="946"/>
        <v>-2.1363081197289953</v>
      </c>
      <c r="H1466" s="52">
        <f t="shared" si="947"/>
        <v>0.65733729988611989</v>
      </c>
      <c r="I1466" s="52">
        <f t="shared" si="948"/>
        <v>10</v>
      </c>
      <c r="J1466" s="52">
        <f t="shared" si="949"/>
        <v>-123</v>
      </c>
      <c r="K1466" s="52">
        <f t="shared" si="950"/>
        <v>1.0446860224030186E-2</v>
      </c>
      <c r="L1466" s="52">
        <f t="shared" si="951"/>
        <v>8.2698137014242407E-3</v>
      </c>
      <c r="M1466" s="52">
        <f t="shared" si="952"/>
        <v>8.2700022328470041E-3</v>
      </c>
      <c r="N1466" s="52">
        <f t="shared" si="953"/>
        <v>2.6394866159740182E-5</v>
      </c>
      <c r="O1466" s="52">
        <f t="shared" si="964"/>
        <v>6383567.7823172919</v>
      </c>
      <c r="P1466" s="52">
        <f t="shared" si="965"/>
        <v>1.4442567602198203E-7</v>
      </c>
      <c r="Q1466" s="52">
        <f t="shared" si="954"/>
        <v>0.96737973646519149</v>
      </c>
      <c r="R1466" s="52">
        <f t="shared" si="955"/>
        <v>0.60622336296213275</v>
      </c>
      <c r="S1466" s="52">
        <f t="shared" si="956"/>
        <v>1.1410271681187156</v>
      </c>
      <c r="T1466" s="52">
        <f t="shared" si="957"/>
        <v>1.0073262168295698</v>
      </c>
      <c r="U1466" s="52">
        <f t="shared" si="958"/>
        <v>1.8055100870739251</v>
      </c>
      <c r="V1466" s="52">
        <f t="shared" si="945"/>
        <v>5.0546225567071803E-3</v>
      </c>
      <c r="W1466" s="52">
        <f t="shared" si="959"/>
        <v>4.2582015317955055E-5</v>
      </c>
      <c r="X1466" s="52">
        <f t="shared" si="960"/>
        <v>1.6740578955036711E-7</v>
      </c>
      <c r="Y1466" s="52">
        <f t="shared" si="966"/>
        <v>4168386.7312838114</v>
      </c>
      <c r="Z1466" s="38" t="str">
        <f t="shared" si="961"/>
        <v>S</v>
      </c>
      <c r="AA1466" s="38" t="str">
        <f t="shared" si="962"/>
        <v>S</v>
      </c>
      <c r="AB1466" s="38" t="str">
        <f t="shared" si="963"/>
        <v>U</v>
      </c>
      <c r="AC1466" s="50">
        <f t="shared" si="944"/>
        <v>552792.12235480675</v>
      </c>
      <c r="AD1466" s="50">
        <f t="shared" si="967"/>
        <v>4168555.2247253819</v>
      </c>
      <c r="AE1466" s="51">
        <f t="shared" si="968"/>
        <v>10</v>
      </c>
      <c r="AF1466" s="51" t="str">
        <f t="shared" si="969"/>
        <v>S</v>
      </c>
      <c r="AG1466" s="40">
        <f t="shared" si="970"/>
        <v>-122</v>
      </c>
      <c r="AH1466" s="41">
        <f t="shared" si="971"/>
        <v>-24</v>
      </c>
      <c r="AI1466" s="42">
        <f t="shared" si="972"/>
        <v>-5.18</v>
      </c>
      <c r="AJ1466" s="40">
        <f t="shared" si="973"/>
        <v>37</v>
      </c>
      <c r="AK1466" s="41">
        <f t="shared" si="974"/>
        <v>39</v>
      </c>
      <c r="AL1466" s="42">
        <f t="shared" si="975"/>
        <v>45.551000000000002</v>
      </c>
      <c r="AM1466" s="43" t="str">
        <f t="shared" si="976"/>
        <v>-37º -39' -45,551" S</v>
      </c>
      <c r="AN1466" s="43" t="str">
        <f t="shared" si="977"/>
        <v>122º 24' 5,18" W</v>
      </c>
      <c r="AO1466" s="43" t="str">
        <f t="shared" si="978"/>
        <v>10 S 552792 4168555</v>
      </c>
    </row>
    <row r="1467" spans="5:41" x14ac:dyDescent="0.25">
      <c r="E1467" s="53">
        <v>37.799238000000003</v>
      </c>
      <c r="F1467" s="53">
        <v>-122.427172</v>
      </c>
      <c r="G1467" s="52">
        <f t="shared" si="946"/>
        <v>-2.1367572453054109</v>
      </c>
      <c r="H1467" s="52">
        <f t="shared" si="947"/>
        <v>0.65972115784495644</v>
      </c>
      <c r="I1467" s="52">
        <f t="shared" si="948"/>
        <v>10</v>
      </c>
      <c r="J1467" s="52">
        <f t="shared" si="949"/>
        <v>-123</v>
      </c>
      <c r="K1467" s="52">
        <f t="shared" si="950"/>
        <v>9.9977346476145534E-3</v>
      </c>
      <c r="L1467" s="52">
        <f t="shared" si="951"/>
        <v>7.8997100343425313E-3</v>
      </c>
      <c r="M1467" s="52">
        <f t="shared" si="952"/>
        <v>7.8998743687330435E-3</v>
      </c>
      <c r="N1467" s="52">
        <f t="shared" si="953"/>
        <v>2.4203997695981805E-5</v>
      </c>
      <c r="O1467" s="52">
        <f t="shared" si="964"/>
        <v>6383617.2113824794</v>
      </c>
      <c r="P1467" s="52">
        <f t="shared" si="965"/>
        <v>1.3130201796374763E-7</v>
      </c>
      <c r="Q1467" s="52">
        <f t="shared" si="954"/>
        <v>0.96857654592899955</v>
      </c>
      <c r="R1467" s="52">
        <f t="shared" si="955"/>
        <v>0.60473834568036333</v>
      </c>
      <c r="S1467" s="52">
        <f t="shared" si="956"/>
        <v>1.1440094308094562</v>
      </c>
      <c r="T1467" s="52">
        <f t="shared" si="957"/>
        <v>1.009191659527183</v>
      </c>
      <c r="U1467" s="52">
        <f t="shared" si="958"/>
        <v>1.8078438053042512</v>
      </c>
      <c r="V1467" s="52">
        <f t="shared" si="945"/>
        <v>5.0546225567071803E-3</v>
      </c>
      <c r="W1467" s="52">
        <f t="shared" si="959"/>
        <v>4.2582015317955055E-5</v>
      </c>
      <c r="X1467" s="52">
        <f t="shared" si="960"/>
        <v>1.6740578955036711E-7</v>
      </c>
      <c r="Y1467" s="52">
        <f t="shared" si="966"/>
        <v>4183540.4265925959</v>
      </c>
      <c r="Z1467" s="38" t="str">
        <f t="shared" si="961"/>
        <v>S</v>
      </c>
      <c r="AA1467" s="38" t="str">
        <f t="shared" si="962"/>
        <v>S</v>
      </c>
      <c r="AB1467" s="38" t="str">
        <f t="shared" si="963"/>
        <v>U</v>
      </c>
      <c r="AC1467" s="50">
        <f t="shared" si="944"/>
        <v>550429.7761951806</v>
      </c>
      <c r="AD1467" s="50">
        <f t="shared" si="967"/>
        <v>4183694.9356691595</v>
      </c>
      <c r="AE1467" s="51">
        <f t="shared" si="968"/>
        <v>10</v>
      </c>
      <c r="AF1467" s="51" t="str">
        <f t="shared" si="969"/>
        <v>S</v>
      </c>
      <c r="AG1467" s="40">
        <f t="shared" si="970"/>
        <v>-122</v>
      </c>
      <c r="AH1467" s="41">
        <f t="shared" si="971"/>
        <v>-25</v>
      </c>
      <c r="AI1467" s="42">
        <f t="shared" si="972"/>
        <v>-37.819000000000003</v>
      </c>
      <c r="AJ1467" s="40">
        <f t="shared" si="973"/>
        <v>37</v>
      </c>
      <c r="AK1467" s="41">
        <f t="shared" si="974"/>
        <v>47</v>
      </c>
      <c r="AL1467" s="42">
        <f t="shared" si="975"/>
        <v>57.256999999999998</v>
      </c>
      <c r="AM1467" s="43" t="str">
        <f t="shared" si="976"/>
        <v>-37º -47' -57,257" S</v>
      </c>
      <c r="AN1467" s="43" t="str">
        <f t="shared" si="977"/>
        <v>122º 25' 37,819" W</v>
      </c>
      <c r="AO1467" s="43" t="str">
        <f t="shared" si="978"/>
        <v>10 S 550430 4183695</v>
      </c>
    </row>
    <row r="1468" spans="5:41" x14ac:dyDescent="0.25">
      <c r="E1468" s="53">
        <v>37.778367000000003</v>
      </c>
      <c r="F1468" s="53">
        <v>-122.391383</v>
      </c>
      <c r="G1468" s="52">
        <f t="shared" si="946"/>
        <v>-2.1361326094194149</v>
      </c>
      <c r="H1468" s="52">
        <f t="shared" si="947"/>
        <v>0.65935689017677268</v>
      </c>
      <c r="I1468" s="52">
        <f t="shared" si="948"/>
        <v>10</v>
      </c>
      <c r="J1468" s="52">
        <f t="shared" si="949"/>
        <v>-123</v>
      </c>
      <c r="K1468" s="52">
        <f t="shared" si="950"/>
        <v>1.0622370533610592E-2</v>
      </c>
      <c r="L1468" s="52">
        <f t="shared" si="951"/>
        <v>8.3956189939814706E-3</v>
      </c>
      <c r="M1468" s="52">
        <f t="shared" si="952"/>
        <v>8.3958162613617712E-3</v>
      </c>
      <c r="N1468" s="52">
        <f t="shared" si="953"/>
        <v>2.7317861814757372E-5</v>
      </c>
      <c r="O1468" s="52">
        <f t="shared" si="964"/>
        <v>6383609.6543057263</v>
      </c>
      <c r="P1468" s="52">
        <f t="shared" si="965"/>
        <v>1.4838917068068057E-7</v>
      </c>
      <c r="Q1468" s="52">
        <f t="shared" si="954"/>
        <v>0.96839509076247632</v>
      </c>
      <c r="R1468" s="52">
        <f t="shared" si="955"/>
        <v>0.60496669097810918</v>
      </c>
      <c r="S1468" s="52">
        <f t="shared" si="956"/>
        <v>1.143554435558011</v>
      </c>
      <c r="T1468" s="52">
        <f t="shared" si="957"/>
        <v>1.0089074994130356</v>
      </c>
      <c r="U1468" s="52">
        <f t="shared" si="958"/>
        <v>1.8074888698522313</v>
      </c>
      <c r="V1468" s="52">
        <f t="shared" si="945"/>
        <v>5.0546225567071803E-3</v>
      </c>
      <c r="W1468" s="52">
        <f t="shared" si="959"/>
        <v>4.2582015317955055E-5</v>
      </c>
      <c r="X1468" s="52">
        <f t="shared" si="960"/>
        <v>1.6740578955036711E-7</v>
      </c>
      <c r="Y1468" s="52">
        <f t="shared" si="966"/>
        <v>4181224.8290720126</v>
      </c>
      <c r="Z1468" s="38" t="str">
        <f t="shared" si="961"/>
        <v>S</v>
      </c>
      <c r="AA1468" s="38" t="str">
        <f t="shared" si="962"/>
        <v>S</v>
      </c>
      <c r="AB1468" s="38" t="str">
        <f t="shared" si="963"/>
        <v>U</v>
      </c>
      <c r="AC1468" s="50">
        <f t="shared" si="944"/>
        <v>553595.61639280897</v>
      </c>
      <c r="AD1468" s="50">
        <f t="shared" si="967"/>
        <v>4181399.2156643053</v>
      </c>
      <c r="AE1468" s="51">
        <f t="shared" si="968"/>
        <v>10</v>
      </c>
      <c r="AF1468" s="51" t="str">
        <f t="shared" si="969"/>
        <v>S</v>
      </c>
      <c r="AG1468" s="40">
        <f t="shared" si="970"/>
        <v>-122</v>
      </c>
      <c r="AH1468" s="41">
        <f t="shared" si="971"/>
        <v>-23</v>
      </c>
      <c r="AI1468" s="42">
        <f t="shared" si="972"/>
        <v>-28.978999999999999</v>
      </c>
      <c r="AJ1468" s="40">
        <f t="shared" si="973"/>
        <v>37</v>
      </c>
      <c r="AK1468" s="41">
        <f t="shared" si="974"/>
        <v>46</v>
      </c>
      <c r="AL1468" s="42">
        <f t="shared" si="975"/>
        <v>42.121000000000002</v>
      </c>
      <c r="AM1468" s="43" t="str">
        <f t="shared" si="976"/>
        <v>-37º -46' -42,121" S</v>
      </c>
      <c r="AN1468" s="43" t="str">
        <f t="shared" si="977"/>
        <v>122º 23' 28,979" W</v>
      </c>
      <c r="AO1468" s="43" t="str">
        <f t="shared" si="978"/>
        <v>10 S 553596 4181399</v>
      </c>
    </row>
    <row r="1469" spans="5:41" x14ac:dyDescent="0.25">
      <c r="E1469" s="53">
        <v>37.777129000000002</v>
      </c>
      <c r="F1469" s="53">
        <v>-122.427409</v>
      </c>
      <c r="G1469" s="52">
        <f t="shared" si="946"/>
        <v>-2.1367613817357385</v>
      </c>
      <c r="H1469" s="52">
        <f t="shared" si="947"/>
        <v>0.65933528300063304</v>
      </c>
      <c r="I1469" s="52">
        <f t="shared" si="948"/>
        <v>10</v>
      </c>
      <c r="J1469" s="52">
        <f t="shared" si="949"/>
        <v>-123</v>
      </c>
      <c r="K1469" s="52">
        <f t="shared" si="950"/>
        <v>9.9935982172869586E-3</v>
      </c>
      <c r="L1469" s="52">
        <f t="shared" si="951"/>
        <v>7.8988046150198134E-3</v>
      </c>
      <c r="M1469" s="52">
        <f t="shared" si="952"/>
        <v>7.8989688929102502E-3</v>
      </c>
      <c r="N1469" s="52">
        <f t="shared" si="953"/>
        <v>2.4179173841010204E-5</v>
      </c>
      <c r="O1469" s="52">
        <f t="shared" si="964"/>
        <v>6383609.2060898039</v>
      </c>
      <c r="P1469" s="52">
        <f t="shared" si="965"/>
        <v>1.3135049368542254E-7</v>
      </c>
      <c r="Q1469" s="52">
        <f t="shared" si="954"/>
        <v>0.96838431128150604</v>
      </c>
      <c r="R1469" s="52">
        <f t="shared" si="955"/>
        <v>0.60498021955684156</v>
      </c>
      <c r="S1469" s="52">
        <f t="shared" si="956"/>
        <v>1.1435274386413861</v>
      </c>
      <c r="T1469" s="52">
        <f t="shared" si="957"/>
        <v>1.0088906338702499</v>
      </c>
      <c r="U1469" s="52">
        <f t="shared" si="958"/>
        <v>1.8074677973321773</v>
      </c>
      <c r="V1469" s="52">
        <f t="shared" si="945"/>
        <v>5.0546225567071803E-3</v>
      </c>
      <c r="W1469" s="52">
        <f t="shared" si="959"/>
        <v>4.2582015317955055E-5</v>
      </c>
      <c r="X1469" s="52">
        <f t="shared" si="960"/>
        <v>1.6740578955036711E-7</v>
      </c>
      <c r="Y1469" s="52">
        <f t="shared" si="966"/>
        <v>4181087.4755988587</v>
      </c>
      <c r="Z1469" s="38" t="str">
        <f t="shared" si="961"/>
        <v>S</v>
      </c>
      <c r="AA1469" s="38" t="str">
        <f t="shared" si="962"/>
        <v>S</v>
      </c>
      <c r="AB1469" s="38" t="str">
        <f t="shared" si="963"/>
        <v>U</v>
      </c>
      <c r="AC1469" s="50">
        <f t="shared" si="944"/>
        <v>550423.93275113497</v>
      </c>
      <c r="AD1469" s="50">
        <f t="shared" si="967"/>
        <v>4181241.8260158598</v>
      </c>
      <c r="AE1469" s="51">
        <f t="shared" si="968"/>
        <v>10</v>
      </c>
      <c r="AF1469" s="51" t="str">
        <f t="shared" si="969"/>
        <v>S</v>
      </c>
      <c r="AG1469" s="40">
        <f t="shared" si="970"/>
        <v>-122</v>
      </c>
      <c r="AH1469" s="41">
        <f t="shared" si="971"/>
        <v>-25</v>
      </c>
      <c r="AI1469" s="42">
        <f t="shared" si="972"/>
        <v>-38.671999999999997</v>
      </c>
      <c r="AJ1469" s="40">
        <f t="shared" si="973"/>
        <v>37</v>
      </c>
      <c r="AK1469" s="41">
        <f t="shared" si="974"/>
        <v>46</v>
      </c>
      <c r="AL1469" s="42">
        <f t="shared" si="975"/>
        <v>37.664000000000001</v>
      </c>
      <c r="AM1469" s="43" t="str">
        <f t="shared" si="976"/>
        <v>-37º -46' -37,664" S</v>
      </c>
      <c r="AN1469" s="43" t="str">
        <f t="shared" si="977"/>
        <v>122º 25' 38,672" W</v>
      </c>
      <c r="AO1469" s="43" t="str">
        <f t="shared" si="978"/>
        <v>10 S 550424 4181242</v>
      </c>
    </row>
    <row r="1470" spans="5:41" x14ac:dyDescent="0.25">
      <c r="E1470" s="53">
        <v>37.795628999999998</v>
      </c>
      <c r="F1470" s="53">
        <v>-122.401172</v>
      </c>
      <c r="G1470" s="52">
        <f t="shared" si="946"/>
        <v>-2.1363034596998927</v>
      </c>
      <c r="H1470" s="52">
        <f t="shared" si="947"/>
        <v>0.65965816891225182</v>
      </c>
      <c r="I1470" s="52">
        <f t="shared" si="948"/>
        <v>10</v>
      </c>
      <c r="J1470" s="52">
        <f t="shared" si="949"/>
        <v>-123</v>
      </c>
      <c r="K1470" s="52">
        <f t="shared" si="950"/>
        <v>1.0451520253132784E-2</v>
      </c>
      <c r="L1470" s="52">
        <f t="shared" si="951"/>
        <v>8.2586594228895322E-3</v>
      </c>
      <c r="M1470" s="52">
        <f t="shared" si="952"/>
        <v>8.2588471924495439E-3</v>
      </c>
      <c r="N1470" s="52">
        <f t="shared" si="953"/>
        <v>2.6450244757669772E-5</v>
      </c>
      <c r="O1470" s="52">
        <f t="shared" si="964"/>
        <v>6383615.9045144534</v>
      </c>
      <c r="P1470" s="52">
        <f t="shared" si="965"/>
        <v>1.4351996749520197E-7</v>
      </c>
      <c r="Q1470" s="52">
        <f t="shared" si="954"/>
        <v>0.96854520557651125</v>
      </c>
      <c r="R1470" s="52">
        <f t="shared" si="955"/>
        <v>0.60477786768847752</v>
      </c>
      <c r="S1470" s="52">
        <f t="shared" si="956"/>
        <v>1.1439307717005074</v>
      </c>
      <c r="T1470" s="52">
        <f t="shared" si="957"/>
        <v>1.0091425456975001</v>
      </c>
      <c r="U1470" s="52">
        <f t="shared" si="958"/>
        <v>1.8077824731000025</v>
      </c>
      <c r="V1470" s="52">
        <f t="shared" si="945"/>
        <v>5.0546225567071803E-3</v>
      </c>
      <c r="W1470" s="52">
        <f t="shared" si="959"/>
        <v>4.2582015317955055E-5</v>
      </c>
      <c r="X1470" s="52">
        <f t="shared" si="960"/>
        <v>1.6740578955036711E-7</v>
      </c>
      <c r="Y1470" s="52">
        <f t="shared" si="966"/>
        <v>4183140.0143590756</v>
      </c>
      <c r="Z1470" s="38" t="str">
        <f t="shared" si="961"/>
        <v>S</v>
      </c>
      <c r="AA1470" s="38" t="str">
        <f t="shared" si="962"/>
        <v>S</v>
      </c>
      <c r="AB1470" s="38" t="str">
        <f t="shared" si="963"/>
        <v>U</v>
      </c>
      <c r="AC1470" s="50">
        <f t="shared" si="944"/>
        <v>552721.31081286224</v>
      </c>
      <c r="AD1470" s="50">
        <f t="shared" si="967"/>
        <v>4183308.8625864219</v>
      </c>
      <c r="AE1470" s="51">
        <f t="shared" si="968"/>
        <v>10</v>
      </c>
      <c r="AF1470" s="51" t="str">
        <f t="shared" si="969"/>
        <v>S</v>
      </c>
      <c r="AG1470" s="40">
        <f t="shared" si="970"/>
        <v>-122</v>
      </c>
      <c r="AH1470" s="41">
        <f t="shared" si="971"/>
        <v>-24</v>
      </c>
      <c r="AI1470" s="42">
        <f t="shared" si="972"/>
        <v>-4.2190000000000003</v>
      </c>
      <c r="AJ1470" s="40">
        <f t="shared" si="973"/>
        <v>37</v>
      </c>
      <c r="AK1470" s="41">
        <f t="shared" si="974"/>
        <v>47</v>
      </c>
      <c r="AL1470" s="42">
        <f t="shared" si="975"/>
        <v>44.264000000000003</v>
      </c>
      <c r="AM1470" s="43" t="str">
        <f t="shared" si="976"/>
        <v>-37º -47' -44,264" S</v>
      </c>
      <c r="AN1470" s="43" t="str">
        <f t="shared" si="977"/>
        <v>122º 24' 4,219" W</v>
      </c>
      <c r="AO1470" s="43" t="str">
        <f t="shared" si="978"/>
        <v>10 S 552721 4183309</v>
      </c>
    </row>
    <row r="1471" spans="5:41" x14ac:dyDescent="0.25">
      <c r="E1471" s="53">
        <v>37.721781</v>
      </c>
      <c r="F1471" s="53">
        <v>-122.47105000000001</v>
      </c>
      <c r="G1471" s="52">
        <f t="shared" si="946"/>
        <v>-2.1375230608746012</v>
      </c>
      <c r="H1471" s="52">
        <f t="shared" si="947"/>
        <v>0.65836927816623914</v>
      </c>
      <c r="I1471" s="52">
        <f t="shared" si="948"/>
        <v>10</v>
      </c>
      <c r="J1471" s="52">
        <f t="shared" si="949"/>
        <v>-123</v>
      </c>
      <c r="K1471" s="52">
        <f t="shared" si="950"/>
        <v>9.2319190784242444E-3</v>
      </c>
      <c r="L1471" s="52">
        <f t="shared" si="951"/>
        <v>7.3022612102706577E-3</v>
      </c>
      <c r="M1471" s="52">
        <f t="shared" si="952"/>
        <v>7.3023910072939988E-3</v>
      </c>
      <c r="N1471" s="52">
        <f t="shared" si="953"/>
        <v>2.062353999987554E-5</v>
      </c>
      <c r="O1471" s="52">
        <f t="shared" si="964"/>
        <v>6383589.1726418361</v>
      </c>
      <c r="P1471" s="52">
        <f t="shared" si="965"/>
        <v>1.1242702725796412E-7</v>
      </c>
      <c r="Q1471" s="52">
        <f t="shared" si="954"/>
        <v>0.96790053918413022</v>
      </c>
      <c r="R1471" s="52">
        <f t="shared" si="955"/>
        <v>0.60558320202824967</v>
      </c>
      <c r="S1471" s="52">
        <f t="shared" si="956"/>
        <v>1.1423195477583041</v>
      </c>
      <c r="T1471" s="52">
        <f t="shared" si="957"/>
        <v>1.0081354613257905</v>
      </c>
      <c r="U1471" s="52">
        <f t="shared" si="958"/>
        <v>1.8065235304513909</v>
      </c>
      <c r="V1471" s="52">
        <f t="shared" si="945"/>
        <v>5.0546225567071803E-3</v>
      </c>
      <c r="W1471" s="52">
        <f t="shared" si="959"/>
        <v>4.2582015317955055E-5</v>
      </c>
      <c r="X1471" s="52">
        <f t="shared" si="960"/>
        <v>1.6740578955036711E-7</v>
      </c>
      <c r="Y1471" s="52">
        <f t="shared" si="966"/>
        <v>4174946.761994869</v>
      </c>
      <c r="Z1471" s="38" t="str">
        <f t="shared" si="961"/>
        <v>S</v>
      </c>
      <c r="AA1471" s="38" t="str">
        <f t="shared" si="962"/>
        <v>S</v>
      </c>
      <c r="AB1471" s="38" t="str">
        <f t="shared" si="963"/>
        <v>U</v>
      </c>
      <c r="AC1471" s="50">
        <f t="shared" si="944"/>
        <v>546615.46591550508</v>
      </c>
      <c r="AD1471" s="50">
        <f t="shared" si="967"/>
        <v>4175078.4142163149</v>
      </c>
      <c r="AE1471" s="51">
        <f t="shared" si="968"/>
        <v>10</v>
      </c>
      <c r="AF1471" s="51" t="str">
        <f t="shared" si="969"/>
        <v>S</v>
      </c>
      <c r="AG1471" s="40">
        <f t="shared" si="970"/>
        <v>-122</v>
      </c>
      <c r="AH1471" s="41">
        <f t="shared" si="971"/>
        <v>-28</v>
      </c>
      <c r="AI1471" s="42">
        <f t="shared" si="972"/>
        <v>-15.78</v>
      </c>
      <c r="AJ1471" s="40">
        <f t="shared" si="973"/>
        <v>37</v>
      </c>
      <c r="AK1471" s="41">
        <f t="shared" si="974"/>
        <v>43</v>
      </c>
      <c r="AL1471" s="42">
        <f t="shared" si="975"/>
        <v>18.411999999999999</v>
      </c>
      <c r="AM1471" s="43" t="str">
        <f t="shared" si="976"/>
        <v>-37º -43' -18,412" S</v>
      </c>
      <c r="AN1471" s="43" t="str">
        <f t="shared" si="977"/>
        <v>122º 28' 15,78" W</v>
      </c>
      <c r="AO1471" s="43" t="str">
        <f t="shared" si="978"/>
        <v>10 S 546615 4175078</v>
      </c>
    </row>
    <row r="1472" spans="5:41" x14ac:dyDescent="0.25">
      <c r="E1472" s="53">
        <v>37.798901000000001</v>
      </c>
      <c r="F1472" s="53">
        <v>-122.42961</v>
      </c>
      <c r="G1472" s="52">
        <f t="shared" si="946"/>
        <v>-2.1367997964325749</v>
      </c>
      <c r="H1472" s="52">
        <f t="shared" si="947"/>
        <v>0.65971527608537717</v>
      </c>
      <c r="I1472" s="52">
        <f t="shared" si="948"/>
        <v>10</v>
      </c>
      <c r="J1472" s="52">
        <f t="shared" si="949"/>
        <v>-123</v>
      </c>
      <c r="K1472" s="52">
        <f t="shared" si="950"/>
        <v>9.9551835204505501E-3</v>
      </c>
      <c r="L1472" s="52">
        <f t="shared" si="951"/>
        <v>7.8661252611002264E-3</v>
      </c>
      <c r="M1472" s="52">
        <f t="shared" si="952"/>
        <v>7.8662875083869658E-3</v>
      </c>
      <c r="N1472" s="52">
        <f t="shared" si="953"/>
        <v>2.3998330832997183E-5</v>
      </c>
      <c r="O1472" s="52">
        <f t="shared" si="964"/>
        <v>6383617.0893483683</v>
      </c>
      <c r="P1472" s="52">
        <f t="shared" si="965"/>
        <v>1.3018910009404019E-7</v>
      </c>
      <c r="Q1472" s="52">
        <f t="shared" si="954"/>
        <v>0.96857362009066694</v>
      </c>
      <c r="R1472" s="52">
        <f t="shared" si="955"/>
        <v>0.60474203680232441</v>
      </c>
      <c r="S1472" s="52">
        <f t="shared" si="956"/>
        <v>1.1440020861307105</v>
      </c>
      <c r="T1472" s="52">
        <f t="shared" si="957"/>
        <v>1.0091870737986139</v>
      </c>
      <c r="U1472" s="52">
        <f t="shared" si="958"/>
        <v>1.8078380790070947</v>
      </c>
      <c r="V1472" s="52">
        <f t="shared" si="945"/>
        <v>5.0546225567071803E-3</v>
      </c>
      <c r="W1472" s="52">
        <f t="shared" si="959"/>
        <v>4.2582015317955055E-5</v>
      </c>
      <c r="X1472" s="52">
        <f t="shared" si="960"/>
        <v>1.6740578955036711E-7</v>
      </c>
      <c r="Y1472" s="52">
        <f t="shared" si="966"/>
        <v>4183503.0370220034</v>
      </c>
      <c r="Z1472" s="38" t="str">
        <f t="shared" si="961"/>
        <v>S</v>
      </c>
      <c r="AA1472" s="38" t="str">
        <f t="shared" si="962"/>
        <v>S</v>
      </c>
      <c r="AB1472" s="38" t="str">
        <f t="shared" si="963"/>
        <v>U</v>
      </c>
      <c r="AC1472" s="50">
        <f t="shared" si="944"/>
        <v>550215.36954743112</v>
      </c>
      <c r="AD1472" s="50">
        <f t="shared" si="967"/>
        <v>4183656.2331967694</v>
      </c>
      <c r="AE1472" s="51">
        <f t="shared" si="968"/>
        <v>10</v>
      </c>
      <c r="AF1472" s="51" t="str">
        <f t="shared" si="969"/>
        <v>S</v>
      </c>
      <c r="AG1472" s="40">
        <f t="shared" si="970"/>
        <v>-122</v>
      </c>
      <c r="AH1472" s="41">
        <f t="shared" si="971"/>
        <v>-25</v>
      </c>
      <c r="AI1472" s="42">
        <f t="shared" si="972"/>
        <v>-46.595999999999997</v>
      </c>
      <c r="AJ1472" s="40">
        <f t="shared" si="973"/>
        <v>37</v>
      </c>
      <c r="AK1472" s="41">
        <f t="shared" si="974"/>
        <v>47</v>
      </c>
      <c r="AL1472" s="42">
        <f t="shared" si="975"/>
        <v>56.043999999999997</v>
      </c>
      <c r="AM1472" s="43" t="str">
        <f t="shared" si="976"/>
        <v>-37º -47' -56,044" S</v>
      </c>
      <c r="AN1472" s="43" t="str">
        <f t="shared" si="977"/>
        <v>122º 25' 46,596" W</v>
      </c>
      <c r="AO1472" s="43" t="str">
        <f t="shared" si="978"/>
        <v>10 S 550215 4183656</v>
      </c>
    </row>
    <row r="1473" spans="5:41" x14ac:dyDescent="0.25">
      <c r="E1473" s="53">
        <v>37.639071999999999</v>
      </c>
      <c r="F1473" s="53">
        <v>-122.392719</v>
      </c>
      <c r="G1473" s="52">
        <f t="shared" si="946"/>
        <v>-2.1361559270182218</v>
      </c>
      <c r="H1473" s="52">
        <f t="shared" si="947"/>
        <v>0.65692573379520702</v>
      </c>
      <c r="I1473" s="52">
        <f t="shared" si="948"/>
        <v>10</v>
      </c>
      <c r="J1473" s="52">
        <f t="shared" si="949"/>
        <v>-123</v>
      </c>
      <c r="K1473" s="52">
        <f t="shared" si="950"/>
        <v>1.0599052934803677E-2</v>
      </c>
      <c r="L1473" s="52">
        <f t="shared" si="951"/>
        <v>8.39295072415433E-3</v>
      </c>
      <c r="M1473" s="52">
        <f t="shared" si="952"/>
        <v>8.3931478035043205E-3</v>
      </c>
      <c r="N1473" s="52">
        <f t="shared" si="953"/>
        <v>2.7163678147368309E-5</v>
      </c>
      <c r="O1473" s="52">
        <f t="shared" si="964"/>
        <v>6383559.2548620598</v>
      </c>
      <c r="P1473" s="52">
        <f t="shared" si="965"/>
        <v>1.4885338034172366E-7</v>
      </c>
      <c r="Q1473" s="52">
        <f t="shared" si="954"/>
        <v>0.96717088411141316</v>
      </c>
      <c r="R1473" s="52">
        <f t="shared" si="955"/>
        <v>0.60647751097226199</v>
      </c>
      <c r="S1473" s="52">
        <f t="shared" si="956"/>
        <v>1.1405111758509137</v>
      </c>
      <c r="T1473" s="52">
        <f t="shared" si="957"/>
        <v>1.0070027596312507</v>
      </c>
      <c r="U1473" s="52">
        <f t="shared" si="958"/>
        <v>1.8051045594364414</v>
      </c>
      <c r="V1473" s="52">
        <f t="shared" si="945"/>
        <v>5.0546225567071803E-3</v>
      </c>
      <c r="W1473" s="52">
        <f t="shared" si="959"/>
        <v>4.2582015317955055E-5</v>
      </c>
      <c r="X1473" s="52">
        <f t="shared" si="960"/>
        <v>1.6740578955036711E-7</v>
      </c>
      <c r="Y1473" s="52">
        <f t="shared" si="966"/>
        <v>4165770.5258181989</v>
      </c>
      <c r="Z1473" s="38" t="str">
        <f t="shared" si="961"/>
        <v>S</v>
      </c>
      <c r="AA1473" s="38" t="str">
        <f t="shared" si="962"/>
        <v>S</v>
      </c>
      <c r="AB1473" s="38" t="str">
        <f t="shared" si="963"/>
        <v>U</v>
      </c>
      <c r="AC1473" s="50">
        <f t="shared" si="944"/>
        <v>553578.1589969151</v>
      </c>
      <c r="AD1473" s="50">
        <f t="shared" si="967"/>
        <v>4165943.926793044</v>
      </c>
      <c r="AE1473" s="51">
        <f t="shared" si="968"/>
        <v>10</v>
      </c>
      <c r="AF1473" s="51" t="str">
        <f t="shared" si="969"/>
        <v>S</v>
      </c>
      <c r="AG1473" s="40">
        <f t="shared" si="970"/>
        <v>-122</v>
      </c>
      <c r="AH1473" s="41">
        <f t="shared" si="971"/>
        <v>-23</v>
      </c>
      <c r="AI1473" s="42">
        <f t="shared" si="972"/>
        <v>-33.787999999999997</v>
      </c>
      <c r="AJ1473" s="40">
        <f t="shared" si="973"/>
        <v>37</v>
      </c>
      <c r="AK1473" s="41">
        <f t="shared" si="974"/>
        <v>38</v>
      </c>
      <c r="AL1473" s="42">
        <f t="shared" si="975"/>
        <v>20.658999999999999</v>
      </c>
      <c r="AM1473" s="43" t="str">
        <f t="shared" si="976"/>
        <v>-37º -38' -20,659" S</v>
      </c>
      <c r="AN1473" s="43" t="str">
        <f t="shared" si="977"/>
        <v>122º 23' 33,788" W</v>
      </c>
      <c r="AO1473" s="43" t="str">
        <f t="shared" si="978"/>
        <v>10 S 553578 4165944</v>
      </c>
    </row>
    <row r="1474" spans="5:41" x14ac:dyDescent="0.25">
      <c r="E1474" s="53">
        <v>37.802734000000001</v>
      </c>
      <c r="F1474" s="53">
        <v>-122.420278</v>
      </c>
      <c r="G1474" s="52">
        <f t="shared" si="946"/>
        <v>-2.1366369223067787</v>
      </c>
      <c r="H1474" s="52">
        <f t="shared" si="947"/>
        <v>0.65978217455560606</v>
      </c>
      <c r="I1474" s="52">
        <f t="shared" si="948"/>
        <v>10</v>
      </c>
      <c r="J1474" s="52">
        <f t="shared" si="949"/>
        <v>-123</v>
      </c>
      <c r="K1474" s="52">
        <f t="shared" si="950"/>
        <v>1.0118057646246736E-2</v>
      </c>
      <c r="L1474" s="52">
        <f t="shared" si="951"/>
        <v>7.9944016339044306E-3</v>
      </c>
      <c r="M1474" s="52">
        <f t="shared" si="952"/>
        <v>7.9945719490572779E-3</v>
      </c>
      <c r="N1474" s="52">
        <f t="shared" si="953"/>
        <v>2.4790885244208027E-5</v>
      </c>
      <c r="O1474" s="52">
        <f t="shared" si="964"/>
        <v>6383618.4773727451</v>
      </c>
      <c r="P1474" s="52">
        <f t="shared" si="965"/>
        <v>1.3445605067255233E-7</v>
      </c>
      <c r="Q1474" s="52">
        <f t="shared" si="954"/>
        <v>0.96860689033855762</v>
      </c>
      <c r="R1474" s="52">
        <f t="shared" si="955"/>
        <v>0.60470004651083542</v>
      </c>
      <c r="S1474" s="52">
        <f t="shared" si="956"/>
        <v>1.1440856197248848</v>
      </c>
      <c r="T1474" s="52">
        <f t="shared" si="957"/>
        <v>1.0092392264213723</v>
      </c>
      <c r="U1474" s="52">
        <f t="shared" si="958"/>
        <v>1.8079032000183455</v>
      </c>
      <c r="V1474" s="52">
        <f t="shared" si="945"/>
        <v>5.0546225567071803E-3</v>
      </c>
      <c r="W1474" s="52">
        <f t="shared" si="959"/>
        <v>4.2582015317955055E-5</v>
      </c>
      <c r="X1474" s="52">
        <f t="shared" si="960"/>
        <v>1.6740578955036711E-7</v>
      </c>
      <c r="Y1474" s="52">
        <f t="shared" si="966"/>
        <v>4183928.3019083813</v>
      </c>
      <c r="Z1474" s="38" t="str">
        <f t="shared" si="961"/>
        <v>S</v>
      </c>
      <c r="AA1474" s="38" t="str">
        <f t="shared" si="962"/>
        <v>S</v>
      </c>
      <c r="AB1474" s="38" t="str">
        <f t="shared" si="963"/>
        <v>U</v>
      </c>
      <c r="AC1474" s="50">
        <f t="shared" si="944"/>
        <v>551034.29949997785</v>
      </c>
      <c r="AD1474" s="50">
        <f t="shared" si="967"/>
        <v>4184086.5574827748</v>
      </c>
      <c r="AE1474" s="51">
        <f t="shared" si="968"/>
        <v>10</v>
      </c>
      <c r="AF1474" s="51" t="str">
        <f t="shared" si="969"/>
        <v>S</v>
      </c>
      <c r="AG1474" s="40">
        <f t="shared" si="970"/>
        <v>-122</v>
      </c>
      <c r="AH1474" s="41">
        <f t="shared" si="971"/>
        <v>-25</v>
      </c>
      <c r="AI1474" s="42">
        <f t="shared" si="972"/>
        <v>-13.000999999999999</v>
      </c>
      <c r="AJ1474" s="40">
        <f t="shared" si="973"/>
        <v>37</v>
      </c>
      <c r="AK1474" s="41">
        <f t="shared" si="974"/>
        <v>48</v>
      </c>
      <c r="AL1474" s="42">
        <f t="shared" si="975"/>
        <v>9.8420000000000005</v>
      </c>
      <c r="AM1474" s="43" t="str">
        <f t="shared" si="976"/>
        <v>-37º -48' -9,842" S</v>
      </c>
      <c r="AN1474" s="43" t="str">
        <f t="shared" si="977"/>
        <v>122º 25' 13,001" W</v>
      </c>
      <c r="AO1474" s="43" t="str">
        <f t="shared" si="978"/>
        <v>10 S 551034 4184087</v>
      </c>
    </row>
    <row r="1475" spans="5:41" x14ac:dyDescent="0.25">
      <c r="E1475" s="53">
        <v>37.768911000000003</v>
      </c>
      <c r="F1475" s="53">
        <v>-122.450664</v>
      </c>
      <c r="G1475" s="52">
        <f t="shared" si="946"/>
        <v>-2.1371672580532897</v>
      </c>
      <c r="H1475" s="52">
        <f t="shared" si="947"/>
        <v>0.65919185184270412</v>
      </c>
      <c r="I1475" s="52">
        <f t="shared" si="948"/>
        <v>10</v>
      </c>
      <c r="J1475" s="52">
        <f t="shared" si="949"/>
        <v>-123</v>
      </c>
      <c r="K1475" s="52">
        <f t="shared" si="950"/>
        <v>9.5877218997357794E-3</v>
      </c>
      <c r="L1475" s="52">
        <f t="shared" si="951"/>
        <v>7.578857842908431E-3</v>
      </c>
      <c r="M1475" s="52">
        <f t="shared" si="952"/>
        <v>7.5790029554658085E-3</v>
      </c>
      <c r="N1475" s="52">
        <f t="shared" si="953"/>
        <v>2.2253362587321135E-5</v>
      </c>
      <c r="O1475" s="52">
        <f t="shared" si="964"/>
        <v>6383606.2309049619</v>
      </c>
      <c r="P1475" s="52">
        <f t="shared" si="965"/>
        <v>1.2095159437240772E-7</v>
      </c>
      <c r="Q1475" s="52">
        <f t="shared" si="954"/>
        <v>0.96831270988297702</v>
      </c>
      <c r="R1475" s="52">
        <f t="shared" si="955"/>
        <v>0.60506997816369046</v>
      </c>
      <c r="S1475" s="52">
        <f t="shared" si="956"/>
        <v>1.1433482067841927</v>
      </c>
      <c r="T1475" s="52">
        <f t="shared" si="957"/>
        <v>1.0087786496290672</v>
      </c>
      <c r="U1475" s="52">
        <f t="shared" si="958"/>
        <v>1.8073278616028794</v>
      </c>
      <c r="V1475" s="52">
        <f t="shared" si="945"/>
        <v>5.0546225567071803E-3</v>
      </c>
      <c r="W1475" s="52">
        <f t="shared" si="959"/>
        <v>4.2582015317955055E-5</v>
      </c>
      <c r="X1475" s="52">
        <f t="shared" si="960"/>
        <v>1.6740578955036711E-7</v>
      </c>
      <c r="Y1475" s="52">
        <f t="shared" si="966"/>
        <v>4180175.7066696463</v>
      </c>
      <c r="Z1475" s="38" t="str">
        <f t="shared" si="961"/>
        <v>S</v>
      </c>
      <c r="AA1475" s="38" t="str">
        <f t="shared" si="962"/>
        <v>S</v>
      </c>
      <c r="AB1475" s="38" t="str">
        <f t="shared" si="963"/>
        <v>U</v>
      </c>
      <c r="AC1475" s="50">
        <f t="shared" si="944"/>
        <v>548381.37244115991</v>
      </c>
      <c r="AD1475" s="50">
        <f t="shared" si="967"/>
        <v>4180317.7633908992</v>
      </c>
      <c r="AE1475" s="51">
        <f t="shared" si="968"/>
        <v>10</v>
      </c>
      <c r="AF1475" s="51" t="str">
        <f t="shared" si="969"/>
        <v>S</v>
      </c>
      <c r="AG1475" s="40">
        <f t="shared" si="970"/>
        <v>-122</v>
      </c>
      <c r="AH1475" s="41">
        <f t="shared" si="971"/>
        <v>-27</v>
      </c>
      <c r="AI1475" s="42">
        <f t="shared" si="972"/>
        <v>-2.39</v>
      </c>
      <c r="AJ1475" s="40">
        <f t="shared" si="973"/>
        <v>37</v>
      </c>
      <c r="AK1475" s="41">
        <f t="shared" si="974"/>
        <v>46</v>
      </c>
      <c r="AL1475" s="42">
        <f t="shared" si="975"/>
        <v>8.08</v>
      </c>
      <c r="AM1475" s="43" t="str">
        <f t="shared" si="976"/>
        <v>-37º -46' -8,08" S</v>
      </c>
      <c r="AN1475" s="43" t="str">
        <f t="shared" si="977"/>
        <v>122º 27' 2,39" W</v>
      </c>
      <c r="AO1475" s="43" t="str">
        <f t="shared" si="978"/>
        <v>10 S 548381 4180318</v>
      </c>
    </row>
    <row r="1476" spans="5:41" x14ac:dyDescent="0.25">
      <c r="E1476" s="53">
        <v>37.770417000000002</v>
      </c>
      <c r="F1476" s="53">
        <v>-122.46697500000001</v>
      </c>
      <c r="G1476" s="52">
        <f t="shared" si="946"/>
        <v>-2.1374519387075823</v>
      </c>
      <c r="H1476" s="52">
        <f t="shared" si="947"/>
        <v>0.65921813650123917</v>
      </c>
      <c r="I1476" s="52">
        <f t="shared" si="948"/>
        <v>10</v>
      </c>
      <c r="J1476" s="52">
        <f t="shared" si="949"/>
        <v>-123</v>
      </c>
      <c r="K1476" s="52">
        <f t="shared" si="950"/>
        <v>9.3030412454431222E-3</v>
      </c>
      <c r="L1476" s="52">
        <f t="shared" si="951"/>
        <v>7.3536816258338291E-3</v>
      </c>
      <c r="M1476" s="52">
        <f t="shared" si="952"/>
        <v>7.3538141842500165E-3</v>
      </c>
      <c r="N1476" s="52">
        <f t="shared" si="953"/>
        <v>2.0951736920848951E-5</v>
      </c>
      <c r="O1476" s="52">
        <f t="shared" si="964"/>
        <v>6383606.7761094533</v>
      </c>
      <c r="P1476" s="52">
        <f t="shared" si="965"/>
        <v>1.1386626066044537E-7</v>
      </c>
      <c r="Q1476" s="52">
        <f t="shared" si="954"/>
        <v>0.9683258372513095</v>
      </c>
      <c r="R1476" s="52">
        <f t="shared" si="955"/>
        <v>0.60505353529544015</v>
      </c>
      <c r="S1476" s="52">
        <f t="shared" si="956"/>
        <v>1.1433810551268939</v>
      </c>
      <c r="T1476" s="52">
        <f t="shared" si="957"/>
        <v>1.0087991751690304</v>
      </c>
      <c r="U1476" s="52">
        <f t="shared" si="958"/>
        <v>1.8073535126863858</v>
      </c>
      <c r="V1476" s="52">
        <f t="shared" si="945"/>
        <v>5.0546225567071803E-3</v>
      </c>
      <c r="W1476" s="52">
        <f t="shared" si="959"/>
        <v>4.2582015317955055E-5</v>
      </c>
      <c r="X1476" s="52">
        <f t="shared" si="960"/>
        <v>1.6740578955036711E-7</v>
      </c>
      <c r="Y1476" s="52">
        <f t="shared" si="966"/>
        <v>4180342.7939443318</v>
      </c>
      <c r="Z1476" s="38" t="str">
        <f t="shared" si="961"/>
        <v>S</v>
      </c>
      <c r="AA1476" s="38" t="str">
        <f t="shared" si="962"/>
        <v>S</v>
      </c>
      <c r="AB1476" s="38" t="str">
        <f t="shared" si="963"/>
        <v>U</v>
      </c>
      <c r="AC1476" s="50">
        <f t="shared" ref="AC1476:AC1539" si="979">M1476*O1476*(1+P1476/3)+500000</f>
        <v>546943.85983860213</v>
      </c>
      <c r="AD1476" s="50">
        <f t="shared" si="967"/>
        <v>4180476.5416093403</v>
      </c>
      <c r="AE1476" s="51">
        <f t="shared" si="968"/>
        <v>10</v>
      </c>
      <c r="AF1476" s="51" t="str">
        <f t="shared" si="969"/>
        <v>S</v>
      </c>
      <c r="AG1476" s="40">
        <f t="shared" si="970"/>
        <v>-122</v>
      </c>
      <c r="AH1476" s="41">
        <f t="shared" si="971"/>
        <v>-28</v>
      </c>
      <c r="AI1476" s="42">
        <f t="shared" si="972"/>
        <v>-1.1100000000000001</v>
      </c>
      <c r="AJ1476" s="40">
        <f t="shared" si="973"/>
        <v>37</v>
      </c>
      <c r="AK1476" s="41">
        <f t="shared" si="974"/>
        <v>46</v>
      </c>
      <c r="AL1476" s="42">
        <f t="shared" si="975"/>
        <v>13.500999999999999</v>
      </c>
      <c r="AM1476" s="43" t="str">
        <f t="shared" si="976"/>
        <v>-37º -46' -13,501" S</v>
      </c>
      <c r="AN1476" s="43" t="str">
        <f t="shared" si="977"/>
        <v>122º 28' 1,11" W</v>
      </c>
      <c r="AO1476" s="43" t="str">
        <f t="shared" si="978"/>
        <v>10 S 546944 4180477</v>
      </c>
    </row>
    <row r="1477" spans="5:41" x14ac:dyDescent="0.25">
      <c r="E1477" s="53">
        <v>37.776266</v>
      </c>
      <c r="F1477" s="53">
        <v>-122.454686</v>
      </c>
      <c r="G1477" s="52">
        <f t="shared" si="946"/>
        <v>-2.1372374551958049</v>
      </c>
      <c r="H1477" s="52">
        <f t="shared" si="947"/>
        <v>0.65932022080918817</v>
      </c>
      <c r="I1477" s="52">
        <f t="shared" si="948"/>
        <v>10</v>
      </c>
      <c r="J1477" s="52">
        <f t="shared" si="949"/>
        <v>-123</v>
      </c>
      <c r="K1477" s="52">
        <f t="shared" si="950"/>
        <v>9.5175247572205635E-3</v>
      </c>
      <c r="L1477" s="52">
        <f t="shared" si="951"/>
        <v>7.5226220647205012E-3</v>
      </c>
      <c r="M1477" s="52">
        <f t="shared" si="952"/>
        <v>7.5227639708720104E-3</v>
      </c>
      <c r="N1477" s="52">
        <f t="shared" si="953"/>
        <v>2.1930140992498792E-5</v>
      </c>
      <c r="O1477" s="52">
        <f t="shared" si="964"/>
        <v>6383608.8936450398</v>
      </c>
      <c r="P1477" s="52">
        <f t="shared" si="965"/>
        <v>1.1913953858159025E-7</v>
      </c>
      <c r="Q1477" s="52">
        <f t="shared" si="954"/>
        <v>0.96837679592093251</v>
      </c>
      <c r="R1477" s="52">
        <f t="shared" si="955"/>
        <v>0.60498964915342224</v>
      </c>
      <c r="S1477" s="52">
        <f t="shared" si="956"/>
        <v>1.1435086187696544</v>
      </c>
      <c r="T1477" s="52">
        <f t="shared" si="957"/>
        <v>1.0088788763655963</v>
      </c>
      <c r="U1477" s="52">
        <f t="shared" si="958"/>
        <v>1.8074531065927657</v>
      </c>
      <c r="V1477" s="52">
        <f t="shared" si="945"/>
        <v>5.0546225567071803E-3</v>
      </c>
      <c r="W1477" s="52">
        <f t="shared" si="959"/>
        <v>4.2582015317955055E-5</v>
      </c>
      <c r="X1477" s="52">
        <f t="shared" si="960"/>
        <v>1.6740578955036711E-7</v>
      </c>
      <c r="Y1477" s="52">
        <f t="shared" si="966"/>
        <v>4180991.7275971253</v>
      </c>
      <c r="Z1477" s="38" t="str">
        <f t="shared" si="961"/>
        <v>S</v>
      </c>
      <c r="AA1477" s="38" t="str">
        <f t="shared" si="962"/>
        <v>S</v>
      </c>
      <c r="AB1477" s="38" t="str">
        <f t="shared" si="963"/>
        <v>U</v>
      </c>
      <c r="AC1477" s="50">
        <f t="shared" si="979"/>
        <v>548022.38489637256</v>
      </c>
      <c r="AD1477" s="50">
        <f t="shared" si="967"/>
        <v>4181131.7210568828</v>
      </c>
      <c r="AE1477" s="51">
        <f t="shared" si="968"/>
        <v>10</v>
      </c>
      <c r="AF1477" s="51" t="str">
        <f t="shared" si="969"/>
        <v>S</v>
      </c>
      <c r="AG1477" s="40">
        <f t="shared" si="970"/>
        <v>-122</v>
      </c>
      <c r="AH1477" s="41">
        <f t="shared" si="971"/>
        <v>-27</v>
      </c>
      <c r="AI1477" s="42">
        <f t="shared" si="972"/>
        <v>-16.87</v>
      </c>
      <c r="AJ1477" s="40">
        <f t="shared" si="973"/>
        <v>37</v>
      </c>
      <c r="AK1477" s="41">
        <f t="shared" si="974"/>
        <v>46</v>
      </c>
      <c r="AL1477" s="42">
        <f t="shared" si="975"/>
        <v>34.558</v>
      </c>
      <c r="AM1477" s="43" t="str">
        <f t="shared" si="976"/>
        <v>-37º -46' -34,558" S</v>
      </c>
      <c r="AN1477" s="43" t="str">
        <f t="shared" si="977"/>
        <v>122º 27' 16,87" W</v>
      </c>
      <c r="AO1477" s="43" t="str">
        <f t="shared" si="978"/>
        <v>10 S 548022 4181132</v>
      </c>
    </row>
    <row r="1478" spans="5:41" x14ac:dyDescent="0.25">
      <c r="E1478" s="53">
        <v>37.687714999999997</v>
      </c>
      <c r="F1478" s="53">
        <v>-122.395129</v>
      </c>
      <c r="G1478" s="52">
        <f t="shared" si="946"/>
        <v>-2.1361979894531946</v>
      </c>
      <c r="H1478" s="52">
        <f t="shared" si="947"/>
        <v>0.65777471430325474</v>
      </c>
      <c r="I1478" s="52">
        <f t="shared" si="948"/>
        <v>10</v>
      </c>
      <c r="J1478" s="52">
        <f t="shared" si="949"/>
        <v>-123</v>
      </c>
      <c r="K1478" s="52">
        <f t="shared" si="950"/>
        <v>1.0556990499830832E-2</v>
      </c>
      <c r="L1478" s="52">
        <f t="shared" si="951"/>
        <v>8.3541681782184751E-3</v>
      </c>
      <c r="M1478" s="52">
        <f t="shared" si="952"/>
        <v>8.3543625380766481E-3</v>
      </c>
      <c r="N1478" s="52">
        <f t="shared" si="953"/>
        <v>2.6960484664884099E-5</v>
      </c>
      <c r="O1478" s="52">
        <f t="shared" si="964"/>
        <v>6383576.8473901441</v>
      </c>
      <c r="P1478" s="52">
        <f t="shared" si="965"/>
        <v>1.4728767526721851E-7</v>
      </c>
      <c r="Q1478" s="52">
        <f t="shared" si="954"/>
        <v>0.96760098726103194</v>
      </c>
      <c r="R1478" s="52">
        <f t="shared" si="955"/>
        <v>0.60595252998646698</v>
      </c>
      <c r="S1478" s="52">
        <f t="shared" si="956"/>
        <v>1.1415752079337707</v>
      </c>
      <c r="T1478" s="52">
        <f t="shared" si="957"/>
        <v>1.0076695384469447</v>
      </c>
      <c r="U1478" s="52">
        <f t="shared" si="958"/>
        <v>1.8059402373447684</v>
      </c>
      <c r="V1478" s="52">
        <f t="shared" ref="V1478:V1541" si="980">(3/4)*$C$18</f>
        <v>5.0546225567071803E-3</v>
      </c>
      <c r="W1478" s="52">
        <f t="shared" si="959"/>
        <v>4.2582015317955055E-5</v>
      </c>
      <c r="X1478" s="52">
        <f t="shared" si="960"/>
        <v>1.6740578955036711E-7</v>
      </c>
      <c r="Y1478" s="52">
        <f t="shared" si="966"/>
        <v>4171167.2585059656</v>
      </c>
      <c r="Z1478" s="38" t="str">
        <f t="shared" si="961"/>
        <v>S</v>
      </c>
      <c r="AA1478" s="38" t="str">
        <f t="shared" si="962"/>
        <v>S</v>
      </c>
      <c r="AB1478" s="38" t="str">
        <f t="shared" si="963"/>
        <v>U</v>
      </c>
      <c r="AC1478" s="50">
        <f t="shared" si="979"/>
        <v>553330.71789108869</v>
      </c>
      <c r="AD1478" s="50">
        <f t="shared" si="967"/>
        <v>4171339.3628570158</v>
      </c>
      <c r="AE1478" s="51">
        <f t="shared" si="968"/>
        <v>10</v>
      </c>
      <c r="AF1478" s="51" t="str">
        <f t="shared" si="969"/>
        <v>S</v>
      </c>
      <c r="AG1478" s="40">
        <f t="shared" si="970"/>
        <v>-122</v>
      </c>
      <c r="AH1478" s="41">
        <f t="shared" si="971"/>
        <v>-23</v>
      </c>
      <c r="AI1478" s="42">
        <f t="shared" si="972"/>
        <v>-42.463999999999999</v>
      </c>
      <c r="AJ1478" s="40">
        <f t="shared" si="973"/>
        <v>37</v>
      </c>
      <c r="AK1478" s="41">
        <f t="shared" si="974"/>
        <v>41</v>
      </c>
      <c r="AL1478" s="42">
        <f t="shared" si="975"/>
        <v>15.773999999999999</v>
      </c>
      <c r="AM1478" s="43" t="str">
        <f t="shared" si="976"/>
        <v>-37º -41' -15,774" S</v>
      </c>
      <c r="AN1478" s="43" t="str">
        <f t="shared" si="977"/>
        <v>122º 23' 42,464" W</v>
      </c>
      <c r="AO1478" s="43" t="str">
        <f t="shared" si="978"/>
        <v>10 S 553331 4171339</v>
      </c>
    </row>
    <row r="1479" spans="5:41" x14ac:dyDescent="0.25">
      <c r="E1479" s="53">
        <v>37.651474</v>
      </c>
      <c r="F1479" s="53">
        <v>-122.404816</v>
      </c>
      <c r="G1479" s="52">
        <f t="shared" si="946"/>
        <v>-2.1363670594978355</v>
      </c>
      <c r="H1479" s="52">
        <f t="shared" si="947"/>
        <v>0.65714218952903947</v>
      </c>
      <c r="I1479" s="52">
        <f t="shared" si="948"/>
        <v>10</v>
      </c>
      <c r="J1479" s="52">
        <f t="shared" si="949"/>
        <v>-123</v>
      </c>
      <c r="K1479" s="52">
        <f t="shared" si="950"/>
        <v>1.0387920455189992E-2</v>
      </c>
      <c r="L1479" s="52">
        <f t="shared" si="951"/>
        <v>8.2243964299398044E-3</v>
      </c>
      <c r="M1479" s="52">
        <f t="shared" si="952"/>
        <v>8.2245818721005618E-3</v>
      </c>
      <c r="N1479" s="52">
        <f t="shared" si="953"/>
        <v>2.6095197824593797E-5</v>
      </c>
      <c r="O1479" s="52">
        <f t="shared" si="964"/>
        <v>6383563.7394889537</v>
      </c>
      <c r="P1479" s="52">
        <f t="shared" si="965"/>
        <v>1.4288662914849632E-7</v>
      </c>
      <c r="Q1479" s="52">
        <f t="shared" si="954"/>
        <v>0.96728080792703097</v>
      </c>
      <c r="R1479" s="52">
        <f t="shared" si="955"/>
        <v>0.60634392873759313</v>
      </c>
      <c r="S1479" s="52">
        <f t="shared" si="956"/>
        <v>1.1407825934925548</v>
      </c>
      <c r="T1479" s="52">
        <f t="shared" si="957"/>
        <v>1.0071729273038144</v>
      </c>
      <c r="U1479" s="52">
        <f t="shared" si="958"/>
        <v>1.8053179356700551</v>
      </c>
      <c r="V1479" s="52">
        <f t="shared" si="980"/>
        <v>5.0546225567071803E-3</v>
      </c>
      <c r="W1479" s="52">
        <f t="shared" si="959"/>
        <v>4.2582015317955055E-5</v>
      </c>
      <c r="X1479" s="52">
        <f t="shared" si="960"/>
        <v>1.6740578955036711E-7</v>
      </c>
      <c r="Y1479" s="52">
        <f t="shared" si="966"/>
        <v>4167146.4704076182</v>
      </c>
      <c r="Z1479" s="38" t="str">
        <f t="shared" si="961"/>
        <v>S</v>
      </c>
      <c r="AA1479" s="38" t="str">
        <f t="shared" si="962"/>
        <v>S</v>
      </c>
      <c r="AB1479" s="38" t="str">
        <f t="shared" si="963"/>
        <v>U</v>
      </c>
      <c r="AC1479" s="50">
        <f t="shared" si="979"/>
        <v>552502.1451118174</v>
      </c>
      <c r="AD1479" s="50">
        <f t="shared" si="967"/>
        <v>4167313.0507900282</v>
      </c>
      <c r="AE1479" s="51">
        <f t="shared" si="968"/>
        <v>10</v>
      </c>
      <c r="AF1479" s="51" t="str">
        <f t="shared" si="969"/>
        <v>S</v>
      </c>
      <c r="AG1479" s="40">
        <f t="shared" si="970"/>
        <v>-122</v>
      </c>
      <c r="AH1479" s="41">
        <f t="shared" si="971"/>
        <v>-24</v>
      </c>
      <c r="AI1479" s="42">
        <f t="shared" si="972"/>
        <v>-17.338000000000001</v>
      </c>
      <c r="AJ1479" s="40">
        <f t="shared" si="973"/>
        <v>37</v>
      </c>
      <c r="AK1479" s="41">
        <f t="shared" si="974"/>
        <v>39</v>
      </c>
      <c r="AL1479" s="42">
        <f t="shared" si="975"/>
        <v>5.306</v>
      </c>
      <c r="AM1479" s="43" t="str">
        <f t="shared" si="976"/>
        <v>-37º -39' -5,306" S</v>
      </c>
      <c r="AN1479" s="43" t="str">
        <f t="shared" si="977"/>
        <v>122º 24' 17,338" W</v>
      </c>
      <c r="AO1479" s="43" t="str">
        <f t="shared" si="978"/>
        <v>10 S 552502 4167313</v>
      </c>
    </row>
    <row r="1480" spans="5:41" x14ac:dyDescent="0.25">
      <c r="E1480" s="53">
        <v>37.784385999999998</v>
      </c>
      <c r="F1480" s="53">
        <v>-122.489368</v>
      </c>
      <c r="G1480" s="52">
        <f t="shared" si="946"/>
        <v>-2.1378427702869818</v>
      </c>
      <c r="H1480" s="52">
        <f t="shared" si="947"/>
        <v>0.65946194154445015</v>
      </c>
      <c r="I1480" s="52">
        <f t="shared" si="948"/>
        <v>10</v>
      </c>
      <c r="J1480" s="52">
        <f t="shared" si="949"/>
        <v>-123</v>
      </c>
      <c r="K1480" s="52">
        <f t="shared" si="950"/>
        <v>8.9122096660436689E-3</v>
      </c>
      <c r="L1480" s="52">
        <f t="shared" si="951"/>
        <v>7.0434222142495969E-3</v>
      </c>
      <c r="M1480" s="52">
        <f t="shared" si="952"/>
        <v>7.0435386919642986E-3</v>
      </c>
      <c r="N1480" s="52">
        <f t="shared" si="953"/>
        <v>1.923068559439578E-5</v>
      </c>
      <c r="O1480" s="52">
        <f t="shared" si="964"/>
        <v>6383611.8335474804</v>
      </c>
      <c r="P1480" s="52">
        <f t="shared" si="965"/>
        <v>1.0442090071867909E-7</v>
      </c>
      <c r="Q1480" s="52">
        <f t="shared" si="954"/>
        <v>0.96844747347000704</v>
      </c>
      <c r="R1480" s="52">
        <f t="shared" si="955"/>
        <v>0.60490089099502387</v>
      </c>
      <c r="S1480" s="52">
        <f t="shared" si="956"/>
        <v>1.1436856782794536</v>
      </c>
      <c r="T1480" s="52">
        <f t="shared" si="957"/>
        <v>1.0089894814583462</v>
      </c>
      <c r="U1480" s="52">
        <f t="shared" si="958"/>
        <v>1.8075912916199954</v>
      </c>
      <c r="V1480" s="52">
        <f t="shared" si="980"/>
        <v>5.0546225567071803E-3</v>
      </c>
      <c r="W1480" s="52">
        <f t="shared" si="959"/>
        <v>4.2582015317955055E-5</v>
      </c>
      <c r="X1480" s="52">
        <f t="shared" si="960"/>
        <v>1.6740578955036711E-7</v>
      </c>
      <c r="Y1480" s="52">
        <f t="shared" si="966"/>
        <v>4181892.6247629067</v>
      </c>
      <c r="Z1480" s="38" t="str">
        <f t="shared" si="961"/>
        <v>S</v>
      </c>
      <c r="AA1480" s="38" t="str">
        <f t="shared" si="962"/>
        <v>S</v>
      </c>
      <c r="AB1480" s="38" t="str">
        <f t="shared" si="963"/>
        <v>U</v>
      </c>
      <c r="AC1480" s="50">
        <f t="shared" si="979"/>
        <v>544963.21850910608</v>
      </c>
      <c r="AD1480" s="50">
        <f t="shared" si="967"/>
        <v>4182015.3860078533</v>
      </c>
      <c r="AE1480" s="51">
        <f t="shared" si="968"/>
        <v>10</v>
      </c>
      <c r="AF1480" s="51" t="str">
        <f t="shared" si="969"/>
        <v>S</v>
      </c>
      <c r="AG1480" s="40">
        <f t="shared" si="970"/>
        <v>-122</v>
      </c>
      <c r="AH1480" s="41">
        <f t="shared" si="971"/>
        <v>-29</v>
      </c>
      <c r="AI1480" s="42">
        <f t="shared" si="972"/>
        <v>-21.725000000000001</v>
      </c>
      <c r="AJ1480" s="40">
        <f t="shared" si="973"/>
        <v>37</v>
      </c>
      <c r="AK1480" s="41">
        <f t="shared" si="974"/>
        <v>47</v>
      </c>
      <c r="AL1480" s="42">
        <f t="shared" si="975"/>
        <v>3.79</v>
      </c>
      <c r="AM1480" s="43" t="str">
        <f t="shared" si="976"/>
        <v>-37º -47' -3,79" S</v>
      </c>
      <c r="AN1480" s="43" t="str">
        <f t="shared" si="977"/>
        <v>122º 29' 21,725" W</v>
      </c>
      <c r="AO1480" s="43" t="str">
        <f t="shared" si="978"/>
        <v>10 S 544963 4182015</v>
      </c>
    </row>
    <row r="1481" spans="5:41" x14ac:dyDescent="0.25">
      <c r="E1481" s="53">
        <v>37.711545999999998</v>
      </c>
      <c r="F1481" s="53">
        <v>-122.4687</v>
      </c>
      <c r="G1481" s="52">
        <f t="shared" si="946"/>
        <v>-2.1374820456371793</v>
      </c>
      <c r="H1481" s="52">
        <f t="shared" si="947"/>
        <v>0.65819064371729741</v>
      </c>
      <c r="I1481" s="52">
        <f t="shared" si="948"/>
        <v>10</v>
      </c>
      <c r="J1481" s="52">
        <f t="shared" si="949"/>
        <v>-123</v>
      </c>
      <c r="K1481" s="52">
        <f t="shared" si="950"/>
        <v>9.272934315846193E-3</v>
      </c>
      <c r="L1481" s="52">
        <f t="shared" si="951"/>
        <v>7.3357158454870515E-3</v>
      </c>
      <c r="M1481" s="52">
        <f t="shared" si="952"/>
        <v>7.3358474346937198E-3</v>
      </c>
      <c r="N1481" s="52">
        <f t="shared" si="953"/>
        <v>2.0805270245394247E-5</v>
      </c>
      <c r="O1481" s="52">
        <f t="shared" si="964"/>
        <v>6383585.469158587</v>
      </c>
      <c r="P1481" s="52">
        <f t="shared" si="965"/>
        <v>1.1349092476637553E-7</v>
      </c>
      <c r="Q1481" s="52">
        <f t="shared" si="954"/>
        <v>0.96781068375875579</v>
      </c>
      <c r="R1481" s="52">
        <f t="shared" si="955"/>
        <v>0.60569430954361247</v>
      </c>
      <c r="S1481" s="52">
        <f t="shared" si="956"/>
        <v>1.1420959855966752</v>
      </c>
      <c r="T1481" s="52">
        <f t="shared" si="957"/>
        <v>1.0079955665834095</v>
      </c>
      <c r="U1481" s="52">
        <f t="shared" si="958"/>
        <v>1.8063484512794263</v>
      </c>
      <c r="V1481" s="52">
        <f t="shared" si="980"/>
        <v>5.0546225567071803E-3</v>
      </c>
      <c r="W1481" s="52">
        <f t="shared" si="959"/>
        <v>4.2582015317955055E-5</v>
      </c>
      <c r="X1481" s="52">
        <f t="shared" si="960"/>
        <v>1.6740578955036711E-7</v>
      </c>
      <c r="Y1481" s="52">
        <f t="shared" si="966"/>
        <v>4173811.2222607173</v>
      </c>
      <c r="Z1481" s="38" t="str">
        <f t="shared" si="961"/>
        <v>S</v>
      </c>
      <c r="AA1481" s="38" t="str">
        <f t="shared" si="962"/>
        <v>S</v>
      </c>
      <c r="AB1481" s="38" t="str">
        <f t="shared" si="963"/>
        <v>U</v>
      </c>
      <c r="AC1481" s="50">
        <f t="shared" si="979"/>
        <v>546829.010859631</v>
      </c>
      <c r="AD1481" s="50">
        <f t="shared" si="967"/>
        <v>4173944.0344966105</v>
      </c>
      <c r="AE1481" s="51">
        <f t="shared" si="968"/>
        <v>10</v>
      </c>
      <c r="AF1481" s="51" t="str">
        <f t="shared" si="969"/>
        <v>S</v>
      </c>
      <c r="AG1481" s="40">
        <f t="shared" si="970"/>
        <v>-122</v>
      </c>
      <c r="AH1481" s="41">
        <f t="shared" si="971"/>
        <v>-28</v>
      </c>
      <c r="AI1481" s="42">
        <f t="shared" si="972"/>
        <v>-7.32</v>
      </c>
      <c r="AJ1481" s="40">
        <f t="shared" si="973"/>
        <v>37</v>
      </c>
      <c r="AK1481" s="41">
        <f t="shared" si="974"/>
        <v>42</v>
      </c>
      <c r="AL1481" s="42">
        <f t="shared" si="975"/>
        <v>41.566000000000003</v>
      </c>
      <c r="AM1481" s="43" t="str">
        <f t="shared" si="976"/>
        <v>-37º -42' -41,566" S</v>
      </c>
      <c r="AN1481" s="43" t="str">
        <f t="shared" si="977"/>
        <v>122º 28' 7,32" W</v>
      </c>
      <c r="AO1481" s="43" t="str">
        <f t="shared" si="978"/>
        <v>10 S 546829 4173944</v>
      </c>
    </row>
    <row r="1482" spans="5:41" x14ac:dyDescent="0.25">
      <c r="E1482" s="53">
        <v>37.709918999999999</v>
      </c>
      <c r="F1482" s="53">
        <v>-122.467866</v>
      </c>
      <c r="G1482" s="52">
        <f t="shared" si="946"/>
        <v>-2.1374674895912178</v>
      </c>
      <c r="H1482" s="52">
        <f t="shared" si="947"/>
        <v>0.65816224721036753</v>
      </c>
      <c r="I1482" s="52">
        <f t="shared" si="948"/>
        <v>10</v>
      </c>
      <c r="J1482" s="52">
        <f t="shared" si="949"/>
        <v>-123</v>
      </c>
      <c r="K1482" s="52">
        <f t="shared" si="950"/>
        <v>9.2874903618076488E-3</v>
      </c>
      <c r="L1482" s="52">
        <f t="shared" si="951"/>
        <v>7.3473919579202952E-3</v>
      </c>
      <c r="M1482" s="52">
        <f t="shared" si="952"/>
        <v>7.3475241764850542E-3</v>
      </c>
      <c r="N1482" s="52">
        <f t="shared" si="953"/>
        <v>2.0870332063105401E-5</v>
      </c>
      <c r="O1482" s="52">
        <f t="shared" si="964"/>
        <v>6383584.8804690987</v>
      </c>
      <c r="P1482" s="52">
        <f t="shared" si="965"/>
        <v>1.1385750733870904E-7</v>
      </c>
      <c r="Q1482" s="52">
        <f t="shared" si="954"/>
        <v>0.96779638857081141</v>
      </c>
      <c r="R1482" s="52">
        <f t="shared" si="955"/>
        <v>0.60571196026050189</v>
      </c>
      <c r="S1482" s="52">
        <f t="shared" si="956"/>
        <v>1.1420604414957731</v>
      </c>
      <c r="T1482" s="52">
        <f t="shared" si="957"/>
        <v>1.0079733211869553</v>
      </c>
      <c r="U1482" s="52">
        <f t="shared" si="958"/>
        <v>1.806320606565343</v>
      </c>
      <c r="V1482" s="52">
        <f t="shared" si="980"/>
        <v>5.0546225567071803E-3</v>
      </c>
      <c r="W1482" s="52">
        <f t="shared" si="959"/>
        <v>4.2582015317955055E-5</v>
      </c>
      <c r="X1482" s="52">
        <f t="shared" si="960"/>
        <v>1.6740578955036711E-7</v>
      </c>
      <c r="Y1482" s="52">
        <f t="shared" si="966"/>
        <v>4173630.7121205963</v>
      </c>
      <c r="Z1482" s="38" t="str">
        <f t="shared" si="961"/>
        <v>S</v>
      </c>
      <c r="AA1482" s="38" t="str">
        <f t="shared" si="962"/>
        <v>S</v>
      </c>
      <c r="AB1482" s="38" t="str">
        <f t="shared" si="963"/>
        <v>U</v>
      </c>
      <c r="AC1482" s="50">
        <f t="shared" si="979"/>
        <v>546903.54602199805</v>
      </c>
      <c r="AD1482" s="50">
        <f t="shared" si="967"/>
        <v>4173763.9396719737</v>
      </c>
      <c r="AE1482" s="51">
        <f t="shared" si="968"/>
        <v>10</v>
      </c>
      <c r="AF1482" s="51" t="str">
        <f t="shared" si="969"/>
        <v>S</v>
      </c>
      <c r="AG1482" s="40">
        <f t="shared" si="970"/>
        <v>-122</v>
      </c>
      <c r="AH1482" s="41">
        <f t="shared" si="971"/>
        <v>-28</v>
      </c>
      <c r="AI1482" s="42">
        <f t="shared" si="972"/>
        <v>-4.3179999999999996</v>
      </c>
      <c r="AJ1482" s="40">
        <f t="shared" si="973"/>
        <v>37</v>
      </c>
      <c r="AK1482" s="41">
        <f t="shared" si="974"/>
        <v>42</v>
      </c>
      <c r="AL1482" s="42">
        <f t="shared" si="975"/>
        <v>35.707999999999998</v>
      </c>
      <c r="AM1482" s="43" t="str">
        <f t="shared" si="976"/>
        <v>-37º -42' -35,708" S</v>
      </c>
      <c r="AN1482" s="43" t="str">
        <f t="shared" si="977"/>
        <v>122º 28' 4,318" W</v>
      </c>
      <c r="AO1482" s="43" t="str">
        <f t="shared" si="978"/>
        <v>10 S 546904 4173764</v>
      </c>
    </row>
    <row r="1483" spans="5:41" x14ac:dyDescent="0.25">
      <c r="E1483" s="53">
        <v>37.786102</v>
      </c>
      <c r="F1483" s="53">
        <v>-122.456255</v>
      </c>
      <c r="G1483" s="52">
        <f t="shared" si="946"/>
        <v>-2.1372648394117686</v>
      </c>
      <c r="H1483" s="52">
        <f t="shared" si="947"/>
        <v>0.65949189139441444</v>
      </c>
      <c r="I1483" s="52">
        <f t="shared" si="948"/>
        <v>10</v>
      </c>
      <c r="J1483" s="52">
        <f t="shared" si="949"/>
        <v>-123</v>
      </c>
      <c r="K1483" s="52">
        <f t="shared" si="950"/>
        <v>9.4901405412568529E-3</v>
      </c>
      <c r="L1483" s="52">
        <f t="shared" si="951"/>
        <v>7.4999802191504112E-3</v>
      </c>
      <c r="M1483" s="52">
        <f t="shared" si="952"/>
        <v>7.5001208477840408E-3</v>
      </c>
      <c r="N1483" s="52">
        <f t="shared" si="953"/>
        <v>2.1806050631401064E-5</v>
      </c>
      <c r="O1483" s="52">
        <f t="shared" si="964"/>
        <v>6383612.4548651827</v>
      </c>
      <c r="P1483" s="52">
        <f t="shared" si="965"/>
        <v>1.1839189722649026E-7</v>
      </c>
      <c r="Q1483" s="52">
        <f t="shared" si="954"/>
        <v>0.96846239980156434</v>
      </c>
      <c r="R1483" s="52">
        <f t="shared" si="955"/>
        <v>0.60488212378480954</v>
      </c>
      <c r="S1483" s="52">
        <f t="shared" si="956"/>
        <v>1.1437230912951966</v>
      </c>
      <c r="T1483" s="52">
        <f t="shared" si="957"/>
        <v>1.0090128494175998</v>
      </c>
      <c r="U1483" s="52">
        <f t="shared" si="958"/>
        <v>1.8076204826118965</v>
      </c>
      <c r="V1483" s="52">
        <f t="shared" si="980"/>
        <v>5.0546225567071803E-3</v>
      </c>
      <c r="W1483" s="52">
        <f t="shared" si="959"/>
        <v>4.2582015317955055E-5</v>
      </c>
      <c r="X1483" s="52">
        <f t="shared" si="960"/>
        <v>1.6740578955036711E-7</v>
      </c>
      <c r="Y1483" s="52">
        <f t="shared" si="966"/>
        <v>4182083.0115646487</v>
      </c>
      <c r="Z1483" s="38" t="str">
        <f t="shared" si="961"/>
        <v>S</v>
      </c>
      <c r="AA1483" s="38" t="str">
        <f t="shared" si="962"/>
        <v>S</v>
      </c>
      <c r="AB1483" s="38" t="str">
        <f t="shared" si="963"/>
        <v>U</v>
      </c>
      <c r="AC1483" s="50">
        <f t="shared" si="979"/>
        <v>547877.86674635857</v>
      </c>
      <c r="AD1483" s="50">
        <f t="shared" si="967"/>
        <v>4182222.2129575312</v>
      </c>
      <c r="AE1483" s="51">
        <f t="shared" si="968"/>
        <v>10</v>
      </c>
      <c r="AF1483" s="51" t="str">
        <f t="shared" si="969"/>
        <v>S</v>
      </c>
      <c r="AG1483" s="40">
        <f t="shared" si="970"/>
        <v>-122</v>
      </c>
      <c r="AH1483" s="41">
        <f t="shared" si="971"/>
        <v>-27</v>
      </c>
      <c r="AI1483" s="42">
        <f t="shared" si="972"/>
        <v>-22.518000000000001</v>
      </c>
      <c r="AJ1483" s="40">
        <f t="shared" si="973"/>
        <v>37</v>
      </c>
      <c r="AK1483" s="41">
        <f t="shared" si="974"/>
        <v>47</v>
      </c>
      <c r="AL1483" s="42">
        <f t="shared" si="975"/>
        <v>9.9670000000000005</v>
      </c>
      <c r="AM1483" s="43" t="str">
        <f t="shared" si="976"/>
        <v>-37º -47' -9,967" S</v>
      </c>
      <c r="AN1483" s="43" t="str">
        <f t="shared" si="977"/>
        <v>122º 27' 22,518" W</v>
      </c>
      <c r="AO1483" s="43" t="str">
        <f t="shared" si="978"/>
        <v>10 S 547878 4182222</v>
      </c>
    </row>
    <row r="1484" spans="5:41" x14ac:dyDescent="0.25">
      <c r="E1484" s="53">
        <v>37.768278000000002</v>
      </c>
      <c r="F1484" s="53">
        <v>-122.466025</v>
      </c>
      <c r="G1484" s="52">
        <f t="shared" si="946"/>
        <v>-2.1374353580796885</v>
      </c>
      <c r="H1484" s="52">
        <f t="shared" si="947"/>
        <v>0.65918080390853895</v>
      </c>
      <c r="I1484" s="52">
        <f t="shared" si="948"/>
        <v>10</v>
      </c>
      <c r="J1484" s="52">
        <f t="shared" si="949"/>
        <v>-123</v>
      </c>
      <c r="K1484" s="52">
        <f t="shared" si="950"/>
        <v>9.319621873336903E-3</v>
      </c>
      <c r="L1484" s="52">
        <f t="shared" si="951"/>
        <v>7.3670006650984835E-3</v>
      </c>
      <c r="M1484" s="52">
        <f t="shared" si="952"/>
        <v>7.3671339451080132E-3</v>
      </c>
      <c r="N1484" s="52">
        <f t="shared" si="953"/>
        <v>2.1026083853237232E-5</v>
      </c>
      <c r="O1484" s="52">
        <f t="shared" si="964"/>
        <v>6383606.0017475532</v>
      </c>
      <c r="P1484" s="52">
        <f t="shared" si="965"/>
        <v>1.1428573136016508E-7</v>
      </c>
      <c r="Q1484" s="52">
        <f t="shared" si="954"/>
        <v>0.96830719140549626</v>
      </c>
      <c r="R1484" s="52">
        <f t="shared" si="955"/>
        <v>0.60507688861078079</v>
      </c>
      <c r="S1484" s="52">
        <f t="shared" si="956"/>
        <v>1.143334399611287</v>
      </c>
      <c r="T1484" s="52">
        <f t="shared" si="957"/>
        <v>1.0087700218611604</v>
      </c>
      <c r="U1484" s="52">
        <f t="shared" si="958"/>
        <v>1.8073170790365183</v>
      </c>
      <c r="V1484" s="52">
        <f t="shared" si="980"/>
        <v>5.0546225567071803E-3</v>
      </c>
      <c r="W1484" s="52">
        <f t="shared" si="959"/>
        <v>4.2582015317955055E-5</v>
      </c>
      <c r="X1484" s="52">
        <f t="shared" si="960"/>
        <v>1.6740578955036711E-7</v>
      </c>
      <c r="Y1484" s="52">
        <f t="shared" si="966"/>
        <v>4180105.4767721486</v>
      </c>
      <c r="Z1484" s="38" t="str">
        <f t="shared" si="961"/>
        <v>S</v>
      </c>
      <c r="AA1484" s="38" t="str">
        <f t="shared" si="962"/>
        <v>S</v>
      </c>
      <c r="AB1484" s="38" t="str">
        <f t="shared" si="963"/>
        <v>U</v>
      </c>
      <c r="AC1484" s="50">
        <f t="shared" si="979"/>
        <v>547028.88225924631</v>
      </c>
      <c r="AD1484" s="50">
        <f t="shared" si="967"/>
        <v>4180239.6990225669</v>
      </c>
      <c r="AE1484" s="51">
        <f t="shared" si="968"/>
        <v>10</v>
      </c>
      <c r="AF1484" s="51" t="str">
        <f t="shared" si="969"/>
        <v>S</v>
      </c>
      <c r="AG1484" s="40">
        <f t="shared" si="970"/>
        <v>-122</v>
      </c>
      <c r="AH1484" s="41">
        <f t="shared" si="971"/>
        <v>-27</v>
      </c>
      <c r="AI1484" s="42">
        <f t="shared" si="972"/>
        <v>-57.69</v>
      </c>
      <c r="AJ1484" s="40">
        <f t="shared" si="973"/>
        <v>37</v>
      </c>
      <c r="AK1484" s="41">
        <f t="shared" si="974"/>
        <v>46</v>
      </c>
      <c r="AL1484" s="42">
        <f t="shared" si="975"/>
        <v>5.8010000000000002</v>
      </c>
      <c r="AM1484" s="43" t="str">
        <f t="shared" si="976"/>
        <v>-37º -46' -5,801" S</v>
      </c>
      <c r="AN1484" s="43" t="str">
        <f t="shared" si="977"/>
        <v>122º 27' 57,69" W</v>
      </c>
      <c r="AO1484" s="43" t="str">
        <f t="shared" si="978"/>
        <v>10 S 547029 4180240</v>
      </c>
    </row>
    <row r="1485" spans="5:41" x14ac:dyDescent="0.25">
      <c r="E1485" s="53">
        <v>37.784041999999999</v>
      </c>
      <c r="F1485" s="53">
        <v>-122.386093</v>
      </c>
      <c r="G1485" s="52">
        <f t="shared" si="946"/>
        <v>-2.1360402815019843</v>
      </c>
      <c r="H1485" s="52">
        <f t="shared" si="947"/>
        <v>0.65945593761182331</v>
      </c>
      <c r="I1485" s="52">
        <f t="shared" si="948"/>
        <v>10</v>
      </c>
      <c r="J1485" s="52">
        <f t="shared" si="949"/>
        <v>-123</v>
      </c>
      <c r="K1485" s="52">
        <f t="shared" si="950"/>
        <v>1.0714698451041116E-2</v>
      </c>
      <c r="L1485" s="52">
        <f t="shared" si="951"/>
        <v>8.4679394002957157E-3</v>
      </c>
      <c r="M1485" s="52">
        <f t="shared" si="952"/>
        <v>8.468141809685149E-3</v>
      </c>
      <c r="N1485" s="52">
        <f t="shared" si="953"/>
        <v>2.7796240429700525E-5</v>
      </c>
      <c r="O1485" s="52">
        <f t="shared" si="964"/>
        <v>6383611.708995454</v>
      </c>
      <c r="P1485" s="52">
        <f t="shared" si="965"/>
        <v>1.5093359383909498E-7</v>
      </c>
      <c r="Q1485" s="52">
        <f t="shared" si="954"/>
        <v>0.96844448082692514</v>
      </c>
      <c r="R1485" s="52">
        <f t="shared" si="955"/>
        <v>0.60490465276890826</v>
      </c>
      <c r="S1485" s="52">
        <f t="shared" si="956"/>
        <v>1.1436781780252858</v>
      </c>
      <c r="T1485" s="52">
        <f t="shared" si="957"/>
        <v>1.0089847967111916</v>
      </c>
      <c r="U1485" s="52">
        <f t="shared" si="958"/>
        <v>1.8075854393234163</v>
      </c>
      <c r="V1485" s="52">
        <f t="shared" si="980"/>
        <v>5.0546225567071803E-3</v>
      </c>
      <c r="W1485" s="52">
        <f t="shared" si="959"/>
        <v>4.2582015317955055E-5</v>
      </c>
      <c r="X1485" s="52">
        <f t="shared" si="960"/>
        <v>1.6740578955036711E-7</v>
      </c>
      <c r="Y1485" s="52">
        <f t="shared" si="966"/>
        <v>4181854.4586508321</v>
      </c>
      <c r="Z1485" s="38" t="str">
        <f t="shared" si="961"/>
        <v>S</v>
      </c>
      <c r="AA1485" s="38" t="str">
        <f t="shared" si="962"/>
        <v>S</v>
      </c>
      <c r="AB1485" s="38" t="str">
        <f t="shared" si="963"/>
        <v>U</v>
      </c>
      <c r="AC1485" s="50">
        <f t="shared" si="979"/>
        <v>554057.33192942908</v>
      </c>
      <c r="AD1485" s="50">
        <f t="shared" si="967"/>
        <v>4182031.8990834868</v>
      </c>
      <c r="AE1485" s="51">
        <f t="shared" si="968"/>
        <v>10</v>
      </c>
      <c r="AF1485" s="51" t="str">
        <f t="shared" si="969"/>
        <v>S</v>
      </c>
      <c r="AG1485" s="40">
        <f t="shared" si="970"/>
        <v>-122</v>
      </c>
      <c r="AH1485" s="41">
        <f t="shared" si="971"/>
        <v>-23</v>
      </c>
      <c r="AI1485" s="42">
        <f t="shared" si="972"/>
        <v>-9.9350000000000005</v>
      </c>
      <c r="AJ1485" s="40">
        <f t="shared" si="973"/>
        <v>37</v>
      </c>
      <c r="AK1485" s="41">
        <f t="shared" si="974"/>
        <v>47</v>
      </c>
      <c r="AL1485" s="42">
        <f t="shared" si="975"/>
        <v>2.5510000000000002</v>
      </c>
      <c r="AM1485" s="43" t="str">
        <f t="shared" si="976"/>
        <v>-37º -47' -2,551" S</v>
      </c>
      <c r="AN1485" s="43" t="str">
        <f t="shared" si="977"/>
        <v>122º 23' 9,935" W</v>
      </c>
      <c r="AO1485" s="43" t="str">
        <f t="shared" si="978"/>
        <v>10 S 554057 4182032</v>
      </c>
    </row>
    <row r="1486" spans="5:41" x14ac:dyDescent="0.25">
      <c r="E1486" s="53">
        <v>37.694626</v>
      </c>
      <c r="F1486" s="53">
        <v>-122.394587</v>
      </c>
      <c r="G1486" s="52">
        <f t="shared" si="946"/>
        <v>-2.1361885297686487</v>
      </c>
      <c r="H1486" s="52">
        <f t="shared" si="947"/>
        <v>0.65789533400786004</v>
      </c>
      <c r="I1486" s="52">
        <f t="shared" si="948"/>
        <v>10</v>
      </c>
      <c r="J1486" s="52">
        <f t="shared" si="949"/>
        <v>-123</v>
      </c>
      <c r="K1486" s="52">
        <f t="shared" si="950"/>
        <v>1.0566450184376741E-2</v>
      </c>
      <c r="L1486" s="52">
        <f t="shared" si="951"/>
        <v>8.3608744910856243E-3</v>
      </c>
      <c r="M1486" s="52">
        <f t="shared" si="952"/>
        <v>8.3610693194001422E-3</v>
      </c>
      <c r="N1486" s="52">
        <f t="shared" si="953"/>
        <v>2.7010523119819219E-5</v>
      </c>
      <c r="O1486" s="52">
        <f t="shared" si="964"/>
        <v>6383579.3475106303</v>
      </c>
      <c r="P1486" s="52">
        <f t="shared" si="965"/>
        <v>1.4749675699939401E-7</v>
      </c>
      <c r="Q1486" s="52">
        <f t="shared" si="954"/>
        <v>0.96766186827201672</v>
      </c>
      <c r="R1486" s="52">
        <f t="shared" si="955"/>
        <v>0.60587771518314226</v>
      </c>
      <c r="S1486" s="52">
        <f t="shared" si="956"/>
        <v>1.1417262681438685</v>
      </c>
      <c r="T1486" s="52">
        <f t="shared" si="957"/>
        <v>1.007764129903687</v>
      </c>
      <c r="U1486" s="52">
        <f t="shared" si="958"/>
        <v>1.8060587006212161</v>
      </c>
      <c r="V1486" s="52">
        <f t="shared" si="980"/>
        <v>5.0546225567071803E-3</v>
      </c>
      <c r="W1486" s="52">
        <f t="shared" si="959"/>
        <v>4.2582015317955055E-5</v>
      </c>
      <c r="X1486" s="52">
        <f t="shared" si="960"/>
        <v>1.6740578955036711E-7</v>
      </c>
      <c r="Y1486" s="52">
        <f t="shared" si="966"/>
        <v>4171934.0080014267</v>
      </c>
      <c r="Z1486" s="38" t="str">
        <f t="shared" si="961"/>
        <v>S</v>
      </c>
      <c r="AA1486" s="38" t="str">
        <f t="shared" si="962"/>
        <v>S</v>
      </c>
      <c r="AB1486" s="38" t="str">
        <f t="shared" si="963"/>
        <v>U</v>
      </c>
      <c r="AC1486" s="50">
        <f t="shared" si="979"/>
        <v>553373.55205456936</v>
      </c>
      <c r="AD1486" s="50">
        <f t="shared" si="967"/>
        <v>4172106.4318444119</v>
      </c>
      <c r="AE1486" s="51">
        <f t="shared" si="968"/>
        <v>10</v>
      </c>
      <c r="AF1486" s="51" t="str">
        <f t="shared" si="969"/>
        <v>S</v>
      </c>
      <c r="AG1486" s="40">
        <f t="shared" si="970"/>
        <v>-122</v>
      </c>
      <c r="AH1486" s="41">
        <f t="shared" si="971"/>
        <v>-23</v>
      </c>
      <c r="AI1486" s="42">
        <f t="shared" si="972"/>
        <v>-40.512999999999998</v>
      </c>
      <c r="AJ1486" s="40">
        <f t="shared" si="973"/>
        <v>37</v>
      </c>
      <c r="AK1486" s="41">
        <f t="shared" si="974"/>
        <v>41</v>
      </c>
      <c r="AL1486" s="42">
        <f t="shared" si="975"/>
        <v>40.654000000000003</v>
      </c>
      <c r="AM1486" s="43" t="str">
        <f t="shared" si="976"/>
        <v>-37º -41' -40,654" S</v>
      </c>
      <c r="AN1486" s="43" t="str">
        <f t="shared" si="977"/>
        <v>122º 23' 40,513" W</v>
      </c>
      <c r="AO1486" s="43" t="str">
        <f t="shared" si="978"/>
        <v>10 S 553374 4172106</v>
      </c>
    </row>
    <row r="1487" spans="5:41" x14ac:dyDescent="0.25">
      <c r="E1487" s="53">
        <v>37.784303999999999</v>
      </c>
      <c r="F1487" s="53">
        <v>-122.38621500000001</v>
      </c>
      <c r="G1487" s="52">
        <f t="shared" si="946"/>
        <v>-2.1360424108036722</v>
      </c>
      <c r="H1487" s="52">
        <f t="shared" si="947"/>
        <v>0.65946051037446352</v>
      </c>
      <c r="I1487" s="52">
        <f t="shared" si="948"/>
        <v>10</v>
      </c>
      <c r="J1487" s="52">
        <f t="shared" si="949"/>
        <v>-123</v>
      </c>
      <c r="K1487" s="52">
        <f t="shared" si="950"/>
        <v>1.0712569149353257E-2</v>
      </c>
      <c r="L1487" s="52">
        <f t="shared" si="951"/>
        <v>8.4662266424327427E-3</v>
      </c>
      <c r="M1487" s="52">
        <f t="shared" si="952"/>
        <v>8.4664289290232869E-3</v>
      </c>
      <c r="N1487" s="52">
        <f t="shared" si="953"/>
        <v>2.77852588879135E-5</v>
      </c>
      <c r="O1487" s="52">
        <f t="shared" si="964"/>
        <v>6383611.8038577177</v>
      </c>
      <c r="P1487" s="52">
        <f t="shared" si="965"/>
        <v>1.50871470607476E-7</v>
      </c>
      <c r="Q1487" s="52">
        <f t="shared" si="954"/>
        <v>0.96844676012008779</v>
      </c>
      <c r="R1487" s="52">
        <f t="shared" si="955"/>
        <v>0.60490178770959435</v>
      </c>
      <c r="S1487" s="52">
        <f t="shared" si="956"/>
        <v>1.1436838904345075</v>
      </c>
      <c r="T1487" s="52">
        <f t="shared" si="957"/>
        <v>1.0089883647532791</v>
      </c>
      <c r="U1487" s="52">
        <f t="shared" si="958"/>
        <v>1.8075898966106465</v>
      </c>
      <c r="V1487" s="52">
        <f t="shared" si="980"/>
        <v>5.0546225567071803E-3</v>
      </c>
      <c r="W1487" s="52">
        <f t="shared" si="959"/>
        <v>4.2582015317955055E-5</v>
      </c>
      <c r="X1487" s="52">
        <f t="shared" si="960"/>
        <v>1.6740578955036711E-7</v>
      </c>
      <c r="Y1487" s="52">
        <f t="shared" si="966"/>
        <v>4181883.5270266864</v>
      </c>
      <c r="Z1487" s="38" t="str">
        <f t="shared" si="961"/>
        <v>S</v>
      </c>
      <c r="AA1487" s="38" t="str">
        <f t="shared" si="962"/>
        <v>S</v>
      </c>
      <c r="AB1487" s="38" t="str">
        <f t="shared" si="963"/>
        <v>U</v>
      </c>
      <c r="AC1487" s="50">
        <f t="shared" si="979"/>
        <v>554046.39836585522</v>
      </c>
      <c r="AD1487" s="50">
        <f t="shared" si="967"/>
        <v>4182060.8973600566</v>
      </c>
      <c r="AE1487" s="51">
        <f t="shared" si="968"/>
        <v>10</v>
      </c>
      <c r="AF1487" s="51" t="str">
        <f t="shared" si="969"/>
        <v>S</v>
      </c>
      <c r="AG1487" s="40">
        <f t="shared" si="970"/>
        <v>-122</v>
      </c>
      <c r="AH1487" s="41">
        <f t="shared" si="971"/>
        <v>-23</v>
      </c>
      <c r="AI1487" s="42">
        <f t="shared" si="972"/>
        <v>-10.374000000000001</v>
      </c>
      <c r="AJ1487" s="40">
        <f t="shared" si="973"/>
        <v>37</v>
      </c>
      <c r="AK1487" s="41">
        <f t="shared" si="974"/>
        <v>47</v>
      </c>
      <c r="AL1487" s="42">
        <f t="shared" si="975"/>
        <v>3.4940000000000002</v>
      </c>
      <c r="AM1487" s="43" t="str">
        <f t="shared" si="976"/>
        <v>-37º -47' -3,494" S</v>
      </c>
      <c r="AN1487" s="43" t="str">
        <f t="shared" si="977"/>
        <v>122º 23' 10,374" W</v>
      </c>
      <c r="AO1487" s="43" t="str">
        <f t="shared" si="978"/>
        <v>10 S 554046 4182061</v>
      </c>
    </row>
    <row r="1488" spans="5:41" x14ac:dyDescent="0.25">
      <c r="E1488" s="53">
        <v>37.800246999999999</v>
      </c>
      <c r="F1488" s="53">
        <v>-122.429751</v>
      </c>
      <c r="G1488" s="52">
        <f t="shared" si="946"/>
        <v>-2.1368022573468202</v>
      </c>
      <c r="H1488" s="52">
        <f t="shared" si="947"/>
        <v>0.65973876821710897</v>
      </c>
      <c r="I1488" s="52">
        <f t="shared" si="948"/>
        <v>10</v>
      </c>
      <c r="J1488" s="52">
        <f t="shared" si="949"/>
        <v>-123</v>
      </c>
      <c r="K1488" s="52">
        <f t="shared" si="950"/>
        <v>9.9527226062052776E-3</v>
      </c>
      <c r="L1488" s="52">
        <f t="shared" si="951"/>
        <v>7.8640375243062294E-3</v>
      </c>
      <c r="M1488" s="52">
        <f t="shared" si="952"/>
        <v>7.864199642438589E-3</v>
      </c>
      <c r="N1488" s="52">
        <f t="shared" si="953"/>
        <v>2.3986756643723517E-5</v>
      </c>
      <c r="O1488" s="52">
        <f t="shared" si="964"/>
        <v>6383617.5767628215</v>
      </c>
      <c r="P1488" s="52">
        <f t="shared" si="965"/>
        <v>1.3011525778964919E-7</v>
      </c>
      <c r="Q1488" s="52">
        <f t="shared" si="954"/>
        <v>0.96858530527855968</v>
      </c>
      <c r="R1488" s="52">
        <f t="shared" si="955"/>
        <v>0.60472729342090714</v>
      </c>
      <c r="S1488" s="52">
        <f t="shared" si="956"/>
        <v>1.1440314208563889</v>
      </c>
      <c r="T1488" s="52">
        <f t="shared" si="957"/>
        <v>1.0092053889975183</v>
      </c>
      <c r="U1488" s="52">
        <f t="shared" si="958"/>
        <v>1.8078609492745465</v>
      </c>
      <c r="V1488" s="52">
        <f t="shared" si="980"/>
        <v>5.0546225567071803E-3</v>
      </c>
      <c r="W1488" s="52">
        <f t="shared" si="959"/>
        <v>4.2582015317955055E-5</v>
      </c>
      <c r="X1488" s="52">
        <f t="shared" si="960"/>
        <v>1.6740578955036711E-7</v>
      </c>
      <c r="Y1488" s="52">
        <f t="shared" si="966"/>
        <v>4183652.3734206287</v>
      </c>
      <c r="Z1488" s="38" t="str">
        <f t="shared" si="961"/>
        <v>S</v>
      </c>
      <c r="AA1488" s="38" t="str">
        <f t="shared" si="962"/>
        <v>S</v>
      </c>
      <c r="AB1488" s="38" t="str">
        <f t="shared" si="963"/>
        <v>U</v>
      </c>
      <c r="AC1488" s="50">
        <f t="shared" si="979"/>
        <v>550202.0452419935</v>
      </c>
      <c r="AD1488" s="50">
        <f t="shared" si="967"/>
        <v>4183805.4957218729</v>
      </c>
      <c r="AE1488" s="51">
        <f t="shared" si="968"/>
        <v>10</v>
      </c>
      <c r="AF1488" s="51" t="str">
        <f t="shared" si="969"/>
        <v>S</v>
      </c>
      <c r="AG1488" s="40">
        <f t="shared" si="970"/>
        <v>-122</v>
      </c>
      <c r="AH1488" s="41">
        <f t="shared" si="971"/>
        <v>-25</v>
      </c>
      <c r="AI1488" s="42">
        <f t="shared" si="972"/>
        <v>-47.103999999999999</v>
      </c>
      <c r="AJ1488" s="40">
        <f t="shared" si="973"/>
        <v>37</v>
      </c>
      <c r="AK1488" s="41">
        <f t="shared" si="974"/>
        <v>48</v>
      </c>
      <c r="AL1488" s="42">
        <f t="shared" si="975"/>
        <v>0.88900000000000001</v>
      </c>
      <c r="AM1488" s="43" t="str">
        <f t="shared" si="976"/>
        <v>-37º -48' -0,889" S</v>
      </c>
      <c r="AN1488" s="43" t="str">
        <f t="shared" si="977"/>
        <v>122º 25' 47,104" W</v>
      </c>
      <c r="AO1488" s="43" t="str">
        <f t="shared" si="978"/>
        <v>10 S 550202 4183805</v>
      </c>
    </row>
    <row r="1489" spans="5:41" x14ac:dyDescent="0.25">
      <c r="E1489" s="53">
        <v>37.601557</v>
      </c>
      <c r="F1489" s="53">
        <v>-122.383551</v>
      </c>
      <c r="G1489" s="52">
        <f t="shared" si="946"/>
        <v>-2.1359959152323986</v>
      </c>
      <c r="H1489" s="52">
        <f t="shared" si="947"/>
        <v>0.65627097352632147</v>
      </c>
      <c r="I1489" s="52">
        <f t="shared" si="948"/>
        <v>10</v>
      </c>
      <c r="J1489" s="52">
        <f t="shared" si="949"/>
        <v>-123</v>
      </c>
      <c r="K1489" s="52">
        <f t="shared" si="950"/>
        <v>1.0759064720626821E-2</v>
      </c>
      <c r="L1489" s="52">
        <f t="shared" si="951"/>
        <v>8.5239527017994254E-3</v>
      </c>
      <c r="M1489" s="52">
        <f t="shared" si="952"/>
        <v>8.5241591545971527E-3</v>
      </c>
      <c r="N1489" s="52">
        <f t="shared" si="953"/>
        <v>2.7980406585692563E-5</v>
      </c>
      <c r="O1489" s="52">
        <f t="shared" si="964"/>
        <v>6383545.6924115447</v>
      </c>
      <c r="P1489" s="52">
        <f t="shared" si="965"/>
        <v>1.5369167785295012E-7</v>
      </c>
      <c r="Q1489" s="52">
        <f t="shared" si="954"/>
        <v>0.96683727053925117</v>
      </c>
      <c r="R1489" s="52">
        <f t="shared" si="955"/>
        <v>0.60688047285587199</v>
      </c>
      <c r="S1489" s="52">
        <f t="shared" si="956"/>
        <v>1.1396896087959472</v>
      </c>
      <c r="T1489" s="52">
        <f t="shared" si="957"/>
        <v>1.0064873248109283</v>
      </c>
      <c r="U1489" s="52">
        <f t="shared" si="958"/>
        <v>1.8044578122842918</v>
      </c>
      <c r="V1489" s="52">
        <f t="shared" si="980"/>
        <v>5.0546225567071803E-3</v>
      </c>
      <c r="W1489" s="52">
        <f t="shared" si="959"/>
        <v>4.2582015317955055E-5</v>
      </c>
      <c r="X1489" s="52">
        <f t="shared" si="960"/>
        <v>1.6740578955036711E-7</v>
      </c>
      <c r="Y1489" s="52">
        <f t="shared" si="966"/>
        <v>4161608.4275787119</v>
      </c>
      <c r="Z1489" s="38" t="str">
        <f t="shared" si="961"/>
        <v>S</v>
      </c>
      <c r="AA1489" s="38" t="str">
        <f t="shared" si="962"/>
        <v>S</v>
      </c>
      <c r="AB1489" s="38" t="str">
        <f t="shared" si="963"/>
        <v>U</v>
      </c>
      <c r="AC1489" s="50">
        <f t="shared" si="979"/>
        <v>554414.36224043719</v>
      </c>
      <c r="AD1489" s="50">
        <f t="shared" si="967"/>
        <v>4161787.0418100953</v>
      </c>
      <c r="AE1489" s="51">
        <f t="shared" si="968"/>
        <v>10</v>
      </c>
      <c r="AF1489" s="51" t="str">
        <f t="shared" si="969"/>
        <v>S</v>
      </c>
      <c r="AG1489" s="40">
        <f t="shared" si="970"/>
        <v>-122</v>
      </c>
      <c r="AH1489" s="41">
        <f t="shared" si="971"/>
        <v>-23</v>
      </c>
      <c r="AI1489" s="42">
        <f t="shared" si="972"/>
        <v>-0.78400000000000003</v>
      </c>
      <c r="AJ1489" s="40">
        <f t="shared" si="973"/>
        <v>37</v>
      </c>
      <c r="AK1489" s="41">
        <f t="shared" si="974"/>
        <v>36</v>
      </c>
      <c r="AL1489" s="42">
        <f t="shared" si="975"/>
        <v>5.6050000000000004</v>
      </c>
      <c r="AM1489" s="43" t="str">
        <f t="shared" si="976"/>
        <v>-37º -36' -5,605" S</v>
      </c>
      <c r="AN1489" s="43" t="str">
        <f t="shared" si="977"/>
        <v>122º 23' 0,784" W</v>
      </c>
      <c r="AO1489" s="43" t="str">
        <f t="shared" si="978"/>
        <v>10 S 554414 4161787</v>
      </c>
    </row>
    <row r="1490" spans="5:41" x14ac:dyDescent="0.25">
      <c r="E1490" s="53">
        <v>37.759377999999998</v>
      </c>
      <c r="F1490" s="53">
        <v>-122.42128599999999</v>
      </c>
      <c r="G1490" s="52">
        <f t="shared" si="946"/>
        <v>-2.1366545152256387</v>
      </c>
      <c r="H1490" s="52">
        <f t="shared" si="947"/>
        <v>0.65902546960511144</v>
      </c>
      <c r="I1490" s="52">
        <f t="shared" si="948"/>
        <v>10</v>
      </c>
      <c r="J1490" s="52">
        <f t="shared" si="949"/>
        <v>-123</v>
      </c>
      <c r="K1490" s="52">
        <f t="shared" si="950"/>
        <v>1.0100464727386793E-2</v>
      </c>
      <c r="L1490" s="52">
        <f t="shared" si="951"/>
        <v>7.9851841414963643E-3</v>
      </c>
      <c r="M1490" s="52">
        <f t="shared" si="952"/>
        <v>7.9853538681965326E-3</v>
      </c>
      <c r="N1490" s="52">
        <f t="shared" si="953"/>
        <v>2.4695123890472459E-5</v>
      </c>
      <c r="O1490" s="52">
        <f t="shared" si="964"/>
        <v>6383602.779928091</v>
      </c>
      <c r="P1490" s="52">
        <f t="shared" si="965"/>
        <v>1.3430362423731009E-7</v>
      </c>
      <c r="Q1490" s="52">
        <f t="shared" si="954"/>
        <v>0.9682295513874537</v>
      </c>
      <c r="R1490" s="52">
        <f t="shared" si="955"/>
        <v>0.60517399967938179</v>
      </c>
      <c r="S1490" s="52">
        <f t="shared" si="956"/>
        <v>1.1431402452988384</v>
      </c>
      <c r="T1490" s="52">
        <f t="shared" si="957"/>
        <v>1.0086486838939743</v>
      </c>
      <c r="U1490" s="52">
        <f t="shared" si="958"/>
        <v>1.8071654171736815</v>
      </c>
      <c r="V1490" s="52">
        <f t="shared" si="980"/>
        <v>5.0546225567071803E-3</v>
      </c>
      <c r="W1490" s="52">
        <f t="shared" si="959"/>
        <v>4.2582015317955055E-5</v>
      </c>
      <c r="X1490" s="52">
        <f t="shared" si="960"/>
        <v>1.6740578955036711E-7</v>
      </c>
      <c r="Y1490" s="52">
        <f t="shared" si="966"/>
        <v>4179118.0429951018</v>
      </c>
      <c r="Z1490" s="38" t="str">
        <f t="shared" si="961"/>
        <v>S</v>
      </c>
      <c r="AA1490" s="38" t="str">
        <f t="shared" si="962"/>
        <v>S</v>
      </c>
      <c r="AB1490" s="38" t="str">
        <f t="shared" si="963"/>
        <v>U</v>
      </c>
      <c r="AC1490" s="50">
        <f t="shared" si="979"/>
        <v>550975.32943378598</v>
      </c>
      <c r="AD1490" s="50">
        <f t="shared" si="967"/>
        <v>4179275.6868777918</v>
      </c>
      <c r="AE1490" s="51">
        <f t="shared" si="968"/>
        <v>10</v>
      </c>
      <c r="AF1490" s="51" t="str">
        <f t="shared" si="969"/>
        <v>S</v>
      </c>
      <c r="AG1490" s="40">
        <f t="shared" si="970"/>
        <v>-122</v>
      </c>
      <c r="AH1490" s="41">
        <f t="shared" si="971"/>
        <v>-25</v>
      </c>
      <c r="AI1490" s="42">
        <f t="shared" si="972"/>
        <v>-16.63</v>
      </c>
      <c r="AJ1490" s="40">
        <f t="shared" si="973"/>
        <v>37</v>
      </c>
      <c r="AK1490" s="41">
        <f t="shared" si="974"/>
        <v>45</v>
      </c>
      <c r="AL1490" s="42">
        <f t="shared" si="975"/>
        <v>33.761000000000003</v>
      </c>
      <c r="AM1490" s="43" t="str">
        <f t="shared" si="976"/>
        <v>-37º -45' -33,761" S</v>
      </c>
      <c r="AN1490" s="43" t="str">
        <f t="shared" si="977"/>
        <v>122º 25' 16,63" W</v>
      </c>
      <c r="AO1490" s="43" t="str">
        <f t="shared" si="978"/>
        <v>10 S 550975 4179276</v>
      </c>
    </row>
    <row r="1491" spans="5:41" x14ac:dyDescent="0.25">
      <c r="E1491" s="53">
        <v>37.764111999999997</v>
      </c>
      <c r="F1491" s="53">
        <v>-122.44878</v>
      </c>
      <c r="G1491" s="52">
        <f t="shared" si="946"/>
        <v>-2.1371343760501822</v>
      </c>
      <c r="H1491" s="52">
        <f t="shared" si="947"/>
        <v>0.6591080934919008</v>
      </c>
      <c r="I1491" s="52">
        <f t="shared" si="948"/>
        <v>10</v>
      </c>
      <c r="J1491" s="52">
        <f t="shared" si="949"/>
        <v>-123</v>
      </c>
      <c r="K1491" s="52">
        <f t="shared" si="950"/>
        <v>9.62060390284325E-3</v>
      </c>
      <c r="L1491" s="52">
        <f t="shared" si="951"/>
        <v>7.6053429596191595E-3</v>
      </c>
      <c r="M1491" s="52">
        <f t="shared" si="952"/>
        <v>7.6054895988679405E-3</v>
      </c>
      <c r="N1491" s="52">
        <f t="shared" si="953"/>
        <v>2.240529932984181E-5</v>
      </c>
      <c r="O1491" s="52">
        <f t="shared" si="964"/>
        <v>6383604.4936136762</v>
      </c>
      <c r="P1491" s="52">
        <f t="shared" si="965"/>
        <v>1.2181426862198953E-7</v>
      </c>
      <c r="Q1491" s="52">
        <f t="shared" si="954"/>
        <v>0.96827086053215583</v>
      </c>
      <c r="R1491" s="52">
        <f t="shared" si="955"/>
        <v>0.60512235695184591</v>
      </c>
      <c r="S1491" s="52">
        <f t="shared" si="956"/>
        <v>1.1432435237579788</v>
      </c>
      <c r="T1491" s="52">
        <f t="shared" si="957"/>
        <v>1.0087132320564456</v>
      </c>
      <c r="U1491" s="52">
        <f t="shared" si="958"/>
        <v>1.8072461012837808</v>
      </c>
      <c r="V1491" s="52">
        <f t="shared" si="980"/>
        <v>5.0546225567071803E-3</v>
      </c>
      <c r="W1491" s="52">
        <f t="shared" si="959"/>
        <v>4.2582015317955055E-5</v>
      </c>
      <c r="X1491" s="52">
        <f t="shared" si="960"/>
        <v>1.6740578955036711E-7</v>
      </c>
      <c r="Y1491" s="52">
        <f t="shared" si="966"/>
        <v>4179643.2688202737</v>
      </c>
      <c r="Z1491" s="38" t="str">
        <f t="shared" si="961"/>
        <v>S</v>
      </c>
      <c r="AA1491" s="38" t="str">
        <f t="shared" si="962"/>
        <v>S</v>
      </c>
      <c r="AB1491" s="38" t="str">
        <f t="shared" si="963"/>
        <v>U</v>
      </c>
      <c r="AC1491" s="50">
        <f t="shared" si="979"/>
        <v>548550.43955084414</v>
      </c>
      <c r="AD1491" s="50">
        <f t="shared" si="967"/>
        <v>4179786.2954071793</v>
      </c>
      <c r="AE1491" s="51">
        <f t="shared" si="968"/>
        <v>10</v>
      </c>
      <c r="AF1491" s="51" t="str">
        <f t="shared" si="969"/>
        <v>S</v>
      </c>
      <c r="AG1491" s="40">
        <f t="shared" si="970"/>
        <v>-122</v>
      </c>
      <c r="AH1491" s="41">
        <f t="shared" si="971"/>
        <v>-26</v>
      </c>
      <c r="AI1491" s="42">
        <f t="shared" si="972"/>
        <v>-55.607999999999997</v>
      </c>
      <c r="AJ1491" s="40">
        <f t="shared" si="973"/>
        <v>37</v>
      </c>
      <c r="AK1491" s="41">
        <f t="shared" si="974"/>
        <v>45</v>
      </c>
      <c r="AL1491" s="42">
        <f t="shared" si="975"/>
        <v>50.802999999999997</v>
      </c>
      <c r="AM1491" s="43" t="str">
        <f t="shared" si="976"/>
        <v>-37º -45' -50,803" S</v>
      </c>
      <c r="AN1491" s="43" t="str">
        <f t="shared" si="977"/>
        <v>122º 26' 55,608" W</v>
      </c>
      <c r="AO1491" s="43" t="str">
        <f t="shared" si="978"/>
        <v>10 S 548550 4179786</v>
      </c>
    </row>
    <row r="1492" spans="5:41" x14ac:dyDescent="0.25">
      <c r="E1492" s="53">
        <v>37.765672000000002</v>
      </c>
      <c r="F1492" s="53">
        <v>-122.428185</v>
      </c>
      <c r="G1492" s="52">
        <f t="shared" si="946"/>
        <v>-2.1367749254907338</v>
      </c>
      <c r="H1492" s="52">
        <f t="shared" si="947"/>
        <v>0.65913532062823199</v>
      </c>
      <c r="I1492" s="52">
        <f t="shared" si="948"/>
        <v>10</v>
      </c>
      <c r="J1492" s="52">
        <f t="shared" si="949"/>
        <v>-123</v>
      </c>
      <c r="K1492" s="52">
        <f t="shared" si="950"/>
        <v>9.9800544622916654E-3</v>
      </c>
      <c r="L1492" s="52">
        <f t="shared" si="951"/>
        <v>7.8893225016896645E-3</v>
      </c>
      <c r="M1492" s="52">
        <f t="shared" si="952"/>
        <v>7.8894861886534082E-3</v>
      </c>
      <c r="N1492" s="52">
        <f t="shared" si="953"/>
        <v>2.411119346534818E-5</v>
      </c>
      <c r="O1492" s="52">
        <f t="shared" si="964"/>
        <v>6383605.0583426049</v>
      </c>
      <c r="P1492" s="52">
        <f t="shared" si="965"/>
        <v>1.310759240405968E-7</v>
      </c>
      <c r="Q1492" s="52">
        <f t="shared" si="954"/>
        <v>0.96828446738606211</v>
      </c>
      <c r="R1492" s="52">
        <f t="shared" si="955"/>
        <v>0.60510533327821991</v>
      </c>
      <c r="S1492" s="52">
        <f t="shared" si="956"/>
        <v>1.143277554321263</v>
      </c>
      <c r="T1492" s="52">
        <f t="shared" si="957"/>
        <v>1.0087344990605023</v>
      </c>
      <c r="U1492" s="52">
        <f t="shared" si="958"/>
        <v>1.8072726824166194</v>
      </c>
      <c r="V1492" s="52">
        <f t="shared" si="980"/>
        <v>5.0546225567071803E-3</v>
      </c>
      <c r="W1492" s="52">
        <f t="shared" si="959"/>
        <v>4.2582015317955055E-5</v>
      </c>
      <c r="X1492" s="52">
        <f t="shared" si="960"/>
        <v>1.6740578955036711E-7</v>
      </c>
      <c r="Y1492" s="52">
        <f t="shared" si="966"/>
        <v>4179816.3471316253</v>
      </c>
      <c r="Z1492" s="38" t="str">
        <f t="shared" si="961"/>
        <v>S</v>
      </c>
      <c r="AA1492" s="38" t="str">
        <f t="shared" si="962"/>
        <v>S</v>
      </c>
      <c r="AB1492" s="38" t="str">
        <f t="shared" si="963"/>
        <v>U</v>
      </c>
      <c r="AC1492" s="50">
        <f t="shared" si="979"/>
        <v>550363.3661420868</v>
      </c>
      <c r="AD1492" s="50">
        <f t="shared" si="967"/>
        <v>4179970.2634883681</v>
      </c>
      <c r="AE1492" s="51">
        <f t="shared" si="968"/>
        <v>10</v>
      </c>
      <c r="AF1492" s="51" t="str">
        <f t="shared" si="969"/>
        <v>S</v>
      </c>
      <c r="AG1492" s="40">
        <f t="shared" si="970"/>
        <v>-122</v>
      </c>
      <c r="AH1492" s="41">
        <f t="shared" si="971"/>
        <v>-25</v>
      </c>
      <c r="AI1492" s="42">
        <f t="shared" si="972"/>
        <v>-41.466000000000001</v>
      </c>
      <c r="AJ1492" s="40">
        <f t="shared" si="973"/>
        <v>37</v>
      </c>
      <c r="AK1492" s="41">
        <f t="shared" si="974"/>
        <v>45</v>
      </c>
      <c r="AL1492" s="42">
        <f t="shared" si="975"/>
        <v>56.418999999999997</v>
      </c>
      <c r="AM1492" s="43" t="str">
        <f t="shared" si="976"/>
        <v>-37º -45' -56,419" S</v>
      </c>
      <c r="AN1492" s="43" t="str">
        <f t="shared" si="977"/>
        <v>122º 25' 41,466" W</v>
      </c>
      <c r="AO1492" s="43" t="str">
        <f t="shared" si="978"/>
        <v>10 S 550363 4179970</v>
      </c>
    </row>
    <row r="1493" spans="5:41" x14ac:dyDescent="0.25">
      <c r="E1493" s="53">
        <v>37.732647</v>
      </c>
      <c r="F1493" s="53">
        <v>-122.468445</v>
      </c>
      <c r="G1493" s="52">
        <f t="shared" si="946"/>
        <v>-2.1374775950475868</v>
      </c>
      <c r="H1493" s="52">
        <f t="shared" si="947"/>
        <v>0.65855892564276075</v>
      </c>
      <c r="I1493" s="52">
        <f t="shared" si="948"/>
        <v>10</v>
      </c>
      <c r="J1493" s="52">
        <f t="shared" si="949"/>
        <v>-123</v>
      </c>
      <c r="K1493" s="52">
        <f t="shared" si="950"/>
        <v>9.2773849054386126E-3</v>
      </c>
      <c r="L1493" s="52">
        <f t="shared" si="951"/>
        <v>7.3371461440511062E-3</v>
      </c>
      <c r="M1493" s="52">
        <f t="shared" si="952"/>
        <v>7.3372778102451302E-3</v>
      </c>
      <c r="N1493" s="52">
        <f t="shared" si="953"/>
        <v>2.0829229585128672E-5</v>
      </c>
      <c r="O1493" s="52">
        <f t="shared" si="964"/>
        <v>6383593.104832327</v>
      </c>
      <c r="P1493" s="52">
        <f t="shared" si="965"/>
        <v>1.1347052043167539E-7</v>
      </c>
      <c r="Q1493" s="52">
        <f t="shared" si="954"/>
        <v>0.96799579910018518</v>
      </c>
      <c r="R1493" s="52">
        <f t="shared" si="955"/>
        <v>0.60546510903906969</v>
      </c>
      <c r="S1493" s="52">
        <f t="shared" si="956"/>
        <v>1.1425568251928533</v>
      </c>
      <c r="T1493" s="52">
        <f t="shared" si="957"/>
        <v>1.0082838961544074</v>
      </c>
      <c r="U1493" s="52">
        <f t="shared" si="958"/>
        <v>1.8067092446854185</v>
      </c>
      <c r="V1493" s="52">
        <f t="shared" si="980"/>
        <v>5.0546225567071803E-3</v>
      </c>
      <c r="W1493" s="52">
        <f t="shared" si="959"/>
        <v>4.2582015317955055E-5</v>
      </c>
      <c r="X1493" s="52">
        <f t="shared" si="960"/>
        <v>1.6740578955036711E-7</v>
      </c>
      <c r="Y1493" s="52">
        <f t="shared" si="966"/>
        <v>4176152.311275735</v>
      </c>
      <c r="Z1493" s="38" t="str">
        <f t="shared" si="961"/>
        <v>S</v>
      </c>
      <c r="AA1493" s="38" t="str">
        <f t="shared" si="962"/>
        <v>S</v>
      </c>
      <c r="AB1493" s="38" t="str">
        <f t="shared" si="963"/>
        <v>U</v>
      </c>
      <c r="AC1493" s="50">
        <f t="shared" si="979"/>
        <v>546838.19780930481</v>
      </c>
      <c r="AD1493" s="50">
        <f t="shared" si="967"/>
        <v>4176285.2766171815</v>
      </c>
      <c r="AE1493" s="51">
        <f t="shared" si="968"/>
        <v>10</v>
      </c>
      <c r="AF1493" s="51" t="str">
        <f t="shared" si="969"/>
        <v>S</v>
      </c>
      <c r="AG1493" s="40">
        <f t="shared" si="970"/>
        <v>-122</v>
      </c>
      <c r="AH1493" s="41">
        <f t="shared" si="971"/>
        <v>-28</v>
      </c>
      <c r="AI1493" s="42">
        <f t="shared" si="972"/>
        <v>-6.4020000000000001</v>
      </c>
      <c r="AJ1493" s="40">
        <f t="shared" si="973"/>
        <v>37</v>
      </c>
      <c r="AK1493" s="41">
        <f t="shared" si="974"/>
        <v>43</v>
      </c>
      <c r="AL1493" s="42">
        <f t="shared" si="975"/>
        <v>57.529000000000003</v>
      </c>
      <c r="AM1493" s="43" t="str">
        <f t="shared" si="976"/>
        <v>-37º -43' -57,529" S</v>
      </c>
      <c r="AN1493" s="43" t="str">
        <f t="shared" si="977"/>
        <v>122º 28' 6,402" W</v>
      </c>
      <c r="AO1493" s="43" t="str">
        <f t="shared" si="978"/>
        <v>10 S 546838 4176285</v>
      </c>
    </row>
    <row r="1494" spans="5:41" x14ac:dyDescent="0.25">
      <c r="E1494" s="53">
        <v>37.777788000000001</v>
      </c>
      <c r="F1494" s="53">
        <v>-122.42363400000001</v>
      </c>
      <c r="G1494" s="52">
        <f t="shared" si="946"/>
        <v>-2.1366954955564759</v>
      </c>
      <c r="H1494" s="52">
        <f t="shared" si="947"/>
        <v>0.65934678472040353</v>
      </c>
      <c r="I1494" s="52">
        <f t="shared" si="948"/>
        <v>10</v>
      </c>
      <c r="J1494" s="52">
        <f t="shared" si="949"/>
        <v>-123</v>
      </c>
      <c r="K1494" s="52">
        <f t="shared" si="950"/>
        <v>1.0059484396549578E-2</v>
      </c>
      <c r="L1494" s="52">
        <f t="shared" si="951"/>
        <v>7.950807530492798E-3</v>
      </c>
      <c r="M1494" s="52">
        <f t="shared" si="952"/>
        <v>7.9509750745158161E-3</v>
      </c>
      <c r="N1494" s="52">
        <f t="shared" si="953"/>
        <v>2.4499196149774249E-5</v>
      </c>
      <c r="O1494" s="52">
        <f t="shared" si="964"/>
        <v>6383609.4446790684</v>
      </c>
      <c r="P1494" s="52">
        <f t="shared" si="965"/>
        <v>1.330834170902507E-7</v>
      </c>
      <c r="Q1494" s="52">
        <f t="shared" si="954"/>
        <v>0.96839004953404895</v>
      </c>
      <c r="R1494" s="52">
        <f t="shared" si="955"/>
        <v>0.60497301838155337</v>
      </c>
      <c r="S1494" s="52">
        <f t="shared" si="956"/>
        <v>1.1435418094874281</v>
      </c>
      <c r="T1494" s="52">
        <f t="shared" si="957"/>
        <v>1.0088996117109594</v>
      </c>
      <c r="U1494" s="52">
        <f t="shared" si="958"/>
        <v>1.8074790147126396</v>
      </c>
      <c r="V1494" s="52">
        <f t="shared" si="980"/>
        <v>5.0546225567071803E-3</v>
      </c>
      <c r="W1494" s="52">
        <f t="shared" si="959"/>
        <v>4.2582015317955055E-5</v>
      </c>
      <c r="X1494" s="52">
        <f t="shared" si="960"/>
        <v>1.6740578955036711E-7</v>
      </c>
      <c r="Y1494" s="52">
        <f t="shared" si="966"/>
        <v>4181160.5902469596</v>
      </c>
      <c r="Z1494" s="38" t="str">
        <f t="shared" si="961"/>
        <v>S</v>
      </c>
      <c r="AA1494" s="38" t="str">
        <f t="shared" si="962"/>
        <v>S</v>
      </c>
      <c r="AB1494" s="38" t="str">
        <f t="shared" si="963"/>
        <v>U</v>
      </c>
      <c r="AC1494" s="50">
        <f t="shared" si="979"/>
        <v>550755.92183167743</v>
      </c>
      <c r="AD1494" s="50">
        <f t="shared" si="967"/>
        <v>4181316.9835677017</v>
      </c>
      <c r="AE1494" s="51">
        <f t="shared" si="968"/>
        <v>10</v>
      </c>
      <c r="AF1494" s="51" t="str">
        <f t="shared" si="969"/>
        <v>S</v>
      </c>
      <c r="AG1494" s="40">
        <f t="shared" si="970"/>
        <v>-122</v>
      </c>
      <c r="AH1494" s="41">
        <f t="shared" si="971"/>
        <v>-25</v>
      </c>
      <c r="AI1494" s="42">
        <f t="shared" si="972"/>
        <v>-25.082000000000001</v>
      </c>
      <c r="AJ1494" s="40">
        <f t="shared" si="973"/>
        <v>37</v>
      </c>
      <c r="AK1494" s="41">
        <f t="shared" si="974"/>
        <v>46</v>
      </c>
      <c r="AL1494" s="42">
        <f t="shared" si="975"/>
        <v>40.036999999999999</v>
      </c>
      <c r="AM1494" s="43" t="str">
        <f t="shared" si="976"/>
        <v>-37º -46' -40,037" S</v>
      </c>
      <c r="AN1494" s="43" t="str">
        <f t="shared" si="977"/>
        <v>122º 25' 25,082" W</v>
      </c>
      <c r="AO1494" s="43" t="str">
        <f t="shared" si="978"/>
        <v>10 S 550756 4181317</v>
      </c>
    </row>
    <row r="1495" spans="5:41" x14ac:dyDescent="0.25">
      <c r="E1495" s="53">
        <v>37.714632999999999</v>
      </c>
      <c r="F1495" s="53">
        <v>-122.47438699999999</v>
      </c>
      <c r="G1495" s="52">
        <f t="shared" si="946"/>
        <v>-2.1375813025117401</v>
      </c>
      <c r="H1495" s="52">
        <f t="shared" si="947"/>
        <v>0.65824452203130646</v>
      </c>
      <c r="I1495" s="52">
        <f t="shared" si="948"/>
        <v>10</v>
      </c>
      <c r="J1495" s="52">
        <f t="shared" si="949"/>
        <v>-123</v>
      </c>
      <c r="K1495" s="52">
        <f t="shared" si="950"/>
        <v>9.1736774412853883E-3</v>
      </c>
      <c r="L1495" s="52">
        <f t="shared" si="951"/>
        <v>7.2568947038581912E-3</v>
      </c>
      <c r="M1495" s="52">
        <f t="shared" si="952"/>
        <v>7.2570220966728296E-3</v>
      </c>
      <c r="N1495" s="52">
        <f t="shared" si="953"/>
        <v>2.0362819395103315E-5</v>
      </c>
      <c r="O1495" s="52">
        <f t="shared" si="964"/>
        <v>6383586.5861371094</v>
      </c>
      <c r="P1495" s="52">
        <f t="shared" si="965"/>
        <v>1.1105580326019261E-7</v>
      </c>
      <c r="Q1495" s="52">
        <f t="shared" si="954"/>
        <v>0.96783779825476735</v>
      </c>
      <c r="R1495" s="52">
        <f t="shared" si="955"/>
        <v>0.60566081122176896</v>
      </c>
      <c r="S1495" s="52">
        <f t="shared" si="956"/>
        <v>1.1421634211586902</v>
      </c>
      <c r="T1495" s="52">
        <f t="shared" si="957"/>
        <v>1.0080377686744599</v>
      </c>
      <c r="U1495" s="52">
        <f t="shared" si="958"/>
        <v>1.8064012725635334</v>
      </c>
      <c r="V1495" s="52">
        <f t="shared" si="980"/>
        <v>5.0546225567071803E-3</v>
      </c>
      <c r="W1495" s="52">
        <f t="shared" si="959"/>
        <v>4.2582015317955055E-5</v>
      </c>
      <c r="X1495" s="52">
        <f t="shared" si="960"/>
        <v>1.6740578955036711E-7</v>
      </c>
      <c r="Y1495" s="52">
        <f t="shared" si="966"/>
        <v>4174153.7145937779</v>
      </c>
      <c r="Z1495" s="38" t="str">
        <f t="shared" si="961"/>
        <v>S</v>
      </c>
      <c r="AA1495" s="38" t="str">
        <f t="shared" si="962"/>
        <v>S</v>
      </c>
      <c r="AB1495" s="38" t="str">
        <f t="shared" si="963"/>
        <v>U</v>
      </c>
      <c r="AC1495" s="50">
        <f t="shared" si="979"/>
        <v>546325.83062653861</v>
      </c>
      <c r="AD1495" s="50">
        <f t="shared" si="967"/>
        <v>4174283.7024289602</v>
      </c>
      <c r="AE1495" s="51">
        <f t="shared" si="968"/>
        <v>10</v>
      </c>
      <c r="AF1495" s="51" t="str">
        <f t="shared" si="969"/>
        <v>S</v>
      </c>
      <c r="AG1495" s="40">
        <f t="shared" si="970"/>
        <v>-122</v>
      </c>
      <c r="AH1495" s="41">
        <f t="shared" si="971"/>
        <v>-28</v>
      </c>
      <c r="AI1495" s="42">
        <f t="shared" si="972"/>
        <v>-27.792999999999999</v>
      </c>
      <c r="AJ1495" s="40">
        <f t="shared" si="973"/>
        <v>37</v>
      </c>
      <c r="AK1495" s="41">
        <f t="shared" si="974"/>
        <v>42</v>
      </c>
      <c r="AL1495" s="42">
        <f t="shared" si="975"/>
        <v>52.679000000000002</v>
      </c>
      <c r="AM1495" s="43" t="str">
        <f t="shared" si="976"/>
        <v>-37º -42' -52,679" S</v>
      </c>
      <c r="AN1495" s="43" t="str">
        <f t="shared" si="977"/>
        <v>122º 28' 27,793" W</v>
      </c>
      <c r="AO1495" s="43" t="str">
        <f t="shared" si="978"/>
        <v>10 S 546326 4174284</v>
      </c>
    </row>
    <row r="1496" spans="5:41" x14ac:dyDescent="0.25">
      <c r="E1496" s="53">
        <v>37.787922000000002</v>
      </c>
      <c r="F1496" s="53">
        <v>-122.415007</v>
      </c>
      <c r="G1496" s="52">
        <f t="shared" si="946"/>
        <v>-2.136544926001906</v>
      </c>
      <c r="H1496" s="52">
        <f t="shared" si="947"/>
        <v>0.65952365638680077</v>
      </c>
      <c r="I1496" s="52">
        <f t="shared" si="948"/>
        <v>10</v>
      </c>
      <c r="J1496" s="52">
        <f t="shared" si="949"/>
        <v>-123</v>
      </c>
      <c r="K1496" s="52">
        <f t="shared" si="950"/>
        <v>1.0210053951119402E-2</v>
      </c>
      <c r="L1496" s="52">
        <f t="shared" si="951"/>
        <v>8.0687040904942262E-3</v>
      </c>
      <c r="M1496" s="52">
        <f t="shared" si="952"/>
        <v>8.0688791989330325E-3</v>
      </c>
      <c r="N1496" s="52">
        <f t="shared" si="953"/>
        <v>2.5240404405768579E-5</v>
      </c>
      <c r="O1496" s="52">
        <f t="shared" si="964"/>
        <v>6383613.1138491658</v>
      </c>
      <c r="P1496" s="52">
        <f t="shared" si="965"/>
        <v>1.3702206034300912E-7</v>
      </c>
      <c r="Q1496" s="52">
        <f t="shared" si="954"/>
        <v>0.96847822696218311</v>
      </c>
      <c r="R1496" s="52">
        <f t="shared" si="955"/>
        <v>0.60486221537721163</v>
      </c>
      <c r="S1496" s="52">
        <f t="shared" si="956"/>
        <v>1.1437627698678923</v>
      </c>
      <c r="T1496" s="52">
        <f t="shared" si="957"/>
        <v>1.0090376312452221</v>
      </c>
      <c r="U1496" s="52">
        <f t="shared" si="958"/>
        <v>1.8076514383110913</v>
      </c>
      <c r="V1496" s="52">
        <f t="shared" si="980"/>
        <v>5.0546225567071803E-3</v>
      </c>
      <c r="W1496" s="52">
        <f t="shared" si="959"/>
        <v>4.2582015317955055E-5</v>
      </c>
      <c r="X1496" s="52">
        <f t="shared" si="960"/>
        <v>1.6740578955036711E-7</v>
      </c>
      <c r="Y1496" s="52">
        <f t="shared" si="966"/>
        <v>4182284.9370211842</v>
      </c>
      <c r="Z1496" s="38" t="str">
        <f t="shared" si="961"/>
        <v>S</v>
      </c>
      <c r="AA1496" s="38" t="str">
        <f t="shared" si="962"/>
        <v>S</v>
      </c>
      <c r="AB1496" s="38" t="str">
        <f t="shared" si="963"/>
        <v>U</v>
      </c>
      <c r="AC1496" s="50">
        <f t="shared" si="979"/>
        <v>551508.60542097862</v>
      </c>
      <c r="AD1496" s="50">
        <f t="shared" si="967"/>
        <v>4182446.0620198254</v>
      </c>
      <c r="AE1496" s="51">
        <f t="shared" si="968"/>
        <v>10</v>
      </c>
      <c r="AF1496" s="51" t="str">
        <f t="shared" si="969"/>
        <v>S</v>
      </c>
      <c r="AG1496" s="40">
        <f t="shared" si="970"/>
        <v>-122</v>
      </c>
      <c r="AH1496" s="41">
        <f t="shared" si="971"/>
        <v>-24</v>
      </c>
      <c r="AI1496" s="42">
        <f t="shared" si="972"/>
        <v>-54.024999999999999</v>
      </c>
      <c r="AJ1496" s="40">
        <f t="shared" si="973"/>
        <v>37</v>
      </c>
      <c r="AK1496" s="41">
        <f t="shared" si="974"/>
        <v>47</v>
      </c>
      <c r="AL1496" s="42">
        <f t="shared" si="975"/>
        <v>16.518999999999998</v>
      </c>
      <c r="AM1496" s="43" t="str">
        <f t="shared" si="976"/>
        <v>-37º -47' -16,519" S</v>
      </c>
      <c r="AN1496" s="43" t="str">
        <f t="shared" si="977"/>
        <v>122º 24' 54,025" W</v>
      </c>
      <c r="AO1496" s="43" t="str">
        <f t="shared" si="978"/>
        <v>10 S 551509 4182446</v>
      </c>
    </row>
    <row r="1497" spans="5:41" x14ac:dyDescent="0.25">
      <c r="E1497" s="53">
        <v>37.737900000000003</v>
      </c>
      <c r="F1497" s="53">
        <v>-122.370255</v>
      </c>
      <c r="G1497" s="52">
        <f t="shared" si="946"/>
        <v>-2.1357638562550538</v>
      </c>
      <c r="H1497" s="52">
        <f t="shared" si="947"/>
        <v>0.65865060778836815</v>
      </c>
      <c r="I1497" s="52">
        <f t="shared" si="948"/>
        <v>10</v>
      </c>
      <c r="J1497" s="52">
        <f t="shared" si="949"/>
        <v>-123</v>
      </c>
      <c r="K1497" s="52">
        <f t="shared" si="950"/>
        <v>1.0991123697971616E-2</v>
      </c>
      <c r="L1497" s="52">
        <f t="shared" si="951"/>
        <v>8.6918127667873196E-3</v>
      </c>
      <c r="M1497" s="52">
        <f t="shared" si="952"/>
        <v>8.6920316586006751E-3</v>
      </c>
      <c r="N1497" s="52">
        <f t="shared" si="953"/>
        <v>2.9236834169998893E-5</v>
      </c>
      <c r="O1497" s="52">
        <f t="shared" si="964"/>
        <v>6383595.005930433</v>
      </c>
      <c r="P1497" s="52">
        <f t="shared" si="965"/>
        <v>1.5921870712725623E-7</v>
      </c>
      <c r="Q1497" s="52">
        <f t="shared" si="954"/>
        <v>0.96804180110241345</v>
      </c>
      <c r="R1497" s="52">
        <f t="shared" si="955"/>
        <v>0.60540796876921055</v>
      </c>
      <c r="S1497" s="52">
        <f t="shared" si="956"/>
        <v>1.1426715083395749</v>
      </c>
      <c r="T1497" s="52">
        <f t="shared" si="957"/>
        <v>1.0083556234469837</v>
      </c>
      <c r="U1497" s="52">
        <f t="shared" si="958"/>
        <v>1.8067989667528022</v>
      </c>
      <c r="V1497" s="52">
        <f t="shared" si="980"/>
        <v>5.0546225567071803E-3</v>
      </c>
      <c r="W1497" s="52">
        <f t="shared" si="959"/>
        <v>4.2582015317955055E-5</v>
      </c>
      <c r="X1497" s="52">
        <f t="shared" si="960"/>
        <v>1.6740578955036711E-7</v>
      </c>
      <c r="Y1497" s="52">
        <f t="shared" si="966"/>
        <v>4176735.1162686241</v>
      </c>
      <c r="Z1497" s="38" t="str">
        <f t="shared" si="961"/>
        <v>S</v>
      </c>
      <c r="AA1497" s="38" t="str">
        <f t="shared" si="962"/>
        <v>S</v>
      </c>
      <c r="AB1497" s="38" t="str">
        <f t="shared" si="963"/>
        <v>U</v>
      </c>
      <c r="AC1497" s="50">
        <f t="shared" si="979"/>
        <v>555486.41283205734</v>
      </c>
      <c r="AD1497" s="50">
        <f t="shared" si="967"/>
        <v>4176921.7524069371</v>
      </c>
      <c r="AE1497" s="51">
        <f t="shared" si="968"/>
        <v>10</v>
      </c>
      <c r="AF1497" s="51" t="str">
        <f t="shared" si="969"/>
        <v>S</v>
      </c>
      <c r="AG1497" s="40">
        <f t="shared" si="970"/>
        <v>-122</v>
      </c>
      <c r="AH1497" s="41">
        <f t="shared" si="971"/>
        <v>-22</v>
      </c>
      <c r="AI1497" s="42">
        <f t="shared" si="972"/>
        <v>-12.917999999999999</v>
      </c>
      <c r="AJ1497" s="40">
        <f t="shared" si="973"/>
        <v>37</v>
      </c>
      <c r="AK1497" s="41">
        <f t="shared" si="974"/>
        <v>44</v>
      </c>
      <c r="AL1497" s="42">
        <f t="shared" si="975"/>
        <v>16.440000000000001</v>
      </c>
      <c r="AM1497" s="43" t="str">
        <f t="shared" si="976"/>
        <v>-37º -44' -16,44" S</v>
      </c>
      <c r="AN1497" s="43" t="str">
        <f t="shared" si="977"/>
        <v>122º 22' 12,918" W</v>
      </c>
      <c r="AO1497" s="43" t="str">
        <f t="shared" si="978"/>
        <v>10 S 555486 4176922</v>
      </c>
    </row>
    <row r="1498" spans="5:41" x14ac:dyDescent="0.25">
      <c r="E1498" s="53">
        <v>37.791322000000001</v>
      </c>
      <c r="F1498" s="53">
        <v>-122.438607</v>
      </c>
      <c r="G1498" s="52">
        <f t="shared" si="946"/>
        <v>-2.1369568237053769</v>
      </c>
      <c r="H1498" s="52">
        <f t="shared" si="947"/>
        <v>0.65958299758136851</v>
      </c>
      <c r="I1498" s="52">
        <f t="shared" si="948"/>
        <v>10</v>
      </c>
      <c r="J1498" s="52">
        <f t="shared" si="949"/>
        <v>-123</v>
      </c>
      <c r="K1498" s="52">
        <f t="shared" si="950"/>
        <v>9.7981562476485706E-3</v>
      </c>
      <c r="L1498" s="52">
        <f t="shared" si="951"/>
        <v>7.7428478600914275E-3</v>
      </c>
      <c r="M1498" s="52">
        <f t="shared" si="952"/>
        <v>7.7430025979367016E-3</v>
      </c>
      <c r="N1498" s="52">
        <f t="shared" si="953"/>
        <v>2.3245633688606659E-5</v>
      </c>
      <c r="O1498" s="52">
        <f t="shared" si="964"/>
        <v>6383614.3449475374</v>
      </c>
      <c r="P1498" s="52">
        <f t="shared" si="965"/>
        <v>1.2616616734347661E-7</v>
      </c>
      <c r="Q1498" s="52">
        <f t="shared" si="954"/>
        <v>0.96850778371340318</v>
      </c>
      <c r="R1498" s="52">
        <f t="shared" si="955"/>
        <v>0.60482501339388062</v>
      </c>
      <c r="S1498" s="52">
        <f t="shared" si="956"/>
        <v>1.1438368894380702</v>
      </c>
      <c r="T1498" s="52">
        <f t="shared" si="957"/>
        <v>1.0090839204270228</v>
      </c>
      <c r="U1498" s="52">
        <f t="shared" si="958"/>
        <v>1.8077092553855334</v>
      </c>
      <c r="V1498" s="52">
        <f t="shared" si="980"/>
        <v>5.0546225567071803E-3</v>
      </c>
      <c r="W1498" s="52">
        <f t="shared" si="959"/>
        <v>4.2582015317955055E-5</v>
      </c>
      <c r="X1498" s="52">
        <f t="shared" si="960"/>
        <v>1.6740578955036711E-7</v>
      </c>
      <c r="Y1498" s="52">
        <f t="shared" si="966"/>
        <v>4182662.1605690564</v>
      </c>
      <c r="Z1498" s="38" t="str">
        <f t="shared" si="961"/>
        <v>S</v>
      </c>
      <c r="AA1498" s="38" t="str">
        <f t="shared" si="962"/>
        <v>S</v>
      </c>
      <c r="AB1498" s="38" t="str">
        <f t="shared" si="963"/>
        <v>U</v>
      </c>
      <c r="AC1498" s="50">
        <f t="shared" si="979"/>
        <v>549428.34453588293</v>
      </c>
      <c r="AD1498" s="50">
        <f t="shared" si="967"/>
        <v>4182810.5517484504</v>
      </c>
      <c r="AE1498" s="51">
        <f t="shared" si="968"/>
        <v>10</v>
      </c>
      <c r="AF1498" s="51" t="str">
        <f t="shared" si="969"/>
        <v>S</v>
      </c>
      <c r="AG1498" s="40">
        <f t="shared" si="970"/>
        <v>-122</v>
      </c>
      <c r="AH1498" s="41">
        <f t="shared" si="971"/>
        <v>-26</v>
      </c>
      <c r="AI1498" s="42">
        <f t="shared" si="972"/>
        <v>-18.984999999999999</v>
      </c>
      <c r="AJ1498" s="40">
        <f t="shared" si="973"/>
        <v>37</v>
      </c>
      <c r="AK1498" s="41">
        <f t="shared" si="974"/>
        <v>47</v>
      </c>
      <c r="AL1498" s="42">
        <f t="shared" si="975"/>
        <v>28.759</v>
      </c>
      <c r="AM1498" s="43" t="str">
        <f t="shared" si="976"/>
        <v>-37º -47' -28,759" S</v>
      </c>
      <c r="AN1498" s="43" t="str">
        <f t="shared" si="977"/>
        <v>122º 26' 18,985" W</v>
      </c>
      <c r="AO1498" s="43" t="str">
        <f t="shared" si="978"/>
        <v>10 S 549428 4182811</v>
      </c>
    </row>
    <row r="1499" spans="5:41" x14ac:dyDescent="0.25">
      <c r="E1499" s="53">
        <v>37.763612999999999</v>
      </c>
      <c r="F1499" s="53">
        <v>-122.391369</v>
      </c>
      <c r="G1499" s="52">
        <f t="shared" si="946"/>
        <v>-2.1361323650733199</v>
      </c>
      <c r="H1499" s="52">
        <f t="shared" si="947"/>
        <v>0.65909938429893333</v>
      </c>
      <c r="I1499" s="52">
        <f t="shared" si="948"/>
        <v>10</v>
      </c>
      <c r="J1499" s="52">
        <f t="shared" si="949"/>
        <v>-123</v>
      </c>
      <c r="K1499" s="52">
        <f t="shared" si="950"/>
        <v>1.0622614879705505E-2</v>
      </c>
      <c r="L1499" s="52">
        <f t="shared" si="951"/>
        <v>8.3974875220629366E-3</v>
      </c>
      <c r="M1499" s="52">
        <f t="shared" si="952"/>
        <v>8.3976849211876686E-3</v>
      </c>
      <c r="N1499" s="52">
        <f t="shared" si="953"/>
        <v>2.731549160350788E-5</v>
      </c>
      <c r="O1499" s="52">
        <f t="shared" si="964"/>
        <v>6383604.3129745265</v>
      </c>
      <c r="P1499" s="52">
        <f t="shared" si="965"/>
        <v>1.4851448743730471E-7</v>
      </c>
      <c r="Q1499" s="52">
        <f t="shared" si="954"/>
        <v>0.96826650747728038</v>
      </c>
      <c r="R1499" s="52">
        <f t="shared" si="955"/>
        <v>0.605127801738922</v>
      </c>
      <c r="S1499" s="52">
        <f t="shared" si="956"/>
        <v>1.1432326380375735</v>
      </c>
      <c r="T1499" s="52">
        <f t="shared" si="957"/>
        <v>1.0087064289629106</v>
      </c>
      <c r="U1499" s="52">
        <f t="shared" si="958"/>
        <v>1.8072375980189674</v>
      </c>
      <c r="V1499" s="52">
        <f t="shared" si="980"/>
        <v>5.0546225567071803E-3</v>
      </c>
      <c r="W1499" s="52">
        <f t="shared" si="959"/>
        <v>4.2582015317955055E-5</v>
      </c>
      <c r="X1499" s="52">
        <f t="shared" si="960"/>
        <v>1.6740578955036711E-7</v>
      </c>
      <c r="Y1499" s="52">
        <f t="shared" si="966"/>
        <v>4179587.9059598655</v>
      </c>
      <c r="Z1499" s="38" t="str">
        <f t="shared" si="961"/>
        <v>S</v>
      </c>
      <c r="AA1499" s="38" t="str">
        <f t="shared" si="962"/>
        <v>S</v>
      </c>
      <c r="AB1499" s="38" t="str">
        <f t="shared" si="963"/>
        <v>U</v>
      </c>
      <c r="AC1499" s="50">
        <f t="shared" si="979"/>
        <v>553607.50033572479</v>
      </c>
      <c r="AD1499" s="50">
        <f t="shared" si="967"/>
        <v>4179762.2772757732</v>
      </c>
      <c r="AE1499" s="51">
        <f t="shared" si="968"/>
        <v>10</v>
      </c>
      <c r="AF1499" s="51" t="str">
        <f t="shared" si="969"/>
        <v>S</v>
      </c>
      <c r="AG1499" s="40">
        <f t="shared" si="970"/>
        <v>-122</v>
      </c>
      <c r="AH1499" s="41">
        <f t="shared" si="971"/>
        <v>-23</v>
      </c>
      <c r="AI1499" s="42">
        <f t="shared" si="972"/>
        <v>-28.928000000000001</v>
      </c>
      <c r="AJ1499" s="40">
        <f t="shared" si="973"/>
        <v>37</v>
      </c>
      <c r="AK1499" s="41">
        <f t="shared" si="974"/>
        <v>45</v>
      </c>
      <c r="AL1499" s="42">
        <f t="shared" si="975"/>
        <v>49.006999999999998</v>
      </c>
      <c r="AM1499" s="43" t="str">
        <f t="shared" si="976"/>
        <v>-37º -45' -49,007" S</v>
      </c>
      <c r="AN1499" s="43" t="str">
        <f t="shared" si="977"/>
        <v>122º 23' 28,928" W</v>
      </c>
      <c r="AO1499" s="43" t="str">
        <f t="shared" si="978"/>
        <v>10 S 553608 4179762</v>
      </c>
    </row>
    <row r="1500" spans="5:41" x14ac:dyDescent="0.25">
      <c r="E1500" s="53">
        <v>37.738723754882997</v>
      </c>
      <c r="F1500" s="53">
        <v>-122.37190246582</v>
      </c>
      <c r="G1500" s="52">
        <f t="shared" ref="G1500:G1563" si="981">F1500*PI()/180</f>
        <v>-2.1357926099579267</v>
      </c>
      <c r="H1500" s="52">
        <f t="shared" ref="H1500:H1563" si="982">E1500*PI()/180</f>
        <v>0.65866498502330573</v>
      </c>
      <c r="I1500" s="52">
        <f t="shared" ref="I1500:I1563" si="983">TRUNC((F1500/6)+31)</f>
        <v>10</v>
      </c>
      <c r="J1500" s="52">
        <f t="shared" ref="J1500:J1563" si="984">6*I1500-183</f>
        <v>-123</v>
      </c>
      <c r="K1500" s="52">
        <f t="shared" ref="K1500:K1563" si="985">+G1500-((J1500*PI())/180)</f>
        <v>1.0962369995098697E-2</v>
      </c>
      <c r="L1500" s="52">
        <f t="shared" ref="L1500:L1563" si="986">COS(H1500)*SIN(K1500)</f>
        <v>8.6689787031821799E-3</v>
      </c>
      <c r="M1500" s="52">
        <f t="shared" ref="M1500:M1563" si="987">(1/2)*LN((1+L1500)/(1-L1500))</f>
        <v>8.6691958743349389E-3</v>
      </c>
      <c r="N1500" s="52">
        <f t="shared" ref="N1500:N1563" si="988">ATAN((TAN(H1500))/COS(K1500))-H1500</f>
        <v>2.908427464620722E-5</v>
      </c>
      <c r="O1500" s="52">
        <f t="shared" si="964"/>
        <v>6383595.3040615404</v>
      </c>
      <c r="P1500" s="52">
        <f t="shared" si="965"/>
        <v>1.5837967970050408E-7</v>
      </c>
      <c r="Q1500" s="52">
        <f t="shared" ref="Q1500:Q1563" si="989">SIN(2*H1500)</f>
        <v>0.96804901200402471</v>
      </c>
      <c r="R1500" s="52">
        <f t="shared" ref="R1500:R1563" si="990">+Q1500*(COS(H1500))^2</f>
        <v>0.60539900529878865</v>
      </c>
      <c r="S1500" s="52">
        <f t="shared" ref="S1500:S1563" si="991">H1500+(Q1500/2)</f>
        <v>1.142689491025318</v>
      </c>
      <c r="T1500" s="52">
        <f t="shared" ref="T1500:T1563" si="992">((3*S1500)+R1500)/4</f>
        <v>1.0083668695936856</v>
      </c>
      <c r="U1500" s="52">
        <f t="shared" ref="U1500:U1563" si="993">(5*T1500+R1500*(COS(H1500))^2)/3</f>
        <v>1.8068130331517207</v>
      </c>
      <c r="V1500" s="52">
        <f t="shared" si="980"/>
        <v>5.0546225567071803E-3</v>
      </c>
      <c r="W1500" s="52">
        <f t="shared" ref="W1500:W1563" si="994">(5/3)*V1500^2</f>
        <v>4.2582015317955055E-5</v>
      </c>
      <c r="X1500" s="52">
        <f t="shared" ref="X1500:X1563" si="995">(35/27)*V1500^3</f>
        <v>1.6740578955036711E-7</v>
      </c>
      <c r="Y1500" s="52">
        <f t="shared" si="966"/>
        <v>4176826.5095118787</v>
      </c>
      <c r="Z1500" s="38" t="str">
        <f t="shared" ref="Z1500:Z1563" si="996">IF(E1500&lt;-72,"C",IF(E1500&lt;-64,"D",IF(E1500&lt;-56,"E",IF(E1500&lt;-48,"F",IF(E1500&lt;-40,"G",IF(E1500&lt;-32,"H",IF(E1500&lt;-24,"J",IF(E1500&lt;-16,"K",AA1500))))))))</f>
        <v>S</v>
      </c>
      <c r="AA1500" s="38" t="str">
        <f t="shared" ref="AA1500:AA1563" si="997">IF(E1500&lt;-8,"L",IF(E1500&lt;0,"M",IF(E1500&lt;8,"N",IF(E1500&lt;16,"P",IF(E1500&lt;24,"Q",IF(E1500&lt;32,"R",IF(E1500&lt;40,"S",IF(E1500&lt;48,"T","no"))))))))</f>
        <v>S</v>
      </c>
      <c r="AB1500" s="38" t="str">
        <f t="shared" ref="AB1500:AB1563" si="998">IF(E1500&lt;56,"U",IF(E1500&lt;64,"V",IF(E1500&lt;72,"W",IF(E1500&lt;84,"X","no"))))</f>
        <v>U</v>
      </c>
      <c r="AC1500" s="50">
        <f t="shared" si="979"/>
        <v>555340.64099500503</v>
      </c>
      <c r="AD1500" s="50">
        <f t="shared" si="967"/>
        <v>4177012.1717803376</v>
      </c>
      <c r="AE1500" s="51">
        <f t="shared" si="968"/>
        <v>10</v>
      </c>
      <c r="AF1500" s="51" t="str">
        <f t="shared" si="969"/>
        <v>S</v>
      </c>
      <c r="AG1500" s="40">
        <f t="shared" si="970"/>
        <v>-122</v>
      </c>
      <c r="AH1500" s="41">
        <f t="shared" si="971"/>
        <v>-22</v>
      </c>
      <c r="AI1500" s="42">
        <f t="shared" si="972"/>
        <v>-18.849</v>
      </c>
      <c r="AJ1500" s="40">
        <f t="shared" si="973"/>
        <v>37</v>
      </c>
      <c r="AK1500" s="41">
        <f t="shared" si="974"/>
        <v>44</v>
      </c>
      <c r="AL1500" s="42">
        <f t="shared" si="975"/>
        <v>19.405999999999999</v>
      </c>
      <c r="AM1500" s="43" t="str">
        <f t="shared" si="976"/>
        <v>-37º -44' -19,406" S</v>
      </c>
      <c r="AN1500" s="43" t="str">
        <f t="shared" si="977"/>
        <v>122º 22' 18,849" W</v>
      </c>
      <c r="AO1500" s="43" t="str">
        <f t="shared" si="978"/>
        <v>10 S 555341 4177012</v>
      </c>
    </row>
    <row r="1501" spans="5:41" x14ac:dyDescent="0.25">
      <c r="E1501" s="53">
        <v>37.799954</v>
      </c>
      <c r="F1501" s="53">
        <v>-122.441118</v>
      </c>
      <c r="G1501" s="52">
        <f t="shared" si="981"/>
        <v>-2.1370006489228945</v>
      </c>
      <c r="H1501" s="52">
        <f t="shared" si="982"/>
        <v>0.65973365440240062</v>
      </c>
      <c r="I1501" s="52">
        <f t="shared" si="983"/>
        <v>10</v>
      </c>
      <c r="J1501" s="52">
        <f t="shared" si="984"/>
        <v>-123</v>
      </c>
      <c r="K1501" s="52">
        <f t="shared" si="985"/>
        <v>9.7543310301309027E-3</v>
      </c>
      <c r="L1501" s="52">
        <f t="shared" si="986"/>
        <v>7.7073161330154221E-3</v>
      </c>
      <c r="M1501" s="52">
        <f t="shared" si="987"/>
        <v>7.7074687503074458E-3</v>
      </c>
      <c r="N1501" s="52">
        <f t="shared" si="988"/>
        <v>2.3039931328683316E-5</v>
      </c>
      <c r="O1501" s="52">
        <f t="shared" si="964"/>
        <v>6383617.4706609473</v>
      </c>
      <c r="P1501" s="52">
        <f t="shared" si="965"/>
        <v>1.2498162209566785E-7</v>
      </c>
      <c r="Q1501" s="52">
        <f t="shared" si="989"/>
        <v>0.96858276180530645</v>
      </c>
      <c r="R1501" s="52">
        <f t="shared" si="990"/>
        <v>0.60473050297155506</v>
      </c>
      <c r="S1501" s="52">
        <f t="shared" si="991"/>
        <v>1.1440250353050538</v>
      </c>
      <c r="T1501" s="52">
        <f t="shared" si="992"/>
        <v>1.0092014022216791</v>
      </c>
      <c r="U1501" s="52">
        <f t="shared" si="993"/>
        <v>1.8078559710414204</v>
      </c>
      <c r="V1501" s="52">
        <f t="shared" si="980"/>
        <v>5.0546225567071803E-3</v>
      </c>
      <c r="W1501" s="52">
        <f t="shared" si="994"/>
        <v>4.2582015317955055E-5</v>
      </c>
      <c r="X1501" s="52">
        <f t="shared" si="995"/>
        <v>1.6740578955036711E-7</v>
      </c>
      <c r="Y1501" s="52">
        <f t="shared" si="966"/>
        <v>4183619.8655686844</v>
      </c>
      <c r="Z1501" s="38" t="str">
        <f t="shared" si="996"/>
        <v>S</v>
      </c>
      <c r="AA1501" s="38" t="str">
        <f t="shared" si="997"/>
        <v>S</v>
      </c>
      <c r="AB1501" s="38" t="str">
        <f t="shared" si="998"/>
        <v>U</v>
      </c>
      <c r="AC1501" s="50">
        <f t="shared" si="979"/>
        <v>549201.53421879839</v>
      </c>
      <c r="AD1501" s="50">
        <f t="shared" si="967"/>
        <v>4183766.9436952192</v>
      </c>
      <c r="AE1501" s="51">
        <f t="shared" si="968"/>
        <v>10</v>
      </c>
      <c r="AF1501" s="51" t="str">
        <f t="shared" si="969"/>
        <v>S</v>
      </c>
      <c r="AG1501" s="40">
        <f t="shared" si="970"/>
        <v>-122</v>
      </c>
      <c r="AH1501" s="41">
        <f t="shared" si="971"/>
        <v>-26</v>
      </c>
      <c r="AI1501" s="42">
        <f t="shared" si="972"/>
        <v>-28.024999999999999</v>
      </c>
      <c r="AJ1501" s="40">
        <f t="shared" si="973"/>
        <v>37</v>
      </c>
      <c r="AK1501" s="41">
        <f t="shared" si="974"/>
        <v>47</v>
      </c>
      <c r="AL1501" s="42">
        <f t="shared" si="975"/>
        <v>59.834000000000003</v>
      </c>
      <c r="AM1501" s="43" t="str">
        <f t="shared" si="976"/>
        <v>-37º -47' -59,834" S</v>
      </c>
      <c r="AN1501" s="43" t="str">
        <f t="shared" si="977"/>
        <v>122º 26' 28,025" W</v>
      </c>
      <c r="AO1501" s="43" t="str">
        <f t="shared" si="978"/>
        <v>10 S 549202 4183767</v>
      </c>
    </row>
    <row r="1502" spans="5:41" x14ac:dyDescent="0.25">
      <c r="E1502" s="53">
        <v>37.799824999999998</v>
      </c>
      <c r="F1502" s="53">
        <v>-122.433757</v>
      </c>
      <c r="G1502" s="52">
        <f t="shared" si="981"/>
        <v>-2.1368721752366548</v>
      </c>
      <c r="H1502" s="52">
        <f t="shared" si="982"/>
        <v>0.65973140292766552</v>
      </c>
      <c r="I1502" s="52">
        <f t="shared" si="983"/>
        <v>10</v>
      </c>
      <c r="J1502" s="52">
        <f t="shared" si="984"/>
        <v>-123</v>
      </c>
      <c r="K1502" s="52">
        <f t="shared" si="985"/>
        <v>9.8828047163705968E-3</v>
      </c>
      <c r="L1502" s="52">
        <f t="shared" si="986"/>
        <v>7.8088390676116131E-3</v>
      </c>
      <c r="M1502" s="52">
        <f t="shared" si="987"/>
        <v>7.808997795797577E-3</v>
      </c>
      <c r="N1502" s="52">
        <f t="shared" si="988"/>
        <v>2.3650829460653E-5</v>
      </c>
      <c r="O1502" s="52">
        <f t="shared" si="964"/>
        <v>6383617.423947243</v>
      </c>
      <c r="P1502" s="52">
        <f t="shared" si="965"/>
        <v>1.282964765026517E-7</v>
      </c>
      <c r="Q1502" s="52">
        <f t="shared" si="989"/>
        <v>0.96858164195048779</v>
      </c>
      <c r="R1502" s="52">
        <f t="shared" si="990"/>
        <v>0.60473191601812837</v>
      </c>
      <c r="S1502" s="52">
        <f t="shared" si="991"/>
        <v>1.1440222239029094</v>
      </c>
      <c r="T1502" s="52">
        <f t="shared" si="992"/>
        <v>1.0091996469317142</v>
      </c>
      <c r="U1502" s="52">
        <f t="shared" si="993"/>
        <v>1.8078537792220342</v>
      </c>
      <c r="V1502" s="52">
        <f t="shared" si="980"/>
        <v>5.0546225567071803E-3</v>
      </c>
      <c r="W1502" s="52">
        <f t="shared" si="994"/>
        <v>4.2582015317955055E-5</v>
      </c>
      <c r="X1502" s="52">
        <f t="shared" si="995"/>
        <v>1.6740578955036711E-7</v>
      </c>
      <c r="Y1502" s="52">
        <f t="shared" si="966"/>
        <v>4183605.553238478</v>
      </c>
      <c r="Z1502" s="38" t="str">
        <f t="shared" si="996"/>
        <v>S</v>
      </c>
      <c r="AA1502" s="38" t="str">
        <f t="shared" si="997"/>
        <v>S</v>
      </c>
      <c r="AB1502" s="38" t="str">
        <f t="shared" si="998"/>
        <v>U</v>
      </c>
      <c r="AC1502" s="50">
        <f t="shared" si="979"/>
        <v>549849.65652466402</v>
      </c>
      <c r="AD1502" s="50">
        <f t="shared" si="967"/>
        <v>4183756.5311048836</v>
      </c>
      <c r="AE1502" s="51">
        <f t="shared" si="968"/>
        <v>10</v>
      </c>
      <c r="AF1502" s="51" t="str">
        <f t="shared" si="969"/>
        <v>S</v>
      </c>
      <c r="AG1502" s="40">
        <f t="shared" si="970"/>
        <v>-122</v>
      </c>
      <c r="AH1502" s="41">
        <f t="shared" si="971"/>
        <v>-26</v>
      </c>
      <c r="AI1502" s="42">
        <f t="shared" si="972"/>
        <v>-1.5249999999999999</v>
      </c>
      <c r="AJ1502" s="40">
        <f t="shared" si="973"/>
        <v>37</v>
      </c>
      <c r="AK1502" s="41">
        <f t="shared" si="974"/>
        <v>47</v>
      </c>
      <c r="AL1502" s="42">
        <f t="shared" si="975"/>
        <v>59.37</v>
      </c>
      <c r="AM1502" s="43" t="str">
        <f t="shared" si="976"/>
        <v>-37º -47' -59,37" S</v>
      </c>
      <c r="AN1502" s="43" t="str">
        <f t="shared" si="977"/>
        <v>122º 26' 1,525" W</v>
      </c>
      <c r="AO1502" s="43" t="str">
        <f t="shared" si="978"/>
        <v>10 S 549850 4183757</v>
      </c>
    </row>
    <row r="1503" spans="5:41" x14ac:dyDescent="0.25">
      <c r="E1503" s="53">
        <v>37.646917000000002</v>
      </c>
      <c r="F1503" s="53">
        <v>-122.440371</v>
      </c>
      <c r="G1503" s="52">
        <f t="shared" si="981"/>
        <v>-2.1369876113133821</v>
      </c>
      <c r="H1503" s="52">
        <f t="shared" si="982"/>
        <v>0.65706265487502613</v>
      </c>
      <c r="I1503" s="52">
        <f t="shared" si="983"/>
        <v>10</v>
      </c>
      <c r="J1503" s="52">
        <f t="shared" si="984"/>
        <v>-123</v>
      </c>
      <c r="K1503" s="52">
        <f t="shared" si="985"/>
        <v>9.7673686396433368E-3</v>
      </c>
      <c r="L1503" s="52">
        <f t="shared" si="986"/>
        <v>7.7335794713958269E-3</v>
      </c>
      <c r="M1503" s="52">
        <f t="shared" si="987"/>
        <v>7.7337336542171948E-3</v>
      </c>
      <c r="N1503" s="52">
        <f t="shared" si="988"/>
        <v>2.3069551275844979E-5</v>
      </c>
      <c r="O1503" s="52">
        <f t="shared" si="964"/>
        <v>6383562.0915940246</v>
      </c>
      <c r="P1503" s="52">
        <f t="shared" si="965"/>
        <v>1.263559369125708E-7</v>
      </c>
      <c r="Q1503" s="52">
        <f t="shared" si="989"/>
        <v>0.96724043850561481</v>
      </c>
      <c r="R1503" s="52">
        <f t="shared" si="990"/>
        <v>0.60639303352263618</v>
      </c>
      <c r="S1503" s="52">
        <f t="shared" si="991"/>
        <v>1.1406828741278336</v>
      </c>
      <c r="T1503" s="52">
        <f t="shared" si="992"/>
        <v>1.0071104139765343</v>
      </c>
      <c r="U1503" s="52">
        <f t="shared" si="993"/>
        <v>1.8052395573911026</v>
      </c>
      <c r="V1503" s="52">
        <f t="shared" si="980"/>
        <v>5.0546225567071803E-3</v>
      </c>
      <c r="W1503" s="52">
        <f t="shared" si="994"/>
        <v>4.2582015317955055E-5</v>
      </c>
      <c r="X1503" s="52">
        <f t="shared" si="995"/>
        <v>1.6740578955036711E-7</v>
      </c>
      <c r="Y1503" s="52">
        <f t="shared" si="966"/>
        <v>4166640.8919788469</v>
      </c>
      <c r="Z1503" s="38" t="str">
        <f t="shared" si="996"/>
        <v>S</v>
      </c>
      <c r="AA1503" s="38" t="str">
        <f t="shared" si="997"/>
        <v>S</v>
      </c>
      <c r="AB1503" s="38" t="str">
        <f t="shared" si="998"/>
        <v>U</v>
      </c>
      <c r="AC1503" s="50">
        <f t="shared" si="979"/>
        <v>549368.77106089145</v>
      </c>
      <c r="AD1503" s="50">
        <f t="shared" si="967"/>
        <v>4166788.1579104494</v>
      </c>
      <c r="AE1503" s="51">
        <f t="shared" si="968"/>
        <v>10</v>
      </c>
      <c r="AF1503" s="51" t="str">
        <f t="shared" si="969"/>
        <v>S</v>
      </c>
      <c r="AG1503" s="40">
        <f t="shared" si="970"/>
        <v>-122</v>
      </c>
      <c r="AH1503" s="41">
        <f t="shared" si="971"/>
        <v>-26</v>
      </c>
      <c r="AI1503" s="42">
        <f t="shared" si="972"/>
        <v>-25.335999999999999</v>
      </c>
      <c r="AJ1503" s="40">
        <f t="shared" si="973"/>
        <v>37</v>
      </c>
      <c r="AK1503" s="41">
        <f t="shared" si="974"/>
        <v>38</v>
      </c>
      <c r="AL1503" s="42">
        <f t="shared" si="975"/>
        <v>48.901000000000003</v>
      </c>
      <c r="AM1503" s="43" t="str">
        <f t="shared" si="976"/>
        <v>-37º -38' -48,901" S</v>
      </c>
      <c r="AN1503" s="43" t="str">
        <f t="shared" si="977"/>
        <v>122º 26' 25,336" W</v>
      </c>
      <c r="AO1503" s="43" t="str">
        <f t="shared" si="978"/>
        <v>10 S 549369 4166788</v>
      </c>
    </row>
    <row r="1504" spans="5:41" x14ac:dyDescent="0.25">
      <c r="E1504" s="53">
        <v>37.653816999999997</v>
      </c>
      <c r="F1504" s="53">
        <v>-122.443364</v>
      </c>
      <c r="G1504" s="52">
        <f t="shared" si="981"/>
        <v>-2.1370398490178939</v>
      </c>
      <c r="H1504" s="52">
        <f t="shared" si="982"/>
        <v>0.65718308259341363</v>
      </c>
      <c r="I1504" s="52">
        <f t="shared" si="983"/>
        <v>10</v>
      </c>
      <c r="J1504" s="52">
        <f t="shared" si="984"/>
        <v>-123</v>
      </c>
      <c r="K1504" s="52">
        <f t="shared" si="985"/>
        <v>9.715130935131544E-3</v>
      </c>
      <c r="L1504" s="52">
        <f t="shared" si="986"/>
        <v>7.6915054989460177E-3</v>
      </c>
      <c r="M1504" s="52">
        <f t="shared" si="987"/>
        <v>7.6916571789130521E-3</v>
      </c>
      <c r="N1504" s="52">
        <f t="shared" si="988"/>
        <v>2.2824887282446582E-5</v>
      </c>
      <c r="O1504" s="52">
        <f t="shared" si="964"/>
        <v>6383564.5867880657</v>
      </c>
      <c r="P1504" s="52">
        <f t="shared" si="965"/>
        <v>1.2496153965611559E-7</v>
      </c>
      <c r="Q1504" s="52">
        <f t="shared" si="989"/>
        <v>0.96730155450150568</v>
      </c>
      <c r="R1504" s="52">
        <f t="shared" si="990"/>
        <v>0.60631867171543097</v>
      </c>
      <c r="S1504" s="52">
        <f t="shared" si="991"/>
        <v>1.1408338598441665</v>
      </c>
      <c r="T1504" s="52">
        <f t="shared" si="992"/>
        <v>1.0072050628119826</v>
      </c>
      <c r="U1504" s="52">
        <f t="shared" si="993"/>
        <v>1.8053582229482836</v>
      </c>
      <c r="V1504" s="52">
        <f t="shared" si="980"/>
        <v>5.0546225567071803E-3</v>
      </c>
      <c r="W1504" s="52">
        <f t="shared" si="994"/>
        <v>4.2582015317955055E-5</v>
      </c>
      <c r="X1504" s="52">
        <f t="shared" si="995"/>
        <v>1.6740578955036711E-7</v>
      </c>
      <c r="Y1504" s="52">
        <f t="shared" si="966"/>
        <v>4167406.4157561245</v>
      </c>
      <c r="Z1504" s="38" t="str">
        <f t="shared" si="996"/>
        <v>S</v>
      </c>
      <c r="AA1504" s="38" t="str">
        <f t="shared" si="997"/>
        <v>S</v>
      </c>
      <c r="AB1504" s="38" t="str">
        <f t="shared" si="998"/>
        <v>U</v>
      </c>
      <c r="AC1504" s="50">
        <f t="shared" si="979"/>
        <v>549100.19242623542</v>
      </c>
      <c r="AD1504" s="50">
        <f t="shared" si="967"/>
        <v>4167552.1199164856</v>
      </c>
      <c r="AE1504" s="51">
        <f t="shared" si="968"/>
        <v>10</v>
      </c>
      <c r="AF1504" s="51" t="str">
        <f t="shared" si="969"/>
        <v>S</v>
      </c>
      <c r="AG1504" s="40">
        <f t="shared" si="970"/>
        <v>-122</v>
      </c>
      <c r="AH1504" s="41">
        <f t="shared" si="971"/>
        <v>-26</v>
      </c>
      <c r="AI1504" s="42">
        <f t="shared" si="972"/>
        <v>-36.11</v>
      </c>
      <c r="AJ1504" s="40">
        <f t="shared" si="973"/>
        <v>37</v>
      </c>
      <c r="AK1504" s="41">
        <f t="shared" si="974"/>
        <v>39</v>
      </c>
      <c r="AL1504" s="42">
        <f t="shared" si="975"/>
        <v>13.741</v>
      </c>
      <c r="AM1504" s="43" t="str">
        <f t="shared" si="976"/>
        <v>-37º -39' -13,741" S</v>
      </c>
      <c r="AN1504" s="43" t="str">
        <f t="shared" si="977"/>
        <v>122º 26' 36,11" W</v>
      </c>
      <c r="AO1504" s="43" t="str">
        <f t="shared" si="978"/>
        <v>10 S 549100 4167552</v>
      </c>
    </row>
    <row r="1505" spans="5:41" x14ac:dyDescent="0.25">
      <c r="E1505" s="53">
        <v>37.644103999999999</v>
      </c>
      <c r="F1505" s="53">
        <v>-122.421936</v>
      </c>
      <c r="G1505" s="52">
        <f t="shared" si="981"/>
        <v>-2.1366658598657771</v>
      </c>
      <c r="H1505" s="52">
        <f t="shared" si="982"/>
        <v>0.65701355876316747</v>
      </c>
      <c r="I1505" s="52">
        <f t="shared" si="983"/>
        <v>10</v>
      </c>
      <c r="J1505" s="52">
        <f t="shared" si="984"/>
        <v>-123</v>
      </c>
      <c r="K1505" s="52">
        <f t="shared" si="985"/>
        <v>1.0089120087248382E-2</v>
      </c>
      <c r="L1505" s="52">
        <f t="shared" si="986"/>
        <v>7.988628948694499E-3</v>
      </c>
      <c r="M1505" s="52">
        <f t="shared" si="987"/>
        <v>7.9887988951552625E-3</v>
      </c>
      <c r="N1505" s="52">
        <f t="shared" si="988"/>
        <v>2.4613876455692463E-5</v>
      </c>
      <c r="O1505" s="52">
        <f t="shared" si="964"/>
        <v>6383561.0743965153</v>
      </c>
      <c r="P1505" s="52">
        <f t="shared" si="965"/>
        <v>1.3483824831212334E-7</v>
      </c>
      <c r="Q1505" s="52">
        <f t="shared" si="989"/>
        <v>0.96721550656474109</v>
      </c>
      <c r="R1505" s="52">
        <f t="shared" si="990"/>
        <v>0.60642333320672193</v>
      </c>
      <c r="S1505" s="52">
        <f t="shared" si="991"/>
        <v>1.140621312045538</v>
      </c>
      <c r="T1505" s="52">
        <f t="shared" si="992"/>
        <v>1.007071817335834</v>
      </c>
      <c r="U1505" s="52">
        <f t="shared" si="993"/>
        <v>1.805191160695653</v>
      </c>
      <c r="V1505" s="52">
        <f t="shared" si="980"/>
        <v>5.0546225567071803E-3</v>
      </c>
      <c r="W1505" s="52">
        <f t="shared" si="994"/>
        <v>4.2582015317955055E-5</v>
      </c>
      <c r="X1505" s="52">
        <f t="shared" si="995"/>
        <v>1.6740578955036711E-7</v>
      </c>
      <c r="Y1505" s="52">
        <f t="shared" si="966"/>
        <v>4166328.8026153394</v>
      </c>
      <c r="Z1505" s="38" t="str">
        <f t="shared" si="996"/>
        <v>S</v>
      </c>
      <c r="AA1505" s="38" t="str">
        <f t="shared" si="997"/>
        <v>S</v>
      </c>
      <c r="AB1505" s="38" t="str">
        <f t="shared" si="998"/>
        <v>U</v>
      </c>
      <c r="AC1505" s="50">
        <f t="shared" si="979"/>
        <v>550996.98795040976</v>
      </c>
      <c r="AD1505" s="50">
        <f t="shared" si="967"/>
        <v>4166485.9268201585</v>
      </c>
      <c r="AE1505" s="51">
        <f t="shared" si="968"/>
        <v>10</v>
      </c>
      <c r="AF1505" s="51" t="str">
        <f t="shared" si="969"/>
        <v>S</v>
      </c>
      <c r="AG1505" s="40">
        <f t="shared" si="970"/>
        <v>-122</v>
      </c>
      <c r="AH1505" s="41">
        <f t="shared" si="971"/>
        <v>-25</v>
      </c>
      <c r="AI1505" s="42">
        <f t="shared" si="972"/>
        <v>-18.97</v>
      </c>
      <c r="AJ1505" s="40">
        <f t="shared" si="973"/>
        <v>37</v>
      </c>
      <c r="AK1505" s="41">
        <f t="shared" si="974"/>
        <v>38</v>
      </c>
      <c r="AL1505" s="42">
        <f t="shared" si="975"/>
        <v>38.774000000000001</v>
      </c>
      <c r="AM1505" s="43" t="str">
        <f t="shared" si="976"/>
        <v>-37º -38' -38,774" S</v>
      </c>
      <c r="AN1505" s="43" t="str">
        <f t="shared" si="977"/>
        <v>122º 25' 18,97" W</v>
      </c>
      <c r="AO1505" s="43" t="str">
        <f t="shared" si="978"/>
        <v>10 S 550997 4166486</v>
      </c>
    </row>
    <row r="1506" spans="5:41" x14ac:dyDescent="0.25">
      <c r="E1506" s="53">
        <v>37.642364999999998</v>
      </c>
      <c r="F1506" s="53">
        <v>-122.421295</v>
      </c>
      <c r="G1506" s="52">
        <f t="shared" si="981"/>
        <v>-2.1366546723052715</v>
      </c>
      <c r="H1506" s="52">
        <f t="shared" si="982"/>
        <v>0.6569832074874753</v>
      </c>
      <c r="I1506" s="52">
        <f t="shared" si="983"/>
        <v>10</v>
      </c>
      <c r="J1506" s="52">
        <f t="shared" si="984"/>
        <v>-123</v>
      </c>
      <c r="K1506" s="52">
        <f t="shared" si="985"/>
        <v>1.0100307647753937E-2</v>
      </c>
      <c r="L1506" s="52">
        <f t="shared" si="986"/>
        <v>7.9976742530745333E-3</v>
      </c>
      <c r="M1506" s="52">
        <f t="shared" si="987"/>
        <v>7.9978447774809811E-3</v>
      </c>
      <c r="N1506" s="52">
        <f t="shared" si="988"/>
        <v>2.4668102182601181E-5</v>
      </c>
      <c r="O1506" s="52">
        <f t="shared" si="964"/>
        <v>6383560.4455771456</v>
      </c>
      <c r="P1506" s="52">
        <f t="shared" si="965"/>
        <v>1.3515010908992365E-7</v>
      </c>
      <c r="Q1506" s="52">
        <f t="shared" si="989"/>
        <v>0.9672000889441924</v>
      </c>
      <c r="R1506" s="52">
        <f t="shared" si="990"/>
        <v>0.60644205980667742</v>
      </c>
      <c r="S1506" s="52">
        <f t="shared" si="991"/>
        <v>1.1405832519595716</v>
      </c>
      <c r="T1506" s="52">
        <f t="shared" si="992"/>
        <v>1.0070479539213479</v>
      </c>
      <c r="U1506" s="52">
        <f t="shared" si="993"/>
        <v>1.8051612362991847</v>
      </c>
      <c r="V1506" s="52">
        <f t="shared" si="980"/>
        <v>5.0546225567071803E-3</v>
      </c>
      <c r="W1506" s="52">
        <f t="shared" si="994"/>
        <v>4.2582015317955055E-5</v>
      </c>
      <c r="X1506" s="52">
        <f t="shared" si="995"/>
        <v>1.6740578955036711E-7</v>
      </c>
      <c r="Y1506" s="52">
        <f t="shared" si="966"/>
        <v>4166135.8686682279</v>
      </c>
      <c r="Z1506" s="38" t="str">
        <f t="shared" si="996"/>
        <v>S</v>
      </c>
      <c r="AA1506" s="38" t="str">
        <f t="shared" si="997"/>
        <v>S</v>
      </c>
      <c r="AB1506" s="38" t="str">
        <f t="shared" si="998"/>
        <v>U</v>
      </c>
      <c r="AC1506" s="50">
        <f t="shared" si="979"/>
        <v>551054.72787141055</v>
      </c>
      <c r="AD1506" s="50">
        <f t="shared" si="967"/>
        <v>4166293.3390108705</v>
      </c>
      <c r="AE1506" s="51">
        <f t="shared" si="968"/>
        <v>10</v>
      </c>
      <c r="AF1506" s="51" t="str">
        <f t="shared" si="969"/>
        <v>S</v>
      </c>
      <c r="AG1506" s="40">
        <f t="shared" si="970"/>
        <v>-122</v>
      </c>
      <c r="AH1506" s="41">
        <f t="shared" si="971"/>
        <v>-25</v>
      </c>
      <c r="AI1506" s="42">
        <f t="shared" si="972"/>
        <v>-16.661999999999999</v>
      </c>
      <c r="AJ1506" s="40">
        <f t="shared" si="973"/>
        <v>37</v>
      </c>
      <c r="AK1506" s="41">
        <f t="shared" si="974"/>
        <v>38</v>
      </c>
      <c r="AL1506" s="42">
        <f t="shared" si="975"/>
        <v>32.514000000000003</v>
      </c>
      <c r="AM1506" s="43" t="str">
        <f t="shared" si="976"/>
        <v>-37º -38' -32,514" S</v>
      </c>
      <c r="AN1506" s="43" t="str">
        <f t="shared" si="977"/>
        <v>122º 25' 16,662" W</v>
      </c>
      <c r="AO1506" s="43" t="str">
        <f t="shared" si="978"/>
        <v>10 S 551055 4166293</v>
      </c>
    </row>
    <row r="1507" spans="5:41" x14ac:dyDescent="0.25">
      <c r="E1507" s="53">
        <v>37.6539</v>
      </c>
      <c r="F1507" s="53">
        <v>-122.41058</v>
      </c>
      <c r="G1507" s="52">
        <f t="shared" si="981"/>
        <v>-2.1364676602759203</v>
      </c>
      <c r="H1507" s="52">
        <f t="shared" si="982"/>
        <v>0.65718453121669285</v>
      </c>
      <c r="I1507" s="52">
        <f t="shared" si="983"/>
        <v>10</v>
      </c>
      <c r="J1507" s="52">
        <f t="shared" si="984"/>
        <v>-123</v>
      </c>
      <c r="K1507" s="52">
        <f t="shared" si="985"/>
        <v>1.0287319677105167E-2</v>
      </c>
      <c r="L1507" s="52">
        <f t="shared" si="986"/>
        <v>8.1444848265564574E-3</v>
      </c>
      <c r="M1507" s="52">
        <f t="shared" si="987"/>
        <v>8.1446649154319015E-3</v>
      </c>
      <c r="N1507" s="52">
        <f t="shared" si="988"/>
        <v>2.5592768605586791E-5</v>
      </c>
      <c r="O1507" s="52">
        <f t="shared" si="964"/>
        <v>6383564.6168036973</v>
      </c>
      <c r="P1507" s="52">
        <f t="shared" si="965"/>
        <v>1.4011415144776483E-7</v>
      </c>
      <c r="Q1507" s="52">
        <f t="shared" si="989"/>
        <v>0.96730228932338191</v>
      </c>
      <c r="R1507" s="52">
        <f t="shared" si="990"/>
        <v>0.60631777687424571</v>
      </c>
      <c r="S1507" s="52">
        <f t="shared" si="991"/>
        <v>1.1408356758783837</v>
      </c>
      <c r="T1507" s="52">
        <f t="shared" si="992"/>
        <v>1.0072062011273493</v>
      </c>
      <c r="U1507" s="52">
        <f t="shared" si="993"/>
        <v>1.8053596499719176</v>
      </c>
      <c r="V1507" s="52">
        <f t="shared" si="980"/>
        <v>5.0546225567071803E-3</v>
      </c>
      <c r="W1507" s="52">
        <f t="shared" si="994"/>
        <v>4.2582015317955055E-5</v>
      </c>
      <c r="X1507" s="52">
        <f t="shared" si="995"/>
        <v>1.6740578955036711E-7</v>
      </c>
      <c r="Y1507" s="52">
        <f t="shared" si="966"/>
        <v>4167415.6242360105</v>
      </c>
      <c r="Z1507" s="38" t="str">
        <f t="shared" si="996"/>
        <v>S</v>
      </c>
      <c r="AA1507" s="38" t="str">
        <f t="shared" si="997"/>
        <v>S</v>
      </c>
      <c r="AB1507" s="38" t="str">
        <f t="shared" si="998"/>
        <v>U</v>
      </c>
      <c r="AC1507" s="50">
        <f t="shared" si="979"/>
        <v>551991.99719814502</v>
      </c>
      <c r="AD1507" s="50">
        <f t="shared" si="967"/>
        <v>4167578.9973510182</v>
      </c>
      <c r="AE1507" s="51">
        <f t="shared" si="968"/>
        <v>10</v>
      </c>
      <c r="AF1507" s="51" t="str">
        <f t="shared" si="969"/>
        <v>S</v>
      </c>
      <c r="AG1507" s="40">
        <f t="shared" si="970"/>
        <v>-122</v>
      </c>
      <c r="AH1507" s="41">
        <f t="shared" si="971"/>
        <v>-24</v>
      </c>
      <c r="AI1507" s="42">
        <f t="shared" si="972"/>
        <v>-38.088000000000001</v>
      </c>
      <c r="AJ1507" s="40">
        <f t="shared" si="973"/>
        <v>37</v>
      </c>
      <c r="AK1507" s="41">
        <f t="shared" si="974"/>
        <v>39</v>
      </c>
      <c r="AL1507" s="42">
        <f t="shared" si="975"/>
        <v>14.04</v>
      </c>
      <c r="AM1507" s="43" t="str">
        <f t="shared" si="976"/>
        <v>-37º -39' -14,04" S</v>
      </c>
      <c r="AN1507" s="43" t="str">
        <f t="shared" si="977"/>
        <v>122º 24' 38,088" W</v>
      </c>
      <c r="AO1507" s="43" t="str">
        <f t="shared" si="978"/>
        <v>10 S 551992 4167579</v>
      </c>
    </row>
    <row r="1508" spans="5:41" x14ac:dyDescent="0.25">
      <c r="E1508" s="53">
        <v>37.651471000000001</v>
      </c>
      <c r="F1508" s="53">
        <v>-122.414205</v>
      </c>
      <c r="G1508" s="52">
        <f t="shared" si="981"/>
        <v>-2.1365309284613048</v>
      </c>
      <c r="H1508" s="52">
        <f t="shared" si="982"/>
        <v>0.65714213716916192</v>
      </c>
      <c r="I1508" s="52">
        <f t="shared" si="983"/>
        <v>10</v>
      </c>
      <c r="J1508" s="52">
        <f t="shared" si="984"/>
        <v>-123</v>
      </c>
      <c r="K1508" s="52">
        <f t="shared" si="985"/>
        <v>1.0224051491720676E-2</v>
      </c>
      <c r="L1508" s="52">
        <f t="shared" si="986"/>
        <v>8.0946618415156466E-3</v>
      </c>
      <c r="M1508" s="52">
        <f t="shared" si="987"/>
        <v>8.0948386454607821E-3</v>
      </c>
      <c r="N1508" s="52">
        <f t="shared" si="988"/>
        <v>2.5278370181402998E-5</v>
      </c>
      <c r="O1508" s="52">
        <f t="shared" si="964"/>
        <v>6383563.7384040747</v>
      </c>
      <c r="P1508" s="52">
        <f t="shared" si="965"/>
        <v>1.3841410930167413E-7</v>
      </c>
      <c r="Q1508" s="52">
        <f t="shared" si="989"/>
        <v>0.96728078135876761</v>
      </c>
      <c r="R1508" s="52">
        <f t="shared" si="990"/>
        <v>0.60634396107275201</v>
      </c>
      <c r="S1508" s="52">
        <f t="shared" si="991"/>
        <v>1.1407825278485457</v>
      </c>
      <c r="T1508" s="52">
        <f t="shared" si="992"/>
        <v>1.0071728861545972</v>
      </c>
      <c r="U1508" s="52">
        <f t="shared" si="993"/>
        <v>1.805317884080943</v>
      </c>
      <c r="V1508" s="52">
        <f t="shared" si="980"/>
        <v>5.0546225567071803E-3</v>
      </c>
      <c r="W1508" s="52">
        <f t="shared" si="994"/>
        <v>4.2582015317955055E-5</v>
      </c>
      <c r="X1508" s="52">
        <f t="shared" si="995"/>
        <v>1.6740578955036711E-7</v>
      </c>
      <c r="Y1508" s="52">
        <f t="shared" si="966"/>
        <v>4167146.137571129</v>
      </c>
      <c r="Z1508" s="38" t="str">
        <f t="shared" si="996"/>
        <v>S</v>
      </c>
      <c r="AA1508" s="38" t="str">
        <f t="shared" si="997"/>
        <v>S</v>
      </c>
      <c r="AB1508" s="38" t="str">
        <f t="shared" si="998"/>
        <v>U</v>
      </c>
      <c r="AC1508" s="50">
        <f t="shared" si="979"/>
        <v>551673.92082952859</v>
      </c>
      <c r="AD1508" s="50">
        <f t="shared" si="967"/>
        <v>4167307.5036807205</v>
      </c>
      <c r="AE1508" s="51">
        <f t="shared" si="968"/>
        <v>10</v>
      </c>
      <c r="AF1508" s="51" t="str">
        <f t="shared" si="969"/>
        <v>S</v>
      </c>
      <c r="AG1508" s="40">
        <f t="shared" si="970"/>
        <v>-122</v>
      </c>
      <c r="AH1508" s="41">
        <f t="shared" si="971"/>
        <v>-24</v>
      </c>
      <c r="AI1508" s="42">
        <f t="shared" si="972"/>
        <v>-51.137999999999998</v>
      </c>
      <c r="AJ1508" s="40">
        <f t="shared" si="973"/>
        <v>37</v>
      </c>
      <c r="AK1508" s="41">
        <f t="shared" si="974"/>
        <v>39</v>
      </c>
      <c r="AL1508" s="42">
        <f t="shared" si="975"/>
        <v>5.2960000000000003</v>
      </c>
      <c r="AM1508" s="43" t="str">
        <f t="shared" si="976"/>
        <v>-37º -39' -5,296" S</v>
      </c>
      <c r="AN1508" s="43" t="str">
        <f t="shared" si="977"/>
        <v>122º 24' 51,138" W</v>
      </c>
      <c r="AO1508" s="43" t="str">
        <f t="shared" si="978"/>
        <v>10 S 551674 4167308</v>
      </c>
    </row>
    <row r="1509" spans="5:41" x14ac:dyDescent="0.25">
      <c r="E1509" s="53">
        <v>37.638016</v>
      </c>
      <c r="F1509" s="53">
        <v>-122.493942</v>
      </c>
      <c r="G1509" s="52">
        <f t="shared" si="981"/>
        <v>-2.1379226016469679</v>
      </c>
      <c r="H1509" s="52">
        <f t="shared" si="982"/>
        <v>0.65690730311830603</v>
      </c>
      <c r="I1509" s="52">
        <f t="shared" si="983"/>
        <v>10</v>
      </c>
      <c r="J1509" s="52">
        <f t="shared" si="984"/>
        <v>-123</v>
      </c>
      <c r="K1509" s="52">
        <f t="shared" si="985"/>
        <v>8.8323783060575423E-3</v>
      </c>
      <c r="L1509" s="52">
        <f t="shared" si="986"/>
        <v>6.9941337338408332E-3</v>
      </c>
      <c r="M1509" s="52">
        <f t="shared" si="987"/>
        <v>6.9942477833153842E-3</v>
      </c>
      <c r="N1509" s="52">
        <f t="shared" si="988"/>
        <v>1.8862625403737177E-5</v>
      </c>
      <c r="O1509" s="52">
        <f t="shared" si="964"/>
        <v>6383558.8730310267</v>
      </c>
      <c r="P1509" s="52">
        <f t="shared" si="965"/>
        <v>1.033720984708051E-7</v>
      </c>
      <c r="Q1509" s="52">
        <f t="shared" si="989"/>
        <v>0.96716151599279487</v>
      </c>
      <c r="R1509" s="52">
        <f t="shared" si="990"/>
        <v>0.60648887673192176</v>
      </c>
      <c r="S1509" s="52">
        <f t="shared" si="991"/>
        <v>1.1404880611147035</v>
      </c>
      <c r="T1509" s="52">
        <f t="shared" si="992"/>
        <v>1.0069882650190081</v>
      </c>
      <c r="U1509" s="52">
        <f t="shared" si="993"/>
        <v>1.8050863810949569</v>
      </c>
      <c r="V1509" s="52">
        <f t="shared" si="980"/>
        <v>5.0546225567071803E-3</v>
      </c>
      <c r="W1509" s="52">
        <f t="shared" si="994"/>
        <v>4.2582015317955055E-5</v>
      </c>
      <c r="X1509" s="52">
        <f t="shared" si="995"/>
        <v>1.6740578955036711E-7</v>
      </c>
      <c r="Y1509" s="52">
        <f t="shared" si="966"/>
        <v>4165653.3676320245</v>
      </c>
      <c r="Z1509" s="38" t="str">
        <f t="shared" si="996"/>
        <v>S</v>
      </c>
      <c r="AA1509" s="38" t="str">
        <f t="shared" si="997"/>
        <v>S</v>
      </c>
      <c r="AB1509" s="38" t="str">
        <f t="shared" si="998"/>
        <v>U</v>
      </c>
      <c r="AC1509" s="50">
        <f t="shared" si="979"/>
        <v>544648.19403581962</v>
      </c>
      <c r="AD1509" s="50">
        <f t="shared" si="967"/>
        <v>4165773.7783242362</v>
      </c>
      <c r="AE1509" s="51">
        <f t="shared" si="968"/>
        <v>10</v>
      </c>
      <c r="AF1509" s="51" t="str">
        <f t="shared" si="969"/>
        <v>S</v>
      </c>
      <c r="AG1509" s="40">
        <f t="shared" si="970"/>
        <v>-122</v>
      </c>
      <c r="AH1509" s="41">
        <f t="shared" si="971"/>
        <v>-29</v>
      </c>
      <c r="AI1509" s="42">
        <f t="shared" si="972"/>
        <v>-38.191000000000003</v>
      </c>
      <c r="AJ1509" s="40">
        <f t="shared" si="973"/>
        <v>37</v>
      </c>
      <c r="AK1509" s="41">
        <f t="shared" si="974"/>
        <v>38</v>
      </c>
      <c r="AL1509" s="42">
        <f t="shared" si="975"/>
        <v>16.858000000000001</v>
      </c>
      <c r="AM1509" s="43" t="str">
        <f t="shared" si="976"/>
        <v>-37º -38' -16,858" S</v>
      </c>
      <c r="AN1509" s="43" t="str">
        <f t="shared" si="977"/>
        <v>122º 29' 38,191" W</v>
      </c>
      <c r="AO1509" s="43" t="str">
        <f t="shared" si="978"/>
        <v>10 S 544648 4165774</v>
      </c>
    </row>
    <row r="1510" spans="5:41" x14ac:dyDescent="0.25">
      <c r="E1510" s="53">
        <v>37.801729999999999</v>
      </c>
      <c r="F1510" s="53">
        <v>-122.445779</v>
      </c>
      <c r="G1510" s="52">
        <f t="shared" si="981"/>
        <v>-2.1370819987193297</v>
      </c>
      <c r="H1510" s="52">
        <f t="shared" si="982"/>
        <v>0.65976465144991603</v>
      </c>
      <c r="I1510" s="52">
        <f t="shared" si="983"/>
        <v>10</v>
      </c>
      <c r="J1510" s="52">
        <f t="shared" si="984"/>
        <v>-123</v>
      </c>
      <c r="K1510" s="52">
        <f t="shared" si="985"/>
        <v>9.6729812336957544E-3</v>
      </c>
      <c r="L1510" s="52">
        <f t="shared" si="986"/>
        <v>7.6428564051931949E-3</v>
      </c>
      <c r="M1510" s="52">
        <f t="shared" si="987"/>
        <v>7.6430052251132488E-3</v>
      </c>
      <c r="N1510" s="52">
        <f t="shared" si="988"/>
        <v>2.2657586410845809E-5</v>
      </c>
      <c r="O1510" s="52">
        <f t="shared" si="964"/>
        <v>6383618.1137947459</v>
      </c>
      <c r="P1510" s="52">
        <f t="shared" si="965"/>
        <v>1.2289381888249416E-7</v>
      </c>
      <c r="Q1510" s="52">
        <f t="shared" si="989"/>
        <v>0.96859817734494991</v>
      </c>
      <c r="R1510" s="52">
        <f t="shared" si="990"/>
        <v>0.60471104694384303</v>
      </c>
      <c r="S1510" s="52">
        <f t="shared" si="991"/>
        <v>1.144063740122391</v>
      </c>
      <c r="T1510" s="52">
        <f t="shared" si="992"/>
        <v>1.0092255668277539</v>
      </c>
      <c r="U1510" s="52">
        <f t="shared" si="993"/>
        <v>1.8078861444527441</v>
      </c>
      <c r="V1510" s="52">
        <f t="shared" si="980"/>
        <v>5.0546225567071803E-3</v>
      </c>
      <c r="W1510" s="52">
        <f t="shared" si="994"/>
        <v>4.2582015317955055E-5</v>
      </c>
      <c r="X1510" s="52">
        <f t="shared" si="995"/>
        <v>1.6740578955036711E-7</v>
      </c>
      <c r="Y1510" s="52">
        <f t="shared" si="966"/>
        <v>4183816.9097746206</v>
      </c>
      <c r="Z1510" s="38" t="str">
        <f t="shared" si="996"/>
        <v>S</v>
      </c>
      <c r="AA1510" s="38" t="str">
        <f t="shared" si="997"/>
        <v>S</v>
      </c>
      <c r="AB1510" s="38" t="str">
        <f t="shared" si="998"/>
        <v>U</v>
      </c>
      <c r="AC1510" s="50">
        <f t="shared" si="979"/>
        <v>548790.02859752509</v>
      </c>
      <c r="AD1510" s="50">
        <f t="shared" si="967"/>
        <v>4183961.5471714227</v>
      </c>
      <c r="AE1510" s="51">
        <f t="shared" si="968"/>
        <v>10</v>
      </c>
      <c r="AF1510" s="51" t="str">
        <f t="shared" si="969"/>
        <v>S</v>
      </c>
      <c r="AG1510" s="40">
        <f t="shared" si="970"/>
        <v>-122</v>
      </c>
      <c r="AH1510" s="41">
        <f t="shared" si="971"/>
        <v>-26</v>
      </c>
      <c r="AI1510" s="42">
        <f t="shared" si="972"/>
        <v>-44.804000000000002</v>
      </c>
      <c r="AJ1510" s="40">
        <f t="shared" si="973"/>
        <v>37</v>
      </c>
      <c r="AK1510" s="41">
        <f t="shared" si="974"/>
        <v>48</v>
      </c>
      <c r="AL1510" s="42">
        <f t="shared" si="975"/>
        <v>6.2279999999999998</v>
      </c>
      <c r="AM1510" s="43" t="str">
        <f t="shared" si="976"/>
        <v>-37º -48' -6,228" S</v>
      </c>
      <c r="AN1510" s="43" t="str">
        <f t="shared" si="977"/>
        <v>122º 26' 44,804" W</v>
      </c>
      <c r="AO1510" s="43" t="str">
        <f t="shared" si="978"/>
        <v>10 S 548790 4183962</v>
      </c>
    </row>
    <row r="1511" spans="5:41" x14ac:dyDescent="0.25">
      <c r="E1511" s="53">
        <v>37.799332</v>
      </c>
      <c r="F1511" s="53">
        <v>-122.434697</v>
      </c>
      <c r="G1511" s="52">
        <f t="shared" si="981"/>
        <v>-2.1368885813316236</v>
      </c>
      <c r="H1511" s="52">
        <f t="shared" si="982"/>
        <v>0.65972279845445325</v>
      </c>
      <c r="I1511" s="52">
        <f t="shared" si="983"/>
        <v>10</v>
      </c>
      <c r="J1511" s="52">
        <f t="shared" si="984"/>
        <v>-123</v>
      </c>
      <c r="K1511" s="52">
        <f t="shared" si="985"/>
        <v>9.8663986214018173E-3</v>
      </c>
      <c r="L1511" s="52">
        <f t="shared" si="986"/>
        <v>7.7959283422429151E-3</v>
      </c>
      <c r="M1511" s="52">
        <f t="shared" si="987"/>
        <v>7.7960862844120822E-3</v>
      </c>
      <c r="N1511" s="52">
        <f t="shared" si="988"/>
        <v>2.3572264925997288E-5</v>
      </c>
      <c r="O1511" s="52">
        <f t="shared" si="964"/>
        <v>6383617.2454217356</v>
      </c>
      <c r="P1511" s="52">
        <f t="shared" si="965"/>
        <v>1.2787427959724511E-7</v>
      </c>
      <c r="Q1511" s="52">
        <f t="shared" si="989"/>
        <v>0.96857736201430111</v>
      </c>
      <c r="R1511" s="52">
        <f t="shared" si="990"/>
        <v>0.60473731608540682</v>
      </c>
      <c r="S1511" s="52">
        <f t="shared" si="991"/>
        <v>1.1440114794616039</v>
      </c>
      <c r="T1511" s="52">
        <f t="shared" si="992"/>
        <v>1.0091929386175547</v>
      </c>
      <c r="U1511" s="52">
        <f t="shared" si="993"/>
        <v>1.807845402522384</v>
      </c>
      <c r="V1511" s="52">
        <f t="shared" si="980"/>
        <v>5.0546225567071803E-3</v>
      </c>
      <c r="W1511" s="52">
        <f t="shared" si="994"/>
        <v>4.2582015317955055E-5</v>
      </c>
      <c r="X1511" s="52">
        <f t="shared" si="995"/>
        <v>1.6740578955036711E-7</v>
      </c>
      <c r="Y1511" s="52">
        <f t="shared" si="966"/>
        <v>4183550.855731362</v>
      </c>
      <c r="Z1511" s="38" t="str">
        <f t="shared" si="996"/>
        <v>S</v>
      </c>
      <c r="AA1511" s="38" t="str">
        <f t="shared" si="997"/>
        <v>S</v>
      </c>
      <c r="AB1511" s="38" t="str">
        <f t="shared" si="998"/>
        <v>U</v>
      </c>
      <c r="AC1511" s="50">
        <f t="shared" si="979"/>
        <v>549767.23297328514</v>
      </c>
      <c r="AD1511" s="50">
        <f t="shared" si="967"/>
        <v>4183701.3320674994</v>
      </c>
      <c r="AE1511" s="51">
        <f t="shared" si="968"/>
        <v>10</v>
      </c>
      <c r="AF1511" s="51" t="str">
        <f t="shared" si="969"/>
        <v>S</v>
      </c>
      <c r="AG1511" s="40">
        <f t="shared" si="970"/>
        <v>-122</v>
      </c>
      <c r="AH1511" s="41">
        <f t="shared" si="971"/>
        <v>-26</v>
      </c>
      <c r="AI1511" s="42">
        <f t="shared" si="972"/>
        <v>-4.9089999999999998</v>
      </c>
      <c r="AJ1511" s="40">
        <f t="shared" si="973"/>
        <v>37</v>
      </c>
      <c r="AK1511" s="41">
        <f t="shared" si="974"/>
        <v>47</v>
      </c>
      <c r="AL1511" s="42">
        <f t="shared" si="975"/>
        <v>57.594999999999999</v>
      </c>
      <c r="AM1511" s="43" t="str">
        <f t="shared" si="976"/>
        <v>-37º -47' -57,595" S</v>
      </c>
      <c r="AN1511" s="43" t="str">
        <f t="shared" si="977"/>
        <v>122º 26' 4,909" W</v>
      </c>
      <c r="AO1511" s="43" t="str">
        <f t="shared" si="978"/>
        <v>10 S 549767 4183701</v>
      </c>
    </row>
    <row r="1512" spans="5:41" x14ac:dyDescent="0.25">
      <c r="E1512" s="53">
        <v>37.692621000000003</v>
      </c>
      <c r="F1512" s="53">
        <v>-122.42624499999999</v>
      </c>
      <c r="G1512" s="52">
        <f t="shared" si="981"/>
        <v>-2.1367410661032449</v>
      </c>
      <c r="H1512" s="52">
        <f t="shared" si="982"/>
        <v>0.65786034015635764</v>
      </c>
      <c r="I1512" s="52">
        <f t="shared" si="983"/>
        <v>10</v>
      </c>
      <c r="J1512" s="52">
        <f t="shared" si="984"/>
        <v>-123</v>
      </c>
      <c r="K1512" s="52">
        <f t="shared" si="985"/>
        <v>1.0013913849780565E-2</v>
      </c>
      <c r="L1512" s="52">
        <f t="shared" si="986"/>
        <v>7.9239004633415693E-3</v>
      </c>
      <c r="M1512" s="52">
        <f t="shared" si="987"/>
        <v>7.9240663120681894E-3</v>
      </c>
      <c r="N1512" s="52">
        <f t="shared" si="988"/>
        <v>2.4259029288375977E-5</v>
      </c>
      <c r="O1512" s="52">
        <f t="shared" si="964"/>
        <v>6383578.6221661642</v>
      </c>
      <c r="P1512" s="52">
        <f t="shared" si="965"/>
        <v>1.32488600537474E-7</v>
      </c>
      <c r="Q1512" s="52">
        <f t="shared" si="989"/>
        <v>0.96764421144211066</v>
      </c>
      <c r="R1512" s="52">
        <f t="shared" si="990"/>
        <v>0.60589942607080904</v>
      </c>
      <c r="S1512" s="52">
        <f t="shared" si="991"/>
        <v>1.1416824458774131</v>
      </c>
      <c r="T1512" s="52">
        <f t="shared" si="992"/>
        <v>1.0077366909257621</v>
      </c>
      <c r="U1512" s="52">
        <f t="shared" si="993"/>
        <v>1.806024339207686</v>
      </c>
      <c r="V1512" s="52">
        <f t="shared" si="980"/>
        <v>5.0546225567071803E-3</v>
      </c>
      <c r="W1512" s="52">
        <f t="shared" si="994"/>
        <v>4.2582015317955055E-5</v>
      </c>
      <c r="X1512" s="52">
        <f t="shared" si="995"/>
        <v>1.6740578955036711E-7</v>
      </c>
      <c r="Y1512" s="52">
        <f t="shared" si="966"/>
        <v>4171711.5606885152</v>
      </c>
      <c r="Z1512" s="38" t="str">
        <f t="shared" si="996"/>
        <v>S</v>
      </c>
      <c r="AA1512" s="38" t="str">
        <f t="shared" si="997"/>
        <v>S</v>
      </c>
      <c r="AB1512" s="38" t="str">
        <f t="shared" si="998"/>
        <v>U</v>
      </c>
      <c r="AC1512" s="50">
        <f t="shared" si="979"/>
        <v>550583.90254427562</v>
      </c>
      <c r="AD1512" s="50">
        <f t="shared" si="967"/>
        <v>4171866.4201297923</v>
      </c>
      <c r="AE1512" s="51">
        <f t="shared" si="968"/>
        <v>10</v>
      </c>
      <c r="AF1512" s="51" t="str">
        <f t="shared" si="969"/>
        <v>S</v>
      </c>
      <c r="AG1512" s="40">
        <f t="shared" si="970"/>
        <v>-122</v>
      </c>
      <c r="AH1512" s="41">
        <f t="shared" si="971"/>
        <v>-25</v>
      </c>
      <c r="AI1512" s="42">
        <f t="shared" si="972"/>
        <v>-34.481999999999999</v>
      </c>
      <c r="AJ1512" s="40">
        <f t="shared" si="973"/>
        <v>37</v>
      </c>
      <c r="AK1512" s="41">
        <f t="shared" si="974"/>
        <v>41</v>
      </c>
      <c r="AL1512" s="42">
        <f t="shared" si="975"/>
        <v>33.436</v>
      </c>
      <c r="AM1512" s="43" t="str">
        <f t="shared" si="976"/>
        <v>-37º -41' -33,436" S</v>
      </c>
      <c r="AN1512" s="43" t="str">
        <f t="shared" si="977"/>
        <v>122º 25' 34,482" W</v>
      </c>
      <c r="AO1512" s="43" t="str">
        <f t="shared" si="978"/>
        <v>10 S 550584 4171866</v>
      </c>
    </row>
    <row r="1513" spans="5:41" x14ac:dyDescent="0.25">
      <c r="E1513" s="53">
        <v>37.729061999999999</v>
      </c>
      <c r="F1513" s="53">
        <v>-122.479044</v>
      </c>
      <c r="G1513" s="52">
        <f t="shared" si="981"/>
        <v>-2.1376625824950057</v>
      </c>
      <c r="H1513" s="52">
        <f t="shared" si="982"/>
        <v>0.65849635558907682</v>
      </c>
      <c r="I1513" s="52">
        <f t="shared" si="983"/>
        <v>10</v>
      </c>
      <c r="J1513" s="52">
        <f t="shared" si="984"/>
        <v>-123</v>
      </c>
      <c r="K1513" s="52">
        <f t="shared" si="985"/>
        <v>9.0923974580197076E-3</v>
      </c>
      <c r="L1513" s="52">
        <f t="shared" si="986"/>
        <v>7.1911985182135279E-3</v>
      </c>
      <c r="M1513" s="52">
        <f t="shared" si="987"/>
        <v>7.191322482348609E-3</v>
      </c>
      <c r="N1513" s="52">
        <f t="shared" si="988"/>
        <v>2.0006192750554597E-5</v>
      </c>
      <c r="O1513" s="52">
        <f t="shared" si="964"/>
        <v>6383591.8074481562</v>
      </c>
      <c r="P1513" s="52">
        <f t="shared" si="965"/>
        <v>1.0901159671368684E-7</v>
      </c>
      <c r="Q1513" s="52">
        <f t="shared" si="989"/>
        <v>0.96796438555884634</v>
      </c>
      <c r="R1513" s="52">
        <f t="shared" si="990"/>
        <v>0.60550408667599243</v>
      </c>
      <c r="S1513" s="52">
        <f t="shared" si="991"/>
        <v>1.1424785483685</v>
      </c>
      <c r="T1513" s="52">
        <f t="shared" si="992"/>
        <v>1.0082349329453733</v>
      </c>
      <c r="U1513" s="52">
        <f t="shared" si="993"/>
        <v>1.8066479903905337</v>
      </c>
      <c r="V1513" s="52">
        <f t="shared" si="980"/>
        <v>5.0546225567071803E-3</v>
      </c>
      <c r="W1513" s="52">
        <f t="shared" si="994"/>
        <v>4.2582015317955055E-5</v>
      </c>
      <c r="X1513" s="52">
        <f t="shared" si="995"/>
        <v>1.6740578955036711E-7</v>
      </c>
      <c r="Y1513" s="52">
        <f t="shared" si="966"/>
        <v>4175754.5663053934</v>
      </c>
      <c r="Z1513" s="38" t="str">
        <f t="shared" si="996"/>
        <v>S</v>
      </c>
      <c r="AA1513" s="38" t="str">
        <f t="shared" si="997"/>
        <v>S</v>
      </c>
      <c r="AB1513" s="38" t="str">
        <f t="shared" si="998"/>
        <v>U</v>
      </c>
      <c r="AC1513" s="50">
        <f t="shared" si="979"/>
        <v>545906.46895115077</v>
      </c>
      <c r="AD1513" s="50">
        <f t="shared" si="967"/>
        <v>4175882.277687456</v>
      </c>
      <c r="AE1513" s="51">
        <f t="shared" si="968"/>
        <v>10</v>
      </c>
      <c r="AF1513" s="51" t="str">
        <f t="shared" si="969"/>
        <v>S</v>
      </c>
      <c r="AG1513" s="40">
        <f t="shared" si="970"/>
        <v>-122</v>
      </c>
      <c r="AH1513" s="41">
        <f t="shared" si="971"/>
        <v>-28</v>
      </c>
      <c r="AI1513" s="42">
        <f t="shared" si="972"/>
        <v>-44.558</v>
      </c>
      <c r="AJ1513" s="40">
        <f t="shared" si="973"/>
        <v>37</v>
      </c>
      <c r="AK1513" s="41">
        <f t="shared" si="974"/>
        <v>43</v>
      </c>
      <c r="AL1513" s="42">
        <f t="shared" si="975"/>
        <v>44.622999999999998</v>
      </c>
      <c r="AM1513" s="43" t="str">
        <f t="shared" si="976"/>
        <v>-37º -43' -44,623" S</v>
      </c>
      <c r="AN1513" s="43" t="str">
        <f t="shared" si="977"/>
        <v>122º 28' 44,558" W</v>
      </c>
      <c r="AO1513" s="43" t="str">
        <f t="shared" si="978"/>
        <v>10 S 545906 4175882</v>
      </c>
    </row>
    <row r="1514" spans="5:41" x14ac:dyDescent="0.25">
      <c r="E1514" s="53">
        <v>37.742280000000001</v>
      </c>
      <c r="F1514" s="53">
        <v>-122.403312</v>
      </c>
      <c r="G1514" s="52">
        <f t="shared" si="981"/>
        <v>-2.1363408097458851</v>
      </c>
      <c r="H1514" s="52">
        <f t="shared" si="982"/>
        <v>0.65872705320960545</v>
      </c>
      <c r="I1514" s="52">
        <f t="shared" si="983"/>
        <v>10</v>
      </c>
      <c r="J1514" s="52">
        <f t="shared" si="984"/>
        <v>-123</v>
      </c>
      <c r="K1514" s="52">
        <f t="shared" si="985"/>
        <v>1.0414170207140305E-2</v>
      </c>
      <c r="L1514" s="52">
        <f t="shared" si="986"/>
        <v>8.2350859322063655E-3</v>
      </c>
      <c r="M1514" s="52">
        <f t="shared" si="987"/>
        <v>8.2352720984017747E-3</v>
      </c>
      <c r="N1514" s="52">
        <f t="shared" si="988"/>
        <v>2.6248921301319506E-5</v>
      </c>
      <c r="O1514" s="52">
        <f t="shared" ref="O1514:O1577" si="999">($C$19/(1+$C$18*(COS(H1514))^2)^(1/2))*0.9996</f>
        <v>6383596.59115397</v>
      </c>
      <c r="P1514" s="52">
        <f t="shared" ref="P1514:P1577" si="1000">($C$18/2)*M1514^2*(COS(H1514))^2</f>
        <v>1.4290782405503188E-7</v>
      </c>
      <c r="Q1514" s="52">
        <f t="shared" si="989"/>
        <v>0.96808013311386631</v>
      </c>
      <c r="R1514" s="52">
        <f t="shared" si="990"/>
        <v>0.60536029976018912</v>
      </c>
      <c r="S1514" s="52">
        <f t="shared" si="991"/>
        <v>1.1427671197665386</v>
      </c>
      <c r="T1514" s="52">
        <f t="shared" si="992"/>
        <v>1.0084154147649511</v>
      </c>
      <c r="U1514" s="52">
        <f t="shared" si="993"/>
        <v>1.8068737486449249</v>
      </c>
      <c r="V1514" s="52">
        <f t="shared" si="980"/>
        <v>5.0546225567071803E-3</v>
      </c>
      <c r="W1514" s="52">
        <f t="shared" si="994"/>
        <v>4.2582015317955055E-5</v>
      </c>
      <c r="X1514" s="52">
        <f t="shared" si="995"/>
        <v>1.6740578955036711E-7</v>
      </c>
      <c r="Y1514" s="52">
        <f t="shared" ref="Y1514:Y1577" si="1001">0.9996*$C$19*(H1514-(V1514*S1514)+(W1514*T1514)-(X1514*U1514))</f>
        <v>4177221.0648618145</v>
      </c>
      <c r="Z1514" s="38" t="str">
        <f t="shared" si="996"/>
        <v>S</v>
      </c>
      <c r="AA1514" s="38" t="str">
        <f t="shared" si="997"/>
        <v>S</v>
      </c>
      <c r="AB1514" s="38" t="str">
        <f t="shared" si="998"/>
        <v>U</v>
      </c>
      <c r="AC1514" s="50">
        <f t="shared" si="979"/>
        <v>552570.65739883564</v>
      </c>
      <c r="AD1514" s="50">
        <f t="shared" ref="AD1514:AD1577" si="1002">IF($C$22="S",N1514*O1514*(1+P1514)+Y1514+10000000,N1514*O1514*(1+P1514)+Y1514)</f>
        <v>4177388.627410301</v>
      </c>
      <c r="AE1514" s="51">
        <f t="shared" ref="AE1514:AE1577" si="1003">I1514</f>
        <v>10</v>
      </c>
      <c r="AF1514" s="51" t="str">
        <f t="shared" ref="AF1514:AF1577" si="1004">IF(E1514&lt;-16,Z1514,IF(E1514&lt;48,AA1514,IF(E1514&lt;84,AB1514,"MALO")))</f>
        <v>S</v>
      </c>
      <c r="AG1514" s="40">
        <f t="shared" ref="AG1514:AG1577" si="1005">TRUNC(F1514,0)</f>
        <v>-122</v>
      </c>
      <c r="AH1514" s="41">
        <f t="shared" ref="AH1514:AH1577" si="1006">TRUNC((F1514-AG1514)*60,0)</f>
        <v>-24</v>
      </c>
      <c r="AI1514" s="42">
        <f t="shared" ref="AI1514:AI1577" si="1007">ROUND((((F1514-AG1514)*60)-AH1514)*60,3)</f>
        <v>-11.923</v>
      </c>
      <c r="AJ1514" s="40">
        <f t="shared" ref="AJ1514:AJ1577" si="1008">TRUNC(E1514,0)</f>
        <v>37</v>
      </c>
      <c r="AK1514" s="41">
        <f t="shared" ref="AK1514:AK1577" si="1009">TRUNC((E1514-AJ1514)*60,0)</f>
        <v>44</v>
      </c>
      <c r="AL1514" s="42">
        <f t="shared" ref="AL1514:AL1577" si="1010">ROUND((((E1514-AJ1514)*60)-AK1514)*60,3)</f>
        <v>32.207999999999998</v>
      </c>
      <c r="AM1514" s="43" t="str">
        <f t="shared" ref="AM1514:AM1577" si="1011">CONCATENATE(-AJ1514,"º ",-AK1514,"' ",-AL1514,""" S")</f>
        <v>-37º -44' -32,208" S</v>
      </c>
      <c r="AN1514" s="43" t="str">
        <f t="shared" ref="AN1514:AN1577" si="1012">CONCATENATE(-AG1514,"º ",-AH1514,"' ",-AI1514,""" W")</f>
        <v>122º 24' 11,923" W</v>
      </c>
      <c r="AO1514" s="43" t="str">
        <f t="shared" ref="AO1514:AO1577" si="1013">CONCATENATE(AE1514," ",AF1514," ",ROUND(AC1514,0)," ",ROUND(AD1514,0))</f>
        <v>10 S 552571 4177389</v>
      </c>
    </row>
    <row r="1515" spans="5:41" x14ac:dyDescent="0.25">
      <c r="E1515" s="53">
        <v>37.778548999999998</v>
      </c>
      <c r="F1515" s="53">
        <v>-122.389481</v>
      </c>
      <c r="G1515" s="52">
        <f t="shared" si="981"/>
        <v>-2.1360994132570421</v>
      </c>
      <c r="H1515" s="52">
        <f t="shared" si="982"/>
        <v>0.65936006667601121</v>
      </c>
      <c r="I1515" s="52">
        <f t="shared" si="983"/>
        <v>10</v>
      </c>
      <c r="J1515" s="52">
        <f t="shared" si="984"/>
        <v>-123</v>
      </c>
      <c r="K1515" s="52">
        <f t="shared" si="985"/>
        <v>1.0655566695983332E-2</v>
      </c>
      <c r="L1515" s="52">
        <f t="shared" si="986"/>
        <v>8.4218345684980555E-3</v>
      </c>
      <c r="M1515" s="52">
        <f t="shared" si="987"/>
        <v>8.4220336896273611E-3</v>
      </c>
      <c r="N1515" s="52">
        <f t="shared" si="988"/>
        <v>2.7488921120699672E-5</v>
      </c>
      <c r="O1515" s="52">
        <f t="shared" si="999"/>
        <v>6383609.7201989638</v>
      </c>
      <c r="P1515" s="52">
        <f t="shared" si="1000"/>
        <v>1.4931662550424353E-7</v>
      </c>
      <c r="Q1515" s="52">
        <f t="shared" si="989"/>
        <v>0.96839667531560536</v>
      </c>
      <c r="R1515" s="52">
        <f t="shared" si="990"/>
        <v>0.60496470197174568</v>
      </c>
      <c r="S1515" s="52">
        <f t="shared" si="991"/>
        <v>1.1435584043338138</v>
      </c>
      <c r="T1515" s="52">
        <f t="shared" si="992"/>
        <v>1.0089099787432967</v>
      </c>
      <c r="U1515" s="52">
        <f t="shared" si="993"/>
        <v>1.8074919675724599</v>
      </c>
      <c r="V1515" s="52">
        <f t="shared" si="980"/>
        <v>5.0546225567071803E-3</v>
      </c>
      <c r="W1515" s="52">
        <f t="shared" si="994"/>
        <v>4.2582015317955055E-5</v>
      </c>
      <c r="X1515" s="52">
        <f t="shared" si="995"/>
        <v>1.6740578955036711E-7</v>
      </c>
      <c r="Y1515" s="52">
        <f t="shared" si="1001"/>
        <v>4181245.0215882752</v>
      </c>
      <c r="Z1515" s="38" t="str">
        <f t="shared" si="996"/>
        <v>S</v>
      </c>
      <c r="AA1515" s="38" t="str">
        <f t="shared" si="997"/>
        <v>S</v>
      </c>
      <c r="AB1515" s="38" t="str">
        <f t="shared" si="998"/>
        <v>U</v>
      </c>
      <c r="AC1515" s="50">
        <f t="shared" si="979"/>
        <v>553762.97880085045</v>
      </c>
      <c r="AD1515" s="50">
        <f t="shared" si="1002"/>
        <v>4181420.5001585409</v>
      </c>
      <c r="AE1515" s="51">
        <f t="shared" si="1003"/>
        <v>10</v>
      </c>
      <c r="AF1515" s="51" t="str">
        <f t="shared" si="1004"/>
        <v>S</v>
      </c>
      <c r="AG1515" s="40">
        <f t="shared" si="1005"/>
        <v>-122</v>
      </c>
      <c r="AH1515" s="41">
        <f t="shared" si="1006"/>
        <v>-23</v>
      </c>
      <c r="AI1515" s="42">
        <f t="shared" si="1007"/>
        <v>-22.132000000000001</v>
      </c>
      <c r="AJ1515" s="40">
        <f t="shared" si="1008"/>
        <v>37</v>
      </c>
      <c r="AK1515" s="41">
        <f t="shared" si="1009"/>
        <v>46</v>
      </c>
      <c r="AL1515" s="42">
        <f t="shared" si="1010"/>
        <v>42.776000000000003</v>
      </c>
      <c r="AM1515" s="43" t="str">
        <f t="shared" si="1011"/>
        <v>-37º -46' -42,776" S</v>
      </c>
      <c r="AN1515" s="43" t="str">
        <f t="shared" si="1012"/>
        <v>122º 23' 22,132" W</v>
      </c>
      <c r="AO1515" s="43" t="str">
        <f t="shared" si="1013"/>
        <v>10 S 553763 4181421</v>
      </c>
    </row>
    <row r="1516" spans="5:41" x14ac:dyDescent="0.25">
      <c r="E1516" s="53">
        <v>37.806319999999999</v>
      </c>
      <c r="F1516" s="53">
        <v>-122.406082</v>
      </c>
      <c r="G1516" s="52">
        <f t="shared" si="981"/>
        <v>-2.1363891553661656</v>
      </c>
      <c r="H1516" s="52">
        <f t="shared" si="982"/>
        <v>0.65984476206258258</v>
      </c>
      <c r="I1516" s="52">
        <f t="shared" si="983"/>
        <v>10</v>
      </c>
      <c r="J1516" s="52">
        <f t="shared" si="984"/>
        <v>-123</v>
      </c>
      <c r="K1516" s="52">
        <f t="shared" si="985"/>
        <v>1.0365824586859862E-2</v>
      </c>
      <c r="L1516" s="52">
        <f t="shared" si="986"/>
        <v>8.1897607395399613E-3</v>
      </c>
      <c r="M1516" s="52">
        <f t="shared" si="987"/>
        <v>8.1899438486137087E-3</v>
      </c>
      <c r="N1516" s="52">
        <f t="shared" si="988"/>
        <v>2.6020755301336962E-5</v>
      </c>
      <c r="O1516" s="52">
        <f t="shared" si="999"/>
        <v>6383619.7759962734</v>
      </c>
      <c r="P1516" s="52">
        <f t="shared" si="1000"/>
        <v>1.4109434029714611E-7</v>
      </c>
      <c r="Q1516" s="52">
        <f t="shared" si="989"/>
        <v>0.968638000939263</v>
      </c>
      <c r="R1516" s="52">
        <f t="shared" si="990"/>
        <v>0.60466074643432988</v>
      </c>
      <c r="S1516" s="52">
        <f t="shared" si="991"/>
        <v>1.1441637625322141</v>
      </c>
      <c r="T1516" s="52">
        <f t="shared" si="992"/>
        <v>1.0092880085077431</v>
      </c>
      <c r="U1516" s="52">
        <f t="shared" si="993"/>
        <v>1.8079641062497414</v>
      </c>
      <c r="V1516" s="52">
        <f t="shared" si="980"/>
        <v>5.0546225567071803E-3</v>
      </c>
      <c r="W1516" s="52">
        <f t="shared" si="994"/>
        <v>4.2582015317955055E-5</v>
      </c>
      <c r="X1516" s="52">
        <f t="shared" si="995"/>
        <v>1.6740578955036711E-7</v>
      </c>
      <c r="Y1516" s="52">
        <f t="shared" si="1001"/>
        <v>4184326.1628124467</v>
      </c>
      <c r="Z1516" s="38" t="str">
        <f t="shared" si="996"/>
        <v>S</v>
      </c>
      <c r="AA1516" s="38" t="str">
        <f t="shared" si="997"/>
        <v>S</v>
      </c>
      <c r="AB1516" s="38" t="str">
        <f t="shared" si="998"/>
        <v>U</v>
      </c>
      <c r="AC1516" s="50">
        <f t="shared" si="979"/>
        <v>552281.4899751835</v>
      </c>
      <c r="AD1516" s="50">
        <f t="shared" si="1002"/>
        <v>4184492.2694440116</v>
      </c>
      <c r="AE1516" s="51">
        <f t="shared" si="1003"/>
        <v>10</v>
      </c>
      <c r="AF1516" s="51" t="str">
        <f t="shared" si="1004"/>
        <v>S</v>
      </c>
      <c r="AG1516" s="40">
        <f t="shared" si="1005"/>
        <v>-122</v>
      </c>
      <c r="AH1516" s="41">
        <f t="shared" si="1006"/>
        <v>-24</v>
      </c>
      <c r="AI1516" s="42">
        <f t="shared" si="1007"/>
        <v>-21.895</v>
      </c>
      <c r="AJ1516" s="40">
        <f t="shared" si="1008"/>
        <v>37</v>
      </c>
      <c r="AK1516" s="41">
        <f t="shared" si="1009"/>
        <v>48</v>
      </c>
      <c r="AL1516" s="42">
        <f t="shared" si="1010"/>
        <v>22.751999999999999</v>
      </c>
      <c r="AM1516" s="43" t="str">
        <f t="shared" si="1011"/>
        <v>-37º -48' -22,752" S</v>
      </c>
      <c r="AN1516" s="43" t="str">
        <f t="shared" si="1012"/>
        <v>122º 24' 21,895" W</v>
      </c>
      <c r="AO1516" s="43" t="str">
        <f t="shared" si="1013"/>
        <v>10 S 552281 4184492</v>
      </c>
    </row>
    <row r="1517" spans="5:41" x14ac:dyDescent="0.25">
      <c r="E1517" s="53">
        <v>37.767563000000003</v>
      </c>
      <c r="F1517" s="53">
        <v>-122.388437</v>
      </c>
      <c r="G1517" s="52">
        <f t="shared" si="981"/>
        <v>-2.1360811920196512</v>
      </c>
      <c r="H1517" s="52">
        <f t="shared" si="982"/>
        <v>0.65916832480438725</v>
      </c>
      <c r="I1517" s="52">
        <f t="shared" si="983"/>
        <v>10</v>
      </c>
      <c r="J1517" s="52">
        <f t="shared" si="984"/>
        <v>-123</v>
      </c>
      <c r="K1517" s="52">
        <f t="shared" si="985"/>
        <v>1.0673787933374257E-2</v>
      </c>
      <c r="L1517" s="52">
        <f t="shared" si="986"/>
        <v>8.4374891302762406E-3</v>
      </c>
      <c r="M1517" s="52">
        <f t="shared" si="987"/>
        <v>8.4376893638855397E-3</v>
      </c>
      <c r="N1517" s="52">
        <f t="shared" si="988"/>
        <v>2.7580291138362689E-5</v>
      </c>
      <c r="O1517" s="52">
        <f t="shared" si="999"/>
        <v>6383605.7429062678</v>
      </c>
      <c r="P1517" s="52">
        <f t="shared" si="1000"/>
        <v>1.4991681367280326E-7</v>
      </c>
      <c r="Q1517" s="52">
        <f t="shared" si="989"/>
        <v>0.96830095748557254</v>
      </c>
      <c r="R1517" s="52">
        <f t="shared" si="990"/>
        <v>0.60508469368175555</v>
      </c>
      <c r="S1517" s="52">
        <f t="shared" si="991"/>
        <v>1.1433188035471735</v>
      </c>
      <c r="T1517" s="52">
        <f t="shared" si="992"/>
        <v>1.008760276080819</v>
      </c>
      <c r="U1517" s="52">
        <f t="shared" si="993"/>
        <v>1.8073048990103562</v>
      </c>
      <c r="V1517" s="52">
        <f t="shared" si="980"/>
        <v>5.0546225567071803E-3</v>
      </c>
      <c r="W1517" s="52">
        <f t="shared" si="994"/>
        <v>4.2582015317955055E-5</v>
      </c>
      <c r="X1517" s="52">
        <f t="shared" si="995"/>
        <v>1.6740578955036711E-7</v>
      </c>
      <c r="Y1517" s="52">
        <f t="shared" si="1001"/>
        <v>4180026.1491719079</v>
      </c>
      <c r="Z1517" s="38" t="str">
        <f t="shared" si="996"/>
        <v>S</v>
      </c>
      <c r="AA1517" s="38" t="str">
        <f t="shared" si="997"/>
        <v>S</v>
      </c>
      <c r="AB1517" s="38" t="str">
        <f t="shared" si="998"/>
        <v>U</v>
      </c>
      <c r="AC1517" s="50">
        <f t="shared" si="979"/>
        <v>553862.88497180946</v>
      </c>
      <c r="AD1517" s="50">
        <f t="shared" si="1002"/>
        <v>4180202.2109032045</v>
      </c>
      <c r="AE1517" s="51">
        <f t="shared" si="1003"/>
        <v>10</v>
      </c>
      <c r="AF1517" s="51" t="str">
        <f t="shared" si="1004"/>
        <v>S</v>
      </c>
      <c r="AG1517" s="40">
        <f t="shared" si="1005"/>
        <v>-122</v>
      </c>
      <c r="AH1517" s="41">
        <f t="shared" si="1006"/>
        <v>-23</v>
      </c>
      <c r="AI1517" s="42">
        <f t="shared" si="1007"/>
        <v>-18.373000000000001</v>
      </c>
      <c r="AJ1517" s="40">
        <f t="shared" si="1008"/>
        <v>37</v>
      </c>
      <c r="AK1517" s="41">
        <f t="shared" si="1009"/>
        <v>46</v>
      </c>
      <c r="AL1517" s="42">
        <f t="shared" si="1010"/>
        <v>3.2269999999999999</v>
      </c>
      <c r="AM1517" s="43" t="str">
        <f t="shared" si="1011"/>
        <v>-37º -46' -3,227" S</v>
      </c>
      <c r="AN1517" s="43" t="str">
        <f t="shared" si="1012"/>
        <v>122º 23' 18,373" W</v>
      </c>
      <c r="AO1517" s="43" t="str">
        <f t="shared" si="1013"/>
        <v>10 S 553863 4180202</v>
      </c>
    </row>
    <row r="1518" spans="5:41" x14ac:dyDescent="0.25">
      <c r="E1518" s="53">
        <v>37.788355000000003</v>
      </c>
      <c r="F1518" s="53">
        <v>-122.415785</v>
      </c>
      <c r="G1518" s="52">
        <f t="shared" si="981"/>
        <v>-2.1365585046634865</v>
      </c>
      <c r="H1518" s="52">
        <f t="shared" si="982"/>
        <v>0.65953121366246181</v>
      </c>
      <c r="I1518" s="52">
        <f t="shared" si="983"/>
        <v>10</v>
      </c>
      <c r="J1518" s="52">
        <f t="shared" si="984"/>
        <v>-123</v>
      </c>
      <c r="K1518" s="52">
        <f t="shared" si="985"/>
        <v>1.0196475289538931E-2</v>
      </c>
      <c r="L1518" s="52">
        <f t="shared" si="986"/>
        <v>8.0579264317148062E-3</v>
      </c>
      <c r="M1518" s="52">
        <f t="shared" si="987"/>
        <v>8.0581008393762737E-3</v>
      </c>
      <c r="N1518" s="52">
        <f t="shared" si="988"/>
        <v>2.517340933760881E-5</v>
      </c>
      <c r="O1518" s="52">
        <f t="shared" si="999"/>
        <v>6383613.2706310377</v>
      </c>
      <c r="P1518" s="52">
        <f t="shared" si="1000"/>
        <v>1.3665463690476494E-7</v>
      </c>
      <c r="Q1518" s="52">
        <f t="shared" si="989"/>
        <v>0.9684819918594102</v>
      </c>
      <c r="R1518" s="52">
        <f t="shared" si="990"/>
        <v>0.60485747835181192</v>
      </c>
      <c r="S1518" s="52">
        <f t="shared" si="991"/>
        <v>1.143772209592167</v>
      </c>
      <c r="T1518" s="52">
        <f t="shared" si="992"/>
        <v>1.0090435267820781</v>
      </c>
      <c r="U1518" s="52">
        <f t="shared" si="993"/>
        <v>1.8076588023725426</v>
      </c>
      <c r="V1518" s="52">
        <f t="shared" si="980"/>
        <v>5.0546225567071803E-3</v>
      </c>
      <c r="W1518" s="52">
        <f t="shared" si="994"/>
        <v>4.2582015317955055E-5</v>
      </c>
      <c r="X1518" s="52">
        <f t="shared" si="995"/>
        <v>1.6740578955036711E-7</v>
      </c>
      <c r="Y1518" s="52">
        <f t="shared" si="1001"/>
        <v>4182332.9775373577</v>
      </c>
      <c r="Z1518" s="38" t="str">
        <f t="shared" si="996"/>
        <v>S</v>
      </c>
      <c r="AA1518" s="38" t="str">
        <f t="shared" si="997"/>
        <v>S</v>
      </c>
      <c r="AB1518" s="38" t="str">
        <f t="shared" si="998"/>
        <v>U</v>
      </c>
      <c r="AC1518" s="50">
        <f t="shared" si="979"/>
        <v>551439.80179748789</v>
      </c>
      <c r="AD1518" s="50">
        <f t="shared" si="1002"/>
        <v>4182493.6748692323</v>
      </c>
      <c r="AE1518" s="51">
        <f t="shared" si="1003"/>
        <v>10</v>
      </c>
      <c r="AF1518" s="51" t="str">
        <f t="shared" si="1004"/>
        <v>S</v>
      </c>
      <c r="AG1518" s="40">
        <f t="shared" si="1005"/>
        <v>-122</v>
      </c>
      <c r="AH1518" s="41">
        <f t="shared" si="1006"/>
        <v>-24</v>
      </c>
      <c r="AI1518" s="42">
        <f t="shared" si="1007"/>
        <v>-56.826000000000001</v>
      </c>
      <c r="AJ1518" s="40">
        <f t="shared" si="1008"/>
        <v>37</v>
      </c>
      <c r="AK1518" s="41">
        <f t="shared" si="1009"/>
        <v>47</v>
      </c>
      <c r="AL1518" s="42">
        <f t="shared" si="1010"/>
        <v>18.077999999999999</v>
      </c>
      <c r="AM1518" s="43" t="str">
        <f t="shared" si="1011"/>
        <v>-37º -47' -18,078" S</v>
      </c>
      <c r="AN1518" s="43" t="str">
        <f t="shared" si="1012"/>
        <v>122º 24' 56,826" W</v>
      </c>
      <c r="AO1518" s="43" t="str">
        <f t="shared" si="1013"/>
        <v>10 S 551440 4182494</v>
      </c>
    </row>
    <row r="1519" spans="5:41" x14ac:dyDescent="0.25">
      <c r="E1519" s="53">
        <v>37.789295000000003</v>
      </c>
      <c r="F1519" s="53">
        <v>-122.440223</v>
      </c>
      <c r="G1519" s="52">
        <f t="shared" si="981"/>
        <v>-2.1369850282260887</v>
      </c>
      <c r="H1519" s="52">
        <f t="shared" si="982"/>
        <v>0.65954761975743059</v>
      </c>
      <c r="I1519" s="52">
        <f t="shared" si="983"/>
        <v>10</v>
      </c>
      <c r="J1519" s="52">
        <f t="shared" si="984"/>
        <v>-123</v>
      </c>
      <c r="K1519" s="52">
        <f t="shared" si="985"/>
        <v>9.769951726936732E-3</v>
      </c>
      <c r="L1519" s="52">
        <f t="shared" si="986"/>
        <v>7.7207721608983058E-3</v>
      </c>
      <c r="M1519" s="52">
        <f t="shared" si="987"/>
        <v>7.7209255789590335E-3</v>
      </c>
      <c r="N1519" s="52">
        <f t="shared" si="988"/>
        <v>2.3111575342515955E-5</v>
      </c>
      <c r="O1519" s="52">
        <f t="shared" si="999"/>
        <v>6383613.6109910477</v>
      </c>
      <c r="P1519" s="52">
        <f t="shared" si="1000"/>
        <v>1.2545462033656886E-7</v>
      </c>
      <c r="Q1519" s="52">
        <f t="shared" si="989"/>
        <v>0.96849016431589952</v>
      </c>
      <c r="R1519" s="52">
        <f t="shared" si="990"/>
        <v>0.60484719397998432</v>
      </c>
      <c r="S1519" s="52">
        <f t="shared" si="991"/>
        <v>1.1437927019153804</v>
      </c>
      <c r="T1519" s="52">
        <f t="shared" si="992"/>
        <v>1.0090563249315314</v>
      </c>
      <c r="U1519" s="52">
        <f t="shared" si="993"/>
        <v>1.8076747881275723</v>
      </c>
      <c r="V1519" s="52">
        <f t="shared" si="980"/>
        <v>5.0546225567071803E-3</v>
      </c>
      <c r="W1519" s="52">
        <f t="shared" si="994"/>
        <v>4.2582015317955055E-5</v>
      </c>
      <c r="X1519" s="52">
        <f t="shared" si="995"/>
        <v>1.6740578955036711E-7</v>
      </c>
      <c r="Y1519" s="52">
        <f t="shared" si="1001"/>
        <v>4182437.2687393902</v>
      </c>
      <c r="Z1519" s="38" t="str">
        <f t="shared" si="996"/>
        <v>S</v>
      </c>
      <c r="AA1519" s="38" t="str">
        <f t="shared" si="997"/>
        <v>S</v>
      </c>
      <c r="AB1519" s="38" t="str">
        <f t="shared" si="998"/>
        <v>U</v>
      </c>
      <c r="AC1519" s="50">
        <f t="shared" si="979"/>
        <v>549287.40767640271</v>
      </c>
      <c r="AD1519" s="50">
        <f t="shared" si="1002"/>
        <v>4182584.804124827</v>
      </c>
      <c r="AE1519" s="51">
        <f t="shared" si="1003"/>
        <v>10</v>
      </c>
      <c r="AF1519" s="51" t="str">
        <f t="shared" si="1004"/>
        <v>S</v>
      </c>
      <c r="AG1519" s="40">
        <f t="shared" si="1005"/>
        <v>-122</v>
      </c>
      <c r="AH1519" s="41">
        <f t="shared" si="1006"/>
        <v>-26</v>
      </c>
      <c r="AI1519" s="42">
        <f t="shared" si="1007"/>
        <v>-24.803000000000001</v>
      </c>
      <c r="AJ1519" s="40">
        <f t="shared" si="1008"/>
        <v>37</v>
      </c>
      <c r="AK1519" s="41">
        <f t="shared" si="1009"/>
        <v>47</v>
      </c>
      <c r="AL1519" s="42">
        <f t="shared" si="1010"/>
        <v>21.462</v>
      </c>
      <c r="AM1519" s="43" t="str">
        <f t="shared" si="1011"/>
        <v>-37º -47' -21,462" S</v>
      </c>
      <c r="AN1519" s="43" t="str">
        <f t="shared" si="1012"/>
        <v>122º 26' 24,803" W</v>
      </c>
      <c r="AO1519" s="43" t="str">
        <f t="shared" si="1013"/>
        <v>10 S 549287 4182585</v>
      </c>
    </row>
    <row r="1520" spans="5:41" x14ac:dyDescent="0.25">
      <c r="E1520" s="53">
        <v>37.619880999999999</v>
      </c>
      <c r="F1520" s="53">
        <v>-122.38065899999999</v>
      </c>
      <c r="G1520" s="52">
        <f t="shared" si="981"/>
        <v>-2.1359454403104308</v>
      </c>
      <c r="H1520" s="52">
        <f t="shared" si="982"/>
        <v>0.65659078765845691</v>
      </c>
      <c r="I1520" s="52">
        <f t="shared" si="983"/>
        <v>10</v>
      </c>
      <c r="J1520" s="52">
        <f t="shared" si="984"/>
        <v>-123</v>
      </c>
      <c r="K1520" s="52">
        <f t="shared" si="985"/>
        <v>1.0809539642594679E-2</v>
      </c>
      <c r="L1520" s="52">
        <f t="shared" si="986"/>
        <v>8.561830527709903E-3</v>
      </c>
      <c r="M1520" s="52">
        <f t="shared" si="987"/>
        <v>8.5620397450754046E-3</v>
      </c>
      <c r="N1520" s="52">
        <f t="shared" si="988"/>
        <v>2.8248328994728844E-5</v>
      </c>
      <c r="O1520" s="52">
        <f t="shared" si="999"/>
        <v>6383552.316322187</v>
      </c>
      <c r="P1520" s="52">
        <f t="shared" si="1000"/>
        <v>1.5498430622102846E-7</v>
      </c>
      <c r="Q1520" s="52">
        <f t="shared" si="989"/>
        <v>0.96700042946614817</v>
      </c>
      <c r="R1520" s="52">
        <f t="shared" si="990"/>
        <v>0.60668385743691844</v>
      </c>
      <c r="S1520" s="52">
        <f t="shared" si="991"/>
        <v>1.1400910023915309</v>
      </c>
      <c r="T1520" s="52">
        <f t="shared" si="992"/>
        <v>1.0067392161528779</v>
      </c>
      <c r="U1520" s="52">
        <f t="shared" si="993"/>
        <v>1.8047739570864572</v>
      </c>
      <c r="V1520" s="52">
        <f t="shared" si="980"/>
        <v>5.0546225567071803E-3</v>
      </c>
      <c r="W1520" s="52">
        <f t="shared" si="994"/>
        <v>4.2582015317955055E-5</v>
      </c>
      <c r="X1520" s="52">
        <f t="shared" si="995"/>
        <v>1.6740578955036711E-7</v>
      </c>
      <c r="Y1520" s="52">
        <f t="shared" si="1001"/>
        <v>4163641.3787663914</v>
      </c>
      <c r="Z1520" s="38" t="str">
        <f t="shared" si="996"/>
        <v>S</v>
      </c>
      <c r="AA1520" s="38" t="str">
        <f t="shared" si="997"/>
        <v>S</v>
      </c>
      <c r="AB1520" s="38" t="str">
        <f t="shared" si="998"/>
        <v>U</v>
      </c>
      <c r="AC1520" s="50">
        <f t="shared" si="979"/>
        <v>554656.23147073796</v>
      </c>
      <c r="AD1520" s="50">
        <f t="shared" si="1002"/>
        <v>4163821.7034803256</v>
      </c>
      <c r="AE1520" s="51">
        <f t="shared" si="1003"/>
        <v>10</v>
      </c>
      <c r="AF1520" s="51" t="str">
        <f t="shared" si="1004"/>
        <v>S</v>
      </c>
      <c r="AG1520" s="40">
        <f t="shared" si="1005"/>
        <v>-122</v>
      </c>
      <c r="AH1520" s="41">
        <f t="shared" si="1006"/>
        <v>-22</v>
      </c>
      <c r="AI1520" s="42">
        <f t="shared" si="1007"/>
        <v>-50.372</v>
      </c>
      <c r="AJ1520" s="40">
        <f t="shared" si="1008"/>
        <v>37</v>
      </c>
      <c r="AK1520" s="41">
        <f t="shared" si="1009"/>
        <v>37</v>
      </c>
      <c r="AL1520" s="42">
        <f t="shared" si="1010"/>
        <v>11.571999999999999</v>
      </c>
      <c r="AM1520" s="43" t="str">
        <f t="shared" si="1011"/>
        <v>-37º -37' -11,572" S</v>
      </c>
      <c r="AN1520" s="43" t="str">
        <f t="shared" si="1012"/>
        <v>122º 22' 50,372" W</v>
      </c>
      <c r="AO1520" s="43" t="str">
        <f t="shared" si="1013"/>
        <v>10 S 554656 4163822</v>
      </c>
    </row>
    <row r="1521" spans="5:41" x14ac:dyDescent="0.25">
      <c r="E1521" s="53">
        <v>37.626868000000002</v>
      </c>
      <c r="F1521" s="53">
        <v>-122.496313</v>
      </c>
      <c r="G1521" s="52">
        <f t="shared" si="981"/>
        <v>-2.1379639834035324</v>
      </c>
      <c r="H1521" s="52">
        <f t="shared" si="982"/>
        <v>0.65671273381329376</v>
      </c>
      <c r="I1521" s="52">
        <f t="shared" si="983"/>
        <v>10</v>
      </c>
      <c r="J1521" s="52">
        <f t="shared" si="984"/>
        <v>-123</v>
      </c>
      <c r="K1521" s="52">
        <f t="shared" si="985"/>
        <v>8.790996549493002E-3</v>
      </c>
      <c r="L1521" s="52">
        <f t="shared" si="986"/>
        <v>6.9624098102912197E-3</v>
      </c>
      <c r="M1521" s="52">
        <f t="shared" si="987"/>
        <v>6.9625223148508403E-3</v>
      </c>
      <c r="N1521" s="52">
        <f t="shared" si="988"/>
        <v>1.868437252405819E-5</v>
      </c>
      <c r="O1521" s="52">
        <f t="shared" si="999"/>
        <v>6383554.8423401434</v>
      </c>
      <c r="P1521" s="52">
        <f t="shared" si="1000"/>
        <v>1.0246718507440313E-7</v>
      </c>
      <c r="Q1521" s="52">
        <f t="shared" si="989"/>
        <v>0.96706253830566036</v>
      </c>
      <c r="R1521" s="52">
        <f t="shared" si="990"/>
        <v>0.60660878214240699</v>
      </c>
      <c r="S1521" s="52">
        <f t="shared" si="991"/>
        <v>1.1402440029661238</v>
      </c>
      <c r="T1521" s="52">
        <f t="shared" si="992"/>
        <v>1.0068351977601946</v>
      </c>
      <c r="U1521" s="52">
        <f t="shared" si="993"/>
        <v>1.8048943810651872</v>
      </c>
      <c r="V1521" s="52">
        <f t="shared" si="980"/>
        <v>5.0546225567071803E-3</v>
      </c>
      <c r="W1521" s="52">
        <f t="shared" si="994"/>
        <v>4.2582015317955055E-5</v>
      </c>
      <c r="X1521" s="52">
        <f t="shared" si="995"/>
        <v>1.6740578955036711E-7</v>
      </c>
      <c r="Y1521" s="52">
        <f t="shared" si="1001"/>
        <v>4164416.5512444843</v>
      </c>
      <c r="Z1521" s="38" t="str">
        <f t="shared" si="996"/>
        <v>S</v>
      </c>
      <c r="AA1521" s="38" t="str">
        <f t="shared" si="997"/>
        <v>S</v>
      </c>
      <c r="AB1521" s="38" t="str">
        <f t="shared" si="998"/>
        <v>U</v>
      </c>
      <c r="AC1521" s="50">
        <f t="shared" si="979"/>
        <v>544445.64455594076</v>
      </c>
      <c r="AD1521" s="50">
        <f t="shared" si="1002"/>
        <v>4164535.823973408</v>
      </c>
      <c r="AE1521" s="51">
        <f t="shared" si="1003"/>
        <v>10</v>
      </c>
      <c r="AF1521" s="51" t="str">
        <f t="shared" si="1004"/>
        <v>S</v>
      </c>
      <c r="AG1521" s="40">
        <f t="shared" si="1005"/>
        <v>-122</v>
      </c>
      <c r="AH1521" s="41">
        <f t="shared" si="1006"/>
        <v>-29</v>
      </c>
      <c r="AI1521" s="42">
        <f t="shared" si="1007"/>
        <v>-46.726999999999997</v>
      </c>
      <c r="AJ1521" s="40">
        <f t="shared" si="1008"/>
        <v>37</v>
      </c>
      <c r="AK1521" s="41">
        <f t="shared" si="1009"/>
        <v>37</v>
      </c>
      <c r="AL1521" s="42">
        <f t="shared" si="1010"/>
        <v>36.725000000000001</v>
      </c>
      <c r="AM1521" s="43" t="str">
        <f t="shared" si="1011"/>
        <v>-37º -37' -36,725" S</v>
      </c>
      <c r="AN1521" s="43" t="str">
        <f t="shared" si="1012"/>
        <v>122º 29' 46,727" W</v>
      </c>
      <c r="AO1521" s="43" t="str">
        <f t="shared" si="1013"/>
        <v>10 S 544446 4164536</v>
      </c>
    </row>
    <row r="1522" spans="5:41" x14ac:dyDescent="0.25">
      <c r="E1522" s="53">
        <v>37.665233000000001</v>
      </c>
      <c r="F1522" s="53">
        <v>-122.39406099999999</v>
      </c>
      <c r="G1522" s="52">
        <f t="shared" si="981"/>
        <v>-2.1361793493367833</v>
      </c>
      <c r="H1522" s="52">
        <f t="shared" si="982"/>
        <v>0.65738232938082142</v>
      </c>
      <c r="I1522" s="52">
        <f t="shared" si="983"/>
        <v>10</v>
      </c>
      <c r="J1522" s="52">
        <f t="shared" si="984"/>
        <v>-123</v>
      </c>
      <c r="K1522" s="52">
        <f t="shared" si="985"/>
        <v>1.0575630616242115E-2</v>
      </c>
      <c r="L1522" s="52">
        <f t="shared" si="986"/>
        <v>8.3714545663794247E-3</v>
      </c>
      <c r="M1522" s="52">
        <f t="shared" si="987"/>
        <v>8.3716501352740121E-3</v>
      </c>
      <c r="N1522" s="52">
        <f t="shared" si="988"/>
        <v>2.7050229425840122E-5</v>
      </c>
      <c r="O1522" s="52">
        <f t="shared" si="999"/>
        <v>6383568.715420926</v>
      </c>
      <c r="P1522" s="52">
        <f t="shared" si="1000"/>
        <v>1.4798752461461503E-7</v>
      </c>
      <c r="Q1522" s="52">
        <f t="shared" si="989"/>
        <v>0.96740254724930208</v>
      </c>
      <c r="R1522" s="52">
        <f t="shared" si="990"/>
        <v>0.60619551653787618</v>
      </c>
      <c r="S1522" s="52">
        <f t="shared" si="991"/>
        <v>1.1410836030054725</v>
      </c>
      <c r="T1522" s="52">
        <f t="shared" si="992"/>
        <v>1.0073615813885735</v>
      </c>
      <c r="U1522" s="52">
        <f t="shared" si="993"/>
        <v>1.8055544090210713</v>
      </c>
      <c r="V1522" s="52">
        <f t="shared" si="980"/>
        <v>5.0546225567071803E-3</v>
      </c>
      <c r="W1522" s="52">
        <f t="shared" si="994"/>
        <v>4.2582015317955055E-5</v>
      </c>
      <c r="X1522" s="52">
        <f t="shared" si="995"/>
        <v>1.6740578955036711E-7</v>
      </c>
      <c r="Y1522" s="52">
        <f t="shared" si="1001"/>
        <v>4168672.9712696811</v>
      </c>
      <c r="Z1522" s="38" t="str">
        <f t="shared" si="996"/>
        <v>S</v>
      </c>
      <c r="AA1522" s="38" t="str">
        <f t="shared" si="997"/>
        <v>S</v>
      </c>
      <c r="AB1522" s="38" t="str">
        <f t="shared" si="998"/>
        <v>U</v>
      </c>
      <c r="AC1522" s="50">
        <f t="shared" si="979"/>
        <v>553441.00653618516</v>
      </c>
      <c r="AD1522" s="50">
        <f t="shared" si="1002"/>
        <v>4168845.6482935431</v>
      </c>
      <c r="AE1522" s="51">
        <f t="shared" si="1003"/>
        <v>10</v>
      </c>
      <c r="AF1522" s="51" t="str">
        <f t="shared" si="1004"/>
        <v>S</v>
      </c>
      <c r="AG1522" s="40">
        <f t="shared" si="1005"/>
        <v>-122</v>
      </c>
      <c r="AH1522" s="41">
        <f t="shared" si="1006"/>
        <v>-23</v>
      </c>
      <c r="AI1522" s="42">
        <f t="shared" si="1007"/>
        <v>-38.619999999999997</v>
      </c>
      <c r="AJ1522" s="40">
        <f t="shared" si="1008"/>
        <v>37</v>
      </c>
      <c r="AK1522" s="41">
        <f t="shared" si="1009"/>
        <v>39</v>
      </c>
      <c r="AL1522" s="42">
        <f t="shared" si="1010"/>
        <v>54.838999999999999</v>
      </c>
      <c r="AM1522" s="43" t="str">
        <f t="shared" si="1011"/>
        <v>-37º -39' -54,839" S</v>
      </c>
      <c r="AN1522" s="43" t="str">
        <f t="shared" si="1012"/>
        <v>122º 23' 38,62" W</v>
      </c>
      <c r="AO1522" s="43" t="str">
        <f t="shared" si="1013"/>
        <v>10 S 553441 4168846</v>
      </c>
    </row>
    <row r="1523" spans="5:41" x14ac:dyDescent="0.25">
      <c r="E1523" s="53">
        <v>37.689095999999999</v>
      </c>
      <c r="F1523" s="53">
        <v>-122.39191099999999</v>
      </c>
      <c r="G1523" s="52">
        <f t="shared" si="981"/>
        <v>-2.1361418247578654</v>
      </c>
      <c r="H1523" s="52">
        <f t="shared" si="982"/>
        <v>0.65779881730022471</v>
      </c>
      <c r="I1523" s="52">
        <f t="shared" si="983"/>
        <v>10</v>
      </c>
      <c r="J1523" s="52">
        <f t="shared" si="984"/>
        <v>-123</v>
      </c>
      <c r="K1523" s="52">
        <f t="shared" si="985"/>
        <v>1.061315519516004E-2</v>
      </c>
      <c r="L1523" s="52">
        <f t="shared" si="986"/>
        <v>8.3984554900938639E-3</v>
      </c>
      <c r="M1523" s="52">
        <f t="shared" si="987"/>
        <v>8.3986529574902134E-3</v>
      </c>
      <c r="N1523" s="52">
        <f t="shared" si="988"/>
        <v>2.7248465126583632E-5</v>
      </c>
      <c r="O1523" s="52">
        <f t="shared" si="999"/>
        <v>6383577.3469673172</v>
      </c>
      <c r="P1523" s="52">
        <f t="shared" si="1000"/>
        <v>1.4884795432590903E-7</v>
      </c>
      <c r="Q1523" s="52">
        <f t="shared" si="989"/>
        <v>0.96761315739413423</v>
      </c>
      <c r="R1523" s="52">
        <f t="shared" si="990"/>
        <v>0.60593758453994584</v>
      </c>
      <c r="S1523" s="52">
        <f t="shared" si="991"/>
        <v>1.1416053959972918</v>
      </c>
      <c r="T1523" s="52">
        <f t="shared" si="992"/>
        <v>1.0076884431329554</v>
      </c>
      <c r="U1523" s="52">
        <f t="shared" si="993"/>
        <v>1.8059639147265887</v>
      </c>
      <c r="V1523" s="52">
        <f t="shared" si="980"/>
        <v>5.0546225567071803E-3</v>
      </c>
      <c r="W1523" s="52">
        <f t="shared" si="994"/>
        <v>4.2582015317955055E-5</v>
      </c>
      <c r="X1523" s="52">
        <f t="shared" si="995"/>
        <v>1.6740578955036711E-7</v>
      </c>
      <c r="Y1523" s="52">
        <f t="shared" si="1001"/>
        <v>4171320.4751975401</v>
      </c>
      <c r="Z1523" s="38" t="str">
        <f t="shared" si="996"/>
        <v>S</v>
      </c>
      <c r="AA1523" s="38" t="str">
        <f t="shared" si="997"/>
        <v>S</v>
      </c>
      <c r="AB1523" s="38" t="str">
        <f t="shared" si="998"/>
        <v>U</v>
      </c>
      <c r="AC1523" s="50">
        <f t="shared" si="979"/>
        <v>553613.45342455874</v>
      </c>
      <c r="AD1523" s="50">
        <f t="shared" si="1002"/>
        <v>4171494.417908153</v>
      </c>
      <c r="AE1523" s="51">
        <f t="shared" si="1003"/>
        <v>10</v>
      </c>
      <c r="AF1523" s="51" t="str">
        <f t="shared" si="1004"/>
        <v>S</v>
      </c>
      <c r="AG1523" s="40">
        <f t="shared" si="1005"/>
        <v>-122</v>
      </c>
      <c r="AH1523" s="41">
        <f t="shared" si="1006"/>
        <v>-23</v>
      </c>
      <c r="AI1523" s="42">
        <f t="shared" si="1007"/>
        <v>-30.88</v>
      </c>
      <c r="AJ1523" s="40">
        <f t="shared" si="1008"/>
        <v>37</v>
      </c>
      <c r="AK1523" s="41">
        <f t="shared" si="1009"/>
        <v>41</v>
      </c>
      <c r="AL1523" s="42">
        <f t="shared" si="1010"/>
        <v>20.745999999999999</v>
      </c>
      <c r="AM1523" s="43" t="str">
        <f t="shared" si="1011"/>
        <v>-37º -41' -20,746" S</v>
      </c>
      <c r="AN1523" s="43" t="str">
        <f t="shared" si="1012"/>
        <v>122º 23' 30,88" W</v>
      </c>
      <c r="AO1523" s="43" t="str">
        <f t="shared" si="1013"/>
        <v>10 S 553613 4171494</v>
      </c>
    </row>
    <row r="1524" spans="5:41" x14ac:dyDescent="0.25">
      <c r="E1524" s="53">
        <v>37.688341000000001</v>
      </c>
      <c r="F1524" s="53">
        <v>-122.39218099999999</v>
      </c>
      <c r="G1524" s="52">
        <f t="shared" si="981"/>
        <v>-2.1361465371468458</v>
      </c>
      <c r="H1524" s="52">
        <f t="shared" si="982"/>
        <v>0.65778564006437223</v>
      </c>
      <c r="I1524" s="52">
        <f t="shared" si="983"/>
        <v>10</v>
      </c>
      <c r="J1524" s="52">
        <f t="shared" si="984"/>
        <v>-123</v>
      </c>
      <c r="K1524" s="52">
        <f t="shared" si="985"/>
        <v>1.0608442806179674E-2</v>
      </c>
      <c r="L1524" s="52">
        <f t="shared" si="986"/>
        <v>8.3948120605545924E-3</v>
      </c>
      <c r="M1524" s="52">
        <f t="shared" si="987"/>
        <v>8.3950092710584935E-3</v>
      </c>
      <c r="N1524" s="52">
        <f t="shared" si="988"/>
        <v>2.7224085304089485E-5</v>
      </c>
      <c r="O1524" s="52">
        <f t="shared" si="999"/>
        <v>6383577.0738450428</v>
      </c>
      <c r="P1524" s="52">
        <f t="shared" si="1000"/>
        <v>1.4872185748274394E-7</v>
      </c>
      <c r="Q1524" s="52">
        <f t="shared" si="989"/>
        <v>0.96760650419665095</v>
      </c>
      <c r="R1524" s="52">
        <f t="shared" si="990"/>
        <v>0.60594575557454788</v>
      </c>
      <c r="S1524" s="52">
        <f t="shared" si="991"/>
        <v>1.1415888921626978</v>
      </c>
      <c r="T1524" s="52">
        <f t="shared" si="992"/>
        <v>1.0076781080156603</v>
      </c>
      <c r="U1524" s="52">
        <f t="shared" si="993"/>
        <v>1.805950970504578</v>
      </c>
      <c r="V1524" s="52">
        <f t="shared" si="980"/>
        <v>5.0546225567071803E-3</v>
      </c>
      <c r="W1524" s="52">
        <f t="shared" si="994"/>
        <v>4.2582015317955055E-5</v>
      </c>
      <c r="X1524" s="52">
        <f t="shared" si="995"/>
        <v>1.6740578955036711E-7</v>
      </c>
      <c r="Y1524" s="52">
        <f t="shared" si="1001"/>
        <v>4171236.7108178921</v>
      </c>
      <c r="Z1524" s="38" t="str">
        <f t="shared" si="996"/>
        <v>S</v>
      </c>
      <c r="AA1524" s="38" t="str">
        <f t="shared" si="997"/>
        <v>S</v>
      </c>
      <c r="AB1524" s="38" t="str">
        <f t="shared" si="998"/>
        <v>U</v>
      </c>
      <c r="AC1524" s="50">
        <f t="shared" si="979"/>
        <v>553590.1913741231</v>
      </c>
      <c r="AD1524" s="50">
        <f t="shared" si="1002"/>
        <v>4171410.4978905418</v>
      </c>
      <c r="AE1524" s="51">
        <f t="shared" si="1003"/>
        <v>10</v>
      </c>
      <c r="AF1524" s="51" t="str">
        <f t="shared" si="1004"/>
        <v>S</v>
      </c>
      <c r="AG1524" s="40">
        <f t="shared" si="1005"/>
        <v>-122</v>
      </c>
      <c r="AH1524" s="41">
        <f t="shared" si="1006"/>
        <v>-23</v>
      </c>
      <c r="AI1524" s="42">
        <f t="shared" si="1007"/>
        <v>-31.852</v>
      </c>
      <c r="AJ1524" s="40">
        <f t="shared" si="1008"/>
        <v>37</v>
      </c>
      <c r="AK1524" s="41">
        <f t="shared" si="1009"/>
        <v>41</v>
      </c>
      <c r="AL1524" s="42">
        <f t="shared" si="1010"/>
        <v>18.027999999999999</v>
      </c>
      <c r="AM1524" s="43" t="str">
        <f t="shared" si="1011"/>
        <v>-37º -41' -18,028" S</v>
      </c>
      <c r="AN1524" s="43" t="str">
        <f t="shared" si="1012"/>
        <v>122º 23' 31,852" W</v>
      </c>
      <c r="AO1524" s="43" t="str">
        <f t="shared" si="1013"/>
        <v>10 S 553590 4171410</v>
      </c>
    </row>
    <row r="1525" spans="5:41" x14ac:dyDescent="0.25">
      <c r="E1525" s="53">
        <v>37.743786999999998</v>
      </c>
      <c r="F1525" s="53">
        <v>-122.39754499999999</v>
      </c>
      <c r="G1525" s="52">
        <f t="shared" si="981"/>
        <v>-2.136240156607923</v>
      </c>
      <c r="H1525" s="52">
        <f t="shared" si="982"/>
        <v>0.65875335532143287</v>
      </c>
      <c r="I1525" s="52">
        <f t="shared" si="983"/>
        <v>10</v>
      </c>
      <c r="J1525" s="52">
        <f t="shared" si="984"/>
        <v>-123</v>
      </c>
      <c r="K1525" s="52">
        <f t="shared" si="985"/>
        <v>1.0514823345102453E-2</v>
      </c>
      <c r="L1525" s="52">
        <f t="shared" si="986"/>
        <v>8.3145059767547897E-3</v>
      </c>
      <c r="M1525" s="52">
        <f t="shared" si="987"/>
        <v>8.3146975814333349E-3</v>
      </c>
      <c r="N1525" s="52">
        <f t="shared" si="988"/>
        <v>2.6759143144761133E-5</v>
      </c>
      <c r="O1525" s="52">
        <f t="shared" si="999"/>
        <v>6383597.1365869893</v>
      </c>
      <c r="P1525" s="52">
        <f t="shared" si="1000"/>
        <v>1.4567174798310923E-7</v>
      </c>
      <c r="Q1525" s="52">
        <f t="shared" si="989"/>
        <v>0.96809331654387065</v>
      </c>
      <c r="R1525" s="52">
        <f t="shared" si="990"/>
        <v>0.60534389333432292</v>
      </c>
      <c r="S1525" s="52">
        <f t="shared" si="991"/>
        <v>1.1428000135933682</v>
      </c>
      <c r="T1525" s="52">
        <f t="shared" si="992"/>
        <v>1.008435983528607</v>
      </c>
      <c r="U1525" s="52">
        <f t="shared" si="993"/>
        <v>1.8068994722580864</v>
      </c>
      <c r="V1525" s="52">
        <f t="shared" si="980"/>
        <v>5.0546225567071803E-3</v>
      </c>
      <c r="W1525" s="52">
        <f t="shared" si="994"/>
        <v>4.2582015317955055E-5</v>
      </c>
      <c r="X1525" s="52">
        <f t="shared" si="995"/>
        <v>1.6740578955036711E-7</v>
      </c>
      <c r="Y1525" s="52">
        <f t="shared" si="1001"/>
        <v>4177388.2623267868</v>
      </c>
      <c r="Z1525" s="38" t="str">
        <f t="shared" si="996"/>
        <v>S</v>
      </c>
      <c r="AA1525" s="38" t="str">
        <f t="shared" si="997"/>
        <v>S</v>
      </c>
      <c r="AB1525" s="38" t="str">
        <f t="shared" si="998"/>
        <v>U</v>
      </c>
      <c r="AC1525" s="50">
        <f t="shared" si="979"/>
        <v>553077.68224973069</v>
      </c>
      <c r="AD1525" s="50">
        <f t="shared" si="1002"/>
        <v>4177559.081941227</v>
      </c>
      <c r="AE1525" s="51">
        <f t="shared" si="1003"/>
        <v>10</v>
      </c>
      <c r="AF1525" s="51" t="str">
        <f t="shared" si="1004"/>
        <v>S</v>
      </c>
      <c r="AG1525" s="40">
        <f t="shared" si="1005"/>
        <v>-122</v>
      </c>
      <c r="AH1525" s="41">
        <f t="shared" si="1006"/>
        <v>-23</v>
      </c>
      <c r="AI1525" s="42">
        <f t="shared" si="1007"/>
        <v>-51.161999999999999</v>
      </c>
      <c r="AJ1525" s="40">
        <f t="shared" si="1008"/>
        <v>37</v>
      </c>
      <c r="AK1525" s="41">
        <f t="shared" si="1009"/>
        <v>44</v>
      </c>
      <c r="AL1525" s="42">
        <f t="shared" si="1010"/>
        <v>37.633000000000003</v>
      </c>
      <c r="AM1525" s="43" t="str">
        <f t="shared" si="1011"/>
        <v>-37º -44' -37,633" S</v>
      </c>
      <c r="AN1525" s="43" t="str">
        <f t="shared" si="1012"/>
        <v>122º 23' 51,162" W</v>
      </c>
      <c r="AO1525" s="43" t="str">
        <f t="shared" si="1013"/>
        <v>10 S 553078 4177559</v>
      </c>
    </row>
    <row r="1526" spans="5:41" x14ac:dyDescent="0.25">
      <c r="E1526" s="53">
        <v>37.665545999999999</v>
      </c>
      <c r="F1526" s="53">
        <v>-122.393345</v>
      </c>
      <c r="G1526" s="52">
        <f t="shared" si="981"/>
        <v>-2.1361668527793394</v>
      </c>
      <c r="H1526" s="52">
        <f t="shared" si="982"/>
        <v>0.65738779226138011</v>
      </c>
      <c r="I1526" s="52">
        <f t="shared" si="983"/>
        <v>10</v>
      </c>
      <c r="J1526" s="52">
        <f t="shared" si="984"/>
        <v>-123</v>
      </c>
      <c r="K1526" s="52">
        <f t="shared" si="985"/>
        <v>1.0588127173686068E-2</v>
      </c>
      <c r="L1526" s="52">
        <f t="shared" si="986"/>
        <v>8.3813108747583069E-3</v>
      </c>
      <c r="M1526" s="52">
        <f t="shared" si="987"/>
        <v>8.3815071352574995E-3</v>
      </c>
      <c r="N1526" s="52">
        <f t="shared" si="988"/>
        <v>2.7114273493222818E-5</v>
      </c>
      <c r="O1526" s="52">
        <f t="shared" si="999"/>
        <v>6383568.8286245577</v>
      </c>
      <c r="P1526" s="52">
        <f t="shared" si="1000"/>
        <v>1.483349675039449E-7</v>
      </c>
      <c r="Q1526" s="52">
        <f t="shared" si="989"/>
        <v>0.96740531407043762</v>
      </c>
      <c r="R1526" s="52">
        <f t="shared" si="990"/>
        <v>0.6061921377329571</v>
      </c>
      <c r="S1526" s="52">
        <f t="shared" si="991"/>
        <v>1.141090449296599</v>
      </c>
      <c r="T1526" s="52">
        <f t="shared" si="992"/>
        <v>1.0073658714056886</v>
      </c>
      <c r="U1526" s="52">
        <f t="shared" si="993"/>
        <v>1.8055597854348138</v>
      </c>
      <c r="V1526" s="52">
        <f t="shared" si="980"/>
        <v>5.0546225567071803E-3</v>
      </c>
      <c r="W1526" s="52">
        <f t="shared" si="994"/>
        <v>4.2582015317955055E-5</v>
      </c>
      <c r="X1526" s="52">
        <f t="shared" si="995"/>
        <v>1.6740578955036711E-7</v>
      </c>
      <c r="Y1526" s="52">
        <f t="shared" si="1001"/>
        <v>4168707.6972920084</v>
      </c>
      <c r="Z1526" s="38" t="str">
        <f t="shared" si="996"/>
        <v>S</v>
      </c>
      <c r="AA1526" s="38" t="str">
        <f t="shared" si="997"/>
        <v>S</v>
      </c>
      <c r="AB1526" s="38" t="str">
        <f t="shared" si="998"/>
        <v>U</v>
      </c>
      <c r="AC1526" s="50">
        <f t="shared" si="979"/>
        <v>553503.93033102527</v>
      </c>
      <c r="AD1526" s="50">
        <f t="shared" si="1002"/>
        <v>4168880.7831487651</v>
      </c>
      <c r="AE1526" s="51">
        <f t="shared" si="1003"/>
        <v>10</v>
      </c>
      <c r="AF1526" s="51" t="str">
        <f t="shared" si="1004"/>
        <v>S</v>
      </c>
      <c r="AG1526" s="40">
        <f t="shared" si="1005"/>
        <v>-122</v>
      </c>
      <c r="AH1526" s="41">
        <f t="shared" si="1006"/>
        <v>-23</v>
      </c>
      <c r="AI1526" s="42">
        <f t="shared" si="1007"/>
        <v>-36.042000000000002</v>
      </c>
      <c r="AJ1526" s="40">
        <f t="shared" si="1008"/>
        <v>37</v>
      </c>
      <c r="AK1526" s="41">
        <f t="shared" si="1009"/>
        <v>39</v>
      </c>
      <c r="AL1526" s="42">
        <f t="shared" si="1010"/>
        <v>55.966000000000001</v>
      </c>
      <c r="AM1526" s="43" t="str">
        <f t="shared" si="1011"/>
        <v>-37º -39' -55,966" S</v>
      </c>
      <c r="AN1526" s="43" t="str">
        <f t="shared" si="1012"/>
        <v>122º 23' 36,042" W</v>
      </c>
      <c r="AO1526" s="43" t="str">
        <f t="shared" si="1013"/>
        <v>10 S 553504 4168881</v>
      </c>
    </row>
    <row r="1527" spans="5:41" x14ac:dyDescent="0.25">
      <c r="E1527" s="53">
        <v>37.647706999999997</v>
      </c>
      <c r="F1527" s="53">
        <v>-122.436718</v>
      </c>
      <c r="G1527" s="52">
        <f t="shared" si="981"/>
        <v>-2.1369238544358065</v>
      </c>
      <c r="H1527" s="52">
        <f t="shared" si="982"/>
        <v>0.65707644297611678</v>
      </c>
      <c r="I1527" s="52">
        <f t="shared" si="983"/>
        <v>10</v>
      </c>
      <c r="J1527" s="52">
        <f t="shared" si="984"/>
        <v>-123</v>
      </c>
      <c r="K1527" s="52">
        <f t="shared" si="985"/>
        <v>9.831125517218986E-3</v>
      </c>
      <c r="L1527" s="52">
        <f t="shared" si="986"/>
        <v>7.7839762961584118E-3</v>
      </c>
      <c r="M1527" s="52">
        <f t="shared" si="987"/>
        <v>7.7841335129932186E-3</v>
      </c>
      <c r="N1527" s="52">
        <f t="shared" si="988"/>
        <v>2.3371884875222904E-5</v>
      </c>
      <c r="O1527" s="52">
        <f t="shared" si="999"/>
        <v>6383562.3772675209</v>
      </c>
      <c r="P1527" s="52">
        <f t="shared" si="1000"/>
        <v>1.2800547456951929E-7</v>
      </c>
      <c r="Q1527" s="52">
        <f t="shared" si="989"/>
        <v>0.96724743868872054</v>
      </c>
      <c r="R1527" s="52">
        <f t="shared" si="990"/>
        <v>0.60638452250048913</v>
      </c>
      <c r="S1527" s="52">
        <f t="shared" si="991"/>
        <v>1.1407001623204771</v>
      </c>
      <c r="T1527" s="52">
        <f t="shared" si="992"/>
        <v>1.0071212523654802</v>
      </c>
      <c r="U1527" s="52">
        <f t="shared" si="993"/>
        <v>1.8052531470910058</v>
      </c>
      <c r="V1527" s="52">
        <f t="shared" si="980"/>
        <v>5.0546225567071803E-3</v>
      </c>
      <c r="W1527" s="52">
        <f t="shared" si="994"/>
        <v>4.2582015317955055E-5</v>
      </c>
      <c r="X1527" s="52">
        <f t="shared" si="995"/>
        <v>1.6740578955036711E-7</v>
      </c>
      <c r="Y1527" s="52">
        <f t="shared" si="1001"/>
        <v>4166728.538858566</v>
      </c>
      <c r="Z1527" s="38" t="str">
        <f t="shared" si="996"/>
        <v>S</v>
      </c>
      <c r="AA1527" s="38" t="str">
        <f t="shared" si="997"/>
        <v>S</v>
      </c>
      <c r="AB1527" s="38" t="str">
        <f t="shared" si="998"/>
        <v>U</v>
      </c>
      <c r="AC1527" s="50">
        <f t="shared" si="979"/>
        <v>549690.50395338959</v>
      </c>
      <c r="AD1527" s="50">
        <f t="shared" si="1002"/>
        <v>4166877.7347626393</v>
      </c>
      <c r="AE1527" s="51">
        <f t="shared" si="1003"/>
        <v>10</v>
      </c>
      <c r="AF1527" s="51" t="str">
        <f t="shared" si="1004"/>
        <v>S</v>
      </c>
      <c r="AG1527" s="40">
        <f t="shared" si="1005"/>
        <v>-122</v>
      </c>
      <c r="AH1527" s="41">
        <f t="shared" si="1006"/>
        <v>-26</v>
      </c>
      <c r="AI1527" s="42">
        <f t="shared" si="1007"/>
        <v>-12.185</v>
      </c>
      <c r="AJ1527" s="40">
        <f t="shared" si="1008"/>
        <v>37</v>
      </c>
      <c r="AK1527" s="41">
        <f t="shared" si="1009"/>
        <v>38</v>
      </c>
      <c r="AL1527" s="42">
        <f t="shared" si="1010"/>
        <v>51.744999999999997</v>
      </c>
      <c r="AM1527" s="43" t="str">
        <f t="shared" si="1011"/>
        <v>-37º -38' -51,745" S</v>
      </c>
      <c r="AN1527" s="43" t="str">
        <f t="shared" si="1012"/>
        <v>122º 26' 12,185" W</v>
      </c>
      <c r="AO1527" s="43" t="str">
        <f t="shared" si="1013"/>
        <v>10 S 549691 4166878</v>
      </c>
    </row>
    <row r="1528" spans="5:41" x14ac:dyDescent="0.25">
      <c r="E1528" s="53">
        <v>37.753996000000001</v>
      </c>
      <c r="F1528" s="53">
        <v>-122.390338</v>
      </c>
      <c r="G1528" s="52">
        <f t="shared" si="981"/>
        <v>-2.1361143707287313</v>
      </c>
      <c r="H1528" s="52">
        <f t="shared" si="982"/>
        <v>0.65893153598476906</v>
      </c>
      <c r="I1528" s="52">
        <f t="shared" si="983"/>
        <v>10</v>
      </c>
      <c r="J1528" s="52">
        <f t="shared" si="984"/>
        <v>-123</v>
      </c>
      <c r="K1528" s="52">
        <f t="shared" si="985"/>
        <v>1.0640609224294106E-2</v>
      </c>
      <c r="L1528" s="52">
        <f t="shared" si="986"/>
        <v>8.4128056624624987E-3</v>
      </c>
      <c r="M1528" s="52">
        <f t="shared" si="987"/>
        <v>8.4130041438369128E-3</v>
      </c>
      <c r="N1528" s="52">
        <f t="shared" si="988"/>
        <v>2.7405739277175378E-5</v>
      </c>
      <c r="O1528" s="52">
        <f t="shared" si="999"/>
        <v>6383600.8317600908</v>
      </c>
      <c r="P1528" s="52">
        <f t="shared" si="1000"/>
        <v>1.4909558858280924E-7</v>
      </c>
      <c r="Q1528" s="52">
        <f t="shared" si="989"/>
        <v>0.96818255564356293</v>
      </c>
      <c r="R1528" s="52">
        <f t="shared" si="990"/>
        <v>0.60523267925340207</v>
      </c>
      <c r="S1528" s="52">
        <f t="shared" si="991"/>
        <v>1.1430228138065506</v>
      </c>
      <c r="T1528" s="52">
        <f t="shared" si="992"/>
        <v>1.0085752801682635</v>
      </c>
      <c r="U1528" s="52">
        <f t="shared" si="993"/>
        <v>1.8070736512111993</v>
      </c>
      <c r="V1528" s="52">
        <f t="shared" si="980"/>
        <v>5.0546225567071803E-3</v>
      </c>
      <c r="W1528" s="52">
        <f t="shared" si="994"/>
        <v>4.2582015317955055E-5</v>
      </c>
      <c r="X1528" s="52">
        <f t="shared" si="995"/>
        <v>1.6740578955036711E-7</v>
      </c>
      <c r="Y1528" s="52">
        <f t="shared" si="1001"/>
        <v>4178520.9236544208</v>
      </c>
      <c r="Z1528" s="38" t="str">
        <f t="shared" si="996"/>
        <v>S</v>
      </c>
      <c r="AA1528" s="38" t="str">
        <f t="shared" si="997"/>
        <v>S</v>
      </c>
      <c r="AB1528" s="38" t="str">
        <f t="shared" si="998"/>
        <v>U</v>
      </c>
      <c r="AC1528" s="50">
        <f t="shared" si="979"/>
        <v>553705.2629192709</v>
      </c>
      <c r="AD1528" s="50">
        <f t="shared" si="1002"/>
        <v>4178695.8709805496</v>
      </c>
      <c r="AE1528" s="51">
        <f t="shared" si="1003"/>
        <v>10</v>
      </c>
      <c r="AF1528" s="51" t="str">
        <f t="shared" si="1004"/>
        <v>S</v>
      </c>
      <c r="AG1528" s="40">
        <f t="shared" si="1005"/>
        <v>-122</v>
      </c>
      <c r="AH1528" s="41">
        <f t="shared" si="1006"/>
        <v>-23</v>
      </c>
      <c r="AI1528" s="42">
        <f t="shared" si="1007"/>
        <v>-25.216999999999999</v>
      </c>
      <c r="AJ1528" s="40">
        <f t="shared" si="1008"/>
        <v>37</v>
      </c>
      <c r="AK1528" s="41">
        <f t="shared" si="1009"/>
        <v>45</v>
      </c>
      <c r="AL1528" s="42">
        <f t="shared" si="1010"/>
        <v>14.385999999999999</v>
      </c>
      <c r="AM1528" s="43" t="str">
        <f t="shared" si="1011"/>
        <v>-37º -45' -14,386" S</v>
      </c>
      <c r="AN1528" s="43" t="str">
        <f t="shared" si="1012"/>
        <v>122º 23' 25,217" W</v>
      </c>
      <c r="AO1528" s="43" t="str">
        <f t="shared" si="1013"/>
        <v>10 S 553705 4178696</v>
      </c>
    </row>
    <row r="1529" spans="5:41" x14ac:dyDescent="0.25">
      <c r="E1529" s="53">
        <v>37.744830999999998</v>
      </c>
      <c r="F1529" s="53">
        <v>-122.445992</v>
      </c>
      <c r="G1529" s="52">
        <f t="shared" si="981"/>
        <v>-2.1370857162706369</v>
      </c>
      <c r="H1529" s="52">
        <f t="shared" si="982"/>
        <v>0.65877157655882368</v>
      </c>
      <c r="I1529" s="52">
        <f t="shared" si="983"/>
        <v>10</v>
      </c>
      <c r="J1529" s="52">
        <f t="shared" si="984"/>
        <v>-123</v>
      </c>
      <c r="K1529" s="52">
        <f t="shared" si="985"/>
        <v>9.6692636823885181E-3</v>
      </c>
      <c r="L1529" s="52">
        <f t="shared" si="986"/>
        <v>7.6458008579626613E-3</v>
      </c>
      <c r="M1529" s="52">
        <f t="shared" si="987"/>
        <v>7.6459498499541791E-3</v>
      </c>
      <c r="N1529" s="52">
        <f t="shared" si="988"/>
        <v>2.2628587469930572E-5</v>
      </c>
      <c r="O1529" s="52">
        <f t="shared" si="999"/>
        <v>6383597.5144494707</v>
      </c>
      <c r="P1529" s="52">
        <f t="shared" si="1000"/>
        <v>1.2317797331042916E-7</v>
      </c>
      <c r="Q1529" s="52">
        <f t="shared" si="989"/>
        <v>0.96810244801950163</v>
      </c>
      <c r="R1529" s="52">
        <f t="shared" si="990"/>
        <v>0.60533252592983</v>
      </c>
      <c r="S1529" s="52">
        <f t="shared" si="991"/>
        <v>1.1428228005685745</v>
      </c>
      <c r="T1529" s="52">
        <f t="shared" si="992"/>
        <v>1.0084502319088884</v>
      </c>
      <c r="U1529" s="52">
        <f t="shared" si="993"/>
        <v>1.8069172908881435</v>
      </c>
      <c r="V1529" s="52">
        <f t="shared" si="980"/>
        <v>5.0546225567071803E-3</v>
      </c>
      <c r="W1529" s="52">
        <f t="shared" si="994"/>
        <v>4.2582015317955055E-5</v>
      </c>
      <c r="X1529" s="52">
        <f t="shared" si="995"/>
        <v>1.6740578955036711E-7</v>
      </c>
      <c r="Y1529" s="52">
        <f t="shared" si="1001"/>
        <v>4177504.0912526669</v>
      </c>
      <c r="Z1529" s="38" t="str">
        <f t="shared" si="996"/>
        <v>S</v>
      </c>
      <c r="AA1529" s="38" t="str">
        <f t="shared" si="997"/>
        <v>S</v>
      </c>
      <c r="AB1529" s="38" t="str">
        <f t="shared" si="998"/>
        <v>U</v>
      </c>
      <c r="AC1529" s="50">
        <f t="shared" si="979"/>
        <v>548808.66846182372</v>
      </c>
      <c r="AD1529" s="50">
        <f t="shared" si="1002"/>
        <v>4177648.5430651889</v>
      </c>
      <c r="AE1529" s="51">
        <f t="shared" si="1003"/>
        <v>10</v>
      </c>
      <c r="AF1529" s="51" t="str">
        <f t="shared" si="1004"/>
        <v>S</v>
      </c>
      <c r="AG1529" s="40">
        <f t="shared" si="1005"/>
        <v>-122</v>
      </c>
      <c r="AH1529" s="41">
        <f t="shared" si="1006"/>
        <v>-26</v>
      </c>
      <c r="AI1529" s="42">
        <f t="shared" si="1007"/>
        <v>-45.570999999999998</v>
      </c>
      <c r="AJ1529" s="40">
        <f t="shared" si="1008"/>
        <v>37</v>
      </c>
      <c r="AK1529" s="41">
        <f t="shared" si="1009"/>
        <v>44</v>
      </c>
      <c r="AL1529" s="42">
        <f t="shared" si="1010"/>
        <v>41.392000000000003</v>
      </c>
      <c r="AM1529" s="43" t="str">
        <f t="shared" si="1011"/>
        <v>-37º -44' -41,392" S</v>
      </c>
      <c r="AN1529" s="43" t="str">
        <f t="shared" si="1012"/>
        <v>122º 26' 45,571" W</v>
      </c>
      <c r="AO1529" s="43" t="str">
        <f t="shared" si="1013"/>
        <v>10 S 548809 4177649</v>
      </c>
    </row>
    <row r="1530" spans="5:41" x14ac:dyDescent="0.25">
      <c r="E1530" s="53">
        <v>37.772333000000003</v>
      </c>
      <c r="F1530" s="53">
        <v>-122.442359</v>
      </c>
      <c r="G1530" s="52">
        <f t="shared" si="981"/>
        <v>-2.1370223084589117</v>
      </c>
      <c r="H1530" s="52">
        <f t="shared" si="982"/>
        <v>0.65925157700970738</v>
      </c>
      <c r="I1530" s="52">
        <f t="shared" si="983"/>
        <v>10</v>
      </c>
      <c r="J1530" s="52">
        <f t="shared" si="984"/>
        <v>-123</v>
      </c>
      <c r="K1530" s="52">
        <f t="shared" si="985"/>
        <v>9.7326714941137205E-3</v>
      </c>
      <c r="L1530" s="52">
        <f t="shared" si="986"/>
        <v>7.6930773008579215E-3</v>
      </c>
      <c r="M1530" s="52">
        <f t="shared" si="987"/>
        <v>7.6932290738361692E-3</v>
      </c>
      <c r="N1530" s="52">
        <f t="shared" si="988"/>
        <v>2.2932033681644093E-5</v>
      </c>
      <c r="O1530" s="52">
        <f t="shared" si="999"/>
        <v>6383607.4697536714</v>
      </c>
      <c r="P1530" s="52">
        <f t="shared" si="1000"/>
        <v>1.2461335134521871E-7</v>
      </c>
      <c r="Q1530" s="52">
        <f t="shared" si="989"/>
        <v>0.96834253460361541</v>
      </c>
      <c r="R1530" s="52">
        <f t="shared" si="990"/>
        <v>0.60503261208358516</v>
      </c>
      <c r="S1530" s="52">
        <f t="shared" si="991"/>
        <v>1.1434228443115151</v>
      </c>
      <c r="T1530" s="52">
        <f t="shared" si="992"/>
        <v>1.0088252862545326</v>
      </c>
      <c r="U1530" s="52">
        <f t="shared" si="993"/>
        <v>1.8073861426021134</v>
      </c>
      <c r="V1530" s="52">
        <f t="shared" si="980"/>
        <v>5.0546225567071803E-3</v>
      </c>
      <c r="W1530" s="52">
        <f t="shared" si="994"/>
        <v>4.2582015317955055E-5</v>
      </c>
      <c r="X1530" s="52">
        <f t="shared" si="995"/>
        <v>1.6740578955036711E-7</v>
      </c>
      <c r="Y1530" s="52">
        <f t="shared" si="1001"/>
        <v>4180555.3698483761</v>
      </c>
      <c r="Z1530" s="38" t="str">
        <f t="shared" si="996"/>
        <v>S</v>
      </c>
      <c r="AA1530" s="38" t="str">
        <f t="shared" si="997"/>
        <v>S</v>
      </c>
      <c r="AB1530" s="38" t="str">
        <f t="shared" si="998"/>
        <v>U</v>
      </c>
      <c r="AC1530" s="50">
        <f t="shared" si="979"/>
        <v>549110.55662221031</v>
      </c>
      <c r="AD1530" s="50">
        <f t="shared" si="1002"/>
        <v>4180701.7589681251</v>
      </c>
      <c r="AE1530" s="51">
        <f t="shared" si="1003"/>
        <v>10</v>
      </c>
      <c r="AF1530" s="51" t="str">
        <f t="shared" si="1004"/>
        <v>S</v>
      </c>
      <c r="AG1530" s="40">
        <f t="shared" si="1005"/>
        <v>-122</v>
      </c>
      <c r="AH1530" s="41">
        <f t="shared" si="1006"/>
        <v>-26</v>
      </c>
      <c r="AI1530" s="42">
        <f t="shared" si="1007"/>
        <v>-32.491999999999997</v>
      </c>
      <c r="AJ1530" s="40">
        <f t="shared" si="1008"/>
        <v>37</v>
      </c>
      <c r="AK1530" s="41">
        <f t="shared" si="1009"/>
        <v>46</v>
      </c>
      <c r="AL1530" s="42">
        <f t="shared" si="1010"/>
        <v>20.399000000000001</v>
      </c>
      <c r="AM1530" s="43" t="str">
        <f t="shared" si="1011"/>
        <v>-37º -46' -20,399" S</v>
      </c>
      <c r="AN1530" s="43" t="str">
        <f t="shared" si="1012"/>
        <v>122º 26' 32,492" W</v>
      </c>
      <c r="AO1530" s="43" t="str">
        <f t="shared" si="1013"/>
        <v>10 S 549111 4180702</v>
      </c>
    </row>
    <row r="1531" spans="5:41" x14ac:dyDescent="0.25">
      <c r="E1531" s="53">
        <v>37.772181000000003</v>
      </c>
      <c r="F1531" s="53">
        <v>-122.44241599999999</v>
      </c>
      <c r="G1531" s="52">
        <f t="shared" si="981"/>
        <v>-2.1370233032965853</v>
      </c>
      <c r="H1531" s="52">
        <f t="shared" si="982"/>
        <v>0.65924892410924429</v>
      </c>
      <c r="I1531" s="52">
        <f t="shared" si="983"/>
        <v>10</v>
      </c>
      <c r="J1531" s="52">
        <f t="shared" si="984"/>
        <v>-123</v>
      </c>
      <c r="K1531" s="52">
        <f t="shared" si="985"/>
        <v>9.7316766564401469E-3</v>
      </c>
      <c r="L1531" s="52">
        <f t="shared" si="986"/>
        <v>7.6923067811789951E-3</v>
      </c>
      <c r="M1531" s="52">
        <f t="shared" si="987"/>
        <v>7.6924585085570941E-3</v>
      </c>
      <c r="N1531" s="52">
        <f t="shared" si="988"/>
        <v>2.2927314407561461E-5</v>
      </c>
      <c r="O1531" s="52">
        <f t="shared" si="999"/>
        <v>6383607.4147250848</v>
      </c>
      <c r="P1531" s="52">
        <f t="shared" si="1000"/>
        <v>1.2458890192243483E-7</v>
      </c>
      <c r="Q1531" s="52">
        <f t="shared" si="989"/>
        <v>0.96834121012841889</v>
      </c>
      <c r="R1531" s="52">
        <f t="shared" si="990"/>
        <v>0.60503427212067418</v>
      </c>
      <c r="S1531" s="52">
        <f t="shared" si="991"/>
        <v>1.1434195291734537</v>
      </c>
      <c r="T1531" s="52">
        <f t="shared" si="992"/>
        <v>1.0088232149102587</v>
      </c>
      <c r="U1531" s="52">
        <f t="shared" si="993"/>
        <v>1.8073835541928096</v>
      </c>
      <c r="V1531" s="52">
        <f t="shared" si="980"/>
        <v>5.0546225567071803E-3</v>
      </c>
      <c r="W1531" s="52">
        <f t="shared" si="994"/>
        <v>4.2582015317955055E-5</v>
      </c>
      <c r="X1531" s="52">
        <f t="shared" si="995"/>
        <v>1.6740578955036711E-7</v>
      </c>
      <c r="Y1531" s="52">
        <f t="shared" si="1001"/>
        <v>4180538.5057866517</v>
      </c>
      <c r="Z1531" s="38" t="str">
        <f t="shared" si="996"/>
        <v>S</v>
      </c>
      <c r="AA1531" s="38" t="str">
        <f t="shared" si="997"/>
        <v>S</v>
      </c>
      <c r="AB1531" s="38" t="str">
        <f t="shared" si="998"/>
        <v>U</v>
      </c>
      <c r="AC1531" s="50">
        <f t="shared" si="979"/>
        <v>549105.63721202919</v>
      </c>
      <c r="AD1531" s="50">
        <f t="shared" si="1002"/>
        <v>4180684.8647791385</v>
      </c>
      <c r="AE1531" s="51">
        <f t="shared" si="1003"/>
        <v>10</v>
      </c>
      <c r="AF1531" s="51" t="str">
        <f t="shared" si="1004"/>
        <v>S</v>
      </c>
      <c r="AG1531" s="40">
        <f t="shared" si="1005"/>
        <v>-122</v>
      </c>
      <c r="AH1531" s="41">
        <f t="shared" si="1006"/>
        <v>-26</v>
      </c>
      <c r="AI1531" s="42">
        <f t="shared" si="1007"/>
        <v>-32.698</v>
      </c>
      <c r="AJ1531" s="40">
        <f t="shared" si="1008"/>
        <v>37</v>
      </c>
      <c r="AK1531" s="41">
        <f t="shared" si="1009"/>
        <v>46</v>
      </c>
      <c r="AL1531" s="42">
        <f t="shared" si="1010"/>
        <v>19.852</v>
      </c>
      <c r="AM1531" s="43" t="str">
        <f t="shared" si="1011"/>
        <v>-37º -46' -19,852" S</v>
      </c>
      <c r="AN1531" s="43" t="str">
        <f t="shared" si="1012"/>
        <v>122º 26' 32,698" W</v>
      </c>
      <c r="AO1531" s="43" t="str">
        <f t="shared" si="1013"/>
        <v>10 S 549106 4180685</v>
      </c>
    </row>
    <row r="1532" spans="5:41" x14ac:dyDescent="0.25">
      <c r="E1532" s="53">
        <v>37.624391000000003</v>
      </c>
      <c r="F1532" s="53">
        <v>-122.409933</v>
      </c>
      <c r="G1532" s="52">
        <f t="shared" si="981"/>
        <v>-2.1364563679956596</v>
      </c>
      <c r="H1532" s="52">
        <f t="shared" si="982"/>
        <v>0.65666950200772189</v>
      </c>
      <c r="I1532" s="52">
        <f t="shared" si="983"/>
        <v>10</v>
      </c>
      <c r="J1532" s="52">
        <f t="shared" si="984"/>
        <v>-123</v>
      </c>
      <c r="K1532" s="52">
        <f t="shared" si="985"/>
        <v>1.0298611957365811E-2</v>
      </c>
      <c r="L1532" s="52">
        <f t="shared" si="986"/>
        <v>8.1566636996233486E-3</v>
      </c>
      <c r="M1532" s="52">
        <f t="shared" si="987"/>
        <v>8.1568445976178787E-3</v>
      </c>
      <c r="N1532" s="52">
        <f t="shared" si="988"/>
        <v>2.5642046399210194E-5</v>
      </c>
      <c r="O1532" s="52">
        <f t="shared" si="999"/>
        <v>6383553.9468086464</v>
      </c>
      <c r="P1532" s="52">
        <f t="shared" si="1000"/>
        <v>1.4064520381670826E-7</v>
      </c>
      <c r="Q1532" s="52">
        <f t="shared" si="989"/>
        <v>0.96704052633914117</v>
      </c>
      <c r="R1532" s="52">
        <f t="shared" si="990"/>
        <v>0.60663540414285733</v>
      </c>
      <c r="S1532" s="52">
        <f t="shared" si="991"/>
        <v>1.1401897651772925</v>
      </c>
      <c r="T1532" s="52">
        <f t="shared" si="992"/>
        <v>1.0068011749186838</v>
      </c>
      <c r="U1532" s="52">
        <f t="shared" si="993"/>
        <v>1.804851696664888</v>
      </c>
      <c r="V1532" s="52">
        <f t="shared" si="980"/>
        <v>5.0546225567071803E-3</v>
      </c>
      <c r="W1532" s="52">
        <f t="shared" si="994"/>
        <v>4.2582015317955055E-5</v>
      </c>
      <c r="X1532" s="52">
        <f t="shared" si="995"/>
        <v>1.6740578955036711E-7</v>
      </c>
      <c r="Y1532" s="52">
        <f t="shared" si="1001"/>
        <v>4164141.7404581821</v>
      </c>
      <c r="Z1532" s="38" t="str">
        <f t="shared" si="996"/>
        <v>S</v>
      </c>
      <c r="AA1532" s="38" t="str">
        <f t="shared" si="997"/>
        <v>S</v>
      </c>
      <c r="AB1532" s="38" t="str">
        <f t="shared" si="998"/>
        <v>U</v>
      </c>
      <c r="AC1532" s="50">
        <f t="shared" si="979"/>
        <v>552069.65996574424</v>
      </c>
      <c r="AD1532" s="50">
        <f t="shared" si="1002"/>
        <v>4164305.4278676999</v>
      </c>
      <c r="AE1532" s="51">
        <f t="shared" si="1003"/>
        <v>10</v>
      </c>
      <c r="AF1532" s="51" t="str">
        <f t="shared" si="1004"/>
        <v>S</v>
      </c>
      <c r="AG1532" s="40">
        <f t="shared" si="1005"/>
        <v>-122</v>
      </c>
      <c r="AH1532" s="41">
        <f t="shared" si="1006"/>
        <v>-24</v>
      </c>
      <c r="AI1532" s="42">
        <f t="shared" si="1007"/>
        <v>-35.759</v>
      </c>
      <c r="AJ1532" s="40">
        <f t="shared" si="1008"/>
        <v>37</v>
      </c>
      <c r="AK1532" s="41">
        <f t="shared" si="1009"/>
        <v>37</v>
      </c>
      <c r="AL1532" s="42">
        <f t="shared" si="1010"/>
        <v>27.808</v>
      </c>
      <c r="AM1532" s="43" t="str">
        <f t="shared" si="1011"/>
        <v>-37º -37' -27,808" S</v>
      </c>
      <c r="AN1532" s="43" t="str">
        <f t="shared" si="1012"/>
        <v>122º 24' 35,759" W</v>
      </c>
      <c r="AO1532" s="43" t="str">
        <f t="shared" si="1013"/>
        <v>10 S 552070 4164305</v>
      </c>
    </row>
    <row r="1533" spans="5:41" x14ac:dyDescent="0.25">
      <c r="E1533" s="53">
        <v>37.728777999999998</v>
      </c>
      <c r="F1533" s="53">
        <v>-122.40271799999999</v>
      </c>
      <c r="G1533" s="52">
        <f t="shared" si="981"/>
        <v>-2.1363304424901282</v>
      </c>
      <c r="H1533" s="52">
        <f t="shared" si="982"/>
        <v>0.65849139885400121</v>
      </c>
      <c r="I1533" s="52">
        <f t="shared" si="983"/>
        <v>10</v>
      </c>
      <c r="J1533" s="52">
        <f t="shared" si="984"/>
        <v>-123</v>
      </c>
      <c r="K1533" s="52">
        <f t="shared" si="985"/>
        <v>1.0424537462897288E-2</v>
      </c>
      <c r="L1533" s="52">
        <f t="shared" si="986"/>
        <v>8.2447870709047577E-3</v>
      </c>
      <c r="M1533" s="52">
        <f t="shared" si="987"/>
        <v>8.2449738958188436E-3</v>
      </c>
      <c r="N1533" s="52">
        <f t="shared" si="988"/>
        <v>2.6297997984037202E-5</v>
      </c>
      <c r="O1533" s="52">
        <f t="shared" si="999"/>
        <v>6383591.7046725545</v>
      </c>
      <c r="P1533" s="52">
        <f t="shared" si="1000"/>
        <v>1.4329699169412495E-7</v>
      </c>
      <c r="Q1533" s="52">
        <f t="shared" si="989"/>
        <v>0.96796189636253682</v>
      </c>
      <c r="R1533" s="52">
        <f t="shared" si="990"/>
        <v>0.60550717379481434</v>
      </c>
      <c r="S1533" s="52">
        <f t="shared" si="991"/>
        <v>1.1424723470352696</v>
      </c>
      <c r="T1533" s="52">
        <f t="shared" si="992"/>
        <v>1.0082310537251558</v>
      </c>
      <c r="U1533" s="52">
        <f t="shared" si="993"/>
        <v>1.8066431371278766</v>
      </c>
      <c r="V1533" s="52">
        <f t="shared" si="980"/>
        <v>5.0546225567071803E-3</v>
      </c>
      <c r="W1533" s="52">
        <f t="shared" si="994"/>
        <v>4.2582015317955055E-5</v>
      </c>
      <c r="X1533" s="52">
        <f t="shared" si="995"/>
        <v>1.6740578955036711E-7</v>
      </c>
      <c r="Y1533" s="52">
        <f t="shared" si="1001"/>
        <v>4175723.0573697132</v>
      </c>
      <c r="Z1533" s="38" t="str">
        <f t="shared" si="996"/>
        <v>S</v>
      </c>
      <c r="AA1533" s="38" t="str">
        <f t="shared" si="997"/>
        <v>S</v>
      </c>
      <c r="AB1533" s="38" t="str">
        <f t="shared" si="998"/>
        <v>U</v>
      </c>
      <c r="AC1533" s="50">
        <f t="shared" si="979"/>
        <v>552632.54948061949</v>
      </c>
      <c r="AD1533" s="50">
        <f t="shared" si="1002"/>
        <v>4175890.9330755495</v>
      </c>
      <c r="AE1533" s="51">
        <f t="shared" si="1003"/>
        <v>10</v>
      </c>
      <c r="AF1533" s="51" t="str">
        <f t="shared" si="1004"/>
        <v>S</v>
      </c>
      <c r="AG1533" s="40">
        <f t="shared" si="1005"/>
        <v>-122</v>
      </c>
      <c r="AH1533" s="41">
        <f t="shared" si="1006"/>
        <v>-24</v>
      </c>
      <c r="AI1533" s="42">
        <f t="shared" si="1007"/>
        <v>-9.7850000000000001</v>
      </c>
      <c r="AJ1533" s="40">
        <f t="shared" si="1008"/>
        <v>37</v>
      </c>
      <c r="AK1533" s="41">
        <f t="shared" si="1009"/>
        <v>43</v>
      </c>
      <c r="AL1533" s="42">
        <f t="shared" si="1010"/>
        <v>43.600999999999999</v>
      </c>
      <c r="AM1533" s="43" t="str">
        <f t="shared" si="1011"/>
        <v>-37º -43' -43,601" S</v>
      </c>
      <c r="AN1533" s="43" t="str">
        <f t="shared" si="1012"/>
        <v>122º 24' 9,785" W</v>
      </c>
      <c r="AO1533" s="43" t="str">
        <f t="shared" si="1013"/>
        <v>10 S 552633 4175891</v>
      </c>
    </row>
    <row r="1534" spans="5:41" x14ac:dyDescent="0.25">
      <c r="E1534" s="53">
        <v>37.727243000000001</v>
      </c>
      <c r="F1534" s="53">
        <v>-122.402787</v>
      </c>
      <c r="G1534" s="52">
        <f t="shared" si="981"/>
        <v>-2.1363316467673124</v>
      </c>
      <c r="H1534" s="52">
        <f t="shared" si="982"/>
        <v>0.65846460804998308</v>
      </c>
      <c r="I1534" s="52">
        <f t="shared" si="983"/>
        <v>10</v>
      </c>
      <c r="J1534" s="52">
        <f t="shared" si="984"/>
        <v>-123</v>
      </c>
      <c r="K1534" s="52">
        <f t="shared" si="985"/>
        <v>1.0423333185713091E-2</v>
      </c>
      <c r="L1534" s="52">
        <f t="shared" si="986"/>
        <v>8.2440055137278766E-3</v>
      </c>
      <c r="M1534" s="52">
        <f t="shared" si="987"/>
        <v>8.2441922855157838E-3</v>
      </c>
      <c r="N1534" s="52">
        <f t="shared" si="988"/>
        <v>2.6291556674218342E-5</v>
      </c>
      <c r="O1534" s="52">
        <f t="shared" si="999"/>
        <v>6383591.149182329</v>
      </c>
      <c r="P1534" s="52">
        <f t="shared" si="1000"/>
        <v>1.4327576362401842E-7</v>
      </c>
      <c r="Q1534" s="52">
        <f t="shared" si="989"/>
        <v>0.96794844078520126</v>
      </c>
      <c r="R1534" s="52">
        <f t="shared" si="990"/>
        <v>0.60552385780440654</v>
      </c>
      <c r="S1534" s="52">
        <f t="shared" si="991"/>
        <v>1.1424388284425837</v>
      </c>
      <c r="T1534" s="52">
        <f t="shared" si="992"/>
        <v>1.0082100857830394</v>
      </c>
      <c r="U1534" s="52">
        <f t="shared" si="993"/>
        <v>1.8066169036519799</v>
      </c>
      <c r="V1534" s="52">
        <f t="shared" si="980"/>
        <v>5.0546225567071803E-3</v>
      </c>
      <c r="W1534" s="52">
        <f t="shared" si="994"/>
        <v>4.2582015317955055E-5</v>
      </c>
      <c r="X1534" s="52">
        <f t="shared" si="995"/>
        <v>1.6740578955036711E-7</v>
      </c>
      <c r="Y1534" s="52">
        <f t="shared" si="1001"/>
        <v>4175552.753817644</v>
      </c>
      <c r="Z1534" s="38" t="str">
        <f t="shared" si="996"/>
        <v>S</v>
      </c>
      <c r="AA1534" s="38" t="str">
        <f t="shared" si="997"/>
        <v>S</v>
      </c>
      <c r="AB1534" s="38" t="str">
        <f t="shared" si="998"/>
        <v>U</v>
      </c>
      <c r="AC1534" s="50">
        <f t="shared" si="979"/>
        <v>552627.55541939335</v>
      </c>
      <c r="AD1534" s="50">
        <f t="shared" si="1002"/>
        <v>4175720.5883901743</v>
      </c>
      <c r="AE1534" s="51">
        <f t="shared" si="1003"/>
        <v>10</v>
      </c>
      <c r="AF1534" s="51" t="str">
        <f t="shared" si="1004"/>
        <v>S</v>
      </c>
      <c r="AG1534" s="40">
        <f t="shared" si="1005"/>
        <v>-122</v>
      </c>
      <c r="AH1534" s="41">
        <f t="shared" si="1006"/>
        <v>-24</v>
      </c>
      <c r="AI1534" s="42">
        <f t="shared" si="1007"/>
        <v>-10.032999999999999</v>
      </c>
      <c r="AJ1534" s="40">
        <f t="shared" si="1008"/>
        <v>37</v>
      </c>
      <c r="AK1534" s="41">
        <f t="shared" si="1009"/>
        <v>43</v>
      </c>
      <c r="AL1534" s="42">
        <f t="shared" si="1010"/>
        <v>38.075000000000003</v>
      </c>
      <c r="AM1534" s="43" t="str">
        <f t="shared" si="1011"/>
        <v>-37º -43' -38,075" S</v>
      </c>
      <c r="AN1534" s="43" t="str">
        <f t="shared" si="1012"/>
        <v>122º 24' 10,033" W</v>
      </c>
      <c r="AO1534" s="43" t="str">
        <f t="shared" si="1013"/>
        <v>10 S 552628 4175721</v>
      </c>
    </row>
    <row r="1535" spans="5:41" x14ac:dyDescent="0.25">
      <c r="E1535" s="53">
        <v>37.694341000000001</v>
      </c>
      <c r="F1535" s="53">
        <v>-122.391503</v>
      </c>
      <c r="G1535" s="52">
        <f t="shared" si="981"/>
        <v>-2.1361347038145171</v>
      </c>
      <c r="H1535" s="52">
        <f t="shared" si="982"/>
        <v>0.65789035981949184</v>
      </c>
      <c r="I1535" s="52">
        <f t="shared" si="983"/>
        <v>10</v>
      </c>
      <c r="J1535" s="52">
        <f t="shared" si="984"/>
        <v>-123</v>
      </c>
      <c r="K1535" s="52">
        <f t="shared" si="985"/>
        <v>1.0620276138508356E-2</v>
      </c>
      <c r="L1535" s="52">
        <f t="shared" si="986"/>
        <v>8.4034958507048126E-3</v>
      </c>
      <c r="M1535" s="52">
        <f t="shared" si="987"/>
        <v>8.4036936738568196E-3</v>
      </c>
      <c r="N1535" s="52">
        <f t="shared" si="988"/>
        <v>2.7286345960053637E-5</v>
      </c>
      <c r="O1535" s="52">
        <f t="shared" si="999"/>
        <v>6383579.2444059812</v>
      </c>
      <c r="P1535" s="52">
        <f t="shared" si="1000"/>
        <v>1.490055994179799E-7</v>
      </c>
      <c r="Q1535" s="52">
        <f t="shared" si="989"/>
        <v>0.96765935873730158</v>
      </c>
      <c r="R1535" s="52">
        <f t="shared" si="990"/>
        <v>0.60588080155972213</v>
      </c>
      <c r="S1535" s="52">
        <f t="shared" si="991"/>
        <v>1.1417200391881426</v>
      </c>
      <c r="T1535" s="52">
        <f t="shared" si="992"/>
        <v>1.0077602297810375</v>
      </c>
      <c r="U1535" s="52">
        <f t="shared" si="993"/>
        <v>1.8060538166704063</v>
      </c>
      <c r="V1535" s="52">
        <f t="shared" si="980"/>
        <v>5.0546225567071803E-3</v>
      </c>
      <c r="W1535" s="52">
        <f t="shared" si="994"/>
        <v>4.2582015317955055E-5</v>
      </c>
      <c r="X1535" s="52">
        <f t="shared" si="995"/>
        <v>1.6740578955036711E-7</v>
      </c>
      <c r="Y1535" s="52">
        <f t="shared" si="1001"/>
        <v>4171902.3883039444</v>
      </c>
      <c r="Z1535" s="38" t="str">
        <f t="shared" si="996"/>
        <v>S</v>
      </c>
      <c r="AA1535" s="38" t="str">
        <f t="shared" si="997"/>
        <v>S</v>
      </c>
      <c r="AB1535" s="38" t="str">
        <f t="shared" si="998"/>
        <v>U</v>
      </c>
      <c r="AC1535" s="50">
        <f t="shared" si="979"/>
        <v>553645.64717727876</v>
      </c>
      <c r="AD1535" s="50">
        <f t="shared" si="1002"/>
        <v>4172076.572881625</v>
      </c>
      <c r="AE1535" s="51">
        <f t="shared" si="1003"/>
        <v>10</v>
      </c>
      <c r="AF1535" s="51" t="str">
        <f t="shared" si="1004"/>
        <v>S</v>
      </c>
      <c r="AG1535" s="40">
        <f t="shared" si="1005"/>
        <v>-122</v>
      </c>
      <c r="AH1535" s="41">
        <f t="shared" si="1006"/>
        <v>-23</v>
      </c>
      <c r="AI1535" s="42">
        <f t="shared" si="1007"/>
        <v>-29.411000000000001</v>
      </c>
      <c r="AJ1535" s="40">
        <f t="shared" si="1008"/>
        <v>37</v>
      </c>
      <c r="AK1535" s="41">
        <f t="shared" si="1009"/>
        <v>41</v>
      </c>
      <c r="AL1535" s="42">
        <f t="shared" si="1010"/>
        <v>39.628</v>
      </c>
      <c r="AM1535" s="43" t="str">
        <f t="shared" si="1011"/>
        <v>-37º -41' -39,628" S</v>
      </c>
      <c r="AN1535" s="43" t="str">
        <f t="shared" si="1012"/>
        <v>122º 23' 29,411" W</v>
      </c>
      <c r="AO1535" s="43" t="str">
        <f t="shared" si="1013"/>
        <v>10 S 553646 4172077</v>
      </c>
    </row>
    <row r="1536" spans="5:41" x14ac:dyDescent="0.25">
      <c r="E1536" s="53">
        <v>37.776161000000002</v>
      </c>
      <c r="F1536" s="53">
        <v>-122.439211</v>
      </c>
      <c r="G1536" s="52">
        <f t="shared" si="981"/>
        <v>-2.1369673654940589</v>
      </c>
      <c r="H1536" s="52">
        <f t="shared" si="982"/>
        <v>0.65931838821347366</v>
      </c>
      <c r="I1536" s="52">
        <f t="shared" si="983"/>
        <v>10</v>
      </c>
      <c r="J1536" s="52">
        <f t="shared" si="984"/>
        <v>-123</v>
      </c>
      <c r="K1536" s="52">
        <f t="shared" si="985"/>
        <v>9.787614458966587E-3</v>
      </c>
      <c r="L1536" s="52">
        <f t="shared" si="986"/>
        <v>7.7361043923598934E-3</v>
      </c>
      <c r="M1536" s="52">
        <f t="shared" si="987"/>
        <v>7.7362587262507889E-3</v>
      </c>
      <c r="N1536" s="52">
        <f t="shared" si="988"/>
        <v>2.3192481014455701E-5</v>
      </c>
      <c r="O1536" s="52">
        <f t="shared" si="999"/>
        <v>6383608.8556304928</v>
      </c>
      <c r="P1536" s="52">
        <f t="shared" si="1000"/>
        <v>1.259981726969065E-7</v>
      </c>
      <c r="Q1536" s="52">
        <f t="shared" si="989"/>
        <v>0.96837588147758424</v>
      </c>
      <c r="R1536" s="52">
        <f t="shared" si="990"/>
        <v>0.60499079637931452</v>
      </c>
      <c r="S1536" s="52">
        <f t="shared" si="991"/>
        <v>1.1435063289522658</v>
      </c>
      <c r="T1536" s="52">
        <f t="shared" si="992"/>
        <v>1.0088774458090279</v>
      </c>
      <c r="U1536" s="52">
        <f t="shared" si="993"/>
        <v>1.8074513191208865</v>
      </c>
      <c r="V1536" s="52">
        <f t="shared" si="980"/>
        <v>5.0546225567071803E-3</v>
      </c>
      <c r="W1536" s="52">
        <f t="shared" si="994"/>
        <v>4.2582015317955055E-5</v>
      </c>
      <c r="X1536" s="52">
        <f t="shared" si="995"/>
        <v>1.6740578955036711E-7</v>
      </c>
      <c r="Y1536" s="52">
        <f t="shared" si="1001"/>
        <v>4180980.0780729614</v>
      </c>
      <c r="Z1536" s="38" t="str">
        <f t="shared" si="996"/>
        <v>S</v>
      </c>
      <c r="AA1536" s="38" t="str">
        <f t="shared" si="997"/>
        <v>S</v>
      </c>
      <c r="AB1536" s="38" t="str">
        <f t="shared" si="998"/>
        <v>U</v>
      </c>
      <c r="AC1536" s="50">
        <f t="shared" si="979"/>
        <v>549385.2517884936</v>
      </c>
      <c r="AD1536" s="50">
        <f t="shared" si="1002"/>
        <v>4181128.1298188036</v>
      </c>
      <c r="AE1536" s="51">
        <f t="shared" si="1003"/>
        <v>10</v>
      </c>
      <c r="AF1536" s="51" t="str">
        <f t="shared" si="1004"/>
        <v>S</v>
      </c>
      <c r="AG1536" s="40">
        <f t="shared" si="1005"/>
        <v>-122</v>
      </c>
      <c r="AH1536" s="41">
        <f t="shared" si="1006"/>
        <v>-26</v>
      </c>
      <c r="AI1536" s="42">
        <f t="shared" si="1007"/>
        <v>-21.16</v>
      </c>
      <c r="AJ1536" s="40">
        <f t="shared" si="1008"/>
        <v>37</v>
      </c>
      <c r="AK1536" s="41">
        <f t="shared" si="1009"/>
        <v>46</v>
      </c>
      <c r="AL1536" s="42">
        <f t="shared" si="1010"/>
        <v>34.18</v>
      </c>
      <c r="AM1536" s="43" t="str">
        <f t="shared" si="1011"/>
        <v>-37º -46' -34,18" S</v>
      </c>
      <c r="AN1536" s="43" t="str">
        <f t="shared" si="1012"/>
        <v>122º 26' 21,16" W</v>
      </c>
      <c r="AO1536" s="43" t="str">
        <f t="shared" si="1013"/>
        <v>10 S 549385 4181128</v>
      </c>
    </row>
    <row r="1537" spans="5:41" x14ac:dyDescent="0.25">
      <c r="E1537" s="53">
        <v>37.745635999999998</v>
      </c>
      <c r="F1537" s="53">
        <v>-122.44800499999999</v>
      </c>
      <c r="G1537" s="52">
        <f t="shared" si="981"/>
        <v>-2.137120849748479</v>
      </c>
      <c r="H1537" s="52">
        <f t="shared" si="982"/>
        <v>0.65878562645930228</v>
      </c>
      <c r="I1537" s="52">
        <f t="shared" si="983"/>
        <v>10</v>
      </c>
      <c r="J1537" s="52">
        <f t="shared" si="984"/>
        <v>-123</v>
      </c>
      <c r="K1537" s="52">
        <f t="shared" si="985"/>
        <v>9.6341302045463983E-3</v>
      </c>
      <c r="L1537" s="52">
        <f t="shared" si="986"/>
        <v>7.6179376782930033E-3</v>
      </c>
      <c r="M1537" s="52">
        <f t="shared" si="987"/>
        <v>7.6180850472853719E-3</v>
      </c>
      <c r="N1537" s="52">
        <f t="shared" si="988"/>
        <v>2.2464603159910723E-5</v>
      </c>
      <c r="O1537" s="52">
        <f t="shared" si="999"/>
        <v>6383597.8058114294</v>
      </c>
      <c r="P1537" s="52">
        <f t="shared" si="1000"/>
        <v>1.2227913279617278E-7</v>
      </c>
      <c r="Q1537" s="52">
        <f t="shared" si="989"/>
        <v>0.96810948817406983</v>
      </c>
      <c r="R1537" s="52">
        <f t="shared" si="990"/>
        <v>0.6053237599545882</v>
      </c>
      <c r="S1537" s="52">
        <f t="shared" si="991"/>
        <v>1.1428403705463372</v>
      </c>
      <c r="T1537" s="52">
        <f t="shared" si="992"/>
        <v>1.0084612178984</v>
      </c>
      <c r="U1537" s="52">
        <f t="shared" si="993"/>
        <v>1.8069310293193681</v>
      </c>
      <c r="V1537" s="52">
        <f t="shared" si="980"/>
        <v>5.0546225567071803E-3</v>
      </c>
      <c r="W1537" s="52">
        <f t="shared" si="994"/>
        <v>4.2582015317955055E-5</v>
      </c>
      <c r="X1537" s="52">
        <f t="shared" si="995"/>
        <v>1.6740578955036711E-7</v>
      </c>
      <c r="Y1537" s="52">
        <f t="shared" si="1001"/>
        <v>4177593.4038005574</v>
      </c>
      <c r="Z1537" s="38" t="str">
        <f t="shared" si="996"/>
        <v>S</v>
      </c>
      <c r="AA1537" s="38" t="str">
        <f t="shared" si="997"/>
        <v>S</v>
      </c>
      <c r="AB1537" s="38" t="str">
        <f t="shared" si="998"/>
        <v>U</v>
      </c>
      <c r="AC1537" s="50">
        <f t="shared" si="979"/>
        <v>548630.79297451279</v>
      </c>
      <c r="AD1537" s="50">
        <f t="shared" si="1002"/>
        <v>4177736.8088095328</v>
      </c>
      <c r="AE1537" s="51">
        <f t="shared" si="1003"/>
        <v>10</v>
      </c>
      <c r="AF1537" s="51" t="str">
        <f t="shared" si="1004"/>
        <v>S</v>
      </c>
      <c r="AG1537" s="40">
        <f t="shared" si="1005"/>
        <v>-122</v>
      </c>
      <c r="AH1537" s="41">
        <f t="shared" si="1006"/>
        <v>-26</v>
      </c>
      <c r="AI1537" s="42">
        <f t="shared" si="1007"/>
        <v>-52.817999999999998</v>
      </c>
      <c r="AJ1537" s="40">
        <f t="shared" si="1008"/>
        <v>37</v>
      </c>
      <c r="AK1537" s="41">
        <f t="shared" si="1009"/>
        <v>44</v>
      </c>
      <c r="AL1537" s="42">
        <f t="shared" si="1010"/>
        <v>44.29</v>
      </c>
      <c r="AM1537" s="43" t="str">
        <f t="shared" si="1011"/>
        <v>-37º -44' -44,29" S</v>
      </c>
      <c r="AN1537" s="43" t="str">
        <f t="shared" si="1012"/>
        <v>122º 26' 52,818" W</v>
      </c>
      <c r="AO1537" s="43" t="str">
        <f t="shared" si="1013"/>
        <v>10 S 548631 4177737</v>
      </c>
    </row>
    <row r="1538" spans="5:41" x14ac:dyDescent="0.25">
      <c r="E1538" s="53">
        <v>37.746276999999999</v>
      </c>
      <c r="F1538" s="53">
        <v>-122.46350099999999</v>
      </c>
      <c r="G1538" s="52">
        <f t="shared" si="981"/>
        <v>-2.1373913059693681</v>
      </c>
      <c r="H1538" s="52">
        <f t="shared" si="982"/>
        <v>0.65879681401980761</v>
      </c>
      <c r="I1538" s="52">
        <f t="shared" si="983"/>
        <v>10</v>
      </c>
      <c r="J1538" s="52">
        <f t="shared" si="984"/>
        <v>-123</v>
      </c>
      <c r="K1538" s="52">
        <f t="shared" si="985"/>
        <v>9.3636739836573391E-3</v>
      </c>
      <c r="L1538" s="52">
        <f t="shared" si="986"/>
        <v>7.4040236751619437E-3</v>
      </c>
      <c r="M1538" s="52">
        <f t="shared" si="987"/>
        <v>7.4041589747351391E-3</v>
      </c>
      <c r="N1538" s="52">
        <f t="shared" si="988"/>
        <v>2.122111992441944E-5</v>
      </c>
      <c r="O1538" s="52">
        <f t="shared" si="999"/>
        <v>6383598.0378167201</v>
      </c>
      <c r="P1538" s="52">
        <f t="shared" si="1000"/>
        <v>1.1550603166716982E-7</v>
      </c>
      <c r="Q1538" s="52">
        <f t="shared" si="989"/>
        <v>0.96811509351444069</v>
      </c>
      <c r="R1538" s="52">
        <f t="shared" si="990"/>
        <v>0.60531677929536409</v>
      </c>
      <c r="S1538" s="52">
        <f t="shared" si="991"/>
        <v>1.1428543607770281</v>
      </c>
      <c r="T1538" s="52">
        <f t="shared" si="992"/>
        <v>1.008469965406612</v>
      </c>
      <c r="U1538" s="52">
        <f t="shared" si="993"/>
        <v>1.8069419682240386</v>
      </c>
      <c r="V1538" s="52">
        <f t="shared" si="980"/>
        <v>5.0546225567071803E-3</v>
      </c>
      <c r="W1538" s="52">
        <f t="shared" si="994"/>
        <v>4.2582015317955055E-5</v>
      </c>
      <c r="X1538" s="52">
        <f t="shared" si="995"/>
        <v>1.6740578955036711E-7</v>
      </c>
      <c r="Y1538" s="52">
        <f t="shared" si="1001"/>
        <v>4177664.5210058219</v>
      </c>
      <c r="Z1538" s="38" t="str">
        <f t="shared" si="996"/>
        <v>S</v>
      </c>
      <c r="AA1538" s="38" t="str">
        <f t="shared" si="997"/>
        <v>S</v>
      </c>
      <c r="AB1538" s="38" t="str">
        <f t="shared" si="998"/>
        <v>U</v>
      </c>
      <c r="AC1538" s="50">
        <f t="shared" si="979"/>
        <v>547265.17652260652</v>
      </c>
      <c r="AD1538" s="50">
        <f t="shared" si="1002"/>
        <v>4177799.9881209792</v>
      </c>
      <c r="AE1538" s="51">
        <f t="shared" si="1003"/>
        <v>10</v>
      </c>
      <c r="AF1538" s="51" t="str">
        <f t="shared" si="1004"/>
        <v>S</v>
      </c>
      <c r="AG1538" s="40">
        <f t="shared" si="1005"/>
        <v>-122</v>
      </c>
      <c r="AH1538" s="41">
        <f t="shared" si="1006"/>
        <v>-27</v>
      </c>
      <c r="AI1538" s="42">
        <f t="shared" si="1007"/>
        <v>-48.603999999999999</v>
      </c>
      <c r="AJ1538" s="40">
        <f t="shared" si="1008"/>
        <v>37</v>
      </c>
      <c r="AK1538" s="41">
        <f t="shared" si="1009"/>
        <v>44</v>
      </c>
      <c r="AL1538" s="42">
        <f t="shared" si="1010"/>
        <v>46.597000000000001</v>
      </c>
      <c r="AM1538" s="43" t="str">
        <f t="shared" si="1011"/>
        <v>-37º -44' -46,597" S</v>
      </c>
      <c r="AN1538" s="43" t="str">
        <f t="shared" si="1012"/>
        <v>122º 27' 48,604" W</v>
      </c>
      <c r="AO1538" s="43" t="str">
        <f t="shared" si="1013"/>
        <v>10 S 547265 4177800</v>
      </c>
    </row>
    <row r="1539" spans="5:41" x14ac:dyDescent="0.25">
      <c r="E1539" s="53">
        <v>37.782707000000002</v>
      </c>
      <c r="F1539" s="53">
        <v>-122.413624</v>
      </c>
      <c r="G1539" s="52">
        <f t="shared" si="981"/>
        <v>-2.136520788098351</v>
      </c>
      <c r="H1539" s="52">
        <f t="shared" si="982"/>
        <v>0.6594326374663092</v>
      </c>
      <c r="I1539" s="52">
        <f t="shared" si="983"/>
        <v>10</v>
      </c>
      <c r="J1539" s="52">
        <f t="shared" si="984"/>
        <v>-123</v>
      </c>
      <c r="K1539" s="52">
        <f t="shared" si="985"/>
        <v>1.0234191854674446E-2</v>
      </c>
      <c r="L1539" s="52">
        <f t="shared" si="986"/>
        <v>8.0883496249860107E-3</v>
      </c>
      <c r="M1539" s="52">
        <f t="shared" si="987"/>
        <v>8.0885260156276836E-3</v>
      </c>
      <c r="N1539" s="52">
        <f t="shared" si="988"/>
        <v>2.5358703896638524E-5</v>
      </c>
      <c r="O1539" s="52">
        <f t="shared" si="999"/>
        <v>6383611.2256359318</v>
      </c>
      <c r="P1539" s="52">
        <f t="shared" si="1000"/>
        <v>1.3770957277638382E-7</v>
      </c>
      <c r="Q1539" s="52">
        <f t="shared" si="989"/>
        <v>0.9684328656134118</v>
      </c>
      <c r="R1539" s="52">
        <f t="shared" si="990"/>
        <v>0.60491925019301407</v>
      </c>
      <c r="S1539" s="52">
        <f t="shared" si="991"/>
        <v>1.1436490702730151</v>
      </c>
      <c r="T1539" s="52">
        <f t="shared" si="992"/>
        <v>1.0089666152530148</v>
      </c>
      <c r="U1539" s="52">
        <f t="shared" si="993"/>
        <v>1.8075627261012894</v>
      </c>
      <c r="V1539" s="52">
        <f t="shared" si="980"/>
        <v>5.0546225567071803E-3</v>
      </c>
      <c r="W1539" s="52">
        <f t="shared" si="994"/>
        <v>4.2582015317955055E-5</v>
      </c>
      <c r="X1539" s="52">
        <f t="shared" si="995"/>
        <v>1.6740578955036711E-7</v>
      </c>
      <c r="Y1539" s="52">
        <f t="shared" si="1001"/>
        <v>4181706.3430916979</v>
      </c>
      <c r="Z1539" s="38" t="str">
        <f t="shared" si="996"/>
        <v>S</v>
      </c>
      <c r="AA1539" s="38" t="str">
        <f t="shared" si="997"/>
        <v>S</v>
      </c>
      <c r="AB1539" s="38" t="str">
        <f t="shared" si="998"/>
        <v>U</v>
      </c>
      <c r="AC1539" s="50">
        <f t="shared" si="979"/>
        <v>551634.00784237473</v>
      </c>
      <c r="AD1539" s="50">
        <f t="shared" si="1002"/>
        <v>4181868.2232208527</v>
      </c>
      <c r="AE1539" s="51">
        <f t="shared" si="1003"/>
        <v>10</v>
      </c>
      <c r="AF1539" s="51" t="str">
        <f t="shared" si="1004"/>
        <v>S</v>
      </c>
      <c r="AG1539" s="40">
        <f t="shared" si="1005"/>
        <v>-122</v>
      </c>
      <c r="AH1539" s="41">
        <f t="shared" si="1006"/>
        <v>-24</v>
      </c>
      <c r="AI1539" s="42">
        <f t="shared" si="1007"/>
        <v>-49.045999999999999</v>
      </c>
      <c r="AJ1539" s="40">
        <f t="shared" si="1008"/>
        <v>37</v>
      </c>
      <c r="AK1539" s="41">
        <f t="shared" si="1009"/>
        <v>46</v>
      </c>
      <c r="AL1539" s="42">
        <f t="shared" si="1010"/>
        <v>57.744999999999997</v>
      </c>
      <c r="AM1539" s="43" t="str">
        <f t="shared" si="1011"/>
        <v>-37º -46' -57,745" S</v>
      </c>
      <c r="AN1539" s="43" t="str">
        <f t="shared" si="1012"/>
        <v>122º 24' 49,046" W</v>
      </c>
      <c r="AO1539" s="43" t="str">
        <f t="shared" si="1013"/>
        <v>10 S 551634 4181868</v>
      </c>
    </row>
    <row r="1540" spans="5:41" x14ac:dyDescent="0.25">
      <c r="E1540" s="53">
        <v>37.777011999999999</v>
      </c>
      <c r="F1540" s="53">
        <v>-122.441153</v>
      </c>
      <c r="G1540" s="52">
        <f t="shared" si="981"/>
        <v>-2.1370012597881325</v>
      </c>
      <c r="H1540" s="52">
        <f t="shared" si="982"/>
        <v>0.65933324096540802</v>
      </c>
      <c r="I1540" s="52">
        <f t="shared" si="983"/>
        <v>10</v>
      </c>
      <c r="J1540" s="52">
        <f t="shared" si="984"/>
        <v>-123</v>
      </c>
      <c r="K1540" s="52">
        <f t="shared" si="985"/>
        <v>9.7537201648929539E-3</v>
      </c>
      <c r="L1540" s="52">
        <f t="shared" si="986"/>
        <v>7.7092265402615616E-3</v>
      </c>
      <c r="M1540" s="52">
        <f t="shared" si="987"/>
        <v>7.7093792710719181E-3</v>
      </c>
      <c r="N1540" s="52">
        <f t="shared" si="988"/>
        <v>2.303230179301341E-5</v>
      </c>
      <c r="O1540" s="52">
        <f t="shared" si="999"/>
        <v>6383609.1637304025</v>
      </c>
      <c r="P1540" s="52">
        <f t="shared" si="1000"/>
        <v>1.2512125753000898E-7</v>
      </c>
      <c r="Q1540" s="52">
        <f t="shared" si="989"/>
        <v>0.96838329244865784</v>
      </c>
      <c r="R1540" s="52">
        <f t="shared" si="990"/>
        <v>0.60498149801245271</v>
      </c>
      <c r="S1540" s="52">
        <f t="shared" si="991"/>
        <v>1.143524887189737</v>
      </c>
      <c r="T1540" s="52">
        <f t="shared" si="992"/>
        <v>1.008889039895416</v>
      </c>
      <c r="U1540" s="52">
        <f t="shared" si="993"/>
        <v>1.8074658057163282</v>
      </c>
      <c r="V1540" s="52">
        <f t="shared" si="980"/>
        <v>5.0546225567071803E-3</v>
      </c>
      <c r="W1540" s="52">
        <f t="shared" si="994"/>
        <v>4.2582015317955055E-5</v>
      </c>
      <c r="X1540" s="52">
        <f t="shared" si="995"/>
        <v>1.6740578955036711E-7</v>
      </c>
      <c r="Y1540" s="52">
        <f t="shared" si="1001"/>
        <v>4181074.4946986097</v>
      </c>
      <c r="Z1540" s="38" t="str">
        <f t="shared" si="996"/>
        <v>S</v>
      </c>
      <c r="AA1540" s="38" t="str">
        <f t="shared" si="997"/>
        <v>S</v>
      </c>
      <c r="AB1540" s="38" t="str">
        <f t="shared" si="998"/>
        <v>U</v>
      </c>
      <c r="AC1540" s="50">
        <f t="shared" ref="AC1540:AC1603" si="1014">M1540*O1540*(1+P1540/3)+500000</f>
        <v>549213.66621404642</v>
      </c>
      <c r="AD1540" s="50">
        <f t="shared" si="1002"/>
        <v>4181221.5239297939</v>
      </c>
      <c r="AE1540" s="51">
        <f t="shared" si="1003"/>
        <v>10</v>
      </c>
      <c r="AF1540" s="51" t="str">
        <f t="shared" si="1004"/>
        <v>S</v>
      </c>
      <c r="AG1540" s="40">
        <f t="shared" si="1005"/>
        <v>-122</v>
      </c>
      <c r="AH1540" s="41">
        <f t="shared" si="1006"/>
        <v>-26</v>
      </c>
      <c r="AI1540" s="42">
        <f t="shared" si="1007"/>
        <v>-28.151</v>
      </c>
      <c r="AJ1540" s="40">
        <f t="shared" si="1008"/>
        <v>37</v>
      </c>
      <c r="AK1540" s="41">
        <f t="shared" si="1009"/>
        <v>46</v>
      </c>
      <c r="AL1540" s="42">
        <f t="shared" si="1010"/>
        <v>37.243000000000002</v>
      </c>
      <c r="AM1540" s="43" t="str">
        <f t="shared" si="1011"/>
        <v>-37º -46' -37,243" S</v>
      </c>
      <c r="AN1540" s="43" t="str">
        <f t="shared" si="1012"/>
        <v>122º 26' 28,151" W</v>
      </c>
      <c r="AO1540" s="43" t="str">
        <f t="shared" si="1013"/>
        <v>10 S 549214 4181222</v>
      </c>
    </row>
    <row r="1541" spans="5:41" x14ac:dyDescent="0.25">
      <c r="E1541" s="53">
        <v>37.773000000000003</v>
      </c>
      <c r="F1541" s="53">
        <v>-122.434528</v>
      </c>
      <c r="G1541" s="52">
        <f t="shared" si="981"/>
        <v>-2.1368856317251876</v>
      </c>
      <c r="H1541" s="52">
        <f t="shared" si="982"/>
        <v>0.65926321835581814</v>
      </c>
      <c r="I1541" s="52">
        <f t="shared" si="983"/>
        <v>10</v>
      </c>
      <c r="J1541" s="52">
        <f t="shared" si="984"/>
        <v>-123</v>
      </c>
      <c r="K1541" s="52">
        <f t="shared" si="985"/>
        <v>9.8693482278378042E-3</v>
      </c>
      <c r="L1541" s="52">
        <f t="shared" si="986"/>
        <v>7.8010379824597883E-3</v>
      </c>
      <c r="M1541" s="52">
        <f t="shared" si="987"/>
        <v>7.8011962353975225E-3</v>
      </c>
      <c r="N1541" s="52">
        <f t="shared" si="988"/>
        <v>2.3580785049603925E-5</v>
      </c>
      <c r="O1541" s="52">
        <f t="shared" si="999"/>
        <v>6383607.7112287097</v>
      </c>
      <c r="P1541" s="52">
        <f t="shared" si="1000"/>
        <v>1.2813324270570545E-7</v>
      </c>
      <c r="Q1541" s="52">
        <f t="shared" si="989"/>
        <v>0.96834834628763211</v>
      </c>
      <c r="R1541" s="52">
        <f t="shared" si="990"/>
        <v>0.60502532725669855</v>
      </c>
      <c r="S1541" s="52">
        <f t="shared" si="991"/>
        <v>1.1434373914996341</v>
      </c>
      <c r="T1541" s="52">
        <f t="shared" si="992"/>
        <v>1.0088343754389002</v>
      </c>
      <c r="U1541" s="52">
        <f t="shared" si="993"/>
        <v>1.8073975005733987</v>
      </c>
      <c r="V1541" s="52">
        <f t="shared" si="980"/>
        <v>5.0546225567071803E-3</v>
      </c>
      <c r="W1541" s="52">
        <f t="shared" si="994"/>
        <v>4.2582015317955055E-5</v>
      </c>
      <c r="X1541" s="52">
        <f t="shared" si="995"/>
        <v>1.6740578955036711E-7</v>
      </c>
      <c r="Y1541" s="52">
        <f t="shared" si="1001"/>
        <v>4180629.3720191242</v>
      </c>
      <c r="Z1541" s="38" t="str">
        <f t="shared" si="996"/>
        <v>S</v>
      </c>
      <c r="AA1541" s="38" t="str">
        <f t="shared" si="997"/>
        <v>S</v>
      </c>
      <c r="AB1541" s="38" t="str">
        <f t="shared" si="998"/>
        <v>U</v>
      </c>
      <c r="AC1541" s="50">
        <f t="shared" si="1014"/>
        <v>549799.77857209428</v>
      </c>
      <c r="AD1541" s="50">
        <f t="shared" si="1002"/>
        <v>4180779.9025196917</v>
      </c>
      <c r="AE1541" s="51">
        <f t="shared" si="1003"/>
        <v>10</v>
      </c>
      <c r="AF1541" s="51" t="str">
        <f t="shared" si="1004"/>
        <v>S</v>
      </c>
      <c r="AG1541" s="40">
        <f t="shared" si="1005"/>
        <v>-122</v>
      </c>
      <c r="AH1541" s="41">
        <f t="shared" si="1006"/>
        <v>-26</v>
      </c>
      <c r="AI1541" s="42">
        <f t="shared" si="1007"/>
        <v>-4.3010000000000002</v>
      </c>
      <c r="AJ1541" s="40">
        <f t="shared" si="1008"/>
        <v>37</v>
      </c>
      <c r="AK1541" s="41">
        <f t="shared" si="1009"/>
        <v>46</v>
      </c>
      <c r="AL1541" s="42">
        <f t="shared" si="1010"/>
        <v>22.8</v>
      </c>
      <c r="AM1541" s="43" t="str">
        <f t="shared" si="1011"/>
        <v>-37º -46' -22,8" S</v>
      </c>
      <c r="AN1541" s="43" t="str">
        <f t="shared" si="1012"/>
        <v>122º 26' 4,301" W</v>
      </c>
      <c r="AO1541" s="43" t="str">
        <f t="shared" si="1013"/>
        <v>10 S 549800 4180780</v>
      </c>
    </row>
    <row r="1542" spans="5:41" x14ac:dyDescent="0.25">
      <c r="E1542" s="53">
        <v>37.774430000000002</v>
      </c>
      <c r="F1542" s="53">
        <v>-122.436818</v>
      </c>
      <c r="G1542" s="52">
        <f t="shared" si="981"/>
        <v>-2.1369255997650587</v>
      </c>
      <c r="H1542" s="52">
        <f t="shared" si="982"/>
        <v>0.65928817656412164</v>
      </c>
      <c r="I1542" s="52">
        <f t="shared" si="983"/>
        <v>10</v>
      </c>
      <c r="J1542" s="52">
        <f t="shared" si="984"/>
        <v>-123</v>
      </c>
      <c r="K1542" s="52">
        <f t="shared" si="985"/>
        <v>9.8293801879667519E-3</v>
      </c>
      <c r="L1542" s="52">
        <f t="shared" si="986"/>
        <v>7.7692967582418462E-3</v>
      </c>
      <c r="M1542" s="52">
        <f t="shared" si="987"/>
        <v>7.7694530872618002E-3</v>
      </c>
      <c r="N1542" s="52">
        <f t="shared" si="988"/>
        <v>2.3390477572937662E-5</v>
      </c>
      <c r="O1542" s="52">
        <f t="shared" si="999"/>
        <v>6383608.228938791</v>
      </c>
      <c r="P1542" s="52">
        <f t="shared" si="1000"/>
        <v>1.2708769704739469E-7</v>
      </c>
      <c r="Q1542" s="52">
        <f t="shared" si="989"/>
        <v>0.96836080435083416</v>
      </c>
      <c r="R1542" s="52">
        <f t="shared" si="990"/>
        <v>0.60500970734443815</v>
      </c>
      <c r="S1542" s="52">
        <f t="shared" si="991"/>
        <v>1.1434685787395387</v>
      </c>
      <c r="T1542" s="52">
        <f t="shared" si="992"/>
        <v>1.0088538608907636</v>
      </c>
      <c r="U1542" s="52">
        <f t="shared" si="993"/>
        <v>1.8074218491746554</v>
      </c>
      <c r="V1542" s="52">
        <f t="shared" ref="V1542:V1605" si="1015">(3/4)*$C$18</f>
        <v>5.0546225567071803E-3</v>
      </c>
      <c r="W1542" s="52">
        <f t="shared" si="994"/>
        <v>4.2582015317955055E-5</v>
      </c>
      <c r="X1542" s="52">
        <f t="shared" si="995"/>
        <v>1.6740578955036711E-7</v>
      </c>
      <c r="Y1542" s="52">
        <f t="shared" si="1001"/>
        <v>4180788.0273760161</v>
      </c>
      <c r="Z1542" s="38" t="str">
        <f t="shared" si="996"/>
        <v>S</v>
      </c>
      <c r="AA1542" s="38" t="str">
        <f t="shared" si="997"/>
        <v>S</v>
      </c>
      <c r="AB1542" s="38" t="str">
        <f t="shared" si="998"/>
        <v>U</v>
      </c>
      <c r="AC1542" s="50">
        <f t="shared" si="1014"/>
        <v>549597.14676326059</v>
      </c>
      <c r="AD1542" s="50">
        <f t="shared" si="1002"/>
        <v>4180937.3430401059</v>
      </c>
      <c r="AE1542" s="51">
        <f t="shared" si="1003"/>
        <v>10</v>
      </c>
      <c r="AF1542" s="51" t="str">
        <f t="shared" si="1004"/>
        <v>S</v>
      </c>
      <c r="AG1542" s="40">
        <f t="shared" si="1005"/>
        <v>-122</v>
      </c>
      <c r="AH1542" s="41">
        <f t="shared" si="1006"/>
        <v>-26</v>
      </c>
      <c r="AI1542" s="42">
        <f t="shared" si="1007"/>
        <v>-12.545</v>
      </c>
      <c r="AJ1542" s="40">
        <f t="shared" si="1008"/>
        <v>37</v>
      </c>
      <c r="AK1542" s="41">
        <f t="shared" si="1009"/>
        <v>46</v>
      </c>
      <c r="AL1542" s="42">
        <f t="shared" si="1010"/>
        <v>27.948</v>
      </c>
      <c r="AM1542" s="43" t="str">
        <f t="shared" si="1011"/>
        <v>-37º -46' -27,948" S</v>
      </c>
      <c r="AN1542" s="43" t="str">
        <f t="shared" si="1012"/>
        <v>122º 26' 12,545" W</v>
      </c>
      <c r="AO1542" s="43" t="str">
        <f t="shared" si="1013"/>
        <v>10 S 549597 4180937</v>
      </c>
    </row>
    <row r="1543" spans="5:41" x14ac:dyDescent="0.25">
      <c r="E1543" s="53">
        <v>37.746122</v>
      </c>
      <c r="F1543" s="53">
        <v>-122.46285</v>
      </c>
      <c r="G1543" s="52">
        <f t="shared" si="981"/>
        <v>-2.137379943875938</v>
      </c>
      <c r="H1543" s="52">
        <f t="shared" si="982"/>
        <v>0.65879410875946698</v>
      </c>
      <c r="I1543" s="52">
        <f t="shared" si="983"/>
        <v>10</v>
      </c>
      <c r="J1543" s="52">
        <f t="shared" si="984"/>
        <v>-123</v>
      </c>
      <c r="K1543" s="52">
        <f t="shared" si="985"/>
        <v>9.3750360770874508E-3</v>
      </c>
      <c r="L1543" s="52">
        <f t="shared" si="986"/>
        <v>7.4130231470522501E-3</v>
      </c>
      <c r="M1543" s="52">
        <f t="shared" si="987"/>
        <v>7.4131589405995483E-3</v>
      </c>
      <c r="N1543" s="52">
        <f t="shared" si="988"/>
        <v>2.1272622801160601E-5</v>
      </c>
      <c r="O1543" s="52">
        <f t="shared" si="999"/>
        <v>6383597.9817154724</v>
      </c>
      <c r="P1543" s="52">
        <f t="shared" si="1000"/>
        <v>1.1578748906103077E-7</v>
      </c>
      <c r="Q1543" s="52">
        <f t="shared" si="989"/>
        <v>0.96811373813335222</v>
      </c>
      <c r="R1543" s="52">
        <f t="shared" si="990"/>
        <v>0.60531846733076011</v>
      </c>
      <c r="S1543" s="52">
        <f t="shared" si="991"/>
        <v>1.1428509778261431</v>
      </c>
      <c r="T1543" s="52">
        <f t="shared" si="992"/>
        <v>1.0084678502022975</v>
      </c>
      <c r="U1543" s="52">
        <f t="shared" si="993"/>
        <v>1.8069393231431936</v>
      </c>
      <c r="V1543" s="52">
        <f t="shared" si="1015"/>
        <v>5.0546225567071803E-3</v>
      </c>
      <c r="W1543" s="52">
        <f t="shared" si="994"/>
        <v>4.2582015317955055E-5</v>
      </c>
      <c r="X1543" s="52">
        <f t="shared" si="995"/>
        <v>1.6740578955036711E-7</v>
      </c>
      <c r="Y1543" s="52">
        <f t="shared" si="1001"/>
        <v>4177647.3241770053</v>
      </c>
      <c r="Z1543" s="38" t="str">
        <f t="shared" si="996"/>
        <v>S</v>
      </c>
      <c r="AA1543" s="38" t="str">
        <f t="shared" si="997"/>
        <v>S</v>
      </c>
      <c r="AB1543" s="38" t="str">
        <f t="shared" si="998"/>
        <v>U</v>
      </c>
      <c r="AC1543" s="50">
        <f t="shared" si="1014"/>
        <v>547322.62827780331</v>
      </c>
      <c r="AD1543" s="50">
        <f t="shared" si="1002"/>
        <v>4177783.1200647079</v>
      </c>
      <c r="AE1543" s="51">
        <f t="shared" si="1003"/>
        <v>10</v>
      </c>
      <c r="AF1543" s="51" t="str">
        <f t="shared" si="1004"/>
        <v>S</v>
      </c>
      <c r="AG1543" s="40">
        <f t="shared" si="1005"/>
        <v>-122</v>
      </c>
      <c r="AH1543" s="41">
        <f t="shared" si="1006"/>
        <v>-27</v>
      </c>
      <c r="AI1543" s="42">
        <f t="shared" si="1007"/>
        <v>-46.26</v>
      </c>
      <c r="AJ1543" s="40">
        <f t="shared" si="1008"/>
        <v>37</v>
      </c>
      <c r="AK1543" s="41">
        <f t="shared" si="1009"/>
        <v>44</v>
      </c>
      <c r="AL1543" s="42">
        <f t="shared" si="1010"/>
        <v>46.039000000000001</v>
      </c>
      <c r="AM1543" s="43" t="str">
        <f t="shared" si="1011"/>
        <v>-37º -44' -46,039" S</v>
      </c>
      <c r="AN1543" s="43" t="str">
        <f t="shared" si="1012"/>
        <v>122º 27' 46,26" W</v>
      </c>
      <c r="AO1543" s="43" t="str">
        <f t="shared" si="1013"/>
        <v>10 S 547323 4177783</v>
      </c>
    </row>
    <row r="1544" spans="5:41" x14ac:dyDescent="0.25">
      <c r="E1544" s="53">
        <v>37.649889000000002</v>
      </c>
      <c r="F1544" s="53">
        <v>-122.48288100000001</v>
      </c>
      <c r="G1544" s="52">
        <f t="shared" si="981"/>
        <v>-2.1377295507784049</v>
      </c>
      <c r="H1544" s="52">
        <f t="shared" si="982"/>
        <v>0.65711452606039533</v>
      </c>
      <c r="I1544" s="52">
        <f t="shared" si="983"/>
        <v>10</v>
      </c>
      <c r="J1544" s="52">
        <f t="shared" si="984"/>
        <v>-123</v>
      </c>
      <c r="K1544" s="52">
        <f t="shared" si="985"/>
        <v>9.0254291746205695E-3</v>
      </c>
      <c r="L1544" s="52">
        <f t="shared" si="986"/>
        <v>7.1458593955529472E-3</v>
      </c>
      <c r="M1544" s="52">
        <f t="shared" si="987"/>
        <v>7.1459810296823608E-3</v>
      </c>
      <c r="N1544" s="52">
        <f t="shared" si="988"/>
        <v>1.9698363258657814E-5</v>
      </c>
      <c r="O1544" s="52">
        <f t="shared" si="999"/>
        <v>6383563.1663158862</v>
      </c>
      <c r="P1544" s="52">
        <f t="shared" si="1000"/>
        <v>1.0787136902323513E-7</v>
      </c>
      <c r="Q1544" s="52">
        <f t="shared" si="989"/>
        <v>0.96726676955023283</v>
      </c>
      <c r="R1544" s="52">
        <f t="shared" si="990"/>
        <v>0.60636101099121054</v>
      </c>
      <c r="S1544" s="52">
        <f t="shared" si="991"/>
        <v>1.1407479108355116</v>
      </c>
      <c r="T1544" s="52">
        <f t="shared" si="992"/>
        <v>1.0071511858744364</v>
      </c>
      <c r="U1544" s="52">
        <f t="shared" si="993"/>
        <v>1.8052906776805138</v>
      </c>
      <c r="V1544" s="52">
        <f t="shared" si="1015"/>
        <v>5.0546225567071803E-3</v>
      </c>
      <c r="W1544" s="52">
        <f t="shared" si="994"/>
        <v>4.2582015317955055E-5</v>
      </c>
      <c r="X1544" s="52">
        <f t="shared" si="995"/>
        <v>1.6740578955036711E-7</v>
      </c>
      <c r="Y1544" s="52">
        <f t="shared" si="1001"/>
        <v>4166970.6218203949</v>
      </c>
      <c r="Z1544" s="38" t="str">
        <f t="shared" si="996"/>
        <v>S</v>
      </c>
      <c r="AA1544" s="38" t="str">
        <f t="shared" si="997"/>
        <v>S</v>
      </c>
      <c r="AB1544" s="38" t="str">
        <f t="shared" si="998"/>
        <v>U</v>
      </c>
      <c r="AC1544" s="50">
        <f t="shared" si="1014"/>
        <v>545616.82292852201</v>
      </c>
      <c r="AD1544" s="50">
        <f t="shared" si="1002"/>
        <v>4167096.3675800939</v>
      </c>
      <c r="AE1544" s="51">
        <f t="shared" si="1003"/>
        <v>10</v>
      </c>
      <c r="AF1544" s="51" t="str">
        <f t="shared" si="1004"/>
        <v>S</v>
      </c>
      <c r="AG1544" s="40">
        <f t="shared" si="1005"/>
        <v>-122</v>
      </c>
      <c r="AH1544" s="41">
        <f t="shared" si="1006"/>
        <v>-28</v>
      </c>
      <c r="AI1544" s="42">
        <f t="shared" si="1007"/>
        <v>-58.372</v>
      </c>
      <c r="AJ1544" s="40">
        <f t="shared" si="1008"/>
        <v>37</v>
      </c>
      <c r="AK1544" s="41">
        <f t="shared" si="1009"/>
        <v>38</v>
      </c>
      <c r="AL1544" s="42">
        <f t="shared" si="1010"/>
        <v>59.6</v>
      </c>
      <c r="AM1544" s="43" t="str">
        <f t="shared" si="1011"/>
        <v>-37º -38' -59,6" S</v>
      </c>
      <c r="AN1544" s="43" t="str">
        <f t="shared" si="1012"/>
        <v>122º 28' 58,372" W</v>
      </c>
      <c r="AO1544" s="43" t="str">
        <f t="shared" si="1013"/>
        <v>10 S 545617 4167096</v>
      </c>
    </row>
    <row r="1545" spans="5:41" x14ac:dyDescent="0.25">
      <c r="E1545" s="53">
        <v>37.719802999999999</v>
      </c>
      <c r="F1545" s="53">
        <v>-122.399732</v>
      </c>
      <c r="G1545" s="52">
        <f t="shared" si="981"/>
        <v>-2.136278326958664</v>
      </c>
      <c r="H1545" s="52">
        <f t="shared" si="982"/>
        <v>0.65833475555363463</v>
      </c>
      <c r="I1545" s="52">
        <f t="shared" si="983"/>
        <v>10</v>
      </c>
      <c r="J1545" s="52">
        <f t="shared" si="984"/>
        <v>-123</v>
      </c>
      <c r="K1545" s="52">
        <f t="shared" si="985"/>
        <v>1.0476652994361402E-2</v>
      </c>
      <c r="L1545" s="52">
        <f t="shared" si="986"/>
        <v>8.287007949905778E-3</v>
      </c>
      <c r="M1545" s="52">
        <f t="shared" si="987"/>
        <v>8.2871976597674087E-3</v>
      </c>
      <c r="N1545" s="52">
        <f t="shared" si="988"/>
        <v>2.6559446048124435E-5</v>
      </c>
      <c r="O1545" s="52">
        <f t="shared" si="999"/>
        <v>6383588.456885187</v>
      </c>
      <c r="P1545" s="52">
        <f t="shared" si="1000"/>
        <v>1.4480352969940079E-7</v>
      </c>
      <c r="Q1545" s="52">
        <f t="shared" si="989"/>
        <v>0.96788318349644942</v>
      </c>
      <c r="R1545" s="52">
        <f t="shared" si="990"/>
        <v>0.60560468415070867</v>
      </c>
      <c r="S1545" s="52">
        <f t="shared" si="991"/>
        <v>1.1422763473018593</v>
      </c>
      <c r="T1545" s="52">
        <f t="shared" si="992"/>
        <v>1.0081084315140718</v>
      </c>
      <c r="U1545" s="52">
        <f t="shared" si="993"/>
        <v>1.8064897062383227</v>
      </c>
      <c r="V1545" s="52">
        <f t="shared" si="1015"/>
        <v>5.0546225567071803E-3</v>
      </c>
      <c r="W1545" s="52">
        <f t="shared" si="994"/>
        <v>4.2582015317955055E-5</v>
      </c>
      <c r="X1545" s="52">
        <f t="shared" si="995"/>
        <v>1.6740578955036711E-7</v>
      </c>
      <c r="Y1545" s="52">
        <f t="shared" si="1001"/>
        <v>4174727.3092180197</v>
      </c>
      <c r="Z1545" s="38" t="str">
        <f t="shared" si="996"/>
        <v>S</v>
      </c>
      <c r="AA1545" s="38" t="str">
        <f t="shared" si="997"/>
        <v>S</v>
      </c>
      <c r="AB1545" s="38" t="str">
        <f t="shared" si="998"/>
        <v>U</v>
      </c>
      <c r="AC1545" s="50">
        <f t="shared" si="1014"/>
        <v>552902.06187428546</v>
      </c>
      <c r="AD1545" s="50">
        <f t="shared" si="1002"/>
        <v>4174896.8538157842</v>
      </c>
      <c r="AE1545" s="51">
        <f t="shared" si="1003"/>
        <v>10</v>
      </c>
      <c r="AF1545" s="51" t="str">
        <f t="shared" si="1004"/>
        <v>S</v>
      </c>
      <c r="AG1545" s="40">
        <f t="shared" si="1005"/>
        <v>-122</v>
      </c>
      <c r="AH1545" s="41">
        <f t="shared" si="1006"/>
        <v>-23</v>
      </c>
      <c r="AI1545" s="42">
        <f t="shared" si="1007"/>
        <v>-59.034999999999997</v>
      </c>
      <c r="AJ1545" s="40">
        <f t="shared" si="1008"/>
        <v>37</v>
      </c>
      <c r="AK1545" s="41">
        <f t="shared" si="1009"/>
        <v>43</v>
      </c>
      <c r="AL1545" s="42">
        <f t="shared" si="1010"/>
        <v>11.291</v>
      </c>
      <c r="AM1545" s="43" t="str">
        <f t="shared" si="1011"/>
        <v>-37º -43' -11,291" S</v>
      </c>
      <c r="AN1545" s="43" t="str">
        <f t="shared" si="1012"/>
        <v>122º 23' 59,035" W</v>
      </c>
      <c r="AO1545" s="43" t="str">
        <f t="shared" si="1013"/>
        <v>10 S 552902 4174897</v>
      </c>
    </row>
    <row r="1546" spans="5:41" x14ac:dyDescent="0.25">
      <c r="E1546" s="53">
        <v>37.649275000000003</v>
      </c>
      <c r="F1546" s="53">
        <v>-122.462467</v>
      </c>
      <c r="G1546" s="52">
        <f t="shared" si="981"/>
        <v>-2.1373732592649026</v>
      </c>
      <c r="H1546" s="52">
        <f t="shared" si="982"/>
        <v>0.65710380973878812</v>
      </c>
      <c r="I1546" s="52">
        <f t="shared" si="983"/>
        <v>10</v>
      </c>
      <c r="J1546" s="52">
        <f t="shared" si="984"/>
        <v>-123</v>
      </c>
      <c r="K1546" s="52">
        <f t="shared" si="985"/>
        <v>9.3817206881228188E-3</v>
      </c>
      <c r="L1546" s="52">
        <f t="shared" si="986"/>
        <v>7.4280055391966774E-3</v>
      </c>
      <c r="M1546" s="52">
        <f t="shared" si="987"/>
        <v>7.4281421577806987E-3</v>
      </c>
      <c r="N1546" s="52">
        <f t="shared" si="988"/>
        <v>2.1284214574701643E-5</v>
      </c>
      <c r="O1546" s="52">
        <f t="shared" si="999"/>
        <v>6383562.9442814048</v>
      </c>
      <c r="P1546" s="52">
        <f t="shared" si="1000"/>
        <v>1.1656014170515089E-7</v>
      </c>
      <c r="Q1546" s="52">
        <f t="shared" si="989"/>
        <v>0.96726133054425789</v>
      </c>
      <c r="R1546" s="52">
        <f t="shared" si="990"/>
        <v>0.60636762754209017</v>
      </c>
      <c r="S1546" s="52">
        <f t="shared" si="991"/>
        <v>1.140734475010917</v>
      </c>
      <c r="T1546" s="52">
        <f t="shared" si="992"/>
        <v>1.0071427631437102</v>
      </c>
      <c r="U1546" s="52">
        <f t="shared" si="993"/>
        <v>1.8052801174960775</v>
      </c>
      <c r="V1546" s="52">
        <f t="shared" si="1015"/>
        <v>5.0546225567071803E-3</v>
      </c>
      <c r="W1546" s="52">
        <f t="shared" si="994"/>
        <v>4.2582015317955055E-5</v>
      </c>
      <c r="X1546" s="52">
        <f t="shared" si="995"/>
        <v>1.6740578955036711E-7</v>
      </c>
      <c r="Y1546" s="52">
        <f t="shared" si="1001"/>
        <v>4166902.501307853</v>
      </c>
      <c r="Z1546" s="38" t="str">
        <f t="shared" si="996"/>
        <v>S</v>
      </c>
      <c r="AA1546" s="38" t="str">
        <f t="shared" si="997"/>
        <v>S</v>
      </c>
      <c r="AB1546" s="38" t="str">
        <f t="shared" si="998"/>
        <v>U</v>
      </c>
      <c r="AC1546" s="50">
        <f t="shared" si="1014"/>
        <v>547418.01486561354</v>
      </c>
      <c r="AD1546" s="50">
        <f t="shared" si="1002"/>
        <v>4167038.3704471472</v>
      </c>
      <c r="AE1546" s="51">
        <f t="shared" si="1003"/>
        <v>10</v>
      </c>
      <c r="AF1546" s="51" t="str">
        <f t="shared" si="1004"/>
        <v>S</v>
      </c>
      <c r="AG1546" s="40">
        <f t="shared" si="1005"/>
        <v>-122</v>
      </c>
      <c r="AH1546" s="41">
        <f t="shared" si="1006"/>
        <v>-27</v>
      </c>
      <c r="AI1546" s="42">
        <f t="shared" si="1007"/>
        <v>-44.881</v>
      </c>
      <c r="AJ1546" s="40">
        <f t="shared" si="1008"/>
        <v>37</v>
      </c>
      <c r="AK1546" s="41">
        <f t="shared" si="1009"/>
        <v>38</v>
      </c>
      <c r="AL1546" s="42">
        <f t="shared" si="1010"/>
        <v>57.39</v>
      </c>
      <c r="AM1546" s="43" t="str">
        <f t="shared" si="1011"/>
        <v>-37º -38' -57,39" S</v>
      </c>
      <c r="AN1546" s="43" t="str">
        <f t="shared" si="1012"/>
        <v>122º 27' 44,881" W</v>
      </c>
      <c r="AO1546" s="43" t="str">
        <f t="shared" si="1013"/>
        <v>10 S 547418 4167038</v>
      </c>
    </row>
    <row r="1547" spans="5:41" x14ac:dyDescent="0.25">
      <c r="E1547" s="53">
        <v>37.791173999999998</v>
      </c>
      <c r="F1547" s="53">
        <v>-122.425864</v>
      </c>
      <c r="G1547" s="52">
        <f t="shared" si="981"/>
        <v>-2.1367344163987951</v>
      </c>
      <c r="H1547" s="52">
        <f t="shared" si="982"/>
        <v>0.65958041449407545</v>
      </c>
      <c r="I1547" s="52">
        <f t="shared" si="983"/>
        <v>10</v>
      </c>
      <c r="J1547" s="52">
        <f t="shared" si="984"/>
        <v>-123</v>
      </c>
      <c r="K1547" s="52">
        <f t="shared" si="985"/>
        <v>1.0020563554230311E-2</v>
      </c>
      <c r="L1547" s="52">
        <f t="shared" si="986"/>
        <v>7.918611983925055E-3</v>
      </c>
      <c r="M1547" s="52">
        <f t="shared" si="987"/>
        <v>7.9187775007982519E-3</v>
      </c>
      <c r="N1547" s="52">
        <f t="shared" si="988"/>
        <v>2.4312903341483505E-5</v>
      </c>
      <c r="O1547" s="52">
        <f t="shared" si="999"/>
        <v>6383614.2913577519</v>
      </c>
      <c r="P1547" s="52">
        <f t="shared" si="1000"/>
        <v>1.3195994355808931E-7</v>
      </c>
      <c r="Q1547" s="52">
        <f t="shared" si="989"/>
        <v>0.96850649740939387</v>
      </c>
      <c r="R1547" s="52">
        <f t="shared" si="990"/>
        <v>0.60482663305776185</v>
      </c>
      <c r="S1547" s="52">
        <f t="shared" si="991"/>
        <v>1.1438336631987724</v>
      </c>
      <c r="T1547" s="52">
        <f t="shared" si="992"/>
        <v>1.0090819056635199</v>
      </c>
      <c r="U1547" s="52">
        <f t="shared" si="993"/>
        <v>1.8077067389745676</v>
      </c>
      <c r="V1547" s="52">
        <f t="shared" si="1015"/>
        <v>5.0546225567071803E-3</v>
      </c>
      <c r="W1547" s="52">
        <f t="shared" si="994"/>
        <v>4.2582015317955055E-5</v>
      </c>
      <c r="X1547" s="52">
        <f t="shared" si="995"/>
        <v>1.6740578955036711E-7</v>
      </c>
      <c r="Y1547" s="52">
        <f t="shared" si="1001"/>
        <v>4182645.7402453688</v>
      </c>
      <c r="Z1547" s="38" t="str">
        <f t="shared" si="996"/>
        <v>S</v>
      </c>
      <c r="AA1547" s="38" t="str">
        <f t="shared" si="997"/>
        <v>S</v>
      </c>
      <c r="AB1547" s="38" t="str">
        <f t="shared" si="998"/>
        <v>U</v>
      </c>
      <c r="AC1547" s="50">
        <f t="shared" si="1014"/>
        <v>550550.42344772152</v>
      </c>
      <c r="AD1547" s="50">
        <f t="shared" si="1002"/>
        <v>4182800.9444630845</v>
      </c>
      <c r="AE1547" s="51">
        <f t="shared" si="1003"/>
        <v>10</v>
      </c>
      <c r="AF1547" s="51" t="str">
        <f t="shared" si="1004"/>
        <v>S</v>
      </c>
      <c r="AG1547" s="40">
        <f t="shared" si="1005"/>
        <v>-122</v>
      </c>
      <c r="AH1547" s="41">
        <f t="shared" si="1006"/>
        <v>-25</v>
      </c>
      <c r="AI1547" s="42">
        <f t="shared" si="1007"/>
        <v>-33.11</v>
      </c>
      <c r="AJ1547" s="40">
        <f t="shared" si="1008"/>
        <v>37</v>
      </c>
      <c r="AK1547" s="41">
        <f t="shared" si="1009"/>
        <v>47</v>
      </c>
      <c r="AL1547" s="42">
        <f t="shared" si="1010"/>
        <v>28.225999999999999</v>
      </c>
      <c r="AM1547" s="43" t="str">
        <f t="shared" si="1011"/>
        <v>-37º -47' -28,226" S</v>
      </c>
      <c r="AN1547" s="43" t="str">
        <f t="shared" si="1012"/>
        <v>122º 25' 33,11" W</v>
      </c>
      <c r="AO1547" s="43" t="str">
        <f t="shared" si="1013"/>
        <v>10 S 550550 4182801</v>
      </c>
    </row>
    <row r="1548" spans="5:41" x14ac:dyDescent="0.25">
      <c r="E1548" s="53">
        <v>37.778846000000001</v>
      </c>
      <c r="F1548" s="53">
        <v>-122.414705</v>
      </c>
      <c r="G1548" s="52">
        <f t="shared" si="981"/>
        <v>-2.136539655107565</v>
      </c>
      <c r="H1548" s="52">
        <f t="shared" si="982"/>
        <v>0.65936525030388971</v>
      </c>
      <c r="I1548" s="52">
        <f t="shared" si="983"/>
        <v>10</v>
      </c>
      <c r="J1548" s="52">
        <f t="shared" si="984"/>
        <v>-123</v>
      </c>
      <c r="K1548" s="52">
        <f t="shared" si="985"/>
        <v>1.0215324845460394E-2</v>
      </c>
      <c r="L1548" s="52">
        <f t="shared" si="986"/>
        <v>8.0738607772369124E-3</v>
      </c>
      <c r="M1548" s="52">
        <f t="shared" si="987"/>
        <v>8.0740362216330571E-3</v>
      </c>
      <c r="N1548" s="52">
        <f t="shared" si="988"/>
        <v>2.5264412317760332E-5</v>
      </c>
      <c r="O1548" s="52">
        <f t="shared" si="999"/>
        <v>6383609.8277282743</v>
      </c>
      <c r="P1548" s="52">
        <f t="shared" si="1000"/>
        <v>1.372309642267712E-7</v>
      </c>
      <c r="Q1548" s="52">
        <f t="shared" si="989"/>
        <v>0.96839926101342755</v>
      </c>
      <c r="R1548" s="52">
        <f t="shared" si="990"/>
        <v>0.60496145609181284</v>
      </c>
      <c r="S1548" s="52">
        <f t="shared" si="991"/>
        <v>1.1435648808106036</v>
      </c>
      <c r="T1548" s="52">
        <f t="shared" si="992"/>
        <v>1.0089140246309058</v>
      </c>
      <c r="U1548" s="52">
        <f t="shared" si="993"/>
        <v>1.8074970225451177</v>
      </c>
      <c r="V1548" s="52">
        <f t="shared" si="1015"/>
        <v>5.0546225567071803E-3</v>
      </c>
      <c r="W1548" s="52">
        <f t="shared" si="994"/>
        <v>4.2582015317955055E-5</v>
      </c>
      <c r="X1548" s="52">
        <f t="shared" si="995"/>
        <v>1.6740578955036711E-7</v>
      </c>
      <c r="Y1548" s="52">
        <f t="shared" si="1001"/>
        <v>4181277.9731134111</v>
      </c>
      <c r="Z1548" s="38" t="str">
        <f t="shared" si="996"/>
        <v>S</v>
      </c>
      <c r="AA1548" s="38" t="str">
        <f t="shared" si="997"/>
        <v>S</v>
      </c>
      <c r="AB1548" s="38" t="str">
        <f t="shared" si="998"/>
        <v>U</v>
      </c>
      <c r="AC1548" s="50">
        <f t="shared" si="1014"/>
        <v>551541.4993315473</v>
      </c>
      <c r="AD1548" s="50">
        <f t="shared" si="1002"/>
        <v>4181439.2512863069</v>
      </c>
      <c r="AE1548" s="51">
        <f t="shared" si="1003"/>
        <v>10</v>
      </c>
      <c r="AF1548" s="51" t="str">
        <f t="shared" si="1004"/>
        <v>S</v>
      </c>
      <c r="AG1548" s="40">
        <f t="shared" si="1005"/>
        <v>-122</v>
      </c>
      <c r="AH1548" s="41">
        <f t="shared" si="1006"/>
        <v>-24</v>
      </c>
      <c r="AI1548" s="42">
        <f t="shared" si="1007"/>
        <v>-52.938000000000002</v>
      </c>
      <c r="AJ1548" s="40">
        <f t="shared" si="1008"/>
        <v>37</v>
      </c>
      <c r="AK1548" s="41">
        <f t="shared" si="1009"/>
        <v>46</v>
      </c>
      <c r="AL1548" s="42">
        <f t="shared" si="1010"/>
        <v>43.845999999999997</v>
      </c>
      <c r="AM1548" s="43" t="str">
        <f t="shared" si="1011"/>
        <v>-37º -46' -43,846" S</v>
      </c>
      <c r="AN1548" s="43" t="str">
        <f t="shared" si="1012"/>
        <v>122º 24' 52,938" W</v>
      </c>
      <c r="AO1548" s="43" t="str">
        <f t="shared" si="1013"/>
        <v>10 S 551541 4181439</v>
      </c>
    </row>
    <row r="1549" spans="5:41" x14ac:dyDescent="0.25">
      <c r="E1549" s="53">
        <v>37.785231000000003</v>
      </c>
      <c r="F1549" s="53">
        <v>-122.418815</v>
      </c>
      <c r="G1549" s="52">
        <f t="shared" si="981"/>
        <v>-2.1366113881398219</v>
      </c>
      <c r="H1549" s="52">
        <f t="shared" si="982"/>
        <v>0.65947668957662964</v>
      </c>
      <c r="I1549" s="52">
        <f t="shared" si="983"/>
        <v>10</v>
      </c>
      <c r="J1549" s="52">
        <f t="shared" si="984"/>
        <v>-123</v>
      </c>
      <c r="K1549" s="52">
        <f t="shared" si="985"/>
        <v>1.0143591813203567E-2</v>
      </c>
      <c r="L1549" s="52">
        <f t="shared" si="986"/>
        <v>8.0164747362972827E-3</v>
      </c>
      <c r="M1549" s="52">
        <f t="shared" si="987"/>
        <v>8.0166464661414766E-3</v>
      </c>
      <c r="N1549" s="52">
        <f t="shared" si="988"/>
        <v>2.4912260461862346E-5</v>
      </c>
      <c r="O1549" s="52">
        <f t="shared" si="999"/>
        <v>6383612.1394981593</v>
      </c>
      <c r="P1549" s="52">
        <f t="shared" si="1000"/>
        <v>1.3526366734052617E-7</v>
      </c>
      <c r="Q1549" s="52">
        <f t="shared" si="989"/>
        <v>0.96845482399176552</v>
      </c>
      <c r="R1549" s="52">
        <f t="shared" si="990"/>
        <v>0.60489164999929623</v>
      </c>
      <c r="S1549" s="52">
        <f t="shared" si="991"/>
        <v>1.1437041015725125</v>
      </c>
      <c r="T1549" s="52">
        <f t="shared" si="992"/>
        <v>1.0090009886792084</v>
      </c>
      <c r="U1549" s="52">
        <f t="shared" si="993"/>
        <v>1.8076056664802935</v>
      </c>
      <c r="V1549" s="52">
        <f t="shared" si="1015"/>
        <v>5.0546225567071803E-3</v>
      </c>
      <c r="W1549" s="52">
        <f t="shared" si="994"/>
        <v>4.2582015317955055E-5</v>
      </c>
      <c r="X1549" s="52">
        <f t="shared" si="995"/>
        <v>1.6740578955036711E-7</v>
      </c>
      <c r="Y1549" s="52">
        <f t="shared" si="1001"/>
        <v>4181986.3758325758</v>
      </c>
      <c r="Z1549" s="38" t="str">
        <f t="shared" si="996"/>
        <v>S</v>
      </c>
      <c r="AA1549" s="38" t="str">
        <f t="shared" si="997"/>
        <v>S</v>
      </c>
      <c r="AB1549" s="38" t="str">
        <f t="shared" si="998"/>
        <v>U</v>
      </c>
      <c r="AC1549" s="50">
        <f t="shared" si="1014"/>
        <v>551175.16400670575</v>
      </c>
      <c r="AD1549" s="50">
        <f t="shared" si="1002"/>
        <v>4182145.4060623934</v>
      </c>
      <c r="AE1549" s="51">
        <f t="shared" si="1003"/>
        <v>10</v>
      </c>
      <c r="AF1549" s="51" t="str">
        <f t="shared" si="1004"/>
        <v>S</v>
      </c>
      <c r="AG1549" s="40">
        <f t="shared" si="1005"/>
        <v>-122</v>
      </c>
      <c r="AH1549" s="41">
        <f t="shared" si="1006"/>
        <v>-25</v>
      </c>
      <c r="AI1549" s="42">
        <f t="shared" si="1007"/>
        <v>-7.734</v>
      </c>
      <c r="AJ1549" s="40">
        <f t="shared" si="1008"/>
        <v>37</v>
      </c>
      <c r="AK1549" s="41">
        <f t="shared" si="1009"/>
        <v>47</v>
      </c>
      <c r="AL1549" s="42">
        <f t="shared" si="1010"/>
        <v>6.8319999999999999</v>
      </c>
      <c r="AM1549" s="43" t="str">
        <f t="shared" si="1011"/>
        <v>-37º -47' -6,832" S</v>
      </c>
      <c r="AN1549" s="43" t="str">
        <f t="shared" si="1012"/>
        <v>122º 25' 7,734" W</v>
      </c>
      <c r="AO1549" s="43" t="str">
        <f t="shared" si="1013"/>
        <v>10 S 551175 4182145</v>
      </c>
    </row>
    <row r="1550" spans="5:41" x14ac:dyDescent="0.25">
      <c r="E1550" s="53">
        <v>37.666245000000004</v>
      </c>
      <c r="F1550" s="53">
        <v>-122.411575</v>
      </c>
      <c r="G1550" s="52">
        <f t="shared" si="981"/>
        <v>-2.1364850263019775</v>
      </c>
      <c r="H1550" s="52">
        <f t="shared" si="982"/>
        <v>0.65739999211285161</v>
      </c>
      <c r="I1550" s="52">
        <f t="shared" si="983"/>
        <v>10</v>
      </c>
      <c r="J1550" s="52">
        <f t="shared" si="984"/>
        <v>-123</v>
      </c>
      <c r="K1550" s="52">
        <f t="shared" si="985"/>
        <v>1.0269953651047992E-2</v>
      </c>
      <c r="L1550" s="52">
        <f t="shared" si="986"/>
        <v>8.1293846775369414E-3</v>
      </c>
      <c r="M1550" s="52">
        <f t="shared" si="987"/>
        <v>8.1295637665694687E-3</v>
      </c>
      <c r="N1550" s="52">
        <f t="shared" si="988"/>
        <v>2.5509312387872463E-5</v>
      </c>
      <c r="O1550" s="52">
        <f t="shared" si="999"/>
        <v>6383569.0814351365</v>
      </c>
      <c r="P1550" s="52">
        <f t="shared" si="1000"/>
        <v>1.3954863942702045E-7</v>
      </c>
      <c r="Q1550" s="52">
        <f t="shared" si="989"/>
        <v>0.96741149259273218</v>
      </c>
      <c r="R1550" s="52">
        <f t="shared" si="990"/>
        <v>0.6061845916755233</v>
      </c>
      <c r="S1550" s="52">
        <f t="shared" si="991"/>
        <v>1.1411057384092178</v>
      </c>
      <c r="T1550" s="52">
        <f t="shared" si="992"/>
        <v>1.0073754517257942</v>
      </c>
      <c r="U1550" s="52">
        <f t="shared" si="993"/>
        <v>1.8055717916951661</v>
      </c>
      <c r="V1550" s="52">
        <f t="shared" si="1015"/>
        <v>5.0546225567071803E-3</v>
      </c>
      <c r="W1550" s="52">
        <f t="shared" si="994"/>
        <v>4.2582015317955055E-5</v>
      </c>
      <c r="X1550" s="52">
        <f t="shared" si="995"/>
        <v>1.6740578955036711E-7</v>
      </c>
      <c r="Y1550" s="52">
        <f t="shared" si="1001"/>
        <v>4168785.2483836841</v>
      </c>
      <c r="Z1550" s="38" t="str">
        <f t="shared" si="996"/>
        <v>S</v>
      </c>
      <c r="AA1550" s="38" t="str">
        <f t="shared" si="997"/>
        <v>S</v>
      </c>
      <c r="AB1550" s="38" t="str">
        <f t="shared" si="998"/>
        <v>U</v>
      </c>
      <c r="AC1550" s="50">
        <f t="shared" si="1014"/>
        <v>551895.63431981648</v>
      </c>
      <c r="AD1550" s="50">
        <f t="shared" si="1002"/>
        <v>4168948.0888642562</v>
      </c>
      <c r="AE1550" s="51">
        <f t="shared" si="1003"/>
        <v>10</v>
      </c>
      <c r="AF1550" s="51" t="str">
        <f t="shared" si="1004"/>
        <v>S</v>
      </c>
      <c r="AG1550" s="40">
        <f t="shared" si="1005"/>
        <v>-122</v>
      </c>
      <c r="AH1550" s="41">
        <f t="shared" si="1006"/>
        <v>-24</v>
      </c>
      <c r="AI1550" s="42">
        <f t="shared" si="1007"/>
        <v>-41.67</v>
      </c>
      <c r="AJ1550" s="40">
        <f t="shared" si="1008"/>
        <v>37</v>
      </c>
      <c r="AK1550" s="41">
        <f t="shared" si="1009"/>
        <v>39</v>
      </c>
      <c r="AL1550" s="42">
        <f t="shared" si="1010"/>
        <v>58.481999999999999</v>
      </c>
      <c r="AM1550" s="43" t="str">
        <f t="shared" si="1011"/>
        <v>-37º -39' -58,482" S</v>
      </c>
      <c r="AN1550" s="43" t="str">
        <f t="shared" si="1012"/>
        <v>122º 24' 41,67" W</v>
      </c>
      <c r="AO1550" s="43" t="str">
        <f t="shared" si="1013"/>
        <v>10 S 551896 4168948</v>
      </c>
    </row>
    <row r="1551" spans="5:41" x14ac:dyDescent="0.25">
      <c r="E1551" s="53">
        <v>37.787655000000001</v>
      </c>
      <c r="F1551" s="53">
        <v>-122.417626</v>
      </c>
      <c r="G1551" s="52">
        <f t="shared" si="981"/>
        <v>-2.1365906361750158</v>
      </c>
      <c r="H1551" s="52">
        <f t="shared" si="982"/>
        <v>0.65951899635769784</v>
      </c>
      <c r="I1551" s="52">
        <f t="shared" si="983"/>
        <v>10</v>
      </c>
      <c r="J1551" s="52">
        <f t="shared" si="984"/>
        <v>-123</v>
      </c>
      <c r="K1551" s="52">
        <f t="shared" si="985"/>
        <v>1.0164343778009677E-2</v>
      </c>
      <c r="L1551" s="52">
        <f t="shared" si="986"/>
        <v>8.0326109600898435E-3</v>
      </c>
      <c r="M1551" s="52">
        <f t="shared" si="987"/>
        <v>8.0327837290659308E-3</v>
      </c>
      <c r="N1551" s="52">
        <f t="shared" si="988"/>
        <v>2.5014843611170789E-5</v>
      </c>
      <c r="O1551" s="52">
        <f t="shared" si="999"/>
        <v>6383613.0171733554</v>
      </c>
      <c r="P1551" s="52">
        <f t="shared" si="1000"/>
        <v>1.3579986975232446E-7</v>
      </c>
      <c r="Q1551" s="52">
        <f t="shared" si="989"/>
        <v>0.96847590531019812</v>
      </c>
      <c r="R1551" s="52">
        <f t="shared" si="990"/>
        <v>0.60486513625046401</v>
      </c>
      <c r="S1551" s="52">
        <f t="shared" si="991"/>
        <v>1.143756949012797</v>
      </c>
      <c r="T1551" s="52">
        <f t="shared" si="992"/>
        <v>1.0090339958222136</v>
      </c>
      <c r="U1551" s="52">
        <f t="shared" si="993"/>
        <v>1.8076468972942703</v>
      </c>
      <c r="V1551" s="52">
        <f t="shared" si="1015"/>
        <v>5.0546225567071803E-3</v>
      </c>
      <c r="W1551" s="52">
        <f t="shared" si="994"/>
        <v>4.2582015317955055E-5</v>
      </c>
      <c r="X1551" s="52">
        <f t="shared" si="995"/>
        <v>1.6740578955036711E-7</v>
      </c>
      <c r="Y1551" s="52">
        <f t="shared" si="1001"/>
        <v>4182255.3138871067</v>
      </c>
      <c r="Z1551" s="38" t="str">
        <f t="shared" si="996"/>
        <v>S</v>
      </c>
      <c r="AA1551" s="38" t="str">
        <f t="shared" si="997"/>
        <v>S</v>
      </c>
      <c r="AB1551" s="38" t="str">
        <f t="shared" si="998"/>
        <v>U</v>
      </c>
      <c r="AC1551" s="50">
        <f t="shared" si="1014"/>
        <v>551278.18509819382</v>
      </c>
      <c r="AD1551" s="50">
        <f t="shared" si="1002"/>
        <v>4182414.9989900906</v>
      </c>
      <c r="AE1551" s="51">
        <f t="shared" si="1003"/>
        <v>10</v>
      </c>
      <c r="AF1551" s="51" t="str">
        <f t="shared" si="1004"/>
        <v>S</v>
      </c>
      <c r="AG1551" s="40">
        <f t="shared" si="1005"/>
        <v>-122</v>
      </c>
      <c r="AH1551" s="41">
        <f t="shared" si="1006"/>
        <v>-25</v>
      </c>
      <c r="AI1551" s="42">
        <f t="shared" si="1007"/>
        <v>-3.4540000000000002</v>
      </c>
      <c r="AJ1551" s="40">
        <f t="shared" si="1008"/>
        <v>37</v>
      </c>
      <c r="AK1551" s="41">
        <f t="shared" si="1009"/>
        <v>47</v>
      </c>
      <c r="AL1551" s="42">
        <f t="shared" si="1010"/>
        <v>15.558</v>
      </c>
      <c r="AM1551" s="43" t="str">
        <f t="shared" si="1011"/>
        <v>-37º -47' -15,558" S</v>
      </c>
      <c r="AN1551" s="43" t="str">
        <f t="shared" si="1012"/>
        <v>122º 25' 3,454" W</v>
      </c>
      <c r="AO1551" s="43" t="str">
        <f t="shared" si="1013"/>
        <v>10 S 551278 4182415</v>
      </c>
    </row>
    <row r="1552" spans="5:41" x14ac:dyDescent="0.25">
      <c r="E1552" s="53">
        <v>37.779477</v>
      </c>
      <c r="F1552" s="53">
        <v>-122.41042899999999</v>
      </c>
      <c r="G1552" s="52">
        <f t="shared" si="981"/>
        <v>-2.1364650248287496</v>
      </c>
      <c r="H1552" s="52">
        <f t="shared" si="982"/>
        <v>0.6593762633314697</v>
      </c>
      <c r="I1552" s="52">
        <f t="shared" si="983"/>
        <v>10</v>
      </c>
      <c r="J1552" s="52">
        <f t="shared" si="984"/>
        <v>-123</v>
      </c>
      <c r="K1552" s="52">
        <f t="shared" si="985"/>
        <v>1.0289955124275885E-2</v>
      </c>
      <c r="L1552" s="52">
        <f t="shared" si="986"/>
        <v>8.132774626926971E-3</v>
      </c>
      <c r="M1552" s="52">
        <f t="shared" si="987"/>
        <v>8.1329539400990004E-3</v>
      </c>
      <c r="N1552" s="52">
        <f t="shared" si="988"/>
        <v>2.5635064475060254E-5</v>
      </c>
      <c r="O1552" s="52">
        <f t="shared" si="999"/>
        <v>6383610.056183774</v>
      </c>
      <c r="P1552" s="52">
        <f t="shared" si="1000"/>
        <v>1.3923869334312356E-7</v>
      </c>
      <c r="Q1552" s="52">
        <f t="shared" si="989"/>
        <v>0.96840475418756766</v>
      </c>
      <c r="R1552" s="52">
        <f t="shared" si="990"/>
        <v>0.60495455961800515</v>
      </c>
      <c r="S1552" s="52">
        <f t="shared" si="991"/>
        <v>1.1435786404252535</v>
      </c>
      <c r="T1552" s="52">
        <f t="shared" si="992"/>
        <v>1.0089226202234414</v>
      </c>
      <c r="U1552" s="52">
        <f t="shared" si="993"/>
        <v>1.807507761830035</v>
      </c>
      <c r="V1552" s="52">
        <f t="shared" si="1015"/>
        <v>5.0546225567071803E-3</v>
      </c>
      <c r="W1552" s="52">
        <f t="shared" si="994"/>
        <v>4.2582015317955055E-5</v>
      </c>
      <c r="X1552" s="52">
        <f t="shared" si="995"/>
        <v>1.6740578955036711E-7</v>
      </c>
      <c r="Y1552" s="52">
        <f t="shared" si="1001"/>
        <v>4181347.9812413622</v>
      </c>
      <c r="Z1552" s="38" t="str">
        <f t="shared" si="996"/>
        <v>S</v>
      </c>
      <c r="AA1552" s="38" t="str">
        <f t="shared" si="997"/>
        <v>S</v>
      </c>
      <c r="AB1552" s="38" t="str">
        <f t="shared" si="998"/>
        <v>U</v>
      </c>
      <c r="AC1552" s="50">
        <f t="shared" si="1014"/>
        <v>551917.60896814195</v>
      </c>
      <c r="AD1552" s="50">
        <f t="shared" si="1002"/>
        <v>4181511.6255195215</v>
      </c>
      <c r="AE1552" s="51">
        <f t="shared" si="1003"/>
        <v>10</v>
      </c>
      <c r="AF1552" s="51" t="str">
        <f t="shared" si="1004"/>
        <v>S</v>
      </c>
      <c r="AG1552" s="40">
        <f t="shared" si="1005"/>
        <v>-122</v>
      </c>
      <c r="AH1552" s="41">
        <f t="shared" si="1006"/>
        <v>-24</v>
      </c>
      <c r="AI1552" s="42">
        <f t="shared" si="1007"/>
        <v>-37.543999999999997</v>
      </c>
      <c r="AJ1552" s="40">
        <f t="shared" si="1008"/>
        <v>37</v>
      </c>
      <c r="AK1552" s="41">
        <f t="shared" si="1009"/>
        <v>46</v>
      </c>
      <c r="AL1552" s="42">
        <f t="shared" si="1010"/>
        <v>46.116999999999997</v>
      </c>
      <c r="AM1552" s="43" t="str">
        <f t="shared" si="1011"/>
        <v>-37º -46' -46,117" S</v>
      </c>
      <c r="AN1552" s="43" t="str">
        <f t="shared" si="1012"/>
        <v>122º 24' 37,544" W</v>
      </c>
      <c r="AO1552" s="43" t="str">
        <f t="shared" si="1013"/>
        <v>10 S 551918 4181512</v>
      </c>
    </row>
    <row r="1553" spans="5:41" x14ac:dyDescent="0.25">
      <c r="E1553" s="53">
        <v>37.768307</v>
      </c>
      <c r="F1553" s="53">
        <v>-122.40624</v>
      </c>
      <c r="G1553" s="52">
        <f t="shared" si="981"/>
        <v>-2.1363919129863835</v>
      </c>
      <c r="H1553" s="52">
        <f t="shared" si="982"/>
        <v>0.65918131005402203</v>
      </c>
      <c r="I1553" s="52">
        <f t="shared" si="983"/>
        <v>10</v>
      </c>
      <c r="J1553" s="52">
        <f t="shared" si="984"/>
        <v>-123</v>
      </c>
      <c r="K1553" s="52">
        <f t="shared" si="985"/>
        <v>1.036306696664191E-2</v>
      </c>
      <c r="L1553" s="52">
        <f t="shared" si="986"/>
        <v>8.1917947967696872E-3</v>
      </c>
      <c r="M1553" s="52">
        <f t="shared" si="987"/>
        <v>8.1919780423151973E-3</v>
      </c>
      <c r="N1553" s="52">
        <f t="shared" si="988"/>
        <v>2.5998037997077006E-5</v>
      </c>
      <c r="O1553" s="52">
        <f t="shared" si="999"/>
        <v>6383606.0122460462</v>
      </c>
      <c r="P1553" s="52">
        <f t="shared" si="1000"/>
        <v>1.4130974031683998E-7</v>
      </c>
      <c r="Q1553" s="52">
        <f t="shared" si="989"/>
        <v>0.9683074442370726</v>
      </c>
      <c r="R1553" s="52">
        <f t="shared" si="990"/>
        <v>0.60507657202874621</v>
      </c>
      <c r="S1553" s="52">
        <f t="shared" si="991"/>
        <v>1.1433350321725584</v>
      </c>
      <c r="T1553" s="52">
        <f t="shared" si="992"/>
        <v>1.0087704171366054</v>
      </c>
      <c r="U1553" s="52">
        <f t="shared" si="993"/>
        <v>1.8073175730366557</v>
      </c>
      <c r="V1553" s="52">
        <f t="shared" si="1015"/>
        <v>5.0546225567071803E-3</v>
      </c>
      <c r="W1553" s="52">
        <f t="shared" si="994"/>
        <v>4.2582015317955055E-5</v>
      </c>
      <c r="X1553" s="52">
        <f t="shared" si="995"/>
        <v>1.6740578955036711E-7</v>
      </c>
      <c r="Y1553" s="52">
        <f t="shared" si="1001"/>
        <v>4180108.6942554391</v>
      </c>
      <c r="Z1553" s="38" t="str">
        <f t="shared" si="996"/>
        <v>S</v>
      </c>
      <c r="AA1553" s="38" t="str">
        <f t="shared" si="997"/>
        <v>S</v>
      </c>
      <c r="AB1553" s="38" t="str">
        <f t="shared" si="998"/>
        <v>U</v>
      </c>
      <c r="AC1553" s="50">
        <f t="shared" si="1014"/>
        <v>552294.362746345</v>
      </c>
      <c r="AD1553" s="50">
        <f t="shared" si="1002"/>
        <v>4180274.655510556</v>
      </c>
      <c r="AE1553" s="51">
        <f t="shared" si="1003"/>
        <v>10</v>
      </c>
      <c r="AF1553" s="51" t="str">
        <f t="shared" si="1004"/>
        <v>S</v>
      </c>
      <c r="AG1553" s="40">
        <f t="shared" si="1005"/>
        <v>-122</v>
      </c>
      <c r="AH1553" s="41">
        <f t="shared" si="1006"/>
        <v>-24</v>
      </c>
      <c r="AI1553" s="42">
        <f t="shared" si="1007"/>
        <v>-22.463999999999999</v>
      </c>
      <c r="AJ1553" s="40">
        <f t="shared" si="1008"/>
        <v>37</v>
      </c>
      <c r="AK1553" s="41">
        <f t="shared" si="1009"/>
        <v>46</v>
      </c>
      <c r="AL1553" s="42">
        <f t="shared" si="1010"/>
        <v>5.9050000000000002</v>
      </c>
      <c r="AM1553" s="43" t="str">
        <f t="shared" si="1011"/>
        <v>-37º -46' -5,905" S</v>
      </c>
      <c r="AN1553" s="43" t="str">
        <f t="shared" si="1012"/>
        <v>122º 24' 22,464" W</v>
      </c>
      <c r="AO1553" s="43" t="str">
        <f t="shared" si="1013"/>
        <v>10 S 552294 4180275</v>
      </c>
    </row>
    <row r="1554" spans="5:41" x14ac:dyDescent="0.25">
      <c r="E1554" s="53">
        <v>37.795298000000003</v>
      </c>
      <c r="F1554" s="53">
        <v>-122.43247700000001</v>
      </c>
      <c r="G1554" s="52">
        <f t="shared" si="981"/>
        <v>-2.1368498350222298</v>
      </c>
      <c r="H1554" s="52">
        <f t="shared" si="982"/>
        <v>0.65965239187242786</v>
      </c>
      <c r="I1554" s="52">
        <f t="shared" si="983"/>
        <v>10</v>
      </c>
      <c r="J1554" s="52">
        <f t="shared" si="984"/>
        <v>-123</v>
      </c>
      <c r="K1554" s="52">
        <f t="shared" si="985"/>
        <v>9.9051449307956396E-3</v>
      </c>
      <c r="L1554" s="52">
        <f t="shared" si="986"/>
        <v>7.8269701145238166E-3</v>
      </c>
      <c r="M1554" s="52">
        <f t="shared" si="987"/>
        <v>7.8271299509408698E-3</v>
      </c>
      <c r="N1554" s="52">
        <f t="shared" si="988"/>
        <v>2.3756914596440026E-5</v>
      </c>
      <c r="O1554" s="52">
        <f t="shared" si="999"/>
        <v>6383615.7846570052</v>
      </c>
      <c r="P1554" s="52">
        <f t="shared" si="1000"/>
        <v>1.2890876452255617E-7</v>
      </c>
      <c r="Q1554" s="52">
        <f t="shared" si="989"/>
        <v>0.96854233042163307</v>
      </c>
      <c r="R1554" s="52">
        <f t="shared" si="990"/>
        <v>0.60478149168794137</v>
      </c>
      <c r="S1554" s="52">
        <f t="shared" si="991"/>
        <v>1.1439235570832444</v>
      </c>
      <c r="T1554" s="52">
        <f t="shared" si="992"/>
        <v>1.0091380407344186</v>
      </c>
      <c r="U1554" s="52">
        <f t="shared" si="993"/>
        <v>1.8077768471072089</v>
      </c>
      <c r="V1554" s="52">
        <f t="shared" si="1015"/>
        <v>5.0546225567071803E-3</v>
      </c>
      <c r="W1554" s="52">
        <f t="shared" si="994"/>
        <v>4.2582015317955055E-5</v>
      </c>
      <c r="X1554" s="52">
        <f t="shared" si="995"/>
        <v>1.6740578955036711E-7</v>
      </c>
      <c r="Y1554" s="52">
        <f t="shared" si="1001"/>
        <v>4183103.2905007056</v>
      </c>
      <c r="Z1554" s="38" t="str">
        <f t="shared" si="996"/>
        <v>S</v>
      </c>
      <c r="AA1554" s="38" t="str">
        <f t="shared" si="997"/>
        <v>S</v>
      </c>
      <c r="AB1554" s="38" t="str">
        <f t="shared" si="998"/>
        <v>U</v>
      </c>
      <c r="AC1554" s="50">
        <f t="shared" si="1014"/>
        <v>549965.39245038002</v>
      </c>
      <c r="AD1554" s="50">
        <f t="shared" si="1002"/>
        <v>4183254.9455352677</v>
      </c>
      <c r="AE1554" s="51">
        <f t="shared" si="1003"/>
        <v>10</v>
      </c>
      <c r="AF1554" s="51" t="str">
        <f t="shared" si="1004"/>
        <v>S</v>
      </c>
      <c r="AG1554" s="40">
        <f t="shared" si="1005"/>
        <v>-122</v>
      </c>
      <c r="AH1554" s="41">
        <f t="shared" si="1006"/>
        <v>-25</v>
      </c>
      <c r="AI1554" s="42">
        <f t="shared" si="1007"/>
        <v>-56.917000000000002</v>
      </c>
      <c r="AJ1554" s="40">
        <f t="shared" si="1008"/>
        <v>37</v>
      </c>
      <c r="AK1554" s="41">
        <f t="shared" si="1009"/>
        <v>47</v>
      </c>
      <c r="AL1554" s="42">
        <f t="shared" si="1010"/>
        <v>43.073</v>
      </c>
      <c r="AM1554" s="43" t="str">
        <f t="shared" si="1011"/>
        <v>-37º -47' -43,073" S</v>
      </c>
      <c r="AN1554" s="43" t="str">
        <f t="shared" si="1012"/>
        <v>122º 25' 56,917" W</v>
      </c>
      <c r="AO1554" s="43" t="str">
        <f t="shared" si="1013"/>
        <v>10 S 549965 4183255</v>
      </c>
    </row>
    <row r="1555" spans="5:41" x14ac:dyDescent="0.25">
      <c r="E1555" s="53">
        <v>37.768481999999999</v>
      </c>
      <c r="F1555" s="53">
        <v>-122.407357</v>
      </c>
      <c r="G1555" s="52">
        <f t="shared" si="981"/>
        <v>-2.1364114083141286</v>
      </c>
      <c r="H1555" s="52">
        <f t="shared" si="982"/>
        <v>0.65918436438021299</v>
      </c>
      <c r="I1555" s="52">
        <f t="shared" si="983"/>
        <v>10</v>
      </c>
      <c r="J1555" s="52">
        <f t="shared" si="984"/>
        <v>-123</v>
      </c>
      <c r="K1555" s="52">
        <f t="shared" si="985"/>
        <v>1.0343571638896876E-2</v>
      </c>
      <c r="L1555" s="52">
        <f t="shared" si="986"/>
        <v>8.1763653354491785E-3</v>
      </c>
      <c r="M1555" s="52">
        <f t="shared" si="987"/>
        <v>8.1765475474726255E-3</v>
      </c>
      <c r="N1555" s="52">
        <f t="shared" si="988"/>
        <v>2.5900351759977625E-5</v>
      </c>
      <c r="O1555" s="52">
        <f t="shared" si="999"/>
        <v>6383606.0755990846</v>
      </c>
      <c r="P1555" s="52">
        <f t="shared" si="1000"/>
        <v>1.4077723040104009E-7</v>
      </c>
      <c r="Q1555" s="52">
        <f t="shared" si="989"/>
        <v>0.96830896992380067</v>
      </c>
      <c r="R1555" s="52">
        <f t="shared" si="990"/>
        <v>0.60507466159886614</v>
      </c>
      <c r="S1555" s="52">
        <f t="shared" si="991"/>
        <v>1.1433388493421133</v>
      </c>
      <c r="T1555" s="52">
        <f t="shared" si="992"/>
        <v>1.0087728024063016</v>
      </c>
      <c r="U1555" s="52">
        <f t="shared" si="993"/>
        <v>1.807320554047293</v>
      </c>
      <c r="V1555" s="52">
        <f t="shared" si="1015"/>
        <v>5.0546225567071803E-3</v>
      </c>
      <c r="W1555" s="52">
        <f t="shared" si="994"/>
        <v>4.2582015317955055E-5</v>
      </c>
      <c r="X1555" s="52">
        <f t="shared" si="995"/>
        <v>1.6740578955036711E-7</v>
      </c>
      <c r="Y1555" s="52">
        <f t="shared" si="1001"/>
        <v>4180128.1101032174</v>
      </c>
      <c r="Z1555" s="38" t="str">
        <f t="shared" si="996"/>
        <v>S</v>
      </c>
      <c r="AA1555" s="38" t="str">
        <f t="shared" si="997"/>
        <v>S</v>
      </c>
      <c r="AB1555" s="38" t="str">
        <f t="shared" si="998"/>
        <v>U</v>
      </c>
      <c r="AC1555" s="50">
        <f t="shared" si="1014"/>
        <v>552195.86105080054</v>
      </c>
      <c r="AD1555" s="50">
        <f t="shared" si="1002"/>
        <v>4180293.4477693485</v>
      </c>
      <c r="AE1555" s="51">
        <f t="shared" si="1003"/>
        <v>10</v>
      </c>
      <c r="AF1555" s="51" t="str">
        <f t="shared" si="1004"/>
        <v>S</v>
      </c>
      <c r="AG1555" s="40">
        <f t="shared" si="1005"/>
        <v>-122</v>
      </c>
      <c r="AH1555" s="41">
        <f t="shared" si="1006"/>
        <v>-24</v>
      </c>
      <c r="AI1555" s="42">
        <f t="shared" si="1007"/>
        <v>-26.484999999999999</v>
      </c>
      <c r="AJ1555" s="40">
        <f t="shared" si="1008"/>
        <v>37</v>
      </c>
      <c r="AK1555" s="41">
        <f t="shared" si="1009"/>
        <v>46</v>
      </c>
      <c r="AL1555" s="42">
        <f t="shared" si="1010"/>
        <v>6.5350000000000001</v>
      </c>
      <c r="AM1555" s="43" t="str">
        <f t="shared" si="1011"/>
        <v>-37º -46' -6,535" S</v>
      </c>
      <c r="AN1555" s="43" t="str">
        <f t="shared" si="1012"/>
        <v>122º 24' 26,485" W</v>
      </c>
      <c r="AO1555" s="43" t="str">
        <f t="shared" si="1013"/>
        <v>10 S 552196 4180293</v>
      </c>
    </row>
    <row r="1556" spans="5:41" x14ac:dyDescent="0.25">
      <c r="E1556" s="53">
        <v>37.765267999999999</v>
      </c>
      <c r="F1556" s="53">
        <v>-122.40196400000001</v>
      </c>
      <c r="G1556" s="52">
        <f t="shared" si="981"/>
        <v>-2.1363172827075685</v>
      </c>
      <c r="H1556" s="52">
        <f t="shared" si="982"/>
        <v>0.65912826949805392</v>
      </c>
      <c r="I1556" s="52">
        <f t="shared" si="983"/>
        <v>10</v>
      </c>
      <c r="J1556" s="52">
        <f t="shared" si="984"/>
        <v>-123</v>
      </c>
      <c r="K1556" s="52">
        <f t="shared" si="985"/>
        <v>1.0437697245456956E-2</v>
      </c>
      <c r="L1556" s="52">
        <f t="shared" si="986"/>
        <v>8.2511254463023577E-3</v>
      </c>
      <c r="M1556" s="52">
        <f t="shared" si="987"/>
        <v>8.2513127024377731E-3</v>
      </c>
      <c r="N1556" s="52">
        <f t="shared" si="988"/>
        <v>2.6373126994383433E-5</v>
      </c>
      <c r="O1556" s="52">
        <f t="shared" si="999"/>
        <v>6383604.912091515</v>
      </c>
      <c r="P1556" s="52">
        <f t="shared" si="1000"/>
        <v>1.4337595522569544E-7</v>
      </c>
      <c r="Q1556" s="52">
        <f t="shared" si="989"/>
        <v>0.96828094383529584</v>
      </c>
      <c r="R1556" s="52">
        <f t="shared" si="990"/>
        <v>0.60510974224861602</v>
      </c>
      <c r="S1556" s="52">
        <f t="shared" si="991"/>
        <v>1.1432687414157019</v>
      </c>
      <c r="T1556" s="52">
        <f t="shared" si="992"/>
        <v>1.0087289916239304</v>
      </c>
      <c r="U1556" s="52">
        <f t="shared" si="993"/>
        <v>1.8072657989075696</v>
      </c>
      <c r="V1556" s="52">
        <f t="shared" si="1015"/>
        <v>5.0546225567071803E-3</v>
      </c>
      <c r="W1556" s="52">
        <f t="shared" si="994"/>
        <v>4.2582015317955055E-5</v>
      </c>
      <c r="X1556" s="52">
        <f t="shared" si="995"/>
        <v>1.6740578955036711E-7</v>
      </c>
      <c r="Y1556" s="52">
        <f t="shared" si="1001"/>
        <v>4179771.5242824834</v>
      </c>
      <c r="Z1556" s="38" t="str">
        <f t="shared" si="996"/>
        <v>S</v>
      </c>
      <c r="AA1556" s="38" t="str">
        <f t="shared" si="997"/>
        <v>S</v>
      </c>
      <c r="AB1556" s="38" t="str">
        <f t="shared" si="998"/>
        <v>U</v>
      </c>
      <c r="AC1556" s="50">
        <f t="shared" si="1014"/>
        <v>552673.12281583785</v>
      </c>
      <c r="AD1556" s="50">
        <f t="shared" si="1002"/>
        <v>4179939.8799296501</v>
      </c>
      <c r="AE1556" s="51">
        <f t="shared" si="1003"/>
        <v>10</v>
      </c>
      <c r="AF1556" s="51" t="str">
        <f t="shared" si="1004"/>
        <v>S</v>
      </c>
      <c r="AG1556" s="40">
        <f t="shared" si="1005"/>
        <v>-122</v>
      </c>
      <c r="AH1556" s="41">
        <f t="shared" si="1006"/>
        <v>-24</v>
      </c>
      <c r="AI1556" s="42">
        <f t="shared" si="1007"/>
        <v>-7.07</v>
      </c>
      <c r="AJ1556" s="40">
        <f t="shared" si="1008"/>
        <v>37</v>
      </c>
      <c r="AK1556" s="41">
        <f t="shared" si="1009"/>
        <v>45</v>
      </c>
      <c r="AL1556" s="42">
        <f t="shared" si="1010"/>
        <v>54.965000000000003</v>
      </c>
      <c r="AM1556" s="43" t="str">
        <f t="shared" si="1011"/>
        <v>-37º -45' -54,965" S</v>
      </c>
      <c r="AN1556" s="43" t="str">
        <f t="shared" si="1012"/>
        <v>122º 24' 7,07" W</v>
      </c>
      <c r="AO1556" s="43" t="str">
        <f t="shared" si="1013"/>
        <v>10 S 552673 4179940</v>
      </c>
    </row>
    <row r="1557" spans="5:41" x14ac:dyDescent="0.25">
      <c r="E1557" s="53">
        <v>37.766373000000002</v>
      </c>
      <c r="F1557" s="53">
        <v>-122.40629300000001</v>
      </c>
      <c r="G1557" s="52">
        <f t="shared" si="981"/>
        <v>-2.1363928380108876</v>
      </c>
      <c r="H1557" s="52">
        <f t="shared" si="982"/>
        <v>0.65914755538628844</v>
      </c>
      <c r="I1557" s="52">
        <f t="shared" si="983"/>
        <v>10</v>
      </c>
      <c r="J1557" s="52">
        <f t="shared" si="984"/>
        <v>-123</v>
      </c>
      <c r="K1557" s="52">
        <f t="shared" si="985"/>
        <v>1.0362141942137804E-2</v>
      </c>
      <c r="L1557" s="52">
        <f t="shared" si="986"/>
        <v>8.191277825280275E-3</v>
      </c>
      <c r="M1557" s="52">
        <f t="shared" si="987"/>
        <v>8.1914610361338933E-3</v>
      </c>
      <c r="N1557" s="52">
        <f t="shared" si="988"/>
        <v>2.5992944195474266E-5</v>
      </c>
      <c r="O1557" s="52">
        <f t="shared" si="999"/>
        <v>6383605.3121112492</v>
      </c>
      <c r="P1557" s="52">
        <f t="shared" si="1000"/>
        <v>1.4129929472885042E-7</v>
      </c>
      <c r="Q1557" s="52">
        <f t="shared" si="989"/>
        <v>0.96829058081299157</v>
      </c>
      <c r="R1557" s="52">
        <f t="shared" si="990"/>
        <v>0.60509768260297547</v>
      </c>
      <c r="S1557" s="52">
        <f t="shared" si="991"/>
        <v>1.1432928457927842</v>
      </c>
      <c r="T1557" s="52">
        <f t="shared" si="992"/>
        <v>1.0087440549953322</v>
      </c>
      <c r="U1557" s="52">
        <f t="shared" si="993"/>
        <v>1.8072846257917679</v>
      </c>
      <c r="V1557" s="52">
        <f t="shared" si="1015"/>
        <v>5.0546225567071803E-3</v>
      </c>
      <c r="W1557" s="52">
        <f t="shared" si="994"/>
        <v>4.2582015317955055E-5</v>
      </c>
      <c r="X1557" s="52">
        <f t="shared" si="995"/>
        <v>1.6740578955036711E-7</v>
      </c>
      <c r="Y1557" s="52">
        <f t="shared" si="1001"/>
        <v>4179894.1214390551</v>
      </c>
      <c r="Z1557" s="38" t="str">
        <f t="shared" si="996"/>
        <v>S</v>
      </c>
      <c r="AA1557" s="38" t="str">
        <f t="shared" si="997"/>
        <v>S</v>
      </c>
      <c r="AB1557" s="38" t="str">
        <f t="shared" si="998"/>
        <v>U</v>
      </c>
      <c r="AC1557" s="50">
        <f t="shared" si="1014"/>
        <v>552291.05664711306</v>
      </c>
      <c r="AD1557" s="50">
        <f t="shared" si="1002"/>
        <v>4180060.0501591442</v>
      </c>
      <c r="AE1557" s="51">
        <f t="shared" si="1003"/>
        <v>10</v>
      </c>
      <c r="AF1557" s="51" t="str">
        <f t="shared" si="1004"/>
        <v>S</v>
      </c>
      <c r="AG1557" s="40">
        <f t="shared" si="1005"/>
        <v>-122</v>
      </c>
      <c r="AH1557" s="41">
        <f t="shared" si="1006"/>
        <v>-24</v>
      </c>
      <c r="AI1557" s="42">
        <f t="shared" si="1007"/>
        <v>-22.655000000000001</v>
      </c>
      <c r="AJ1557" s="40">
        <f t="shared" si="1008"/>
        <v>37</v>
      </c>
      <c r="AK1557" s="41">
        <f t="shared" si="1009"/>
        <v>45</v>
      </c>
      <c r="AL1557" s="42">
        <f t="shared" si="1010"/>
        <v>58.942999999999998</v>
      </c>
      <c r="AM1557" s="43" t="str">
        <f t="shared" si="1011"/>
        <v>-37º -45' -58,943" S</v>
      </c>
      <c r="AN1557" s="43" t="str">
        <f t="shared" si="1012"/>
        <v>122º 24' 22,655" W</v>
      </c>
      <c r="AO1557" s="43" t="str">
        <f t="shared" si="1013"/>
        <v>10 S 552291 4180060</v>
      </c>
    </row>
    <row r="1558" spans="5:41" x14ac:dyDescent="0.25">
      <c r="E1558" s="53">
        <v>37.768456999999998</v>
      </c>
      <c r="F1558" s="53">
        <v>-122.408912</v>
      </c>
      <c r="G1558" s="52">
        <f t="shared" si="981"/>
        <v>-2.1364385481839969</v>
      </c>
      <c r="H1558" s="52">
        <f t="shared" si="982"/>
        <v>0.65918392804789994</v>
      </c>
      <c r="I1558" s="52">
        <f t="shared" si="983"/>
        <v>10</v>
      </c>
      <c r="J1558" s="52">
        <f t="shared" si="984"/>
        <v>-123</v>
      </c>
      <c r="K1558" s="52">
        <f t="shared" si="985"/>
        <v>1.0316431769028522E-2</v>
      </c>
      <c r="L1558" s="52">
        <f t="shared" si="986"/>
        <v>8.1549153856958056E-3</v>
      </c>
      <c r="M1558" s="52">
        <f t="shared" si="987"/>
        <v>8.1550961673902463E-3</v>
      </c>
      <c r="N1558" s="52">
        <f t="shared" si="988"/>
        <v>2.5764604241196309E-5</v>
      </c>
      <c r="O1558" s="52">
        <f t="shared" si="999"/>
        <v>6383606.0665486455</v>
      </c>
      <c r="P1558" s="52">
        <f t="shared" si="1000"/>
        <v>1.4003962876464073E-7</v>
      </c>
      <c r="Q1558" s="52">
        <f t="shared" si="989"/>
        <v>0.96830875197076594</v>
      </c>
      <c r="R1558" s="52">
        <f t="shared" si="990"/>
        <v>0.60507493451963168</v>
      </c>
      <c r="S1558" s="52">
        <f t="shared" si="991"/>
        <v>1.143338304033283</v>
      </c>
      <c r="T1558" s="52">
        <f t="shared" si="992"/>
        <v>1.0087724616548701</v>
      </c>
      <c r="U1558" s="52">
        <f t="shared" si="993"/>
        <v>1.8073201281912217</v>
      </c>
      <c r="V1558" s="52">
        <f t="shared" si="1015"/>
        <v>5.0546225567071803E-3</v>
      </c>
      <c r="W1558" s="52">
        <f t="shared" si="994"/>
        <v>4.2582015317955055E-5</v>
      </c>
      <c r="X1558" s="52">
        <f t="shared" si="995"/>
        <v>1.6740578955036711E-7</v>
      </c>
      <c r="Y1558" s="52">
        <f t="shared" si="1001"/>
        <v>4180125.3364106412</v>
      </c>
      <c r="Z1558" s="38" t="str">
        <f t="shared" si="996"/>
        <v>S</v>
      </c>
      <c r="AA1558" s="38" t="str">
        <f t="shared" si="997"/>
        <v>S</v>
      </c>
      <c r="AB1558" s="38" t="str">
        <f t="shared" si="998"/>
        <v>U</v>
      </c>
      <c r="AC1558" s="50">
        <f t="shared" si="1014"/>
        <v>552058.92379754398</v>
      </c>
      <c r="AD1558" s="50">
        <f t="shared" si="1002"/>
        <v>4180289.80751761</v>
      </c>
      <c r="AE1558" s="51">
        <f t="shared" si="1003"/>
        <v>10</v>
      </c>
      <c r="AF1558" s="51" t="str">
        <f t="shared" si="1004"/>
        <v>S</v>
      </c>
      <c r="AG1558" s="40">
        <f t="shared" si="1005"/>
        <v>-122</v>
      </c>
      <c r="AH1558" s="41">
        <f t="shared" si="1006"/>
        <v>-24</v>
      </c>
      <c r="AI1558" s="42">
        <f t="shared" si="1007"/>
        <v>-32.082999999999998</v>
      </c>
      <c r="AJ1558" s="40">
        <f t="shared" si="1008"/>
        <v>37</v>
      </c>
      <c r="AK1558" s="41">
        <f t="shared" si="1009"/>
        <v>46</v>
      </c>
      <c r="AL1558" s="42">
        <f t="shared" si="1010"/>
        <v>6.4450000000000003</v>
      </c>
      <c r="AM1558" s="43" t="str">
        <f t="shared" si="1011"/>
        <v>-37º -46' -6,445" S</v>
      </c>
      <c r="AN1558" s="43" t="str">
        <f t="shared" si="1012"/>
        <v>122º 24' 32,083" W</v>
      </c>
      <c r="AO1558" s="43" t="str">
        <f t="shared" si="1013"/>
        <v>10 S 552059 4180290</v>
      </c>
    </row>
    <row r="1559" spans="5:41" x14ac:dyDescent="0.25">
      <c r="E1559" s="53">
        <v>37.764324000000002</v>
      </c>
      <c r="F1559" s="53">
        <v>-122.400096</v>
      </c>
      <c r="G1559" s="52">
        <f t="shared" si="981"/>
        <v>-2.1362846799571411</v>
      </c>
      <c r="H1559" s="52">
        <f t="shared" si="982"/>
        <v>0.65911179358991501</v>
      </c>
      <c r="I1559" s="52">
        <f t="shared" si="983"/>
        <v>10</v>
      </c>
      <c r="J1559" s="52">
        <f t="shared" si="984"/>
        <v>-123</v>
      </c>
      <c r="K1559" s="52">
        <f t="shared" si="985"/>
        <v>1.0470299995884336E-2</v>
      </c>
      <c r="L1559" s="52">
        <f t="shared" si="986"/>
        <v>8.2770030185195034E-3</v>
      </c>
      <c r="M1559" s="52">
        <f t="shared" si="987"/>
        <v>8.2771920420795075E-3</v>
      </c>
      <c r="N1559" s="52">
        <f t="shared" si="988"/>
        <v>2.6537918773716918E-5</v>
      </c>
      <c r="O1559" s="52">
        <f t="shared" si="999"/>
        <v>6383604.5703584142</v>
      </c>
      <c r="P1559" s="52">
        <f t="shared" si="1000"/>
        <v>1.4428041469611638E-7</v>
      </c>
      <c r="Q1559" s="52">
        <f t="shared" si="989"/>
        <v>0.96827270983729374</v>
      </c>
      <c r="R1559" s="52">
        <f t="shared" si="990"/>
        <v>0.60512004364679262</v>
      </c>
      <c r="S1559" s="52">
        <f t="shared" si="991"/>
        <v>1.1432481485085619</v>
      </c>
      <c r="T1559" s="52">
        <f t="shared" si="992"/>
        <v>1.0087161222931196</v>
      </c>
      <c r="U1559" s="52">
        <f t="shared" si="993"/>
        <v>1.8072497137890962</v>
      </c>
      <c r="V1559" s="52">
        <f t="shared" si="1015"/>
        <v>5.0546225567071803E-3</v>
      </c>
      <c r="W1559" s="52">
        <f t="shared" si="994"/>
        <v>4.2582015317955055E-5</v>
      </c>
      <c r="X1559" s="52">
        <f t="shared" si="995"/>
        <v>1.6740578955036711E-7</v>
      </c>
      <c r="Y1559" s="52">
        <f t="shared" si="1001"/>
        <v>4179666.7897162987</v>
      </c>
      <c r="Z1559" s="38" t="str">
        <f t="shared" si="996"/>
        <v>S</v>
      </c>
      <c r="AA1559" s="38" t="str">
        <f t="shared" si="997"/>
        <v>S</v>
      </c>
      <c r="AB1559" s="38" t="str">
        <f t="shared" si="998"/>
        <v>U</v>
      </c>
      <c r="AC1559" s="50">
        <f t="shared" si="1014"/>
        <v>552838.3234907313</v>
      </c>
      <c r="AD1559" s="50">
        <f t="shared" si="1002"/>
        <v>4179836.1973203127</v>
      </c>
      <c r="AE1559" s="51">
        <f t="shared" si="1003"/>
        <v>10</v>
      </c>
      <c r="AF1559" s="51" t="str">
        <f t="shared" si="1004"/>
        <v>S</v>
      </c>
      <c r="AG1559" s="40">
        <f t="shared" si="1005"/>
        <v>-122</v>
      </c>
      <c r="AH1559" s="41">
        <f t="shared" si="1006"/>
        <v>-24</v>
      </c>
      <c r="AI1559" s="42">
        <f t="shared" si="1007"/>
        <v>-0.34599999999999997</v>
      </c>
      <c r="AJ1559" s="40">
        <f t="shared" si="1008"/>
        <v>37</v>
      </c>
      <c r="AK1559" s="41">
        <f t="shared" si="1009"/>
        <v>45</v>
      </c>
      <c r="AL1559" s="42">
        <f t="shared" si="1010"/>
        <v>51.566000000000003</v>
      </c>
      <c r="AM1559" s="43" t="str">
        <f t="shared" si="1011"/>
        <v>-37º -45' -51,566" S</v>
      </c>
      <c r="AN1559" s="43" t="str">
        <f t="shared" si="1012"/>
        <v>122º 24' 0,346" W</v>
      </c>
      <c r="AO1559" s="43" t="str">
        <f t="shared" si="1013"/>
        <v>10 S 552838 4179836</v>
      </c>
    </row>
    <row r="1560" spans="5:41" x14ac:dyDescent="0.25">
      <c r="E1560" s="53">
        <v>37.719715000000001</v>
      </c>
      <c r="F1560" s="53">
        <v>-122.400053</v>
      </c>
      <c r="G1560" s="52">
        <f t="shared" si="981"/>
        <v>-2.1362839294655629</v>
      </c>
      <c r="H1560" s="52">
        <f t="shared" si="982"/>
        <v>0.65833321966389291</v>
      </c>
      <c r="I1560" s="52">
        <f t="shared" si="983"/>
        <v>10</v>
      </c>
      <c r="J1560" s="52">
        <f t="shared" si="984"/>
        <v>-123</v>
      </c>
      <c r="K1560" s="52">
        <f t="shared" si="985"/>
        <v>1.0471050487462552E-2</v>
      </c>
      <c r="L1560" s="52">
        <f t="shared" si="986"/>
        <v>8.2825863811125597E-3</v>
      </c>
      <c r="M1560" s="52">
        <f t="shared" si="987"/>
        <v>8.2827757874661973E-3</v>
      </c>
      <c r="N1560" s="52">
        <f t="shared" si="988"/>
        <v>2.653102584304623E-5</v>
      </c>
      <c r="O1560" s="52">
        <f t="shared" si="999"/>
        <v>6383588.4250419186</v>
      </c>
      <c r="P1560" s="52">
        <f t="shared" si="1000"/>
        <v>1.4464938642491814E-7</v>
      </c>
      <c r="Q1560" s="52">
        <f t="shared" si="989"/>
        <v>0.96788241124540231</v>
      </c>
      <c r="R1560" s="52">
        <f t="shared" si="990"/>
        <v>0.60560563976958437</v>
      </c>
      <c r="S1560" s="52">
        <f t="shared" si="991"/>
        <v>1.142274425286594</v>
      </c>
      <c r="T1560" s="52">
        <f t="shared" si="992"/>
        <v>1.0081072289073416</v>
      </c>
      <c r="U1560" s="52">
        <f t="shared" si="993"/>
        <v>1.8064882012940349</v>
      </c>
      <c r="V1560" s="52">
        <f t="shared" si="1015"/>
        <v>5.0546225567071803E-3</v>
      </c>
      <c r="W1560" s="52">
        <f t="shared" si="994"/>
        <v>4.2582015317955055E-5</v>
      </c>
      <c r="X1560" s="52">
        <f t="shared" si="995"/>
        <v>1.6740578955036711E-7</v>
      </c>
      <c r="Y1560" s="52">
        <f t="shared" si="1001"/>
        <v>4174717.545901048</v>
      </c>
      <c r="Z1560" s="38" t="str">
        <f t="shared" si="996"/>
        <v>S</v>
      </c>
      <c r="AA1560" s="38" t="str">
        <f t="shared" si="997"/>
        <v>S</v>
      </c>
      <c r="AB1560" s="38" t="str">
        <f t="shared" si="998"/>
        <v>U</v>
      </c>
      <c r="AC1560" s="50">
        <f t="shared" si="1014"/>
        <v>552873.83419347578</v>
      </c>
      <c r="AD1560" s="50">
        <f t="shared" si="1002"/>
        <v>4174886.9090750222</v>
      </c>
      <c r="AE1560" s="51">
        <f t="shared" si="1003"/>
        <v>10</v>
      </c>
      <c r="AF1560" s="51" t="str">
        <f t="shared" si="1004"/>
        <v>S</v>
      </c>
      <c r="AG1560" s="40">
        <f t="shared" si="1005"/>
        <v>-122</v>
      </c>
      <c r="AH1560" s="41">
        <f t="shared" si="1006"/>
        <v>-24</v>
      </c>
      <c r="AI1560" s="42">
        <f t="shared" si="1007"/>
        <v>-0.191</v>
      </c>
      <c r="AJ1560" s="40">
        <f t="shared" si="1008"/>
        <v>37</v>
      </c>
      <c r="AK1560" s="41">
        <f t="shared" si="1009"/>
        <v>43</v>
      </c>
      <c r="AL1560" s="42">
        <f t="shared" si="1010"/>
        <v>10.974</v>
      </c>
      <c r="AM1560" s="43" t="str">
        <f t="shared" si="1011"/>
        <v>-37º -43' -10,974" S</v>
      </c>
      <c r="AN1560" s="43" t="str">
        <f t="shared" si="1012"/>
        <v>122º 24' 0,191" W</v>
      </c>
      <c r="AO1560" s="43" t="str">
        <f t="shared" si="1013"/>
        <v>10 S 552874 4174887</v>
      </c>
    </row>
    <row r="1561" spans="5:41" x14ac:dyDescent="0.25">
      <c r="E1561" s="53">
        <v>37.779789000000001</v>
      </c>
      <c r="F1561" s="53">
        <v>-122.41095799999999</v>
      </c>
      <c r="G1561" s="52">
        <f t="shared" si="981"/>
        <v>-2.1364742576204927</v>
      </c>
      <c r="H1561" s="52">
        <f t="shared" si="982"/>
        <v>0.65938170875873603</v>
      </c>
      <c r="I1561" s="52">
        <f t="shared" si="983"/>
        <v>10</v>
      </c>
      <c r="J1561" s="52">
        <f t="shared" si="984"/>
        <v>-123</v>
      </c>
      <c r="K1561" s="52">
        <f t="shared" si="985"/>
        <v>1.0280722332532743E-2</v>
      </c>
      <c r="L1561" s="52">
        <f t="shared" si="986"/>
        <v>8.125443353742377E-3</v>
      </c>
      <c r="M1561" s="52">
        <f t="shared" si="987"/>
        <v>8.1256221824139701E-3</v>
      </c>
      <c r="N1561" s="52">
        <f t="shared" si="988"/>
        <v>2.5589152990668218E-5</v>
      </c>
      <c r="O1561" s="52">
        <f t="shared" si="999"/>
        <v>6383610.169144826</v>
      </c>
      <c r="P1561" s="52">
        <f t="shared" si="1000"/>
        <v>1.3898658929353852E-7</v>
      </c>
      <c r="Q1561" s="52">
        <f t="shared" si="989"/>
        <v>0.96840747013178441</v>
      </c>
      <c r="R1561" s="52">
        <f t="shared" si="990"/>
        <v>0.60495114946075512</v>
      </c>
      <c r="S1561" s="52">
        <f t="shared" si="991"/>
        <v>1.1435854438246282</v>
      </c>
      <c r="T1561" s="52">
        <f t="shared" si="992"/>
        <v>1.00892687023366</v>
      </c>
      <c r="U1561" s="52">
        <f t="shared" si="993"/>
        <v>1.8075130717011341</v>
      </c>
      <c r="V1561" s="52">
        <f t="shared" si="1015"/>
        <v>5.0546225567071803E-3</v>
      </c>
      <c r="W1561" s="52">
        <f t="shared" si="994"/>
        <v>4.2582015317955055E-5</v>
      </c>
      <c r="X1561" s="52">
        <f t="shared" si="995"/>
        <v>1.6740578955036711E-7</v>
      </c>
      <c r="Y1561" s="52">
        <f t="shared" si="1001"/>
        <v>4181382.5969904494</v>
      </c>
      <c r="Z1561" s="38" t="str">
        <f t="shared" si="996"/>
        <v>S</v>
      </c>
      <c r="AA1561" s="38" t="str">
        <f t="shared" si="997"/>
        <v>S</v>
      </c>
      <c r="AB1561" s="38" t="str">
        <f t="shared" si="998"/>
        <v>U</v>
      </c>
      <c r="AC1561" s="50">
        <f t="shared" si="1014"/>
        <v>551870.80679740198</v>
      </c>
      <c r="AD1561" s="50">
        <f t="shared" si="1002"/>
        <v>4181545.9481904041</v>
      </c>
      <c r="AE1561" s="51">
        <f t="shared" si="1003"/>
        <v>10</v>
      </c>
      <c r="AF1561" s="51" t="str">
        <f t="shared" si="1004"/>
        <v>S</v>
      </c>
      <c r="AG1561" s="40">
        <f t="shared" si="1005"/>
        <v>-122</v>
      </c>
      <c r="AH1561" s="41">
        <f t="shared" si="1006"/>
        <v>-24</v>
      </c>
      <c r="AI1561" s="42">
        <f t="shared" si="1007"/>
        <v>-39.448999999999998</v>
      </c>
      <c r="AJ1561" s="40">
        <f t="shared" si="1008"/>
        <v>37</v>
      </c>
      <c r="AK1561" s="41">
        <f t="shared" si="1009"/>
        <v>46</v>
      </c>
      <c r="AL1561" s="42">
        <f t="shared" si="1010"/>
        <v>47.24</v>
      </c>
      <c r="AM1561" s="43" t="str">
        <f t="shared" si="1011"/>
        <v>-37º -46' -47,24" S</v>
      </c>
      <c r="AN1561" s="43" t="str">
        <f t="shared" si="1012"/>
        <v>122º 24' 39,449" W</v>
      </c>
      <c r="AO1561" s="43" t="str">
        <f t="shared" si="1013"/>
        <v>10 S 551871 4181546</v>
      </c>
    </row>
    <row r="1562" spans="5:41" x14ac:dyDescent="0.25">
      <c r="E1562" s="53">
        <v>37.656472999999998</v>
      </c>
      <c r="F1562" s="53">
        <v>-122.412611</v>
      </c>
      <c r="G1562" s="52">
        <f t="shared" si="981"/>
        <v>-2.1365031079130286</v>
      </c>
      <c r="H1562" s="52">
        <f t="shared" si="982"/>
        <v>0.6572294385383467</v>
      </c>
      <c r="I1562" s="52">
        <f t="shared" si="983"/>
        <v>10</v>
      </c>
      <c r="J1562" s="52">
        <f t="shared" si="984"/>
        <v>-123</v>
      </c>
      <c r="K1562" s="52">
        <f t="shared" si="985"/>
        <v>1.025187203999689E-2</v>
      </c>
      <c r="L1562" s="52">
        <f t="shared" si="986"/>
        <v>8.1161406220492654E-3</v>
      </c>
      <c r="M1562" s="52">
        <f t="shared" si="987"/>
        <v>8.1163188371907793E-3</v>
      </c>
      <c r="N1562" s="52">
        <f t="shared" si="988"/>
        <v>2.5417293515239692E-5</v>
      </c>
      <c r="O1562" s="52">
        <f t="shared" si="999"/>
        <v>6383565.5472997529</v>
      </c>
      <c r="P1562" s="52">
        <f t="shared" si="1000"/>
        <v>1.3913092039351899E-7</v>
      </c>
      <c r="Q1562" s="52">
        <f t="shared" si="989"/>
        <v>0.96732506477420399</v>
      </c>
      <c r="R1562" s="52">
        <f t="shared" si="990"/>
        <v>0.60629003274118043</v>
      </c>
      <c r="S1562" s="52">
        <f t="shared" si="991"/>
        <v>1.1408919709254488</v>
      </c>
      <c r="T1562" s="52">
        <f t="shared" si="992"/>
        <v>1.0072414863793817</v>
      </c>
      <c r="U1562" s="52">
        <f t="shared" si="993"/>
        <v>1.8054038829578161</v>
      </c>
      <c r="V1562" s="52">
        <f t="shared" si="1015"/>
        <v>5.0546225567071803E-3</v>
      </c>
      <c r="W1562" s="52">
        <f t="shared" si="994"/>
        <v>4.2582015317955055E-5</v>
      </c>
      <c r="X1562" s="52">
        <f t="shared" si="995"/>
        <v>1.6740578955036711E-7</v>
      </c>
      <c r="Y1562" s="52">
        <f t="shared" si="1001"/>
        <v>4167701.0871769185</v>
      </c>
      <c r="Z1562" s="38" t="str">
        <f t="shared" si="996"/>
        <v>S</v>
      </c>
      <c r="AA1562" s="38" t="str">
        <f t="shared" si="997"/>
        <v>S</v>
      </c>
      <c r="AB1562" s="38" t="str">
        <f t="shared" si="998"/>
        <v>U</v>
      </c>
      <c r="AC1562" s="50">
        <f t="shared" si="1014"/>
        <v>551811.0557028309</v>
      </c>
      <c r="AD1562" s="50">
        <f t="shared" si="1002"/>
        <v>4167863.3401586823</v>
      </c>
      <c r="AE1562" s="51">
        <f t="shared" si="1003"/>
        <v>10</v>
      </c>
      <c r="AF1562" s="51" t="str">
        <f t="shared" si="1004"/>
        <v>S</v>
      </c>
      <c r="AG1562" s="40">
        <f t="shared" si="1005"/>
        <v>-122</v>
      </c>
      <c r="AH1562" s="41">
        <f t="shared" si="1006"/>
        <v>-24</v>
      </c>
      <c r="AI1562" s="42">
        <f t="shared" si="1007"/>
        <v>-45.4</v>
      </c>
      <c r="AJ1562" s="40">
        <f t="shared" si="1008"/>
        <v>37</v>
      </c>
      <c r="AK1562" s="41">
        <f t="shared" si="1009"/>
        <v>39</v>
      </c>
      <c r="AL1562" s="42">
        <f t="shared" si="1010"/>
        <v>23.303000000000001</v>
      </c>
      <c r="AM1562" s="43" t="str">
        <f t="shared" si="1011"/>
        <v>-37º -39' -23,303" S</v>
      </c>
      <c r="AN1562" s="43" t="str">
        <f t="shared" si="1012"/>
        <v>122º 24' 45,4" W</v>
      </c>
      <c r="AO1562" s="43" t="str">
        <f t="shared" si="1013"/>
        <v>10 S 551811 4167863</v>
      </c>
    </row>
    <row r="1563" spans="5:41" x14ac:dyDescent="0.25">
      <c r="E1563" s="53">
        <v>37.771304000000001</v>
      </c>
      <c r="F1563" s="53">
        <v>-122.40211499999999</v>
      </c>
      <c r="G1563" s="52">
        <f t="shared" si="981"/>
        <v>-2.1363199181547388</v>
      </c>
      <c r="H1563" s="52">
        <f t="shared" si="982"/>
        <v>0.65923361757170429</v>
      </c>
      <c r="I1563" s="52">
        <f t="shared" si="983"/>
        <v>10</v>
      </c>
      <c r="J1563" s="52">
        <f t="shared" si="984"/>
        <v>-123</v>
      </c>
      <c r="K1563" s="52">
        <f t="shared" si="985"/>
        <v>1.0435061798286682E-2</v>
      </c>
      <c r="L1563" s="52">
        <f t="shared" si="986"/>
        <v>8.248368885211077E-3</v>
      </c>
      <c r="M1563" s="52">
        <f t="shared" si="987"/>
        <v>8.2485559537267463E-3</v>
      </c>
      <c r="N1563" s="52">
        <f t="shared" si="988"/>
        <v>2.6361242724926015E-5</v>
      </c>
      <c r="O1563" s="52">
        <f t="shared" si="999"/>
        <v>6383607.0972261121</v>
      </c>
      <c r="P1563" s="52">
        <f t="shared" si="1000"/>
        <v>1.4325677993155462E-7</v>
      </c>
      <c r="Q1563" s="52">
        <f t="shared" si="989"/>
        <v>0.96833356772269463</v>
      </c>
      <c r="R1563" s="52">
        <f t="shared" si="990"/>
        <v>0.60504384956582558</v>
      </c>
      <c r="S1563" s="52">
        <f t="shared" si="991"/>
        <v>1.1434004014330517</v>
      </c>
      <c r="T1563" s="52">
        <f t="shared" si="992"/>
        <v>1.0088112634662452</v>
      </c>
      <c r="U1563" s="52">
        <f t="shared" si="993"/>
        <v>1.8073686191287595</v>
      </c>
      <c r="V1563" s="52">
        <f t="shared" si="1015"/>
        <v>5.0546225567071803E-3</v>
      </c>
      <c r="W1563" s="52">
        <f t="shared" si="994"/>
        <v>4.2582015317955055E-5</v>
      </c>
      <c r="X1563" s="52">
        <f t="shared" si="995"/>
        <v>1.6740578955036711E-7</v>
      </c>
      <c r="Y1563" s="52">
        <f t="shared" si="1001"/>
        <v>4180441.204596932</v>
      </c>
      <c r="Z1563" s="38" t="str">
        <f t="shared" si="996"/>
        <v>S</v>
      </c>
      <c r="AA1563" s="38" t="str">
        <f t="shared" si="997"/>
        <v>S</v>
      </c>
      <c r="AB1563" s="38" t="str">
        <f t="shared" si="998"/>
        <v>U</v>
      </c>
      <c r="AC1563" s="50">
        <f t="shared" si="1014"/>
        <v>552655.54284249782</v>
      </c>
      <c r="AD1563" s="50">
        <f t="shared" si="1002"/>
        <v>4180609.48443719</v>
      </c>
      <c r="AE1563" s="51">
        <f t="shared" si="1003"/>
        <v>10</v>
      </c>
      <c r="AF1563" s="51" t="str">
        <f t="shared" si="1004"/>
        <v>S</v>
      </c>
      <c r="AG1563" s="40">
        <f t="shared" si="1005"/>
        <v>-122</v>
      </c>
      <c r="AH1563" s="41">
        <f t="shared" si="1006"/>
        <v>-24</v>
      </c>
      <c r="AI1563" s="42">
        <f t="shared" si="1007"/>
        <v>-7.6139999999999999</v>
      </c>
      <c r="AJ1563" s="40">
        <f t="shared" si="1008"/>
        <v>37</v>
      </c>
      <c r="AK1563" s="41">
        <f t="shared" si="1009"/>
        <v>46</v>
      </c>
      <c r="AL1563" s="42">
        <f t="shared" si="1010"/>
        <v>16.693999999999999</v>
      </c>
      <c r="AM1563" s="43" t="str">
        <f t="shared" si="1011"/>
        <v>-37º -46' -16,694" S</v>
      </c>
      <c r="AN1563" s="43" t="str">
        <f t="shared" si="1012"/>
        <v>122º 24' 7,614" W</v>
      </c>
      <c r="AO1563" s="43" t="str">
        <f t="shared" si="1013"/>
        <v>10 S 552656 4180609</v>
      </c>
    </row>
    <row r="1564" spans="5:41" x14ac:dyDescent="0.25">
      <c r="E1564" s="53">
        <v>37.771199000000003</v>
      </c>
      <c r="F1564" s="53">
        <v>-122.403578</v>
      </c>
      <c r="G1564" s="52">
        <f t="shared" ref="G1564:G1627" si="1016">F1564*PI()/180</f>
        <v>-2.1363454523216956</v>
      </c>
      <c r="H1564" s="52">
        <f t="shared" ref="H1564:H1627" si="1017">E1564*PI()/180</f>
        <v>0.65923178497598967</v>
      </c>
      <c r="I1564" s="52">
        <f t="shared" ref="I1564:I1627" si="1018">TRUNC((F1564/6)+31)</f>
        <v>10</v>
      </c>
      <c r="J1564" s="52">
        <f t="shared" ref="J1564:J1627" si="1019">6*I1564-183</f>
        <v>-123</v>
      </c>
      <c r="K1564" s="52">
        <f t="shared" ref="K1564:K1627" si="1020">+G1564-((J1564*PI())/180)</f>
        <v>1.0409527631329851E-2</v>
      </c>
      <c r="L1564" s="52">
        <f t="shared" ref="L1564:L1627" si="1021">COS(H1564)*SIN(K1564)</f>
        <v>8.2281978800908158E-3</v>
      </c>
      <c r="M1564" s="52">
        <f t="shared" ref="M1564:M1627" si="1022">(1/2)*LN((1+L1564)/(1-L1564))</f>
        <v>8.2283835795206109E-3</v>
      </c>
      <c r="N1564" s="52">
        <f t="shared" ref="N1564:N1627" si="1023">ATAN((TAN(H1564))/COS(K1564))-H1564</f>
        <v>2.6232362827505185E-5</v>
      </c>
      <c r="O1564" s="52">
        <f t="shared" si="999"/>
        <v>6383607.0592132937</v>
      </c>
      <c r="P1564" s="52">
        <f t="shared" si="1000"/>
        <v>1.4255735424998445E-7</v>
      </c>
      <c r="Q1564" s="52">
        <f t="shared" ref="Q1564:Q1627" si="1024">SIN(2*H1564)</f>
        <v>0.96833265266460089</v>
      </c>
      <c r="R1564" s="52">
        <f t="shared" ref="R1564:R1627" si="1025">+Q1564*(COS(H1564))^2</f>
        <v>0.60504499617749141</v>
      </c>
      <c r="S1564" s="52">
        <f t="shared" ref="S1564:S1627" si="1026">H1564+(Q1564/2)</f>
        <v>1.1433981113082901</v>
      </c>
      <c r="T1564" s="52">
        <f t="shared" ref="T1564:T1627" si="1027">((3*S1564)+R1564)/4</f>
        <v>1.0088098325255903</v>
      </c>
      <c r="U1564" s="52">
        <f t="shared" ref="U1564:U1627" si="1028">(5*T1564+R1564*(COS(H1564))^2)/3</f>
        <v>1.8073668309369617</v>
      </c>
      <c r="V1564" s="52">
        <f t="shared" si="1015"/>
        <v>5.0546225567071803E-3</v>
      </c>
      <c r="W1564" s="52">
        <f t="shared" ref="W1564:W1627" si="1029">(5/3)*V1564^2</f>
        <v>4.2582015317955055E-5</v>
      </c>
      <c r="X1564" s="52">
        <f t="shared" ref="X1564:X1627" si="1030">(35/27)*V1564^3</f>
        <v>1.6740578955036711E-7</v>
      </c>
      <c r="Y1564" s="52">
        <f t="shared" si="1001"/>
        <v>4180429.5550826024</v>
      </c>
      <c r="Z1564" s="38" t="str">
        <f t="shared" ref="Z1564:Z1627" si="1031">IF(E1564&lt;-72,"C",IF(E1564&lt;-64,"D",IF(E1564&lt;-56,"E",IF(E1564&lt;-48,"F",IF(E1564&lt;-40,"G",IF(E1564&lt;-32,"H",IF(E1564&lt;-24,"J",IF(E1564&lt;-16,"K",AA1564))))))))</f>
        <v>S</v>
      </c>
      <c r="AA1564" s="38" t="str">
        <f t="shared" ref="AA1564:AA1627" si="1032">IF(E1564&lt;-8,"L",IF(E1564&lt;0,"M",IF(E1564&lt;8,"N",IF(E1564&lt;16,"P",IF(E1564&lt;24,"Q",IF(E1564&lt;32,"R",IF(E1564&lt;40,"S",IF(E1564&lt;48,"T","no"))))))))</f>
        <v>S</v>
      </c>
      <c r="AB1564" s="38" t="str">
        <f t="shared" ref="AB1564:AB1627" si="1033">IF(E1564&lt;56,"U",IF(E1564&lt;64,"V",IF(E1564&lt;72,"W",IF(E1564&lt;84,"X","no"))))</f>
        <v>U</v>
      </c>
      <c r="AC1564" s="50">
        <f t="shared" si="1014"/>
        <v>552526.77000016824</v>
      </c>
      <c r="AD1564" s="50">
        <f t="shared" si="1002"/>
        <v>4180597.012203</v>
      </c>
      <c r="AE1564" s="51">
        <f t="shared" si="1003"/>
        <v>10</v>
      </c>
      <c r="AF1564" s="51" t="str">
        <f t="shared" si="1004"/>
        <v>S</v>
      </c>
      <c r="AG1564" s="40">
        <f t="shared" si="1005"/>
        <v>-122</v>
      </c>
      <c r="AH1564" s="41">
        <f t="shared" si="1006"/>
        <v>-24</v>
      </c>
      <c r="AI1564" s="42">
        <f t="shared" si="1007"/>
        <v>-12.881</v>
      </c>
      <c r="AJ1564" s="40">
        <f t="shared" si="1008"/>
        <v>37</v>
      </c>
      <c r="AK1564" s="41">
        <f t="shared" si="1009"/>
        <v>46</v>
      </c>
      <c r="AL1564" s="42">
        <f t="shared" si="1010"/>
        <v>16.315999999999999</v>
      </c>
      <c r="AM1564" s="43" t="str">
        <f t="shared" si="1011"/>
        <v>-37º -46' -16,316" S</v>
      </c>
      <c r="AN1564" s="43" t="str">
        <f t="shared" si="1012"/>
        <v>122º 24' 12,881" W</v>
      </c>
      <c r="AO1564" s="43" t="str">
        <f t="shared" si="1013"/>
        <v>10 S 552527 4180597</v>
      </c>
    </row>
    <row r="1565" spans="5:41" x14ac:dyDescent="0.25">
      <c r="E1565" s="53">
        <v>37.791023000000003</v>
      </c>
      <c r="F1565" s="53">
        <v>-122.399368</v>
      </c>
      <c r="G1565" s="52">
        <f t="shared" si="1016"/>
        <v>-2.1362719739601865</v>
      </c>
      <c r="H1565" s="52">
        <f t="shared" si="1017"/>
        <v>0.65957777904690507</v>
      </c>
      <c r="I1565" s="52">
        <f t="shared" si="1018"/>
        <v>10</v>
      </c>
      <c r="J1565" s="52">
        <f t="shared" si="1019"/>
        <v>-123</v>
      </c>
      <c r="K1565" s="52">
        <f t="shared" si="1020"/>
        <v>1.0483005992838912E-2</v>
      </c>
      <c r="L1565" s="52">
        <f t="shared" si="1021"/>
        <v>8.2840545736648646E-3</v>
      </c>
      <c r="M1565" s="52">
        <f t="shared" si="1022"/>
        <v>8.2842440807632256E-3</v>
      </c>
      <c r="N1565" s="52">
        <f t="shared" si="1023"/>
        <v>2.6608754839618776E-5</v>
      </c>
      <c r="O1565" s="52">
        <f t="shared" si="999"/>
        <v>6383614.2366817622</v>
      </c>
      <c r="P1565" s="52">
        <f t="shared" si="1000"/>
        <v>1.4442201082605393E-7</v>
      </c>
      <c r="Q1565" s="52">
        <f t="shared" si="1024"/>
        <v>0.96850518500501481</v>
      </c>
      <c r="R1565" s="52">
        <f t="shared" si="1025"/>
        <v>0.60482828552608148</v>
      </c>
      <c r="S1565" s="52">
        <f t="shared" si="1026"/>
        <v>1.1438303715494125</v>
      </c>
      <c r="T1565" s="52">
        <f t="shared" si="1027"/>
        <v>1.0090798500435798</v>
      </c>
      <c r="U1565" s="52">
        <f t="shared" si="1028"/>
        <v>1.8077041715241042</v>
      </c>
      <c r="V1565" s="52">
        <f t="shared" si="1015"/>
        <v>5.0546225567071803E-3</v>
      </c>
      <c r="W1565" s="52">
        <f t="shared" si="1029"/>
        <v>4.2582015317955055E-5</v>
      </c>
      <c r="X1565" s="52">
        <f t="shared" si="1030"/>
        <v>1.6740578955036711E-7</v>
      </c>
      <c r="Y1565" s="52">
        <f t="shared" si="1001"/>
        <v>4182628.9870777116</v>
      </c>
      <c r="Z1565" s="38" t="str">
        <f t="shared" si="1031"/>
        <v>S</v>
      </c>
      <c r="AA1565" s="38" t="str">
        <f t="shared" si="1032"/>
        <v>S</v>
      </c>
      <c r="AB1565" s="38" t="str">
        <f t="shared" si="1033"/>
        <v>U</v>
      </c>
      <c r="AC1565" s="50">
        <f t="shared" si="1014"/>
        <v>552883.42099994991</v>
      </c>
      <c r="AD1565" s="50">
        <f t="shared" si="1002"/>
        <v>4182798.8471284579</v>
      </c>
      <c r="AE1565" s="51">
        <f t="shared" si="1003"/>
        <v>10</v>
      </c>
      <c r="AF1565" s="51" t="str">
        <f t="shared" si="1004"/>
        <v>S</v>
      </c>
      <c r="AG1565" s="40">
        <f t="shared" si="1005"/>
        <v>-122</v>
      </c>
      <c r="AH1565" s="41">
        <f t="shared" si="1006"/>
        <v>-23</v>
      </c>
      <c r="AI1565" s="42">
        <f t="shared" si="1007"/>
        <v>-57.725000000000001</v>
      </c>
      <c r="AJ1565" s="40">
        <f t="shared" si="1008"/>
        <v>37</v>
      </c>
      <c r="AK1565" s="41">
        <f t="shared" si="1009"/>
        <v>47</v>
      </c>
      <c r="AL1565" s="42">
        <f t="shared" si="1010"/>
        <v>27.683</v>
      </c>
      <c r="AM1565" s="43" t="str">
        <f t="shared" si="1011"/>
        <v>-37º -47' -27,683" S</v>
      </c>
      <c r="AN1565" s="43" t="str">
        <f t="shared" si="1012"/>
        <v>122º 23' 57,725" W</v>
      </c>
      <c r="AO1565" s="43" t="str">
        <f t="shared" si="1013"/>
        <v>10 S 552883 4182799</v>
      </c>
    </row>
    <row r="1566" spans="5:41" x14ac:dyDescent="0.25">
      <c r="E1566" s="53">
        <v>37.804215999999997</v>
      </c>
      <c r="F1566" s="53">
        <v>-122.42844100000001</v>
      </c>
      <c r="G1566" s="52">
        <f t="shared" si="1016"/>
        <v>-2.1367793935336192</v>
      </c>
      <c r="H1566" s="52">
        <f t="shared" si="1017"/>
        <v>0.65980804033512064</v>
      </c>
      <c r="I1566" s="52">
        <f t="shared" si="1018"/>
        <v>10</v>
      </c>
      <c r="J1566" s="52">
        <f t="shared" si="1019"/>
        <v>-123</v>
      </c>
      <c r="K1566" s="52">
        <f t="shared" si="1020"/>
        <v>9.9755864194062127E-3</v>
      </c>
      <c r="L1566" s="52">
        <f t="shared" si="1021"/>
        <v>7.8816789722722796E-3</v>
      </c>
      <c r="M1566" s="52">
        <f t="shared" si="1022"/>
        <v>7.881842183923295E-3</v>
      </c>
      <c r="N1566" s="52">
        <f t="shared" si="1023"/>
        <v>2.4097949357648751E-5</v>
      </c>
      <c r="O1566" s="52">
        <f t="shared" si="999"/>
        <v>6383619.0140547268</v>
      </c>
      <c r="P1566" s="52">
        <f t="shared" si="1000"/>
        <v>1.3068566750515054E-7</v>
      </c>
      <c r="Q1566" s="52">
        <f t="shared" si="1024"/>
        <v>0.96861974937612394</v>
      </c>
      <c r="R1566" s="52">
        <f t="shared" si="1025"/>
        <v>0.60468380665189048</v>
      </c>
      <c r="S1566" s="52">
        <f t="shared" si="1026"/>
        <v>1.1441179150231826</v>
      </c>
      <c r="T1566" s="52">
        <f t="shared" si="1027"/>
        <v>1.0092593879303595</v>
      </c>
      <c r="U1566" s="52">
        <f t="shared" si="1028"/>
        <v>1.8079283731219318</v>
      </c>
      <c r="V1566" s="52">
        <f t="shared" si="1015"/>
        <v>5.0546225567071803E-3</v>
      </c>
      <c r="W1566" s="52">
        <f t="shared" si="1029"/>
        <v>4.2582015317955055E-5</v>
      </c>
      <c r="X1566" s="52">
        <f t="shared" si="1030"/>
        <v>1.6740578955036711E-7</v>
      </c>
      <c r="Y1566" s="52">
        <f t="shared" si="1001"/>
        <v>4184092.727383635</v>
      </c>
      <c r="Z1566" s="38" t="str">
        <f t="shared" si="1031"/>
        <v>S</v>
      </c>
      <c r="AA1566" s="38" t="str">
        <f t="shared" si="1032"/>
        <v>S</v>
      </c>
      <c r="AB1566" s="38" t="str">
        <f t="shared" si="1033"/>
        <v>U</v>
      </c>
      <c r="AC1566" s="50">
        <f t="shared" si="1014"/>
        <v>550314.67982287379</v>
      </c>
      <c r="AD1566" s="50">
        <f t="shared" si="1002"/>
        <v>4184246.5595314577</v>
      </c>
      <c r="AE1566" s="51">
        <f t="shared" si="1003"/>
        <v>10</v>
      </c>
      <c r="AF1566" s="51" t="str">
        <f t="shared" si="1004"/>
        <v>S</v>
      </c>
      <c r="AG1566" s="40">
        <f t="shared" si="1005"/>
        <v>-122</v>
      </c>
      <c r="AH1566" s="41">
        <f t="shared" si="1006"/>
        <v>-25</v>
      </c>
      <c r="AI1566" s="42">
        <f t="shared" si="1007"/>
        <v>-42.387999999999998</v>
      </c>
      <c r="AJ1566" s="40">
        <f t="shared" si="1008"/>
        <v>37</v>
      </c>
      <c r="AK1566" s="41">
        <f t="shared" si="1009"/>
        <v>48</v>
      </c>
      <c r="AL1566" s="42">
        <f t="shared" si="1010"/>
        <v>15.178000000000001</v>
      </c>
      <c r="AM1566" s="43" t="str">
        <f t="shared" si="1011"/>
        <v>-37º -48' -15,178" S</v>
      </c>
      <c r="AN1566" s="43" t="str">
        <f t="shared" si="1012"/>
        <v>122º 25' 42,388" W</v>
      </c>
      <c r="AO1566" s="43" t="str">
        <f t="shared" si="1013"/>
        <v>10 S 550315 4184247</v>
      </c>
    </row>
    <row r="1567" spans="5:41" x14ac:dyDescent="0.25">
      <c r="E1567" s="53">
        <v>37.792183999999999</v>
      </c>
      <c r="F1567" s="53">
        <v>-122.448218</v>
      </c>
      <c r="G1567" s="52">
        <f t="shared" si="1016"/>
        <v>-2.1371245672997858</v>
      </c>
      <c r="H1567" s="52">
        <f t="shared" si="1017"/>
        <v>0.65959804231952068</v>
      </c>
      <c r="I1567" s="52">
        <f t="shared" si="1018"/>
        <v>10</v>
      </c>
      <c r="J1567" s="52">
        <f t="shared" si="1019"/>
        <v>-123</v>
      </c>
      <c r="K1567" s="52">
        <f t="shared" si="1020"/>
        <v>9.6304126532396062E-3</v>
      </c>
      <c r="L1567" s="52">
        <f t="shared" si="1021"/>
        <v>7.6102063182307529E-3</v>
      </c>
      <c r="M1567" s="52">
        <f t="shared" si="1022"/>
        <v>7.61035323897851E-3</v>
      </c>
      <c r="N1567" s="52">
        <f t="shared" si="1023"/>
        <v>2.2456677207238762E-5</v>
      </c>
      <c r="O1567" s="52">
        <f t="shared" si="999"/>
        <v>6383614.6570732659</v>
      </c>
      <c r="P1567" s="52">
        <f t="shared" si="1000"/>
        <v>1.2187751693950676E-7</v>
      </c>
      <c r="Q1567" s="52">
        <f t="shared" si="1024"/>
        <v>0.96851527505142332</v>
      </c>
      <c r="R1567" s="52">
        <f t="shared" si="1025"/>
        <v>0.60481557943348374</v>
      </c>
      <c r="S1567" s="52">
        <f t="shared" si="1026"/>
        <v>1.1438556798452324</v>
      </c>
      <c r="T1567" s="52">
        <f t="shared" si="1027"/>
        <v>1.0090956547422953</v>
      </c>
      <c r="U1567" s="52">
        <f t="shared" si="1028"/>
        <v>1.807723911178112</v>
      </c>
      <c r="V1567" s="52">
        <f t="shared" si="1015"/>
        <v>5.0546225567071803E-3</v>
      </c>
      <c r="W1567" s="52">
        <f t="shared" si="1029"/>
        <v>4.2582015317955055E-5</v>
      </c>
      <c r="X1567" s="52">
        <f t="shared" si="1030"/>
        <v>1.6740578955036711E-7</v>
      </c>
      <c r="Y1567" s="52">
        <f t="shared" si="1001"/>
        <v>4182757.7978679319</v>
      </c>
      <c r="Z1567" s="38" t="str">
        <f t="shared" si="1031"/>
        <v>S</v>
      </c>
      <c r="AA1567" s="38" t="str">
        <f t="shared" si="1032"/>
        <v>S</v>
      </c>
      <c r="AB1567" s="38" t="str">
        <f t="shared" si="1033"/>
        <v>U</v>
      </c>
      <c r="AC1567" s="50">
        <f t="shared" si="1014"/>
        <v>548581.56445551501</v>
      </c>
      <c r="AD1567" s="50">
        <f t="shared" si="1002"/>
        <v>4182901.1526591731</v>
      </c>
      <c r="AE1567" s="51">
        <f t="shared" si="1003"/>
        <v>10</v>
      </c>
      <c r="AF1567" s="51" t="str">
        <f t="shared" si="1004"/>
        <v>S</v>
      </c>
      <c r="AG1567" s="40">
        <f t="shared" si="1005"/>
        <v>-122</v>
      </c>
      <c r="AH1567" s="41">
        <f t="shared" si="1006"/>
        <v>-26</v>
      </c>
      <c r="AI1567" s="42">
        <f t="shared" si="1007"/>
        <v>-53.585000000000001</v>
      </c>
      <c r="AJ1567" s="40">
        <f t="shared" si="1008"/>
        <v>37</v>
      </c>
      <c r="AK1567" s="41">
        <f t="shared" si="1009"/>
        <v>47</v>
      </c>
      <c r="AL1567" s="42">
        <f t="shared" si="1010"/>
        <v>31.861999999999998</v>
      </c>
      <c r="AM1567" s="43" t="str">
        <f t="shared" si="1011"/>
        <v>-37º -47' -31,862" S</v>
      </c>
      <c r="AN1567" s="43" t="str">
        <f t="shared" si="1012"/>
        <v>122º 26' 53,585" W</v>
      </c>
      <c r="AO1567" s="43" t="str">
        <f t="shared" si="1013"/>
        <v>10 S 548582 4182901</v>
      </c>
    </row>
    <row r="1568" spans="5:41" x14ac:dyDescent="0.25">
      <c r="E1568" s="53">
        <v>37.786019000000003</v>
      </c>
      <c r="F1568" s="53">
        <v>-122.40819999999999</v>
      </c>
      <c r="G1568" s="52">
        <f t="shared" si="1016"/>
        <v>-2.1364261214397229</v>
      </c>
      <c r="H1568" s="52">
        <f t="shared" si="1017"/>
        <v>0.65949044277113522</v>
      </c>
      <c r="I1568" s="52">
        <f t="shared" si="1018"/>
        <v>10</v>
      </c>
      <c r="J1568" s="52">
        <f t="shared" si="1019"/>
        <v>-123</v>
      </c>
      <c r="K1568" s="52">
        <f t="shared" si="1020"/>
        <v>1.0328858513302563E-2</v>
      </c>
      <c r="L1568" s="52">
        <f t="shared" si="1021"/>
        <v>8.1627987052729622E-3</v>
      </c>
      <c r="M1568" s="52">
        <f t="shared" si="1022"/>
        <v>8.1629800117708623E-3</v>
      </c>
      <c r="N1568" s="52">
        <f t="shared" si="1023"/>
        <v>2.5830791511305407E-5</v>
      </c>
      <c r="O1568" s="52">
        <f t="shared" si="999"/>
        <v>6383612.4248128785</v>
      </c>
      <c r="P1568" s="52">
        <f t="shared" si="1000"/>
        <v>1.4024387388487005E-7</v>
      </c>
      <c r="Q1568" s="52">
        <f t="shared" si="1024"/>
        <v>0.96846167792027638</v>
      </c>
      <c r="R1568" s="52">
        <f t="shared" si="1025"/>
        <v>0.60488303160267198</v>
      </c>
      <c r="S1568" s="52">
        <f t="shared" si="1026"/>
        <v>1.1437212817312734</v>
      </c>
      <c r="T1568" s="52">
        <f t="shared" si="1027"/>
        <v>1.009011719199123</v>
      </c>
      <c r="U1568" s="52">
        <f t="shared" si="1028"/>
        <v>1.8076190707868827</v>
      </c>
      <c r="V1568" s="52">
        <f t="shared" si="1015"/>
        <v>5.0546225567071803E-3</v>
      </c>
      <c r="W1568" s="52">
        <f t="shared" si="1029"/>
        <v>4.2582015317955055E-5</v>
      </c>
      <c r="X1568" s="52">
        <f t="shared" si="1030"/>
        <v>1.6740578955036711E-7</v>
      </c>
      <c r="Y1568" s="52">
        <f t="shared" si="1001"/>
        <v>4182073.8028777377</v>
      </c>
      <c r="Z1568" s="38" t="str">
        <f t="shared" si="1031"/>
        <v>S</v>
      </c>
      <c r="AA1568" s="38" t="str">
        <f t="shared" si="1032"/>
        <v>S</v>
      </c>
      <c r="AB1568" s="38" t="str">
        <f t="shared" si="1033"/>
        <v>U</v>
      </c>
      <c r="AC1568" s="50">
        <f t="shared" si="1014"/>
        <v>552109.30306264304</v>
      </c>
      <c r="AD1568" s="50">
        <f t="shared" si="1002"/>
        <v>4182238.6966624972</v>
      </c>
      <c r="AE1568" s="51">
        <f t="shared" si="1003"/>
        <v>10</v>
      </c>
      <c r="AF1568" s="51" t="str">
        <f t="shared" si="1004"/>
        <v>S</v>
      </c>
      <c r="AG1568" s="40">
        <f t="shared" si="1005"/>
        <v>-122</v>
      </c>
      <c r="AH1568" s="41">
        <f t="shared" si="1006"/>
        <v>-24</v>
      </c>
      <c r="AI1568" s="42">
        <f t="shared" si="1007"/>
        <v>-29.52</v>
      </c>
      <c r="AJ1568" s="40">
        <f t="shared" si="1008"/>
        <v>37</v>
      </c>
      <c r="AK1568" s="41">
        <f t="shared" si="1009"/>
        <v>47</v>
      </c>
      <c r="AL1568" s="42">
        <f t="shared" si="1010"/>
        <v>9.6679999999999993</v>
      </c>
      <c r="AM1568" s="43" t="str">
        <f t="shared" si="1011"/>
        <v>-37º -47' -9,668" S</v>
      </c>
      <c r="AN1568" s="43" t="str">
        <f t="shared" si="1012"/>
        <v>122º 24' 29,52" W</v>
      </c>
      <c r="AO1568" s="43" t="str">
        <f t="shared" si="1013"/>
        <v>10 S 552109 4182239</v>
      </c>
    </row>
    <row r="1569" spans="5:41" x14ac:dyDescent="0.25">
      <c r="E1569" s="53">
        <v>37.750405999999998</v>
      </c>
      <c r="F1569" s="53">
        <v>-122.389618</v>
      </c>
      <c r="G1569" s="52">
        <f t="shared" si="1016"/>
        <v>-2.136101804358117</v>
      </c>
      <c r="H1569" s="52">
        <f t="shared" si="1017"/>
        <v>0.65886887866462251</v>
      </c>
      <c r="I1569" s="52">
        <f t="shared" si="1018"/>
        <v>10</v>
      </c>
      <c r="J1569" s="52">
        <f t="shared" si="1019"/>
        <v>-123</v>
      </c>
      <c r="K1569" s="52">
        <f t="shared" si="1020"/>
        <v>1.0653175594908415E-2</v>
      </c>
      <c r="L1569" s="52">
        <f t="shared" si="1021"/>
        <v>8.4231493282108539E-3</v>
      </c>
      <c r="M1569" s="52">
        <f t="shared" si="1022"/>
        <v>8.4233485426136127E-3</v>
      </c>
      <c r="N1569" s="52">
        <f t="shared" si="1023"/>
        <v>2.7469620680009577E-5</v>
      </c>
      <c r="O1569" s="52">
        <f t="shared" si="999"/>
        <v>6383599.5323110502</v>
      </c>
      <c r="P1569" s="52">
        <f t="shared" si="1000"/>
        <v>1.4947696571446193E-7</v>
      </c>
      <c r="Q1569" s="52">
        <f t="shared" si="1024"/>
        <v>0.96815118868470951</v>
      </c>
      <c r="R1569" s="52">
        <f t="shared" si="1025"/>
        <v>0.60527180176785489</v>
      </c>
      <c r="S1569" s="52">
        <f t="shared" si="1026"/>
        <v>1.1429444730069773</v>
      </c>
      <c r="T1569" s="52">
        <f t="shared" si="1027"/>
        <v>1.0085263051971967</v>
      </c>
      <c r="U1569" s="52">
        <f t="shared" si="1028"/>
        <v>1.8070124175294924</v>
      </c>
      <c r="V1569" s="52">
        <f t="shared" si="1015"/>
        <v>5.0546225567071803E-3</v>
      </c>
      <c r="W1569" s="52">
        <f t="shared" si="1029"/>
        <v>4.2582015317955055E-5</v>
      </c>
      <c r="X1569" s="52">
        <f t="shared" si="1030"/>
        <v>1.6740578955036711E-7</v>
      </c>
      <c r="Y1569" s="52">
        <f t="shared" si="1001"/>
        <v>4178122.6225029561</v>
      </c>
      <c r="Z1569" s="38" t="str">
        <f t="shared" si="1031"/>
        <v>S</v>
      </c>
      <c r="AA1569" s="38" t="str">
        <f t="shared" si="1032"/>
        <v>S</v>
      </c>
      <c r="AB1569" s="38" t="str">
        <f t="shared" si="1033"/>
        <v>U</v>
      </c>
      <c r="AC1569" s="50">
        <f t="shared" si="1014"/>
        <v>553771.28649631073</v>
      </c>
      <c r="AD1569" s="50">
        <f t="shared" si="1002"/>
        <v>4178297.9775868934</v>
      </c>
      <c r="AE1569" s="51">
        <f t="shared" si="1003"/>
        <v>10</v>
      </c>
      <c r="AF1569" s="51" t="str">
        <f t="shared" si="1004"/>
        <v>S</v>
      </c>
      <c r="AG1569" s="40">
        <f t="shared" si="1005"/>
        <v>-122</v>
      </c>
      <c r="AH1569" s="41">
        <f t="shared" si="1006"/>
        <v>-23</v>
      </c>
      <c r="AI1569" s="42">
        <f t="shared" si="1007"/>
        <v>-22.625</v>
      </c>
      <c r="AJ1569" s="40">
        <f t="shared" si="1008"/>
        <v>37</v>
      </c>
      <c r="AK1569" s="41">
        <f t="shared" si="1009"/>
        <v>45</v>
      </c>
      <c r="AL1569" s="42">
        <f t="shared" si="1010"/>
        <v>1.462</v>
      </c>
      <c r="AM1569" s="43" t="str">
        <f t="shared" si="1011"/>
        <v>-37º -45' -1,462" S</v>
      </c>
      <c r="AN1569" s="43" t="str">
        <f t="shared" si="1012"/>
        <v>122º 23' 22,625" W</v>
      </c>
      <c r="AO1569" s="43" t="str">
        <f t="shared" si="1013"/>
        <v>10 S 553771 4178298</v>
      </c>
    </row>
    <row r="1570" spans="5:41" x14ac:dyDescent="0.25">
      <c r="E1570" s="53">
        <v>37.606608000000001</v>
      </c>
      <c r="F1570" s="53">
        <v>-122.39620600000001</v>
      </c>
      <c r="G1570" s="52">
        <f t="shared" si="1016"/>
        <v>-2.1362167866492388</v>
      </c>
      <c r="H1570" s="52">
        <f t="shared" si="1017"/>
        <v>0.65635913010683966</v>
      </c>
      <c r="I1570" s="52">
        <f t="shared" si="1018"/>
        <v>10</v>
      </c>
      <c r="J1570" s="52">
        <f t="shared" si="1019"/>
        <v>-123</v>
      </c>
      <c r="K1570" s="52">
        <f t="shared" si="1020"/>
        <v>1.0538193303786692E-2</v>
      </c>
      <c r="L1570" s="52">
        <f t="shared" si="1021"/>
        <v>8.3484052760222222E-3</v>
      </c>
      <c r="M1570" s="52">
        <f t="shared" si="1022"/>
        <v>8.3485992339245984E-3</v>
      </c>
      <c r="N1570" s="52">
        <f t="shared" si="1023"/>
        <v>2.6844606901499368E-5</v>
      </c>
      <c r="O1570" s="52">
        <f t="shared" si="999"/>
        <v>6383547.5181750162</v>
      </c>
      <c r="P1570" s="52">
        <f t="shared" si="1000"/>
        <v>1.474061158152764E-7</v>
      </c>
      <c r="Q1570" s="52">
        <f t="shared" si="1024"/>
        <v>0.96688228469566961</v>
      </c>
      <c r="R1570" s="52">
        <f t="shared" si="1025"/>
        <v>0.60682631582719027</v>
      </c>
      <c r="S1570" s="52">
        <f t="shared" si="1026"/>
        <v>1.1398002724546745</v>
      </c>
      <c r="T1570" s="52">
        <f t="shared" si="1027"/>
        <v>1.0065567832978035</v>
      </c>
      <c r="U1570" s="52">
        <f t="shared" si="1028"/>
        <v>1.8045450040771873</v>
      </c>
      <c r="V1570" s="52">
        <f t="shared" si="1015"/>
        <v>5.0546225567071803E-3</v>
      </c>
      <c r="W1570" s="52">
        <f t="shared" si="1029"/>
        <v>4.2582015317955055E-5</v>
      </c>
      <c r="X1570" s="52">
        <f t="shared" si="1030"/>
        <v>1.6740578955036711E-7</v>
      </c>
      <c r="Y1570" s="52">
        <f t="shared" si="1001"/>
        <v>4162168.8087657937</v>
      </c>
      <c r="Z1570" s="38" t="str">
        <f t="shared" si="1031"/>
        <v>S</v>
      </c>
      <c r="AA1570" s="38" t="str">
        <f t="shared" si="1032"/>
        <v>S</v>
      </c>
      <c r="AB1570" s="38" t="str">
        <f t="shared" si="1033"/>
        <v>U</v>
      </c>
      <c r="AC1570" s="50">
        <f t="shared" si="1014"/>
        <v>553293.68253856199</v>
      </c>
      <c r="AD1570" s="50">
        <f t="shared" si="1002"/>
        <v>4162340.1726148161</v>
      </c>
      <c r="AE1570" s="51">
        <f t="shared" si="1003"/>
        <v>10</v>
      </c>
      <c r="AF1570" s="51" t="str">
        <f t="shared" si="1004"/>
        <v>S</v>
      </c>
      <c r="AG1570" s="40">
        <f t="shared" si="1005"/>
        <v>-122</v>
      </c>
      <c r="AH1570" s="41">
        <f t="shared" si="1006"/>
        <v>-23</v>
      </c>
      <c r="AI1570" s="42">
        <f t="shared" si="1007"/>
        <v>-46.341999999999999</v>
      </c>
      <c r="AJ1570" s="40">
        <f t="shared" si="1008"/>
        <v>37</v>
      </c>
      <c r="AK1570" s="41">
        <f t="shared" si="1009"/>
        <v>36</v>
      </c>
      <c r="AL1570" s="42">
        <f t="shared" si="1010"/>
        <v>23.789000000000001</v>
      </c>
      <c r="AM1570" s="43" t="str">
        <f t="shared" si="1011"/>
        <v>-37º -36' -23,789" S</v>
      </c>
      <c r="AN1570" s="43" t="str">
        <f t="shared" si="1012"/>
        <v>122º 23' 46,342" W</v>
      </c>
      <c r="AO1570" s="43" t="str">
        <f t="shared" si="1013"/>
        <v>10 S 553294 4162340</v>
      </c>
    </row>
    <row r="1571" spans="5:41" x14ac:dyDescent="0.25">
      <c r="E1571" s="53">
        <v>37.668686000000001</v>
      </c>
      <c r="F1571" s="53">
        <v>-122.42034200000001</v>
      </c>
      <c r="G1571" s="52">
        <f t="shared" si="1016"/>
        <v>-2.1366380393175</v>
      </c>
      <c r="H1571" s="52">
        <f t="shared" si="1017"/>
        <v>0.65744259559989271</v>
      </c>
      <c r="I1571" s="52">
        <f t="shared" si="1018"/>
        <v>10</v>
      </c>
      <c r="J1571" s="52">
        <f t="shared" si="1019"/>
        <v>-123</v>
      </c>
      <c r="K1571" s="52">
        <f t="shared" si="1020"/>
        <v>1.0116940635525484E-2</v>
      </c>
      <c r="L1571" s="52">
        <f t="shared" si="1021"/>
        <v>8.0080049858663876E-3</v>
      </c>
      <c r="M1571" s="52">
        <f t="shared" si="1022"/>
        <v>8.0081761719516791E-3</v>
      </c>
      <c r="N1571" s="52">
        <f t="shared" si="1023"/>
        <v>2.4755377864282835E-5</v>
      </c>
      <c r="O1571" s="52">
        <f t="shared" si="999"/>
        <v>6383569.9642958511</v>
      </c>
      <c r="P1571" s="52">
        <f t="shared" si="1000"/>
        <v>1.3540346958086014E-7</v>
      </c>
      <c r="Q1571" s="52">
        <f t="shared" si="1024"/>
        <v>0.96743306428830622</v>
      </c>
      <c r="R1571" s="52">
        <f t="shared" si="1025"/>
        <v>0.60615823530348423</v>
      </c>
      <c r="S1571" s="52">
        <f t="shared" si="1026"/>
        <v>1.1411591277440458</v>
      </c>
      <c r="T1571" s="52">
        <f t="shared" si="1027"/>
        <v>1.0074089046339054</v>
      </c>
      <c r="U1571" s="52">
        <f t="shared" si="1028"/>
        <v>1.805613713815571</v>
      </c>
      <c r="V1571" s="52">
        <f t="shared" si="1015"/>
        <v>5.0546225567071803E-3</v>
      </c>
      <c r="W1571" s="52">
        <f t="shared" si="1029"/>
        <v>4.2582015317955055E-5</v>
      </c>
      <c r="X1571" s="52">
        <f t="shared" si="1030"/>
        <v>1.6740578955036711E-7</v>
      </c>
      <c r="Y1571" s="52">
        <f t="shared" si="1001"/>
        <v>4169056.0670750951</v>
      </c>
      <c r="Z1571" s="38" t="str">
        <f t="shared" si="1031"/>
        <v>S</v>
      </c>
      <c r="AA1571" s="38" t="str">
        <f t="shared" si="1032"/>
        <v>S</v>
      </c>
      <c r="AB1571" s="38" t="str">
        <f t="shared" si="1033"/>
        <v>U</v>
      </c>
      <c r="AC1571" s="50">
        <f t="shared" si="1014"/>
        <v>551120.75518736953</v>
      </c>
      <c r="AD1571" s="50">
        <f t="shared" si="1002"/>
        <v>4169214.0947830817</v>
      </c>
      <c r="AE1571" s="51">
        <f t="shared" si="1003"/>
        <v>10</v>
      </c>
      <c r="AF1571" s="51" t="str">
        <f t="shared" si="1004"/>
        <v>S</v>
      </c>
      <c r="AG1571" s="40">
        <f t="shared" si="1005"/>
        <v>-122</v>
      </c>
      <c r="AH1571" s="41">
        <f t="shared" si="1006"/>
        <v>-25</v>
      </c>
      <c r="AI1571" s="42">
        <f t="shared" si="1007"/>
        <v>-13.231</v>
      </c>
      <c r="AJ1571" s="40">
        <f t="shared" si="1008"/>
        <v>37</v>
      </c>
      <c r="AK1571" s="41">
        <f t="shared" si="1009"/>
        <v>40</v>
      </c>
      <c r="AL1571" s="42">
        <f t="shared" si="1010"/>
        <v>7.27</v>
      </c>
      <c r="AM1571" s="43" t="str">
        <f t="shared" si="1011"/>
        <v>-37º -40' -7,27" S</v>
      </c>
      <c r="AN1571" s="43" t="str">
        <f t="shared" si="1012"/>
        <v>122º 25' 13,231" W</v>
      </c>
      <c r="AO1571" s="43" t="str">
        <f t="shared" si="1013"/>
        <v>10 S 551121 4169214</v>
      </c>
    </row>
    <row r="1572" spans="5:41" x14ac:dyDescent="0.25">
      <c r="E1572" s="53">
        <v>37.729466000000002</v>
      </c>
      <c r="F1572" s="53">
        <v>-122.39219199999999</v>
      </c>
      <c r="G1572" s="52">
        <f t="shared" si="1016"/>
        <v>-2.1361467291330638</v>
      </c>
      <c r="H1572" s="52">
        <f t="shared" si="1017"/>
        <v>0.65850340671925489</v>
      </c>
      <c r="I1572" s="52">
        <f t="shared" si="1018"/>
        <v>10</v>
      </c>
      <c r="J1572" s="52">
        <f t="shared" si="1019"/>
        <v>-123</v>
      </c>
      <c r="K1572" s="52">
        <f t="shared" si="1020"/>
        <v>1.060825081996164E-2</v>
      </c>
      <c r="L1572" s="52">
        <f t="shared" si="1021"/>
        <v>8.3900029735438763E-3</v>
      </c>
      <c r="M1572" s="52">
        <f t="shared" si="1022"/>
        <v>8.3901998453078629E-3</v>
      </c>
      <c r="N1572" s="52">
        <f t="shared" si="1023"/>
        <v>2.723326727016584E-5</v>
      </c>
      <c r="O1572" s="52">
        <f t="shared" si="999"/>
        <v>6383591.9536505314</v>
      </c>
      <c r="P1572" s="52">
        <f t="shared" si="1000"/>
        <v>1.4838672313866069E-7</v>
      </c>
      <c r="Q1572" s="52">
        <f t="shared" si="1024"/>
        <v>0.96796792636433104</v>
      </c>
      <c r="R1572" s="52">
        <f t="shared" si="1025"/>
        <v>0.60549969497649725</v>
      </c>
      <c r="S1572" s="52">
        <f t="shared" si="1026"/>
        <v>1.1424873699014204</v>
      </c>
      <c r="T1572" s="52">
        <f t="shared" si="1027"/>
        <v>1.0082404511701895</v>
      </c>
      <c r="U1572" s="52">
        <f t="shared" si="1028"/>
        <v>1.8066548941351319</v>
      </c>
      <c r="V1572" s="52">
        <f t="shared" si="1015"/>
        <v>5.0546225567071803E-3</v>
      </c>
      <c r="W1572" s="52">
        <f t="shared" si="1029"/>
        <v>4.2582015317955055E-5</v>
      </c>
      <c r="X1572" s="52">
        <f t="shared" si="1030"/>
        <v>1.6740578955036711E-7</v>
      </c>
      <c r="Y1572" s="52">
        <f t="shared" si="1001"/>
        <v>4175799.3888784903</v>
      </c>
      <c r="Z1572" s="38" t="str">
        <f t="shared" si="1031"/>
        <v>S</v>
      </c>
      <c r="AA1572" s="38" t="str">
        <f t="shared" si="1032"/>
        <v>S</v>
      </c>
      <c r="AB1572" s="38" t="str">
        <f t="shared" si="1033"/>
        <v>U</v>
      </c>
      <c r="AC1572" s="50">
        <f t="shared" si="1014"/>
        <v>553559.61487120565</v>
      </c>
      <c r="AD1572" s="50">
        <f t="shared" si="1002"/>
        <v>4175973.2349701044</v>
      </c>
      <c r="AE1572" s="51">
        <f t="shared" si="1003"/>
        <v>10</v>
      </c>
      <c r="AF1572" s="51" t="str">
        <f t="shared" si="1004"/>
        <v>S</v>
      </c>
      <c r="AG1572" s="40">
        <f t="shared" si="1005"/>
        <v>-122</v>
      </c>
      <c r="AH1572" s="41">
        <f t="shared" si="1006"/>
        <v>-23</v>
      </c>
      <c r="AI1572" s="42">
        <f t="shared" si="1007"/>
        <v>-31.890999999999998</v>
      </c>
      <c r="AJ1572" s="40">
        <f t="shared" si="1008"/>
        <v>37</v>
      </c>
      <c r="AK1572" s="41">
        <f t="shared" si="1009"/>
        <v>43</v>
      </c>
      <c r="AL1572" s="42">
        <f t="shared" si="1010"/>
        <v>46.078000000000003</v>
      </c>
      <c r="AM1572" s="43" t="str">
        <f t="shared" si="1011"/>
        <v>-37º -43' -46,078" S</v>
      </c>
      <c r="AN1572" s="43" t="str">
        <f t="shared" si="1012"/>
        <v>122º 23' 31,891" W</v>
      </c>
      <c r="AO1572" s="43" t="str">
        <f t="shared" si="1013"/>
        <v>10 S 553560 4175973</v>
      </c>
    </row>
    <row r="1573" spans="5:41" x14ac:dyDescent="0.25">
      <c r="E1573" s="53">
        <v>37.739105000000002</v>
      </c>
      <c r="F1573" s="53">
        <v>-122.390518</v>
      </c>
      <c r="G1573" s="52">
        <f t="shared" si="1016"/>
        <v>-2.1361175123213849</v>
      </c>
      <c r="H1573" s="52">
        <f t="shared" si="1017"/>
        <v>0.65867163900585468</v>
      </c>
      <c r="I1573" s="52">
        <f t="shared" si="1018"/>
        <v>10</v>
      </c>
      <c r="J1573" s="52">
        <f t="shared" si="1019"/>
        <v>-123</v>
      </c>
      <c r="K1573" s="52">
        <f t="shared" si="1020"/>
        <v>1.0637467631640529E-2</v>
      </c>
      <c r="L1573" s="52">
        <f t="shared" si="1021"/>
        <v>8.4120143129642489E-3</v>
      </c>
      <c r="M1573" s="52">
        <f t="shared" si="1022"/>
        <v>8.412212738331858E-3</v>
      </c>
      <c r="N1573" s="52">
        <f t="shared" si="1023"/>
        <v>2.7385875289498429E-5</v>
      </c>
      <c r="O1573" s="52">
        <f t="shared" si="999"/>
        <v>6383595.4420414912</v>
      </c>
      <c r="P1573" s="52">
        <f t="shared" si="1000"/>
        <v>1.4912753871175078E-7</v>
      </c>
      <c r="Q1573" s="52">
        <f t="shared" si="1024"/>
        <v>0.96805234903776771</v>
      </c>
      <c r="R1573" s="52">
        <f t="shared" si="1025"/>
        <v>0.60539485660974268</v>
      </c>
      <c r="S1573" s="52">
        <f t="shared" si="1026"/>
        <v>1.1426978135247385</v>
      </c>
      <c r="T1573" s="52">
        <f t="shared" si="1027"/>
        <v>1.0083720742959896</v>
      </c>
      <c r="U1573" s="52">
        <f t="shared" si="1028"/>
        <v>1.8068195429571781</v>
      </c>
      <c r="V1573" s="52">
        <f t="shared" si="1015"/>
        <v>5.0546225567071803E-3</v>
      </c>
      <c r="W1573" s="52">
        <f t="shared" si="1029"/>
        <v>4.2582015317955055E-5</v>
      </c>
      <c r="X1573" s="52">
        <f t="shared" si="1030"/>
        <v>1.6740578955036711E-7</v>
      </c>
      <c r="Y1573" s="52">
        <f t="shared" si="1001"/>
        <v>4176868.8075692365</v>
      </c>
      <c r="Z1573" s="38" t="str">
        <f t="shared" si="1031"/>
        <v>S</v>
      </c>
      <c r="AA1573" s="38" t="str">
        <f t="shared" si="1032"/>
        <v>S</v>
      </c>
      <c r="AB1573" s="38" t="str">
        <f t="shared" si="1033"/>
        <v>U</v>
      </c>
      <c r="AC1573" s="50">
        <f t="shared" si="1014"/>
        <v>553700.16556328966</v>
      </c>
      <c r="AD1573" s="50">
        <f t="shared" si="1002"/>
        <v>4177043.6279439814</v>
      </c>
      <c r="AE1573" s="51">
        <f t="shared" si="1003"/>
        <v>10</v>
      </c>
      <c r="AF1573" s="51" t="str">
        <f t="shared" si="1004"/>
        <v>S</v>
      </c>
      <c r="AG1573" s="40">
        <f t="shared" si="1005"/>
        <v>-122</v>
      </c>
      <c r="AH1573" s="41">
        <f t="shared" si="1006"/>
        <v>-23</v>
      </c>
      <c r="AI1573" s="42">
        <f t="shared" si="1007"/>
        <v>-25.864999999999998</v>
      </c>
      <c r="AJ1573" s="40">
        <f t="shared" si="1008"/>
        <v>37</v>
      </c>
      <c r="AK1573" s="41">
        <f t="shared" si="1009"/>
        <v>44</v>
      </c>
      <c r="AL1573" s="42">
        <f t="shared" si="1010"/>
        <v>20.777999999999999</v>
      </c>
      <c r="AM1573" s="43" t="str">
        <f t="shared" si="1011"/>
        <v>-37º -44' -20,778" S</v>
      </c>
      <c r="AN1573" s="43" t="str">
        <f t="shared" si="1012"/>
        <v>122º 23' 25,865" W</v>
      </c>
      <c r="AO1573" s="43" t="str">
        <f t="shared" si="1013"/>
        <v>10 S 553700 4177044</v>
      </c>
    </row>
    <row r="1574" spans="5:41" x14ac:dyDescent="0.25">
      <c r="E1574" s="53">
        <v>37.783814999999997</v>
      </c>
      <c r="F1574" s="53">
        <v>-122.414067</v>
      </c>
      <c r="G1574" s="52">
        <f t="shared" si="1016"/>
        <v>-2.1365285199069373</v>
      </c>
      <c r="H1574" s="52">
        <f t="shared" si="1017"/>
        <v>0.65945197571442127</v>
      </c>
      <c r="I1574" s="52">
        <f t="shared" si="1018"/>
        <v>10</v>
      </c>
      <c r="J1574" s="52">
        <f t="shared" si="1019"/>
        <v>-123</v>
      </c>
      <c r="K1574" s="52">
        <f t="shared" si="1020"/>
        <v>1.0226460046088182E-2</v>
      </c>
      <c r="L1574" s="52">
        <f t="shared" si="1021"/>
        <v>8.0821180255930096E-3</v>
      </c>
      <c r="M1574" s="52">
        <f t="shared" si="1022"/>
        <v>8.0822940088420593E-3</v>
      </c>
      <c r="N1574" s="52">
        <f t="shared" si="1023"/>
        <v>2.5320653092131273E-5</v>
      </c>
      <c r="O1574" s="52">
        <f t="shared" si="999"/>
        <v>6383611.6268058149</v>
      </c>
      <c r="P1574" s="52">
        <f t="shared" si="1000"/>
        <v>1.3749332851741611E-7</v>
      </c>
      <c r="Q1574" s="52">
        <f t="shared" si="1024"/>
        <v>0.96844250595399739</v>
      </c>
      <c r="R1574" s="52">
        <f t="shared" si="1025"/>
        <v>0.60490713502589899</v>
      </c>
      <c r="S1574" s="52">
        <f t="shared" si="1026"/>
        <v>1.14367322869142</v>
      </c>
      <c r="T1574" s="52">
        <f t="shared" si="1027"/>
        <v>1.0089817052750396</v>
      </c>
      <c r="U1574" s="52">
        <f t="shared" si="1028"/>
        <v>1.8075815773986645</v>
      </c>
      <c r="V1574" s="52">
        <f t="shared" si="1015"/>
        <v>5.0546225567071803E-3</v>
      </c>
      <c r="W1574" s="52">
        <f t="shared" si="1029"/>
        <v>4.2582015317955055E-5</v>
      </c>
      <c r="X1574" s="52">
        <f t="shared" si="1030"/>
        <v>1.6740578955036711E-7</v>
      </c>
      <c r="Y1574" s="52">
        <f t="shared" si="1001"/>
        <v>4181829.2734560058</v>
      </c>
      <c r="Z1574" s="38" t="str">
        <f t="shared" si="1031"/>
        <v>S</v>
      </c>
      <c r="AA1574" s="38" t="str">
        <f t="shared" si="1032"/>
        <v>S</v>
      </c>
      <c r="AB1574" s="38" t="str">
        <f t="shared" si="1033"/>
        <v>U</v>
      </c>
      <c r="AC1574" s="50">
        <f t="shared" si="1014"/>
        <v>551594.22837072774</v>
      </c>
      <c r="AD1574" s="50">
        <f t="shared" si="1002"/>
        <v>4181990.9106937069</v>
      </c>
      <c r="AE1574" s="51">
        <f t="shared" si="1003"/>
        <v>10</v>
      </c>
      <c r="AF1574" s="51" t="str">
        <f t="shared" si="1004"/>
        <v>S</v>
      </c>
      <c r="AG1574" s="40">
        <f t="shared" si="1005"/>
        <v>-122</v>
      </c>
      <c r="AH1574" s="41">
        <f t="shared" si="1006"/>
        <v>-24</v>
      </c>
      <c r="AI1574" s="42">
        <f t="shared" si="1007"/>
        <v>-50.640999999999998</v>
      </c>
      <c r="AJ1574" s="40">
        <f t="shared" si="1008"/>
        <v>37</v>
      </c>
      <c r="AK1574" s="41">
        <f t="shared" si="1009"/>
        <v>47</v>
      </c>
      <c r="AL1574" s="42">
        <f t="shared" si="1010"/>
        <v>1.734</v>
      </c>
      <c r="AM1574" s="43" t="str">
        <f t="shared" si="1011"/>
        <v>-37º -47' -1,734" S</v>
      </c>
      <c r="AN1574" s="43" t="str">
        <f t="shared" si="1012"/>
        <v>122º 24' 50,641" W</v>
      </c>
      <c r="AO1574" s="43" t="str">
        <f t="shared" si="1013"/>
        <v>10 S 551594 4181991</v>
      </c>
    </row>
    <row r="1575" spans="5:41" x14ac:dyDescent="0.25">
      <c r="E1575" s="53">
        <v>37.800516000000002</v>
      </c>
      <c r="F1575" s="53">
        <v>-122.44353599999999</v>
      </c>
      <c r="G1575" s="52">
        <f t="shared" si="1016"/>
        <v>-2.1370428509842077</v>
      </c>
      <c r="H1575" s="52">
        <f t="shared" si="1017"/>
        <v>0.65974346315279686</v>
      </c>
      <c r="I1575" s="52">
        <f t="shared" si="1018"/>
        <v>10</v>
      </c>
      <c r="J1575" s="52">
        <f t="shared" si="1019"/>
        <v>-123</v>
      </c>
      <c r="K1575" s="52">
        <f t="shared" si="1020"/>
        <v>9.7121289688177903E-3</v>
      </c>
      <c r="L1575" s="52">
        <f t="shared" si="1021"/>
        <v>7.6739131342225108E-3</v>
      </c>
      <c r="M1575" s="52">
        <f t="shared" si="1022"/>
        <v>7.6740637757557358E-3</v>
      </c>
      <c r="N1575" s="52">
        <f t="shared" si="1023"/>
        <v>2.2841109062476939E-5</v>
      </c>
      <c r="O1575" s="52">
        <f t="shared" si="999"/>
        <v>6383617.6741740052</v>
      </c>
      <c r="P1575" s="52">
        <f t="shared" si="1000"/>
        <v>1.2389871761709026E-7</v>
      </c>
      <c r="Q1575" s="52">
        <f t="shared" si="1024"/>
        <v>0.9685876403234972</v>
      </c>
      <c r="R1575" s="52">
        <f t="shared" si="1025"/>
        <v>0.60472434667963149</v>
      </c>
      <c r="S1575" s="52">
        <f t="shared" si="1026"/>
        <v>1.1440372833145456</v>
      </c>
      <c r="T1575" s="52">
        <f t="shared" si="1027"/>
        <v>1.009209049155817</v>
      </c>
      <c r="U1575" s="52">
        <f t="shared" si="1028"/>
        <v>1.8078655196299891</v>
      </c>
      <c r="V1575" s="52">
        <f t="shared" si="1015"/>
        <v>5.0546225567071803E-3</v>
      </c>
      <c r="W1575" s="52">
        <f t="shared" si="1029"/>
        <v>4.2582015317955055E-5</v>
      </c>
      <c r="X1575" s="52">
        <f t="shared" si="1030"/>
        <v>1.6740578955036711E-7</v>
      </c>
      <c r="Y1575" s="52">
        <f t="shared" si="1001"/>
        <v>4183682.2185147977</v>
      </c>
      <c r="Z1575" s="38" t="str">
        <f t="shared" si="1031"/>
        <v>S</v>
      </c>
      <c r="AA1575" s="38" t="str">
        <f t="shared" si="1032"/>
        <v>S</v>
      </c>
      <c r="AB1575" s="38" t="str">
        <f t="shared" si="1033"/>
        <v>U</v>
      </c>
      <c r="AC1575" s="50">
        <f t="shared" si="1014"/>
        <v>548988.29117484821</v>
      </c>
      <c r="AD1575" s="50">
        <f t="shared" si="1002"/>
        <v>4183828.0274403724</v>
      </c>
      <c r="AE1575" s="51">
        <f t="shared" si="1003"/>
        <v>10</v>
      </c>
      <c r="AF1575" s="51" t="str">
        <f t="shared" si="1004"/>
        <v>S</v>
      </c>
      <c r="AG1575" s="40">
        <f t="shared" si="1005"/>
        <v>-122</v>
      </c>
      <c r="AH1575" s="41">
        <f t="shared" si="1006"/>
        <v>-26</v>
      </c>
      <c r="AI1575" s="42">
        <f t="shared" si="1007"/>
        <v>-36.729999999999997</v>
      </c>
      <c r="AJ1575" s="40">
        <f t="shared" si="1008"/>
        <v>37</v>
      </c>
      <c r="AK1575" s="41">
        <f t="shared" si="1009"/>
        <v>48</v>
      </c>
      <c r="AL1575" s="42">
        <f t="shared" si="1010"/>
        <v>1.8580000000000001</v>
      </c>
      <c r="AM1575" s="43" t="str">
        <f t="shared" si="1011"/>
        <v>-37º -48' -1,858" S</v>
      </c>
      <c r="AN1575" s="43" t="str">
        <f t="shared" si="1012"/>
        <v>122º 26' 36,73" W</v>
      </c>
      <c r="AO1575" s="43" t="str">
        <f t="shared" si="1013"/>
        <v>10 S 548988 4183828</v>
      </c>
    </row>
    <row r="1576" spans="5:41" x14ac:dyDescent="0.25">
      <c r="E1576" s="53">
        <v>37.618217000000001</v>
      </c>
      <c r="F1576" s="53">
        <v>-122.389584</v>
      </c>
      <c r="G1576" s="52">
        <f t="shared" si="1016"/>
        <v>-2.1361012109461717</v>
      </c>
      <c r="H1576" s="52">
        <f t="shared" si="1017"/>
        <v>0.65656174537970369</v>
      </c>
      <c r="I1576" s="52">
        <f t="shared" si="1018"/>
        <v>10</v>
      </c>
      <c r="J1576" s="52">
        <f t="shared" si="1019"/>
        <v>-123</v>
      </c>
      <c r="K1576" s="52">
        <f t="shared" si="1020"/>
        <v>1.0653769006853775E-2</v>
      </c>
      <c r="L1576" s="52">
        <f t="shared" si="1021"/>
        <v>8.4386440201718871E-3</v>
      </c>
      <c r="M1576" s="52">
        <f t="shared" si="1022"/>
        <v>8.4388443360162175E-3</v>
      </c>
      <c r="N1576" s="52">
        <f t="shared" si="1023"/>
        <v>2.7439610171264839E-5</v>
      </c>
      <c r="O1576" s="52">
        <f t="shared" si="999"/>
        <v>6383551.7147587659</v>
      </c>
      <c r="P1576" s="52">
        <f t="shared" si="1000"/>
        <v>1.505631305701767E-7</v>
      </c>
      <c r="Q1576" s="52">
        <f t="shared" si="1024"/>
        <v>0.96698562935673427</v>
      </c>
      <c r="R1576" s="52">
        <f t="shared" si="1025"/>
        <v>0.60670172855124194</v>
      </c>
      <c r="S1576" s="52">
        <f t="shared" si="1026"/>
        <v>1.1400545600580707</v>
      </c>
      <c r="T1576" s="52">
        <f t="shared" si="1027"/>
        <v>1.0067163521813636</v>
      </c>
      <c r="U1576" s="52">
        <f t="shared" si="1028"/>
        <v>1.8047452673103719</v>
      </c>
      <c r="V1576" s="52">
        <f t="shared" si="1015"/>
        <v>5.0546225567071803E-3</v>
      </c>
      <c r="W1576" s="52">
        <f t="shared" si="1029"/>
        <v>4.2582015317955055E-5</v>
      </c>
      <c r="X1576" s="52">
        <f t="shared" si="1030"/>
        <v>1.6740578955036711E-7</v>
      </c>
      <c r="Y1576" s="52">
        <f t="shared" si="1001"/>
        <v>4163456.7664784854</v>
      </c>
      <c r="Z1576" s="38" t="str">
        <f t="shared" si="1031"/>
        <v>S</v>
      </c>
      <c r="AA1576" s="38" t="str">
        <f t="shared" si="1032"/>
        <v>S</v>
      </c>
      <c r="AB1576" s="38" t="str">
        <f t="shared" si="1033"/>
        <v>U</v>
      </c>
      <c r="AC1576" s="50">
        <f t="shared" si="1014"/>
        <v>553869.80193536053</v>
      </c>
      <c r="AD1576" s="50">
        <f t="shared" si="1002"/>
        <v>4163631.9286754197</v>
      </c>
      <c r="AE1576" s="51">
        <f t="shared" si="1003"/>
        <v>10</v>
      </c>
      <c r="AF1576" s="51" t="str">
        <f t="shared" si="1004"/>
        <v>S</v>
      </c>
      <c r="AG1576" s="40">
        <f t="shared" si="1005"/>
        <v>-122</v>
      </c>
      <c r="AH1576" s="41">
        <f t="shared" si="1006"/>
        <v>-23</v>
      </c>
      <c r="AI1576" s="42">
        <f t="shared" si="1007"/>
        <v>-22.501999999999999</v>
      </c>
      <c r="AJ1576" s="40">
        <f t="shared" si="1008"/>
        <v>37</v>
      </c>
      <c r="AK1576" s="41">
        <f t="shared" si="1009"/>
        <v>37</v>
      </c>
      <c r="AL1576" s="42">
        <f t="shared" si="1010"/>
        <v>5.5810000000000004</v>
      </c>
      <c r="AM1576" s="43" t="str">
        <f t="shared" si="1011"/>
        <v>-37º -37' -5,581" S</v>
      </c>
      <c r="AN1576" s="43" t="str">
        <f t="shared" si="1012"/>
        <v>122º 23' 22,502" W</v>
      </c>
      <c r="AO1576" s="43" t="str">
        <f t="shared" si="1013"/>
        <v>10 S 553870 4163632</v>
      </c>
    </row>
    <row r="1577" spans="5:41" x14ac:dyDescent="0.25">
      <c r="E1577" s="53">
        <v>37.653236</v>
      </c>
      <c r="F1577" s="53">
        <v>-122.47077899999999</v>
      </c>
      <c r="G1577" s="52">
        <f t="shared" si="1016"/>
        <v>-2.1375183310323282</v>
      </c>
      <c r="H1577" s="52">
        <f t="shared" si="1017"/>
        <v>0.65717294223045952</v>
      </c>
      <c r="I1577" s="52">
        <f t="shared" si="1018"/>
        <v>10</v>
      </c>
      <c r="J1577" s="52">
        <f t="shared" si="1019"/>
        <v>-123</v>
      </c>
      <c r="K1577" s="52">
        <f t="shared" si="1020"/>
        <v>9.2366489206971991E-3</v>
      </c>
      <c r="L1577" s="52">
        <f t="shared" si="1021"/>
        <v>7.3127577670352717E-3</v>
      </c>
      <c r="M1577" s="52">
        <f t="shared" si="1022"/>
        <v>7.3128881246015782E-3</v>
      </c>
      <c r="N1577" s="52">
        <f t="shared" si="1023"/>
        <v>2.0631793535286214E-5</v>
      </c>
      <c r="O1577" s="52">
        <f t="shared" si="999"/>
        <v>6383564.3766793059</v>
      </c>
      <c r="P1577" s="52">
        <f t="shared" si="1000"/>
        <v>1.1295908972069845E-7</v>
      </c>
      <c r="Q1577" s="52">
        <f t="shared" si="1024"/>
        <v>0.96729641052102522</v>
      </c>
      <c r="R1577" s="52">
        <f t="shared" si="1025"/>
        <v>0.60632493537472798</v>
      </c>
      <c r="S1577" s="52">
        <f t="shared" si="1026"/>
        <v>1.1408211474909722</v>
      </c>
      <c r="T1577" s="52">
        <f t="shared" si="1027"/>
        <v>1.0071970944619111</v>
      </c>
      <c r="U1577" s="52">
        <f t="shared" si="1028"/>
        <v>1.8053482335148729</v>
      </c>
      <c r="V1577" s="52">
        <f t="shared" si="1015"/>
        <v>5.0546225567071803E-3</v>
      </c>
      <c r="W1577" s="52">
        <f t="shared" si="1029"/>
        <v>4.2582015317955055E-5</v>
      </c>
      <c r="X1577" s="52">
        <f t="shared" si="1030"/>
        <v>1.6740578955036711E-7</v>
      </c>
      <c r="Y1577" s="52">
        <f t="shared" si="1001"/>
        <v>4167341.956400556</v>
      </c>
      <c r="Z1577" s="38" t="str">
        <f t="shared" si="1031"/>
        <v>S</v>
      </c>
      <c r="AA1577" s="38" t="str">
        <f t="shared" si="1032"/>
        <v>S</v>
      </c>
      <c r="AB1577" s="38" t="str">
        <f t="shared" si="1033"/>
        <v>U</v>
      </c>
      <c r="AC1577" s="50">
        <f t="shared" si="1014"/>
        <v>546682.29388057755</v>
      </c>
      <c r="AD1577" s="50">
        <f t="shared" si="1002"/>
        <v>4167473.6607976719</v>
      </c>
      <c r="AE1577" s="51">
        <f t="shared" si="1003"/>
        <v>10</v>
      </c>
      <c r="AF1577" s="51" t="str">
        <f t="shared" si="1004"/>
        <v>S</v>
      </c>
      <c r="AG1577" s="40">
        <f t="shared" si="1005"/>
        <v>-122</v>
      </c>
      <c r="AH1577" s="41">
        <f t="shared" si="1006"/>
        <v>-28</v>
      </c>
      <c r="AI1577" s="42">
        <f t="shared" si="1007"/>
        <v>-14.804</v>
      </c>
      <c r="AJ1577" s="40">
        <f t="shared" si="1008"/>
        <v>37</v>
      </c>
      <c r="AK1577" s="41">
        <f t="shared" si="1009"/>
        <v>39</v>
      </c>
      <c r="AL1577" s="42">
        <f t="shared" si="1010"/>
        <v>11.65</v>
      </c>
      <c r="AM1577" s="43" t="str">
        <f t="shared" si="1011"/>
        <v>-37º -39' -11,65" S</v>
      </c>
      <c r="AN1577" s="43" t="str">
        <f t="shared" si="1012"/>
        <v>122º 28' 14,804" W</v>
      </c>
      <c r="AO1577" s="43" t="str">
        <f t="shared" si="1013"/>
        <v>10 S 546682 4167474</v>
      </c>
    </row>
    <row r="1578" spans="5:41" x14ac:dyDescent="0.25">
      <c r="E1578" s="53">
        <v>37.647629000000002</v>
      </c>
      <c r="F1578" s="53">
        <v>-122.47077899999999</v>
      </c>
      <c r="G1578" s="52">
        <f t="shared" si="1016"/>
        <v>-2.1375183310323282</v>
      </c>
      <c r="H1578" s="52">
        <f t="shared" si="1017"/>
        <v>0.65707508161930039</v>
      </c>
      <c r="I1578" s="52">
        <f t="shared" si="1018"/>
        <v>10</v>
      </c>
      <c r="J1578" s="52">
        <f t="shared" si="1019"/>
        <v>-123</v>
      </c>
      <c r="K1578" s="52">
        <f t="shared" si="1020"/>
        <v>9.2366489206971991E-3</v>
      </c>
      <c r="L1578" s="52">
        <f t="shared" si="1021"/>
        <v>7.3133099020587415E-3</v>
      </c>
      <c r="M1578" s="52">
        <f t="shared" si="1022"/>
        <v>7.3134402891550264E-3</v>
      </c>
      <c r="N1578" s="52">
        <f t="shared" si="1023"/>
        <v>2.0630734340554291E-5</v>
      </c>
      <c r="O1578" s="52">
        <f t="shared" ref="O1578:O1641" si="1034">($C$19/(1+$C$18*(COS(H1578))^2)^(1/2))*0.9996</f>
        <v>6383562.3490616893</v>
      </c>
      <c r="P1578" s="52">
        <f t="shared" ref="P1578:P1641" si="1035">($C$18/2)*M1578^2*(COS(H1578))^2</f>
        <v>1.129932091857244E-7</v>
      </c>
      <c r="Q1578" s="52">
        <f t="shared" si="1024"/>
        <v>0.96724674756412754</v>
      </c>
      <c r="R1578" s="52">
        <f t="shared" si="1025"/>
        <v>0.60638536286223588</v>
      </c>
      <c r="S1578" s="52">
        <f t="shared" si="1026"/>
        <v>1.1406984554013642</v>
      </c>
      <c r="T1578" s="52">
        <f t="shared" si="1027"/>
        <v>1.0071201822665821</v>
      </c>
      <c r="U1578" s="52">
        <f t="shared" si="1028"/>
        <v>1.8052518053617543</v>
      </c>
      <c r="V1578" s="52">
        <f t="shared" si="1015"/>
        <v>5.0546225567071803E-3</v>
      </c>
      <c r="W1578" s="52">
        <f t="shared" si="1029"/>
        <v>4.2582015317955055E-5</v>
      </c>
      <c r="X1578" s="52">
        <f t="shared" si="1030"/>
        <v>1.6740578955036711E-7</v>
      </c>
      <c r="Y1578" s="52">
        <f t="shared" ref="Y1578:Y1641" si="1036">0.9996*$C$19*(H1578-(V1578*S1578)+(W1578*T1578)-(X1578*U1578))</f>
        <v>4166719.8851154889</v>
      </c>
      <c r="Z1578" s="38" t="str">
        <f t="shared" si="1031"/>
        <v>S</v>
      </c>
      <c r="AA1578" s="38" t="str">
        <f t="shared" si="1032"/>
        <v>S</v>
      </c>
      <c r="AB1578" s="38" t="str">
        <f t="shared" si="1033"/>
        <v>U</v>
      </c>
      <c r="AC1578" s="50">
        <f t="shared" si="1014"/>
        <v>546685.80383035378</v>
      </c>
      <c r="AD1578" s="50">
        <f t="shared" ref="AD1578:AD1641" si="1037">IF($C$22="S",N1578*O1578*(1+P1578)+Y1578+10000000,N1578*O1578*(1+P1578)+Y1578)</f>
        <v>4166851.5827093399</v>
      </c>
      <c r="AE1578" s="51">
        <f t="shared" ref="AE1578:AE1641" si="1038">I1578</f>
        <v>10</v>
      </c>
      <c r="AF1578" s="51" t="str">
        <f t="shared" ref="AF1578:AF1641" si="1039">IF(E1578&lt;-16,Z1578,IF(E1578&lt;48,AA1578,IF(E1578&lt;84,AB1578,"MALO")))</f>
        <v>S</v>
      </c>
      <c r="AG1578" s="40">
        <f t="shared" ref="AG1578:AG1641" si="1040">TRUNC(F1578,0)</f>
        <v>-122</v>
      </c>
      <c r="AH1578" s="41">
        <f t="shared" ref="AH1578:AH1641" si="1041">TRUNC((F1578-AG1578)*60,0)</f>
        <v>-28</v>
      </c>
      <c r="AI1578" s="42">
        <f t="shared" ref="AI1578:AI1641" si="1042">ROUND((((F1578-AG1578)*60)-AH1578)*60,3)</f>
        <v>-14.804</v>
      </c>
      <c r="AJ1578" s="40">
        <f t="shared" ref="AJ1578:AJ1641" si="1043">TRUNC(E1578,0)</f>
        <v>37</v>
      </c>
      <c r="AK1578" s="41">
        <f t="shared" ref="AK1578:AK1641" si="1044">TRUNC((E1578-AJ1578)*60,0)</f>
        <v>38</v>
      </c>
      <c r="AL1578" s="42">
        <f t="shared" ref="AL1578:AL1641" si="1045">ROUND((((E1578-AJ1578)*60)-AK1578)*60,3)</f>
        <v>51.463999999999999</v>
      </c>
      <c r="AM1578" s="43" t="str">
        <f t="shared" ref="AM1578:AM1641" si="1046">CONCATENATE(-AJ1578,"º ",-AK1578,"' ",-AL1578,""" S")</f>
        <v>-37º -38' -51,464" S</v>
      </c>
      <c r="AN1578" s="43" t="str">
        <f t="shared" ref="AN1578:AN1641" si="1047">CONCATENATE(-AG1578,"º ",-AH1578,"' ",-AI1578,""" W")</f>
        <v>122º 28' 14,804" W</v>
      </c>
      <c r="AO1578" s="43" t="str">
        <f t="shared" ref="AO1578:AO1641" si="1048">CONCATENATE(AE1578," ",AF1578," ",ROUND(AC1578,0)," ",ROUND(AD1578,0))</f>
        <v>10 S 546686 4166852</v>
      </c>
    </row>
    <row r="1579" spans="5:41" x14ac:dyDescent="0.25">
      <c r="E1579" s="53">
        <v>37.745123999999997</v>
      </c>
      <c r="F1579" s="53">
        <v>-122.447479</v>
      </c>
      <c r="G1579" s="52">
        <f t="shared" si="1016"/>
        <v>-2.1371116693166137</v>
      </c>
      <c r="H1579" s="52">
        <f t="shared" si="1017"/>
        <v>0.65877669037353204</v>
      </c>
      <c r="I1579" s="52">
        <f t="shared" si="1018"/>
        <v>10</v>
      </c>
      <c r="J1579" s="52">
        <f t="shared" si="1019"/>
        <v>-123</v>
      </c>
      <c r="K1579" s="52">
        <f t="shared" si="1020"/>
        <v>9.6433106364117727E-3</v>
      </c>
      <c r="L1579" s="52">
        <f t="shared" si="1021"/>
        <v>7.6252493914702284E-3</v>
      </c>
      <c r="M1579" s="52">
        <f t="shared" si="1022"/>
        <v>7.6253971852150541E-3</v>
      </c>
      <c r="N1579" s="52">
        <f t="shared" si="1023"/>
        <v>2.250733374453695E-5</v>
      </c>
      <c r="O1579" s="52">
        <f t="shared" si="1034"/>
        <v>6383597.6204977361</v>
      </c>
      <c r="P1579" s="52">
        <f t="shared" si="1035"/>
        <v>1.2251567719351601E-7</v>
      </c>
      <c r="Q1579" s="52">
        <f t="shared" si="1024"/>
        <v>0.96810501054933373</v>
      </c>
      <c r="R1579" s="52">
        <f t="shared" si="1025"/>
        <v>0.60532933542120615</v>
      </c>
      <c r="S1579" s="52">
        <f t="shared" si="1026"/>
        <v>1.1428291956481988</v>
      </c>
      <c r="T1579" s="52">
        <f t="shared" si="1027"/>
        <v>1.0084542305914508</v>
      </c>
      <c r="U1579" s="52">
        <f t="shared" si="1028"/>
        <v>1.8069222914395591</v>
      </c>
      <c r="V1579" s="52">
        <f t="shared" si="1015"/>
        <v>5.0546225567071803E-3</v>
      </c>
      <c r="W1579" s="52">
        <f t="shared" si="1029"/>
        <v>4.2582015317955055E-5</v>
      </c>
      <c r="X1579" s="52">
        <f t="shared" si="1030"/>
        <v>1.6740578955036711E-7</v>
      </c>
      <c r="Y1579" s="52">
        <f t="shared" si="1036"/>
        <v>4177536.5987997386</v>
      </c>
      <c r="Z1579" s="38" t="str">
        <f t="shared" si="1031"/>
        <v>S</v>
      </c>
      <c r="AA1579" s="38" t="str">
        <f t="shared" si="1032"/>
        <v>S</v>
      </c>
      <c r="AB1579" s="38" t="str">
        <f t="shared" si="1033"/>
        <v>U</v>
      </c>
      <c r="AC1579" s="50">
        <f t="shared" si="1014"/>
        <v>548677.46931480663</v>
      </c>
      <c r="AD1579" s="50">
        <f t="shared" si="1037"/>
        <v>4177680.2765794769</v>
      </c>
      <c r="AE1579" s="51">
        <f t="shared" si="1038"/>
        <v>10</v>
      </c>
      <c r="AF1579" s="51" t="str">
        <f t="shared" si="1039"/>
        <v>S</v>
      </c>
      <c r="AG1579" s="40">
        <f t="shared" si="1040"/>
        <v>-122</v>
      </c>
      <c r="AH1579" s="41">
        <f t="shared" si="1041"/>
        <v>-26</v>
      </c>
      <c r="AI1579" s="42">
        <f t="shared" si="1042"/>
        <v>-50.923999999999999</v>
      </c>
      <c r="AJ1579" s="40">
        <f t="shared" si="1043"/>
        <v>37</v>
      </c>
      <c r="AK1579" s="41">
        <f t="shared" si="1044"/>
        <v>44</v>
      </c>
      <c r="AL1579" s="42">
        <f t="shared" si="1045"/>
        <v>42.445999999999998</v>
      </c>
      <c r="AM1579" s="43" t="str">
        <f t="shared" si="1046"/>
        <v>-37º -44' -42,446" S</v>
      </c>
      <c r="AN1579" s="43" t="str">
        <f t="shared" si="1047"/>
        <v>122º 26' 50,924" W</v>
      </c>
      <c r="AO1579" s="43" t="str">
        <f t="shared" si="1048"/>
        <v>10 S 548677 4177680</v>
      </c>
    </row>
    <row r="1580" spans="5:41" x14ac:dyDescent="0.25">
      <c r="E1580" s="53">
        <v>37.807689000000003</v>
      </c>
      <c r="F1580" s="53">
        <v>-122.41714399999999</v>
      </c>
      <c r="G1580" s="52">
        <f t="shared" si="1016"/>
        <v>-2.1365822236880212</v>
      </c>
      <c r="H1580" s="52">
        <f t="shared" si="1017"/>
        <v>0.65986865562004249</v>
      </c>
      <c r="I1580" s="52">
        <f t="shared" si="1018"/>
        <v>10</v>
      </c>
      <c r="J1580" s="52">
        <f t="shared" si="1019"/>
        <v>-123</v>
      </c>
      <c r="K1580" s="52">
        <f t="shared" si="1020"/>
        <v>1.0172756265004246E-2</v>
      </c>
      <c r="L1580" s="52">
        <f t="shared" si="1021"/>
        <v>8.0370789382904814E-3</v>
      </c>
      <c r="M1580" s="52">
        <f t="shared" si="1022"/>
        <v>8.0372519957321725E-3</v>
      </c>
      <c r="N1580" s="52">
        <f t="shared" si="1023"/>
        <v>2.5060769088591783E-5</v>
      </c>
      <c r="O1580" s="52">
        <f t="shared" si="1034"/>
        <v>6383620.2717731278</v>
      </c>
      <c r="P1580" s="52">
        <f t="shared" si="1035"/>
        <v>1.3587727013176325E-7</v>
      </c>
      <c r="Q1580" s="52">
        <f t="shared" si="1024"/>
        <v>0.96864987379410028</v>
      </c>
      <c r="R1580" s="52">
        <f t="shared" si="1025"/>
        <v>0.60464573915138931</v>
      </c>
      <c r="S1580" s="52">
        <f t="shared" si="1026"/>
        <v>1.1441935925170927</v>
      </c>
      <c r="T1580" s="52">
        <f t="shared" si="1027"/>
        <v>1.0093066291756669</v>
      </c>
      <c r="U1580" s="52">
        <f t="shared" si="1028"/>
        <v>1.807987353279559</v>
      </c>
      <c r="V1580" s="52">
        <f t="shared" si="1015"/>
        <v>5.0546225567071803E-3</v>
      </c>
      <c r="W1580" s="52">
        <f t="shared" si="1029"/>
        <v>4.2582015317955055E-5</v>
      </c>
      <c r="X1580" s="52">
        <f t="shared" si="1030"/>
        <v>1.6740578955036711E-7</v>
      </c>
      <c r="Y1580" s="52">
        <f t="shared" si="1036"/>
        <v>4184478.0512138195</v>
      </c>
      <c r="Z1580" s="38" t="str">
        <f t="shared" si="1031"/>
        <v>S</v>
      </c>
      <c r="AA1580" s="38" t="str">
        <f t="shared" si="1032"/>
        <v>S</v>
      </c>
      <c r="AB1580" s="38" t="str">
        <f t="shared" si="1033"/>
        <v>U</v>
      </c>
      <c r="AC1580" s="50">
        <f t="shared" si="1014"/>
        <v>551306.76709311269</v>
      </c>
      <c r="AD1580" s="50">
        <f t="shared" si="1037"/>
        <v>4184638.0296691372</v>
      </c>
      <c r="AE1580" s="51">
        <f t="shared" si="1038"/>
        <v>10</v>
      </c>
      <c r="AF1580" s="51" t="str">
        <f t="shared" si="1039"/>
        <v>S</v>
      </c>
      <c r="AG1580" s="40">
        <f t="shared" si="1040"/>
        <v>-122</v>
      </c>
      <c r="AH1580" s="41">
        <f t="shared" si="1041"/>
        <v>-25</v>
      </c>
      <c r="AI1580" s="42">
        <f t="shared" si="1042"/>
        <v>-1.718</v>
      </c>
      <c r="AJ1580" s="40">
        <f t="shared" si="1043"/>
        <v>37</v>
      </c>
      <c r="AK1580" s="41">
        <f t="shared" si="1044"/>
        <v>48</v>
      </c>
      <c r="AL1580" s="42">
        <f t="shared" si="1045"/>
        <v>27.68</v>
      </c>
      <c r="AM1580" s="43" t="str">
        <f t="shared" si="1046"/>
        <v>-37º -48' -27,68" S</v>
      </c>
      <c r="AN1580" s="43" t="str">
        <f t="shared" si="1047"/>
        <v>122º 25' 1,718" W</v>
      </c>
      <c r="AO1580" s="43" t="str">
        <f t="shared" si="1048"/>
        <v>10 S 551307 4184638</v>
      </c>
    </row>
    <row r="1581" spans="5:41" x14ac:dyDescent="0.25">
      <c r="E1581" s="53">
        <v>37.618299999999998</v>
      </c>
      <c r="F1581" s="53">
        <v>-122.386201</v>
      </c>
      <c r="G1581" s="52">
        <f t="shared" si="1016"/>
        <v>-2.1360421664575768</v>
      </c>
      <c r="H1581" s="52">
        <f t="shared" si="1017"/>
        <v>0.6565631940029828</v>
      </c>
      <c r="I1581" s="52">
        <f t="shared" si="1018"/>
        <v>10</v>
      </c>
      <c r="J1581" s="52">
        <f t="shared" si="1019"/>
        <v>-123</v>
      </c>
      <c r="K1581" s="52">
        <f t="shared" si="1020"/>
        <v>1.0712813495448614E-2</v>
      </c>
      <c r="L1581" s="52">
        <f t="shared" si="1021"/>
        <v>8.4854007589784536E-3</v>
      </c>
      <c r="M1581" s="52">
        <f t="shared" si="1022"/>
        <v>8.4856044231259222E-3</v>
      </c>
      <c r="N1581" s="52">
        <f t="shared" si="1023"/>
        <v>2.7744629566228696E-5</v>
      </c>
      <c r="O1581" s="52">
        <f t="shared" si="1034"/>
        <v>6383551.7447644118</v>
      </c>
      <c r="P1581" s="52">
        <f t="shared" si="1035"/>
        <v>1.5223597015427835E-7</v>
      </c>
      <c r="Q1581" s="52">
        <f t="shared" si="1024"/>
        <v>0.96698636766065238</v>
      </c>
      <c r="R1581" s="52">
        <f t="shared" si="1025"/>
        <v>0.60670083722154688</v>
      </c>
      <c r="S1581" s="52">
        <f t="shared" si="1026"/>
        <v>1.140056377833309</v>
      </c>
      <c r="T1581" s="52">
        <f t="shared" si="1027"/>
        <v>1.0067174926803686</v>
      </c>
      <c r="U1581" s="52">
        <f t="shared" si="1028"/>
        <v>1.8047466984421785</v>
      </c>
      <c r="V1581" s="52">
        <f t="shared" si="1015"/>
        <v>5.0546225567071803E-3</v>
      </c>
      <c r="W1581" s="52">
        <f t="shared" si="1029"/>
        <v>4.2582015317955055E-5</v>
      </c>
      <c r="X1581" s="52">
        <f t="shared" si="1030"/>
        <v>1.6740578955036711E-7</v>
      </c>
      <c r="Y1581" s="52">
        <f t="shared" si="1036"/>
        <v>4163465.9749026676</v>
      </c>
      <c r="Z1581" s="38" t="str">
        <f t="shared" si="1031"/>
        <v>S</v>
      </c>
      <c r="AA1581" s="38" t="str">
        <f t="shared" si="1032"/>
        <v>S</v>
      </c>
      <c r="AB1581" s="38" t="str">
        <f t="shared" si="1033"/>
        <v>U</v>
      </c>
      <c r="AC1581" s="50">
        <f t="shared" si="1014"/>
        <v>554168.29766941373</v>
      </c>
      <c r="AD1581" s="50">
        <f t="shared" si="1037"/>
        <v>4163643.0842081052</v>
      </c>
      <c r="AE1581" s="51">
        <f t="shared" si="1038"/>
        <v>10</v>
      </c>
      <c r="AF1581" s="51" t="str">
        <f t="shared" si="1039"/>
        <v>S</v>
      </c>
      <c r="AG1581" s="40">
        <f t="shared" si="1040"/>
        <v>-122</v>
      </c>
      <c r="AH1581" s="41">
        <f t="shared" si="1041"/>
        <v>-23</v>
      </c>
      <c r="AI1581" s="42">
        <f t="shared" si="1042"/>
        <v>-10.324</v>
      </c>
      <c r="AJ1581" s="40">
        <f t="shared" si="1043"/>
        <v>37</v>
      </c>
      <c r="AK1581" s="41">
        <f t="shared" si="1044"/>
        <v>37</v>
      </c>
      <c r="AL1581" s="42">
        <f t="shared" si="1045"/>
        <v>5.88</v>
      </c>
      <c r="AM1581" s="43" t="str">
        <f t="shared" si="1046"/>
        <v>-37º -37' -5,88" S</v>
      </c>
      <c r="AN1581" s="43" t="str">
        <f t="shared" si="1047"/>
        <v>122º 23' 10,324" W</v>
      </c>
      <c r="AO1581" s="43" t="str">
        <f t="shared" si="1048"/>
        <v>10 S 554168 4163643</v>
      </c>
    </row>
    <row r="1582" spans="5:41" x14ac:dyDescent="0.25">
      <c r="E1582" s="53">
        <v>37.615585000000003</v>
      </c>
      <c r="F1582" s="53">
        <v>-122.38975499999999</v>
      </c>
      <c r="G1582" s="52">
        <f t="shared" si="1016"/>
        <v>-2.1361041954591924</v>
      </c>
      <c r="H1582" s="52">
        <f t="shared" si="1017"/>
        <v>0.65651580831379119</v>
      </c>
      <c r="I1582" s="52">
        <f t="shared" si="1018"/>
        <v>10</v>
      </c>
      <c r="J1582" s="52">
        <f t="shared" si="1019"/>
        <v>-123</v>
      </c>
      <c r="K1582" s="52">
        <f t="shared" si="1020"/>
        <v>1.0650784493833054E-2</v>
      </c>
      <c r="L1582" s="52">
        <f t="shared" si="1021"/>
        <v>8.4365787664750138E-3</v>
      </c>
      <c r="M1582" s="52">
        <f t="shared" si="1022"/>
        <v>8.436778935276756E-3</v>
      </c>
      <c r="N1582" s="52">
        <f t="shared" si="1023"/>
        <v>2.7423574198159884E-5</v>
      </c>
      <c r="O1582" s="52">
        <f t="shared" si="1034"/>
        <v>6383550.763266542</v>
      </c>
      <c r="P1582" s="52">
        <f t="shared" si="1035"/>
        <v>1.50500093561402E-7</v>
      </c>
      <c r="Q1582" s="52">
        <f t="shared" si="1024"/>
        <v>0.96696221290706885</v>
      </c>
      <c r="R1582" s="52">
        <f t="shared" si="1025"/>
        <v>0.60672998911692599</v>
      </c>
      <c r="S1582" s="52">
        <f t="shared" si="1026"/>
        <v>1.1399969147673257</v>
      </c>
      <c r="T1582" s="52">
        <f t="shared" si="1027"/>
        <v>1.0066801833547256</v>
      </c>
      <c r="U1582" s="52">
        <f t="shared" si="1028"/>
        <v>1.8046998799420717</v>
      </c>
      <c r="V1582" s="52">
        <f t="shared" si="1015"/>
        <v>5.0546225567071803E-3</v>
      </c>
      <c r="W1582" s="52">
        <f t="shared" si="1029"/>
        <v>4.2582015317955055E-5</v>
      </c>
      <c r="X1582" s="52">
        <f t="shared" si="1030"/>
        <v>1.6740578955036711E-7</v>
      </c>
      <c r="Y1582" s="52">
        <f t="shared" si="1036"/>
        <v>4163164.7596488916</v>
      </c>
      <c r="Z1582" s="38" t="str">
        <f t="shared" si="1031"/>
        <v>S</v>
      </c>
      <c r="AA1582" s="38" t="str">
        <f t="shared" si="1032"/>
        <v>S</v>
      </c>
      <c r="AB1582" s="38" t="str">
        <f t="shared" si="1033"/>
        <v>U</v>
      </c>
      <c r="AC1582" s="50">
        <f t="shared" si="1014"/>
        <v>553856.60931360512</v>
      </c>
      <c r="AD1582" s="50">
        <f t="shared" si="1037"/>
        <v>4163339.8194532422</v>
      </c>
      <c r="AE1582" s="51">
        <f t="shared" si="1038"/>
        <v>10</v>
      </c>
      <c r="AF1582" s="51" t="str">
        <f t="shared" si="1039"/>
        <v>S</v>
      </c>
      <c r="AG1582" s="40">
        <f t="shared" si="1040"/>
        <v>-122</v>
      </c>
      <c r="AH1582" s="41">
        <f t="shared" si="1041"/>
        <v>-23</v>
      </c>
      <c r="AI1582" s="42">
        <f t="shared" si="1042"/>
        <v>-23.117999999999999</v>
      </c>
      <c r="AJ1582" s="40">
        <f t="shared" si="1043"/>
        <v>37</v>
      </c>
      <c r="AK1582" s="41">
        <f t="shared" si="1044"/>
        <v>36</v>
      </c>
      <c r="AL1582" s="42">
        <f t="shared" si="1045"/>
        <v>56.106000000000002</v>
      </c>
      <c r="AM1582" s="43" t="str">
        <f t="shared" si="1046"/>
        <v>-37º -36' -56,106" S</v>
      </c>
      <c r="AN1582" s="43" t="str">
        <f t="shared" si="1047"/>
        <v>122º 23' 23,118" W</v>
      </c>
      <c r="AO1582" s="43" t="str">
        <f t="shared" si="1048"/>
        <v>10 S 553857 4163340</v>
      </c>
    </row>
    <row r="1583" spans="5:41" x14ac:dyDescent="0.25">
      <c r="E1583" s="53">
        <v>37.793340000000001</v>
      </c>
      <c r="F1583" s="53">
        <v>-122.399738</v>
      </c>
      <c r="G1583" s="52">
        <f t="shared" si="1016"/>
        <v>-2.1362784316784191</v>
      </c>
      <c r="H1583" s="52">
        <f t="shared" si="1017"/>
        <v>0.6596182183256738</v>
      </c>
      <c r="I1583" s="52">
        <f t="shared" si="1018"/>
        <v>10</v>
      </c>
      <c r="J1583" s="52">
        <f t="shared" si="1019"/>
        <v>-123</v>
      </c>
      <c r="K1583" s="52">
        <f t="shared" si="1020"/>
        <v>1.0476548274606312E-2</v>
      </c>
      <c r="L1583" s="52">
        <f t="shared" si="1021"/>
        <v>8.278692019142048E-3</v>
      </c>
      <c r="M1583" s="52">
        <f t="shared" si="1022"/>
        <v>8.278881158444943E-3</v>
      </c>
      <c r="N1583" s="52">
        <f t="shared" si="1023"/>
        <v>2.6576533633693167E-5</v>
      </c>
      <c r="O1583" s="52">
        <f t="shared" si="1034"/>
        <v>6383615.0756587312</v>
      </c>
      <c r="P1583" s="52">
        <f t="shared" si="1035"/>
        <v>1.4422603822060096E-7</v>
      </c>
      <c r="Q1583" s="52">
        <f t="shared" si="1024"/>
        <v>0.96852532006328385</v>
      </c>
      <c r="R1583" s="52">
        <f t="shared" si="1025"/>
        <v>0.60480292648423006</v>
      </c>
      <c r="S1583" s="52">
        <f t="shared" si="1026"/>
        <v>1.1438808783573158</v>
      </c>
      <c r="T1583" s="52">
        <f t="shared" si="1027"/>
        <v>1.0091113903890443</v>
      </c>
      <c r="U1583" s="52">
        <f t="shared" si="1028"/>
        <v>1.8077435639717223</v>
      </c>
      <c r="V1583" s="52">
        <f t="shared" si="1015"/>
        <v>5.0546225567071803E-3</v>
      </c>
      <c r="W1583" s="52">
        <f t="shared" si="1029"/>
        <v>4.2582015317955055E-5</v>
      </c>
      <c r="X1583" s="52">
        <f t="shared" si="1030"/>
        <v>1.6740578955036711E-7</v>
      </c>
      <c r="Y1583" s="52">
        <f t="shared" si="1036"/>
        <v>4182886.0539427386</v>
      </c>
      <c r="Z1583" s="38" t="str">
        <f t="shared" si="1031"/>
        <v>S</v>
      </c>
      <c r="AA1583" s="38" t="str">
        <f t="shared" si="1032"/>
        <v>S</v>
      </c>
      <c r="AB1583" s="38" t="str">
        <f t="shared" si="1033"/>
        <v>U</v>
      </c>
      <c r="AC1583" s="50">
        <f t="shared" si="1014"/>
        <v>552849.1931133793</v>
      </c>
      <c r="AD1583" s="50">
        <f t="shared" si="1037"/>
        <v>4183055.70832797</v>
      </c>
      <c r="AE1583" s="51">
        <f t="shared" si="1038"/>
        <v>10</v>
      </c>
      <c r="AF1583" s="51" t="str">
        <f t="shared" si="1039"/>
        <v>S</v>
      </c>
      <c r="AG1583" s="40">
        <f t="shared" si="1040"/>
        <v>-122</v>
      </c>
      <c r="AH1583" s="41">
        <f t="shared" si="1041"/>
        <v>-23</v>
      </c>
      <c r="AI1583" s="42">
        <f t="shared" si="1042"/>
        <v>-59.057000000000002</v>
      </c>
      <c r="AJ1583" s="40">
        <f t="shared" si="1043"/>
        <v>37</v>
      </c>
      <c r="AK1583" s="41">
        <f t="shared" si="1044"/>
        <v>47</v>
      </c>
      <c r="AL1583" s="42">
        <f t="shared" si="1045"/>
        <v>36.024000000000001</v>
      </c>
      <c r="AM1583" s="43" t="str">
        <f t="shared" si="1046"/>
        <v>-37º -47' -36,024" S</v>
      </c>
      <c r="AN1583" s="43" t="str">
        <f t="shared" si="1047"/>
        <v>122º 23' 59,057" W</v>
      </c>
      <c r="AO1583" s="43" t="str">
        <f t="shared" si="1048"/>
        <v>10 S 552849 4183056</v>
      </c>
    </row>
    <row r="1584" spans="5:41" x14ac:dyDescent="0.25">
      <c r="E1584" s="53">
        <v>37.631678999999998</v>
      </c>
      <c r="F1584" s="53">
        <v>-122.427807</v>
      </c>
      <c r="G1584" s="52">
        <f t="shared" si="1016"/>
        <v>-2.1367683281461614</v>
      </c>
      <c r="H1584" s="52">
        <f t="shared" si="1017"/>
        <v>0.65679670160360715</v>
      </c>
      <c r="I1584" s="52">
        <f t="shared" si="1018"/>
        <v>10</v>
      </c>
      <c r="J1584" s="52">
        <f t="shared" si="1019"/>
        <v>-123</v>
      </c>
      <c r="K1584" s="52">
        <f t="shared" si="1020"/>
        <v>9.9866518068640886E-3</v>
      </c>
      <c r="L1584" s="52">
        <f t="shared" si="1021"/>
        <v>7.9088191186215805E-3</v>
      </c>
      <c r="M1584" s="52">
        <f t="shared" si="1022"/>
        <v>7.9089840221596187E-3</v>
      </c>
      <c r="N1584" s="52">
        <f t="shared" si="1023"/>
        <v>2.4113683065318803E-5</v>
      </c>
      <c r="O1584" s="52">
        <f t="shared" si="1034"/>
        <v>6383556.5817624005</v>
      </c>
      <c r="P1584" s="52">
        <f t="shared" si="1035"/>
        <v>1.322016197088093E-7</v>
      </c>
      <c r="Q1584" s="52">
        <f t="shared" si="1024"/>
        <v>0.96710527080518061</v>
      </c>
      <c r="R1584" s="52">
        <f t="shared" si="1025"/>
        <v>0.6065570542152382</v>
      </c>
      <c r="S1584" s="52">
        <f t="shared" si="1026"/>
        <v>1.1403493370061974</v>
      </c>
      <c r="T1584" s="52">
        <f t="shared" si="1027"/>
        <v>1.0069012663084576</v>
      </c>
      <c r="U1584" s="52">
        <f t="shared" si="1028"/>
        <v>1.8049772612636987</v>
      </c>
      <c r="V1584" s="52">
        <f t="shared" si="1015"/>
        <v>5.0546225567071803E-3</v>
      </c>
      <c r="W1584" s="52">
        <f t="shared" si="1029"/>
        <v>4.2582015317955055E-5</v>
      </c>
      <c r="X1584" s="52">
        <f t="shared" si="1030"/>
        <v>1.6740578955036711E-7</v>
      </c>
      <c r="Y1584" s="52">
        <f t="shared" si="1036"/>
        <v>4164950.3080113372</v>
      </c>
      <c r="Z1584" s="38" t="str">
        <f t="shared" si="1031"/>
        <v>S</v>
      </c>
      <c r="AA1584" s="38" t="str">
        <f t="shared" si="1032"/>
        <v>S</v>
      </c>
      <c r="AB1584" s="38" t="str">
        <f t="shared" si="1033"/>
        <v>U</v>
      </c>
      <c r="AC1584" s="50">
        <f t="shared" si="1014"/>
        <v>550487.4492345514</v>
      </c>
      <c r="AD1584" s="50">
        <f t="shared" si="1037"/>
        <v>4165104.239091929</v>
      </c>
      <c r="AE1584" s="51">
        <f t="shared" si="1038"/>
        <v>10</v>
      </c>
      <c r="AF1584" s="51" t="str">
        <f t="shared" si="1039"/>
        <v>S</v>
      </c>
      <c r="AG1584" s="40">
        <f t="shared" si="1040"/>
        <v>-122</v>
      </c>
      <c r="AH1584" s="41">
        <f t="shared" si="1041"/>
        <v>-25</v>
      </c>
      <c r="AI1584" s="42">
        <f t="shared" si="1042"/>
        <v>-40.104999999999997</v>
      </c>
      <c r="AJ1584" s="40">
        <f t="shared" si="1043"/>
        <v>37</v>
      </c>
      <c r="AK1584" s="41">
        <f t="shared" si="1044"/>
        <v>37</v>
      </c>
      <c r="AL1584" s="42">
        <f t="shared" si="1045"/>
        <v>54.043999999999997</v>
      </c>
      <c r="AM1584" s="43" t="str">
        <f t="shared" si="1046"/>
        <v>-37º -37' -54,044" S</v>
      </c>
      <c r="AN1584" s="43" t="str">
        <f t="shared" si="1047"/>
        <v>122º 25' 40,105" W</v>
      </c>
      <c r="AO1584" s="43" t="str">
        <f t="shared" si="1048"/>
        <v>10 S 550487 4165104</v>
      </c>
    </row>
    <row r="1585" spans="5:41" x14ac:dyDescent="0.25">
      <c r="E1585" s="53">
        <v>37.634658000000002</v>
      </c>
      <c r="F1585" s="53">
        <v>-122.438273</v>
      </c>
      <c r="G1585" s="52">
        <f t="shared" si="1016"/>
        <v>-2.1369509943056748</v>
      </c>
      <c r="H1585" s="52">
        <f t="shared" si="1017"/>
        <v>0.65684869496202414</v>
      </c>
      <c r="I1585" s="52">
        <f t="shared" si="1018"/>
        <v>10</v>
      </c>
      <c r="J1585" s="52">
        <f t="shared" si="1019"/>
        <v>-123</v>
      </c>
      <c r="K1585" s="52">
        <f t="shared" si="1020"/>
        <v>9.8039856473506326E-3</v>
      </c>
      <c r="L1585" s="52">
        <f t="shared" si="1021"/>
        <v>7.7638520941623844E-3</v>
      </c>
      <c r="M1585" s="52">
        <f t="shared" si="1022"/>
        <v>7.7640080947420616E-3</v>
      </c>
      <c r="N1585" s="52">
        <f t="shared" si="1023"/>
        <v>2.3240238436916805E-5</v>
      </c>
      <c r="O1585" s="52">
        <f t="shared" si="1034"/>
        <v>6383557.6588623077</v>
      </c>
      <c r="P1585" s="52">
        <f t="shared" si="1035"/>
        <v>1.2738917309446823E-7</v>
      </c>
      <c r="Q1585" s="52">
        <f t="shared" si="1024"/>
        <v>0.96713171735168624</v>
      </c>
      <c r="R1585" s="52">
        <f t="shared" si="1025"/>
        <v>0.60652501017982807</v>
      </c>
      <c r="S1585" s="52">
        <f t="shared" si="1026"/>
        <v>1.1404145536378674</v>
      </c>
      <c r="T1585" s="52">
        <f t="shared" si="1027"/>
        <v>1.0069421677733574</v>
      </c>
      <c r="U1585" s="52">
        <f t="shared" si="1028"/>
        <v>1.8050285650427815</v>
      </c>
      <c r="V1585" s="52">
        <f t="shared" si="1015"/>
        <v>5.0546225567071803E-3</v>
      </c>
      <c r="W1585" s="52">
        <f t="shared" si="1029"/>
        <v>4.2582015317955055E-5</v>
      </c>
      <c r="X1585" s="52">
        <f t="shared" si="1030"/>
        <v>1.6740578955036711E-7</v>
      </c>
      <c r="Y1585" s="52">
        <f t="shared" si="1036"/>
        <v>4165280.8136153286</v>
      </c>
      <c r="Z1585" s="38" t="str">
        <f t="shared" si="1031"/>
        <v>S</v>
      </c>
      <c r="AA1585" s="38" t="str">
        <f t="shared" si="1032"/>
        <v>S</v>
      </c>
      <c r="AB1585" s="38" t="str">
        <f t="shared" si="1033"/>
        <v>U</v>
      </c>
      <c r="AC1585" s="50">
        <f t="shared" si="1014"/>
        <v>549561.99544121348</v>
      </c>
      <c r="AD1585" s="50">
        <f t="shared" si="1037"/>
        <v>4165429.1690362953</v>
      </c>
      <c r="AE1585" s="51">
        <f t="shared" si="1038"/>
        <v>10</v>
      </c>
      <c r="AF1585" s="51" t="str">
        <f t="shared" si="1039"/>
        <v>S</v>
      </c>
      <c r="AG1585" s="40">
        <f t="shared" si="1040"/>
        <v>-122</v>
      </c>
      <c r="AH1585" s="41">
        <f t="shared" si="1041"/>
        <v>-26</v>
      </c>
      <c r="AI1585" s="42">
        <f t="shared" si="1042"/>
        <v>-17.783000000000001</v>
      </c>
      <c r="AJ1585" s="40">
        <f t="shared" si="1043"/>
        <v>37</v>
      </c>
      <c r="AK1585" s="41">
        <f t="shared" si="1044"/>
        <v>38</v>
      </c>
      <c r="AL1585" s="42">
        <f t="shared" si="1045"/>
        <v>4.7690000000000001</v>
      </c>
      <c r="AM1585" s="43" t="str">
        <f t="shared" si="1046"/>
        <v>-37º -38' -4,769" S</v>
      </c>
      <c r="AN1585" s="43" t="str">
        <f t="shared" si="1047"/>
        <v>122º 26' 17,783" W</v>
      </c>
      <c r="AO1585" s="43" t="str">
        <f t="shared" si="1048"/>
        <v>10 S 549562 4165429</v>
      </c>
    </row>
    <row r="1586" spans="5:41" x14ac:dyDescent="0.25">
      <c r="E1586" s="53">
        <v>37.627310999999999</v>
      </c>
      <c r="F1586" s="53">
        <v>-122.429902</v>
      </c>
      <c r="G1586" s="52">
        <f t="shared" si="1016"/>
        <v>-2.1368048927939904</v>
      </c>
      <c r="H1586" s="52">
        <f t="shared" si="1017"/>
        <v>0.65672046562188002</v>
      </c>
      <c r="I1586" s="52">
        <f t="shared" si="1018"/>
        <v>10</v>
      </c>
      <c r="J1586" s="52">
        <f t="shared" si="1019"/>
        <v>-123</v>
      </c>
      <c r="K1586" s="52">
        <f t="shared" si="1020"/>
        <v>9.9500871590350037E-3</v>
      </c>
      <c r="L1586" s="52">
        <f t="shared" si="1021"/>
        <v>7.8803262352377963E-3</v>
      </c>
      <c r="M1586" s="52">
        <f t="shared" si="1022"/>
        <v>7.8804893628648381E-3</v>
      </c>
      <c r="N1586" s="52">
        <f t="shared" si="1023"/>
        <v>2.3936464748963715E-5</v>
      </c>
      <c r="O1586" s="52">
        <f t="shared" si="1034"/>
        <v>6383555.0025039995</v>
      </c>
      <c r="P1586" s="52">
        <f t="shared" si="1035"/>
        <v>1.312661666829868E-7</v>
      </c>
      <c r="Q1586" s="52">
        <f t="shared" si="1024"/>
        <v>0.96706647428200165</v>
      </c>
      <c r="R1586" s="52">
        <f t="shared" si="1025"/>
        <v>0.60660402015161441</v>
      </c>
      <c r="S1586" s="52">
        <f t="shared" si="1026"/>
        <v>1.1402537027628807</v>
      </c>
      <c r="T1586" s="52">
        <f t="shared" si="1027"/>
        <v>1.0068412821100641</v>
      </c>
      <c r="U1586" s="52">
        <f t="shared" si="1028"/>
        <v>1.8049020140732308</v>
      </c>
      <c r="V1586" s="52">
        <f t="shared" si="1015"/>
        <v>5.0546225567071803E-3</v>
      </c>
      <c r="W1586" s="52">
        <f t="shared" si="1029"/>
        <v>4.2582015317955055E-5</v>
      </c>
      <c r="X1586" s="52">
        <f t="shared" si="1030"/>
        <v>1.6740578955036711E-7</v>
      </c>
      <c r="Y1586" s="52">
        <f t="shared" si="1036"/>
        <v>4164465.6998954853</v>
      </c>
      <c r="Z1586" s="38" t="str">
        <f t="shared" si="1031"/>
        <v>S</v>
      </c>
      <c r="AA1586" s="38" t="str">
        <f t="shared" si="1032"/>
        <v>S</v>
      </c>
      <c r="AB1586" s="38" t="str">
        <f t="shared" si="1033"/>
        <v>U</v>
      </c>
      <c r="AC1586" s="50">
        <f t="shared" si="1014"/>
        <v>550305.53949563368</v>
      </c>
      <c r="AD1586" s="50">
        <f t="shared" si="1037"/>
        <v>4164618.4996548332</v>
      </c>
      <c r="AE1586" s="51">
        <f t="shared" si="1038"/>
        <v>10</v>
      </c>
      <c r="AF1586" s="51" t="str">
        <f t="shared" si="1039"/>
        <v>S</v>
      </c>
      <c r="AG1586" s="40">
        <f t="shared" si="1040"/>
        <v>-122</v>
      </c>
      <c r="AH1586" s="41">
        <f t="shared" si="1041"/>
        <v>-25</v>
      </c>
      <c r="AI1586" s="42">
        <f t="shared" si="1042"/>
        <v>-47.646999999999998</v>
      </c>
      <c r="AJ1586" s="40">
        <f t="shared" si="1043"/>
        <v>37</v>
      </c>
      <c r="AK1586" s="41">
        <f t="shared" si="1044"/>
        <v>37</v>
      </c>
      <c r="AL1586" s="42">
        <f t="shared" si="1045"/>
        <v>38.32</v>
      </c>
      <c r="AM1586" s="43" t="str">
        <f t="shared" si="1046"/>
        <v>-37º -37' -38,32" S</v>
      </c>
      <c r="AN1586" s="43" t="str">
        <f t="shared" si="1047"/>
        <v>122º 25' 47,647" W</v>
      </c>
      <c r="AO1586" s="43" t="str">
        <f t="shared" si="1048"/>
        <v>10 S 550306 4164618</v>
      </c>
    </row>
    <row r="1587" spans="5:41" x14ac:dyDescent="0.25">
      <c r="E1587" s="53">
        <v>37.743451999999998</v>
      </c>
      <c r="F1587" s="53">
        <v>-122.433791</v>
      </c>
      <c r="G1587" s="52">
        <f t="shared" si="1016"/>
        <v>-2.1368727686486007</v>
      </c>
      <c r="H1587" s="52">
        <f t="shared" si="1017"/>
        <v>0.65874750846843877</v>
      </c>
      <c r="I1587" s="52">
        <f t="shared" si="1018"/>
        <v>10</v>
      </c>
      <c r="J1587" s="52">
        <f t="shared" si="1019"/>
        <v>-123</v>
      </c>
      <c r="K1587" s="52">
        <f t="shared" si="1020"/>
        <v>9.8822113044247928E-3</v>
      </c>
      <c r="L1587" s="52">
        <f t="shared" si="1021"/>
        <v>7.8143256288466436E-3</v>
      </c>
      <c r="M1587" s="52">
        <f t="shared" si="1022"/>
        <v>7.814484691847437E-3</v>
      </c>
      <c r="N1587" s="52">
        <f t="shared" si="1023"/>
        <v>2.3635996313942087E-5</v>
      </c>
      <c r="O1587" s="52">
        <f t="shared" si="1034"/>
        <v>6383597.0153387841</v>
      </c>
      <c r="P1587" s="52">
        <f t="shared" si="1035"/>
        <v>1.2867288445135311E-7</v>
      </c>
      <c r="Q1587" s="52">
        <f t="shared" si="1024"/>
        <v>0.9680903861523088</v>
      </c>
      <c r="R1587" s="52">
        <f t="shared" si="1025"/>
        <v>0.60534754064823071</v>
      </c>
      <c r="S1587" s="52">
        <f t="shared" si="1026"/>
        <v>1.1427927015445931</v>
      </c>
      <c r="T1587" s="52">
        <f t="shared" si="1027"/>
        <v>1.0084314113205024</v>
      </c>
      <c r="U1587" s="52">
        <f t="shared" si="1028"/>
        <v>1.8068937542746342</v>
      </c>
      <c r="V1587" s="52">
        <f t="shared" si="1015"/>
        <v>5.0546225567071803E-3</v>
      </c>
      <c r="W1587" s="52">
        <f t="shared" si="1029"/>
        <v>4.2582015317955055E-5</v>
      </c>
      <c r="X1587" s="52">
        <f t="shared" si="1030"/>
        <v>1.6740578955036711E-7</v>
      </c>
      <c r="Y1587" s="52">
        <f t="shared" si="1036"/>
        <v>4177351.0950033967</v>
      </c>
      <c r="Z1587" s="38" t="str">
        <f t="shared" si="1031"/>
        <v>S</v>
      </c>
      <c r="AA1587" s="38" t="str">
        <f t="shared" si="1032"/>
        <v>S</v>
      </c>
      <c r="AB1587" s="38" t="str">
        <f t="shared" si="1033"/>
        <v>U</v>
      </c>
      <c r="AC1587" s="50">
        <f t="shared" si="1014"/>
        <v>549884.52329488297</v>
      </c>
      <c r="AD1587" s="50">
        <f t="shared" si="1037"/>
        <v>4177501.9776983354</v>
      </c>
      <c r="AE1587" s="51">
        <f t="shared" si="1038"/>
        <v>10</v>
      </c>
      <c r="AF1587" s="51" t="str">
        <f t="shared" si="1039"/>
        <v>S</v>
      </c>
      <c r="AG1587" s="40">
        <f t="shared" si="1040"/>
        <v>-122</v>
      </c>
      <c r="AH1587" s="41">
        <f t="shared" si="1041"/>
        <v>-26</v>
      </c>
      <c r="AI1587" s="42">
        <f t="shared" si="1042"/>
        <v>-1.6479999999999999</v>
      </c>
      <c r="AJ1587" s="40">
        <f t="shared" si="1043"/>
        <v>37</v>
      </c>
      <c r="AK1587" s="41">
        <f t="shared" si="1044"/>
        <v>44</v>
      </c>
      <c r="AL1587" s="42">
        <f t="shared" si="1045"/>
        <v>36.427</v>
      </c>
      <c r="AM1587" s="43" t="str">
        <f t="shared" si="1046"/>
        <v>-37º -44' -36,427" S</v>
      </c>
      <c r="AN1587" s="43" t="str">
        <f t="shared" si="1047"/>
        <v>122º 26' 1,648" W</v>
      </c>
      <c r="AO1587" s="43" t="str">
        <f t="shared" si="1048"/>
        <v>10 S 549885 4177502</v>
      </c>
    </row>
    <row r="1588" spans="5:41" x14ac:dyDescent="0.25">
      <c r="E1588" s="53">
        <v>37.765903999999999</v>
      </c>
      <c r="F1588" s="53">
        <v>-122.405818</v>
      </c>
      <c r="G1588" s="52">
        <f t="shared" si="1016"/>
        <v>-2.1363845476969403</v>
      </c>
      <c r="H1588" s="52">
        <f t="shared" si="1017"/>
        <v>0.65913936979209653</v>
      </c>
      <c r="I1588" s="52">
        <f t="shared" si="1018"/>
        <v>10</v>
      </c>
      <c r="J1588" s="52">
        <f t="shared" si="1019"/>
        <v>-123</v>
      </c>
      <c r="K1588" s="52">
        <f t="shared" si="1020"/>
        <v>1.0370432256085138E-2</v>
      </c>
      <c r="L1588" s="52">
        <f t="shared" si="1021"/>
        <v>8.197883075274465E-3</v>
      </c>
      <c r="M1588" s="52">
        <f t="shared" si="1022"/>
        <v>8.1980667297081432E-3</v>
      </c>
      <c r="N1588" s="52">
        <f t="shared" si="1023"/>
        <v>2.6034443621925085E-5</v>
      </c>
      <c r="O1588" s="52">
        <f t="shared" si="1034"/>
        <v>6383605.1423286237</v>
      </c>
      <c r="P1588" s="52">
        <f t="shared" si="1035"/>
        <v>1.4152907259255415E-7</v>
      </c>
      <c r="Q1588" s="52">
        <f t="shared" si="1024"/>
        <v>0.96828649072421191</v>
      </c>
      <c r="R1588" s="52">
        <f t="shared" si="1025"/>
        <v>0.60510280130721317</v>
      </c>
      <c r="S1588" s="52">
        <f t="shared" si="1026"/>
        <v>1.1432826151542024</v>
      </c>
      <c r="T1588" s="52">
        <f t="shared" si="1027"/>
        <v>1.008737661692455</v>
      </c>
      <c r="U1588" s="52">
        <f t="shared" si="1028"/>
        <v>1.8072766352208276</v>
      </c>
      <c r="V1588" s="52">
        <f t="shared" si="1015"/>
        <v>5.0546225567071803E-3</v>
      </c>
      <c r="W1588" s="52">
        <f t="shared" si="1029"/>
        <v>4.2582015317955055E-5</v>
      </c>
      <c r="X1588" s="52">
        <f t="shared" si="1030"/>
        <v>1.6740578955036711E-7</v>
      </c>
      <c r="Y1588" s="52">
        <f t="shared" si="1036"/>
        <v>4179842.086986979</v>
      </c>
      <c r="Z1588" s="38" t="str">
        <f t="shared" si="1031"/>
        <v>S</v>
      </c>
      <c r="AA1588" s="38" t="str">
        <f t="shared" si="1032"/>
        <v>S</v>
      </c>
      <c r="AB1588" s="38" t="str">
        <f t="shared" si="1033"/>
        <v>U</v>
      </c>
      <c r="AC1588" s="50">
        <f t="shared" si="1014"/>
        <v>552333.22340180888</v>
      </c>
      <c r="AD1588" s="50">
        <f t="shared" si="1037"/>
        <v>4180008.280618683</v>
      </c>
      <c r="AE1588" s="51">
        <f t="shared" si="1038"/>
        <v>10</v>
      </c>
      <c r="AF1588" s="51" t="str">
        <f t="shared" si="1039"/>
        <v>S</v>
      </c>
      <c r="AG1588" s="40">
        <f t="shared" si="1040"/>
        <v>-122</v>
      </c>
      <c r="AH1588" s="41">
        <f t="shared" si="1041"/>
        <v>-24</v>
      </c>
      <c r="AI1588" s="42">
        <f t="shared" si="1042"/>
        <v>-20.945</v>
      </c>
      <c r="AJ1588" s="40">
        <f t="shared" si="1043"/>
        <v>37</v>
      </c>
      <c r="AK1588" s="41">
        <f t="shared" si="1044"/>
        <v>45</v>
      </c>
      <c r="AL1588" s="42">
        <f t="shared" si="1045"/>
        <v>57.253999999999998</v>
      </c>
      <c r="AM1588" s="43" t="str">
        <f t="shared" si="1046"/>
        <v>-37º -45' -57,254" S</v>
      </c>
      <c r="AN1588" s="43" t="str">
        <f t="shared" si="1047"/>
        <v>122º 24' 20,945" W</v>
      </c>
      <c r="AO1588" s="43" t="str">
        <f t="shared" si="1048"/>
        <v>10 S 552333 4180008</v>
      </c>
    </row>
    <row r="1589" spans="5:41" x14ac:dyDescent="0.25">
      <c r="E1589" s="53">
        <v>37.778550000000003</v>
      </c>
      <c r="F1589" s="53">
        <v>-122.41478499999999</v>
      </c>
      <c r="G1589" s="52">
        <f t="shared" si="1016"/>
        <v>-2.1365410513709664</v>
      </c>
      <c r="H1589" s="52">
        <f t="shared" si="1017"/>
        <v>0.6593600841293038</v>
      </c>
      <c r="I1589" s="52">
        <f t="shared" si="1018"/>
        <v>10</v>
      </c>
      <c r="J1589" s="52">
        <f t="shared" si="1019"/>
        <v>-123</v>
      </c>
      <c r="K1589" s="52">
        <f t="shared" si="1020"/>
        <v>1.0213928582059051E-2</v>
      </c>
      <c r="L1589" s="52">
        <f t="shared" si="1021"/>
        <v>8.0727895795625858E-3</v>
      </c>
      <c r="M1589" s="52">
        <f t="shared" si="1022"/>
        <v>8.0729649541349275E-3</v>
      </c>
      <c r="N1589" s="52">
        <f t="shared" si="1023"/>
        <v>2.5257438977077662E-5</v>
      </c>
      <c r="O1589" s="52">
        <f t="shared" si="1034"/>
        <v>6383609.7205610154</v>
      </c>
      <c r="P1589" s="52">
        <f t="shared" si="1035"/>
        <v>1.3719564960411089E-7</v>
      </c>
      <c r="Q1589" s="52">
        <f t="shared" si="1024"/>
        <v>0.96839668402183332</v>
      </c>
      <c r="R1589" s="52">
        <f t="shared" si="1025"/>
        <v>0.60496469104303141</v>
      </c>
      <c r="S1589" s="52">
        <f t="shared" si="1026"/>
        <v>1.1435584261402205</v>
      </c>
      <c r="T1589" s="52">
        <f t="shared" si="1027"/>
        <v>1.0089099923659233</v>
      </c>
      <c r="U1589" s="52">
        <f t="shared" si="1028"/>
        <v>1.8074919845927748</v>
      </c>
      <c r="V1589" s="52">
        <f t="shared" si="1015"/>
        <v>5.0546225567071803E-3</v>
      </c>
      <c r="W1589" s="52">
        <f t="shared" si="1029"/>
        <v>4.2582015317955055E-5</v>
      </c>
      <c r="X1589" s="52">
        <f t="shared" si="1030"/>
        <v>1.6740578955036711E-7</v>
      </c>
      <c r="Y1589" s="52">
        <f t="shared" si="1036"/>
        <v>4181245.1325361687</v>
      </c>
      <c r="Z1589" s="38" t="str">
        <f t="shared" si="1031"/>
        <v>S</v>
      </c>
      <c r="AA1589" s="38" t="str">
        <f t="shared" si="1032"/>
        <v>S</v>
      </c>
      <c r="AB1589" s="38" t="str">
        <f t="shared" si="1033"/>
        <v>U</v>
      </c>
      <c r="AC1589" s="50">
        <f t="shared" si="1014"/>
        <v>551534.65991174104</v>
      </c>
      <c r="AD1589" s="50">
        <f t="shared" si="1037"/>
        <v>4181406.3661912596</v>
      </c>
      <c r="AE1589" s="51">
        <f t="shared" si="1038"/>
        <v>10</v>
      </c>
      <c r="AF1589" s="51" t="str">
        <f t="shared" si="1039"/>
        <v>S</v>
      </c>
      <c r="AG1589" s="40">
        <f t="shared" si="1040"/>
        <v>-122</v>
      </c>
      <c r="AH1589" s="41">
        <f t="shared" si="1041"/>
        <v>-24</v>
      </c>
      <c r="AI1589" s="42">
        <f t="shared" si="1042"/>
        <v>-53.225999999999999</v>
      </c>
      <c r="AJ1589" s="40">
        <f t="shared" si="1043"/>
        <v>37</v>
      </c>
      <c r="AK1589" s="41">
        <f t="shared" si="1044"/>
        <v>46</v>
      </c>
      <c r="AL1589" s="42">
        <f t="shared" si="1045"/>
        <v>42.78</v>
      </c>
      <c r="AM1589" s="43" t="str">
        <f t="shared" si="1046"/>
        <v>-37º -46' -42,78" S</v>
      </c>
      <c r="AN1589" s="43" t="str">
        <f t="shared" si="1047"/>
        <v>122º 24' 53,226" W</v>
      </c>
      <c r="AO1589" s="43" t="str">
        <f t="shared" si="1048"/>
        <v>10 S 551535 4181406</v>
      </c>
    </row>
    <row r="1590" spans="5:41" x14ac:dyDescent="0.25">
      <c r="E1590" s="53">
        <v>37.799149</v>
      </c>
      <c r="F1590" s="53">
        <v>-122.407659</v>
      </c>
      <c r="G1590" s="52">
        <f t="shared" si="1016"/>
        <v>-2.1364166792084696</v>
      </c>
      <c r="H1590" s="52">
        <f t="shared" si="1017"/>
        <v>0.65971960450192213</v>
      </c>
      <c r="I1590" s="52">
        <f t="shared" si="1018"/>
        <v>10</v>
      </c>
      <c r="J1590" s="52">
        <f t="shared" si="1019"/>
        <v>-123</v>
      </c>
      <c r="K1590" s="52">
        <f t="shared" si="1020"/>
        <v>1.0338300744555884E-2</v>
      </c>
      <c r="L1590" s="52">
        <f t="shared" si="1021"/>
        <v>8.168808748936579E-3</v>
      </c>
      <c r="M1590" s="52">
        <f t="shared" si="1022"/>
        <v>8.1689904562129972E-3</v>
      </c>
      <c r="N1590" s="52">
        <f t="shared" si="1023"/>
        <v>2.5881089624313347E-5</v>
      </c>
      <c r="O1590" s="52">
        <f t="shared" si="1034"/>
        <v>6383617.1791538503</v>
      </c>
      <c r="P1590" s="52">
        <f t="shared" si="1035"/>
        <v>1.4040056486562402E-7</v>
      </c>
      <c r="Q1590" s="52">
        <f t="shared" si="1024"/>
        <v>0.9685757732428798</v>
      </c>
      <c r="R1590" s="52">
        <f t="shared" si="1025"/>
        <v>0.60473932050004442</v>
      </c>
      <c r="S1590" s="52">
        <f t="shared" si="1026"/>
        <v>1.144007491123362</v>
      </c>
      <c r="T1590" s="52">
        <f t="shared" si="1027"/>
        <v>1.0091904484675327</v>
      </c>
      <c r="U1590" s="52">
        <f t="shared" si="1028"/>
        <v>1.8078422930332907</v>
      </c>
      <c r="V1590" s="52">
        <f t="shared" si="1015"/>
        <v>5.0546225567071803E-3</v>
      </c>
      <c r="W1590" s="52">
        <f t="shared" si="1029"/>
        <v>4.2582015317955055E-5</v>
      </c>
      <c r="X1590" s="52">
        <f t="shared" si="1030"/>
        <v>1.6740578955036711E-7</v>
      </c>
      <c r="Y1590" s="52">
        <f t="shared" si="1036"/>
        <v>4183530.5521954061</v>
      </c>
      <c r="Z1590" s="38" t="str">
        <f t="shared" si="1031"/>
        <v>S</v>
      </c>
      <c r="AA1590" s="38" t="str">
        <f t="shared" si="1032"/>
        <v>S</v>
      </c>
      <c r="AB1590" s="38" t="str">
        <f t="shared" si="1033"/>
        <v>U</v>
      </c>
      <c r="AC1590" s="50">
        <f t="shared" si="1014"/>
        <v>552147.71025314764</v>
      </c>
      <c r="AD1590" s="50">
        <f t="shared" si="1037"/>
        <v>4183695.7671869434</v>
      </c>
      <c r="AE1590" s="51">
        <f t="shared" si="1038"/>
        <v>10</v>
      </c>
      <c r="AF1590" s="51" t="str">
        <f t="shared" si="1039"/>
        <v>S</v>
      </c>
      <c r="AG1590" s="40">
        <f t="shared" si="1040"/>
        <v>-122</v>
      </c>
      <c r="AH1590" s="41">
        <f t="shared" si="1041"/>
        <v>-24</v>
      </c>
      <c r="AI1590" s="42">
        <f t="shared" si="1042"/>
        <v>-27.571999999999999</v>
      </c>
      <c r="AJ1590" s="40">
        <f t="shared" si="1043"/>
        <v>37</v>
      </c>
      <c r="AK1590" s="41">
        <f t="shared" si="1044"/>
        <v>47</v>
      </c>
      <c r="AL1590" s="42">
        <f t="shared" si="1045"/>
        <v>56.936</v>
      </c>
      <c r="AM1590" s="43" t="str">
        <f t="shared" si="1046"/>
        <v>-37º -47' -56,936" S</v>
      </c>
      <c r="AN1590" s="43" t="str">
        <f t="shared" si="1047"/>
        <v>122º 24' 27,572" W</v>
      </c>
      <c r="AO1590" s="43" t="str">
        <f t="shared" si="1048"/>
        <v>10 S 552148 4183696</v>
      </c>
    </row>
    <row r="1591" spans="5:41" x14ac:dyDescent="0.25">
      <c r="E1591" s="53">
        <v>37.801364999999997</v>
      </c>
      <c r="F1591" s="53">
        <v>-122.409375</v>
      </c>
      <c r="G1591" s="52">
        <f t="shared" si="1016"/>
        <v>-2.1364466290584336</v>
      </c>
      <c r="H1591" s="52">
        <f t="shared" si="1017"/>
        <v>0.65975828099814626</v>
      </c>
      <c r="I1591" s="52">
        <f t="shared" si="1018"/>
        <v>10</v>
      </c>
      <c r="J1591" s="52">
        <f t="shared" si="1019"/>
        <v>-123</v>
      </c>
      <c r="K1591" s="52">
        <f t="shared" si="1020"/>
        <v>1.0308350894591811E-2</v>
      </c>
      <c r="L1591" s="52">
        <f t="shared" si="1021"/>
        <v>8.1449003556867718E-3</v>
      </c>
      <c r="M1591" s="52">
        <f t="shared" si="1022"/>
        <v>8.1450804721285887E-3</v>
      </c>
      <c r="N1591" s="52">
        <f t="shared" si="1023"/>
        <v>2.5731860176403387E-5</v>
      </c>
      <c r="O1591" s="52">
        <f t="shared" si="1034"/>
        <v>6383617.9816183122</v>
      </c>
      <c r="P1591" s="52">
        <f t="shared" si="1035"/>
        <v>1.3957151035073355E-7</v>
      </c>
      <c r="Q1591" s="52">
        <f t="shared" si="1024"/>
        <v>0.96859500947770605</v>
      </c>
      <c r="R1591" s="52">
        <f t="shared" si="1025"/>
        <v>0.60471504581119018</v>
      </c>
      <c r="S1591" s="52">
        <f t="shared" si="1026"/>
        <v>1.1440557857369993</v>
      </c>
      <c r="T1591" s="52">
        <f t="shared" si="1027"/>
        <v>1.0092206007555471</v>
      </c>
      <c r="U1591" s="52">
        <f t="shared" si="1028"/>
        <v>1.8078799436284319</v>
      </c>
      <c r="V1591" s="52">
        <f t="shared" si="1015"/>
        <v>5.0546225567071803E-3</v>
      </c>
      <c r="W1591" s="52">
        <f t="shared" si="1029"/>
        <v>4.2582015317955055E-5</v>
      </c>
      <c r="X1591" s="52">
        <f t="shared" si="1030"/>
        <v>1.6740578955036711E-7</v>
      </c>
      <c r="Y1591" s="52">
        <f t="shared" si="1036"/>
        <v>4183776.4136350923</v>
      </c>
      <c r="Z1591" s="38" t="str">
        <f t="shared" si="1031"/>
        <v>S</v>
      </c>
      <c r="AA1591" s="38" t="str">
        <f t="shared" si="1032"/>
        <v>S</v>
      </c>
      <c r="AB1591" s="38" t="str">
        <f t="shared" si="1033"/>
        <v>U</v>
      </c>
      <c r="AC1591" s="50">
        <f t="shared" si="1014"/>
        <v>551995.0845826189</v>
      </c>
      <c r="AD1591" s="50">
        <f t="shared" si="1037"/>
        <v>4183940.6760233412</v>
      </c>
      <c r="AE1591" s="51">
        <f t="shared" si="1038"/>
        <v>10</v>
      </c>
      <c r="AF1591" s="51" t="str">
        <f t="shared" si="1039"/>
        <v>S</v>
      </c>
      <c r="AG1591" s="40">
        <f t="shared" si="1040"/>
        <v>-122</v>
      </c>
      <c r="AH1591" s="41">
        <f t="shared" si="1041"/>
        <v>-24</v>
      </c>
      <c r="AI1591" s="42">
        <f t="shared" si="1042"/>
        <v>-33.75</v>
      </c>
      <c r="AJ1591" s="40">
        <f t="shared" si="1043"/>
        <v>37</v>
      </c>
      <c r="AK1591" s="41">
        <f t="shared" si="1044"/>
        <v>48</v>
      </c>
      <c r="AL1591" s="42">
        <f t="shared" si="1045"/>
        <v>4.9139999999999997</v>
      </c>
      <c r="AM1591" s="43" t="str">
        <f t="shared" si="1046"/>
        <v>-37º -48' -4,914" S</v>
      </c>
      <c r="AN1591" s="43" t="str">
        <f t="shared" si="1047"/>
        <v>122º 24' 33,75" W</v>
      </c>
      <c r="AO1591" s="43" t="str">
        <f t="shared" si="1048"/>
        <v>10 S 551995 4183941</v>
      </c>
    </row>
    <row r="1592" spans="5:41" x14ac:dyDescent="0.25">
      <c r="E1592" s="53">
        <v>37.74268</v>
      </c>
      <c r="F1592" s="53">
        <v>-122.455741</v>
      </c>
      <c r="G1592" s="52">
        <f t="shared" si="1016"/>
        <v>-2.1372558684194134</v>
      </c>
      <c r="H1592" s="52">
        <f t="shared" si="1017"/>
        <v>0.65873403452661339</v>
      </c>
      <c r="I1592" s="52">
        <f t="shared" si="1018"/>
        <v>10</v>
      </c>
      <c r="J1592" s="52">
        <f t="shared" si="1019"/>
        <v>-123</v>
      </c>
      <c r="K1592" s="52">
        <f t="shared" si="1020"/>
        <v>9.499111533612048E-3</v>
      </c>
      <c r="L1592" s="52">
        <f t="shared" si="1021"/>
        <v>7.5114784027690649E-3</v>
      </c>
      <c r="M1592" s="52">
        <f t="shared" si="1022"/>
        <v>7.5116196792005497E-3</v>
      </c>
      <c r="N1592" s="52">
        <f t="shared" si="1023"/>
        <v>2.183875352657072E-5</v>
      </c>
      <c r="O1592" s="52">
        <f t="shared" si="1034"/>
        <v>6383596.7359264288</v>
      </c>
      <c r="P1592" s="52">
        <f t="shared" si="1035"/>
        <v>1.1889472552467619E-7</v>
      </c>
      <c r="Q1592" s="52">
        <f t="shared" si="1024"/>
        <v>0.9680836326265202</v>
      </c>
      <c r="R1592" s="52">
        <f t="shared" si="1025"/>
        <v>0.60535594529682402</v>
      </c>
      <c r="S1592" s="52">
        <f t="shared" si="1026"/>
        <v>1.1427758508398735</v>
      </c>
      <c r="T1592" s="52">
        <f t="shared" si="1027"/>
        <v>1.0084208744541112</v>
      </c>
      <c r="U1592" s="52">
        <f t="shared" si="1028"/>
        <v>1.8068805767185376</v>
      </c>
      <c r="V1592" s="52">
        <f t="shared" si="1015"/>
        <v>5.0546225567071803E-3</v>
      </c>
      <c r="W1592" s="52">
        <f t="shared" si="1029"/>
        <v>4.2582015317955055E-5</v>
      </c>
      <c r="X1592" s="52">
        <f t="shared" si="1030"/>
        <v>1.6740578955036711E-7</v>
      </c>
      <c r="Y1592" s="52">
        <f t="shared" si="1036"/>
        <v>4177265.4437468131</v>
      </c>
      <c r="Z1592" s="38" t="str">
        <f t="shared" si="1031"/>
        <v>S</v>
      </c>
      <c r="AA1592" s="38" t="str">
        <f t="shared" si="1032"/>
        <v>S</v>
      </c>
      <c r="AB1592" s="38" t="str">
        <f t="shared" si="1033"/>
        <v>U</v>
      </c>
      <c r="AC1592" s="50">
        <f t="shared" si="1014"/>
        <v>547951.15276604495</v>
      </c>
      <c r="AD1592" s="50">
        <f t="shared" si="1037"/>
        <v>4177404.8535591173</v>
      </c>
      <c r="AE1592" s="51">
        <f t="shared" si="1038"/>
        <v>10</v>
      </c>
      <c r="AF1592" s="51" t="str">
        <f t="shared" si="1039"/>
        <v>S</v>
      </c>
      <c r="AG1592" s="40">
        <f t="shared" si="1040"/>
        <v>-122</v>
      </c>
      <c r="AH1592" s="41">
        <f t="shared" si="1041"/>
        <v>-27</v>
      </c>
      <c r="AI1592" s="42">
        <f t="shared" si="1042"/>
        <v>-20.667999999999999</v>
      </c>
      <c r="AJ1592" s="40">
        <f t="shared" si="1043"/>
        <v>37</v>
      </c>
      <c r="AK1592" s="41">
        <f t="shared" si="1044"/>
        <v>44</v>
      </c>
      <c r="AL1592" s="42">
        <f t="shared" si="1045"/>
        <v>33.648000000000003</v>
      </c>
      <c r="AM1592" s="43" t="str">
        <f t="shared" si="1046"/>
        <v>-37º -44' -33,648" S</v>
      </c>
      <c r="AN1592" s="43" t="str">
        <f t="shared" si="1047"/>
        <v>122º 27' 20,668" W</v>
      </c>
      <c r="AO1592" s="43" t="str">
        <f t="shared" si="1048"/>
        <v>10 S 547951 4177405</v>
      </c>
    </row>
    <row r="1593" spans="5:41" x14ac:dyDescent="0.25">
      <c r="E1593" s="53">
        <v>37.742632</v>
      </c>
      <c r="F1593" s="53">
        <v>-122.455884</v>
      </c>
      <c r="G1593" s="52">
        <f t="shared" si="1016"/>
        <v>-2.1372583642402438</v>
      </c>
      <c r="H1593" s="52">
        <f t="shared" si="1017"/>
        <v>0.65873319676857245</v>
      </c>
      <c r="I1593" s="52">
        <f t="shared" si="1018"/>
        <v>10</v>
      </c>
      <c r="J1593" s="52">
        <f t="shared" si="1019"/>
        <v>-123</v>
      </c>
      <c r="K1593" s="52">
        <f t="shared" si="1020"/>
        <v>9.4966157127815976E-3</v>
      </c>
      <c r="L1593" s="52">
        <f t="shared" si="1021"/>
        <v>7.509509746922027E-3</v>
      </c>
      <c r="M1593" s="52">
        <f t="shared" si="1022"/>
        <v>7.5096509123003079E-3</v>
      </c>
      <c r="N1593" s="52">
        <f t="shared" si="1023"/>
        <v>2.1827269389818049E-5</v>
      </c>
      <c r="O1593" s="52">
        <f t="shared" si="1034"/>
        <v>6383596.718553707</v>
      </c>
      <c r="P1593" s="52">
        <f t="shared" si="1035"/>
        <v>1.1883256410620796E-7</v>
      </c>
      <c r="Q1593" s="52">
        <f t="shared" si="1024"/>
        <v>0.96808321269496678</v>
      </c>
      <c r="R1593" s="52">
        <f t="shared" si="1025"/>
        <v>0.60535646784240549</v>
      </c>
      <c r="S1593" s="52">
        <f t="shared" si="1026"/>
        <v>1.1427748031160558</v>
      </c>
      <c r="T1593" s="52">
        <f t="shared" si="1027"/>
        <v>1.0084202192976432</v>
      </c>
      <c r="U1593" s="52">
        <f t="shared" si="1028"/>
        <v>1.8068797573613937</v>
      </c>
      <c r="V1593" s="52">
        <f t="shared" si="1015"/>
        <v>5.0546225567071803E-3</v>
      </c>
      <c r="W1593" s="52">
        <f t="shared" si="1029"/>
        <v>4.2582015317955055E-5</v>
      </c>
      <c r="X1593" s="52">
        <f t="shared" si="1030"/>
        <v>1.6740578955036711E-7</v>
      </c>
      <c r="Y1593" s="52">
        <f t="shared" si="1036"/>
        <v>4177260.1182804531</v>
      </c>
      <c r="Z1593" s="38" t="str">
        <f t="shared" si="1031"/>
        <v>S</v>
      </c>
      <c r="AA1593" s="38" t="str">
        <f t="shared" si="1032"/>
        <v>S</v>
      </c>
      <c r="AB1593" s="38" t="str">
        <f t="shared" si="1033"/>
        <v>U</v>
      </c>
      <c r="AC1593" s="50">
        <f t="shared" si="1014"/>
        <v>547938.58482013235</v>
      </c>
      <c r="AD1593" s="50">
        <f t="shared" si="1037"/>
        <v>4177399.4547822629</v>
      </c>
      <c r="AE1593" s="51">
        <f t="shared" si="1038"/>
        <v>10</v>
      </c>
      <c r="AF1593" s="51" t="str">
        <f t="shared" si="1039"/>
        <v>S</v>
      </c>
      <c r="AG1593" s="40">
        <f t="shared" si="1040"/>
        <v>-122</v>
      </c>
      <c r="AH1593" s="41">
        <f t="shared" si="1041"/>
        <v>-27</v>
      </c>
      <c r="AI1593" s="42">
        <f t="shared" si="1042"/>
        <v>-21.181999999999999</v>
      </c>
      <c r="AJ1593" s="40">
        <f t="shared" si="1043"/>
        <v>37</v>
      </c>
      <c r="AK1593" s="41">
        <f t="shared" si="1044"/>
        <v>44</v>
      </c>
      <c r="AL1593" s="42">
        <f t="shared" si="1045"/>
        <v>33.475000000000001</v>
      </c>
      <c r="AM1593" s="43" t="str">
        <f t="shared" si="1046"/>
        <v>-37º -44' -33,475" S</v>
      </c>
      <c r="AN1593" s="43" t="str">
        <f t="shared" si="1047"/>
        <v>122º 27' 21,182" W</v>
      </c>
      <c r="AO1593" s="43" t="str">
        <f t="shared" si="1048"/>
        <v>10 S 547939 4177399</v>
      </c>
    </row>
    <row r="1594" spans="5:41" x14ac:dyDescent="0.25">
      <c r="E1594" s="53">
        <v>37.783976000000003</v>
      </c>
      <c r="F1594" s="53">
        <v>-122.40186799999999</v>
      </c>
      <c r="G1594" s="52">
        <f t="shared" si="1016"/>
        <v>-2.1363156071914866</v>
      </c>
      <c r="H1594" s="52">
        <f t="shared" si="1017"/>
        <v>0.65945478569451699</v>
      </c>
      <c r="I1594" s="52">
        <f t="shared" si="1018"/>
        <v>10</v>
      </c>
      <c r="J1594" s="52">
        <f t="shared" si="1019"/>
        <v>-123</v>
      </c>
      <c r="K1594" s="52">
        <f t="shared" si="1020"/>
        <v>1.0439372761538834E-2</v>
      </c>
      <c r="L1594" s="52">
        <f t="shared" si="1021"/>
        <v>8.2503619750735405E-3</v>
      </c>
      <c r="M1594" s="52">
        <f t="shared" si="1022"/>
        <v>8.2505491792322864E-3</v>
      </c>
      <c r="N1594" s="52">
        <f t="shared" si="1023"/>
        <v>2.6386034600145436E-5</v>
      </c>
      <c r="O1594" s="52">
        <f t="shared" si="1034"/>
        <v>6383611.6850988902</v>
      </c>
      <c r="P1594" s="52">
        <f t="shared" si="1035"/>
        <v>1.4327689425636686E-7</v>
      </c>
      <c r="Q1594" s="52">
        <f t="shared" si="1024"/>
        <v>0.96844390664106583</v>
      </c>
      <c r="R1594" s="52">
        <f t="shared" si="1025"/>
        <v>0.60490537448865445</v>
      </c>
      <c r="S1594" s="52">
        <f t="shared" si="1026"/>
        <v>1.14367673901505</v>
      </c>
      <c r="T1594" s="52">
        <f t="shared" si="1027"/>
        <v>1.0089838978834511</v>
      </c>
      <c r="U1594" s="52">
        <f t="shared" si="1028"/>
        <v>1.807584316480386</v>
      </c>
      <c r="V1594" s="52">
        <f t="shared" si="1015"/>
        <v>5.0546225567071803E-3</v>
      </c>
      <c r="W1594" s="52">
        <f t="shared" si="1029"/>
        <v>4.2582015317955055E-5</v>
      </c>
      <c r="X1594" s="52">
        <f t="shared" si="1030"/>
        <v>1.6740578955036711E-7</v>
      </c>
      <c r="Y1594" s="52">
        <f t="shared" si="1036"/>
        <v>4181847.1360830734</v>
      </c>
      <c r="Z1594" s="38" t="str">
        <f t="shared" si="1031"/>
        <v>S</v>
      </c>
      <c r="AA1594" s="38" t="str">
        <f t="shared" si="1032"/>
        <v>S</v>
      </c>
      <c r="AB1594" s="38" t="str">
        <f t="shared" si="1033"/>
        <v>U</v>
      </c>
      <c r="AC1594" s="50">
        <f t="shared" si="1014"/>
        <v>552668.30466441391</v>
      </c>
      <c r="AD1594" s="50">
        <f t="shared" si="1037"/>
        <v>4182015.5743060037</v>
      </c>
      <c r="AE1594" s="51">
        <f t="shared" si="1038"/>
        <v>10</v>
      </c>
      <c r="AF1594" s="51" t="str">
        <f t="shared" si="1039"/>
        <v>S</v>
      </c>
      <c r="AG1594" s="40">
        <f t="shared" si="1040"/>
        <v>-122</v>
      </c>
      <c r="AH1594" s="41">
        <f t="shared" si="1041"/>
        <v>-24</v>
      </c>
      <c r="AI1594" s="42">
        <f t="shared" si="1042"/>
        <v>-6.7249999999999996</v>
      </c>
      <c r="AJ1594" s="40">
        <f t="shared" si="1043"/>
        <v>37</v>
      </c>
      <c r="AK1594" s="41">
        <f t="shared" si="1044"/>
        <v>47</v>
      </c>
      <c r="AL1594" s="42">
        <f t="shared" si="1045"/>
        <v>2.3140000000000001</v>
      </c>
      <c r="AM1594" s="43" t="str">
        <f t="shared" si="1046"/>
        <v>-37º -47' -2,314" S</v>
      </c>
      <c r="AN1594" s="43" t="str">
        <f t="shared" si="1047"/>
        <v>122º 24' 6,725" W</v>
      </c>
      <c r="AO1594" s="43" t="str">
        <f t="shared" si="1048"/>
        <v>10 S 552668 4182016</v>
      </c>
    </row>
    <row r="1595" spans="5:41" x14ac:dyDescent="0.25">
      <c r="E1595" s="53">
        <v>37.793655999999999</v>
      </c>
      <c r="F1595" s="53">
        <v>-122.39215900000001</v>
      </c>
      <c r="G1595" s="52">
        <f t="shared" si="1016"/>
        <v>-2.1361461531744106</v>
      </c>
      <c r="H1595" s="52">
        <f t="shared" si="1017"/>
        <v>0.65962373356611004</v>
      </c>
      <c r="I1595" s="52">
        <f t="shared" si="1018"/>
        <v>10</v>
      </c>
      <c r="J1595" s="52">
        <f t="shared" si="1019"/>
        <v>-123</v>
      </c>
      <c r="K1595" s="52">
        <f t="shared" si="1020"/>
        <v>1.0608826778614855E-2</v>
      </c>
      <c r="L1595" s="52">
        <f t="shared" si="1021"/>
        <v>8.3831803008155709E-3</v>
      </c>
      <c r="M1595" s="52">
        <f t="shared" si="1022"/>
        <v>8.3833766926736525E-3</v>
      </c>
      <c r="N1595" s="52">
        <f t="shared" si="1023"/>
        <v>2.7251983874987395E-5</v>
      </c>
      <c r="O1595" s="52">
        <f t="shared" si="1034"/>
        <v>6383615.1900825175</v>
      </c>
      <c r="P1595" s="52">
        <f t="shared" si="1035"/>
        <v>1.4788857484969488E-7</v>
      </c>
      <c r="Q1595" s="52">
        <f t="shared" si="1024"/>
        <v>0.96852806565711114</v>
      </c>
      <c r="R1595" s="52">
        <f t="shared" si="1025"/>
        <v>0.60479946744567903</v>
      </c>
      <c r="S1595" s="52">
        <f t="shared" si="1026"/>
        <v>1.1438877663946656</v>
      </c>
      <c r="T1595" s="52">
        <f t="shared" si="1027"/>
        <v>1.0091156916574191</v>
      </c>
      <c r="U1595" s="52">
        <f t="shared" si="1028"/>
        <v>1.8077489358675736</v>
      </c>
      <c r="V1595" s="52">
        <f t="shared" si="1015"/>
        <v>5.0546225567071803E-3</v>
      </c>
      <c r="W1595" s="52">
        <f t="shared" si="1029"/>
        <v>4.2582015317955055E-5</v>
      </c>
      <c r="X1595" s="52">
        <f t="shared" si="1030"/>
        <v>1.6740578955036711E-7</v>
      </c>
      <c r="Y1595" s="52">
        <f t="shared" si="1036"/>
        <v>4182921.1135661947</v>
      </c>
      <c r="Z1595" s="38" t="str">
        <f t="shared" si="1031"/>
        <v>S</v>
      </c>
      <c r="AA1595" s="38" t="str">
        <f t="shared" si="1032"/>
        <v>S</v>
      </c>
      <c r="AB1595" s="38" t="str">
        <f t="shared" si="1033"/>
        <v>U</v>
      </c>
      <c r="AC1595" s="50">
        <f t="shared" si="1014"/>
        <v>553516.25343768264</v>
      </c>
      <c r="AD1595" s="50">
        <f t="shared" si="1037"/>
        <v>4183095.0797701464</v>
      </c>
      <c r="AE1595" s="51">
        <f t="shared" si="1038"/>
        <v>10</v>
      </c>
      <c r="AF1595" s="51" t="str">
        <f t="shared" si="1039"/>
        <v>S</v>
      </c>
      <c r="AG1595" s="40">
        <f t="shared" si="1040"/>
        <v>-122</v>
      </c>
      <c r="AH1595" s="41">
        <f t="shared" si="1041"/>
        <v>-23</v>
      </c>
      <c r="AI1595" s="42">
        <f t="shared" si="1042"/>
        <v>-31.771999999999998</v>
      </c>
      <c r="AJ1595" s="40">
        <f t="shared" si="1043"/>
        <v>37</v>
      </c>
      <c r="AK1595" s="41">
        <f t="shared" si="1044"/>
        <v>47</v>
      </c>
      <c r="AL1595" s="42">
        <f t="shared" si="1045"/>
        <v>37.161999999999999</v>
      </c>
      <c r="AM1595" s="43" t="str">
        <f t="shared" si="1046"/>
        <v>-37º -47' -37,162" S</v>
      </c>
      <c r="AN1595" s="43" t="str">
        <f t="shared" si="1047"/>
        <v>122º 23' 31,772" W</v>
      </c>
      <c r="AO1595" s="43" t="str">
        <f t="shared" si="1048"/>
        <v>10 S 553516 4183095</v>
      </c>
    </row>
    <row r="1596" spans="5:41" x14ac:dyDescent="0.25">
      <c r="E1596" s="53">
        <v>37.769165000000001</v>
      </c>
      <c r="F1596" s="53">
        <v>-122.494354</v>
      </c>
      <c r="G1596" s="52">
        <f t="shared" si="1016"/>
        <v>-2.1379297924034861</v>
      </c>
      <c r="H1596" s="52">
        <f t="shared" si="1017"/>
        <v>0.65919628497900407</v>
      </c>
      <c r="I1596" s="52">
        <f t="shared" si="1018"/>
        <v>10</v>
      </c>
      <c r="J1596" s="52">
        <f t="shared" si="1019"/>
        <v>-123</v>
      </c>
      <c r="K1596" s="52">
        <f t="shared" si="1020"/>
        <v>8.8251875495393151E-3</v>
      </c>
      <c r="L1596" s="52">
        <f t="shared" si="1021"/>
        <v>6.9760855968988324E-3</v>
      </c>
      <c r="M1596" s="52">
        <f t="shared" si="1022"/>
        <v>6.9761987657296085E-3</v>
      </c>
      <c r="N1596" s="52">
        <f t="shared" si="1023"/>
        <v>1.8854380640753732E-5</v>
      </c>
      <c r="O1596" s="52">
        <f t="shared" si="1034"/>
        <v>6383606.3228579145</v>
      </c>
      <c r="P1596" s="52">
        <f t="shared" si="1035"/>
        <v>1.02475997226226E-7</v>
      </c>
      <c r="Q1596" s="52">
        <f t="shared" si="1024"/>
        <v>0.96831492411543862</v>
      </c>
      <c r="R1596" s="52">
        <f t="shared" si="1025"/>
        <v>0.60506720511843004</v>
      </c>
      <c r="S1596" s="52">
        <f t="shared" si="1026"/>
        <v>1.1433537470367234</v>
      </c>
      <c r="T1596" s="52">
        <f t="shared" si="1027"/>
        <v>1.00878211155715</v>
      </c>
      <c r="U1596" s="52">
        <f t="shared" si="1028"/>
        <v>1.8073321881009889</v>
      </c>
      <c r="V1596" s="52">
        <f t="shared" si="1015"/>
        <v>5.0546225567071803E-3</v>
      </c>
      <c r="W1596" s="52">
        <f t="shared" si="1029"/>
        <v>4.2582015317955055E-5</v>
      </c>
      <c r="X1596" s="52">
        <f t="shared" si="1030"/>
        <v>1.6740578955036711E-7</v>
      </c>
      <c r="Y1596" s="52">
        <f t="shared" si="1036"/>
        <v>4180203.8873889344</v>
      </c>
      <c r="Z1596" s="38" t="str">
        <f t="shared" si="1031"/>
        <v>S</v>
      </c>
      <c r="AA1596" s="38" t="str">
        <f t="shared" si="1032"/>
        <v>S</v>
      </c>
      <c r="AB1596" s="38" t="str">
        <f t="shared" si="1033"/>
        <v>U</v>
      </c>
      <c r="AC1596" s="50">
        <f t="shared" si="1014"/>
        <v>544533.30807162344</v>
      </c>
      <c r="AD1596" s="50">
        <f t="shared" si="1037"/>
        <v>4180324.24634474</v>
      </c>
      <c r="AE1596" s="51">
        <f t="shared" si="1038"/>
        <v>10</v>
      </c>
      <c r="AF1596" s="51" t="str">
        <f t="shared" si="1039"/>
        <v>S</v>
      </c>
      <c r="AG1596" s="40">
        <f t="shared" si="1040"/>
        <v>-122</v>
      </c>
      <c r="AH1596" s="41">
        <f t="shared" si="1041"/>
        <v>-29</v>
      </c>
      <c r="AI1596" s="42">
        <f t="shared" si="1042"/>
        <v>-39.673999999999999</v>
      </c>
      <c r="AJ1596" s="40">
        <f t="shared" si="1043"/>
        <v>37</v>
      </c>
      <c r="AK1596" s="41">
        <f t="shared" si="1044"/>
        <v>46</v>
      </c>
      <c r="AL1596" s="42">
        <f t="shared" si="1045"/>
        <v>8.9939999999999998</v>
      </c>
      <c r="AM1596" s="43" t="str">
        <f t="shared" si="1046"/>
        <v>-37º -46' -8,994" S</v>
      </c>
      <c r="AN1596" s="43" t="str">
        <f t="shared" si="1047"/>
        <v>122º 29' 39,674" W</v>
      </c>
      <c r="AO1596" s="43" t="str">
        <f t="shared" si="1048"/>
        <v>10 S 544533 4180324</v>
      </c>
    </row>
    <row r="1597" spans="5:41" x14ac:dyDescent="0.25">
      <c r="E1597" s="53">
        <v>37.774509999999999</v>
      </c>
      <c r="F1597" s="53">
        <v>-122.412989</v>
      </c>
      <c r="G1597" s="52">
        <f t="shared" si="1016"/>
        <v>-2.136509705257601</v>
      </c>
      <c r="H1597" s="52">
        <f t="shared" si="1017"/>
        <v>0.65928957282752321</v>
      </c>
      <c r="I1597" s="52">
        <f t="shared" si="1018"/>
        <v>10</v>
      </c>
      <c r="J1597" s="52">
        <f t="shared" si="1019"/>
        <v>-123</v>
      </c>
      <c r="K1597" s="52">
        <f t="shared" si="1020"/>
        <v>1.0245274695424467E-2</v>
      </c>
      <c r="L1597" s="52">
        <f t="shared" si="1021"/>
        <v>8.0980062898178464E-3</v>
      </c>
      <c r="M1597" s="52">
        <f t="shared" si="1022"/>
        <v>8.0981833130081143E-3</v>
      </c>
      <c r="N1597" s="52">
        <f t="shared" si="1023"/>
        <v>2.5411785436246781E-5</v>
      </c>
      <c r="O1597" s="52">
        <f t="shared" si="1034"/>
        <v>6383608.2579017933</v>
      </c>
      <c r="P1597" s="52">
        <f t="shared" si="1035"/>
        <v>1.3806922254064967E-7</v>
      </c>
      <c r="Q1597" s="52">
        <f t="shared" si="1024"/>
        <v>0.9683615012341521</v>
      </c>
      <c r="R1597" s="52">
        <f t="shared" si="1025"/>
        <v>0.60500883343198741</v>
      </c>
      <c r="S1597" s="52">
        <f t="shared" si="1026"/>
        <v>1.1434703234445993</v>
      </c>
      <c r="T1597" s="52">
        <f t="shared" si="1027"/>
        <v>1.0088549509414464</v>
      </c>
      <c r="U1597" s="52">
        <f t="shared" si="1028"/>
        <v>1.8074232112507083</v>
      </c>
      <c r="V1597" s="52">
        <f t="shared" si="1015"/>
        <v>5.0546225567071803E-3</v>
      </c>
      <c r="W1597" s="52">
        <f t="shared" si="1029"/>
        <v>4.2582015317955055E-5</v>
      </c>
      <c r="X1597" s="52">
        <f t="shared" si="1030"/>
        <v>1.6740578955036711E-7</v>
      </c>
      <c r="Y1597" s="52">
        <f t="shared" si="1036"/>
        <v>4180796.9032013183</v>
      </c>
      <c r="Z1597" s="38" t="str">
        <f t="shared" si="1031"/>
        <v>S</v>
      </c>
      <c r="AA1597" s="38" t="str">
        <f t="shared" si="1032"/>
        <v>S</v>
      </c>
      <c r="AB1597" s="38" t="str">
        <f t="shared" si="1033"/>
        <v>U</v>
      </c>
      <c r="AC1597" s="50">
        <f t="shared" si="1014"/>
        <v>551695.63225011295</v>
      </c>
      <c r="AD1597" s="50">
        <f t="shared" si="1037"/>
        <v>4180959.1221070746</v>
      </c>
      <c r="AE1597" s="51">
        <f t="shared" si="1038"/>
        <v>10</v>
      </c>
      <c r="AF1597" s="51" t="str">
        <f t="shared" si="1039"/>
        <v>S</v>
      </c>
      <c r="AG1597" s="40">
        <f t="shared" si="1040"/>
        <v>-122</v>
      </c>
      <c r="AH1597" s="41">
        <f t="shared" si="1041"/>
        <v>-24</v>
      </c>
      <c r="AI1597" s="42">
        <f t="shared" si="1042"/>
        <v>-46.76</v>
      </c>
      <c r="AJ1597" s="40">
        <f t="shared" si="1043"/>
        <v>37</v>
      </c>
      <c r="AK1597" s="41">
        <f t="shared" si="1044"/>
        <v>46</v>
      </c>
      <c r="AL1597" s="42">
        <f t="shared" si="1045"/>
        <v>28.236000000000001</v>
      </c>
      <c r="AM1597" s="43" t="str">
        <f t="shared" si="1046"/>
        <v>-37º -46' -28,236" S</v>
      </c>
      <c r="AN1597" s="43" t="str">
        <f t="shared" si="1047"/>
        <v>122º 24' 46,76" W</v>
      </c>
      <c r="AO1597" s="43" t="str">
        <f t="shared" si="1048"/>
        <v>10 S 551696 4180959</v>
      </c>
    </row>
    <row r="1598" spans="5:41" x14ac:dyDescent="0.25">
      <c r="E1598" s="53">
        <v>37.775767999999999</v>
      </c>
      <c r="F1598" s="53">
        <v>-122.414406</v>
      </c>
      <c r="G1598" s="52">
        <f t="shared" si="1016"/>
        <v>-2.1365344365731018</v>
      </c>
      <c r="H1598" s="52">
        <f t="shared" si="1017"/>
        <v>0.65931152906951329</v>
      </c>
      <c r="I1598" s="52">
        <f t="shared" si="1018"/>
        <v>10</v>
      </c>
      <c r="J1598" s="52">
        <f t="shared" si="1019"/>
        <v>-123</v>
      </c>
      <c r="K1598" s="52">
        <f t="shared" si="1020"/>
        <v>1.0220543379923619E-2</v>
      </c>
      <c r="L1598" s="52">
        <f t="shared" si="1021"/>
        <v>8.0783215388624558E-3</v>
      </c>
      <c r="M1598" s="52">
        <f t="shared" si="1022"/>
        <v>8.0784972742229486E-3</v>
      </c>
      <c r="N1598" s="52">
        <f t="shared" si="1023"/>
        <v>2.5289532469385811E-5</v>
      </c>
      <c r="O1598" s="52">
        <f t="shared" si="1034"/>
        <v>6383608.7133477954</v>
      </c>
      <c r="P1598" s="52">
        <f t="shared" si="1035"/>
        <v>1.3739409206443852E-7</v>
      </c>
      <c r="Q1598" s="52">
        <f t="shared" si="1024"/>
        <v>0.96837245873130118</v>
      </c>
      <c r="R1598" s="52">
        <f t="shared" si="1025"/>
        <v>0.60499509016659048</v>
      </c>
      <c r="S1598" s="52">
        <f t="shared" si="1026"/>
        <v>1.143497758435164</v>
      </c>
      <c r="T1598" s="52">
        <f t="shared" si="1027"/>
        <v>1.0088720913680207</v>
      </c>
      <c r="U1598" s="52">
        <f t="shared" si="1028"/>
        <v>1.8074446287337933</v>
      </c>
      <c r="V1598" s="52">
        <f t="shared" si="1015"/>
        <v>5.0546225567071803E-3</v>
      </c>
      <c r="W1598" s="52">
        <f t="shared" si="1029"/>
        <v>4.2582015317955055E-5</v>
      </c>
      <c r="X1598" s="52">
        <f t="shared" si="1030"/>
        <v>1.6740578955036711E-7</v>
      </c>
      <c r="Y1598" s="52">
        <f t="shared" si="1036"/>
        <v>4180936.475570078</v>
      </c>
      <c r="Z1598" s="38" t="str">
        <f t="shared" si="1031"/>
        <v>S</v>
      </c>
      <c r="AA1598" s="38" t="str">
        <f t="shared" si="1032"/>
        <v>S</v>
      </c>
      <c r="AB1598" s="38" t="str">
        <f t="shared" si="1033"/>
        <v>U</v>
      </c>
      <c r="AC1598" s="50">
        <f t="shared" si="1014"/>
        <v>551569.96795228892</v>
      </c>
      <c r="AD1598" s="50">
        <f t="shared" si="1037"/>
        <v>4181097.9140720866</v>
      </c>
      <c r="AE1598" s="51">
        <f t="shared" si="1038"/>
        <v>10</v>
      </c>
      <c r="AF1598" s="51" t="str">
        <f t="shared" si="1039"/>
        <v>S</v>
      </c>
      <c r="AG1598" s="40">
        <f t="shared" si="1040"/>
        <v>-122</v>
      </c>
      <c r="AH1598" s="41">
        <f t="shared" si="1041"/>
        <v>-24</v>
      </c>
      <c r="AI1598" s="42">
        <f t="shared" si="1042"/>
        <v>-51.862000000000002</v>
      </c>
      <c r="AJ1598" s="40">
        <f t="shared" si="1043"/>
        <v>37</v>
      </c>
      <c r="AK1598" s="41">
        <f t="shared" si="1044"/>
        <v>46</v>
      </c>
      <c r="AL1598" s="42">
        <f t="shared" si="1045"/>
        <v>32.765000000000001</v>
      </c>
      <c r="AM1598" s="43" t="str">
        <f t="shared" si="1046"/>
        <v>-37º -46' -32,765" S</v>
      </c>
      <c r="AN1598" s="43" t="str">
        <f t="shared" si="1047"/>
        <v>122º 24' 51,862" W</v>
      </c>
      <c r="AO1598" s="43" t="str">
        <f t="shared" si="1048"/>
        <v>10 S 551570 4181098</v>
      </c>
    </row>
    <row r="1599" spans="5:41" x14ac:dyDescent="0.25">
      <c r="E1599" s="53">
        <v>37.795028686522997</v>
      </c>
      <c r="F1599" s="53">
        <v>-122.44331359863</v>
      </c>
      <c r="G1599" s="52">
        <f t="shared" si="1016"/>
        <v>-2.1370389693480401</v>
      </c>
      <c r="H1599" s="52">
        <f t="shared" si="1017"/>
        <v>0.65964769146553404</v>
      </c>
      <c r="I1599" s="52">
        <f t="shared" si="1018"/>
        <v>10</v>
      </c>
      <c r="J1599" s="52">
        <f t="shared" si="1019"/>
        <v>-123</v>
      </c>
      <c r="K1599" s="52">
        <f t="shared" si="1020"/>
        <v>9.7160106049853923E-3</v>
      </c>
      <c r="L1599" s="52">
        <f t="shared" si="1021"/>
        <v>7.6775503462951592E-3</v>
      </c>
      <c r="M1599" s="52">
        <f t="shared" si="1022"/>
        <v>7.6777012021340615E-3</v>
      </c>
      <c r="N1599" s="52">
        <f t="shared" si="1023"/>
        <v>2.2858246410017991E-5</v>
      </c>
      <c r="O1599" s="52">
        <f t="shared" si="1034"/>
        <v>6383615.6871369509</v>
      </c>
      <c r="P1599" s="52">
        <f t="shared" si="1035"/>
        <v>1.240346246126696E-7</v>
      </c>
      <c r="Q1599" s="52">
        <f t="shared" si="1024"/>
        <v>0.96853999099705923</v>
      </c>
      <c r="R1599" s="52">
        <f t="shared" si="1025"/>
        <v>0.6047844402087641</v>
      </c>
      <c r="S1599" s="52">
        <f t="shared" si="1026"/>
        <v>1.1439176869640637</v>
      </c>
      <c r="T1599" s="52">
        <f t="shared" si="1027"/>
        <v>1.0091343752752389</v>
      </c>
      <c r="U1599" s="52">
        <f t="shared" si="1028"/>
        <v>1.8077722694860106</v>
      </c>
      <c r="V1599" s="52">
        <f t="shared" si="1015"/>
        <v>5.0546225567071803E-3</v>
      </c>
      <c r="W1599" s="52">
        <f t="shared" si="1029"/>
        <v>4.2582015317955055E-5</v>
      </c>
      <c r="X1599" s="52">
        <f t="shared" si="1030"/>
        <v>1.6740578955036711E-7</v>
      </c>
      <c r="Y1599" s="52">
        <f t="shared" si="1036"/>
        <v>4183073.4106533276</v>
      </c>
      <c r="Z1599" s="38" t="str">
        <f t="shared" si="1031"/>
        <v>S</v>
      </c>
      <c r="AA1599" s="38" t="str">
        <f t="shared" si="1032"/>
        <v>S</v>
      </c>
      <c r="AB1599" s="38" t="str">
        <f t="shared" si="1033"/>
        <v>U</v>
      </c>
      <c r="AC1599" s="50">
        <f t="shared" si="1014"/>
        <v>549011.49586146732</v>
      </c>
      <c r="AD1599" s="50">
        <f t="shared" si="1037"/>
        <v>4183219.3289317898</v>
      </c>
      <c r="AE1599" s="51">
        <f t="shared" si="1038"/>
        <v>10</v>
      </c>
      <c r="AF1599" s="51" t="str">
        <f t="shared" si="1039"/>
        <v>S</v>
      </c>
      <c r="AG1599" s="40">
        <f t="shared" si="1040"/>
        <v>-122</v>
      </c>
      <c r="AH1599" s="41">
        <f t="shared" si="1041"/>
        <v>-26</v>
      </c>
      <c r="AI1599" s="42">
        <f t="shared" si="1042"/>
        <v>-35.929000000000002</v>
      </c>
      <c r="AJ1599" s="40">
        <f t="shared" si="1043"/>
        <v>37</v>
      </c>
      <c r="AK1599" s="41">
        <f t="shared" si="1044"/>
        <v>47</v>
      </c>
      <c r="AL1599" s="42">
        <f t="shared" si="1045"/>
        <v>42.103000000000002</v>
      </c>
      <c r="AM1599" s="43" t="str">
        <f t="shared" si="1046"/>
        <v>-37º -47' -42,103" S</v>
      </c>
      <c r="AN1599" s="43" t="str">
        <f t="shared" si="1047"/>
        <v>122º 26' 35,929" W</v>
      </c>
      <c r="AO1599" s="43" t="str">
        <f t="shared" si="1048"/>
        <v>10 S 549011 4183219</v>
      </c>
    </row>
    <row r="1600" spans="5:41" x14ac:dyDescent="0.25">
      <c r="E1600" s="53">
        <v>37.789589999999997</v>
      </c>
      <c r="F1600" s="53">
        <v>-122.393655</v>
      </c>
      <c r="G1600" s="52">
        <f t="shared" si="1016"/>
        <v>-2.1361722633000202</v>
      </c>
      <c r="H1600" s="52">
        <f t="shared" si="1017"/>
        <v>0.65955276847872391</v>
      </c>
      <c r="I1600" s="52">
        <f t="shared" si="1018"/>
        <v>10</v>
      </c>
      <c r="J1600" s="52">
        <f t="shared" si="1019"/>
        <v>-123</v>
      </c>
      <c r="K1600" s="52">
        <f t="shared" si="1020"/>
        <v>1.0582716653005253E-2</v>
      </c>
      <c r="L1600" s="52">
        <f t="shared" si="1021"/>
        <v>8.3630088405481206E-3</v>
      </c>
      <c r="M1600" s="52">
        <f t="shared" si="1022"/>
        <v>8.3632038181112416E-3</v>
      </c>
      <c r="N1600" s="52">
        <f t="shared" si="1023"/>
        <v>2.7117012690869302E-5</v>
      </c>
      <c r="O1600" s="52">
        <f t="shared" si="1034"/>
        <v>6383613.7178067602</v>
      </c>
      <c r="P1600" s="52">
        <f t="shared" si="1035"/>
        <v>1.4719390332291075E-7</v>
      </c>
      <c r="Q1600" s="52">
        <f t="shared" si="1024"/>
        <v>0.96849272886121551</v>
      </c>
      <c r="R1600" s="52">
        <f t="shared" si="1025"/>
        <v>0.60484396622320125</v>
      </c>
      <c r="S1600" s="52">
        <f t="shared" si="1026"/>
        <v>1.1437991329093316</v>
      </c>
      <c r="T1600" s="52">
        <f t="shared" si="1027"/>
        <v>1.009060341237799</v>
      </c>
      <c r="U1600" s="52">
        <f t="shared" si="1028"/>
        <v>1.8076798046821381</v>
      </c>
      <c r="V1600" s="52">
        <f t="shared" si="1015"/>
        <v>5.0546225567071803E-3</v>
      </c>
      <c r="W1600" s="52">
        <f t="shared" si="1029"/>
        <v>4.2582015317955055E-5</v>
      </c>
      <c r="X1600" s="52">
        <f t="shared" si="1030"/>
        <v>1.6740578955036711E-7</v>
      </c>
      <c r="Y1600" s="52">
        <f t="shared" si="1036"/>
        <v>4182469.9984285738</v>
      </c>
      <c r="Z1600" s="38" t="str">
        <f t="shared" si="1031"/>
        <v>S</v>
      </c>
      <c r="AA1600" s="38" t="str">
        <f t="shared" si="1032"/>
        <v>S</v>
      </c>
      <c r="AB1600" s="38" t="str">
        <f t="shared" si="1033"/>
        <v>U</v>
      </c>
      <c r="AC1600" s="50">
        <f t="shared" si="1014"/>
        <v>553387.46523754508</v>
      </c>
      <c r="AD1600" s="50">
        <f t="shared" si="1037"/>
        <v>4182643.1029882533</v>
      </c>
      <c r="AE1600" s="51">
        <f t="shared" si="1038"/>
        <v>10</v>
      </c>
      <c r="AF1600" s="51" t="str">
        <f t="shared" si="1039"/>
        <v>S</v>
      </c>
      <c r="AG1600" s="40">
        <f t="shared" si="1040"/>
        <v>-122</v>
      </c>
      <c r="AH1600" s="41">
        <f t="shared" si="1041"/>
        <v>-23</v>
      </c>
      <c r="AI1600" s="42">
        <f t="shared" si="1042"/>
        <v>-37.158000000000001</v>
      </c>
      <c r="AJ1600" s="40">
        <f t="shared" si="1043"/>
        <v>37</v>
      </c>
      <c r="AK1600" s="41">
        <f t="shared" si="1044"/>
        <v>47</v>
      </c>
      <c r="AL1600" s="42">
        <f t="shared" si="1045"/>
        <v>22.524000000000001</v>
      </c>
      <c r="AM1600" s="43" t="str">
        <f t="shared" si="1046"/>
        <v>-37º -47' -22,524" S</v>
      </c>
      <c r="AN1600" s="43" t="str">
        <f t="shared" si="1047"/>
        <v>122º 23' 37,158" W</v>
      </c>
      <c r="AO1600" s="43" t="str">
        <f t="shared" si="1048"/>
        <v>10 S 553387 4182643</v>
      </c>
    </row>
    <row r="1601" spans="5:41" x14ac:dyDescent="0.25">
      <c r="E1601" s="53">
        <v>37.774718</v>
      </c>
      <c r="F1601" s="53">
        <v>-122.47162299999999</v>
      </c>
      <c r="G1601" s="52">
        <f t="shared" si="1016"/>
        <v>-2.1375330616112151</v>
      </c>
      <c r="H1601" s="52">
        <f t="shared" si="1017"/>
        <v>0.65929320311236739</v>
      </c>
      <c r="I1601" s="52">
        <f t="shared" si="1018"/>
        <v>10</v>
      </c>
      <c r="J1601" s="52">
        <f t="shared" si="1019"/>
        <v>-123</v>
      </c>
      <c r="K1601" s="52">
        <f t="shared" si="1020"/>
        <v>9.2219183418102979E-3</v>
      </c>
      <c r="L1601" s="52">
        <f t="shared" si="1021"/>
        <v>7.2891350223849832E-3</v>
      </c>
      <c r="M1601" s="52">
        <f t="shared" si="1022"/>
        <v>7.2892641207005062E-3</v>
      </c>
      <c r="N1601" s="52">
        <f t="shared" si="1023"/>
        <v>2.0588719686909229E-5</v>
      </c>
      <c r="O1601" s="52">
        <f t="shared" si="1034"/>
        <v>6383608.333205699</v>
      </c>
      <c r="P1601" s="52">
        <f t="shared" si="1035"/>
        <v>1.1186303615155611E-7</v>
      </c>
      <c r="Q1601" s="52">
        <f t="shared" si="1024"/>
        <v>0.96836331309543788</v>
      </c>
      <c r="R1601" s="52">
        <f t="shared" si="1025"/>
        <v>0.60500656122430641</v>
      </c>
      <c r="S1601" s="52">
        <f t="shared" si="1026"/>
        <v>1.1434748596600863</v>
      </c>
      <c r="T1601" s="52">
        <f t="shared" si="1027"/>
        <v>1.0088577850511413</v>
      </c>
      <c r="U1601" s="52">
        <f t="shared" si="1028"/>
        <v>1.8074267526070598</v>
      </c>
      <c r="V1601" s="52">
        <f t="shared" si="1015"/>
        <v>5.0546225567071803E-3</v>
      </c>
      <c r="W1601" s="52">
        <f t="shared" si="1029"/>
        <v>4.2582015317955055E-5</v>
      </c>
      <c r="X1601" s="52">
        <f t="shared" si="1030"/>
        <v>1.6740578955036711E-7</v>
      </c>
      <c r="Y1601" s="52">
        <f t="shared" si="1036"/>
        <v>4180819.9803476692</v>
      </c>
      <c r="Z1601" s="38" t="str">
        <f t="shared" si="1031"/>
        <v>S</v>
      </c>
      <c r="AA1601" s="38" t="str">
        <f t="shared" si="1032"/>
        <v>S</v>
      </c>
      <c r="AB1601" s="38" t="str">
        <f t="shared" si="1033"/>
        <v>U</v>
      </c>
      <c r="AC1601" s="50">
        <f t="shared" si="1014"/>
        <v>546531.80891890416</v>
      </c>
      <c r="AD1601" s="50">
        <f t="shared" si="1037"/>
        <v>4180951.4106849348</v>
      </c>
      <c r="AE1601" s="51">
        <f t="shared" si="1038"/>
        <v>10</v>
      </c>
      <c r="AF1601" s="51" t="str">
        <f t="shared" si="1039"/>
        <v>S</v>
      </c>
      <c r="AG1601" s="40">
        <f t="shared" si="1040"/>
        <v>-122</v>
      </c>
      <c r="AH1601" s="41">
        <f t="shared" si="1041"/>
        <v>-28</v>
      </c>
      <c r="AI1601" s="42">
        <f t="shared" si="1042"/>
        <v>-17.843</v>
      </c>
      <c r="AJ1601" s="40">
        <f t="shared" si="1043"/>
        <v>37</v>
      </c>
      <c r="AK1601" s="41">
        <f t="shared" si="1044"/>
        <v>46</v>
      </c>
      <c r="AL1601" s="42">
        <f t="shared" si="1045"/>
        <v>28.984999999999999</v>
      </c>
      <c r="AM1601" s="43" t="str">
        <f t="shared" si="1046"/>
        <v>-37º -46' -28,985" S</v>
      </c>
      <c r="AN1601" s="43" t="str">
        <f t="shared" si="1047"/>
        <v>122º 28' 17,843" W</v>
      </c>
      <c r="AO1601" s="43" t="str">
        <f t="shared" si="1048"/>
        <v>10 S 546532 4180951</v>
      </c>
    </row>
    <row r="1602" spans="5:41" x14ac:dyDescent="0.25">
      <c r="E1602" s="53">
        <v>37.773935999999999</v>
      </c>
      <c r="F1602" s="53">
        <v>-122.468887</v>
      </c>
      <c r="G1602" s="52">
        <f t="shared" si="1016"/>
        <v>-2.1374853094028805</v>
      </c>
      <c r="H1602" s="52">
        <f t="shared" si="1017"/>
        <v>0.65927955463761667</v>
      </c>
      <c r="I1602" s="52">
        <f t="shared" si="1018"/>
        <v>10</v>
      </c>
      <c r="J1602" s="52">
        <f t="shared" si="1019"/>
        <v>-123</v>
      </c>
      <c r="K1602" s="52">
        <f t="shared" si="1020"/>
        <v>9.2696705501449372E-3</v>
      </c>
      <c r="L1602" s="52">
        <f t="shared" si="1021"/>
        <v>7.326955463841496E-3</v>
      </c>
      <c r="M1602" s="52">
        <f t="shared" si="1022"/>
        <v>7.3270865821656733E-3</v>
      </c>
      <c r="N1602" s="52">
        <f t="shared" si="1023"/>
        <v>2.080235137080777E-5</v>
      </c>
      <c r="O1602" s="52">
        <f t="shared" si="1034"/>
        <v>6383608.0500927232</v>
      </c>
      <c r="P1602" s="52">
        <f t="shared" si="1035"/>
        <v>1.1302930653667044E-7</v>
      </c>
      <c r="Q1602" s="52">
        <f t="shared" si="1024"/>
        <v>0.96835650092905945</v>
      </c>
      <c r="R1602" s="52">
        <f t="shared" si="1025"/>
        <v>0.60501510358668298</v>
      </c>
      <c r="S1602" s="52">
        <f t="shared" si="1026"/>
        <v>1.1434578051021465</v>
      </c>
      <c r="T1602" s="52">
        <f t="shared" si="1027"/>
        <v>1.0088471297232806</v>
      </c>
      <c r="U1602" s="52">
        <f t="shared" si="1028"/>
        <v>1.8074134381591305</v>
      </c>
      <c r="V1602" s="52">
        <f t="shared" si="1015"/>
        <v>5.0546225567071803E-3</v>
      </c>
      <c r="W1602" s="52">
        <f t="shared" si="1029"/>
        <v>4.2582015317955055E-5</v>
      </c>
      <c r="X1602" s="52">
        <f t="shared" si="1030"/>
        <v>1.6740578955036711E-7</v>
      </c>
      <c r="Y1602" s="52">
        <f t="shared" si="1036"/>
        <v>4180733.2191574518</v>
      </c>
      <c r="Z1602" s="38" t="str">
        <f t="shared" si="1031"/>
        <v>S</v>
      </c>
      <c r="AA1602" s="38" t="str">
        <f t="shared" si="1032"/>
        <v>S</v>
      </c>
      <c r="AB1602" s="38" t="str">
        <f t="shared" si="1033"/>
        <v>U</v>
      </c>
      <c r="AC1602" s="50">
        <f t="shared" si="1014"/>
        <v>546773.25065188843</v>
      </c>
      <c r="AD1602" s="50">
        <f t="shared" si="1037"/>
        <v>4180866.0132301329</v>
      </c>
      <c r="AE1602" s="51">
        <f t="shared" si="1038"/>
        <v>10</v>
      </c>
      <c r="AF1602" s="51" t="str">
        <f t="shared" si="1039"/>
        <v>S</v>
      </c>
      <c r="AG1602" s="40">
        <f t="shared" si="1040"/>
        <v>-122</v>
      </c>
      <c r="AH1602" s="41">
        <f t="shared" si="1041"/>
        <v>-28</v>
      </c>
      <c r="AI1602" s="42">
        <f t="shared" si="1042"/>
        <v>-7.9930000000000003</v>
      </c>
      <c r="AJ1602" s="40">
        <f t="shared" si="1043"/>
        <v>37</v>
      </c>
      <c r="AK1602" s="41">
        <f t="shared" si="1044"/>
        <v>46</v>
      </c>
      <c r="AL1602" s="42">
        <f t="shared" si="1045"/>
        <v>26.17</v>
      </c>
      <c r="AM1602" s="43" t="str">
        <f t="shared" si="1046"/>
        <v>-37º -46' -26,17" S</v>
      </c>
      <c r="AN1602" s="43" t="str">
        <f t="shared" si="1047"/>
        <v>122º 28' 7,993" W</v>
      </c>
      <c r="AO1602" s="43" t="str">
        <f t="shared" si="1048"/>
        <v>10 S 546773 4180866</v>
      </c>
    </row>
    <row r="1603" spans="5:41" x14ac:dyDescent="0.25">
      <c r="E1603" s="53">
        <v>37.781778000000003</v>
      </c>
      <c r="F1603" s="53">
        <v>-122.456531</v>
      </c>
      <c r="G1603" s="52">
        <f t="shared" si="1016"/>
        <v>-2.1372696565205045</v>
      </c>
      <c r="H1603" s="52">
        <f t="shared" si="1017"/>
        <v>0.65941642335755823</v>
      </c>
      <c r="I1603" s="52">
        <f t="shared" si="1018"/>
        <v>10</v>
      </c>
      <c r="J1603" s="52">
        <f t="shared" si="1019"/>
        <v>-123</v>
      </c>
      <c r="K1603" s="52">
        <f t="shared" si="1020"/>
        <v>9.4853234325209534E-3</v>
      </c>
      <c r="L1603" s="52">
        <f t="shared" si="1021"/>
        <v>7.4966119893075164E-3</v>
      </c>
      <c r="M1603" s="52">
        <f t="shared" si="1022"/>
        <v>7.4967524285536567E-3</v>
      </c>
      <c r="N1603" s="52">
        <f t="shared" si="1023"/>
        <v>2.1783072602699072E-5</v>
      </c>
      <c r="O1603" s="52">
        <f t="shared" si="1034"/>
        <v>6383610.8892791206</v>
      </c>
      <c r="P1603" s="52">
        <f t="shared" si="1035"/>
        <v>1.1829941931270493E-7</v>
      </c>
      <c r="Q1603" s="52">
        <f t="shared" si="1024"/>
        <v>0.96842478157596312</v>
      </c>
      <c r="R1603" s="52">
        <f t="shared" si="1025"/>
        <v>0.6049294070115705</v>
      </c>
      <c r="S1603" s="52">
        <f t="shared" si="1026"/>
        <v>1.1436288141455397</v>
      </c>
      <c r="T1603" s="52">
        <f t="shared" si="1027"/>
        <v>1.0089539623620474</v>
      </c>
      <c r="U1603" s="52">
        <f t="shared" si="1028"/>
        <v>1.807546918968358</v>
      </c>
      <c r="V1603" s="52">
        <f t="shared" si="1015"/>
        <v>5.0546225567071803E-3</v>
      </c>
      <c r="W1603" s="52">
        <f t="shared" si="1029"/>
        <v>4.2582015317955055E-5</v>
      </c>
      <c r="X1603" s="52">
        <f t="shared" si="1030"/>
        <v>1.6740578955036711E-7</v>
      </c>
      <c r="Y1603" s="52">
        <f t="shared" si="1036"/>
        <v>4181603.2724340726</v>
      </c>
      <c r="Z1603" s="38" t="str">
        <f t="shared" si="1031"/>
        <v>S</v>
      </c>
      <c r="AA1603" s="38" t="str">
        <f t="shared" si="1032"/>
        <v>S</v>
      </c>
      <c r="AB1603" s="38" t="str">
        <f t="shared" si="1033"/>
        <v>U</v>
      </c>
      <c r="AC1603" s="50">
        <f t="shared" si="1014"/>
        <v>547856.35232427099</v>
      </c>
      <c r="AD1603" s="50">
        <f t="shared" si="1037"/>
        <v>4181742.3271099911</v>
      </c>
      <c r="AE1603" s="51">
        <f t="shared" si="1038"/>
        <v>10</v>
      </c>
      <c r="AF1603" s="51" t="str">
        <f t="shared" si="1039"/>
        <v>S</v>
      </c>
      <c r="AG1603" s="40">
        <f t="shared" si="1040"/>
        <v>-122</v>
      </c>
      <c r="AH1603" s="41">
        <f t="shared" si="1041"/>
        <v>-27</v>
      </c>
      <c r="AI1603" s="42">
        <f t="shared" si="1042"/>
        <v>-23.512</v>
      </c>
      <c r="AJ1603" s="40">
        <f t="shared" si="1043"/>
        <v>37</v>
      </c>
      <c r="AK1603" s="41">
        <f t="shared" si="1044"/>
        <v>46</v>
      </c>
      <c r="AL1603" s="42">
        <f t="shared" si="1045"/>
        <v>54.401000000000003</v>
      </c>
      <c r="AM1603" s="43" t="str">
        <f t="shared" si="1046"/>
        <v>-37º -46' -54,401" S</v>
      </c>
      <c r="AN1603" s="43" t="str">
        <f t="shared" si="1047"/>
        <v>122º 27' 23,512" W</v>
      </c>
      <c r="AO1603" s="43" t="str">
        <f t="shared" si="1048"/>
        <v>10 S 547856 4181742</v>
      </c>
    </row>
    <row r="1604" spans="5:41" x14ac:dyDescent="0.25">
      <c r="E1604" s="53">
        <v>37.620032999999999</v>
      </c>
      <c r="F1604" s="53">
        <v>-122.38935499999999</v>
      </c>
      <c r="G1604" s="52">
        <f t="shared" si="1016"/>
        <v>-2.1360972141421843</v>
      </c>
      <c r="H1604" s="52">
        <f t="shared" si="1017"/>
        <v>0.65659344055891988</v>
      </c>
      <c r="I1604" s="52">
        <f t="shared" si="1018"/>
        <v>10</v>
      </c>
      <c r="J1604" s="52">
        <f t="shared" si="1019"/>
        <v>-123</v>
      </c>
      <c r="K1604" s="52">
        <f t="shared" si="1020"/>
        <v>1.0657765810841102E-2</v>
      </c>
      <c r="L1604" s="52">
        <f t="shared" si="1021"/>
        <v>8.4416034989981317E-3</v>
      </c>
      <c r="M1604" s="52">
        <f t="shared" si="1022"/>
        <v>8.4418040256780194E-3</v>
      </c>
      <c r="N1604" s="52">
        <f t="shared" si="1023"/>
        <v>2.7460661359612892E-5</v>
      </c>
      <c r="O1604" s="52">
        <f t="shared" si="1034"/>
        <v>6383552.37127316</v>
      </c>
      <c r="P1604" s="52">
        <f t="shared" si="1035"/>
        <v>1.5066140062179555E-7</v>
      </c>
      <c r="Q1604" s="52">
        <f t="shared" si="1024"/>
        <v>0.96700178123660152</v>
      </c>
      <c r="R1604" s="52">
        <f t="shared" si="1025"/>
        <v>0.60668222481518341</v>
      </c>
      <c r="S1604" s="52">
        <f t="shared" si="1026"/>
        <v>1.1400943311772207</v>
      </c>
      <c r="T1604" s="52">
        <f t="shared" si="1027"/>
        <v>1.0067413045867113</v>
      </c>
      <c r="U1604" s="52">
        <f t="shared" si="1028"/>
        <v>1.8047765775951248</v>
      </c>
      <c r="V1604" s="52">
        <f t="shared" si="1015"/>
        <v>5.0546225567071803E-3</v>
      </c>
      <c r="W1604" s="52">
        <f t="shared" si="1029"/>
        <v>4.2582015317955055E-5</v>
      </c>
      <c r="X1604" s="52">
        <f t="shared" si="1030"/>
        <v>1.6740578955036711E-7</v>
      </c>
      <c r="Y1604" s="52">
        <f t="shared" si="1036"/>
        <v>4163658.2423914452</v>
      </c>
      <c r="Z1604" s="38" t="str">
        <f t="shared" si="1031"/>
        <v>S</v>
      </c>
      <c r="AA1604" s="38" t="str">
        <f t="shared" si="1032"/>
        <v>S</v>
      </c>
      <c r="AB1604" s="38" t="str">
        <f t="shared" si="1033"/>
        <v>U</v>
      </c>
      <c r="AC1604" s="50">
        <f t="shared" ref="AC1604:AC1667" si="1049">M1604*O1604*(1+P1604/3)+500000</f>
        <v>553888.70081225585</v>
      </c>
      <c r="AD1604" s="50">
        <f t="shared" si="1037"/>
        <v>4163833.5389877944</v>
      </c>
      <c r="AE1604" s="51">
        <f t="shared" si="1038"/>
        <v>10</v>
      </c>
      <c r="AF1604" s="51" t="str">
        <f t="shared" si="1039"/>
        <v>S</v>
      </c>
      <c r="AG1604" s="40">
        <f t="shared" si="1040"/>
        <v>-122</v>
      </c>
      <c r="AH1604" s="41">
        <f t="shared" si="1041"/>
        <v>-23</v>
      </c>
      <c r="AI1604" s="42">
        <f t="shared" si="1042"/>
        <v>-21.678000000000001</v>
      </c>
      <c r="AJ1604" s="40">
        <f t="shared" si="1043"/>
        <v>37</v>
      </c>
      <c r="AK1604" s="41">
        <f t="shared" si="1044"/>
        <v>37</v>
      </c>
      <c r="AL1604" s="42">
        <f t="shared" si="1045"/>
        <v>12.119</v>
      </c>
      <c r="AM1604" s="43" t="str">
        <f t="shared" si="1046"/>
        <v>-37º -37' -12,119" S</v>
      </c>
      <c r="AN1604" s="43" t="str">
        <f t="shared" si="1047"/>
        <v>122º 23' 21,678" W</v>
      </c>
      <c r="AO1604" s="43" t="str">
        <f t="shared" si="1048"/>
        <v>10 S 553889 4163834</v>
      </c>
    </row>
    <row r="1605" spans="5:41" x14ac:dyDescent="0.25">
      <c r="E1605" s="53">
        <v>37.782302000000001</v>
      </c>
      <c r="F1605" s="53">
        <v>-122.465456</v>
      </c>
      <c r="G1605" s="52">
        <f t="shared" si="1016"/>
        <v>-2.1374254271562445</v>
      </c>
      <c r="H1605" s="52">
        <f t="shared" si="1017"/>
        <v>0.65942556888283865</v>
      </c>
      <c r="I1605" s="52">
        <f t="shared" si="1018"/>
        <v>10</v>
      </c>
      <c r="J1605" s="52">
        <f t="shared" si="1019"/>
        <v>-123</v>
      </c>
      <c r="K1605" s="52">
        <f t="shared" si="1020"/>
        <v>9.3295527967809377E-3</v>
      </c>
      <c r="L1605" s="52">
        <f t="shared" si="1021"/>
        <v>7.373451857558457E-3</v>
      </c>
      <c r="M1605" s="52">
        <f t="shared" si="1022"/>
        <v>7.3735854880173559E-3</v>
      </c>
      <c r="N1605" s="52">
        <f t="shared" si="1023"/>
        <v>2.1073576954244722E-5</v>
      </c>
      <c r="O1605" s="52">
        <f t="shared" si="1034"/>
        <v>6383611.0789999422</v>
      </c>
      <c r="P1605" s="52">
        <f t="shared" si="1035"/>
        <v>1.1444255800163561E-7</v>
      </c>
      <c r="Q1605" s="52">
        <f t="shared" si="1024"/>
        <v>0.96842934148117643</v>
      </c>
      <c r="R1605" s="52">
        <f t="shared" si="1025"/>
        <v>0.6049236782098818</v>
      </c>
      <c r="S1605" s="52">
        <f t="shared" si="1026"/>
        <v>1.1436402396234269</v>
      </c>
      <c r="T1605" s="52">
        <f t="shared" si="1027"/>
        <v>1.0089610992700406</v>
      </c>
      <c r="U1605" s="52">
        <f t="shared" si="1028"/>
        <v>1.8075558350865648</v>
      </c>
      <c r="V1605" s="52">
        <f t="shared" si="1015"/>
        <v>5.0546225567071803E-3</v>
      </c>
      <c r="W1605" s="52">
        <f t="shared" si="1029"/>
        <v>4.2582015317955055E-5</v>
      </c>
      <c r="X1605" s="52">
        <f t="shared" si="1030"/>
        <v>1.6740578955036711E-7</v>
      </c>
      <c r="Y1605" s="52">
        <f t="shared" si="1036"/>
        <v>4181661.4091646806</v>
      </c>
      <c r="Z1605" s="38" t="str">
        <f t="shared" si="1031"/>
        <v>S</v>
      </c>
      <c r="AA1605" s="38" t="str">
        <f t="shared" si="1032"/>
        <v>S</v>
      </c>
      <c r="AB1605" s="38" t="str">
        <f t="shared" si="1033"/>
        <v>U</v>
      </c>
      <c r="AC1605" s="50">
        <f t="shared" si="1049"/>
        <v>547070.10380886844</v>
      </c>
      <c r="AD1605" s="50">
        <f t="shared" si="1037"/>
        <v>4181795.9346993952</v>
      </c>
      <c r="AE1605" s="51">
        <f t="shared" si="1038"/>
        <v>10</v>
      </c>
      <c r="AF1605" s="51" t="str">
        <f t="shared" si="1039"/>
        <v>S</v>
      </c>
      <c r="AG1605" s="40">
        <f t="shared" si="1040"/>
        <v>-122</v>
      </c>
      <c r="AH1605" s="41">
        <f t="shared" si="1041"/>
        <v>-27</v>
      </c>
      <c r="AI1605" s="42">
        <f t="shared" si="1042"/>
        <v>-55.642000000000003</v>
      </c>
      <c r="AJ1605" s="40">
        <f t="shared" si="1043"/>
        <v>37</v>
      </c>
      <c r="AK1605" s="41">
        <f t="shared" si="1044"/>
        <v>46</v>
      </c>
      <c r="AL1605" s="42">
        <f t="shared" si="1045"/>
        <v>56.286999999999999</v>
      </c>
      <c r="AM1605" s="43" t="str">
        <f t="shared" si="1046"/>
        <v>-37º -46' -56,287" S</v>
      </c>
      <c r="AN1605" s="43" t="str">
        <f t="shared" si="1047"/>
        <v>122º 27' 55,642" W</v>
      </c>
      <c r="AO1605" s="43" t="str">
        <f t="shared" si="1048"/>
        <v>10 S 547070 4181796</v>
      </c>
    </row>
    <row r="1606" spans="5:41" x14ac:dyDescent="0.25">
      <c r="E1606" s="53">
        <v>37.619742000000002</v>
      </c>
      <c r="F1606" s="53">
        <v>-122.48698400000001</v>
      </c>
      <c r="G1606" s="52">
        <f t="shared" si="1016"/>
        <v>-2.137801161637614</v>
      </c>
      <c r="H1606" s="52">
        <f t="shared" si="1017"/>
        <v>0.6565883616507967</v>
      </c>
      <c r="I1606" s="52">
        <f t="shared" si="1018"/>
        <v>10</v>
      </c>
      <c r="J1606" s="52">
        <f t="shared" si="1019"/>
        <v>-123</v>
      </c>
      <c r="K1606" s="52">
        <f t="shared" si="1020"/>
        <v>8.9538183154114215E-3</v>
      </c>
      <c r="L1606" s="52">
        <f t="shared" si="1021"/>
        <v>7.0920399437717089E-3</v>
      </c>
      <c r="M1606" s="52">
        <f t="shared" si="1022"/>
        <v>7.0921588502100329E-3</v>
      </c>
      <c r="N1606" s="52">
        <f t="shared" si="1023"/>
        <v>1.9381647765381871E-5</v>
      </c>
      <c r="O1606" s="52">
        <f t="shared" si="1034"/>
        <v>6383552.2660710374</v>
      </c>
      <c r="P1606" s="52">
        <f t="shared" si="1035"/>
        <v>1.0633880540512407E-7</v>
      </c>
      <c r="Q1606" s="52">
        <f t="shared" si="1024"/>
        <v>0.96699919328381179</v>
      </c>
      <c r="R1606" s="52">
        <f t="shared" si="1025"/>
        <v>0.60668535040247396</v>
      </c>
      <c r="S1606" s="52">
        <f t="shared" si="1026"/>
        <v>1.1400879582927026</v>
      </c>
      <c r="T1606" s="52">
        <f t="shared" si="1027"/>
        <v>1.0067373063201455</v>
      </c>
      <c r="U1606" s="52">
        <f t="shared" si="1028"/>
        <v>1.8047715606721015</v>
      </c>
      <c r="V1606" s="52">
        <f t="shared" ref="V1606:V1669" si="1050">(3/4)*$C$18</f>
        <v>5.0546225567071803E-3</v>
      </c>
      <c r="W1606" s="52">
        <f t="shared" si="1029"/>
        <v>4.2582015317955055E-5</v>
      </c>
      <c r="X1606" s="52">
        <f t="shared" si="1030"/>
        <v>1.6740578955036711E-7</v>
      </c>
      <c r="Y1606" s="52">
        <f t="shared" si="1036"/>
        <v>4163625.9574254407</v>
      </c>
      <c r="Z1606" s="38" t="str">
        <f t="shared" si="1031"/>
        <v>S</v>
      </c>
      <c r="AA1606" s="38" t="str">
        <f t="shared" si="1032"/>
        <v>S</v>
      </c>
      <c r="AB1606" s="38" t="str">
        <f t="shared" si="1033"/>
        <v>U</v>
      </c>
      <c r="AC1606" s="50">
        <f t="shared" si="1049"/>
        <v>545273.16830435884</v>
      </c>
      <c r="AD1606" s="50">
        <f t="shared" si="1037"/>
        <v>4163749.6812001104</v>
      </c>
      <c r="AE1606" s="51">
        <f t="shared" si="1038"/>
        <v>10</v>
      </c>
      <c r="AF1606" s="51" t="str">
        <f t="shared" si="1039"/>
        <v>S</v>
      </c>
      <c r="AG1606" s="40">
        <f t="shared" si="1040"/>
        <v>-122</v>
      </c>
      <c r="AH1606" s="41">
        <f t="shared" si="1041"/>
        <v>-29</v>
      </c>
      <c r="AI1606" s="42">
        <f t="shared" si="1042"/>
        <v>-13.141999999999999</v>
      </c>
      <c r="AJ1606" s="40">
        <f t="shared" si="1043"/>
        <v>37</v>
      </c>
      <c r="AK1606" s="41">
        <f t="shared" si="1044"/>
        <v>37</v>
      </c>
      <c r="AL1606" s="42">
        <f t="shared" si="1045"/>
        <v>11.071</v>
      </c>
      <c r="AM1606" s="43" t="str">
        <f t="shared" si="1046"/>
        <v>-37º -37' -11,071" S</v>
      </c>
      <c r="AN1606" s="43" t="str">
        <f t="shared" si="1047"/>
        <v>122º 29' 13,142" W</v>
      </c>
      <c r="AO1606" s="43" t="str">
        <f t="shared" si="1048"/>
        <v>10 S 545273 4163750</v>
      </c>
    </row>
    <row r="1607" spans="5:41" x14ac:dyDescent="0.25">
      <c r="E1607" s="53">
        <v>37.790714999999999</v>
      </c>
      <c r="F1607" s="53">
        <v>-122.400141</v>
      </c>
      <c r="G1607" s="52">
        <f t="shared" si="1016"/>
        <v>-2.1362854653553049</v>
      </c>
      <c r="H1607" s="52">
        <f t="shared" si="1017"/>
        <v>0.65957240343280887</v>
      </c>
      <c r="I1607" s="52">
        <f t="shared" si="1018"/>
        <v>10</v>
      </c>
      <c r="J1607" s="52">
        <f t="shared" si="1019"/>
        <v>-123</v>
      </c>
      <c r="K1607" s="52">
        <f t="shared" si="1020"/>
        <v>1.0469514597720497E-2</v>
      </c>
      <c r="L1607" s="52">
        <f t="shared" si="1021"/>
        <v>8.2734280565461837E-3</v>
      </c>
      <c r="M1607" s="52">
        <f t="shared" si="1022"/>
        <v>8.2736168352789043E-3</v>
      </c>
      <c r="N1607" s="52">
        <f t="shared" si="1023"/>
        <v>2.6540234093097581E-5</v>
      </c>
      <c r="O1607" s="52">
        <f t="shared" si="1034"/>
        <v>6383614.1251574624</v>
      </c>
      <c r="P1607" s="52">
        <f t="shared" si="1035"/>
        <v>1.440529127399633E-7</v>
      </c>
      <c r="Q1607" s="52">
        <f t="shared" si="1024"/>
        <v>0.9685025079643218</v>
      </c>
      <c r="R1607" s="52">
        <f t="shared" si="1025"/>
        <v>0.60483165604046496</v>
      </c>
      <c r="S1607" s="52">
        <f t="shared" si="1026"/>
        <v>1.1438236574149698</v>
      </c>
      <c r="T1607" s="52">
        <f t="shared" si="1027"/>
        <v>1.0090756570713437</v>
      </c>
      <c r="U1607" s="52">
        <f t="shared" si="1028"/>
        <v>1.8076989345076806</v>
      </c>
      <c r="V1607" s="52">
        <f t="shared" si="1050"/>
        <v>5.0546225567071803E-3</v>
      </c>
      <c r="W1607" s="52">
        <f t="shared" si="1029"/>
        <v>4.2582015317955055E-5</v>
      </c>
      <c r="X1607" s="52">
        <f t="shared" si="1030"/>
        <v>1.6740578955036711E-7</v>
      </c>
      <c r="Y1607" s="52">
        <f t="shared" si="1036"/>
        <v>4182594.8150549456</v>
      </c>
      <c r="Z1607" s="38" t="str">
        <f t="shared" si="1031"/>
        <v>S</v>
      </c>
      <c r="AA1607" s="38" t="str">
        <f t="shared" si="1032"/>
        <v>S</v>
      </c>
      <c r="AB1607" s="38" t="str">
        <f t="shared" si="1033"/>
        <v>U</v>
      </c>
      <c r="AC1607" s="50">
        <f t="shared" si="1049"/>
        <v>552815.57983190625</v>
      </c>
      <c r="AD1607" s="50">
        <f t="shared" si="1037"/>
        <v>4182764.2376925931</v>
      </c>
      <c r="AE1607" s="51">
        <f t="shared" si="1038"/>
        <v>10</v>
      </c>
      <c r="AF1607" s="51" t="str">
        <f t="shared" si="1039"/>
        <v>S</v>
      </c>
      <c r="AG1607" s="40">
        <f t="shared" si="1040"/>
        <v>-122</v>
      </c>
      <c r="AH1607" s="41">
        <f t="shared" si="1041"/>
        <v>-24</v>
      </c>
      <c r="AI1607" s="42">
        <f t="shared" si="1042"/>
        <v>-0.50800000000000001</v>
      </c>
      <c r="AJ1607" s="40">
        <f t="shared" si="1043"/>
        <v>37</v>
      </c>
      <c r="AK1607" s="41">
        <f t="shared" si="1044"/>
        <v>47</v>
      </c>
      <c r="AL1607" s="42">
        <f t="shared" si="1045"/>
        <v>26.574000000000002</v>
      </c>
      <c r="AM1607" s="43" t="str">
        <f t="shared" si="1046"/>
        <v>-37º -47' -26,574" S</v>
      </c>
      <c r="AN1607" s="43" t="str">
        <f t="shared" si="1047"/>
        <v>122º 24' 0,508" W</v>
      </c>
      <c r="AO1607" s="43" t="str">
        <f t="shared" si="1048"/>
        <v>10 S 552816 4182764</v>
      </c>
    </row>
    <row r="1608" spans="5:41" x14ac:dyDescent="0.25">
      <c r="E1608" s="53">
        <v>37.791452</v>
      </c>
      <c r="F1608" s="53">
        <v>-122.399597</v>
      </c>
      <c r="G1608" s="52">
        <f t="shared" si="1016"/>
        <v>-2.1362759707641739</v>
      </c>
      <c r="H1608" s="52">
        <f t="shared" si="1017"/>
        <v>0.65958526650939608</v>
      </c>
      <c r="I1608" s="52">
        <f t="shared" si="1018"/>
        <v>10</v>
      </c>
      <c r="J1608" s="52">
        <f t="shared" si="1019"/>
        <v>-123</v>
      </c>
      <c r="K1608" s="52">
        <f t="shared" si="1020"/>
        <v>1.0479009188851585E-2</v>
      </c>
      <c r="L1608" s="52">
        <f t="shared" si="1021"/>
        <v>8.2808481896161894E-3</v>
      </c>
      <c r="M1608" s="52">
        <f t="shared" si="1022"/>
        <v>8.2810374767446834E-3</v>
      </c>
      <c r="N1608" s="52">
        <f t="shared" si="1023"/>
        <v>2.6588570569807679E-5</v>
      </c>
      <c r="O1608" s="52">
        <f t="shared" si="1034"/>
        <v>6383614.3920197049</v>
      </c>
      <c r="P1608" s="52">
        <f t="shared" si="1035"/>
        <v>1.443085531219216E-7</v>
      </c>
      <c r="Q1608" s="52">
        <f t="shared" si="1024"/>
        <v>0.96850891355370861</v>
      </c>
      <c r="R1608" s="52">
        <f t="shared" si="1025"/>
        <v>0.60482359069486624</v>
      </c>
      <c r="S1608" s="52">
        <f t="shared" si="1026"/>
        <v>1.1438397232862503</v>
      </c>
      <c r="T1608" s="52">
        <f t="shared" si="1027"/>
        <v>1.0090856901384042</v>
      </c>
      <c r="U1608" s="52">
        <f t="shared" si="1028"/>
        <v>1.8077114657215672</v>
      </c>
      <c r="V1608" s="52">
        <f t="shared" si="1050"/>
        <v>5.0546225567071803E-3</v>
      </c>
      <c r="W1608" s="52">
        <f t="shared" si="1029"/>
        <v>4.2582015317955055E-5</v>
      </c>
      <c r="X1608" s="52">
        <f t="shared" si="1030"/>
        <v>1.6740578955036711E-7</v>
      </c>
      <c r="Y1608" s="52">
        <f t="shared" si="1036"/>
        <v>4182676.5838266886</v>
      </c>
      <c r="Z1608" s="38" t="str">
        <f t="shared" si="1031"/>
        <v>S</v>
      </c>
      <c r="AA1608" s="38" t="str">
        <f t="shared" si="1032"/>
        <v>S</v>
      </c>
      <c r="AB1608" s="38" t="str">
        <f t="shared" si="1033"/>
        <v>U</v>
      </c>
      <c r="AC1608" s="50">
        <f t="shared" si="1049"/>
        <v>552862.95256026054</v>
      </c>
      <c r="AD1608" s="50">
        <f t="shared" si="1037"/>
        <v>4182846.3150329348</v>
      </c>
      <c r="AE1608" s="51">
        <f t="shared" si="1038"/>
        <v>10</v>
      </c>
      <c r="AF1608" s="51" t="str">
        <f t="shared" si="1039"/>
        <v>S</v>
      </c>
      <c r="AG1608" s="40">
        <f t="shared" si="1040"/>
        <v>-122</v>
      </c>
      <c r="AH1608" s="41">
        <f t="shared" si="1041"/>
        <v>-23</v>
      </c>
      <c r="AI1608" s="42">
        <f t="shared" si="1042"/>
        <v>-58.548999999999999</v>
      </c>
      <c r="AJ1608" s="40">
        <f t="shared" si="1043"/>
        <v>37</v>
      </c>
      <c r="AK1608" s="41">
        <f t="shared" si="1044"/>
        <v>47</v>
      </c>
      <c r="AL1608" s="42">
        <f t="shared" si="1045"/>
        <v>29.227</v>
      </c>
      <c r="AM1608" s="43" t="str">
        <f t="shared" si="1046"/>
        <v>-37º -47' -29,227" S</v>
      </c>
      <c r="AN1608" s="43" t="str">
        <f t="shared" si="1047"/>
        <v>122º 23' 58,549" W</v>
      </c>
      <c r="AO1608" s="43" t="str">
        <f t="shared" si="1048"/>
        <v>10 S 552863 4182846</v>
      </c>
    </row>
    <row r="1609" spans="5:41" x14ac:dyDescent="0.25">
      <c r="E1609" s="53">
        <v>37.611086</v>
      </c>
      <c r="F1609" s="53">
        <v>-122.491457</v>
      </c>
      <c r="G1609" s="52">
        <f t="shared" si="1016"/>
        <v>-2.1378792302150558</v>
      </c>
      <c r="H1609" s="52">
        <f t="shared" si="1017"/>
        <v>0.65643728595074391</v>
      </c>
      <c r="I1609" s="52">
        <f t="shared" si="1018"/>
        <v>10</v>
      </c>
      <c r="J1609" s="52">
        <f t="shared" si="1019"/>
        <v>-123</v>
      </c>
      <c r="K1609" s="52">
        <f t="shared" si="1020"/>
        <v>8.8757497379696737E-3</v>
      </c>
      <c r="L1609" s="52">
        <f t="shared" si="1021"/>
        <v>7.0310243167123979E-3</v>
      </c>
      <c r="M1609" s="52">
        <f t="shared" si="1022"/>
        <v>7.0311401804214139E-3</v>
      </c>
      <c r="N1609" s="52">
        <f t="shared" si="1023"/>
        <v>1.9043619958969416E-5</v>
      </c>
      <c r="O1609" s="52">
        <f t="shared" si="1034"/>
        <v>6383549.1368909897</v>
      </c>
      <c r="P1609" s="52">
        <f t="shared" si="1035"/>
        <v>1.045412028946509E-7</v>
      </c>
      <c r="Q1609" s="52">
        <f t="shared" si="1024"/>
        <v>0.9669221671808419</v>
      </c>
      <c r="R1609" s="52">
        <f t="shared" si="1025"/>
        <v>0.6067782771294935</v>
      </c>
      <c r="S1609" s="52">
        <f t="shared" si="1026"/>
        <v>1.1398983695411649</v>
      </c>
      <c r="T1609" s="52">
        <f t="shared" si="1027"/>
        <v>1.006618346438247</v>
      </c>
      <c r="U1609" s="52">
        <f t="shared" si="1028"/>
        <v>1.8046222748790315</v>
      </c>
      <c r="V1609" s="52">
        <f t="shared" si="1050"/>
        <v>5.0546225567071803E-3</v>
      </c>
      <c r="W1609" s="52">
        <f t="shared" si="1029"/>
        <v>4.2582015317955055E-5</v>
      </c>
      <c r="X1609" s="52">
        <f t="shared" si="1030"/>
        <v>1.6740578955036711E-7</v>
      </c>
      <c r="Y1609" s="52">
        <f t="shared" si="1036"/>
        <v>4162665.6190977693</v>
      </c>
      <c r="Z1609" s="38" t="str">
        <f t="shared" si="1031"/>
        <v>S</v>
      </c>
      <c r="AA1609" s="38" t="str">
        <f t="shared" si="1032"/>
        <v>S</v>
      </c>
      <c r="AB1609" s="38" t="str">
        <f t="shared" si="1033"/>
        <v>U</v>
      </c>
      <c r="AC1609" s="50">
        <f t="shared" si="1049"/>
        <v>544883.63039415155</v>
      </c>
      <c r="AD1609" s="50">
        <f t="shared" si="1037"/>
        <v>4162787.18499423</v>
      </c>
      <c r="AE1609" s="51">
        <f t="shared" si="1038"/>
        <v>10</v>
      </c>
      <c r="AF1609" s="51" t="str">
        <f t="shared" si="1039"/>
        <v>S</v>
      </c>
      <c r="AG1609" s="40">
        <f t="shared" si="1040"/>
        <v>-122</v>
      </c>
      <c r="AH1609" s="41">
        <f t="shared" si="1041"/>
        <v>-29</v>
      </c>
      <c r="AI1609" s="42">
        <f t="shared" si="1042"/>
        <v>-29.245000000000001</v>
      </c>
      <c r="AJ1609" s="40">
        <f t="shared" si="1043"/>
        <v>37</v>
      </c>
      <c r="AK1609" s="41">
        <f t="shared" si="1044"/>
        <v>36</v>
      </c>
      <c r="AL1609" s="42">
        <f t="shared" si="1045"/>
        <v>39.909999999999997</v>
      </c>
      <c r="AM1609" s="43" t="str">
        <f t="shared" si="1046"/>
        <v>-37º -36' -39,91" S</v>
      </c>
      <c r="AN1609" s="43" t="str">
        <f t="shared" si="1047"/>
        <v>122º 29' 29,245" W</v>
      </c>
      <c r="AO1609" s="43" t="str">
        <f t="shared" si="1048"/>
        <v>10 S 544884 4162787</v>
      </c>
    </row>
    <row r="1610" spans="5:41" x14ac:dyDescent="0.25">
      <c r="E1610" s="53">
        <v>37.795597999999998</v>
      </c>
      <c r="F1610" s="53">
        <v>-122.394679</v>
      </c>
      <c r="G1610" s="52">
        <f t="shared" si="1016"/>
        <v>-2.1361901354715607</v>
      </c>
      <c r="H1610" s="52">
        <f t="shared" si="1017"/>
        <v>0.65965762786018378</v>
      </c>
      <c r="I1610" s="52">
        <f t="shared" si="1018"/>
        <v>10</v>
      </c>
      <c r="J1610" s="52">
        <f t="shared" si="1019"/>
        <v>-123</v>
      </c>
      <c r="K1610" s="52">
        <f t="shared" si="1020"/>
        <v>1.0564844481464775E-2</v>
      </c>
      <c r="L1610" s="52">
        <f t="shared" si="1021"/>
        <v>8.3482069874032082E-3</v>
      </c>
      <c r="M1610" s="52">
        <f t="shared" si="1022"/>
        <v>8.3484009314850876E-3</v>
      </c>
      <c r="N1610" s="52">
        <f t="shared" si="1023"/>
        <v>2.7026953541731125E-5</v>
      </c>
      <c r="O1610" s="52">
        <f t="shared" si="1034"/>
        <v>6383615.8932891181</v>
      </c>
      <c r="P1610" s="52">
        <f t="shared" si="1035"/>
        <v>1.4664944578626975E-7</v>
      </c>
      <c r="Q1610" s="52">
        <f t="shared" si="1024"/>
        <v>0.96854493630767502</v>
      </c>
      <c r="R1610" s="52">
        <f t="shared" si="1025"/>
        <v>0.60477820710175734</v>
      </c>
      <c r="S1610" s="52">
        <f t="shared" si="1026"/>
        <v>1.1439300960140213</v>
      </c>
      <c r="T1610" s="52">
        <f t="shared" si="1027"/>
        <v>1.0091421237859552</v>
      </c>
      <c r="U1610" s="52">
        <f t="shared" si="1028"/>
        <v>1.8077819462007518</v>
      </c>
      <c r="V1610" s="52">
        <f t="shared" si="1050"/>
        <v>5.0546225567071803E-3</v>
      </c>
      <c r="W1610" s="52">
        <f t="shared" si="1029"/>
        <v>4.2582015317955055E-5</v>
      </c>
      <c r="X1610" s="52">
        <f t="shared" si="1030"/>
        <v>1.6740578955036711E-7</v>
      </c>
      <c r="Y1610" s="52">
        <f t="shared" si="1036"/>
        <v>4183136.5749643971</v>
      </c>
      <c r="Z1610" s="38" t="str">
        <f t="shared" si="1031"/>
        <v>S</v>
      </c>
      <c r="AA1610" s="38" t="str">
        <f t="shared" si="1032"/>
        <v>S</v>
      </c>
      <c r="AB1610" s="38" t="str">
        <f t="shared" si="1033"/>
        <v>U</v>
      </c>
      <c r="AC1610" s="50">
        <f t="shared" si="1049"/>
        <v>553292.98747490672</v>
      </c>
      <c r="AD1610" s="50">
        <f t="shared" si="1037"/>
        <v>4183309.1046798746</v>
      </c>
      <c r="AE1610" s="51">
        <f t="shared" si="1038"/>
        <v>10</v>
      </c>
      <c r="AF1610" s="51" t="str">
        <f t="shared" si="1039"/>
        <v>S</v>
      </c>
      <c r="AG1610" s="40">
        <f t="shared" si="1040"/>
        <v>-122</v>
      </c>
      <c r="AH1610" s="41">
        <f t="shared" si="1041"/>
        <v>-23</v>
      </c>
      <c r="AI1610" s="42">
        <f t="shared" si="1042"/>
        <v>-40.844000000000001</v>
      </c>
      <c r="AJ1610" s="40">
        <f t="shared" si="1043"/>
        <v>37</v>
      </c>
      <c r="AK1610" s="41">
        <f t="shared" si="1044"/>
        <v>47</v>
      </c>
      <c r="AL1610" s="42">
        <f t="shared" si="1045"/>
        <v>44.152999999999999</v>
      </c>
      <c r="AM1610" s="43" t="str">
        <f t="shared" si="1046"/>
        <v>-37º -47' -44,153" S</v>
      </c>
      <c r="AN1610" s="43" t="str">
        <f t="shared" si="1047"/>
        <v>122º 23' 40,844" W</v>
      </c>
      <c r="AO1610" s="43" t="str">
        <f t="shared" si="1048"/>
        <v>10 S 553293 4183309</v>
      </c>
    </row>
    <row r="1611" spans="5:41" x14ac:dyDescent="0.25">
      <c r="E1611" s="53">
        <v>37.790908999999999</v>
      </c>
      <c r="F1611" s="53">
        <v>-122.394791</v>
      </c>
      <c r="G1611" s="52">
        <f t="shared" si="1016"/>
        <v>-2.1361920902403231</v>
      </c>
      <c r="H1611" s="52">
        <f t="shared" si="1017"/>
        <v>0.6595757893715577</v>
      </c>
      <c r="I1611" s="52">
        <f t="shared" si="1018"/>
        <v>10</v>
      </c>
      <c r="J1611" s="52">
        <f t="shared" si="1019"/>
        <v>-123</v>
      </c>
      <c r="K1611" s="52">
        <f t="shared" si="1020"/>
        <v>1.0562889712702361E-2</v>
      </c>
      <c r="L1611" s="52">
        <f t="shared" si="1021"/>
        <v>8.3471921490004108E-3</v>
      </c>
      <c r="M1611" s="52">
        <f t="shared" si="1022"/>
        <v>8.347386022359158E-3</v>
      </c>
      <c r="N1611" s="52">
        <f t="shared" si="1023"/>
        <v>2.7015816487341304E-5</v>
      </c>
      <c r="O1611" s="52">
        <f t="shared" si="1034"/>
        <v>6383614.1954032509</v>
      </c>
      <c r="P1611" s="52">
        <f t="shared" si="1035"/>
        <v>1.4663240268874445E-7</v>
      </c>
      <c r="Q1611" s="52">
        <f t="shared" si="1024"/>
        <v>0.96850419416534017</v>
      </c>
      <c r="R1611" s="52">
        <f t="shared" si="1025"/>
        <v>0.60482953306715592</v>
      </c>
      <c r="S1611" s="52">
        <f t="shared" si="1026"/>
        <v>1.1438278864542277</v>
      </c>
      <c r="T1611" s="52">
        <f t="shared" si="1027"/>
        <v>1.0090782981074597</v>
      </c>
      <c r="U1611" s="52">
        <f t="shared" si="1028"/>
        <v>1.8077022331631627</v>
      </c>
      <c r="V1611" s="52">
        <f t="shared" si="1050"/>
        <v>5.0546225567071803E-3</v>
      </c>
      <c r="W1611" s="52">
        <f t="shared" si="1029"/>
        <v>4.2582015317955055E-5</v>
      </c>
      <c r="X1611" s="52">
        <f t="shared" si="1030"/>
        <v>1.6740578955036711E-7</v>
      </c>
      <c r="Y1611" s="52">
        <f t="shared" si="1036"/>
        <v>4182616.3389911535</v>
      </c>
      <c r="Z1611" s="38" t="str">
        <f t="shared" si="1031"/>
        <v>S</v>
      </c>
      <c r="AA1611" s="38" t="str">
        <f t="shared" si="1032"/>
        <v>S</v>
      </c>
      <c r="AB1611" s="38" t="str">
        <f t="shared" si="1033"/>
        <v>U</v>
      </c>
      <c r="AC1611" s="50">
        <f t="shared" si="1049"/>
        <v>553286.49451135134</v>
      </c>
      <c r="AD1611" s="50">
        <f t="shared" si="1037"/>
        <v>4182788.7975660707</v>
      </c>
      <c r="AE1611" s="51">
        <f t="shared" si="1038"/>
        <v>10</v>
      </c>
      <c r="AF1611" s="51" t="str">
        <f t="shared" si="1039"/>
        <v>S</v>
      </c>
      <c r="AG1611" s="40">
        <f t="shared" si="1040"/>
        <v>-122</v>
      </c>
      <c r="AH1611" s="41">
        <f t="shared" si="1041"/>
        <v>-23</v>
      </c>
      <c r="AI1611" s="42">
        <f t="shared" si="1042"/>
        <v>-41.247999999999998</v>
      </c>
      <c r="AJ1611" s="40">
        <f t="shared" si="1043"/>
        <v>37</v>
      </c>
      <c r="AK1611" s="41">
        <f t="shared" si="1044"/>
        <v>47</v>
      </c>
      <c r="AL1611" s="42">
        <f t="shared" si="1045"/>
        <v>27.271999999999998</v>
      </c>
      <c r="AM1611" s="43" t="str">
        <f t="shared" si="1046"/>
        <v>-37º -47' -27,272" S</v>
      </c>
      <c r="AN1611" s="43" t="str">
        <f t="shared" si="1047"/>
        <v>122º 23' 41,248" W</v>
      </c>
      <c r="AO1611" s="43" t="str">
        <f t="shared" si="1048"/>
        <v>10 S 553286 4182789</v>
      </c>
    </row>
    <row r="1612" spans="5:41" x14ac:dyDescent="0.25">
      <c r="E1612" s="53">
        <v>37.773049</v>
      </c>
      <c r="F1612" s="53">
        <v>-122.413415</v>
      </c>
      <c r="G1612" s="52">
        <f t="shared" si="1016"/>
        <v>-2.1365171403602146</v>
      </c>
      <c r="H1612" s="52">
        <f t="shared" si="1017"/>
        <v>0.65926407356715155</v>
      </c>
      <c r="I1612" s="52">
        <f t="shared" si="1018"/>
        <v>10</v>
      </c>
      <c r="J1612" s="52">
        <f t="shared" si="1019"/>
        <v>-123</v>
      </c>
      <c r="K1612" s="52">
        <f t="shared" si="1020"/>
        <v>1.0237839592810882E-2</v>
      </c>
      <c r="L1612" s="52">
        <f t="shared" si="1021"/>
        <v>8.0922895943362858E-3</v>
      </c>
      <c r="M1612" s="52">
        <f t="shared" si="1022"/>
        <v>8.0924662428787705E-3</v>
      </c>
      <c r="N1612" s="52">
        <f t="shared" si="1023"/>
        <v>2.5374581247517014E-5</v>
      </c>
      <c r="O1612" s="52">
        <f t="shared" si="1034"/>
        <v>6383607.7289683148</v>
      </c>
      <c r="P1612" s="52">
        <f t="shared" si="1035"/>
        <v>1.3787979510241326E-7</v>
      </c>
      <c r="Q1612" s="52">
        <f t="shared" si="1024"/>
        <v>0.96834877321223689</v>
      </c>
      <c r="R1612" s="52">
        <f t="shared" si="1025"/>
        <v>0.60502479206882442</v>
      </c>
      <c r="S1612" s="52">
        <f t="shared" si="1026"/>
        <v>1.1434384601732699</v>
      </c>
      <c r="T1612" s="52">
        <f t="shared" si="1027"/>
        <v>1.0088350431471584</v>
      </c>
      <c r="U1612" s="52">
        <f t="shared" si="1028"/>
        <v>1.8073983349428513</v>
      </c>
      <c r="V1612" s="52">
        <f t="shared" si="1050"/>
        <v>5.0546225567071803E-3</v>
      </c>
      <c r="W1612" s="52">
        <f t="shared" si="1029"/>
        <v>4.2582015317955055E-5</v>
      </c>
      <c r="X1612" s="52">
        <f t="shared" si="1030"/>
        <v>1.6740578955036711E-7</v>
      </c>
      <c r="Y1612" s="52">
        <f t="shared" si="1036"/>
        <v>4180634.8084607837</v>
      </c>
      <c r="Z1612" s="38" t="str">
        <f t="shared" si="1031"/>
        <v>S</v>
      </c>
      <c r="AA1612" s="38" t="str">
        <f t="shared" si="1032"/>
        <v>S</v>
      </c>
      <c r="AB1612" s="38" t="str">
        <f t="shared" si="1033"/>
        <v>U</v>
      </c>
      <c r="AC1612" s="50">
        <f t="shared" si="1049"/>
        <v>551659.13242870616</v>
      </c>
      <c r="AD1612" s="50">
        <f t="shared" si="1037"/>
        <v>4180796.7898560888</v>
      </c>
      <c r="AE1612" s="51">
        <f t="shared" si="1038"/>
        <v>10</v>
      </c>
      <c r="AF1612" s="51" t="str">
        <f t="shared" si="1039"/>
        <v>S</v>
      </c>
      <c r="AG1612" s="40">
        <f t="shared" si="1040"/>
        <v>-122</v>
      </c>
      <c r="AH1612" s="41">
        <f t="shared" si="1041"/>
        <v>-24</v>
      </c>
      <c r="AI1612" s="42">
        <f t="shared" si="1042"/>
        <v>-48.293999999999997</v>
      </c>
      <c r="AJ1612" s="40">
        <f t="shared" si="1043"/>
        <v>37</v>
      </c>
      <c r="AK1612" s="41">
        <f t="shared" si="1044"/>
        <v>46</v>
      </c>
      <c r="AL1612" s="42">
        <f t="shared" si="1045"/>
        <v>22.975999999999999</v>
      </c>
      <c r="AM1612" s="43" t="str">
        <f t="shared" si="1046"/>
        <v>-37º -46' -22,976" S</v>
      </c>
      <c r="AN1612" s="43" t="str">
        <f t="shared" si="1047"/>
        <v>122º 24' 48,294" W</v>
      </c>
      <c r="AO1612" s="43" t="str">
        <f t="shared" si="1048"/>
        <v>10 S 551659 4180797</v>
      </c>
    </row>
    <row r="1613" spans="5:41" x14ac:dyDescent="0.25">
      <c r="E1613" s="53">
        <v>37.777276999999998</v>
      </c>
      <c r="F1613" s="53">
        <v>-122.417241</v>
      </c>
      <c r="G1613" s="52">
        <f t="shared" si="1016"/>
        <v>-2.1365839166573957</v>
      </c>
      <c r="H1613" s="52">
        <f t="shared" si="1017"/>
        <v>0.65933786608792588</v>
      </c>
      <c r="I1613" s="52">
        <f t="shared" si="1018"/>
        <v>10</v>
      </c>
      <c r="J1613" s="52">
        <f t="shared" si="1019"/>
        <v>-123</v>
      </c>
      <c r="K1613" s="52">
        <f t="shared" si="1020"/>
        <v>1.0171063295629779E-2</v>
      </c>
      <c r="L1613" s="52">
        <f t="shared" si="1021"/>
        <v>8.0390497193331949E-3</v>
      </c>
      <c r="M1613" s="52">
        <f t="shared" si="1022"/>
        <v>8.0392229041162007E-3</v>
      </c>
      <c r="N1613" s="52">
        <f t="shared" si="1023"/>
        <v>2.5045593953110235E-5</v>
      </c>
      <c r="O1613" s="52">
        <f t="shared" si="1034"/>
        <v>6383609.2596727004</v>
      </c>
      <c r="P1613" s="52">
        <f t="shared" si="1035"/>
        <v>1.3605587652174245E-7</v>
      </c>
      <c r="Q1613" s="52">
        <f t="shared" si="1024"/>
        <v>0.96838560003838003</v>
      </c>
      <c r="R1613" s="52">
        <f t="shared" si="1025"/>
        <v>0.60497860234201439</v>
      </c>
      <c r="S1613" s="52">
        <f t="shared" si="1026"/>
        <v>1.1435306661071158</v>
      </c>
      <c r="T1613" s="52">
        <f t="shared" si="1027"/>
        <v>1.0088926501658404</v>
      </c>
      <c r="U1613" s="52">
        <f t="shared" si="1028"/>
        <v>1.8074703166140218</v>
      </c>
      <c r="V1613" s="52">
        <f t="shared" si="1050"/>
        <v>5.0546225567071803E-3</v>
      </c>
      <c r="W1613" s="52">
        <f t="shared" si="1029"/>
        <v>4.2582015317955055E-5</v>
      </c>
      <c r="X1613" s="52">
        <f t="shared" si="1030"/>
        <v>1.6740578955036711E-7</v>
      </c>
      <c r="Y1613" s="52">
        <f t="shared" si="1036"/>
        <v>4181103.8958833022</v>
      </c>
      <c r="Z1613" s="38" t="str">
        <f t="shared" si="1031"/>
        <v>S</v>
      </c>
      <c r="AA1613" s="38" t="str">
        <f t="shared" si="1032"/>
        <v>S</v>
      </c>
      <c r="AB1613" s="38" t="str">
        <f t="shared" si="1033"/>
        <v>U</v>
      </c>
      <c r="AC1613" s="50">
        <f t="shared" si="1049"/>
        <v>551319.26009871787</v>
      </c>
      <c r="AD1613" s="50">
        <f t="shared" si="1037"/>
        <v>4181263.7771905279</v>
      </c>
      <c r="AE1613" s="51">
        <f t="shared" si="1038"/>
        <v>10</v>
      </c>
      <c r="AF1613" s="51" t="str">
        <f t="shared" si="1039"/>
        <v>S</v>
      </c>
      <c r="AG1613" s="40">
        <f t="shared" si="1040"/>
        <v>-122</v>
      </c>
      <c r="AH1613" s="41">
        <f t="shared" si="1041"/>
        <v>-25</v>
      </c>
      <c r="AI1613" s="42">
        <f t="shared" si="1042"/>
        <v>-2.0680000000000001</v>
      </c>
      <c r="AJ1613" s="40">
        <f t="shared" si="1043"/>
        <v>37</v>
      </c>
      <c r="AK1613" s="41">
        <f t="shared" si="1044"/>
        <v>46</v>
      </c>
      <c r="AL1613" s="42">
        <f t="shared" si="1045"/>
        <v>38.197000000000003</v>
      </c>
      <c r="AM1613" s="43" t="str">
        <f t="shared" si="1046"/>
        <v>-37º -46' -38,197" S</v>
      </c>
      <c r="AN1613" s="43" t="str">
        <f t="shared" si="1047"/>
        <v>122º 25' 2,068" W</v>
      </c>
      <c r="AO1613" s="43" t="str">
        <f t="shared" si="1048"/>
        <v>10 S 551319 4181264</v>
      </c>
    </row>
    <row r="1614" spans="5:41" x14ac:dyDescent="0.25">
      <c r="E1614" s="53">
        <v>37.778998999999999</v>
      </c>
      <c r="F1614" s="53">
        <v>-122.415628</v>
      </c>
      <c r="G1614" s="52">
        <f t="shared" si="1016"/>
        <v>-2.1365557644965607</v>
      </c>
      <c r="H1614" s="52">
        <f t="shared" si="1017"/>
        <v>0.65936792065764516</v>
      </c>
      <c r="I1614" s="52">
        <f t="shared" si="1018"/>
        <v>10</v>
      </c>
      <c r="J1614" s="52">
        <f t="shared" si="1019"/>
        <v>-123</v>
      </c>
      <c r="K1614" s="52">
        <f t="shared" si="1020"/>
        <v>1.0199215456464739E-2</v>
      </c>
      <c r="L1614" s="52">
        <f t="shared" si="1021"/>
        <v>8.0611121969125597E-3</v>
      </c>
      <c r="M1614" s="52">
        <f t="shared" si="1022"/>
        <v>8.0612868115215158E-3</v>
      </c>
      <c r="N1614" s="52">
        <f t="shared" si="1023"/>
        <v>2.5184824812840567E-5</v>
      </c>
      <c r="O1614" s="52">
        <f t="shared" si="1034"/>
        <v>6383609.8831222765</v>
      </c>
      <c r="P1614" s="52">
        <f t="shared" si="1035"/>
        <v>1.3679734750899519E-7</v>
      </c>
      <c r="Q1614" s="52">
        <f t="shared" si="1024"/>
        <v>0.96840059299895798</v>
      </c>
      <c r="R1614" s="52">
        <f t="shared" si="1025"/>
        <v>0.60495978393127547</v>
      </c>
      <c r="S1614" s="52">
        <f t="shared" si="1026"/>
        <v>1.1435682171571242</v>
      </c>
      <c r="T1614" s="52">
        <f t="shared" si="1027"/>
        <v>1.008916108850662</v>
      </c>
      <c r="U1614" s="52">
        <f t="shared" si="1028"/>
        <v>1.8074996265743843</v>
      </c>
      <c r="V1614" s="52">
        <f t="shared" si="1050"/>
        <v>5.0546225567071803E-3</v>
      </c>
      <c r="W1614" s="52">
        <f t="shared" si="1029"/>
        <v>4.2582015317955055E-5</v>
      </c>
      <c r="X1614" s="52">
        <f t="shared" si="1030"/>
        <v>1.6740578955036711E-7</v>
      </c>
      <c r="Y1614" s="52">
        <f t="shared" si="1036"/>
        <v>4181294.9481421597</v>
      </c>
      <c r="Z1614" s="38" t="str">
        <f t="shared" si="1031"/>
        <v>S</v>
      </c>
      <c r="AA1614" s="38" t="str">
        <f t="shared" si="1032"/>
        <v>S</v>
      </c>
      <c r="AB1614" s="38" t="str">
        <f t="shared" si="1033"/>
        <v>U</v>
      </c>
      <c r="AC1614" s="50">
        <f t="shared" si="1049"/>
        <v>551460.1125072476</v>
      </c>
      <c r="AD1614" s="50">
        <f t="shared" si="1037"/>
        <v>4181455.7182607325</v>
      </c>
      <c r="AE1614" s="51">
        <f t="shared" si="1038"/>
        <v>10</v>
      </c>
      <c r="AF1614" s="51" t="str">
        <f t="shared" si="1039"/>
        <v>S</v>
      </c>
      <c r="AG1614" s="40">
        <f t="shared" si="1040"/>
        <v>-122</v>
      </c>
      <c r="AH1614" s="41">
        <f t="shared" si="1041"/>
        <v>-24</v>
      </c>
      <c r="AI1614" s="42">
        <f t="shared" si="1042"/>
        <v>-56.261000000000003</v>
      </c>
      <c r="AJ1614" s="40">
        <f t="shared" si="1043"/>
        <v>37</v>
      </c>
      <c r="AK1614" s="41">
        <f t="shared" si="1044"/>
        <v>46</v>
      </c>
      <c r="AL1614" s="42">
        <f t="shared" si="1045"/>
        <v>44.396000000000001</v>
      </c>
      <c r="AM1614" s="43" t="str">
        <f t="shared" si="1046"/>
        <v>-37º -46' -44,396" S</v>
      </c>
      <c r="AN1614" s="43" t="str">
        <f t="shared" si="1047"/>
        <v>122º 24' 56,261" W</v>
      </c>
      <c r="AO1614" s="43" t="str">
        <f t="shared" si="1048"/>
        <v>10 S 551460 4181456</v>
      </c>
    </row>
    <row r="1615" spans="5:41" x14ac:dyDescent="0.25">
      <c r="E1615" s="53">
        <v>37.77731</v>
      </c>
      <c r="F1615" s="53">
        <v>-122.412828</v>
      </c>
      <c r="G1615" s="52">
        <f t="shared" si="1016"/>
        <v>-2.1365068952775053</v>
      </c>
      <c r="H1615" s="52">
        <f t="shared" si="1017"/>
        <v>0.65933844204657899</v>
      </c>
      <c r="I1615" s="52">
        <f t="shared" si="1018"/>
        <v>10</v>
      </c>
      <c r="J1615" s="52">
        <f t="shared" si="1019"/>
        <v>-123</v>
      </c>
      <c r="K1615" s="52">
        <f t="shared" si="1020"/>
        <v>1.0248084675520186E-2</v>
      </c>
      <c r="L1615" s="52">
        <f t="shared" si="1021"/>
        <v>8.099920477244579E-3</v>
      </c>
      <c r="M1615" s="52">
        <f t="shared" si="1022"/>
        <v>8.100097626000698E-3</v>
      </c>
      <c r="N1615" s="52">
        <f t="shared" si="1023"/>
        <v>2.5426367337155753E-5</v>
      </c>
      <c r="O1615" s="52">
        <f t="shared" si="1034"/>
        <v>6383609.2716202475</v>
      </c>
      <c r="P1615" s="52">
        <f t="shared" si="1035"/>
        <v>1.3812404305491312E-7</v>
      </c>
      <c r="Q1615" s="52">
        <f t="shared" si="1024"/>
        <v>0.96838588739280773</v>
      </c>
      <c r="R1615" s="52">
        <f t="shared" si="1025"/>
        <v>0.60497824174329651</v>
      </c>
      <c r="S1615" s="52">
        <f t="shared" si="1026"/>
        <v>1.1435313857429827</v>
      </c>
      <c r="T1615" s="52">
        <f t="shared" si="1027"/>
        <v>1.0088930997430612</v>
      </c>
      <c r="U1615" s="52">
        <f t="shared" si="1028"/>
        <v>1.8074708783416586</v>
      </c>
      <c r="V1615" s="52">
        <f t="shared" si="1050"/>
        <v>5.0546225567071803E-3</v>
      </c>
      <c r="W1615" s="52">
        <f t="shared" si="1029"/>
        <v>4.2582015317955055E-5</v>
      </c>
      <c r="X1615" s="52">
        <f t="shared" si="1030"/>
        <v>1.6740578955036711E-7</v>
      </c>
      <c r="Y1615" s="52">
        <f t="shared" si="1036"/>
        <v>4181107.5571629973</v>
      </c>
      <c r="Z1615" s="38" t="str">
        <f t="shared" si="1031"/>
        <v>S</v>
      </c>
      <c r="AA1615" s="38" t="str">
        <f t="shared" si="1032"/>
        <v>S</v>
      </c>
      <c r="AB1615" s="38" t="str">
        <f t="shared" si="1033"/>
        <v>U</v>
      </c>
      <c r="AC1615" s="50">
        <f t="shared" si="1049"/>
        <v>551707.86068706668</v>
      </c>
      <c r="AD1615" s="50">
        <f t="shared" si="1037"/>
        <v>4181269.8691796935</v>
      </c>
      <c r="AE1615" s="51">
        <f t="shared" si="1038"/>
        <v>10</v>
      </c>
      <c r="AF1615" s="51" t="str">
        <f t="shared" si="1039"/>
        <v>S</v>
      </c>
      <c r="AG1615" s="40">
        <f t="shared" si="1040"/>
        <v>-122</v>
      </c>
      <c r="AH1615" s="41">
        <f t="shared" si="1041"/>
        <v>-24</v>
      </c>
      <c r="AI1615" s="42">
        <f t="shared" si="1042"/>
        <v>-46.180999999999997</v>
      </c>
      <c r="AJ1615" s="40">
        <f t="shared" si="1043"/>
        <v>37</v>
      </c>
      <c r="AK1615" s="41">
        <f t="shared" si="1044"/>
        <v>46</v>
      </c>
      <c r="AL1615" s="42">
        <f t="shared" si="1045"/>
        <v>38.316000000000003</v>
      </c>
      <c r="AM1615" s="43" t="str">
        <f t="shared" si="1046"/>
        <v>-37º -46' -38,316" S</v>
      </c>
      <c r="AN1615" s="43" t="str">
        <f t="shared" si="1047"/>
        <v>122º 24' 46,181" W</v>
      </c>
      <c r="AO1615" s="43" t="str">
        <f t="shared" si="1048"/>
        <v>10 S 551708 4181270</v>
      </c>
    </row>
    <row r="1616" spans="5:41" x14ac:dyDescent="0.25">
      <c r="E1616" s="53">
        <v>37.789650000000002</v>
      </c>
      <c r="F1616" s="53">
        <v>-122.406305</v>
      </c>
      <c r="G1616" s="52">
        <f t="shared" si="1016"/>
        <v>-2.1363930474503978</v>
      </c>
      <c r="H1616" s="52">
        <f t="shared" si="1017"/>
        <v>0.65955381567627513</v>
      </c>
      <c r="I1616" s="52">
        <f t="shared" si="1018"/>
        <v>10</v>
      </c>
      <c r="J1616" s="52">
        <f t="shared" si="1019"/>
        <v>-123</v>
      </c>
      <c r="K1616" s="52">
        <f t="shared" si="1020"/>
        <v>1.0361932502627624E-2</v>
      </c>
      <c r="L1616" s="52">
        <f t="shared" si="1021"/>
        <v>8.1885334729701782E-3</v>
      </c>
      <c r="M1616" s="52">
        <f t="shared" si="1022"/>
        <v>8.1887164997352865E-3</v>
      </c>
      <c r="N1616" s="52">
        <f t="shared" si="1023"/>
        <v>2.5997333168548131E-5</v>
      </c>
      <c r="O1616" s="52">
        <f t="shared" si="1034"/>
        <v>6383613.7395320246</v>
      </c>
      <c r="P1616" s="52">
        <f t="shared" si="1035"/>
        <v>1.4111572986175396E-7</v>
      </c>
      <c r="Q1616" s="52">
        <f t="shared" si="1024"/>
        <v>0.96849325045108481</v>
      </c>
      <c r="R1616" s="52">
        <f t="shared" si="1025"/>
        <v>0.60484330971775224</v>
      </c>
      <c r="S1616" s="52">
        <f t="shared" si="1026"/>
        <v>1.1438004409018174</v>
      </c>
      <c r="T1616" s="52">
        <f t="shared" si="1027"/>
        <v>1.0090611581058011</v>
      </c>
      <c r="U1616" s="52">
        <f t="shared" si="1028"/>
        <v>1.8076808249836158</v>
      </c>
      <c r="V1616" s="52">
        <f t="shared" si="1050"/>
        <v>5.0546225567071803E-3</v>
      </c>
      <c r="W1616" s="52">
        <f t="shared" si="1029"/>
        <v>4.2582015317955055E-5</v>
      </c>
      <c r="X1616" s="52">
        <f t="shared" si="1030"/>
        <v>1.6740578955036711E-7</v>
      </c>
      <c r="Y1616" s="52">
        <f t="shared" si="1036"/>
        <v>4182476.6553147109</v>
      </c>
      <c r="Z1616" s="38" t="str">
        <f t="shared" si="1031"/>
        <v>S</v>
      </c>
      <c r="AA1616" s="38" t="str">
        <f t="shared" si="1032"/>
        <v>S</v>
      </c>
      <c r="AB1616" s="38" t="str">
        <f t="shared" si="1033"/>
        <v>U</v>
      </c>
      <c r="AC1616" s="50">
        <f t="shared" si="1049"/>
        <v>552273.60561571864</v>
      </c>
      <c r="AD1616" s="50">
        <f t="shared" si="1037"/>
        <v>4182642.6122713359</v>
      </c>
      <c r="AE1616" s="51">
        <f t="shared" si="1038"/>
        <v>10</v>
      </c>
      <c r="AF1616" s="51" t="str">
        <f t="shared" si="1039"/>
        <v>S</v>
      </c>
      <c r="AG1616" s="40">
        <f t="shared" si="1040"/>
        <v>-122</v>
      </c>
      <c r="AH1616" s="41">
        <f t="shared" si="1041"/>
        <v>-24</v>
      </c>
      <c r="AI1616" s="42">
        <f t="shared" si="1042"/>
        <v>-22.698</v>
      </c>
      <c r="AJ1616" s="40">
        <f t="shared" si="1043"/>
        <v>37</v>
      </c>
      <c r="AK1616" s="41">
        <f t="shared" si="1044"/>
        <v>47</v>
      </c>
      <c r="AL1616" s="42">
        <f t="shared" si="1045"/>
        <v>22.74</v>
      </c>
      <c r="AM1616" s="43" t="str">
        <f t="shared" si="1046"/>
        <v>-37º -47' -22,74" S</v>
      </c>
      <c r="AN1616" s="43" t="str">
        <f t="shared" si="1047"/>
        <v>122º 24' 22,698" W</v>
      </c>
      <c r="AO1616" s="43" t="str">
        <f t="shared" si="1048"/>
        <v>10 S 552274 4182643</v>
      </c>
    </row>
    <row r="1617" spans="5:41" x14ac:dyDescent="0.25">
      <c r="E1617" s="53">
        <v>37.7896</v>
      </c>
      <c r="F1617" s="53">
        <v>-122.406194</v>
      </c>
      <c r="G1617" s="52">
        <f t="shared" si="1016"/>
        <v>-2.136391110134928</v>
      </c>
      <c r="H1617" s="52">
        <f t="shared" si="1017"/>
        <v>0.65955294301164913</v>
      </c>
      <c r="I1617" s="52">
        <f t="shared" si="1018"/>
        <v>10</v>
      </c>
      <c r="J1617" s="52">
        <f t="shared" si="1019"/>
        <v>-123</v>
      </c>
      <c r="K1617" s="52">
        <f t="shared" si="1020"/>
        <v>1.0363869818097449E-2</v>
      </c>
      <c r="L1617" s="52">
        <f t="shared" si="1021"/>
        <v>8.1900699266112022E-3</v>
      </c>
      <c r="M1617" s="52">
        <f t="shared" si="1022"/>
        <v>8.1902530564250467E-3</v>
      </c>
      <c r="N1617" s="52">
        <f t="shared" si="1023"/>
        <v>2.6007043812170672E-5</v>
      </c>
      <c r="O1617" s="52">
        <f t="shared" si="1034"/>
        <v>6383613.7214276362</v>
      </c>
      <c r="P1617" s="52">
        <f t="shared" si="1035"/>
        <v>1.4116888468022597E-7</v>
      </c>
      <c r="Q1617" s="52">
        <f t="shared" si="1024"/>
        <v>0.96849281579315538</v>
      </c>
      <c r="R1617" s="52">
        <f t="shared" si="1025"/>
        <v>0.60484385680592079</v>
      </c>
      <c r="S1617" s="52">
        <f t="shared" si="1026"/>
        <v>1.1437993509082269</v>
      </c>
      <c r="T1617" s="52">
        <f t="shared" si="1027"/>
        <v>1.0090604773826504</v>
      </c>
      <c r="U1617" s="52">
        <f t="shared" si="1028"/>
        <v>1.8076799747327297</v>
      </c>
      <c r="V1617" s="52">
        <f t="shared" si="1050"/>
        <v>5.0546225567071803E-3</v>
      </c>
      <c r="W1617" s="52">
        <f t="shared" si="1029"/>
        <v>4.2582015317955055E-5</v>
      </c>
      <c r="X1617" s="52">
        <f t="shared" si="1030"/>
        <v>1.6740578955036711E-7</v>
      </c>
      <c r="Y1617" s="52">
        <f t="shared" si="1036"/>
        <v>4182471.1079095919</v>
      </c>
      <c r="Z1617" s="38" t="str">
        <f t="shared" si="1031"/>
        <v>S</v>
      </c>
      <c r="AA1617" s="38" t="str">
        <f t="shared" si="1032"/>
        <v>S</v>
      </c>
      <c r="AB1617" s="38" t="str">
        <f t="shared" si="1033"/>
        <v>U</v>
      </c>
      <c r="AC1617" s="50">
        <f t="shared" si="1049"/>
        <v>552283.41425322322</v>
      </c>
      <c r="AD1617" s="50">
        <f t="shared" si="1037"/>
        <v>4182637.1268547615</v>
      </c>
      <c r="AE1617" s="51">
        <f t="shared" si="1038"/>
        <v>10</v>
      </c>
      <c r="AF1617" s="51" t="str">
        <f t="shared" si="1039"/>
        <v>S</v>
      </c>
      <c r="AG1617" s="40">
        <f t="shared" si="1040"/>
        <v>-122</v>
      </c>
      <c r="AH1617" s="41">
        <f t="shared" si="1041"/>
        <v>-24</v>
      </c>
      <c r="AI1617" s="42">
        <f t="shared" si="1042"/>
        <v>-22.297999999999998</v>
      </c>
      <c r="AJ1617" s="40">
        <f t="shared" si="1043"/>
        <v>37</v>
      </c>
      <c r="AK1617" s="41">
        <f t="shared" si="1044"/>
        <v>47</v>
      </c>
      <c r="AL1617" s="42">
        <f t="shared" si="1045"/>
        <v>22.56</v>
      </c>
      <c r="AM1617" s="43" t="str">
        <f t="shared" si="1046"/>
        <v>-37º -47' -22,56" S</v>
      </c>
      <c r="AN1617" s="43" t="str">
        <f t="shared" si="1047"/>
        <v>122º 24' 22,298" W</v>
      </c>
      <c r="AO1617" s="43" t="str">
        <f t="shared" si="1048"/>
        <v>10 S 552283 4182637</v>
      </c>
    </row>
    <row r="1618" spans="5:41" x14ac:dyDescent="0.25">
      <c r="E1618" s="53">
        <v>37.764288000000001</v>
      </c>
      <c r="F1618" s="53">
        <v>-122.457047</v>
      </c>
      <c r="G1618" s="52">
        <f t="shared" si="1016"/>
        <v>-2.1372786624194449</v>
      </c>
      <c r="H1618" s="52">
        <f t="shared" si="1017"/>
        <v>0.65911116527138436</v>
      </c>
      <c r="I1618" s="52">
        <f t="shared" si="1018"/>
        <v>10</v>
      </c>
      <c r="J1618" s="52">
        <f t="shared" si="1019"/>
        <v>-123</v>
      </c>
      <c r="K1618" s="52">
        <f t="shared" si="1020"/>
        <v>9.4763175335805805E-3</v>
      </c>
      <c r="L1618" s="52">
        <f t="shared" si="1021"/>
        <v>7.491266365436431E-3</v>
      </c>
      <c r="M1618" s="52">
        <f t="shared" si="1022"/>
        <v>7.491406504460116E-3</v>
      </c>
      <c r="N1618" s="52">
        <f t="shared" si="1023"/>
        <v>2.1738306378527028E-5</v>
      </c>
      <c r="O1618" s="52">
        <f t="shared" si="1034"/>
        <v>6383604.5573262777</v>
      </c>
      <c r="P1618" s="52">
        <f t="shared" si="1035"/>
        <v>1.1818666261016252E-7</v>
      </c>
      <c r="Q1618" s="52">
        <f t="shared" si="1024"/>
        <v>0.96827239580808344</v>
      </c>
      <c r="R1618" s="52">
        <f t="shared" si="1025"/>
        <v>0.60512043647591574</v>
      </c>
      <c r="S1618" s="52">
        <f t="shared" si="1026"/>
        <v>1.1432473631754261</v>
      </c>
      <c r="T1618" s="52">
        <f t="shared" si="1027"/>
        <v>1.0087156315005483</v>
      </c>
      <c r="U1618" s="52">
        <f t="shared" si="1028"/>
        <v>1.8072491003491766</v>
      </c>
      <c r="V1618" s="52">
        <f t="shared" si="1050"/>
        <v>5.0546225567071803E-3</v>
      </c>
      <c r="W1618" s="52">
        <f t="shared" si="1029"/>
        <v>4.2582015317955055E-5</v>
      </c>
      <c r="X1618" s="52">
        <f t="shared" si="1030"/>
        <v>1.6740578955036711E-7</v>
      </c>
      <c r="Y1618" s="52">
        <f t="shared" si="1036"/>
        <v>4179662.7956018201</v>
      </c>
      <c r="Z1618" s="38" t="str">
        <f t="shared" si="1031"/>
        <v>S</v>
      </c>
      <c r="AA1618" s="38" t="str">
        <f t="shared" si="1032"/>
        <v>S</v>
      </c>
      <c r="AB1618" s="38" t="str">
        <f t="shared" si="1033"/>
        <v>U</v>
      </c>
      <c r="AC1618" s="50">
        <f t="shared" si="1049"/>
        <v>547822.17858663644</v>
      </c>
      <c r="AD1618" s="50">
        <f t="shared" si="1037"/>
        <v>4179801.5643698871</v>
      </c>
      <c r="AE1618" s="51">
        <f t="shared" si="1038"/>
        <v>10</v>
      </c>
      <c r="AF1618" s="51" t="str">
        <f t="shared" si="1039"/>
        <v>S</v>
      </c>
      <c r="AG1618" s="40">
        <f t="shared" si="1040"/>
        <v>-122</v>
      </c>
      <c r="AH1618" s="41">
        <f t="shared" si="1041"/>
        <v>-27</v>
      </c>
      <c r="AI1618" s="42">
        <f t="shared" si="1042"/>
        <v>-25.369</v>
      </c>
      <c r="AJ1618" s="40">
        <f t="shared" si="1043"/>
        <v>37</v>
      </c>
      <c r="AK1618" s="41">
        <f t="shared" si="1044"/>
        <v>45</v>
      </c>
      <c r="AL1618" s="42">
        <f t="shared" si="1045"/>
        <v>51.436999999999998</v>
      </c>
      <c r="AM1618" s="43" t="str">
        <f t="shared" si="1046"/>
        <v>-37º -45' -51,437" S</v>
      </c>
      <c r="AN1618" s="43" t="str">
        <f t="shared" si="1047"/>
        <v>122º 27' 25,369" W</v>
      </c>
      <c r="AO1618" s="43" t="str">
        <f t="shared" si="1048"/>
        <v>10 S 547822 4179802</v>
      </c>
    </row>
    <row r="1619" spans="5:41" x14ac:dyDescent="0.25">
      <c r="E1619" s="53">
        <v>37.786951999999999</v>
      </c>
      <c r="F1619" s="53">
        <v>-122.401475</v>
      </c>
      <c r="G1619" s="52">
        <f t="shared" si="1016"/>
        <v>-2.1363087480475262</v>
      </c>
      <c r="H1619" s="52">
        <f t="shared" si="1017"/>
        <v>0.65950672669305632</v>
      </c>
      <c r="I1619" s="52">
        <f t="shared" si="1018"/>
        <v>10</v>
      </c>
      <c r="J1619" s="52">
        <f t="shared" si="1019"/>
        <v>-123</v>
      </c>
      <c r="K1619" s="52">
        <f t="shared" si="1020"/>
        <v>1.0446231905499204E-2</v>
      </c>
      <c r="L1619" s="52">
        <f t="shared" si="1021"/>
        <v>8.2554502009930131E-3</v>
      </c>
      <c r="M1619" s="52">
        <f t="shared" si="1022"/>
        <v>8.2556377517367142E-3</v>
      </c>
      <c r="N1619" s="52">
        <f t="shared" si="1023"/>
        <v>2.6421426638556511E-5</v>
      </c>
      <c r="O1619" s="52">
        <f t="shared" si="1034"/>
        <v>6383612.7626310624</v>
      </c>
      <c r="P1619" s="52">
        <f t="shared" si="1035"/>
        <v>1.4344212955980861E-7</v>
      </c>
      <c r="Q1619" s="52">
        <f t="shared" si="1024"/>
        <v>0.968469792093824</v>
      </c>
      <c r="R1619" s="52">
        <f t="shared" si="1025"/>
        <v>0.60487282638776962</v>
      </c>
      <c r="S1619" s="52">
        <f t="shared" si="1026"/>
        <v>1.1437416227399684</v>
      </c>
      <c r="T1619" s="52">
        <f t="shared" si="1027"/>
        <v>1.0090244236519186</v>
      </c>
      <c r="U1619" s="52">
        <f t="shared" si="1028"/>
        <v>1.8076349405132337</v>
      </c>
      <c r="V1619" s="52">
        <f t="shared" si="1050"/>
        <v>5.0546225567071803E-3</v>
      </c>
      <c r="W1619" s="52">
        <f t="shared" si="1029"/>
        <v>4.2582015317955055E-5</v>
      </c>
      <c r="X1619" s="52">
        <f t="shared" si="1030"/>
        <v>1.6740578955036711E-7</v>
      </c>
      <c r="Y1619" s="52">
        <f t="shared" si="1036"/>
        <v>4182177.3174019502</v>
      </c>
      <c r="Z1619" s="38" t="str">
        <f t="shared" si="1031"/>
        <v>S</v>
      </c>
      <c r="AA1619" s="38" t="str">
        <f t="shared" si="1032"/>
        <v>S</v>
      </c>
      <c r="AB1619" s="38" t="str">
        <f t="shared" si="1033"/>
        <v>U</v>
      </c>
      <c r="AC1619" s="50">
        <f t="shared" si="1049"/>
        <v>552700.79703548341</v>
      </c>
      <c r="AD1619" s="50">
        <f t="shared" si="1037"/>
        <v>4182345.9815824404</v>
      </c>
      <c r="AE1619" s="51">
        <f t="shared" si="1038"/>
        <v>10</v>
      </c>
      <c r="AF1619" s="51" t="str">
        <f t="shared" si="1039"/>
        <v>S</v>
      </c>
      <c r="AG1619" s="40">
        <f t="shared" si="1040"/>
        <v>-122</v>
      </c>
      <c r="AH1619" s="41">
        <f t="shared" si="1041"/>
        <v>-24</v>
      </c>
      <c r="AI1619" s="42">
        <f t="shared" si="1042"/>
        <v>-5.31</v>
      </c>
      <c r="AJ1619" s="40">
        <f t="shared" si="1043"/>
        <v>37</v>
      </c>
      <c r="AK1619" s="41">
        <f t="shared" si="1044"/>
        <v>47</v>
      </c>
      <c r="AL1619" s="42">
        <f t="shared" si="1045"/>
        <v>13.026999999999999</v>
      </c>
      <c r="AM1619" s="43" t="str">
        <f t="shared" si="1046"/>
        <v>-37º -47' -13,027" S</v>
      </c>
      <c r="AN1619" s="43" t="str">
        <f t="shared" si="1047"/>
        <v>122º 24' 5,31" W</v>
      </c>
      <c r="AO1619" s="43" t="str">
        <f t="shared" si="1048"/>
        <v>10 S 552701 4182346</v>
      </c>
    </row>
    <row r="1620" spans="5:41" x14ac:dyDescent="0.25">
      <c r="E1620" s="53">
        <v>37.793847999999997</v>
      </c>
      <c r="F1620" s="53">
        <v>-122.403626</v>
      </c>
      <c r="G1620" s="52">
        <f t="shared" si="1016"/>
        <v>-2.1363462900797368</v>
      </c>
      <c r="H1620" s="52">
        <f t="shared" si="1017"/>
        <v>0.65962708459827379</v>
      </c>
      <c r="I1620" s="52">
        <f t="shared" si="1018"/>
        <v>10</v>
      </c>
      <c r="J1620" s="52">
        <f t="shared" si="1019"/>
        <v>-123</v>
      </c>
      <c r="K1620" s="52">
        <f t="shared" si="1020"/>
        <v>1.040868987328869E-2</v>
      </c>
      <c r="L1620" s="52">
        <f t="shared" si="1021"/>
        <v>8.2250148991107105E-3</v>
      </c>
      <c r="M1620" s="52">
        <f t="shared" si="1022"/>
        <v>8.2252003831111593E-3</v>
      </c>
      <c r="N1620" s="52">
        <f t="shared" si="1023"/>
        <v>2.6233478107151598E-5</v>
      </c>
      <c r="O1620" s="52">
        <f t="shared" si="1034"/>
        <v>6383615.2596059917</v>
      </c>
      <c r="P1620" s="52">
        <f t="shared" si="1035"/>
        <v>1.4235980320612349E-7</v>
      </c>
      <c r="Q1620" s="52">
        <f t="shared" si="1024"/>
        <v>0.96852973380846674</v>
      </c>
      <c r="R1620" s="52">
        <f t="shared" si="1025"/>
        <v>0.60479736569394338</v>
      </c>
      <c r="S1620" s="52">
        <f t="shared" si="1026"/>
        <v>1.1438919515025072</v>
      </c>
      <c r="T1620" s="52">
        <f t="shared" si="1027"/>
        <v>1.0091183050503663</v>
      </c>
      <c r="U1620" s="52">
        <f t="shared" si="1028"/>
        <v>1.8077521997369672</v>
      </c>
      <c r="V1620" s="52">
        <f t="shared" si="1050"/>
        <v>5.0546225567071803E-3</v>
      </c>
      <c r="W1620" s="52">
        <f t="shared" si="1029"/>
        <v>4.2582015317955055E-5</v>
      </c>
      <c r="X1620" s="52">
        <f t="shared" si="1030"/>
        <v>1.6740578955036711E-7</v>
      </c>
      <c r="Y1620" s="52">
        <f t="shared" si="1036"/>
        <v>4182942.4156168094</v>
      </c>
      <c r="Z1620" s="38" t="str">
        <f t="shared" si="1031"/>
        <v>S</v>
      </c>
      <c r="AA1620" s="38" t="str">
        <f t="shared" si="1032"/>
        <v>S</v>
      </c>
      <c r="AB1620" s="38" t="str">
        <f t="shared" si="1033"/>
        <v>U</v>
      </c>
      <c r="AC1620" s="50">
        <f t="shared" si="1049"/>
        <v>552506.51717055112</v>
      </c>
      <c r="AD1620" s="50">
        <f t="shared" si="1037"/>
        <v>4183109.8800718067</v>
      </c>
      <c r="AE1620" s="51">
        <f t="shared" si="1038"/>
        <v>10</v>
      </c>
      <c r="AF1620" s="51" t="str">
        <f t="shared" si="1039"/>
        <v>S</v>
      </c>
      <c r="AG1620" s="40">
        <f t="shared" si="1040"/>
        <v>-122</v>
      </c>
      <c r="AH1620" s="41">
        <f t="shared" si="1041"/>
        <v>-24</v>
      </c>
      <c r="AI1620" s="42">
        <f t="shared" si="1042"/>
        <v>-13.054</v>
      </c>
      <c r="AJ1620" s="40">
        <f t="shared" si="1043"/>
        <v>37</v>
      </c>
      <c r="AK1620" s="41">
        <f t="shared" si="1044"/>
        <v>47</v>
      </c>
      <c r="AL1620" s="42">
        <f t="shared" si="1045"/>
        <v>37.853000000000002</v>
      </c>
      <c r="AM1620" s="43" t="str">
        <f t="shared" si="1046"/>
        <v>-37º -47' -37,853" S</v>
      </c>
      <c r="AN1620" s="43" t="str">
        <f t="shared" si="1047"/>
        <v>122º 24' 13,054" W</v>
      </c>
      <c r="AO1620" s="43" t="str">
        <f t="shared" si="1048"/>
        <v>10 S 552507 4183110</v>
      </c>
    </row>
    <row r="1621" spans="5:41" x14ac:dyDescent="0.25">
      <c r="E1621" s="53">
        <v>37.768053000000002</v>
      </c>
      <c r="F1621" s="53">
        <v>-122.463105</v>
      </c>
      <c r="G1621" s="52">
        <f t="shared" si="1016"/>
        <v>-2.1373843944655304</v>
      </c>
      <c r="H1621" s="52">
        <f t="shared" si="1017"/>
        <v>0.65917687691772198</v>
      </c>
      <c r="I1621" s="52">
        <f t="shared" si="1018"/>
        <v>10</v>
      </c>
      <c r="J1621" s="52">
        <f t="shared" si="1019"/>
        <v>-123</v>
      </c>
      <c r="K1621" s="52">
        <f t="shared" si="1020"/>
        <v>9.3705854874950312E-3</v>
      </c>
      <c r="L1621" s="52">
        <f t="shared" si="1021"/>
        <v>7.4073078862657189E-3</v>
      </c>
      <c r="M1621" s="52">
        <f t="shared" si="1022"/>
        <v>7.4074433659677003E-3</v>
      </c>
      <c r="N1621" s="52">
        <f t="shared" si="1023"/>
        <v>2.1256633137567427E-5</v>
      </c>
      <c r="O1621" s="52">
        <f t="shared" si="1034"/>
        <v>6383605.9202938192</v>
      </c>
      <c r="P1621" s="52">
        <f t="shared" si="1035"/>
        <v>1.1554048921001508E-7</v>
      </c>
      <c r="Q1621" s="52">
        <f t="shared" si="1024"/>
        <v>0.96830522974748257</v>
      </c>
      <c r="R1621" s="52">
        <f t="shared" si="1025"/>
        <v>0.60507934481700631</v>
      </c>
      <c r="S1621" s="52">
        <f t="shared" si="1026"/>
        <v>1.1433294917914631</v>
      </c>
      <c r="T1621" s="52">
        <f t="shared" si="1027"/>
        <v>1.0087669550478489</v>
      </c>
      <c r="U1621" s="52">
        <f t="shared" si="1028"/>
        <v>1.8073132462373425</v>
      </c>
      <c r="V1621" s="52">
        <f t="shared" si="1050"/>
        <v>5.0546225567071803E-3</v>
      </c>
      <c r="W1621" s="52">
        <f t="shared" si="1029"/>
        <v>4.2582015317955055E-5</v>
      </c>
      <c r="X1621" s="52">
        <f t="shared" si="1030"/>
        <v>1.6740578955036711E-7</v>
      </c>
      <c r="Y1621" s="52">
        <f t="shared" si="1036"/>
        <v>4180080.5135402633</v>
      </c>
      <c r="Z1621" s="38" t="str">
        <f t="shared" si="1031"/>
        <v>S</v>
      </c>
      <c r="AA1621" s="38" t="str">
        <f t="shared" si="1032"/>
        <v>S</v>
      </c>
      <c r="AB1621" s="38" t="str">
        <f t="shared" si="1033"/>
        <v>U</v>
      </c>
      <c r="AC1621" s="50">
        <f t="shared" si="1049"/>
        <v>547286.20114638947</v>
      </c>
      <c r="AD1621" s="50">
        <f t="shared" si="1037"/>
        <v>4180216.2075250838</v>
      </c>
      <c r="AE1621" s="51">
        <f t="shared" si="1038"/>
        <v>10</v>
      </c>
      <c r="AF1621" s="51" t="str">
        <f t="shared" si="1039"/>
        <v>S</v>
      </c>
      <c r="AG1621" s="40">
        <f t="shared" si="1040"/>
        <v>-122</v>
      </c>
      <c r="AH1621" s="41">
        <f t="shared" si="1041"/>
        <v>-27</v>
      </c>
      <c r="AI1621" s="42">
        <f t="shared" si="1042"/>
        <v>-47.177999999999997</v>
      </c>
      <c r="AJ1621" s="40">
        <f t="shared" si="1043"/>
        <v>37</v>
      </c>
      <c r="AK1621" s="41">
        <f t="shared" si="1044"/>
        <v>46</v>
      </c>
      <c r="AL1621" s="42">
        <f t="shared" si="1045"/>
        <v>4.9909999999999997</v>
      </c>
      <c r="AM1621" s="43" t="str">
        <f t="shared" si="1046"/>
        <v>-37º -46' -4,991" S</v>
      </c>
      <c r="AN1621" s="43" t="str">
        <f t="shared" si="1047"/>
        <v>122º 27' 47,178" W</v>
      </c>
      <c r="AO1621" s="43" t="str">
        <f t="shared" si="1048"/>
        <v>10 S 547286 4180216</v>
      </c>
    </row>
    <row r="1622" spans="5:41" x14ac:dyDescent="0.25">
      <c r="E1622" s="53">
        <v>37.777248</v>
      </c>
      <c r="F1622" s="53">
        <v>-122.46248900000001</v>
      </c>
      <c r="G1622" s="52">
        <f t="shared" si="1016"/>
        <v>-2.1373736432373382</v>
      </c>
      <c r="H1622" s="52">
        <f t="shared" si="1017"/>
        <v>0.6593373599424428</v>
      </c>
      <c r="I1622" s="52">
        <f t="shared" si="1018"/>
        <v>10</v>
      </c>
      <c r="J1622" s="52">
        <f t="shared" si="1019"/>
        <v>-123</v>
      </c>
      <c r="K1622" s="52">
        <f t="shared" si="1020"/>
        <v>9.3813367156871941E-3</v>
      </c>
      <c r="L1622" s="52">
        <f t="shared" si="1021"/>
        <v>7.4148841445639971E-3</v>
      </c>
      <c r="M1622" s="52">
        <f t="shared" si="1022"/>
        <v>7.4150200404099692E-3</v>
      </c>
      <c r="N1622" s="52">
        <f t="shared" si="1023"/>
        <v>2.1307201857112545E-5</v>
      </c>
      <c r="O1622" s="52">
        <f t="shared" si="1034"/>
        <v>6383609.2491733432</v>
      </c>
      <c r="P1622" s="52">
        <f t="shared" si="1035"/>
        <v>1.1574817772459944E-7</v>
      </c>
      <c r="Q1622" s="52">
        <f t="shared" si="1024"/>
        <v>0.96838534751373129</v>
      </c>
      <c r="R1622" s="52">
        <f t="shared" si="1025"/>
        <v>0.60497891923073743</v>
      </c>
      <c r="S1622" s="52">
        <f t="shared" si="1026"/>
        <v>1.1435300336993084</v>
      </c>
      <c r="T1622" s="52">
        <f t="shared" si="1027"/>
        <v>1.0088922550821657</v>
      </c>
      <c r="U1622" s="52">
        <f t="shared" si="1028"/>
        <v>1.8074698229733419</v>
      </c>
      <c r="V1622" s="52">
        <f t="shared" si="1050"/>
        <v>5.0546225567071803E-3</v>
      </c>
      <c r="W1622" s="52">
        <f t="shared" si="1029"/>
        <v>4.2582015317955055E-5</v>
      </c>
      <c r="X1622" s="52">
        <f t="shared" si="1030"/>
        <v>1.6740578955036711E-7</v>
      </c>
      <c r="Y1622" s="52">
        <f t="shared" si="1036"/>
        <v>4181100.6783951013</v>
      </c>
      <c r="Z1622" s="38" t="str">
        <f t="shared" si="1031"/>
        <v>S</v>
      </c>
      <c r="AA1622" s="38" t="str">
        <f t="shared" si="1032"/>
        <v>S</v>
      </c>
      <c r="AB1622" s="38" t="str">
        <f t="shared" si="1033"/>
        <v>U</v>
      </c>
      <c r="AC1622" s="50">
        <f t="shared" si="1049"/>
        <v>547334.59233906434</v>
      </c>
      <c r="AD1622" s="50">
        <f t="shared" si="1037"/>
        <v>4181236.695261694</v>
      </c>
      <c r="AE1622" s="51">
        <f t="shared" si="1038"/>
        <v>10</v>
      </c>
      <c r="AF1622" s="51" t="str">
        <f t="shared" si="1039"/>
        <v>S</v>
      </c>
      <c r="AG1622" s="40">
        <f t="shared" si="1040"/>
        <v>-122</v>
      </c>
      <c r="AH1622" s="41">
        <f t="shared" si="1041"/>
        <v>-27</v>
      </c>
      <c r="AI1622" s="42">
        <f t="shared" si="1042"/>
        <v>-44.96</v>
      </c>
      <c r="AJ1622" s="40">
        <f t="shared" si="1043"/>
        <v>37</v>
      </c>
      <c r="AK1622" s="41">
        <f t="shared" si="1044"/>
        <v>46</v>
      </c>
      <c r="AL1622" s="42">
        <f t="shared" si="1045"/>
        <v>38.093000000000004</v>
      </c>
      <c r="AM1622" s="43" t="str">
        <f t="shared" si="1046"/>
        <v>-37º -46' -38,093" S</v>
      </c>
      <c r="AN1622" s="43" t="str">
        <f t="shared" si="1047"/>
        <v>122º 27' 44,96" W</v>
      </c>
      <c r="AO1622" s="43" t="str">
        <f t="shared" si="1048"/>
        <v>10 S 547335 4181237</v>
      </c>
    </row>
    <row r="1623" spans="5:41" x14ac:dyDescent="0.25">
      <c r="E1623" s="53">
        <v>37.79</v>
      </c>
      <c r="F1623" s="53">
        <v>-122.40545</v>
      </c>
      <c r="G1623" s="52">
        <f t="shared" si="1016"/>
        <v>-2.1363781248852929</v>
      </c>
      <c r="H1623" s="52">
        <f t="shared" si="1017"/>
        <v>0.65955992432865718</v>
      </c>
      <c r="I1623" s="52">
        <f t="shared" si="1018"/>
        <v>10</v>
      </c>
      <c r="J1623" s="52">
        <f t="shared" si="1019"/>
        <v>-123</v>
      </c>
      <c r="K1623" s="52">
        <f t="shared" si="1020"/>
        <v>1.037685506773256E-2</v>
      </c>
      <c r="L1623" s="52">
        <f t="shared" si="1021"/>
        <v>8.2002867888388235E-3</v>
      </c>
      <c r="M1623" s="52">
        <f t="shared" si="1022"/>
        <v>8.2004706048729829E-3</v>
      </c>
      <c r="N1623" s="52">
        <f t="shared" si="1023"/>
        <v>2.6072350087336105E-5</v>
      </c>
      <c r="O1623" s="52">
        <f t="shared" si="1034"/>
        <v>6383613.8662629742</v>
      </c>
      <c r="P1623" s="52">
        <f t="shared" si="1035"/>
        <v>1.4151979573417183E-7</v>
      </c>
      <c r="Q1623" s="52">
        <f t="shared" si="1024"/>
        <v>0.96849629297398521</v>
      </c>
      <c r="R1623" s="52">
        <f t="shared" si="1025"/>
        <v>0.60483948001812637</v>
      </c>
      <c r="S1623" s="52">
        <f t="shared" si="1026"/>
        <v>1.1438080708156497</v>
      </c>
      <c r="T1623" s="52">
        <f t="shared" si="1027"/>
        <v>1.0090659231162689</v>
      </c>
      <c r="U1623" s="52">
        <f t="shared" si="1028"/>
        <v>1.8076867766431646</v>
      </c>
      <c r="V1623" s="52">
        <f t="shared" si="1050"/>
        <v>5.0546225567071803E-3</v>
      </c>
      <c r="W1623" s="52">
        <f t="shared" si="1029"/>
        <v>4.2582015317955055E-5</v>
      </c>
      <c r="X1623" s="52">
        <f t="shared" si="1030"/>
        <v>1.6740578955036711E-7</v>
      </c>
      <c r="Y1623" s="52">
        <f t="shared" si="1036"/>
        <v>4182515.4871518635</v>
      </c>
      <c r="Z1623" s="38" t="str">
        <f t="shared" si="1031"/>
        <v>S</v>
      </c>
      <c r="AA1623" s="38" t="str">
        <f t="shared" si="1032"/>
        <v>S</v>
      </c>
      <c r="AB1623" s="38" t="str">
        <f t="shared" si="1033"/>
        <v>U</v>
      </c>
      <c r="AC1623" s="50">
        <f t="shared" si="1049"/>
        <v>552348.64033260522</v>
      </c>
      <c r="AD1623" s="50">
        <f t="shared" si="1037"/>
        <v>4182681.922990961</v>
      </c>
      <c r="AE1623" s="51">
        <f t="shared" si="1038"/>
        <v>10</v>
      </c>
      <c r="AF1623" s="51" t="str">
        <f t="shared" si="1039"/>
        <v>S</v>
      </c>
      <c r="AG1623" s="40">
        <f t="shared" si="1040"/>
        <v>-122</v>
      </c>
      <c r="AH1623" s="41">
        <f t="shared" si="1041"/>
        <v>-24</v>
      </c>
      <c r="AI1623" s="42">
        <f t="shared" si="1042"/>
        <v>-19.62</v>
      </c>
      <c r="AJ1623" s="40">
        <f t="shared" si="1043"/>
        <v>37</v>
      </c>
      <c r="AK1623" s="41">
        <f t="shared" si="1044"/>
        <v>47</v>
      </c>
      <c r="AL1623" s="42">
        <f t="shared" si="1045"/>
        <v>24</v>
      </c>
      <c r="AM1623" s="43" t="str">
        <f t="shared" si="1046"/>
        <v>-37º -47' -24" S</v>
      </c>
      <c r="AN1623" s="43" t="str">
        <f t="shared" si="1047"/>
        <v>122º 24' 19,62" W</v>
      </c>
      <c r="AO1623" s="43" t="str">
        <f t="shared" si="1048"/>
        <v>10 S 552349 4182682</v>
      </c>
    </row>
    <row r="1624" spans="5:41" x14ac:dyDescent="0.25">
      <c r="E1624" s="53">
        <v>37.776598999999997</v>
      </c>
      <c r="F1624" s="53">
        <v>-122.414812</v>
      </c>
      <c r="G1624" s="52">
        <f t="shared" si="1016"/>
        <v>-2.1365415226098645</v>
      </c>
      <c r="H1624" s="52">
        <f t="shared" si="1017"/>
        <v>0.65932603275559731</v>
      </c>
      <c r="I1624" s="52">
        <f t="shared" si="1018"/>
        <v>10</v>
      </c>
      <c r="J1624" s="52">
        <f t="shared" si="1019"/>
        <v>-123</v>
      </c>
      <c r="K1624" s="52">
        <f t="shared" si="1020"/>
        <v>1.0213457343160925E-2</v>
      </c>
      <c r="L1624" s="52">
        <f t="shared" si="1021"/>
        <v>8.0726301860283862E-3</v>
      </c>
      <c r="M1624" s="52">
        <f t="shared" si="1022"/>
        <v>8.0728055502126972E-3</v>
      </c>
      <c r="N1624" s="52">
        <f t="shared" si="1023"/>
        <v>2.525466538161325E-5</v>
      </c>
      <c r="O1624" s="52">
        <f t="shared" si="1034"/>
        <v>6383609.0142057044</v>
      </c>
      <c r="P1624" s="52">
        <f t="shared" si="1035"/>
        <v>1.3719747322569E-7</v>
      </c>
      <c r="Q1624" s="52">
        <f t="shared" si="1024"/>
        <v>0.96837969592664508</v>
      </c>
      <c r="R1624" s="52">
        <f t="shared" si="1025"/>
        <v>0.60498601072248825</v>
      </c>
      <c r="S1624" s="52">
        <f t="shared" si="1026"/>
        <v>1.1435158807189199</v>
      </c>
      <c r="T1624" s="52">
        <f t="shared" si="1027"/>
        <v>1.0088834132198119</v>
      </c>
      <c r="U1624" s="52">
        <f t="shared" si="1028"/>
        <v>1.8074587753313984</v>
      </c>
      <c r="V1624" s="52">
        <f t="shared" si="1050"/>
        <v>5.0546225567071803E-3</v>
      </c>
      <c r="W1624" s="52">
        <f t="shared" si="1029"/>
        <v>4.2582015317955055E-5</v>
      </c>
      <c r="X1624" s="52">
        <f t="shared" si="1030"/>
        <v>1.6740578955036711E-7</v>
      </c>
      <c r="Y1624" s="52">
        <f t="shared" si="1036"/>
        <v>4181028.6732322811</v>
      </c>
      <c r="Z1624" s="38" t="str">
        <f t="shared" si="1031"/>
        <v>S</v>
      </c>
      <c r="AA1624" s="38" t="str">
        <f t="shared" si="1032"/>
        <v>S</v>
      </c>
      <c r="AB1624" s="38" t="str">
        <f t="shared" si="1033"/>
        <v>U</v>
      </c>
      <c r="AC1624" s="50">
        <f t="shared" si="1049"/>
        <v>551533.63663702912</v>
      </c>
      <c r="AD1624" s="50">
        <f t="shared" si="1037"/>
        <v>4181189.8891639803</v>
      </c>
      <c r="AE1624" s="51">
        <f t="shared" si="1038"/>
        <v>10</v>
      </c>
      <c r="AF1624" s="51" t="str">
        <f t="shared" si="1039"/>
        <v>S</v>
      </c>
      <c r="AG1624" s="40">
        <f t="shared" si="1040"/>
        <v>-122</v>
      </c>
      <c r="AH1624" s="41">
        <f t="shared" si="1041"/>
        <v>-24</v>
      </c>
      <c r="AI1624" s="42">
        <f t="shared" si="1042"/>
        <v>-53.323</v>
      </c>
      <c r="AJ1624" s="40">
        <f t="shared" si="1043"/>
        <v>37</v>
      </c>
      <c r="AK1624" s="41">
        <f t="shared" si="1044"/>
        <v>46</v>
      </c>
      <c r="AL1624" s="42">
        <f t="shared" si="1045"/>
        <v>35.756</v>
      </c>
      <c r="AM1624" s="43" t="str">
        <f t="shared" si="1046"/>
        <v>-37º -46' -35,756" S</v>
      </c>
      <c r="AN1624" s="43" t="str">
        <f t="shared" si="1047"/>
        <v>122º 24' 53,323" W</v>
      </c>
      <c r="AO1624" s="43" t="str">
        <f t="shared" si="1048"/>
        <v>10 S 551534 4181190</v>
      </c>
    </row>
    <row r="1625" spans="5:41" x14ac:dyDescent="0.25">
      <c r="E1625" s="53">
        <v>37.792870999999998</v>
      </c>
      <c r="F1625" s="53">
        <v>-122.392306</v>
      </c>
      <c r="G1625" s="52">
        <f t="shared" si="1016"/>
        <v>-2.136148718808411</v>
      </c>
      <c r="H1625" s="52">
        <f t="shared" si="1017"/>
        <v>0.65961003273148178</v>
      </c>
      <c r="I1625" s="52">
        <f t="shared" si="1018"/>
        <v>10</v>
      </c>
      <c r="J1625" s="52">
        <f t="shared" si="1019"/>
        <v>-123</v>
      </c>
      <c r="K1625" s="52">
        <f t="shared" si="1020"/>
        <v>1.0606261144614493E-2</v>
      </c>
      <c r="L1625" s="52">
        <f t="shared" si="1021"/>
        <v>8.3812420414034611E-3</v>
      </c>
      <c r="M1625" s="52">
        <f t="shared" si="1022"/>
        <v>8.3814382970670322E-3</v>
      </c>
      <c r="N1625" s="52">
        <f t="shared" si="1023"/>
        <v>2.7238612107738369E-5</v>
      </c>
      <c r="O1625" s="52">
        <f t="shared" si="1034"/>
        <v>6383614.9058341635</v>
      </c>
      <c r="P1625" s="52">
        <f t="shared" si="1035"/>
        <v>1.4782333464846191E-7</v>
      </c>
      <c r="Q1625" s="52">
        <f t="shared" si="1024"/>
        <v>0.96852124489824376</v>
      </c>
      <c r="R1625" s="52">
        <f t="shared" si="1025"/>
        <v>0.60480806009366583</v>
      </c>
      <c r="S1625" s="52">
        <f t="shared" si="1026"/>
        <v>1.1438706551806037</v>
      </c>
      <c r="T1625" s="52">
        <f t="shared" si="1027"/>
        <v>1.0091050064088694</v>
      </c>
      <c r="U1625" s="52">
        <f t="shared" si="1028"/>
        <v>1.807735590872162</v>
      </c>
      <c r="V1625" s="52">
        <f t="shared" si="1050"/>
        <v>5.0546225567071803E-3</v>
      </c>
      <c r="W1625" s="52">
        <f t="shared" si="1029"/>
        <v>4.2582015317955055E-5</v>
      </c>
      <c r="X1625" s="52">
        <f t="shared" si="1030"/>
        <v>1.6740578955036711E-7</v>
      </c>
      <c r="Y1625" s="52">
        <f t="shared" si="1036"/>
        <v>4182834.0192519072</v>
      </c>
      <c r="Z1625" s="38" t="str">
        <f t="shared" si="1031"/>
        <v>S</v>
      </c>
      <c r="AA1625" s="38" t="str">
        <f t="shared" si="1032"/>
        <v>S</v>
      </c>
      <c r="AB1625" s="38" t="str">
        <f t="shared" si="1033"/>
        <v>U</v>
      </c>
      <c r="AC1625" s="50">
        <f t="shared" si="1049"/>
        <v>553503.87708186009</v>
      </c>
      <c r="AD1625" s="50">
        <f t="shared" si="1037"/>
        <v>4183007.9000878762</v>
      </c>
      <c r="AE1625" s="51">
        <f t="shared" si="1038"/>
        <v>10</v>
      </c>
      <c r="AF1625" s="51" t="str">
        <f t="shared" si="1039"/>
        <v>S</v>
      </c>
      <c r="AG1625" s="40">
        <f t="shared" si="1040"/>
        <v>-122</v>
      </c>
      <c r="AH1625" s="41">
        <f t="shared" si="1041"/>
        <v>-23</v>
      </c>
      <c r="AI1625" s="42">
        <f t="shared" si="1042"/>
        <v>-32.302</v>
      </c>
      <c r="AJ1625" s="40">
        <f t="shared" si="1043"/>
        <v>37</v>
      </c>
      <c r="AK1625" s="41">
        <f t="shared" si="1044"/>
        <v>47</v>
      </c>
      <c r="AL1625" s="42">
        <f t="shared" si="1045"/>
        <v>34.335999999999999</v>
      </c>
      <c r="AM1625" s="43" t="str">
        <f t="shared" si="1046"/>
        <v>-37º -47' -34,336" S</v>
      </c>
      <c r="AN1625" s="43" t="str">
        <f t="shared" si="1047"/>
        <v>122º 23' 32,302" W</v>
      </c>
      <c r="AO1625" s="43" t="str">
        <f t="shared" si="1048"/>
        <v>10 S 553504 4183008</v>
      </c>
    </row>
    <row r="1626" spans="5:41" x14ac:dyDescent="0.25">
      <c r="E1626" s="53">
        <v>37.790599</v>
      </c>
      <c r="F1626" s="53">
        <v>-122.409575</v>
      </c>
      <c r="G1626" s="52">
        <f t="shared" si="1016"/>
        <v>-2.1364501197169377</v>
      </c>
      <c r="H1626" s="52">
        <f t="shared" si="1017"/>
        <v>0.65957037885087655</v>
      </c>
      <c r="I1626" s="52">
        <f t="shared" si="1018"/>
        <v>10</v>
      </c>
      <c r="J1626" s="52">
        <f t="shared" si="1019"/>
        <v>-123</v>
      </c>
      <c r="K1626" s="52">
        <f t="shared" si="1020"/>
        <v>1.0304860236087787E-2</v>
      </c>
      <c r="L1626" s="52">
        <f t="shared" si="1021"/>
        <v>8.1433290387506966E-3</v>
      </c>
      <c r="M1626" s="52">
        <f t="shared" si="1022"/>
        <v>8.1435090509654248E-3</v>
      </c>
      <c r="N1626" s="52">
        <f t="shared" si="1023"/>
        <v>2.5711953569151902E-5</v>
      </c>
      <c r="O1626" s="52">
        <f t="shared" si="1034"/>
        <v>6383614.0831548851</v>
      </c>
      <c r="P1626" s="52">
        <f t="shared" si="1035"/>
        <v>1.3955833074960236E-7</v>
      </c>
      <c r="Q1626" s="52">
        <f t="shared" si="1024"/>
        <v>0.96850149969919586</v>
      </c>
      <c r="R1626" s="52">
        <f t="shared" si="1025"/>
        <v>0.60483292542601041</v>
      </c>
      <c r="S1626" s="52">
        <f t="shared" si="1026"/>
        <v>1.1438211287004745</v>
      </c>
      <c r="T1626" s="52">
        <f t="shared" si="1027"/>
        <v>1.0090740778818585</v>
      </c>
      <c r="U1626" s="52">
        <f t="shared" si="1028"/>
        <v>1.8076969620909173</v>
      </c>
      <c r="V1626" s="52">
        <f t="shared" si="1050"/>
        <v>5.0546225567071803E-3</v>
      </c>
      <c r="W1626" s="52">
        <f t="shared" si="1029"/>
        <v>4.2582015317955055E-5</v>
      </c>
      <c r="X1626" s="52">
        <f t="shared" si="1030"/>
        <v>1.6740578955036711E-7</v>
      </c>
      <c r="Y1626" s="52">
        <f t="shared" si="1036"/>
        <v>4182581.9450728106</v>
      </c>
      <c r="Z1626" s="38" t="str">
        <f t="shared" si="1031"/>
        <v>S</v>
      </c>
      <c r="AA1626" s="38" t="str">
        <f t="shared" si="1032"/>
        <v>S</v>
      </c>
      <c r="AB1626" s="38" t="str">
        <f t="shared" si="1033"/>
        <v>U</v>
      </c>
      <c r="AC1626" s="50">
        <f t="shared" si="1049"/>
        <v>551985.02148235636</v>
      </c>
      <c r="AD1626" s="50">
        <f t="shared" si="1037"/>
        <v>4182746.0802846267</v>
      </c>
      <c r="AE1626" s="51">
        <f t="shared" si="1038"/>
        <v>10</v>
      </c>
      <c r="AF1626" s="51" t="str">
        <f t="shared" si="1039"/>
        <v>S</v>
      </c>
      <c r="AG1626" s="40">
        <f t="shared" si="1040"/>
        <v>-122</v>
      </c>
      <c r="AH1626" s="41">
        <f t="shared" si="1041"/>
        <v>-24</v>
      </c>
      <c r="AI1626" s="42">
        <f t="shared" si="1042"/>
        <v>-34.47</v>
      </c>
      <c r="AJ1626" s="40">
        <f t="shared" si="1043"/>
        <v>37</v>
      </c>
      <c r="AK1626" s="41">
        <f t="shared" si="1044"/>
        <v>47</v>
      </c>
      <c r="AL1626" s="42">
        <f t="shared" si="1045"/>
        <v>26.155999999999999</v>
      </c>
      <c r="AM1626" s="43" t="str">
        <f t="shared" si="1046"/>
        <v>-37º -47' -26,156" S</v>
      </c>
      <c r="AN1626" s="43" t="str">
        <f t="shared" si="1047"/>
        <v>122º 24' 34,47" W</v>
      </c>
      <c r="AO1626" s="43" t="str">
        <f t="shared" si="1048"/>
        <v>10 S 551985 4182746</v>
      </c>
    </row>
    <row r="1627" spans="5:41" x14ac:dyDescent="0.25">
      <c r="E1627" s="53">
        <v>37.793655000000001</v>
      </c>
      <c r="F1627" s="53">
        <v>-122.404175</v>
      </c>
      <c r="G1627" s="52">
        <f t="shared" si="1016"/>
        <v>-2.1363558719373299</v>
      </c>
      <c r="H1627" s="52">
        <f t="shared" si="1017"/>
        <v>0.65962371611281756</v>
      </c>
      <c r="I1627" s="52">
        <f t="shared" si="1018"/>
        <v>10</v>
      </c>
      <c r="J1627" s="52">
        <f t="shared" si="1019"/>
        <v>-123</v>
      </c>
      <c r="K1627" s="52">
        <f t="shared" si="1020"/>
        <v>1.0399108015695546E-2</v>
      </c>
      <c r="L1627" s="52">
        <f t="shared" si="1021"/>
        <v>8.2174649918231018E-3</v>
      </c>
      <c r="M1627" s="52">
        <f t="shared" si="1022"/>
        <v>8.2176499654999409E-3</v>
      </c>
      <c r="N1627" s="52">
        <f t="shared" si="1023"/>
        <v>2.6185154660129939E-5</v>
      </c>
      <c r="O1627" s="52">
        <f t="shared" si="1034"/>
        <v>6383615.1897204155</v>
      </c>
      <c r="P1627" s="52">
        <f t="shared" si="1035"/>
        <v>1.4209930392119306E-7</v>
      </c>
      <c r="Q1627" s="52">
        <f t="shared" si="1024"/>
        <v>0.96852805696870903</v>
      </c>
      <c r="R1627" s="52">
        <f t="shared" si="1025"/>
        <v>0.60479947839218906</v>
      </c>
      <c r="S1627" s="52">
        <f t="shared" si="1026"/>
        <v>1.143887744597172</v>
      </c>
      <c r="T1627" s="52">
        <f t="shared" si="1027"/>
        <v>1.0091156780459263</v>
      </c>
      <c r="U1627" s="52">
        <f t="shared" si="1028"/>
        <v>1.8077489188681206</v>
      </c>
      <c r="V1627" s="52">
        <f t="shared" si="1050"/>
        <v>5.0546225567071803E-3</v>
      </c>
      <c r="W1627" s="52">
        <f t="shared" si="1029"/>
        <v>4.2582015317955055E-5</v>
      </c>
      <c r="X1627" s="52">
        <f t="shared" si="1030"/>
        <v>1.6740578955036711E-7</v>
      </c>
      <c r="Y1627" s="52">
        <f t="shared" si="1036"/>
        <v>4182921.0026180162</v>
      </c>
      <c r="Z1627" s="38" t="str">
        <f t="shared" si="1031"/>
        <v>S</v>
      </c>
      <c r="AA1627" s="38" t="str">
        <f t="shared" si="1032"/>
        <v>S</v>
      </c>
      <c r="AB1627" s="38" t="str">
        <f t="shared" si="1033"/>
        <v>U</v>
      </c>
      <c r="AC1627" s="50">
        <f t="shared" si="1049"/>
        <v>552458.31762833428</v>
      </c>
      <c r="AD1627" s="50">
        <f t="shared" si="1037"/>
        <v>4183088.1585928025</v>
      </c>
      <c r="AE1627" s="51">
        <f t="shared" si="1038"/>
        <v>10</v>
      </c>
      <c r="AF1627" s="51" t="str">
        <f t="shared" si="1039"/>
        <v>S</v>
      </c>
      <c r="AG1627" s="40">
        <f t="shared" si="1040"/>
        <v>-122</v>
      </c>
      <c r="AH1627" s="41">
        <f t="shared" si="1041"/>
        <v>-24</v>
      </c>
      <c r="AI1627" s="42">
        <f t="shared" si="1042"/>
        <v>-15.03</v>
      </c>
      <c r="AJ1627" s="40">
        <f t="shared" si="1043"/>
        <v>37</v>
      </c>
      <c r="AK1627" s="41">
        <f t="shared" si="1044"/>
        <v>47</v>
      </c>
      <c r="AL1627" s="42">
        <f t="shared" si="1045"/>
        <v>37.158000000000001</v>
      </c>
      <c r="AM1627" s="43" t="str">
        <f t="shared" si="1046"/>
        <v>-37º -47' -37,158" S</v>
      </c>
      <c r="AN1627" s="43" t="str">
        <f t="shared" si="1047"/>
        <v>122º 24' 15,03" W</v>
      </c>
      <c r="AO1627" s="43" t="str">
        <f t="shared" si="1048"/>
        <v>10 S 552458 4183088</v>
      </c>
    </row>
    <row r="1628" spans="5:41" x14ac:dyDescent="0.25">
      <c r="E1628" s="53">
        <v>37.778443000000003</v>
      </c>
      <c r="F1628" s="53">
        <v>-122.41516300000001</v>
      </c>
      <c r="G1628" s="52">
        <f t="shared" ref="G1628:G1691" si="1051">F1628*PI()/180</f>
        <v>-2.1365476487155393</v>
      </c>
      <c r="H1628" s="52">
        <f t="shared" ref="H1628:H1691" si="1052">E1628*PI()/180</f>
        <v>0.65935821662700411</v>
      </c>
      <c r="I1628" s="52">
        <f t="shared" ref="I1628:I1691" si="1053">TRUNC((F1628/6)+31)</f>
        <v>10</v>
      </c>
      <c r="J1628" s="52">
        <f t="shared" ref="J1628:J1691" si="1054">6*I1628-183</f>
        <v>-123</v>
      </c>
      <c r="K1628" s="52">
        <f t="shared" ref="K1628:K1691" si="1055">+G1628-((J1628*PI())/180)</f>
        <v>1.0207331237486184E-2</v>
      </c>
      <c r="L1628" s="52">
        <f t="shared" ref="L1628:L1691" si="1056">COS(H1628)*SIN(K1628)</f>
        <v>8.0675870905731317E-3</v>
      </c>
      <c r="M1628" s="52">
        <f t="shared" ref="M1628:M1691" si="1057">(1/2)*LN((1+L1628)/(1-L1628))</f>
        <v>8.0677621262960752E-3</v>
      </c>
      <c r="N1628" s="52">
        <f t="shared" ref="N1628:N1691" si="1058">ATAN((TAN(H1628))/COS(K1628))-H1628</f>
        <v>2.5224796082023992E-5</v>
      </c>
      <c r="O1628" s="52">
        <f t="shared" si="1034"/>
        <v>6383609.6818215717</v>
      </c>
      <c r="P1628" s="52">
        <f t="shared" si="1035"/>
        <v>1.3701926478762893E-7</v>
      </c>
      <c r="Q1628" s="52">
        <f t="shared" ref="Q1628:Q1691" si="1059">SIN(2*H1628)</f>
        <v>0.96839575244875553</v>
      </c>
      <c r="R1628" s="52">
        <f t="shared" ref="R1628:R1691" si="1060">+Q1628*(COS(H1628))^2</f>
        <v>0.60496586040877065</v>
      </c>
      <c r="S1628" s="52">
        <f t="shared" ref="S1628:S1691" si="1061">H1628+(Q1628/2)</f>
        <v>1.1435560928513819</v>
      </c>
      <c r="T1628" s="52">
        <f t="shared" ref="T1628:T1691" si="1062">((3*S1628)+R1628)/4</f>
        <v>1.0089085347407292</v>
      </c>
      <c r="U1628" s="52">
        <f t="shared" ref="U1628:U1691" si="1063">(5*T1628+R1628*(COS(H1628))^2)/3</f>
        <v>1.8074901634112976</v>
      </c>
      <c r="V1628" s="52">
        <f t="shared" si="1050"/>
        <v>5.0546225567071803E-3</v>
      </c>
      <c r="W1628" s="52">
        <f t="shared" ref="W1628:W1691" si="1064">(5/3)*V1628^2</f>
        <v>4.2582015317955055E-5</v>
      </c>
      <c r="X1628" s="52">
        <f t="shared" ref="X1628:X1691" si="1065">(35/27)*V1628^3</f>
        <v>1.6740578955036711E-7</v>
      </c>
      <c r="Y1628" s="52">
        <f t="shared" si="1036"/>
        <v>4181233.2611116944</v>
      </c>
      <c r="Z1628" s="38" t="str">
        <f t="shared" ref="Z1628:Z1691" si="1066">IF(E1628&lt;-72,"C",IF(E1628&lt;-64,"D",IF(E1628&lt;-56,"E",IF(E1628&lt;-48,"F",IF(E1628&lt;-40,"G",IF(E1628&lt;-32,"H",IF(E1628&lt;-24,"J",IF(E1628&lt;-16,"K",AA1628))))))))</f>
        <v>S</v>
      </c>
      <c r="AA1628" s="38" t="str">
        <f t="shared" ref="AA1628:AA1691" si="1067">IF(E1628&lt;-8,"L",IF(E1628&lt;0,"M",IF(E1628&lt;8,"N",IF(E1628&lt;16,"P",IF(E1628&lt;24,"Q",IF(E1628&lt;32,"R",IF(E1628&lt;40,"S",IF(E1628&lt;48,"T","no"))))))))</f>
        <v>S</v>
      </c>
      <c r="AB1628" s="38" t="str">
        <f t="shared" ref="AB1628:AB1691" si="1068">IF(E1628&lt;56,"U",IF(E1628&lt;64,"V",IF(E1628&lt;72,"W",IF(E1628&lt;84,"X","no"))))</f>
        <v>U</v>
      </c>
      <c r="AC1628" s="50">
        <f t="shared" si="1049"/>
        <v>551501.44677228702</v>
      </c>
      <c r="AD1628" s="50">
        <f t="shared" si="1037"/>
        <v>4181394.2863862491</v>
      </c>
      <c r="AE1628" s="51">
        <f t="shared" si="1038"/>
        <v>10</v>
      </c>
      <c r="AF1628" s="51" t="str">
        <f t="shared" si="1039"/>
        <v>S</v>
      </c>
      <c r="AG1628" s="40">
        <f t="shared" si="1040"/>
        <v>-122</v>
      </c>
      <c r="AH1628" s="41">
        <f t="shared" si="1041"/>
        <v>-24</v>
      </c>
      <c r="AI1628" s="42">
        <f t="shared" si="1042"/>
        <v>-54.587000000000003</v>
      </c>
      <c r="AJ1628" s="40">
        <f t="shared" si="1043"/>
        <v>37</v>
      </c>
      <c r="AK1628" s="41">
        <f t="shared" si="1044"/>
        <v>46</v>
      </c>
      <c r="AL1628" s="42">
        <f t="shared" si="1045"/>
        <v>42.395000000000003</v>
      </c>
      <c r="AM1628" s="43" t="str">
        <f t="shared" si="1046"/>
        <v>-37º -46' -42,395" S</v>
      </c>
      <c r="AN1628" s="43" t="str">
        <f t="shared" si="1047"/>
        <v>122º 24' 54,587" W</v>
      </c>
      <c r="AO1628" s="43" t="str">
        <f t="shared" si="1048"/>
        <v>10 S 551501 4181394</v>
      </c>
    </row>
    <row r="1629" spans="5:41" x14ac:dyDescent="0.25">
      <c r="E1629" s="53">
        <v>37.785623999999999</v>
      </c>
      <c r="F1629" s="53">
        <v>-122.420321</v>
      </c>
      <c r="G1629" s="52">
        <f t="shared" si="1051"/>
        <v>-2.1366376727983574</v>
      </c>
      <c r="H1629" s="52">
        <f t="shared" si="1052"/>
        <v>0.6594835487205899</v>
      </c>
      <c r="I1629" s="52">
        <f t="shared" si="1053"/>
        <v>10</v>
      </c>
      <c r="J1629" s="52">
        <f t="shared" si="1054"/>
        <v>-123</v>
      </c>
      <c r="K1629" s="52">
        <f t="shared" si="1055"/>
        <v>1.0117307154668076E-2</v>
      </c>
      <c r="L1629" s="52">
        <f t="shared" si="1056"/>
        <v>7.9956601769025741E-3</v>
      </c>
      <c r="M1629" s="52">
        <f t="shared" si="1057"/>
        <v>7.9958305725074397E-3</v>
      </c>
      <c r="N1629" s="52">
        <f t="shared" si="1058"/>
        <v>2.4783404021011535E-5</v>
      </c>
      <c r="O1629" s="52">
        <f t="shared" si="1034"/>
        <v>6383612.2817931864</v>
      </c>
      <c r="P1629" s="52">
        <f t="shared" si="1035"/>
        <v>1.3456070133534319E-7</v>
      </c>
      <c r="Q1629" s="52">
        <f t="shared" si="1059"/>
        <v>0.96845824234973366</v>
      </c>
      <c r="R1629" s="52">
        <f t="shared" si="1060"/>
        <v>0.60488735182947617</v>
      </c>
      <c r="S1629" s="52">
        <f t="shared" si="1061"/>
        <v>1.1437126698954567</v>
      </c>
      <c r="T1629" s="52">
        <f t="shared" si="1062"/>
        <v>1.0090063403789615</v>
      </c>
      <c r="U1629" s="52">
        <f t="shared" si="1063"/>
        <v>1.8076123517302392</v>
      </c>
      <c r="V1629" s="52">
        <f t="shared" si="1050"/>
        <v>5.0546225567071803E-3</v>
      </c>
      <c r="W1629" s="52">
        <f t="shared" si="1064"/>
        <v>4.2582015317955055E-5</v>
      </c>
      <c r="X1629" s="52">
        <f t="shared" si="1065"/>
        <v>1.6740578955036711E-7</v>
      </c>
      <c r="Y1629" s="52">
        <f t="shared" si="1036"/>
        <v>4182029.9784056642</v>
      </c>
      <c r="Z1629" s="38" t="str">
        <f t="shared" si="1066"/>
        <v>S</v>
      </c>
      <c r="AA1629" s="38" t="str">
        <f t="shared" si="1067"/>
        <v>S</v>
      </c>
      <c r="AB1629" s="38" t="str">
        <f t="shared" si="1068"/>
        <v>U</v>
      </c>
      <c r="AC1629" s="50">
        <f t="shared" si="1049"/>
        <v>551042.28453522432</v>
      </c>
      <c r="AD1629" s="50">
        <f t="shared" si="1037"/>
        <v>4182188.1860692459</v>
      </c>
      <c r="AE1629" s="51">
        <f t="shared" si="1038"/>
        <v>10</v>
      </c>
      <c r="AF1629" s="51" t="str">
        <f t="shared" si="1039"/>
        <v>S</v>
      </c>
      <c r="AG1629" s="40">
        <f t="shared" si="1040"/>
        <v>-122</v>
      </c>
      <c r="AH1629" s="41">
        <f t="shared" si="1041"/>
        <v>-25</v>
      </c>
      <c r="AI1629" s="42">
        <f t="shared" si="1042"/>
        <v>-13.156000000000001</v>
      </c>
      <c r="AJ1629" s="40">
        <f t="shared" si="1043"/>
        <v>37</v>
      </c>
      <c r="AK1629" s="41">
        <f t="shared" si="1044"/>
        <v>47</v>
      </c>
      <c r="AL1629" s="42">
        <f t="shared" si="1045"/>
        <v>8.2460000000000004</v>
      </c>
      <c r="AM1629" s="43" t="str">
        <f t="shared" si="1046"/>
        <v>-37º -47' -8,246" S</v>
      </c>
      <c r="AN1629" s="43" t="str">
        <f t="shared" si="1047"/>
        <v>122º 25' 13,156" W</v>
      </c>
      <c r="AO1629" s="43" t="str">
        <f t="shared" si="1048"/>
        <v>10 S 551042 4182188</v>
      </c>
    </row>
    <row r="1630" spans="5:41" x14ac:dyDescent="0.25">
      <c r="E1630" s="53">
        <v>37.751221999999999</v>
      </c>
      <c r="F1630" s="53">
        <v>-122.40361300000001</v>
      </c>
      <c r="G1630" s="52">
        <f t="shared" si="1051"/>
        <v>-2.136346063186934</v>
      </c>
      <c r="H1630" s="52">
        <f t="shared" si="1052"/>
        <v>0.65888312055131881</v>
      </c>
      <c r="I1630" s="52">
        <f t="shared" si="1053"/>
        <v>10</v>
      </c>
      <c r="J1630" s="52">
        <f t="shared" si="1054"/>
        <v>-123</v>
      </c>
      <c r="K1630" s="52">
        <f t="shared" si="1055"/>
        <v>1.0408916766091458E-2</v>
      </c>
      <c r="L1630" s="52">
        <f t="shared" si="1056"/>
        <v>8.2299374317271138E-3</v>
      </c>
      <c r="M1630" s="52">
        <f t="shared" si="1057"/>
        <v>8.2301232489630505E-3</v>
      </c>
      <c r="N1630" s="52">
        <f t="shared" si="1058"/>
        <v>2.6224562350574132E-5</v>
      </c>
      <c r="O1630" s="52">
        <f t="shared" si="1034"/>
        <v>6383599.8276695153</v>
      </c>
      <c r="P1630" s="52">
        <f t="shared" si="1035"/>
        <v>1.426946958624908E-7</v>
      </c>
      <c r="Q1630" s="52">
        <f t="shared" si="1059"/>
        <v>0.96815831966844634</v>
      </c>
      <c r="R1630" s="52">
        <f t="shared" si="1060"/>
        <v>0.60526291063259929</v>
      </c>
      <c r="S1630" s="52">
        <f t="shared" si="1061"/>
        <v>1.1429622803855419</v>
      </c>
      <c r="T1630" s="52">
        <f t="shared" si="1062"/>
        <v>1.0085374379473062</v>
      </c>
      <c r="U1630" s="52">
        <f t="shared" si="1063"/>
        <v>1.8070263373913695</v>
      </c>
      <c r="V1630" s="52">
        <f t="shared" si="1050"/>
        <v>5.0546225567071803E-3</v>
      </c>
      <c r="W1630" s="52">
        <f t="shared" si="1064"/>
        <v>4.2582015317955055E-5</v>
      </c>
      <c r="X1630" s="52">
        <f t="shared" si="1065"/>
        <v>1.6740578955036711E-7</v>
      </c>
      <c r="Y1630" s="52">
        <f t="shared" si="1036"/>
        <v>4178213.1555566923</v>
      </c>
      <c r="Z1630" s="38" t="str">
        <f t="shared" si="1066"/>
        <v>S</v>
      </c>
      <c r="AA1630" s="38" t="str">
        <f t="shared" si="1067"/>
        <v>S</v>
      </c>
      <c r="AB1630" s="38" t="str">
        <f t="shared" si="1068"/>
        <v>U</v>
      </c>
      <c r="AC1630" s="50">
        <f t="shared" si="1049"/>
        <v>552537.81585273519</v>
      </c>
      <c r="AD1630" s="50">
        <f t="shared" si="1037"/>
        <v>4178380.5626922823</v>
      </c>
      <c r="AE1630" s="51">
        <f t="shared" si="1038"/>
        <v>10</v>
      </c>
      <c r="AF1630" s="51" t="str">
        <f t="shared" si="1039"/>
        <v>S</v>
      </c>
      <c r="AG1630" s="40">
        <f t="shared" si="1040"/>
        <v>-122</v>
      </c>
      <c r="AH1630" s="41">
        <f t="shared" si="1041"/>
        <v>-24</v>
      </c>
      <c r="AI1630" s="42">
        <f t="shared" si="1042"/>
        <v>-13.007</v>
      </c>
      <c r="AJ1630" s="40">
        <f t="shared" si="1043"/>
        <v>37</v>
      </c>
      <c r="AK1630" s="41">
        <f t="shared" si="1044"/>
        <v>45</v>
      </c>
      <c r="AL1630" s="42">
        <f t="shared" si="1045"/>
        <v>4.399</v>
      </c>
      <c r="AM1630" s="43" t="str">
        <f t="shared" si="1046"/>
        <v>-37º -45' -4,399" S</v>
      </c>
      <c r="AN1630" s="43" t="str">
        <f t="shared" si="1047"/>
        <v>122º 24' 13,007" W</v>
      </c>
      <c r="AO1630" s="43" t="str">
        <f t="shared" si="1048"/>
        <v>10 S 552538 4178381</v>
      </c>
    </row>
    <row r="1631" spans="5:41" x14ac:dyDescent="0.25">
      <c r="E1631" s="53">
        <v>37.741055000000003</v>
      </c>
      <c r="F1631" s="53">
        <v>-122.406537</v>
      </c>
      <c r="G1631" s="52">
        <f t="shared" si="1051"/>
        <v>-2.136397096614262</v>
      </c>
      <c r="H1631" s="52">
        <f t="shared" si="1052"/>
        <v>0.65870567292626858</v>
      </c>
      <c r="I1631" s="52">
        <f t="shared" si="1053"/>
        <v>10</v>
      </c>
      <c r="J1631" s="52">
        <f t="shared" si="1054"/>
        <v>-123</v>
      </c>
      <c r="K1631" s="52">
        <f t="shared" si="1055"/>
        <v>1.0357883338763418E-2</v>
      </c>
      <c r="L1631" s="52">
        <f t="shared" si="1056"/>
        <v>8.1907138005487164E-3</v>
      </c>
      <c r="M1631" s="52">
        <f t="shared" si="1057"/>
        <v>8.1908969735581261E-3</v>
      </c>
      <c r="N1631" s="52">
        <f t="shared" si="1058"/>
        <v>2.5965651506143494E-5</v>
      </c>
      <c r="O1631" s="52">
        <f t="shared" si="1034"/>
        <v>6383596.1477916306</v>
      </c>
      <c r="P1631" s="52">
        <f t="shared" si="1035"/>
        <v>1.4137655727015337E-7</v>
      </c>
      <c r="Q1631" s="52">
        <f t="shared" si="1059"/>
        <v>0.96806941468231955</v>
      </c>
      <c r="R1631" s="52">
        <f t="shared" si="1060"/>
        <v>0.60537363412867395</v>
      </c>
      <c r="S1631" s="52">
        <f t="shared" si="1061"/>
        <v>1.1427403802674283</v>
      </c>
      <c r="T1631" s="52">
        <f t="shared" si="1062"/>
        <v>1.0083986937327398</v>
      </c>
      <c r="U1631" s="52">
        <f t="shared" si="1063"/>
        <v>1.8068528362922229</v>
      </c>
      <c r="V1631" s="52">
        <f t="shared" si="1050"/>
        <v>5.0546225567071803E-3</v>
      </c>
      <c r="W1631" s="52">
        <f t="shared" si="1064"/>
        <v>4.2582015317955055E-5</v>
      </c>
      <c r="X1631" s="52">
        <f t="shared" si="1065"/>
        <v>1.6740578955036711E-7</v>
      </c>
      <c r="Y1631" s="52">
        <f t="shared" si="1036"/>
        <v>4177085.1545452895</v>
      </c>
      <c r="Z1631" s="38" t="str">
        <f t="shared" si="1066"/>
        <v>S</v>
      </c>
      <c r="AA1631" s="38" t="str">
        <f t="shared" si="1067"/>
        <v>S</v>
      </c>
      <c r="AB1631" s="38" t="str">
        <f t="shared" si="1068"/>
        <v>U</v>
      </c>
      <c r="AC1631" s="50">
        <f t="shared" si="1049"/>
        <v>552287.38083143358</v>
      </c>
      <c r="AD1631" s="50">
        <f t="shared" si="1037"/>
        <v>4177250.908801653</v>
      </c>
      <c r="AE1631" s="51">
        <f t="shared" si="1038"/>
        <v>10</v>
      </c>
      <c r="AF1631" s="51" t="str">
        <f t="shared" si="1039"/>
        <v>S</v>
      </c>
      <c r="AG1631" s="40">
        <f t="shared" si="1040"/>
        <v>-122</v>
      </c>
      <c r="AH1631" s="41">
        <f t="shared" si="1041"/>
        <v>-24</v>
      </c>
      <c r="AI1631" s="42">
        <f t="shared" si="1042"/>
        <v>-23.533000000000001</v>
      </c>
      <c r="AJ1631" s="40">
        <f t="shared" si="1043"/>
        <v>37</v>
      </c>
      <c r="AK1631" s="41">
        <f t="shared" si="1044"/>
        <v>44</v>
      </c>
      <c r="AL1631" s="42">
        <f t="shared" si="1045"/>
        <v>27.797999999999998</v>
      </c>
      <c r="AM1631" s="43" t="str">
        <f t="shared" si="1046"/>
        <v>-37º -44' -27,798" S</v>
      </c>
      <c r="AN1631" s="43" t="str">
        <f t="shared" si="1047"/>
        <v>122º 24' 23,533" W</v>
      </c>
      <c r="AO1631" s="43" t="str">
        <f t="shared" si="1048"/>
        <v>10 S 552287 4177251</v>
      </c>
    </row>
    <row r="1632" spans="5:41" x14ac:dyDescent="0.25">
      <c r="E1632" s="53">
        <v>37.617621999999997</v>
      </c>
      <c r="F1632" s="53">
        <v>-122.392039</v>
      </c>
      <c r="G1632" s="52">
        <f t="shared" si="1051"/>
        <v>-2.1361440587793079</v>
      </c>
      <c r="H1632" s="52">
        <f t="shared" si="1052"/>
        <v>0.65655136067065434</v>
      </c>
      <c r="I1632" s="52">
        <f t="shared" si="1053"/>
        <v>10</v>
      </c>
      <c r="J1632" s="52">
        <f t="shared" si="1054"/>
        <v>-123</v>
      </c>
      <c r="K1632" s="52">
        <f t="shared" si="1055"/>
        <v>1.0610921173717536E-2</v>
      </c>
      <c r="L1632" s="52">
        <f t="shared" si="1056"/>
        <v>8.4047736167689666E-3</v>
      </c>
      <c r="M1632" s="52">
        <f t="shared" si="1057"/>
        <v>8.4049715301752481E-3</v>
      </c>
      <c r="N1632" s="52">
        <f t="shared" si="1058"/>
        <v>2.7219183478588427E-5</v>
      </c>
      <c r="O1632" s="52">
        <f t="shared" si="1034"/>
        <v>6383551.4996587373</v>
      </c>
      <c r="P1632" s="52">
        <f t="shared" si="1035"/>
        <v>1.4935925155240192E-7</v>
      </c>
      <c r="Q1632" s="52">
        <f t="shared" si="1059"/>
        <v>0.96698033645845971</v>
      </c>
      <c r="R1632" s="52">
        <f t="shared" si="1060"/>
        <v>0.60670811796391977</v>
      </c>
      <c r="S1632" s="52">
        <f t="shared" si="1061"/>
        <v>1.1400415288998842</v>
      </c>
      <c r="T1632" s="52">
        <f t="shared" si="1062"/>
        <v>1.0067081761658931</v>
      </c>
      <c r="U1632" s="52">
        <f t="shared" si="1063"/>
        <v>1.8047350077113375</v>
      </c>
      <c r="V1632" s="52">
        <f t="shared" si="1050"/>
        <v>5.0546225567071803E-3</v>
      </c>
      <c r="W1632" s="52">
        <f t="shared" si="1064"/>
        <v>4.2582015317955055E-5</v>
      </c>
      <c r="X1632" s="52">
        <f t="shared" si="1065"/>
        <v>1.6740578955036711E-7</v>
      </c>
      <c r="Y1632" s="52">
        <f t="shared" si="1036"/>
        <v>4163390.7542848415</v>
      </c>
      <c r="Z1632" s="38" t="str">
        <f t="shared" si="1066"/>
        <v>S</v>
      </c>
      <c r="AA1632" s="38" t="str">
        <f t="shared" si="1067"/>
        <v>S</v>
      </c>
      <c r="AB1632" s="38" t="str">
        <f t="shared" si="1068"/>
        <v>U</v>
      </c>
      <c r="AC1632" s="50">
        <f t="shared" si="1049"/>
        <v>553653.57128725818</v>
      </c>
      <c r="AD1632" s="50">
        <f t="shared" si="1037"/>
        <v>4163564.5093703074</v>
      </c>
      <c r="AE1632" s="51">
        <f t="shared" si="1038"/>
        <v>10</v>
      </c>
      <c r="AF1632" s="51" t="str">
        <f t="shared" si="1039"/>
        <v>S</v>
      </c>
      <c r="AG1632" s="40">
        <f t="shared" si="1040"/>
        <v>-122</v>
      </c>
      <c r="AH1632" s="41">
        <f t="shared" si="1041"/>
        <v>-23</v>
      </c>
      <c r="AI1632" s="42">
        <f t="shared" si="1042"/>
        <v>-31.34</v>
      </c>
      <c r="AJ1632" s="40">
        <f t="shared" si="1043"/>
        <v>37</v>
      </c>
      <c r="AK1632" s="41">
        <f t="shared" si="1044"/>
        <v>37</v>
      </c>
      <c r="AL1632" s="42">
        <f t="shared" si="1045"/>
        <v>3.4390000000000001</v>
      </c>
      <c r="AM1632" s="43" t="str">
        <f t="shared" si="1046"/>
        <v>-37º -37' -3,439" S</v>
      </c>
      <c r="AN1632" s="43" t="str">
        <f t="shared" si="1047"/>
        <v>122º 23' 31,34" W</v>
      </c>
      <c r="AO1632" s="43" t="str">
        <f t="shared" si="1048"/>
        <v>10 S 553654 4163565</v>
      </c>
    </row>
    <row r="1633" spans="5:41" x14ac:dyDescent="0.25">
      <c r="E1633" s="53">
        <v>37.798025000000003</v>
      </c>
      <c r="F1633" s="53">
        <v>-122.40074199999999</v>
      </c>
      <c r="G1633" s="52">
        <f t="shared" si="1051"/>
        <v>-2.1362959547841092</v>
      </c>
      <c r="H1633" s="52">
        <f t="shared" si="1052"/>
        <v>0.65969998700112964</v>
      </c>
      <c r="I1633" s="52">
        <f t="shared" si="1053"/>
        <v>10</v>
      </c>
      <c r="J1633" s="52">
        <f t="shared" si="1054"/>
        <v>-123</v>
      </c>
      <c r="K1633" s="52">
        <f t="shared" si="1055"/>
        <v>1.0459025168916281E-2</v>
      </c>
      <c r="L1633" s="52">
        <f t="shared" si="1056"/>
        <v>8.2643214493959751E-3</v>
      </c>
      <c r="M1633" s="52">
        <f t="shared" si="1057"/>
        <v>8.2645096054282663E-3</v>
      </c>
      <c r="N1633" s="52">
        <f t="shared" si="1058"/>
        <v>2.6488814585556852E-5</v>
      </c>
      <c r="O1633" s="52">
        <f t="shared" si="1034"/>
        <v>6383616.7721338607</v>
      </c>
      <c r="P1633" s="52">
        <f t="shared" si="1035"/>
        <v>1.4370751241790343E-7</v>
      </c>
      <c r="Q1633" s="52">
        <f t="shared" si="1059"/>
        <v>0.96856601402038456</v>
      </c>
      <c r="R1633" s="52">
        <f t="shared" si="1060"/>
        <v>0.6047516309034151</v>
      </c>
      <c r="S1633" s="52">
        <f t="shared" si="1061"/>
        <v>1.143982994011322</v>
      </c>
      <c r="T1633" s="52">
        <f t="shared" si="1062"/>
        <v>1.0091751532343451</v>
      </c>
      <c r="U1633" s="52">
        <f t="shared" si="1063"/>
        <v>1.8078231932995836</v>
      </c>
      <c r="V1633" s="52">
        <f t="shared" si="1050"/>
        <v>5.0546225567071803E-3</v>
      </c>
      <c r="W1633" s="52">
        <f t="shared" si="1064"/>
        <v>4.2582015317955055E-5</v>
      </c>
      <c r="X1633" s="52">
        <f t="shared" si="1065"/>
        <v>1.6740578955036711E-7</v>
      </c>
      <c r="Y1633" s="52">
        <f t="shared" si="1036"/>
        <v>4183405.8463381538</v>
      </c>
      <c r="Z1633" s="38" t="str">
        <f t="shared" si="1066"/>
        <v>S</v>
      </c>
      <c r="AA1633" s="38" t="str">
        <f t="shared" si="1067"/>
        <v>S</v>
      </c>
      <c r="AB1633" s="38" t="str">
        <f t="shared" si="1068"/>
        <v>U</v>
      </c>
      <c r="AC1633" s="50">
        <f t="shared" si="1049"/>
        <v>552757.46465788782</v>
      </c>
      <c r="AD1633" s="50">
        <f t="shared" si="1037"/>
        <v>4183574.9408035162</v>
      </c>
      <c r="AE1633" s="51">
        <f t="shared" si="1038"/>
        <v>10</v>
      </c>
      <c r="AF1633" s="51" t="str">
        <f t="shared" si="1039"/>
        <v>S</v>
      </c>
      <c r="AG1633" s="40">
        <f t="shared" si="1040"/>
        <v>-122</v>
      </c>
      <c r="AH1633" s="41">
        <f t="shared" si="1041"/>
        <v>-24</v>
      </c>
      <c r="AI1633" s="42">
        <f t="shared" si="1042"/>
        <v>-2.6709999999999998</v>
      </c>
      <c r="AJ1633" s="40">
        <f t="shared" si="1043"/>
        <v>37</v>
      </c>
      <c r="AK1633" s="41">
        <f t="shared" si="1044"/>
        <v>47</v>
      </c>
      <c r="AL1633" s="42">
        <f t="shared" si="1045"/>
        <v>52.89</v>
      </c>
      <c r="AM1633" s="43" t="str">
        <f t="shared" si="1046"/>
        <v>-37º -47' -52,89" S</v>
      </c>
      <c r="AN1633" s="43" t="str">
        <f t="shared" si="1047"/>
        <v>122º 24' 2,671" W</v>
      </c>
      <c r="AO1633" s="43" t="str">
        <f t="shared" si="1048"/>
        <v>10 S 552757 4183575</v>
      </c>
    </row>
    <row r="1634" spans="5:41" x14ac:dyDescent="0.25">
      <c r="E1634" s="53">
        <v>37.74118</v>
      </c>
      <c r="F1634" s="53">
        <v>-122.406899</v>
      </c>
      <c r="G1634" s="52">
        <f t="shared" si="1051"/>
        <v>-2.1364034147061544</v>
      </c>
      <c r="H1634" s="52">
        <f t="shared" si="1052"/>
        <v>0.65870785458783343</v>
      </c>
      <c r="I1634" s="52">
        <f t="shared" si="1053"/>
        <v>10</v>
      </c>
      <c r="J1634" s="52">
        <f t="shared" si="1054"/>
        <v>-123</v>
      </c>
      <c r="K1634" s="52">
        <f t="shared" si="1055"/>
        <v>1.0351565246871086E-2</v>
      </c>
      <c r="L1634" s="52">
        <f t="shared" si="1056"/>
        <v>8.1857039921316727E-3</v>
      </c>
      <c r="M1634" s="52">
        <f t="shared" si="1057"/>
        <v>8.185886829227107E-3</v>
      </c>
      <c r="N1634" s="52">
        <f t="shared" si="1058"/>
        <v>2.5934012681139151E-5</v>
      </c>
      <c r="O1634" s="52">
        <f t="shared" si="1034"/>
        <v>6383596.1930324575</v>
      </c>
      <c r="P1634" s="52">
        <f t="shared" si="1035"/>
        <v>1.4120318103783492E-7</v>
      </c>
      <c r="Q1634" s="52">
        <f t="shared" si="1059"/>
        <v>0.96807050848091958</v>
      </c>
      <c r="R1634" s="52">
        <f t="shared" si="1060"/>
        <v>0.60537227356003209</v>
      </c>
      <c r="S1634" s="52">
        <f t="shared" si="1061"/>
        <v>1.1427431088282933</v>
      </c>
      <c r="T1634" s="52">
        <f t="shared" si="1062"/>
        <v>1.0084004000112281</v>
      </c>
      <c r="U1634" s="52">
        <f t="shared" si="1063"/>
        <v>1.8068549703008987</v>
      </c>
      <c r="V1634" s="52">
        <f t="shared" si="1050"/>
        <v>5.0546225567071803E-3</v>
      </c>
      <c r="W1634" s="52">
        <f t="shared" si="1064"/>
        <v>4.2582015317955055E-5</v>
      </c>
      <c r="X1634" s="52">
        <f t="shared" si="1065"/>
        <v>1.6740578955036711E-7</v>
      </c>
      <c r="Y1634" s="52">
        <f t="shared" si="1036"/>
        <v>4177099.0229436364</v>
      </c>
      <c r="Z1634" s="38" t="str">
        <f t="shared" si="1066"/>
        <v>S</v>
      </c>
      <c r="AA1634" s="38" t="str">
        <f t="shared" si="1067"/>
        <v>S</v>
      </c>
      <c r="AB1634" s="38" t="str">
        <f t="shared" si="1068"/>
        <v>U</v>
      </c>
      <c r="AC1634" s="50">
        <f t="shared" si="1049"/>
        <v>552255.39845919143</v>
      </c>
      <c r="AD1634" s="50">
        <f t="shared" si="1037"/>
        <v>4177264.5752316341</v>
      </c>
      <c r="AE1634" s="51">
        <f t="shared" si="1038"/>
        <v>10</v>
      </c>
      <c r="AF1634" s="51" t="str">
        <f t="shared" si="1039"/>
        <v>S</v>
      </c>
      <c r="AG1634" s="40">
        <f t="shared" si="1040"/>
        <v>-122</v>
      </c>
      <c r="AH1634" s="41">
        <f t="shared" si="1041"/>
        <v>-24</v>
      </c>
      <c r="AI1634" s="42">
        <f t="shared" si="1042"/>
        <v>-24.835999999999999</v>
      </c>
      <c r="AJ1634" s="40">
        <f t="shared" si="1043"/>
        <v>37</v>
      </c>
      <c r="AK1634" s="41">
        <f t="shared" si="1044"/>
        <v>44</v>
      </c>
      <c r="AL1634" s="42">
        <f t="shared" si="1045"/>
        <v>28.248000000000001</v>
      </c>
      <c r="AM1634" s="43" t="str">
        <f t="shared" si="1046"/>
        <v>-37º -44' -28,248" S</v>
      </c>
      <c r="AN1634" s="43" t="str">
        <f t="shared" si="1047"/>
        <v>122º 24' 24,836" W</v>
      </c>
      <c r="AO1634" s="43" t="str">
        <f t="shared" si="1048"/>
        <v>10 S 552255 4177265</v>
      </c>
    </row>
    <row r="1635" spans="5:41" x14ac:dyDescent="0.25">
      <c r="E1635" s="53">
        <v>37.747034999999997</v>
      </c>
      <c r="F1635" s="53">
        <v>-122.40458</v>
      </c>
      <c r="G1635" s="52">
        <f t="shared" si="1051"/>
        <v>-2.1363629405208004</v>
      </c>
      <c r="H1635" s="52">
        <f t="shared" si="1052"/>
        <v>0.65881004361553763</v>
      </c>
      <c r="I1635" s="52">
        <f t="shared" si="1053"/>
        <v>10</v>
      </c>
      <c r="J1635" s="52">
        <f t="shared" si="1054"/>
        <v>-123</v>
      </c>
      <c r="K1635" s="52">
        <f t="shared" si="1055"/>
        <v>1.0392039432224998E-2</v>
      </c>
      <c r="L1635" s="52">
        <f t="shared" si="1056"/>
        <v>8.2170585534778774E-3</v>
      </c>
      <c r="M1635" s="52">
        <f t="shared" si="1057"/>
        <v>8.2172434997087804E-3</v>
      </c>
      <c r="N1635" s="52">
        <f t="shared" si="1058"/>
        <v>2.6138598559488635E-5</v>
      </c>
      <c r="O1635" s="52">
        <f t="shared" si="1034"/>
        <v>6383598.3121710746</v>
      </c>
      <c r="P1635" s="52">
        <f t="shared" si="1035"/>
        <v>1.4226452244934216E-7</v>
      </c>
      <c r="Q1635" s="52">
        <f t="shared" si="1059"/>
        <v>0.96812172135700236</v>
      </c>
      <c r="R1635" s="52">
        <f t="shared" si="1060"/>
        <v>0.60530852384916201</v>
      </c>
      <c r="S1635" s="52">
        <f t="shared" si="1061"/>
        <v>1.1428709042940388</v>
      </c>
      <c r="T1635" s="52">
        <f t="shared" si="1062"/>
        <v>1.0084803091828196</v>
      </c>
      <c r="U1635" s="52">
        <f t="shared" si="1063"/>
        <v>1.8069549030439036</v>
      </c>
      <c r="V1635" s="52">
        <f t="shared" si="1050"/>
        <v>5.0546225567071803E-3</v>
      </c>
      <c r="W1635" s="52">
        <f t="shared" si="1064"/>
        <v>4.2582015317955055E-5</v>
      </c>
      <c r="X1635" s="52">
        <f t="shared" si="1065"/>
        <v>1.6740578955036711E-7</v>
      </c>
      <c r="Y1635" s="52">
        <f t="shared" si="1036"/>
        <v>4177748.6190526295</v>
      </c>
      <c r="Z1635" s="38" t="str">
        <f t="shared" si="1066"/>
        <v>S</v>
      </c>
      <c r="AA1635" s="38" t="str">
        <f t="shared" si="1067"/>
        <v>S</v>
      </c>
      <c r="AB1635" s="38" t="str">
        <f t="shared" si="1068"/>
        <v>U</v>
      </c>
      <c r="AC1635" s="50">
        <f t="shared" si="1049"/>
        <v>552455.5842229625</v>
      </c>
      <c r="AD1635" s="50">
        <f t="shared" si="1037"/>
        <v>4177915.4773900146</v>
      </c>
      <c r="AE1635" s="51">
        <f t="shared" si="1038"/>
        <v>10</v>
      </c>
      <c r="AF1635" s="51" t="str">
        <f t="shared" si="1039"/>
        <v>S</v>
      </c>
      <c r="AG1635" s="40">
        <f t="shared" si="1040"/>
        <v>-122</v>
      </c>
      <c r="AH1635" s="41">
        <f t="shared" si="1041"/>
        <v>-24</v>
      </c>
      <c r="AI1635" s="42">
        <f t="shared" si="1042"/>
        <v>-16.488</v>
      </c>
      <c r="AJ1635" s="40">
        <f t="shared" si="1043"/>
        <v>37</v>
      </c>
      <c r="AK1635" s="41">
        <f t="shared" si="1044"/>
        <v>44</v>
      </c>
      <c r="AL1635" s="42">
        <f t="shared" si="1045"/>
        <v>49.326000000000001</v>
      </c>
      <c r="AM1635" s="43" t="str">
        <f t="shared" si="1046"/>
        <v>-37º -44' -49,326" S</v>
      </c>
      <c r="AN1635" s="43" t="str">
        <f t="shared" si="1047"/>
        <v>122º 24' 16,488" W</v>
      </c>
      <c r="AO1635" s="43" t="str">
        <f t="shared" si="1048"/>
        <v>10 S 552456 4177915</v>
      </c>
    </row>
    <row r="1636" spans="5:41" x14ac:dyDescent="0.25">
      <c r="E1636" s="53">
        <v>37.790038000000003</v>
      </c>
      <c r="F1636" s="53">
        <v>-122.410781</v>
      </c>
      <c r="G1636" s="52">
        <f t="shared" si="1051"/>
        <v>-2.1364711683877169</v>
      </c>
      <c r="H1636" s="52">
        <f t="shared" si="1052"/>
        <v>0.65956058755377289</v>
      </c>
      <c r="I1636" s="52">
        <f t="shared" si="1053"/>
        <v>10</v>
      </c>
      <c r="J1636" s="52">
        <f t="shared" si="1054"/>
        <v>-123</v>
      </c>
      <c r="K1636" s="52">
        <f t="shared" si="1055"/>
        <v>1.0283811565308554E-2</v>
      </c>
      <c r="L1636" s="52">
        <f t="shared" si="1056"/>
        <v>8.1267577910782082E-3</v>
      </c>
      <c r="M1636" s="52">
        <f t="shared" si="1057"/>
        <v>8.1269367065525209E-3</v>
      </c>
      <c r="N1636" s="52">
        <f t="shared" si="1058"/>
        <v>2.5606891096430218E-5</v>
      </c>
      <c r="O1636" s="52">
        <f t="shared" si="1034"/>
        <v>6383613.88002236</v>
      </c>
      <c r="P1636" s="52">
        <f t="shared" si="1035"/>
        <v>1.3899300643065683E-7</v>
      </c>
      <c r="Q1636" s="52">
        <f t="shared" si="1059"/>
        <v>0.96849662329634334</v>
      </c>
      <c r="R1636" s="52">
        <f t="shared" si="1060"/>
        <v>0.60483906421348421</v>
      </c>
      <c r="S1636" s="52">
        <f t="shared" si="1061"/>
        <v>1.1438088992019446</v>
      </c>
      <c r="T1636" s="52">
        <f t="shared" si="1062"/>
        <v>1.0090664404548295</v>
      </c>
      <c r="U1636" s="52">
        <f t="shared" si="1063"/>
        <v>1.8076874228131652</v>
      </c>
      <c r="V1636" s="52">
        <f t="shared" si="1050"/>
        <v>5.0546225567071803E-3</v>
      </c>
      <c r="W1636" s="52">
        <f t="shared" si="1064"/>
        <v>4.2582015317955055E-5</v>
      </c>
      <c r="X1636" s="52">
        <f t="shared" si="1065"/>
        <v>1.6740578955036711E-7</v>
      </c>
      <c r="Y1636" s="52">
        <f t="shared" si="1036"/>
        <v>4182519.7031800351</v>
      </c>
      <c r="Z1636" s="38" t="str">
        <f t="shared" si="1066"/>
        <v>S</v>
      </c>
      <c r="AA1636" s="38" t="str">
        <f t="shared" si="1067"/>
        <v>S</v>
      </c>
      <c r="AB1636" s="38" t="str">
        <f t="shared" si="1068"/>
        <v>U</v>
      </c>
      <c r="AC1636" s="50">
        <f t="shared" si="1049"/>
        <v>551879.2283656284</v>
      </c>
      <c r="AD1636" s="50">
        <f t="shared" si="1037"/>
        <v>4182683.1677081827</v>
      </c>
      <c r="AE1636" s="51">
        <f t="shared" si="1038"/>
        <v>10</v>
      </c>
      <c r="AF1636" s="51" t="str">
        <f t="shared" si="1039"/>
        <v>S</v>
      </c>
      <c r="AG1636" s="40">
        <f t="shared" si="1040"/>
        <v>-122</v>
      </c>
      <c r="AH1636" s="41">
        <f t="shared" si="1041"/>
        <v>-24</v>
      </c>
      <c r="AI1636" s="42">
        <f t="shared" si="1042"/>
        <v>-38.811999999999998</v>
      </c>
      <c r="AJ1636" s="40">
        <f t="shared" si="1043"/>
        <v>37</v>
      </c>
      <c r="AK1636" s="41">
        <f t="shared" si="1044"/>
        <v>47</v>
      </c>
      <c r="AL1636" s="42">
        <f t="shared" si="1045"/>
        <v>24.137</v>
      </c>
      <c r="AM1636" s="43" t="str">
        <f t="shared" si="1046"/>
        <v>-37º -47' -24,137" S</v>
      </c>
      <c r="AN1636" s="43" t="str">
        <f t="shared" si="1047"/>
        <v>122º 24' 38,812" W</v>
      </c>
      <c r="AO1636" s="43" t="str">
        <f t="shared" si="1048"/>
        <v>10 S 551879 4182683</v>
      </c>
    </row>
    <row r="1637" spans="5:41" x14ac:dyDescent="0.25">
      <c r="E1637" s="53">
        <v>37.792372</v>
      </c>
      <c r="F1637" s="53">
        <v>-122.39970099999999</v>
      </c>
      <c r="G1637" s="52">
        <f t="shared" si="1051"/>
        <v>-2.1362777859065956</v>
      </c>
      <c r="H1637" s="52">
        <f t="shared" si="1052"/>
        <v>0.65960132353851442</v>
      </c>
      <c r="I1637" s="52">
        <f t="shared" si="1053"/>
        <v>10</v>
      </c>
      <c r="J1637" s="52">
        <f t="shared" si="1054"/>
        <v>-123</v>
      </c>
      <c r="K1637" s="52">
        <f t="shared" si="1055"/>
        <v>1.0477194046429883E-2</v>
      </c>
      <c r="L1637" s="52">
        <f t="shared" si="1056"/>
        <v>8.2793107682129236E-3</v>
      </c>
      <c r="M1637" s="52">
        <f t="shared" si="1057"/>
        <v>8.2794999499289403E-3</v>
      </c>
      <c r="N1637" s="52">
        <f t="shared" si="1058"/>
        <v>2.6579579346708293E-5</v>
      </c>
      <c r="O1637" s="52">
        <f t="shared" si="1034"/>
        <v>6383614.7251474177</v>
      </c>
      <c r="P1637" s="52">
        <f t="shared" si="1035"/>
        <v>1.4425137869538523E-7</v>
      </c>
      <c r="Q1637" s="52">
        <f t="shared" si="1059"/>
        <v>0.96851690877664987</v>
      </c>
      <c r="R1637" s="52">
        <f t="shared" si="1060"/>
        <v>0.60481352179456427</v>
      </c>
      <c r="S1637" s="52">
        <f t="shared" si="1061"/>
        <v>1.1438597779268393</v>
      </c>
      <c r="T1637" s="52">
        <f t="shared" si="1062"/>
        <v>1.0090982138937705</v>
      </c>
      <c r="U1637" s="52">
        <f t="shared" si="1063"/>
        <v>1.8077271074327996</v>
      </c>
      <c r="V1637" s="52">
        <f t="shared" si="1050"/>
        <v>5.0546225567071803E-3</v>
      </c>
      <c r="W1637" s="52">
        <f t="shared" si="1064"/>
        <v>4.2582015317955055E-5</v>
      </c>
      <c r="X1637" s="52">
        <f t="shared" si="1065"/>
        <v>1.6740578955036711E-7</v>
      </c>
      <c r="Y1637" s="52">
        <f t="shared" si="1036"/>
        <v>4182778.6561205937</v>
      </c>
      <c r="Z1637" s="38" t="str">
        <f t="shared" si="1066"/>
        <v>S</v>
      </c>
      <c r="AA1637" s="38" t="str">
        <f t="shared" si="1067"/>
        <v>S</v>
      </c>
      <c r="AB1637" s="38" t="str">
        <f t="shared" si="1068"/>
        <v>U</v>
      </c>
      <c r="AC1637" s="50">
        <f t="shared" si="1049"/>
        <v>552853.14033860306</v>
      </c>
      <c r="AD1637" s="50">
        <f t="shared" si="1037"/>
        <v>4182948.3299391754</v>
      </c>
      <c r="AE1637" s="51">
        <f t="shared" si="1038"/>
        <v>10</v>
      </c>
      <c r="AF1637" s="51" t="str">
        <f t="shared" si="1039"/>
        <v>S</v>
      </c>
      <c r="AG1637" s="40">
        <f t="shared" si="1040"/>
        <v>-122</v>
      </c>
      <c r="AH1637" s="41">
        <f t="shared" si="1041"/>
        <v>-23</v>
      </c>
      <c r="AI1637" s="42">
        <f t="shared" si="1042"/>
        <v>-58.923999999999999</v>
      </c>
      <c r="AJ1637" s="40">
        <f t="shared" si="1043"/>
        <v>37</v>
      </c>
      <c r="AK1637" s="41">
        <f t="shared" si="1044"/>
        <v>47</v>
      </c>
      <c r="AL1637" s="42">
        <f t="shared" si="1045"/>
        <v>32.539000000000001</v>
      </c>
      <c r="AM1637" s="43" t="str">
        <f t="shared" si="1046"/>
        <v>-37º -47' -32,539" S</v>
      </c>
      <c r="AN1637" s="43" t="str">
        <f t="shared" si="1047"/>
        <v>122º 23' 58,924" W</v>
      </c>
      <c r="AO1637" s="43" t="str">
        <f t="shared" si="1048"/>
        <v>10 S 552853 4182948</v>
      </c>
    </row>
    <row r="1638" spans="5:41" x14ac:dyDescent="0.25">
      <c r="E1638" s="53">
        <v>37.792681000000002</v>
      </c>
      <c r="F1638" s="53">
        <v>-122.400441</v>
      </c>
      <c r="G1638" s="52">
        <f t="shared" si="1051"/>
        <v>-2.1362907013430608</v>
      </c>
      <c r="H1638" s="52">
        <f t="shared" si="1052"/>
        <v>0.65960671660590309</v>
      </c>
      <c r="I1638" s="52">
        <f t="shared" si="1053"/>
        <v>10</v>
      </c>
      <c r="J1638" s="52">
        <f t="shared" si="1054"/>
        <v>-123</v>
      </c>
      <c r="K1638" s="52">
        <f t="shared" si="1055"/>
        <v>1.0464278609964683E-2</v>
      </c>
      <c r="L1638" s="52">
        <f t="shared" si="1056"/>
        <v>8.2690704943529456E-3</v>
      </c>
      <c r="M1638" s="52">
        <f t="shared" si="1057"/>
        <v>8.2692589749488819E-3</v>
      </c>
      <c r="N1638" s="52">
        <f t="shared" si="1058"/>
        <v>2.6514161289403759E-5</v>
      </c>
      <c r="O1638" s="52">
        <f t="shared" si="1034"/>
        <v>6383614.837035506</v>
      </c>
      <c r="P1638" s="52">
        <f t="shared" si="1035"/>
        <v>1.4389354460979995E-7</v>
      </c>
      <c r="Q1638" s="52">
        <f t="shared" si="1059"/>
        <v>0.96851959390462372</v>
      </c>
      <c r="R1638" s="52">
        <f t="shared" si="1060"/>
        <v>0.60481013973378683</v>
      </c>
      <c r="S1638" s="52">
        <f t="shared" si="1061"/>
        <v>1.1438665135582149</v>
      </c>
      <c r="T1638" s="52">
        <f t="shared" si="1062"/>
        <v>1.0091024201021079</v>
      </c>
      <c r="U1638" s="52">
        <f t="shared" si="1063"/>
        <v>1.807732360745397</v>
      </c>
      <c r="V1638" s="52">
        <f t="shared" si="1050"/>
        <v>5.0546225567071803E-3</v>
      </c>
      <c r="W1638" s="52">
        <f t="shared" si="1064"/>
        <v>4.2582015317955055E-5</v>
      </c>
      <c r="X1638" s="52">
        <f t="shared" si="1065"/>
        <v>1.6740578955036711E-7</v>
      </c>
      <c r="Y1638" s="52">
        <f t="shared" si="1036"/>
        <v>4182812.9391011535</v>
      </c>
      <c r="Z1638" s="38" t="str">
        <f t="shared" si="1066"/>
        <v>S</v>
      </c>
      <c r="AA1638" s="38" t="str">
        <f t="shared" si="1067"/>
        <v>S</v>
      </c>
      <c r="AB1638" s="38" t="str">
        <f t="shared" si="1068"/>
        <v>U</v>
      </c>
      <c r="AC1638" s="50">
        <f t="shared" si="1049"/>
        <v>552787.76681571221</v>
      </c>
      <c r="AD1638" s="50">
        <f t="shared" si="1037"/>
        <v>4182982.195318907</v>
      </c>
      <c r="AE1638" s="51">
        <f t="shared" si="1038"/>
        <v>10</v>
      </c>
      <c r="AF1638" s="51" t="str">
        <f t="shared" si="1039"/>
        <v>S</v>
      </c>
      <c r="AG1638" s="40">
        <f t="shared" si="1040"/>
        <v>-122</v>
      </c>
      <c r="AH1638" s="41">
        <f t="shared" si="1041"/>
        <v>-24</v>
      </c>
      <c r="AI1638" s="42">
        <f t="shared" si="1042"/>
        <v>-1.5880000000000001</v>
      </c>
      <c r="AJ1638" s="40">
        <f t="shared" si="1043"/>
        <v>37</v>
      </c>
      <c r="AK1638" s="41">
        <f t="shared" si="1044"/>
        <v>47</v>
      </c>
      <c r="AL1638" s="42">
        <f t="shared" si="1045"/>
        <v>33.652000000000001</v>
      </c>
      <c r="AM1638" s="43" t="str">
        <f t="shared" si="1046"/>
        <v>-37º -47' -33,652" S</v>
      </c>
      <c r="AN1638" s="43" t="str">
        <f t="shared" si="1047"/>
        <v>122º 24' 1,588" W</v>
      </c>
      <c r="AO1638" s="43" t="str">
        <f t="shared" si="1048"/>
        <v>10 S 552788 4182982</v>
      </c>
    </row>
    <row r="1639" spans="5:41" x14ac:dyDescent="0.25">
      <c r="E1639" s="53">
        <v>37.739409999999999</v>
      </c>
      <c r="F1639" s="53">
        <v>-122.389526</v>
      </c>
      <c r="G1639" s="52">
        <f t="shared" si="1051"/>
        <v>-2.1361001986552055</v>
      </c>
      <c r="H1639" s="52">
        <f t="shared" si="1052"/>
        <v>0.65867696226007311</v>
      </c>
      <c r="I1639" s="52">
        <f t="shared" si="1053"/>
        <v>10</v>
      </c>
      <c r="J1639" s="52">
        <f t="shared" si="1054"/>
        <v>-123</v>
      </c>
      <c r="K1639" s="52">
        <f t="shared" si="1055"/>
        <v>1.0654781297819937E-2</v>
      </c>
      <c r="L1639" s="52">
        <f t="shared" si="1056"/>
        <v>8.4256705729792436E-3</v>
      </c>
      <c r="M1639" s="52">
        <f t="shared" si="1057"/>
        <v>8.425869966329191E-3</v>
      </c>
      <c r="N1639" s="52">
        <f t="shared" si="1058"/>
        <v>2.747517305834446E-5</v>
      </c>
      <c r="O1639" s="52">
        <f t="shared" si="1034"/>
        <v>6383595.5524272155</v>
      </c>
      <c r="P1639" s="52">
        <f t="shared" si="1035"/>
        <v>1.4961091608386634E-7</v>
      </c>
      <c r="Q1639" s="52">
        <f t="shared" si="1059"/>
        <v>0.96805501857551279</v>
      </c>
      <c r="R1639" s="52">
        <f t="shared" si="1060"/>
        <v>0.60539153749236974</v>
      </c>
      <c r="S1639" s="52">
        <f t="shared" si="1061"/>
        <v>1.1427044715478294</v>
      </c>
      <c r="T1639" s="52">
        <f t="shared" si="1062"/>
        <v>1.0083762380339645</v>
      </c>
      <c r="U1639" s="52">
        <f t="shared" si="1063"/>
        <v>1.8068247507234136</v>
      </c>
      <c r="V1639" s="52">
        <f t="shared" si="1050"/>
        <v>5.0546225567071803E-3</v>
      </c>
      <c r="W1639" s="52">
        <f t="shared" si="1064"/>
        <v>4.2582015317955055E-5</v>
      </c>
      <c r="X1639" s="52">
        <f t="shared" si="1065"/>
        <v>1.6740578955036711E-7</v>
      </c>
      <c r="Y1639" s="52">
        <f t="shared" si="1036"/>
        <v>4176902.6464505005</v>
      </c>
      <c r="Z1639" s="38" t="str">
        <f t="shared" si="1066"/>
        <v>S</v>
      </c>
      <c r="AA1639" s="38" t="str">
        <f t="shared" si="1067"/>
        <v>S</v>
      </c>
      <c r="AB1639" s="38" t="str">
        <f t="shared" si="1068"/>
        <v>U</v>
      </c>
      <c r="AC1639" s="50">
        <f t="shared" si="1049"/>
        <v>553787.34872478049</v>
      </c>
      <c r="AD1639" s="50">
        <f t="shared" si="1037"/>
        <v>4177078.0368692782</v>
      </c>
      <c r="AE1639" s="51">
        <f t="shared" si="1038"/>
        <v>10</v>
      </c>
      <c r="AF1639" s="51" t="str">
        <f t="shared" si="1039"/>
        <v>S</v>
      </c>
      <c r="AG1639" s="40">
        <f t="shared" si="1040"/>
        <v>-122</v>
      </c>
      <c r="AH1639" s="41">
        <f t="shared" si="1041"/>
        <v>-23</v>
      </c>
      <c r="AI1639" s="42">
        <f t="shared" si="1042"/>
        <v>-22.294</v>
      </c>
      <c r="AJ1639" s="40">
        <f t="shared" si="1043"/>
        <v>37</v>
      </c>
      <c r="AK1639" s="41">
        <f t="shared" si="1044"/>
        <v>44</v>
      </c>
      <c r="AL1639" s="42">
        <f t="shared" si="1045"/>
        <v>21.876000000000001</v>
      </c>
      <c r="AM1639" s="43" t="str">
        <f t="shared" si="1046"/>
        <v>-37º -44' -21,876" S</v>
      </c>
      <c r="AN1639" s="43" t="str">
        <f t="shared" si="1047"/>
        <v>122º 23' 22,294" W</v>
      </c>
      <c r="AO1639" s="43" t="str">
        <f t="shared" si="1048"/>
        <v>10 S 553787 4177078</v>
      </c>
    </row>
    <row r="1640" spans="5:41" x14ac:dyDescent="0.25">
      <c r="E1640" s="53">
        <v>37.781865000000003</v>
      </c>
      <c r="F1640" s="53">
        <v>-122.45791</v>
      </c>
      <c r="G1640" s="52">
        <f t="shared" si="1051"/>
        <v>-2.1372937246108892</v>
      </c>
      <c r="H1640" s="52">
        <f t="shared" si="1052"/>
        <v>0.65941794179400748</v>
      </c>
      <c r="I1640" s="52">
        <f t="shared" si="1053"/>
        <v>10</v>
      </c>
      <c r="J1640" s="52">
        <f t="shared" si="1054"/>
        <v>-123</v>
      </c>
      <c r="K1640" s="52">
        <f t="shared" si="1055"/>
        <v>9.4612553421362655E-3</v>
      </c>
      <c r="L1640" s="52">
        <f t="shared" si="1056"/>
        <v>7.4775818286046871E-3</v>
      </c>
      <c r="M1640" s="52">
        <f t="shared" si="1057"/>
        <v>7.4777212010238413E-3</v>
      </c>
      <c r="N1640" s="52">
        <f t="shared" si="1058"/>
        <v>2.1672682652185138E-5</v>
      </c>
      <c r="O1640" s="52">
        <f t="shared" si="1034"/>
        <v>6383610.9207785074</v>
      </c>
      <c r="P1640" s="52">
        <f t="shared" si="1035"/>
        <v>1.1769927569180303E-7</v>
      </c>
      <c r="Q1640" s="52">
        <f t="shared" si="1059"/>
        <v>0.96842553868189341</v>
      </c>
      <c r="R1640" s="52">
        <f t="shared" si="1060"/>
        <v>0.60492845587796462</v>
      </c>
      <c r="S1640" s="52">
        <f t="shared" si="1061"/>
        <v>1.1436307111349542</v>
      </c>
      <c r="T1640" s="52">
        <f t="shared" si="1062"/>
        <v>1.0089551473207068</v>
      </c>
      <c r="U1640" s="52">
        <f t="shared" si="1063"/>
        <v>1.8075483993424852</v>
      </c>
      <c r="V1640" s="52">
        <f t="shared" si="1050"/>
        <v>5.0546225567071803E-3</v>
      </c>
      <c r="W1640" s="52">
        <f t="shared" si="1064"/>
        <v>4.2582015317955055E-5</v>
      </c>
      <c r="X1640" s="52">
        <f t="shared" si="1065"/>
        <v>1.6740578955036711E-7</v>
      </c>
      <c r="Y1640" s="52">
        <f t="shared" si="1036"/>
        <v>4181612.9249061625</v>
      </c>
      <c r="Z1640" s="38" t="str">
        <f t="shared" si="1066"/>
        <v>S</v>
      </c>
      <c r="AA1640" s="38" t="str">
        <f t="shared" si="1067"/>
        <v>S</v>
      </c>
      <c r="AB1640" s="38" t="str">
        <f t="shared" si="1068"/>
        <v>U</v>
      </c>
      <c r="AC1640" s="50">
        <f t="shared" si="1049"/>
        <v>547734.86459417897</v>
      </c>
      <c r="AD1640" s="50">
        <f t="shared" si="1037"/>
        <v>4181751.2748961071</v>
      </c>
      <c r="AE1640" s="51">
        <f t="shared" si="1038"/>
        <v>10</v>
      </c>
      <c r="AF1640" s="51" t="str">
        <f t="shared" si="1039"/>
        <v>S</v>
      </c>
      <c r="AG1640" s="40">
        <f t="shared" si="1040"/>
        <v>-122</v>
      </c>
      <c r="AH1640" s="41">
        <f t="shared" si="1041"/>
        <v>-27</v>
      </c>
      <c r="AI1640" s="42">
        <f t="shared" si="1042"/>
        <v>-28.475999999999999</v>
      </c>
      <c r="AJ1640" s="40">
        <f t="shared" si="1043"/>
        <v>37</v>
      </c>
      <c r="AK1640" s="41">
        <f t="shared" si="1044"/>
        <v>46</v>
      </c>
      <c r="AL1640" s="42">
        <f t="shared" si="1045"/>
        <v>54.713999999999999</v>
      </c>
      <c r="AM1640" s="43" t="str">
        <f t="shared" si="1046"/>
        <v>-37º -46' -54,714" S</v>
      </c>
      <c r="AN1640" s="43" t="str">
        <f t="shared" si="1047"/>
        <v>122º 27' 28,476" W</v>
      </c>
      <c r="AO1640" s="43" t="str">
        <f t="shared" si="1048"/>
        <v>10 S 547735 4181751</v>
      </c>
    </row>
    <row r="1641" spans="5:41" x14ac:dyDescent="0.25">
      <c r="E1641" s="53">
        <v>37.783988999999998</v>
      </c>
      <c r="F1641" s="53">
        <v>-122.464696</v>
      </c>
      <c r="G1641" s="52">
        <f t="shared" si="1051"/>
        <v>-2.1374121626539297</v>
      </c>
      <c r="H1641" s="52">
        <f t="shared" si="1052"/>
        <v>0.65945501258731976</v>
      </c>
      <c r="I1641" s="52">
        <f t="shared" si="1053"/>
        <v>10</v>
      </c>
      <c r="J1641" s="52">
        <f t="shared" si="1054"/>
        <v>-123</v>
      </c>
      <c r="K1641" s="52">
        <f t="shared" si="1055"/>
        <v>9.3428172990956959E-3</v>
      </c>
      <c r="L1641" s="52">
        <f t="shared" si="1056"/>
        <v>7.3837663879353982E-3</v>
      </c>
      <c r="M1641" s="52">
        <f t="shared" si="1057"/>
        <v>7.3839005799878647E-3</v>
      </c>
      <c r="N1641" s="52">
        <f t="shared" si="1058"/>
        <v>2.1133864709255157E-5</v>
      </c>
      <c r="O1641" s="52">
        <f t="shared" si="1034"/>
        <v>6383611.689805788</v>
      </c>
      <c r="P1641" s="52">
        <f t="shared" si="1035"/>
        <v>1.1475773622891846E-7</v>
      </c>
      <c r="Q1641" s="52">
        <f t="shared" si="1059"/>
        <v>0.9684440197386871</v>
      </c>
      <c r="R1641" s="52">
        <f t="shared" si="1060"/>
        <v>0.60490523233214066</v>
      </c>
      <c r="S1641" s="52">
        <f t="shared" si="1061"/>
        <v>1.1436770224566633</v>
      </c>
      <c r="T1641" s="52">
        <f t="shared" si="1062"/>
        <v>1.0089840749255325</v>
      </c>
      <c r="U1641" s="52">
        <f t="shared" si="1063"/>
        <v>1.8075845376469131</v>
      </c>
      <c r="V1641" s="52">
        <f t="shared" si="1050"/>
        <v>5.0546225567071803E-3</v>
      </c>
      <c r="W1641" s="52">
        <f t="shared" si="1064"/>
        <v>4.2582015317955055E-5</v>
      </c>
      <c r="X1641" s="52">
        <f t="shared" si="1065"/>
        <v>1.6740578955036711E-7</v>
      </c>
      <c r="Y1641" s="52">
        <f t="shared" si="1036"/>
        <v>4181848.5784070184</v>
      </c>
      <c r="Z1641" s="38" t="str">
        <f t="shared" si="1066"/>
        <v>S</v>
      </c>
      <c r="AA1641" s="38" t="str">
        <f t="shared" si="1067"/>
        <v>S</v>
      </c>
      <c r="AB1641" s="38" t="str">
        <f t="shared" si="1068"/>
        <v>U</v>
      </c>
      <c r="AC1641" s="50">
        <f t="shared" si="1049"/>
        <v>547135.9558618461</v>
      </c>
      <c r="AD1641" s="50">
        <f t="shared" si="1037"/>
        <v>4181983.4888083092</v>
      </c>
      <c r="AE1641" s="51">
        <f t="shared" si="1038"/>
        <v>10</v>
      </c>
      <c r="AF1641" s="51" t="str">
        <f t="shared" si="1039"/>
        <v>S</v>
      </c>
      <c r="AG1641" s="40">
        <f t="shared" si="1040"/>
        <v>-122</v>
      </c>
      <c r="AH1641" s="41">
        <f t="shared" si="1041"/>
        <v>-27</v>
      </c>
      <c r="AI1641" s="42">
        <f t="shared" si="1042"/>
        <v>-52.905999999999999</v>
      </c>
      <c r="AJ1641" s="40">
        <f t="shared" si="1043"/>
        <v>37</v>
      </c>
      <c r="AK1641" s="41">
        <f t="shared" si="1044"/>
        <v>47</v>
      </c>
      <c r="AL1641" s="42">
        <f t="shared" si="1045"/>
        <v>2.36</v>
      </c>
      <c r="AM1641" s="43" t="str">
        <f t="shared" si="1046"/>
        <v>-37º -47' -2,36" S</v>
      </c>
      <c r="AN1641" s="43" t="str">
        <f t="shared" si="1047"/>
        <v>122º 27' 52,906" W</v>
      </c>
      <c r="AO1641" s="43" t="str">
        <f t="shared" si="1048"/>
        <v>10 S 547136 4181983</v>
      </c>
    </row>
    <row r="1642" spans="5:41" x14ac:dyDescent="0.25">
      <c r="E1642" s="53">
        <v>37.764099000000002</v>
      </c>
      <c r="F1642" s="53">
        <v>-122.468345</v>
      </c>
      <c r="G1642" s="52">
        <f t="shared" si="1051"/>
        <v>-2.137475849718335</v>
      </c>
      <c r="H1642" s="52">
        <f t="shared" si="1052"/>
        <v>0.65910786659909804</v>
      </c>
      <c r="I1642" s="52">
        <f t="shared" si="1053"/>
        <v>10</v>
      </c>
      <c r="J1642" s="52">
        <f t="shared" si="1054"/>
        <v>-123</v>
      </c>
      <c r="K1642" s="52">
        <f t="shared" si="1055"/>
        <v>9.2791302346904025E-3</v>
      </c>
      <c r="L1642" s="52">
        <f t="shared" si="1056"/>
        <v>7.3354081331247741E-3</v>
      </c>
      <c r="M1642" s="52">
        <f t="shared" si="1057"/>
        <v>7.3355397057723289E-3</v>
      </c>
      <c r="N1642" s="52">
        <f t="shared" si="1058"/>
        <v>2.0842985621549737E-5</v>
      </c>
      <c r="O1642" s="52">
        <f t="shared" ref="O1642:O1705" si="1069">($C$19/(1+$C$18*(COS(H1642))^2)^(1/2))*0.9996</f>
        <v>6383604.4889076352</v>
      </c>
      <c r="P1642" s="52">
        <f t="shared" ref="P1642:P1705" si="1070">($C$18/2)*M1642^2*(COS(H1642))^2</f>
        <v>1.1332040176437208E-7</v>
      </c>
      <c r="Q1642" s="52">
        <f t="shared" si="1059"/>
        <v>0.96827074712964356</v>
      </c>
      <c r="R1642" s="52">
        <f t="shared" si="1060"/>
        <v>0.60512249880373248</v>
      </c>
      <c r="S1642" s="52">
        <f t="shared" si="1061"/>
        <v>1.1432432401639199</v>
      </c>
      <c r="T1642" s="52">
        <f t="shared" si="1062"/>
        <v>1.008713054823873</v>
      </c>
      <c r="U1642" s="52">
        <f t="shared" si="1063"/>
        <v>1.8072458797602067</v>
      </c>
      <c r="V1642" s="52">
        <f t="shared" si="1050"/>
        <v>5.0546225567071803E-3</v>
      </c>
      <c r="W1642" s="52">
        <f t="shared" si="1064"/>
        <v>4.2582015317955055E-5</v>
      </c>
      <c r="X1642" s="52">
        <f t="shared" si="1065"/>
        <v>1.6740578955036711E-7</v>
      </c>
      <c r="Y1642" s="52">
        <f t="shared" ref="Y1642:Y1705" si="1071">0.9996*$C$19*(H1642-(V1642*S1642)+(W1642*T1642)-(X1642*U1642))</f>
        <v>4179641.8265012051</v>
      </c>
      <c r="Z1642" s="38" t="str">
        <f t="shared" si="1066"/>
        <v>S</v>
      </c>
      <c r="AA1642" s="38" t="str">
        <f t="shared" si="1067"/>
        <v>S</v>
      </c>
      <c r="AB1642" s="38" t="str">
        <f t="shared" si="1068"/>
        <v>U</v>
      </c>
      <c r="AC1642" s="50">
        <f t="shared" si="1049"/>
        <v>546827.18596315349</v>
      </c>
      <c r="AD1642" s="50">
        <f t="shared" ref="AD1642:AD1705" si="1072">IF($C$22="S",N1642*O1642*(1+P1642)+Y1642+10000000,N1642*O1642*(1+P1642)+Y1642)</f>
        <v>4179774.8798928587</v>
      </c>
      <c r="AE1642" s="51">
        <f t="shared" ref="AE1642:AE1705" si="1073">I1642</f>
        <v>10</v>
      </c>
      <c r="AF1642" s="51" t="str">
        <f t="shared" ref="AF1642:AF1705" si="1074">IF(E1642&lt;-16,Z1642,IF(E1642&lt;48,AA1642,IF(E1642&lt;84,AB1642,"MALO")))</f>
        <v>S</v>
      </c>
      <c r="AG1642" s="40">
        <f t="shared" ref="AG1642:AG1705" si="1075">TRUNC(F1642,0)</f>
        <v>-122</v>
      </c>
      <c r="AH1642" s="41">
        <f t="shared" ref="AH1642:AH1705" si="1076">TRUNC((F1642-AG1642)*60,0)</f>
        <v>-28</v>
      </c>
      <c r="AI1642" s="42">
        <f t="shared" ref="AI1642:AI1705" si="1077">ROUND((((F1642-AG1642)*60)-AH1642)*60,3)</f>
        <v>-6.0419999999999998</v>
      </c>
      <c r="AJ1642" s="40">
        <f t="shared" ref="AJ1642:AJ1705" si="1078">TRUNC(E1642,0)</f>
        <v>37</v>
      </c>
      <c r="AK1642" s="41">
        <f t="shared" ref="AK1642:AK1705" si="1079">TRUNC((E1642-AJ1642)*60,0)</f>
        <v>45</v>
      </c>
      <c r="AL1642" s="42">
        <f t="shared" ref="AL1642:AL1705" si="1080">ROUND((((E1642-AJ1642)*60)-AK1642)*60,3)</f>
        <v>50.756</v>
      </c>
      <c r="AM1642" s="43" t="str">
        <f t="shared" ref="AM1642:AM1705" si="1081">CONCATENATE(-AJ1642,"º ",-AK1642,"' ",-AL1642,""" S")</f>
        <v>-37º -45' -50,756" S</v>
      </c>
      <c r="AN1642" s="43" t="str">
        <f t="shared" ref="AN1642:AN1705" si="1082">CONCATENATE(-AG1642,"º ",-AH1642,"' ",-AI1642,""" W")</f>
        <v>122º 28' 6,042" W</v>
      </c>
      <c r="AO1642" s="43" t="str">
        <f t="shared" ref="AO1642:AO1705" si="1083">CONCATENATE(AE1642," ",AF1642," ",ROUND(AC1642,0)," ",ROUND(AD1642,0))</f>
        <v>10 S 546827 4179775</v>
      </c>
    </row>
    <row r="1643" spans="5:41" x14ac:dyDescent="0.25">
      <c r="E1643" s="53">
        <v>37.764425000000003</v>
      </c>
      <c r="F1643" s="53">
        <v>-122.471383</v>
      </c>
      <c r="G1643" s="52">
        <f t="shared" si="1051"/>
        <v>-2.1375288728210107</v>
      </c>
      <c r="H1643" s="52">
        <f t="shared" si="1052"/>
        <v>0.65911355637245961</v>
      </c>
      <c r="I1643" s="52">
        <f t="shared" si="1053"/>
        <v>10</v>
      </c>
      <c r="J1643" s="52">
        <f t="shared" si="1054"/>
        <v>-123</v>
      </c>
      <c r="K1643" s="52">
        <f t="shared" si="1055"/>
        <v>9.2261071320147714E-3</v>
      </c>
      <c r="L1643" s="52">
        <f t="shared" si="1056"/>
        <v>7.2934609542827274E-3</v>
      </c>
      <c r="M1643" s="52">
        <f t="shared" si="1057"/>
        <v>7.2935902825901448E-3</v>
      </c>
      <c r="N1643" s="52">
        <f t="shared" si="1058"/>
        <v>2.0605518765148823E-5</v>
      </c>
      <c r="O1643" s="52">
        <f t="shared" si="1069"/>
        <v>6383604.6069208188</v>
      </c>
      <c r="P1643" s="52">
        <f t="shared" si="1070"/>
        <v>1.1202703946543535E-7</v>
      </c>
      <c r="Q1643" s="52">
        <f t="shared" si="1059"/>
        <v>0.96827359085552678</v>
      </c>
      <c r="R1643" s="52">
        <f t="shared" si="1060"/>
        <v>0.60511894153470225</v>
      </c>
      <c r="S1643" s="52">
        <f t="shared" si="1061"/>
        <v>1.1432503518002231</v>
      </c>
      <c r="T1643" s="52">
        <f t="shared" si="1062"/>
        <v>1.008717499233843</v>
      </c>
      <c r="U1643" s="52">
        <f t="shared" si="1063"/>
        <v>1.8072514348193067</v>
      </c>
      <c r="V1643" s="52">
        <f t="shared" si="1050"/>
        <v>5.0546225567071803E-3</v>
      </c>
      <c r="W1643" s="52">
        <f t="shared" si="1064"/>
        <v>4.2582015317955055E-5</v>
      </c>
      <c r="X1643" s="52">
        <f t="shared" si="1065"/>
        <v>1.6740578955036711E-7</v>
      </c>
      <c r="Y1643" s="52">
        <f t="shared" si="1071"/>
        <v>4179677.9954264965</v>
      </c>
      <c r="Z1643" s="38" t="str">
        <f t="shared" si="1066"/>
        <v>S</v>
      </c>
      <c r="AA1643" s="38" t="str">
        <f t="shared" si="1067"/>
        <v>S</v>
      </c>
      <c r="AB1643" s="38" t="str">
        <f t="shared" si="1068"/>
        <v>U</v>
      </c>
      <c r="AC1643" s="50">
        <f t="shared" si="1049"/>
        <v>546559.39826757251</v>
      </c>
      <c r="AD1643" s="50">
        <f t="shared" si="1072"/>
        <v>4179809.5329257497</v>
      </c>
      <c r="AE1643" s="51">
        <f t="shared" si="1073"/>
        <v>10</v>
      </c>
      <c r="AF1643" s="51" t="str">
        <f t="shared" si="1074"/>
        <v>S</v>
      </c>
      <c r="AG1643" s="40">
        <f t="shared" si="1075"/>
        <v>-122</v>
      </c>
      <c r="AH1643" s="41">
        <f t="shared" si="1076"/>
        <v>-28</v>
      </c>
      <c r="AI1643" s="42">
        <f t="shared" si="1077"/>
        <v>-16.978999999999999</v>
      </c>
      <c r="AJ1643" s="40">
        <f t="shared" si="1078"/>
        <v>37</v>
      </c>
      <c r="AK1643" s="41">
        <f t="shared" si="1079"/>
        <v>45</v>
      </c>
      <c r="AL1643" s="42">
        <f t="shared" si="1080"/>
        <v>51.93</v>
      </c>
      <c r="AM1643" s="43" t="str">
        <f t="shared" si="1081"/>
        <v>-37º -45' -51,93" S</v>
      </c>
      <c r="AN1643" s="43" t="str">
        <f t="shared" si="1082"/>
        <v>122º 28' 16,979" W</v>
      </c>
      <c r="AO1643" s="43" t="str">
        <f t="shared" si="1083"/>
        <v>10 S 546559 4179810</v>
      </c>
    </row>
    <row r="1644" spans="5:41" x14ac:dyDescent="0.25">
      <c r="E1644" s="53">
        <v>37.787914999999998</v>
      </c>
      <c r="F1644" s="53">
        <v>-122.401343</v>
      </c>
      <c r="G1644" s="52">
        <f t="shared" si="1051"/>
        <v>-2.1363064442129134</v>
      </c>
      <c r="H1644" s="52">
        <f t="shared" si="1052"/>
        <v>0.65952353421375298</v>
      </c>
      <c r="I1644" s="52">
        <f t="shared" si="1053"/>
        <v>10</v>
      </c>
      <c r="J1644" s="52">
        <f t="shared" si="1054"/>
        <v>-123</v>
      </c>
      <c r="K1644" s="52">
        <f t="shared" si="1055"/>
        <v>1.0448535740112064E-2</v>
      </c>
      <c r="L1644" s="52">
        <f t="shared" si="1056"/>
        <v>8.2571632069617165E-3</v>
      </c>
      <c r="M1644" s="52">
        <f t="shared" si="1057"/>
        <v>8.2573508744831093E-3</v>
      </c>
      <c r="N1644" s="52">
        <f t="shared" si="1058"/>
        <v>2.6433310825857426E-5</v>
      </c>
      <c r="O1644" s="52">
        <f t="shared" si="1069"/>
        <v>6383613.111314591</v>
      </c>
      <c r="P1644" s="52">
        <f t="shared" si="1070"/>
        <v>1.4349792693665904E-7</v>
      </c>
      <c r="Q1644" s="52">
        <f t="shared" si="1059"/>
        <v>0.96847816609597637</v>
      </c>
      <c r="R1644" s="52">
        <f t="shared" si="1060"/>
        <v>0.60486229195548524</v>
      </c>
      <c r="S1644" s="52">
        <f t="shared" si="1061"/>
        <v>1.1437626172617412</v>
      </c>
      <c r="T1644" s="52">
        <f t="shared" si="1062"/>
        <v>1.0090375359351773</v>
      </c>
      <c r="U1644" s="52">
        <f t="shared" si="1063"/>
        <v>1.8076513192594728</v>
      </c>
      <c r="V1644" s="52">
        <f t="shared" si="1050"/>
        <v>5.0546225567071803E-3</v>
      </c>
      <c r="W1644" s="52">
        <f t="shared" si="1064"/>
        <v>4.2582015317955055E-5</v>
      </c>
      <c r="X1644" s="52">
        <f t="shared" si="1065"/>
        <v>1.6740578955036711E-7</v>
      </c>
      <c r="Y1644" s="52">
        <f t="shared" si="1071"/>
        <v>4182284.1603846909</v>
      </c>
      <c r="Z1644" s="38" t="str">
        <f t="shared" si="1066"/>
        <v>S</v>
      </c>
      <c r="AA1644" s="38" t="str">
        <f t="shared" si="1067"/>
        <v>S</v>
      </c>
      <c r="AB1644" s="38" t="str">
        <f t="shared" si="1068"/>
        <v>U</v>
      </c>
      <c r="AC1644" s="50">
        <f t="shared" si="1049"/>
        <v>552711.73582841689</v>
      </c>
      <c r="AD1644" s="50">
        <f t="shared" si="1072"/>
        <v>4182452.900438468</v>
      </c>
      <c r="AE1644" s="51">
        <f t="shared" si="1073"/>
        <v>10</v>
      </c>
      <c r="AF1644" s="51" t="str">
        <f t="shared" si="1074"/>
        <v>S</v>
      </c>
      <c r="AG1644" s="40">
        <f t="shared" si="1075"/>
        <v>-122</v>
      </c>
      <c r="AH1644" s="41">
        <f t="shared" si="1076"/>
        <v>-24</v>
      </c>
      <c r="AI1644" s="42">
        <f t="shared" si="1077"/>
        <v>-4.835</v>
      </c>
      <c r="AJ1644" s="40">
        <f t="shared" si="1078"/>
        <v>37</v>
      </c>
      <c r="AK1644" s="41">
        <f t="shared" si="1079"/>
        <v>47</v>
      </c>
      <c r="AL1644" s="42">
        <f t="shared" si="1080"/>
        <v>16.494</v>
      </c>
      <c r="AM1644" s="43" t="str">
        <f t="shared" si="1081"/>
        <v>-37º -47' -16,494" S</v>
      </c>
      <c r="AN1644" s="43" t="str">
        <f t="shared" si="1082"/>
        <v>122º 24' 4,835" W</v>
      </c>
      <c r="AO1644" s="43" t="str">
        <f t="shared" si="1083"/>
        <v>10 S 552712 4182453</v>
      </c>
    </row>
    <row r="1645" spans="5:41" x14ac:dyDescent="0.25">
      <c r="E1645" s="53">
        <v>37.740054000000001</v>
      </c>
      <c r="F1645" s="53">
        <v>-122.399626</v>
      </c>
      <c r="G1645" s="52">
        <f t="shared" si="1051"/>
        <v>-2.1362764769096567</v>
      </c>
      <c r="H1645" s="52">
        <f t="shared" si="1052"/>
        <v>0.65868820218045598</v>
      </c>
      <c r="I1645" s="52">
        <f t="shared" si="1053"/>
        <v>10</v>
      </c>
      <c r="J1645" s="52">
        <f t="shared" si="1054"/>
        <v>-123</v>
      </c>
      <c r="K1645" s="52">
        <f t="shared" si="1055"/>
        <v>1.0478503043368725E-2</v>
      </c>
      <c r="L1645" s="52">
        <f t="shared" si="1056"/>
        <v>8.2862049455096898E-3</v>
      </c>
      <c r="M1645" s="52">
        <f t="shared" si="1057"/>
        <v>8.2863946002269574E-3</v>
      </c>
      <c r="N1645" s="52">
        <f t="shared" si="1058"/>
        <v>2.6573698430398807E-5</v>
      </c>
      <c r="O1645" s="52">
        <f t="shared" si="1069"/>
        <v>6383595.7855049754</v>
      </c>
      <c r="P1645" s="52">
        <f t="shared" si="1070"/>
        <v>1.4469630534734093E-7</v>
      </c>
      <c r="Q1645" s="52">
        <f t="shared" si="1059"/>
        <v>0.96806065487837367</v>
      </c>
      <c r="R1645" s="52">
        <f t="shared" si="1060"/>
        <v>0.60538452889668182</v>
      </c>
      <c r="S1645" s="52">
        <f t="shared" si="1061"/>
        <v>1.1427185296196427</v>
      </c>
      <c r="T1645" s="52">
        <f t="shared" si="1062"/>
        <v>1.0083850294389025</v>
      </c>
      <c r="U1645" s="52">
        <f t="shared" si="1063"/>
        <v>1.8068357463708697</v>
      </c>
      <c r="V1645" s="52">
        <f t="shared" si="1050"/>
        <v>5.0546225567071803E-3</v>
      </c>
      <c r="W1645" s="52">
        <f t="shared" si="1064"/>
        <v>4.2582015317955055E-5</v>
      </c>
      <c r="X1645" s="52">
        <f t="shared" si="1065"/>
        <v>1.6740578955036711E-7</v>
      </c>
      <c r="Y1645" s="52">
        <f t="shared" si="1071"/>
        <v>4176974.0964219524</v>
      </c>
      <c r="Z1645" s="38" t="str">
        <f t="shared" si="1066"/>
        <v>S</v>
      </c>
      <c r="AA1645" s="38" t="str">
        <f t="shared" si="1067"/>
        <v>S</v>
      </c>
      <c r="AB1645" s="38" t="str">
        <f t="shared" si="1068"/>
        <v>U</v>
      </c>
      <c r="AC1645" s="50">
        <f t="shared" si="1049"/>
        <v>552896.99619837315</v>
      </c>
      <c r="AD1645" s="50">
        <f t="shared" si="1072"/>
        <v>4177143.7321958034</v>
      </c>
      <c r="AE1645" s="51">
        <f t="shared" si="1073"/>
        <v>10</v>
      </c>
      <c r="AF1645" s="51" t="str">
        <f t="shared" si="1074"/>
        <v>S</v>
      </c>
      <c r="AG1645" s="40">
        <f t="shared" si="1075"/>
        <v>-122</v>
      </c>
      <c r="AH1645" s="41">
        <f t="shared" si="1076"/>
        <v>-23</v>
      </c>
      <c r="AI1645" s="42">
        <f t="shared" si="1077"/>
        <v>-58.654000000000003</v>
      </c>
      <c r="AJ1645" s="40">
        <f t="shared" si="1078"/>
        <v>37</v>
      </c>
      <c r="AK1645" s="41">
        <f t="shared" si="1079"/>
        <v>44</v>
      </c>
      <c r="AL1645" s="42">
        <f t="shared" si="1080"/>
        <v>24.193999999999999</v>
      </c>
      <c r="AM1645" s="43" t="str">
        <f t="shared" si="1081"/>
        <v>-37º -44' -24,194" S</v>
      </c>
      <c r="AN1645" s="43" t="str">
        <f t="shared" si="1082"/>
        <v>122º 23' 58,654" W</v>
      </c>
      <c r="AO1645" s="43" t="str">
        <f t="shared" si="1083"/>
        <v>10 S 552897 4177144</v>
      </c>
    </row>
    <row r="1646" spans="5:41" x14ac:dyDescent="0.25">
      <c r="E1646" s="53">
        <v>37.789743000000001</v>
      </c>
      <c r="F1646" s="53">
        <v>-122.409795</v>
      </c>
      <c r="G1646" s="52">
        <f t="shared" si="1051"/>
        <v>-2.1364539594412921</v>
      </c>
      <c r="H1646" s="52">
        <f t="shared" si="1052"/>
        <v>0.65955543883247947</v>
      </c>
      <c r="I1646" s="52">
        <f t="shared" si="1053"/>
        <v>10</v>
      </c>
      <c r="J1646" s="52">
        <f t="shared" si="1054"/>
        <v>-123</v>
      </c>
      <c r="K1646" s="52">
        <f t="shared" si="1055"/>
        <v>1.0301020511733316E-2</v>
      </c>
      <c r="L1646" s="52">
        <f t="shared" si="1056"/>
        <v>8.1403891385479626E-3</v>
      </c>
      <c r="M1646" s="52">
        <f t="shared" si="1057"/>
        <v>8.1405689558641369E-3</v>
      </c>
      <c r="N1646" s="52">
        <f t="shared" si="1058"/>
        <v>2.5692598087490026E-5</v>
      </c>
      <c r="O1646" s="52">
        <f t="shared" si="1069"/>
        <v>6383613.7732062088</v>
      </c>
      <c r="P1646" s="52">
        <f t="shared" si="1070"/>
        <v>1.3946080909044766E-7</v>
      </c>
      <c r="Q1646" s="52">
        <f t="shared" si="1059"/>
        <v>0.96849405890698659</v>
      </c>
      <c r="R1646" s="52">
        <f t="shared" si="1060"/>
        <v>0.60484229212592699</v>
      </c>
      <c r="S1646" s="52">
        <f t="shared" si="1061"/>
        <v>1.1438024682859727</v>
      </c>
      <c r="T1646" s="52">
        <f t="shared" si="1062"/>
        <v>1.0090624242459612</v>
      </c>
      <c r="U1646" s="52">
        <f t="shared" si="1063"/>
        <v>1.8076824064410821</v>
      </c>
      <c r="V1646" s="52">
        <f t="shared" si="1050"/>
        <v>5.0546225567071803E-3</v>
      </c>
      <c r="W1646" s="52">
        <f t="shared" si="1064"/>
        <v>4.2582015317955055E-5</v>
      </c>
      <c r="X1646" s="52">
        <f t="shared" si="1065"/>
        <v>1.6740578955036711E-7</v>
      </c>
      <c r="Y1646" s="52">
        <f t="shared" si="1071"/>
        <v>4182486.973488356</v>
      </c>
      <c r="Z1646" s="38" t="str">
        <f t="shared" si="1066"/>
        <v>S</v>
      </c>
      <c r="AA1646" s="38" t="str">
        <f t="shared" si="1067"/>
        <v>S</v>
      </c>
      <c r="AB1646" s="38" t="str">
        <f t="shared" si="1068"/>
        <v>U</v>
      </c>
      <c r="AC1646" s="50">
        <f t="shared" si="1049"/>
        <v>551966.25052414089</v>
      </c>
      <c r="AD1646" s="50">
        <f t="shared" si="1072"/>
        <v>4182650.98513425</v>
      </c>
      <c r="AE1646" s="51">
        <f t="shared" si="1073"/>
        <v>10</v>
      </c>
      <c r="AF1646" s="51" t="str">
        <f t="shared" si="1074"/>
        <v>S</v>
      </c>
      <c r="AG1646" s="40">
        <f t="shared" si="1075"/>
        <v>-122</v>
      </c>
      <c r="AH1646" s="41">
        <f t="shared" si="1076"/>
        <v>-24</v>
      </c>
      <c r="AI1646" s="42">
        <f t="shared" si="1077"/>
        <v>-35.262</v>
      </c>
      <c r="AJ1646" s="40">
        <f t="shared" si="1078"/>
        <v>37</v>
      </c>
      <c r="AK1646" s="41">
        <f t="shared" si="1079"/>
        <v>47</v>
      </c>
      <c r="AL1646" s="42">
        <f t="shared" si="1080"/>
        <v>23.074999999999999</v>
      </c>
      <c r="AM1646" s="43" t="str">
        <f t="shared" si="1081"/>
        <v>-37º -47' -23,075" S</v>
      </c>
      <c r="AN1646" s="43" t="str">
        <f t="shared" si="1082"/>
        <v>122º 24' 35,262" W</v>
      </c>
      <c r="AO1646" s="43" t="str">
        <f t="shared" si="1083"/>
        <v>10 S 551966 4182651</v>
      </c>
    </row>
    <row r="1647" spans="5:41" x14ac:dyDescent="0.25">
      <c r="E1647" s="53">
        <v>37.772030000000001</v>
      </c>
      <c r="F1647" s="53">
        <v>-122.495763</v>
      </c>
      <c r="G1647" s="52">
        <f t="shared" si="1051"/>
        <v>-2.1379543840926467</v>
      </c>
      <c r="H1647" s="52">
        <f t="shared" si="1052"/>
        <v>0.6592462886620738</v>
      </c>
      <c r="I1647" s="52">
        <f t="shared" si="1053"/>
        <v>10</v>
      </c>
      <c r="J1647" s="52">
        <f t="shared" si="1054"/>
        <v>-123</v>
      </c>
      <c r="K1647" s="52">
        <f t="shared" si="1055"/>
        <v>8.8005958603787349E-3</v>
      </c>
      <c r="L1647" s="52">
        <f t="shared" si="1056"/>
        <v>6.9563774613189662E-3</v>
      </c>
      <c r="M1647" s="52">
        <f t="shared" si="1057"/>
        <v>6.9564896736987987E-3</v>
      </c>
      <c r="N1647" s="52">
        <f t="shared" si="1058"/>
        <v>1.8749931878891957E-5</v>
      </c>
      <c r="O1647" s="52">
        <f t="shared" si="1069"/>
        <v>6383607.3600586029</v>
      </c>
      <c r="P1647" s="52">
        <f t="shared" si="1070"/>
        <v>1.0188989077968041E-7</v>
      </c>
      <c r="Q1647" s="52">
        <f t="shared" si="1059"/>
        <v>0.96833989433988321</v>
      </c>
      <c r="R1647" s="52">
        <f t="shared" si="1060"/>
        <v>0.6050359212094949</v>
      </c>
      <c r="S1647" s="52">
        <f t="shared" si="1061"/>
        <v>1.1434162358320155</v>
      </c>
      <c r="T1647" s="52">
        <f t="shared" si="1062"/>
        <v>1.0088211571763854</v>
      </c>
      <c r="U1647" s="52">
        <f t="shared" si="1063"/>
        <v>1.8073809827809029</v>
      </c>
      <c r="V1647" s="52">
        <f t="shared" si="1050"/>
        <v>5.0546225567071803E-3</v>
      </c>
      <c r="W1647" s="52">
        <f t="shared" si="1064"/>
        <v>4.2582015317955055E-5</v>
      </c>
      <c r="X1647" s="52">
        <f t="shared" si="1065"/>
        <v>1.6740578955036711E-7</v>
      </c>
      <c r="Y1647" s="52">
        <f t="shared" si="1071"/>
        <v>4180521.7526731337</v>
      </c>
      <c r="Z1647" s="38" t="str">
        <f t="shared" si="1066"/>
        <v>S</v>
      </c>
      <c r="AA1647" s="38" t="str">
        <f t="shared" si="1067"/>
        <v>S</v>
      </c>
      <c r="AB1647" s="38" t="str">
        <f t="shared" si="1068"/>
        <v>U</v>
      </c>
      <c r="AC1647" s="50">
        <f t="shared" si="1049"/>
        <v>544407.50018942042</v>
      </c>
      <c r="AD1647" s="50">
        <f t="shared" si="1072"/>
        <v>4180641.4448884721</v>
      </c>
      <c r="AE1647" s="51">
        <f t="shared" si="1073"/>
        <v>10</v>
      </c>
      <c r="AF1647" s="51" t="str">
        <f t="shared" si="1074"/>
        <v>S</v>
      </c>
      <c r="AG1647" s="40">
        <f t="shared" si="1075"/>
        <v>-122</v>
      </c>
      <c r="AH1647" s="41">
        <f t="shared" si="1076"/>
        <v>-29</v>
      </c>
      <c r="AI1647" s="42">
        <f t="shared" si="1077"/>
        <v>-44.747</v>
      </c>
      <c r="AJ1647" s="40">
        <f t="shared" si="1078"/>
        <v>37</v>
      </c>
      <c r="AK1647" s="41">
        <f t="shared" si="1079"/>
        <v>46</v>
      </c>
      <c r="AL1647" s="42">
        <f t="shared" si="1080"/>
        <v>19.308</v>
      </c>
      <c r="AM1647" s="43" t="str">
        <f t="shared" si="1081"/>
        <v>-37º -46' -19,308" S</v>
      </c>
      <c r="AN1647" s="43" t="str">
        <f t="shared" si="1082"/>
        <v>122º 29' 44,747" W</v>
      </c>
      <c r="AO1647" s="43" t="str">
        <f t="shared" si="1083"/>
        <v>10 S 544408 4180641</v>
      </c>
    </row>
    <row r="1648" spans="5:41" x14ac:dyDescent="0.25">
      <c r="E1648" s="53">
        <v>37.740644000000003</v>
      </c>
      <c r="F1648" s="53">
        <v>-122.39825500000001</v>
      </c>
      <c r="G1648" s="52">
        <f t="shared" si="1051"/>
        <v>-2.1362525484456119</v>
      </c>
      <c r="H1648" s="52">
        <f t="shared" si="1052"/>
        <v>0.65869849962304283</v>
      </c>
      <c r="I1648" s="52">
        <f t="shared" si="1053"/>
        <v>10</v>
      </c>
      <c r="J1648" s="52">
        <f t="shared" si="1054"/>
        <v>-123</v>
      </c>
      <c r="K1648" s="52">
        <f t="shared" si="1055"/>
        <v>1.050243150741359E-2</v>
      </c>
      <c r="L1648" s="52">
        <f t="shared" si="1056"/>
        <v>8.3050602394912545E-3</v>
      </c>
      <c r="M1648" s="52">
        <f t="shared" si="1057"/>
        <v>8.3052511918728766E-3</v>
      </c>
      <c r="N1648" s="52">
        <f t="shared" si="1058"/>
        <v>2.6695348596228463E-5</v>
      </c>
      <c r="O1648" s="52">
        <f t="shared" si="1069"/>
        <v>6383595.9990401631</v>
      </c>
      <c r="P1648" s="52">
        <f t="shared" si="1070"/>
        <v>1.4535328193081277E-7</v>
      </c>
      <c r="Q1648" s="52">
        <f t="shared" si="1059"/>
        <v>0.96806581814259607</v>
      </c>
      <c r="R1648" s="52">
        <f t="shared" si="1060"/>
        <v>0.60537810754826393</v>
      </c>
      <c r="S1648" s="52">
        <f t="shared" si="1061"/>
        <v>1.142731408694341</v>
      </c>
      <c r="T1648" s="52">
        <f t="shared" si="1062"/>
        <v>1.0083930834078216</v>
      </c>
      <c r="U1648" s="52">
        <f t="shared" si="1063"/>
        <v>1.8068458195192709</v>
      </c>
      <c r="V1648" s="52">
        <f t="shared" si="1050"/>
        <v>5.0546225567071803E-3</v>
      </c>
      <c r="W1648" s="52">
        <f t="shared" si="1064"/>
        <v>4.2582015317955055E-5</v>
      </c>
      <c r="X1648" s="52">
        <f t="shared" si="1065"/>
        <v>1.6740578955036711E-7</v>
      </c>
      <c r="Y1648" s="52">
        <f t="shared" si="1071"/>
        <v>4177039.5552535998</v>
      </c>
      <c r="Z1648" s="38" t="str">
        <f t="shared" si="1066"/>
        <v>S</v>
      </c>
      <c r="AA1648" s="38" t="str">
        <f t="shared" si="1067"/>
        <v>S</v>
      </c>
      <c r="AB1648" s="38" t="str">
        <f t="shared" si="1068"/>
        <v>U</v>
      </c>
      <c r="AC1648" s="50">
        <f t="shared" si="1049"/>
        <v>553017.37084821274</v>
      </c>
      <c r="AD1648" s="50">
        <f t="shared" si="1072"/>
        <v>4177209.9675988615</v>
      </c>
      <c r="AE1648" s="51">
        <f t="shared" si="1073"/>
        <v>10</v>
      </c>
      <c r="AF1648" s="51" t="str">
        <f t="shared" si="1074"/>
        <v>S</v>
      </c>
      <c r="AG1648" s="40">
        <f t="shared" si="1075"/>
        <v>-122</v>
      </c>
      <c r="AH1648" s="41">
        <f t="shared" si="1076"/>
        <v>-23</v>
      </c>
      <c r="AI1648" s="42">
        <f t="shared" si="1077"/>
        <v>-53.718000000000004</v>
      </c>
      <c r="AJ1648" s="40">
        <f t="shared" si="1078"/>
        <v>37</v>
      </c>
      <c r="AK1648" s="41">
        <f t="shared" si="1079"/>
        <v>44</v>
      </c>
      <c r="AL1648" s="42">
        <f t="shared" si="1080"/>
        <v>26.318000000000001</v>
      </c>
      <c r="AM1648" s="43" t="str">
        <f t="shared" si="1081"/>
        <v>-37º -44' -26,318" S</v>
      </c>
      <c r="AN1648" s="43" t="str">
        <f t="shared" si="1082"/>
        <v>122º 23' 53,718" W</v>
      </c>
      <c r="AO1648" s="43" t="str">
        <f t="shared" si="1083"/>
        <v>10 S 553017 4177210</v>
      </c>
    </row>
    <row r="1649" spans="5:41" x14ac:dyDescent="0.25">
      <c r="E1649" s="53">
        <v>37.793655000000001</v>
      </c>
      <c r="F1649" s="53">
        <v>-122.408432</v>
      </c>
      <c r="G1649" s="52">
        <f t="shared" si="1051"/>
        <v>-2.1364301706035875</v>
      </c>
      <c r="H1649" s="52">
        <f t="shared" si="1052"/>
        <v>0.65962371611281756</v>
      </c>
      <c r="I1649" s="52">
        <f t="shared" si="1053"/>
        <v>10</v>
      </c>
      <c r="J1649" s="52">
        <f t="shared" si="1054"/>
        <v>-123</v>
      </c>
      <c r="K1649" s="52">
        <f t="shared" si="1055"/>
        <v>1.0324809349437913E-2</v>
      </c>
      <c r="L1649" s="52">
        <f t="shared" si="1056"/>
        <v>8.1587556376488627E-3</v>
      </c>
      <c r="M1649" s="52">
        <f t="shared" si="1057"/>
        <v>8.1589366748674452E-3</v>
      </c>
      <c r="N1649" s="52">
        <f t="shared" si="1058"/>
        <v>2.5812311284512113E-5</v>
      </c>
      <c r="O1649" s="52">
        <f t="shared" si="1069"/>
        <v>6383615.1897204155</v>
      </c>
      <c r="P1649" s="52">
        <f t="shared" si="1070"/>
        <v>1.4007602162037001E-7</v>
      </c>
      <c r="Q1649" s="52">
        <f t="shared" si="1059"/>
        <v>0.96852805696870903</v>
      </c>
      <c r="R1649" s="52">
        <f t="shared" si="1060"/>
        <v>0.60479947839218906</v>
      </c>
      <c r="S1649" s="52">
        <f t="shared" si="1061"/>
        <v>1.143887744597172</v>
      </c>
      <c r="T1649" s="52">
        <f t="shared" si="1062"/>
        <v>1.0091156780459263</v>
      </c>
      <c r="U1649" s="52">
        <f t="shared" si="1063"/>
        <v>1.8077489188681206</v>
      </c>
      <c r="V1649" s="52">
        <f t="shared" si="1050"/>
        <v>5.0546225567071803E-3</v>
      </c>
      <c r="W1649" s="52">
        <f t="shared" si="1064"/>
        <v>4.2582015317955055E-5</v>
      </c>
      <c r="X1649" s="52">
        <f t="shared" si="1065"/>
        <v>1.6740578955036711E-7</v>
      </c>
      <c r="Y1649" s="52">
        <f t="shared" si="1071"/>
        <v>4182921.0026180162</v>
      </c>
      <c r="Z1649" s="38" t="str">
        <f t="shared" si="1066"/>
        <v>S</v>
      </c>
      <c r="AA1649" s="38" t="str">
        <f t="shared" si="1067"/>
        <v>S</v>
      </c>
      <c r="AB1649" s="38" t="str">
        <f t="shared" si="1068"/>
        <v>U</v>
      </c>
      <c r="AC1649" s="50">
        <f t="shared" si="1049"/>
        <v>552083.51452153455</v>
      </c>
      <c r="AD1649" s="50">
        <f t="shared" si="1072"/>
        <v>4183085.7785034948</v>
      </c>
      <c r="AE1649" s="51">
        <f t="shared" si="1073"/>
        <v>10</v>
      </c>
      <c r="AF1649" s="51" t="str">
        <f t="shared" si="1074"/>
        <v>S</v>
      </c>
      <c r="AG1649" s="40">
        <f t="shared" si="1075"/>
        <v>-122</v>
      </c>
      <c r="AH1649" s="41">
        <f t="shared" si="1076"/>
        <v>-24</v>
      </c>
      <c r="AI1649" s="42">
        <f t="shared" si="1077"/>
        <v>-30.355</v>
      </c>
      <c r="AJ1649" s="40">
        <f t="shared" si="1078"/>
        <v>37</v>
      </c>
      <c r="AK1649" s="41">
        <f t="shared" si="1079"/>
        <v>47</v>
      </c>
      <c r="AL1649" s="42">
        <f t="shared" si="1080"/>
        <v>37.158000000000001</v>
      </c>
      <c r="AM1649" s="43" t="str">
        <f t="shared" si="1081"/>
        <v>-37º -47' -37,158" S</v>
      </c>
      <c r="AN1649" s="43" t="str">
        <f t="shared" si="1082"/>
        <v>122º 24' 30,355" W</v>
      </c>
      <c r="AO1649" s="43" t="str">
        <f t="shared" si="1083"/>
        <v>10 S 552084 4183086</v>
      </c>
    </row>
    <row r="1650" spans="5:41" x14ac:dyDescent="0.25">
      <c r="E1650" s="53">
        <v>37.763443000000002</v>
      </c>
      <c r="F1650" s="53">
        <v>-122.457275</v>
      </c>
      <c r="G1650" s="52">
        <f t="shared" si="1051"/>
        <v>-2.1372826417701392</v>
      </c>
      <c r="H1650" s="52">
        <f t="shared" si="1052"/>
        <v>0.65909641723920498</v>
      </c>
      <c r="I1650" s="52">
        <f t="shared" si="1053"/>
        <v>10</v>
      </c>
      <c r="J1650" s="52">
        <f t="shared" si="1054"/>
        <v>-123</v>
      </c>
      <c r="K1650" s="52">
        <f t="shared" si="1055"/>
        <v>9.4723381828862863E-3</v>
      </c>
      <c r="L1650" s="52">
        <f t="shared" si="1056"/>
        <v>7.4882062343381529E-3</v>
      </c>
      <c r="M1650" s="52">
        <f t="shared" si="1057"/>
        <v>7.4883462016906155E-3</v>
      </c>
      <c r="N1650" s="52">
        <f t="shared" si="1058"/>
        <v>2.1719887543292238E-5</v>
      </c>
      <c r="O1650" s="52">
        <f t="shared" si="1069"/>
        <v>6383604.2514343224</v>
      </c>
      <c r="P1650" s="52">
        <f t="shared" si="1070"/>
        <v>1.1809282019136218E-7</v>
      </c>
      <c r="Q1650" s="52">
        <f t="shared" si="1059"/>
        <v>0.96826502440552387</v>
      </c>
      <c r="R1650" s="52">
        <f t="shared" si="1060"/>
        <v>0.60512965660932438</v>
      </c>
      <c r="S1650" s="52">
        <f t="shared" si="1061"/>
        <v>1.1432289294419669</v>
      </c>
      <c r="T1650" s="52">
        <f t="shared" si="1062"/>
        <v>1.0087041112338062</v>
      </c>
      <c r="U1650" s="52">
        <f t="shared" si="1063"/>
        <v>1.8072347010365128</v>
      </c>
      <c r="V1650" s="52">
        <f t="shared" si="1050"/>
        <v>5.0546225567071803E-3</v>
      </c>
      <c r="W1650" s="52">
        <f t="shared" si="1064"/>
        <v>4.2582015317955055E-5</v>
      </c>
      <c r="X1650" s="52">
        <f t="shared" si="1065"/>
        <v>1.6740578955036711E-7</v>
      </c>
      <c r="Y1650" s="52">
        <f t="shared" si="1071"/>
        <v>4179569.0448662103</v>
      </c>
      <c r="Z1650" s="38" t="str">
        <f t="shared" si="1066"/>
        <v>S</v>
      </c>
      <c r="AA1650" s="38" t="str">
        <f t="shared" si="1067"/>
        <v>S</v>
      </c>
      <c r="AB1650" s="38" t="str">
        <f t="shared" si="1068"/>
        <v>U</v>
      </c>
      <c r="AC1650" s="50">
        <f t="shared" si="1049"/>
        <v>547802.64053104038</v>
      </c>
      <c r="AD1650" s="50">
        <f t="shared" si="1072"/>
        <v>4179707.6960490462</v>
      </c>
      <c r="AE1650" s="51">
        <f t="shared" si="1073"/>
        <v>10</v>
      </c>
      <c r="AF1650" s="51" t="str">
        <f t="shared" si="1074"/>
        <v>S</v>
      </c>
      <c r="AG1650" s="40">
        <f t="shared" si="1075"/>
        <v>-122</v>
      </c>
      <c r="AH1650" s="41">
        <f t="shared" si="1076"/>
        <v>-27</v>
      </c>
      <c r="AI1650" s="42">
        <f t="shared" si="1077"/>
        <v>-26.19</v>
      </c>
      <c r="AJ1650" s="40">
        <f t="shared" si="1078"/>
        <v>37</v>
      </c>
      <c r="AK1650" s="41">
        <f t="shared" si="1079"/>
        <v>45</v>
      </c>
      <c r="AL1650" s="42">
        <f t="shared" si="1080"/>
        <v>48.395000000000003</v>
      </c>
      <c r="AM1650" s="43" t="str">
        <f t="shared" si="1081"/>
        <v>-37º -45' -48,395" S</v>
      </c>
      <c r="AN1650" s="43" t="str">
        <f t="shared" si="1082"/>
        <v>122º 27' 26,19" W</v>
      </c>
      <c r="AO1650" s="43" t="str">
        <f t="shared" si="1083"/>
        <v>10 S 547803 4179708</v>
      </c>
    </row>
    <row r="1651" spans="5:41" x14ac:dyDescent="0.25">
      <c r="E1651" s="53">
        <v>37.778874000000002</v>
      </c>
      <c r="F1651" s="53">
        <v>-122.415682</v>
      </c>
      <c r="G1651" s="52">
        <f t="shared" si="1051"/>
        <v>-2.136556706974357</v>
      </c>
      <c r="H1651" s="52">
        <f t="shared" si="1052"/>
        <v>0.65936573899608031</v>
      </c>
      <c r="I1651" s="52">
        <f t="shared" si="1053"/>
        <v>10</v>
      </c>
      <c r="J1651" s="52">
        <f t="shared" si="1054"/>
        <v>-123</v>
      </c>
      <c r="K1651" s="52">
        <f t="shared" si="1055"/>
        <v>1.0198272978668488E-2</v>
      </c>
      <c r="L1651" s="52">
        <f t="shared" si="1056"/>
        <v>8.0603809503973899E-3</v>
      </c>
      <c r="M1651" s="52">
        <f t="shared" si="1057"/>
        <v>8.0605555174901606E-3</v>
      </c>
      <c r="N1651" s="52">
        <f t="shared" si="1058"/>
        <v>2.5180142121383753E-5</v>
      </c>
      <c r="O1651" s="52">
        <f t="shared" si="1069"/>
        <v>6383609.8378657326</v>
      </c>
      <c r="P1651" s="52">
        <f t="shared" si="1070"/>
        <v>1.3677299156497587E-7</v>
      </c>
      <c r="Q1651" s="52">
        <f t="shared" si="1059"/>
        <v>0.96839950477755032</v>
      </c>
      <c r="R1651" s="52">
        <f t="shared" si="1060"/>
        <v>0.60496115007756779</v>
      </c>
      <c r="S1651" s="52">
        <f t="shared" si="1061"/>
        <v>1.1435654913848554</v>
      </c>
      <c r="T1651" s="52">
        <f t="shared" si="1062"/>
        <v>1.0089144060580335</v>
      </c>
      <c r="U1651" s="52">
        <f t="shared" si="1063"/>
        <v>1.8074974991019106</v>
      </c>
      <c r="V1651" s="52">
        <f t="shared" si="1050"/>
        <v>5.0546225567071803E-3</v>
      </c>
      <c r="W1651" s="52">
        <f t="shared" si="1064"/>
        <v>4.2582015317955055E-5</v>
      </c>
      <c r="X1651" s="52">
        <f t="shared" si="1065"/>
        <v>1.6740578955036711E-7</v>
      </c>
      <c r="Y1651" s="52">
        <f t="shared" si="1071"/>
        <v>4181281.079654587</v>
      </c>
      <c r="Z1651" s="38" t="str">
        <f t="shared" si="1066"/>
        <v>S</v>
      </c>
      <c r="AA1651" s="38" t="str">
        <f t="shared" si="1067"/>
        <v>S</v>
      </c>
      <c r="AB1651" s="38" t="str">
        <f t="shared" si="1068"/>
        <v>U</v>
      </c>
      <c r="AC1651" s="50">
        <f t="shared" si="1049"/>
        <v>551455.44384601794</v>
      </c>
      <c r="AD1651" s="50">
        <f t="shared" si="1072"/>
        <v>4181441.819879537</v>
      </c>
      <c r="AE1651" s="51">
        <f t="shared" si="1073"/>
        <v>10</v>
      </c>
      <c r="AF1651" s="51" t="str">
        <f t="shared" si="1074"/>
        <v>S</v>
      </c>
      <c r="AG1651" s="40">
        <f t="shared" si="1075"/>
        <v>-122</v>
      </c>
      <c r="AH1651" s="41">
        <f t="shared" si="1076"/>
        <v>-24</v>
      </c>
      <c r="AI1651" s="42">
        <f t="shared" si="1077"/>
        <v>-56.454999999999998</v>
      </c>
      <c r="AJ1651" s="40">
        <f t="shared" si="1078"/>
        <v>37</v>
      </c>
      <c r="AK1651" s="41">
        <f t="shared" si="1079"/>
        <v>46</v>
      </c>
      <c r="AL1651" s="42">
        <f t="shared" si="1080"/>
        <v>43.945999999999998</v>
      </c>
      <c r="AM1651" s="43" t="str">
        <f t="shared" si="1081"/>
        <v>-37º -46' -43,946" S</v>
      </c>
      <c r="AN1651" s="43" t="str">
        <f t="shared" si="1082"/>
        <v>122º 24' 56,455" W</v>
      </c>
      <c r="AO1651" s="43" t="str">
        <f t="shared" si="1083"/>
        <v>10 S 551455 4181442</v>
      </c>
    </row>
    <row r="1652" spans="5:41" x14ac:dyDescent="0.25">
      <c r="E1652" s="53">
        <v>37.618445999999999</v>
      </c>
      <c r="F1652" s="53">
        <v>-122.39250199999999</v>
      </c>
      <c r="G1652" s="52">
        <f t="shared" si="1051"/>
        <v>-2.1361521396537446</v>
      </c>
      <c r="H1652" s="52">
        <f t="shared" si="1052"/>
        <v>0.65656574218369079</v>
      </c>
      <c r="I1652" s="52">
        <f t="shared" si="1053"/>
        <v>10</v>
      </c>
      <c r="J1652" s="52">
        <f t="shared" si="1054"/>
        <v>-123</v>
      </c>
      <c r="K1652" s="52">
        <f t="shared" si="1055"/>
        <v>1.0602840299280825E-2</v>
      </c>
      <c r="L1652" s="52">
        <f t="shared" si="1056"/>
        <v>8.3982800262540364E-3</v>
      </c>
      <c r="M1652" s="52">
        <f t="shared" si="1057"/>
        <v>8.3984774812737081E-3</v>
      </c>
      <c r="N1652" s="52">
        <f t="shared" si="1058"/>
        <v>2.7177945990608521E-5</v>
      </c>
      <c r="O1652" s="52">
        <f t="shared" si="1069"/>
        <v>6383551.7975454824</v>
      </c>
      <c r="P1652" s="52">
        <f t="shared" si="1070"/>
        <v>1.4912523233768522E-7</v>
      </c>
      <c r="Q1652" s="52">
        <f t="shared" si="1059"/>
        <v>0.96698766634423328</v>
      </c>
      <c r="R1652" s="52">
        <f t="shared" si="1060"/>
        <v>0.60669926932050944</v>
      </c>
      <c r="S1652" s="52">
        <f t="shared" si="1061"/>
        <v>1.1400595753558074</v>
      </c>
      <c r="T1652" s="52">
        <f t="shared" si="1062"/>
        <v>1.006719498846983</v>
      </c>
      <c r="U1652" s="52">
        <f t="shared" si="1063"/>
        <v>1.8047492158314926</v>
      </c>
      <c r="V1652" s="52">
        <f t="shared" si="1050"/>
        <v>5.0546225567071803E-3</v>
      </c>
      <c r="W1652" s="52">
        <f t="shared" si="1064"/>
        <v>4.2582015317955055E-5</v>
      </c>
      <c r="X1652" s="52">
        <f t="shared" si="1065"/>
        <v>1.6740578955036711E-7</v>
      </c>
      <c r="Y1652" s="52">
        <f t="shared" si="1071"/>
        <v>4163482.1728539523</v>
      </c>
      <c r="Z1652" s="38" t="str">
        <f t="shared" si="1066"/>
        <v>S</v>
      </c>
      <c r="AA1652" s="38" t="str">
        <f t="shared" si="1067"/>
        <v>S</v>
      </c>
      <c r="AB1652" s="38" t="str">
        <f t="shared" si="1068"/>
        <v>U</v>
      </c>
      <c r="AC1652" s="50">
        <f t="shared" si="1049"/>
        <v>553612.11868720315</v>
      </c>
      <c r="AD1652" s="50">
        <f t="shared" si="1072"/>
        <v>4163655.6647058064</v>
      </c>
      <c r="AE1652" s="51">
        <f t="shared" si="1073"/>
        <v>10</v>
      </c>
      <c r="AF1652" s="51" t="str">
        <f t="shared" si="1074"/>
        <v>S</v>
      </c>
      <c r="AG1652" s="40">
        <f t="shared" si="1075"/>
        <v>-122</v>
      </c>
      <c r="AH1652" s="41">
        <f t="shared" si="1076"/>
        <v>-23</v>
      </c>
      <c r="AI1652" s="42">
        <f t="shared" si="1077"/>
        <v>-33.006999999999998</v>
      </c>
      <c r="AJ1652" s="40">
        <f t="shared" si="1078"/>
        <v>37</v>
      </c>
      <c r="AK1652" s="41">
        <f t="shared" si="1079"/>
        <v>37</v>
      </c>
      <c r="AL1652" s="42">
        <f t="shared" si="1080"/>
        <v>6.4059999999999997</v>
      </c>
      <c r="AM1652" s="43" t="str">
        <f t="shared" si="1081"/>
        <v>-37º -37' -6,406" S</v>
      </c>
      <c r="AN1652" s="43" t="str">
        <f t="shared" si="1082"/>
        <v>122º 23' 33,007" W</v>
      </c>
      <c r="AO1652" s="43" t="str">
        <f t="shared" si="1083"/>
        <v>10 S 553612 4163656</v>
      </c>
    </row>
    <row r="1653" spans="5:41" x14ac:dyDescent="0.25">
      <c r="E1653" s="53">
        <v>37.616936000000003</v>
      </c>
      <c r="F1653" s="53">
        <v>-122.389937</v>
      </c>
      <c r="G1653" s="52">
        <f t="shared" si="1051"/>
        <v>-2.1361073719584311</v>
      </c>
      <c r="H1653" s="52">
        <f t="shared" si="1052"/>
        <v>0.65653938771198572</v>
      </c>
      <c r="I1653" s="52">
        <f t="shared" si="1053"/>
        <v>10</v>
      </c>
      <c r="J1653" s="52">
        <f t="shared" si="1054"/>
        <v>-123</v>
      </c>
      <c r="K1653" s="52">
        <f t="shared" si="1055"/>
        <v>1.0647607994594299E-2</v>
      </c>
      <c r="L1653" s="52">
        <f t="shared" si="1056"/>
        <v>8.4339094898297096E-3</v>
      </c>
      <c r="M1653" s="52">
        <f t="shared" si="1057"/>
        <v>8.4341094686899657E-3</v>
      </c>
      <c r="N1653" s="52">
        <f t="shared" si="1058"/>
        <v>2.7407559221925837E-5</v>
      </c>
      <c r="O1653" s="52">
        <f t="shared" si="1069"/>
        <v>6383551.2516625449</v>
      </c>
      <c r="P1653" s="52">
        <f t="shared" si="1070"/>
        <v>1.5039940429533451E-7</v>
      </c>
      <c r="Q1653" s="52">
        <f t="shared" si="1059"/>
        <v>0.96697423354039935</v>
      </c>
      <c r="R1653" s="52">
        <f t="shared" si="1060"/>
        <v>0.60671548405816911</v>
      </c>
      <c r="S1653" s="52">
        <f t="shared" si="1061"/>
        <v>1.1400265044821853</v>
      </c>
      <c r="T1653" s="52">
        <f t="shared" si="1062"/>
        <v>1.0066987493761812</v>
      </c>
      <c r="U1653" s="52">
        <f t="shared" si="1063"/>
        <v>1.8047231783857614</v>
      </c>
      <c r="V1653" s="52">
        <f t="shared" si="1050"/>
        <v>5.0546225567071803E-3</v>
      </c>
      <c r="W1653" s="52">
        <f t="shared" si="1064"/>
        <v>4.2582015317955055E-5</v>
      </c>
      <c r="X1653" s="52">
        <f t="shared" si="1065"/>
        <v>1.6740578955036711E-7</v>
      </c>
      <c r="Y1653" s="52">
        <f t="shared" si="1071"/>
        <v>4163314.6461169212</v>
      </c>
      <c r="Z1653" s="38" t="str">
        <f t="shared" si="1066"/>
        <v>S</v>
      </c>
      <c r="AA1653" s="38" t="str">
        <f t="shared" si="1067"/>
        <v>S</v>
      </c>
      <c r="AB1653" s="38" t="str">
        <f t="shared" si="1068"/>
        <v>U</v>
      </c>
      <c r="AC1653" s="50">
        <f t="shared" si="1049"/>
        <v>553839.5727546612</v>
      </c>
      <c r="AD1653" s="50">
        <f t="shared" si="1072"/>
        <v>4163489.6037022108</v>
      </c>
      <c r="AE1653" s="51">
        <f t="shared" si="1073"/>
        <v>10</v>
      </c>
      <c r="AF1653" s="51" t="str">
        <f t="shared" si="1074"/>
        <v>S</v>
      </c>
      <c r="AG1653" s="40">
        <f t="shared" si="1075"/>
        <v>-122</v>
      </c>
      <c r="AH1653" s="41">
        <f t="shared" si="1076"/>
        <v>-23</v>
      </c>
      <c r="AI1653" s="42">
        <f t="shared" si="1077"/>
        <v>-23.773</v>
      </c>
      <c r="AJ1653" s="40">
        <f t="shared" si="1078"/>
        <v>37</v>
      </c>
      <c r="AK1653" s="41">
        <f t="shared" si="1079"/>
        <v>37</v>
      </c>
      <c r="AL1653" s="42">
        <f t="shared" si="1080"/>
        <v>0.97</v>
      </c>
      <c r="AM1653" s="43" t="str">
        <f t="shared" si="1081"/>
        <v>-37º -37' -0,97" S</v>
      </c>
      <c r="AN1653" s="43" t="str">
        <f t="shared" si="1082"/>
        <v>122º 23' 23,773" W</v>
      </c>
      <c r="AO1653" s="43" t="str">
        <f t="shared" si="1083"/>
        <v>10 S 553840 4163490</v>
      </c>
    </row>
    <row r="1654" spans="5:41" x14ac:dyDescent="0.25">
      <c r="E1654" s="53">
        <v>37.778548999999998</v>
      </c>
      <c r="F1654" s="53">
        <v>-122.42083</v>
      </c>
      <c r="G1654" s="52">
        <f t="shared" si="1051"/>
        <v>-2.1366465565242496</v>
      </c>
      <c r="H1654" s="52">
        <f t="shared" si="1052"/>
        <v>0.65936006667601121</v>
      </c>
      <c r="I1654" s="52">
        <f t="shared" si="1053"/>
        <v>10</v>
      </c>
      <c r="J1654" s="52">
        <f t="shared" si="1054"/>
        <v>-123</v>
      </c>
      <c r="K1654" s="52">
        <f t="shared" si="1055"/>
        <v>1.0108423428775826E-2</v>
      </c>
      <c r="L1654" s="52">
        <f t="shared" si="1056"/>
        <v>7.9894043639725919E-3</v>
      </c>
      <c r="M1654" s="52">
        <f t="shared" si="1057"/>
        <v>7.9895743599268411E-3</v>
      </c>
      <c r="N1654" s="52">
        <f t="shared" si="1058"/>
        <v>2.473832625760064E-5</v>
      </c>
      <c r="O1654" s="52">
        <f t="shared" si="1069"/>
        <v>6383609.7201989638</v>
      </c>
      <c r="P1654" s="52">
        <f t="shared" si="1070"/>
        <v>1.3437593652884649E-7</v>
      </c>
      <c r="Q1654" s="52">
        <f t="shared" si="1059"/>
        <v>0.96839667531560536</v>
      </c>
      <c r="R1654" s="52">
        <f t="shared" si="1060"/>
        <v>0.60496470197174568</v>
      </c>
      <c r="S1654" s="52">
        <f t="shared" si="1061"/>
        <v>1.1435584043338138</v>
      </c>
      <c r="T1654" s="52">
        <f t="shared" si="1062"/>
        <v>1.0089099787432967</v>
      </c>
      <c r="U1654" s="52">
        <f t="shared" si="1063"/>
        <v>1.8074919675724599</v>
      </c>
      <c r="V1654" s="52">
        <f t="shared" si="1050"/>
        <v>5.0546225567071803E-3</v>
      </c>
      <c r="W1654" s="52">
        <f t="shared" si="1064"/>
        <v>4.2582015317955055E-5</v>
      </c>
      <c r="X1654" s="52">
        <f t="shared" si="1065"/>
        <v>1.6740578955036711E-7</v>
      </c>
      <c r="Y1654" s="52">
        <f t="shared" si="1071"/>
        <v>4181245.0215882752</v>
      </c>
      <c r="Z1654" s="38" t="str">
        <f t="shared" si="1066"/>
        <v>S</v>
      </c>
      <c r="AA1654" s="38" t="str">
        <f t="shared" si="1067"/>
        <v>S</v>
      </c>
      <c r="AB1654" s="38" t="str">
        <f t="shared" si="1068"/>
        <v>U</v>
      </c>
      <c r="AC1654" s="50">
        <f t="shared" si="1049"/>
        <v>551002.32682877639</v>
      </c>
      <c r="AD1654" s="50">
        <f t="shared" si="1072"/>
        <v>4181402.9414294553</v>
      </c>
      <c r="AE1654" s="51">
        <f t="shared" si="1073"/>
        <v>10</v>
      </c>
      <c r="AF1654" s="51" t="str">
        <f t="shared" si="1074"/>
        <v>S</v>
      </c>
      <c r="AG1654" s="40">
        <f t="shared" si="1075"/>
        <v>-122</v>
      </c>
      <c r="AH1654" s="41">
        <f t="shared" si="1076"/>
        <v>-25</v>
      </c>
      <c r="AI1654" s="42">
        <f t="shared" si="1077"/>
        <v>-14.988</v>
      </c>
      <c r="AJ1654" s="40">
        <f t="shared" si="1078"/>
        <v>37</v>
      </c>
      <c r="AK1654" s="41">
        <f t="shared" si="1079"/>
        <v>46</v>
      </c>
      <c r="AL1654" s="42">
        <f t="shared" si="1080"/>
        <v>42.776000000000003</v>
      </c>
      <c r="AM1654" s="43" t="str">
        <f t="shared" si="1081"/>
        <v>-37º -46' -42,776" S</v>
      </c>
      <c r="AN1654" s="43" t="str">
        <f t="shared" si="1082"/>
        <v>122º 25' 14,988" W</v>
      </c>
      <c r="AO1654" s="43" t="str">
        <f t="shared" si="1083"/>
        <v>10 S 551002 4181403</v>
      </c>
    </row>
    <row r="1655" spans="5:41" x14ac:dyDescent="0.25">
      <c r="E1655" s="53">
        <v>37.778477000000002</v>
      </c>
      <c r="F1655" s="53">
        <v>-122.420564</v>
      </c>
      <c r="G1655" s="52">
        <f t="shared" si="1051"/>
        <v>-2.1366419139484396</v>
      </c>
      <c r="H1655" s="52">
        <f t="shared" si="1052"/>
        <v>0.65935881003894992</v>
      </c>
      <c r="I1655" s="52">
        <f t="shared" si="1053"/>
        <v>10</v>
      </c>
      <c r="J1655" s="52">
        <f t="shared" si="1054"/>
        <v>-123</v>
      </c>
      <c r="K1655" s="52">
        <f t="shared" si="1055"/>
        <v>1.0113066004585836E-2</v>
      </c>
      <c r="L1655" s="52">
        <f t="shared" si="1056"/>
        <v>7.9930813812244764E-3</v>
      </c>
      <c r="M1655" s="52">
        <f t="shared" si="1057"/>
        <v>7.9932516120080205E-3</v>
      </c>
      <c r="N1655" s="52">
        <f t="shared" si="1058"/>
        <v>2.4761039516429939E-5</v>
      </c>
      <c r="O1655" s="52">
        <f t="shared" si="1069"/>
        <v>6383609.6941312961</v>
      </c>
      <c r="P1655" s="52">
        <f t="shared" si="1070"/>
        <v>1.344999217458884E-7</v>
      </c>
      <c r="Q1655" s="52">
        <f t="shared" si="1059"/>
        <v>0.9683960484640951</v>
      </c>
      <c r="R1655" s="52">
        <f t="shared" si="1060"/>
        <v>0.60496548883607304</v>
      </c>
      <c r="S1655" s="52">
        <f t="shared" si="1061"/>
        <v>1.1435568342709974</v>
      </c>
      <c r="T1655" s="52">
        <f t="shared" si="1062"/>
        <v>1.0089089979122663</v>
      </c>
      <c r="U1655" s="52">
        <f t="shared" si="1063"/>
        <v>1.8074907421061914</v>
      </c>
      <c r="V1655" s="52">
        <f t="shared" si="1050"/>
        <v>5.0546225567071803E-3</v>
      </c>
      <c r="W1655" s="52">
        <f t="shared" si="1064"/>
        <v>4.2582015317955055E-5</v>
      </c>
      <c r="X1655" s="52">
        <f t="shared" si="1065"/>
        <v>1.6740578955036711E-7</v>
      </c>
      <c r="Y1655" s="52">
        <f t="shared" si="1071"/>
        <v>4181237.0333400099</v>
      </c>
      <c r="Z1655" s="38" t="str">
        <f t="shared" si="1066"/>
        <v>S</v>
      </c>
      <c r="AA1655" s="38" t="str">
        <f t="shared" si="1067"/>
        <v>S</v>
      </c>
      <c r="AB1655" s="38" t="str">
        <f t="shared" si="1068"/>
        <v>U</v>
      </c>
      <c r="AC1655" s="50">
        <f t="shared" si="1049"/>
        <v>551025.80076570029</v>
      </c>
      <c r="AD1655" s="50">
        <f t="shared" si="1072"/>
        <v>4181395.0981731634</v>
      </c>
      <c r="AE1655" s="51">
        <f t="shared" si="1073"/>
        <v>10</v>
      </c>
      <c r="AF1655" s="51" t="str">
        <f t="shared" si="1074"/>
        <v>S</v>
      </c>
      <c r="AG1655" s="40">
        <f t="shared" si="1075"/>
        <v>-122</v>
      </c>
      <c r="AH1655" s="41">
        <f t="shared" si="1076"/>
        <v>-25</v>
      </c>
      <c r="AI1655" s="42">
        <f t="shared" si="1077"/>
        <v>-14.03</v>
      </c>
      <c r="AJ1655" s="40">
        <f t="shared" si="1078"/>
        <v>37</v>
      </c>
      <c r="AK1655" s="41">
        <f t="shared" si="1079"/>
        <v>46</v>
      </c>
      <c r="AL1655" s="42">
        <f t="shared" si="1080"/>
        <v>42.517000000000003</v>
      </c>
      <c r="AM1655" s="43" t="str">
        <f t="shared" si="1081"/>
        <v>-37º -46' -42,517" S</v>
      </c>
      <c r="AN1655" s="43" t="str">
        <f t="shared" si="1082"/>
        <v>122º 25' 14,03" W</v>
      </c>
      <c r="AO1655" s="43" t="str">
        <f t="shared" si="1083"/>
        <v>10 S 551026 4181395</v>
      </c>
    </row>
    <row r="1656" spans="5:41" x14ac:dyDescent="0.25">
      <c r="E1656" s="53">
        <v>37.786158</v>
      </c>
      <c r="F1656" s="53">
        <v>-122.42163600000001</v>
      </c>
      <c r="G1656" s="52">
        <f t="shared" si="1051"/>
        <v>-2.1366606238780212</v>
      </c>
      <c r="H1656" s="52">
        <f t="shared" si="1052"/>
        <v>0.65949286877879554</v>
      </c>
      <c r="I1656" s="52">
        <f t="shared" si="1053"/>
        <v>10</v>
      </c>
      <c r="J1656" s="52">
        <f t="shared" si="1054"/>
        <v>-123</v>
      </c>
      <c r="K1656" s="52">
        <f t="shared" si="1055"/>
        <v>1.0094356075004196E-2</v>
      </c>
      <c r="L1656" s="52">
        <f t="shared" si="1056"/>
        <v>7.9774650205491279E-3</v>
      </c>
      <c r="M1656" s="52">
        <f t="shared" si="1057"/>
        <v>7.977634255497983E-3</v>
      </c>
      <c r="N1656" s="52">
        <f t="shared" si="1058"/>
        <v>2.4671205094306536E-5</v>
      </c>
      <c r="O1656" s="52">
        <f t="shared" si="1069"/>
        <v>6383612.4751414489</v>
      </c>
      <c r="P1656" s="52">
        <f t="shared" si="1070"/>
        <v>1.3394701599022705E-7</v>
      </c>
      <c r="Q1656" s="52">
        <f t="shared" si="1059"/>
        <v>0.96846288684940673</v>
      </c>
      <c r="R1656" s="52">
        <f t="shared" si="1060"/>
        <v>0.60488151127660628</v>
      </c>
      <c r="S1656" s="52">
        <f t="shared" si="1061"/>
        <v>1.1437243122034988</v>
      </c>
      <c r="T1656" s="52">
        <f t="shared" si="1062"/>
        <v>1.0090136119717756</v>
      </c>
      <c r="U1656" s="52">
        <f t="shared" si="1063"/>
        <v>1.807621435163157</v>
      </c>
      <c r="V1656" s="52">
        <f t="shared" si="1050"/>
        <v>5.0546225567071803E-3</v>
      </c>
      <c r="W1656" s="52">
        <f t="shared" si="1064"/>
        <v>4.2582015317955055E-5</v>
      </c>
      <c r="X1656" s="52">
        <f t="shared" si="1065"/>
        <v>1.6740578955036711E-7</v>
      </c>
      <c r="Y1656" s="52">
        <f t="shared" si="1071"/>
        <v>4182089.2246546871</v>
      </c>
      <c r="Z1656" s="38" t="str">
        <f t="shared" si="1066"/>
        <v>S</v>
      </c>
      <c r="AA1656" s="38" t="str">
        <f t="shared" si="1067"/>
        <v>S</v>
      </c>
      <c r="AB1656" s="38" t="str">
        <f t="shared" si="1068"/>
        <v>U</v>
      </c>
      <c r="AC1656" s="50">
        <f t="shared" si="1049"/>
        <v>550926.12782931351</v>
      </c>
      <c r="AD1656" s="50">
        <f t="shared" si="1072"/>
        <v>4182246.7160883993</v>
      </c>
      <c r="AE1656" s="51">
        <f t="shared" si="1073"/>
        <v>10</v>
      </c>
      <c r="AF1656" s="51" t="str">
        <f t="shared" si="1074"/>
        <v>S</v>
      </c>
      <c r="AG1656" s="40">
        <f t="shared" si="1075"/>
        <v>-122</v>
      </c>
      <c r="AH1656" s="41">
        <f t="shared" si="1076"/>
        <v>-25</v>
      </c>
      <c r="AI1656" s="42">
        <f t="shared" si="1077"/>
        <v>-17.89</v>
      </c>
      <c r="AJ1656" s="40">
        <f t="shared" si="1078"/>
        <v>37</v>
      </c>
      <c r="AK1656" s="41">
        <f t="shared" si="1079"/>
        <v>47</v>
      </c>
      <c r="AL1656" s="42">
        <f t="shared" si="1080"/>
        <v>10.169</v>
      </c>
      <c r="AM1656" s="43" t="str">
        <f t="shared" si="1081"/>
        <v>-37º -47' -10,169" S</v>
      </c>
      <c r="AN1656" s="43" t="str">
        <f t="shared" si="1082"/>
        <v>122º 25' 17,89" W</v>
      </c>
      <c r="AO1656" s="43" t="str">
        <f t="shared" si="1083"/>
        <v>10 S 550926 4182247</v>
      </c>
    </row>
    <row r="1657" spans="5:41" x14ac:dyDescent="0.25">
      <c r="E1657" s="53">
        <v>37.748714</v>
      </c>
      <c r="F1657" s="53">
        <v>-122.43431099999999</v>
      </c>
      <c r="G1657" s="52">
        <f t="shared" si="1051"/>
        <v>-2.1368818443607109</v>
      </c>
      <c r="H1657" s="52">
        <f t="shared" si="1052"/>
        <v>0.6588393476936788</v>
      </c>
      <c r="I1657" s="52">
        <f t="shared" si="1053"/>
        <v>10</v>
      </c>
      <c r="J1657" s="52">
        <f t="shared" si="1054"/>
        <v>-123</v>
      </c>
      <c r="K1657" s="52">
        <f t="shared" si="1055"/>
        <v>9.8731355923145081E-3</v>
      </c>
      <c r="L1657" s="52">
        <f t="shared" si="1056"/>
        <v>7.8065942085119213E-3</v>
      </c>
      <c r="M1657" s="52">
        <f t="shared" si="1057"/>
        <v>7.8067527998419003E-3</v>
      </c>
      <c r="N1657" s="52">
        <f t="shared" si="1058"/>
        <v>2.3593722474846146E-5</v>
      </c>
      <c r="O1657" s="52">
        <f t="shared" si="1069"/>
        <v>6383598.9198836461</v>
      </c>
      <c r="P1657" s="52">
        <f t="shared" si="1070"/>
        <v>1.2840012491979923E-7</v>
      </c>
      <c r="Q1657" s="52">
        <f t="shared" si="1059"/>
        <v>0.96813639987723199</v>
      </c>
      <c r="R1657" s="52">
        <f t="shared" si="1060"/>
        <v>0.60529023529346371</v>
      </c>
      <c r="S1657" s="52">
        <f t="shared" si="1061"/>
        <v>1.1429075476322947</v>
      </c>
      <c r="T1657" s="52">
        <f t="shared" si="1062"/>
        <v>1.0085032195475869</v>
      </c>
      <c r="U1657" s="52">
        <f t="shared" si="1063"/>
        <v>1.8069835513515546</v>
      </c>
      <c r="V1657" s="52">
        <f t="shared" si="1050"/>
        <v>5.0546225567071803E-3</v>
      </c>
      <c r="W1657" s="52">
        <f t="shared" si="1064"/>
        <v>4.2582015317955055E-5</v>
      </c>
      <c r="X1657" s="52">
        <f t="shared" si="1065"/>
        <v>1.6740578955036711E-7</v>
      </c>
      <c r="Y1657" s="52">
        <f t="shared" si="1071"/>
        <v>4177934.8995933402</v>
      </c>
      <c r="Z1657" s="38" t="str">
        <f t="shared" si="1066"/>
        <v>S</v>
      </c>
      <c r="AA1657" s="38" t="str">
        <f t="shared" si="1067"/>
        <v>S</v>
      </c>
      <c r="AB1657" s="38" t="str">
        <f t="shared" si="1068"/>
        <v>U</v>
      </c>
      <c r="AC1657" s="50">
        <f t="shared" si="1049"/>
        <v>549835.18087381707</v>
      </c>
      <c r="AD1657" s="50">
        <f t="shared" si="1072"/>
        <v>4178085.5124739856</v>
      </c>
      <c r="AE1657" s="51">
        <f t="shared" si="1073"/>
        <v>10</v>
      </c>
      <c r="AF1657" s="51" t="str">
        <f t="shared" si="1074"/>
        <v>S</v>
      </c>
      <c r="AG1657" s="40">
        <f t="shared" si="1075"/>
        <v>-122</v>
      </c>
      <c r="AH1657" s="41">
        <f t="shared" si="1076"/>
        <v>-26</v>
      </c>
      <c r="AI1657" s="42">
        <f t="shared" si="1077"/>
        <v>-3.52</v>
      </c>
      <c r="AJ1657" s="40">
        <f t="shared" si="1078"/>
        <v>37</v>
      </c>
      <c r="AK1657" s="41">
        <f t="shared" si="1079"/>
        <v>44</v>
      </c>
      <c r="AL1657" s="42">
        <f t="shared" si="1080"/>
        <v>55.37</v>
      </c>
      <c r="AM1657" s="43" t="str">
        <f t="shared" si="1081"/>
        <v>-37º -44' -55,37" S</v>
      </c>
      <c r="AN1657" s="43" t="str">
        <f t="shared" si="1082"/>
        <v>122º 26' 3,52" W</v>
      </c>
      <c r="AO1657" s="43" t="str">
        <f t="shared" si="1083"/>
        <v>10 S 549835 4178086</v>
      </c>
    </row>
    <row r="1658" spans="5:41" x14ac:dyDescent="0.25">
      <c r="E1658" s="53">
        <v>37.745336000000002</v>
      </c>
      <c r="F1658" s="53">
        <v>-122.46223500000001</v>
      </c>
      <c r="G1658" s="52">
        <f t="shared" si="1051"/>
        <v>-2.137369210101038</v>
      </c>
      <c r="H1658" s="52">
        <f t="shared" si="1052"/>
        <v>0.65878039047154646</v>
      </c>
      <c r="I1658" s="52">
        <f t="shared" si="1053"/>
        <v>10</v>
      </c>
      <c r="J1658" s="52">
        <f t="shared" si="1054"/>
        <v>-123</v>
      </c>
      <c r="K1658" s="52">
        <f t="shared" si="1055"/>
        <v>9.3857698519874688E-3</v>
      </c>
      <c r="L1658" s="52">
        <f t="shared" si="1056"/>
        <v>7.4215891206227333E-3</v>
      </c>
      <c r="M1658" s="52">
        <f t="shared" si="1057"/>
        <v>7.4217253854652982E-3</v>
      </c>
      <c r="N1658" s="52">
        <f t="shared" si="1058"/>
        <v>2.1321211699287801E-5</v>
      </c>
      <c r="O1658" s="52">
        <f t="shared" si="1069"/>
        <v>6383597.6972290808</v>
      </c>
      <c r="P1658" s="52">
        <f t="shared" si="1070"/>
        <v>1.1605771051006536E-7</v>
      </c>
      <c r="Q1658" s="52">
        <f t="shared" si="1059"/>
        <v>0.96810686460333772</v>
      </c>
      <c r="R1658" s="52">
        <f t="shared" si="1060"/>
        <v>0.60532702686711137</v>
      </c>
      <c r="S1658" s="52">
        <f t="shared" si="1061"/>
        <v>1.1428338227732153</v>
      </c>
      <c r="T1658" s="52">
        <f t="shared" si="1062"/>
        <v>1.0084571237966893</v>
      </c>
      <c r="U1658" s="52">
        <f t="shared" si="1063"/>
        <v>1.8069259095119143</v>
      </c>
      <c r="V1658" s="52">
        <f t="shared" si="1050"/>
        <v>5.0546225567071803E-3</v>
      </c>
      <c r="W1658" s="52">
        <f t="shared" si="1064"/>
        <v>4.2582015317955055E-5</v>
      </c>
      <c r="X1658" s="52">
        <f t="shared" si="1065"/>
        <v>1.6740578955036711E-7</v>
      </c>
      <c r="Y1658" s="52">
        <f t="shared" si="1071"/>
        <v>4177560.1196197914</v>
      </c>
      <c r="Z1658" s="38" t="str">
        <f t="shared" si="1066"/>
        <v>S</v>
      </c>
      <c r="AA1658" s="38" t="str">
        <f t="shared" si="1067"/>
        <v>S</v>
      </c>
      <c r="AB1658" s="38" t="str">
        <f t="shared" si="1068"/>
        <v>U</v>
      </c>
      <c r="AC1658" s="50">
        <f t="shared" si="1049"/>
        <v>547377.31091295695</v>
      </c>
      <c r="AD1658" s="50">
        <f t="shared" si="1072"/>
        <v>4177696.2256734935</v>
      </c>
      <c r="AE1658" s="51">
        <f t="shared" si="1073"/>
        <v>10</v>
      </c>
      <c r="AF1658" s="51" t="str">
        <f t="shared" si="1074"/>
        <v>S</v>
      </c>
      <c r="AG1658" s="40">
        <f t="shared" si="1075"/>
        <v>-122</v>
      </c>
      <c r="AH1658" s="41">
        <f t="shared" si="1076"/>
        <v>-27</v>
      </c>
      <c r="AI1658" s="42">
        <f t="shared" si="1077"/>
        <v>-44.045999999999999</v>
      </c>
      <c r="AJ1658" s="40">
        <f t="shared" si="1078"/>
        <v>37</v>
      </c>
      <c r="AK1658" s="41">
        <f t="shared" si="1079"/>
        <v>44</v>
      </c>
      <c r="AL1658" s="42">
        <f t="shared" si="1080"/>
        <v>43.21</v>
      </c>
      <c r="AM1658" s="43" t="str">
        <f t="shared" si="1081"/>
        <v>-37º -44' -43,21" S</v>
      </c>
      <c r="AN1658" s="43" t="str">
        <f t="shared" si="1082"/>
        <v>122º 27' 44,046" W</v>
      </c>
      <c r="AO1658" s="43" t="str">
        <f t="shared" si="1083"/>
        <v>10 S 547377 4177696</v>
      </c>
    </row>
    <row r="1659" spans="5:41" x14ac:dyDescent="0.25">
      <c r="E1659" s="53">
        <v>37.741484999999997</v>
      </c>
      <c r="F1659" s="53">
        <v>-122.40634799999999</v>
      </c>
      <c r="G1659" s="52">
        <f t="shared" si="1051"/>
        <v>-2.1363937979419756</v>
      </c>
      <c r="H1659" s="52">
        <f t="shared" si="1052"/>
        <v>0.65871317784205208</v>
      </c>
      <c r="I1659" s="52">
        <f t="shared" si="1053"/>
        <v>10</v>
      </c>
      <c r="J1659" s="52">
        <f t="shared" si="1054"/>
        <v>-123</v>
      </c>
      <c r="K1659" s="52">
        <f t="shared" si="1055"/>
        <v>1.0361182011049852E-2</v>
      </c>
      <c r="L1659" s="52">
        <f t="shared" si="1056"/>
        <v>8.1932746059404545E-3</v>
      </c>
      <c r="M1659" s="52">
        <f t="shared" si="1057"/>
        <v>8.1934579508139427E-3</v>
      </c>
      <c r="N1659" s="52">
        <f t="shared" si="1058"/>
        <v>2.5982294069470946E-5</v>
      </c>
      <c r="O1659" s="52">
        <f t="shared" si="1069"/>
        <v>6383596.3034202913</v>
      </c>
      <c r="P1659" s="52">
        <f t="shared" si="1070"/>
        <v>1.4146333351508991E-7</v>
      </c>
      <c r="Q1659" s="52">
        <f t="shared" si="1059"/>
        <v>0.96807317727215381</v>
      </c>
      <c r="R1659" s="52">
        <f t="shared" si="1060"/>
        <v>0.60536895369509136</v>
      </c>
      <c r="S1659" s="52">
        <f t="shared" si="1061"/>
        <v>1.142749766478129</v>
      </c>
      <c r="T1659" s="52">
        <f t="shared" si="1062"/>
        <v>1.0084045632823695</v>
      </c>
      <c r="U1659" s="52">
        <f t="shared" si="1063"/>
        <v>1.8068601771913257</v>
      </c>
      <c r="V1659" s="52">
        <f t="shared" si="1050"/>
        <v>5.0546225567071803E-3</v>
      </c>
      <c r="W1659" s="52">
        <f t="shared" si="1064"/>
        <v>4.2582015317955055E-5</v>
      </c>
      <c r="X1659" s="52">
        <f t="shared" si="1065"/>
        <v>1.6740578955036711E-7</v>
      </c>
      <c r="Y1659" s="52">
        <f t="shared" si="1071"/>
        <v>4177132.8618368441</v>
      </c>
      <c r="Z1659" s="38" t="str">
        <f t="shared" si="1066"/>
        <v>S</v>
      </c>
      <c r="AA1659" s="38" t="str">
        <f t="shared" si="1067"/>
        <v>S</v>
      </c>
      <c r="AB1659" s="38" t="str">
        <f t="shared" si="1068"/>
        <v>U</v>
      </c>
      <c r="AC1659" s="50">
        <f t="shared" si="1049"/>
        <v>552303.73035339871</v>
      </c>
      <c r="AD1659" s="50">
        <f t="shared" si="1072"/>
        <v>4177298.7223366834</v>
      </c>
      <c r="AE1659" s="51">
        <f t="shared" si="1073"/>
        <v>10</v>
      </c>
      <c r="AF1659" s="51" t="str">
        <f t="shared" si="1074"/>
        <v>S</v>
      </c>
      <c r="AG1659" s="40">
        <f t="shared" si="1075"/>
        <v>-122</v>
      </c>
      <c r="AH1659" s="41">
        <f t="shared" si="1076"/>
        <v>-24</v>
      </c>
      <c r="AI1659" s="42">
        <f t="shared" si="1077"/>
        <v>-22.853000000000002</v>
      </c>
      <c r="AJ1659" s="40">
        <f t="shared" si="1078"/>
        <v>37</v>
      </c>
      <c r="AK1659" s="41">
        <f t="shared" si="1079"/>
        <v>44</v>
      </c>
      <c r="AL1659" s="42">
        <f t="shared" si="1080"/>
        <v>29.346</v>
      </c>
      <c r="AM1659" s="43" t="str">
        <f t="shared" si="1081"/>
        <v>-37º -44' -29,346" S</v>
      </c>
      <c r="AN1659" s="43" t="str">
        <f t="shared" si="1082"/>
        <v>122º 24' 22,853" W</v>
      </c>
      <c r="AO1659" s="43" t="str">
        <f t="shared" si="1083"/>
        <v>10 S 552304 4177299</v>
      </c>
    </row>
    <row r="1660" spans="5:41" x14ac:dyDescent="0.25">
      <c r="E1660" s="53">
        <v>37.746766999999998</v>
      </c>
      <c r="F1660" s="53">
        <v>-122.404763</v>
      </c>
      <c r="G1660" s="52">
        <f t="shared" si="1051"/>
        <v>-2.1363661344733318</v>
      </c>
      <c r="H1660" s="52">
        <f t="shared" si="1052"/>
        <v>0.65880536613314233</v>
      </c>
      <c r="I1660" s="52">
        <f t="shared" si="1053"/>
        <v>10</v>
      </c>
      <c r="J1660" s="52">
        <f t="shared" si="1054"/>
        <v>-123</v>
      </c>
      <c r="K1660" s="52">
        <f t="shared" si="1055"/>
        <v>1.0388845479693654E-2</v>
      </c>
      <c r="L1660" s="52">
        <f t="shared" si="1056"/>
        <v>8.2145629109082532E-3</v>
      </c>
      <c r="M1660" s="52">
        <f t="shared" si="1057"/>
        <v>8.2147476886729881E-3</v>
      </c>
      <c r="N1660" s="52">
        <f t="shared" si="1058"/>
        <v>2.6122470218048477E-5</v>
      </c>
      <c r="O1660" s="52">
        <f t="shared" si="1069"/>
        <v>6383598.2151695816</v>
      </c>
      <c r="P1660" s="52">
        <f t="shared" si="1070"/>
        <v>1.4217914573347298E-7</v>
      </c>
      <c r="Q1660" s="52">
        <f t="shared" si="1059"/>
        <v>0.96811937808114967</v>
      </c>
      <c r="R1660" s="52">
        <f t="shared" si="1060"/>
        <v>0.60531144273880588</v>
      </c>
      <c r="S1660" s="52">
        <f t="shared" si="1061"/>
        <v>1.1428650551737172</v>
      </c>
      <c r="T1660" s="52">
        <f t="shared" si="1062"/>
        <v>1.0084766520649893</v>
      </c>
      <c r="U1660" s="52">
        <f t="shared" si="1063"/>
        <v>1.806950329873892</v>
      </c>
      <c r="V1660" s="52">
        <f t="shared" si="1050"/>
        <v>5.0546225567071803E-3</v>
      </c>
      <c r="W1660" s="52">
        <f t="shared" si="1064"/>
        <v>4.2582015317955055E-5</v>
      </c>
      <c r="X1660" s="52">
        <f t="shared" si="1065"/>
        <v>1.6740578955036711E-7</v>
      </c>
      <c r="Y1660" s="52">
        <f t="shared" si="1071"/>
        <v>4177718.8851773213</v>
      </c>
      <c r="Z1660" s="38" t="str">
        <f t="shared" si="1066"/>
        <v>S</v>
      </c>
      <c r="AA1660" s="38" t="str">
        <f t="shared" si="1067"/>
        <v>S</v>
      </c>
      <c r="AB1660" s="38" t="str">
        <f t="shared" si="1068"/>
        <v>U</v>
      </c>
      <c r="AC1660" s="50">
        <f t="shared" si="1049"/>
        <v>552439.65116875619</v>
      </c>
      <c r="AD1660" s="50">
        <f t="shared" si="1072"/>
        <v>4177885.64055529</v>
      </c>
      <c r="AE1660" s="51">
        <f t="shared" si="1073"/>
        <v>10</v>
      </c>
      <c r="AF1660" s="51" t="str">
        <f t="shared" si="1074"/>
        <v>S</v>
      </c>
      <c r="AG1660" s="40">
        <f t="shared" si="1075"/>
        <v>-122</v>
      </c>
      <c r="AH1660" s="41">
        <f t="shared" si="1076"/>
        <v>-24</v>
      </c>
      <c r="AI1660" s="42">
        <f t="shared" si="1077"/>
        <v>-17.146999999999998</v>
      </c>
      <c r="AJ1660" s="40">
        <f t="shared" si="1078"/>
        <v>37</v>
      </c>
      <c r="AK1660" s="41">
        <f t="shared" si="1079"/>
        <v>44</v>
      </c>
      <c r="AL1660" s="42">
        <f t="shared" si="1080"/>
        <v>48.360999999999997</v>
      </c>
      <c r="AM1660" s="43" t="str">
        <f t="shared" si="1081"/>
        <v>-37º -44' -48,361" S</v>
      </c>
      <c r="AN1660" s="43" t="str">
        <f t="shared" si="1082"/>
        <v>122º 24' 17,147" W</v>
      </c>
      <c r="AO1660" s="43" t="str">
        <f t="shared" si="1083"/>
        <v>10 S 552440 4177886</v>
      </c>
    </row>
    <row r="1661" spans="5:41" x14ac:dyDescent="0.25">
      <c r="E1661" s="53">
        <v>37.772506999999997</v>
      </c>
      <c r="F1661" s="53">
        <v>-122.49659699999999</v>
      </c>
      <c r="G1661" s="52">
        <f t="shared" si="1051"/>
        <v>-2.1379689401386082</v>
      </c>
      <c r="H1661" s="52">
        <f t="shared" si="1052"/>
        <v>0.65925461388260576</v>
      </c>
      <c r="I1661" s="52">
        <f t="shared" si="1053"/>
        <v>10</v>
      </c>
      <c r="J1661" s="52">
        <f t="shared" si="1054"/>
        <v>-123</v>
      </c>
      <c r="K1661" s="52">
        <f t="shared" si="1055"/>
        <v>8.7860398144172791E-3</v>
      </c>
      <c r="L1661" s="52">
        <f t="shared" si="1056"/>
        <v>6.9448272166722971E-3</v>
      </c>
      <c r="M1661" s="52">
        <f t="shared" si="1057"/>
        <v>6.9449388710226458E-3</v>
      </c>
      <c r="N1661" s="52">
        <f t="shared" si="1058"/>
        <v>1.8688038105119098E-5</v>
      </c>
      <c r="O1661" s="52">
        <f t="shared" si="1069"/>
        <v>6383607.5327470172</v>
      </c>
      <c r="P1661" s="52">
        <f t="shared" si="1070"/>
        <v>1.0155049823945759E-7</v>
      </c>
      <c r="Q1661" s="52">
        <f t="shared" si="1059"/>
        <v>0.96834405074570506</v>
      </c>
      <c r="R1661" s="52">
        <f t="shared" si="1060"/>
        <v>0.60503071174453071</v>
      </c>
      <c r="S1661" s="52">
        <f t="shared" si="1061"/>
        <v>1.1434266392554582</v>
      </c>
      <c r="T1661" s="52">
        <f t="shared" si="1062"/>
        <v>1.0088276573777264</v>
      </c>
      <c r="U1661" s="52">
        <f t="shared" si="1063"/>
        <v>1.8073891056104132</v>
      </c>
      <c r="V1661" s="52">
        <f t="shared" si="1050"/>
        <v>5.0546225567071803E-3</v>
      </c>
      <c r="W1661" s="52">
        <f t="shared" si="1064"/>
        <v>4.2582015317955055E-5</v>
      </c>
      <c r="X1661" s="52">
        <f t="shared" si="1065"/>
        <v>1.6740578955036711E-7</v>
      </c>
      <c r="Y1661" s="52">
        <f t="shared" si="1071"/>
        <v>4180574.6747616734</v>
      </c>
      <c r="Z1661" s="38" t="str">
        <f t="shared" si="1066"/>
        <v>S</v>
      </c>
      <c r="AA1661" s="38" t="str">
        <f t="shared" si="1067"/>
        <v>S</v>
      </c>
      <c r="AB1661" s="38" t="str">
        <f t="shared" si="1068"/>
        <v>U</v>
      </c>
      <c r="AC1661" s="50">
        <f t="shared" si="1049"/>
        <v>544333.76559223305</v>
      </c>
      <c r="AD1661" s="50">
        <f t="shared" si="1072"/>
        <v>4180693.9718746082</v>
      </c>
      <c r="AE1661" s="51">
        <f t="shared" si="1073"/>
        <v>10</v>
      </c>
      <c r="AF1661" s="51" t="str">
        <f t="shared" si="1074"/>
        <v>S</v>
      </c>
      <c r="AG1661" s="40">
        <f t="shared" si="1075"/>
        <v>-122</v>
      </c>
      <c r="AH1661" s="41">
        <f t="shared" si="1076"/>
        <v>-29</v>
      </c>
      <c r="AI1661" s="42">
        <f t="shared" si="1077"/>
        <v>-47.749000000000002</v>
      </c>
      <c r="AJ1661" s="40">
        <f t="shared" si="1078"/>
        <v>37</v>
      </c>
      <c r="AK1661" s="41">
        <f t="shared" si="1079"/>
        <v>46</v>
      </c>
      <c r="AL1661" s="42">
        <f t="shared" si="1080"/>
        <v>21.024999999999999</v>
      </c>
      <c r="AM1661" s="43" t="str">
        <f t="shared" si="1081"/>
        <v>-37º -46' -21,025" S</v>
      </c>
      <c r="AN1661" s="43" t="str">
        <f t="shared" si="1082"/>
        <v>122º 29' 47,749" W</v>
      </c>
      <c r="AO1661" s="43" t="str">
        <f t="shared" si="1083"/>
        <v>10 S 544334 4180694</v>
      </c>
    </row>
    <row r="1662" spans="5:41" x14ac:dyDescent="0.25">
      <c r="E1662" s="53">
        <v>37.722794</v>
      </c>
      <c r="F1662" s="53">
        <v>-122.447433</v>
      </c>
      <c r="G1662" s="52">
        <f t="shared" si="1051"/>
        <v>-2.1371108664651577</v>
      </c>
      <c r="H1662" s="52">
        <f t="shared" si="1052"/>
        <v>0.6583869583515618</v>
      </c>
      <c r="I1662" s="52">
        <f t="shared" si="1053"/>
        <v>10</v>
      </c>
      <c r="J1662" s="52">
        <f t="shared" si="1054"/>
        <v>-123</v>
      </c>
      <c r="K1662" s="52">
        <f t="shared" si="1055"/>
        <v>9.6441134878677559E-3</v>
      </c>
      <c r="L1662" s="52">
        <f t="shared" si="1056"/>
        <v>7.6281844342732377E-3</v>
      </c>
      <c r="M1662" s="52">
        <f t="shared" si="1057"/>
        <v>7.6283323987500345E-3</v>
      </c>
      <c r="N1662" s="52">
        <f t="shared" si="1058"/>
        <v>2.2506534182231697E-5</v>
      </c>
      <c r="O1662" s="52">
        <f t="shared" si="1069"/>
        <v>6383589.5392098334</v>
      </c>
      <c r="P1662" s="52">
        <f t="shared" si="1070"/>
        <v>1.2268399207992789E-7</v>
      </c>
      <c r="Q1662" s="52">
        <f t="shared" si="1059"/>
        <v>0.96790942582600181</v>
      </c>
      <c r="R1662" s="52">
        <f t="shared" si="1060"/>
        <v>0.60557219852291522</v>
      </c>
      <c r="S1662" s="52">
        <f t="shared" si="1061"/>
        <v>1.1423416712645627</v>
      </c>
      <c r="T1662" s="52">
        <f t="shared" si="1062"/>
        <v>1.0081493030791508</v>
      </c>
      <c r="U1662" s="52">
        <f t="shared" si="1063"/>
        <v>1.8065408508646985</v>
      </c>
      <c r="V1662" s="52">
        <f t="shared" si="1050"/>
        <v>5.0546225567071803E-3</v>
      </c>
      <c r="W1662" s="52">
        <f t="shared" si="1064"/>
        <v>4.2582015317955055E-5</v>
      </c>
      <c r="X1662" s="52">
        <f t="shared" si="1065"/>
        <v>1.6740578955036711E-7</v>
      </c>
      <c r="Y1662" s="52">
        <f t="shared" si="1071"/>
        <v>4175059.151135155</v>
      </c>
      <c r="Z1662" s="38" t="str">
        <f t="shared" si="1066"/>
        <v>S</v>
      </c>
      <c r="AA1662" s="38" t="str">
        <f t="shared" si="1067"/>
        <v>S</v>
      </c>
      <c r="AB1662" s="38" t="str">
        <f t="shared" si="1068"/>
        <v>U</v>
      </c>
      <c r="AC1662" s="50">
        <f t="shared" si="1049"/>
        <v>548696.14489368862</v>
      </c>
      <c r="AD1662" s="50">
        <f t="shared" si="1072"/>
        <v>4175202.8236289509</v>
      </c>
      <c r="AE1662" s="51">
        <f t="shared" si="1073"/>
        <v>10</v>
      </c>
      <c r="AF1662" s="51" t="str">
        <f t="shared" si="1074"/>
        <v>S</v>
      </c>
      <c r="AG1662" s="40">
        <f t="shared" si="1075"/>
        <v>-122</v>
      </c>
      <c r="AH1662" s="41">
        <f t="shared" si="1076"/>
        <v>-26</v>
      </c>
      <c r="AI1662" s="42">
        <f t="shared" si="1077"/>
        <v>-50.759</v>
      </c>
      <c r="AJ1662" s="40">
        <f t="shared" si="1078"/>
        <v>37</v>
      </c>
      <c r="AK1662" s="41">
        <f t="shared" si="1079"/>
        <v>43</v>
      </c>
      <c r="AL1662" s="42">
        <f t="shared" si="1080"/>
        <v>22.058</v>
      </c>
      <c r="AM1662" s="43" t="str">
        <f t="shared" si="1081"/>
        <v>-37º -43' -22,058" S</v>
      </c>
      <c r="AN1662" s="43" t="str">
        <f t="shared" si="1082"/>
        <v>122º 26' 50,759" W</v>
      </c>
      <c r="AO1662" s="43" t="str">
        <f t="shared" si="1083"/>
        <v>10 S 548696 4175203</v>
      </c>
    </row>
    <row r="1663" spans="5:41" x14ac:dyDescent="0.25">
      <c r="E1663" s="53">
        <v>37.793855999999998</v>
      </c>
      <c r="F1663" s="53">
        <v>-122.405021</v>
      </c>
      <c r="G1663" s="52">
        <f t="shared" si="1051"/>
        <v>-2.136370637422802</v>
      </c>
      <c r="H1663" s="52">
        <f t="shared" si="1052"/>
        <v>0.65962722422461395</v>
      </c>
      <c r="I1663" s="52">
        <f t="shared" si="1053"/>
        <v>10</v>
      </c>
      <c r="J1663" s="52">
        <f t="shared" si="1054"/>
        <v>-123</v>
      </c>
      <c r="K1663" s="52">
        <f t="shared" si="1055"/>
        <v>1.0384342530223467E-2</v>
      </c>
      <c r="L1663" s="52">
        <f t="shared" si="1056"/>
        <v>8.2057752730244089E-3</v>
      </c>
      <c r="M1663" s="52">
        <f t="shared" si="1057"/>
        <v>8.205959458402013E-3</v>
      </c>
      <c r="N1663" s="52">
        <f t="shared" si="1058"/>
        <v>2.6110893137643032E-5</v>
      </c>
      <c r="O1663" s="52">
        <f t="shared" si="1069"/>
        <v>6383615.2625028044</v>
      </c>
      <c r="P1663" s="52">
        <f t="shared" si="1070"/>
        <v>1.4169451687991854E-7</v>
      </c>
      <c r="Q1663" s="52">
        <f t="shared" si="1059"/>
        <v>0.96852980331382921</v>
      </c>
      <c r="R1663" s="52">
        <f t="shared" si="1060"/>
        <v>0.60479727812001238</v>
      </c>
      <c r="S1663" s="52">
        <f t="shared" si="1061"/>
        <v>1.1438921258815284</v>
      </c>
      <c r="T1663" s="52">
        <f t="shared" si="1062"/>
        <v>1.0091184139411493</v>
      </c>
      <c r="U1663" s="52">
        <f t="shared" si="1063"/>
        <v>1.8077523357304204</v>
      </c>
      <c r="V1663" s="52">
        <f t="shared" si="1050"/>
        <v>5.0546225567071803E-3</v>
      </c>
      <c r="W1663" s="52">
        <f t="shared" si="1064"/>
        <v>4.2582015317955055E-5</v>
      </c>
      <c r="X1663" s="52">
        <f t="shared" si="1065"/>
        <v>1.6740578955036711E-7</v>
      </c>
      <c r="Y1663" s="52">
        <f t="shared" si="1071"/>
        <v>4182943.3032022673</v>
      </c>
      <c r="Z1663" s="38" t="str">
        <f t="shared" si="1066"/>
        <v>S</v>
      </c>
      <c r="AA1663" s="38" t="str">
        <f t="shared" si="1067"/>
        <v>S</v>
      </c>
      <c r="AB1663" s="38" t="str">
        <f t="shared" si="1068"/>
        <v>U</v>
      </c>
      <c r="AC1663" s="50">
        <f t="shared" si="1049"/>
        <v>552383.6905162948</v>
      </c>
      <c r="AD1663" s="50">
        <f t="shared" si="1072"/>
        <v>4183109.9851218364</v>
      </c>
      <c r="AE1663" s="51">
        <f t="shared" si="1073"/>
        <v>10</v>
      </c>
      <c r="AF1663" s="51" t="str">
        <f t="shared" si="1074"/>
        <v>S</v>
      </c>
      <c r="AG1663" s="40">
        <f t="shared" si="1075"/>
        <v>-122</v>
      </c>
      <c r="AH1663" s="41">
        <f t="shared" si="1076"/>
        <v>-24</v>
      </c>
      <c r="AI1663" s="42">
        <f t="shared" si="1077"/>
        <v>-18.076000000000001</v>
      </c>
      <c r="AJ1663" s="40">
        <f t="shared" si="1078"/>
        <v>37</v>
      </c>
      <c r="AK1663" s="41">
        <f t="shared" si="1079"/>
        <v>47</v>
      </c>
      <c r="AL1663" s="42">
        <f t="shared" si="1080"/>
        <v>37.881999999999998</v>
      </c>
      <c r="AM1663" s="43" t="str">
        <f t="shared" si="1081"/>
        <v>-37º -47' -37,882" S</v>
      </c>
      <c r="AN1663" s="43" t="str">
        <f t="shared" si="1082"/>
        <v>122º 24' 18,076" W</v>
      </c>
      <c r="AO1663" s="43" t="str">
        <f t="shared" si="1083"/>
        <v>10 S 552384 4183110</v>
      </c>
    </row>
    <row r="1664" spans="5:41" x14ac:dyDescent="0.25">
      <c r="E1664" s="53">
        <v>37.729111000000003</v>
      </c>
      <c r="F1664" s="53">
        <v>-122.40239</v>
      </c>
      <c r="G1664" s="52">
        <f t="shared" si="1051"/>
        <v>-2.1363247178101821</v>
      </c>
      <c r="H1664" s="52">
        <f t="shared" si="1052"/>
        <v>0.65849721080041035</v>
      </c>
      <c r="I1664" s="52">
        <f t="shared" si="1053"/>
        <v>10</v>
      </c>
      <c r="J1664" s="52">
        <f t="shared" si="1054"/>
        <v>-123</v>
      </c>
      <c r="K1664" s="52">
        <f t="shared" si="1055"/>
        <v>1.0430262142843372E-2</v>
      </c>
      <c r="L1664" s="52">
        <f t="shared" si="1056"/>
        <v>8.2492774729290581E-3</v>
      </c>
      <c r="M1664" s="52">
        <f t="shared" si="1057"/>
        <v>8.2494646032719651E-3</v>
      </c>
      <c r="N1664" s="52">
        <f t="shared" si="1058"/>
        <v>2.6326969329693028E-5</v>
      </c>
      <c r="O1664" s="52">
        <f t="shared" si="1069"/>
        <v>6383591.8251805939</v>
      </c>
      <c r="P1664" s="52">
        <f t="shared" si="1070"/>
        <v>1.4345184036356611E-7</v>
      </c>
      <c r="Q1664" s="52">
        <f t="shared" si="1059"/>
        <v>0.96796481502323506</v>
      </c>
      <c r="R1664" s="52">
        <f t="shared" si="1060"/>
        <v>0.60550355402965073</v>
      </c>
      <c r="S1664" s="52">
        <f t="shared" si="1061"/>
        <v>1.1424796183120278</v>
      </c>
      <c r="T1664" s="52">
        <f t="shared" si="1062"/>
        <v>1.0082356022414336</v>
      </c>
      <c r="U1664" s="52">
        <f t="shared" si="1063"/>
        <v>1.8066488277379351</v>
      </c>
      <c r="V1664" s="52">
        <f t="shared" si="1050"/>
        <v>5.0546225567071803E-3</v>
      </c>
      <c r="W1664" s="52">
        <f t="shared" si="1064"/>
        <v>4.2582015317955055E-5</v>
      </c>
      <c r="X1664" s="52">
        <f t="shared" si="1065"/>
        <v>1.6740578955036711E-7</v>
      </c>
      <c r="Y1664" s="52">
        <f t="shared" si="1071"/>
        <v>4175760.0027064225</v>
      </c>
      <c r="Z1664" s="38" t="str">
        <f t="shared" si="1066"/>
        <v>S</v>
      </c>
      <c r="AA1664" s="38" t="str">
        <f t="shared" si="1067"/>
        <v>S</v>
      </c>
      <c r="AB1664" s="38" t="str">
        <f t="shared" si="1068"/>
        <v>U</v>
      </c>
      <c r="AC1664" s="50">
        <f t="shared" si="1049"/>
        <v>552661.21732167969</v>
      </c>
      <c r="AD1664" s="50">
        <f t="shared" si="1072"/>
        <v>4175928.063356726</v>
      </c>
      <c r="AE1664" s="51">
        <f t="shared" si="1073"/>
        <v>10</v>
      </c>
      <c r="AF1664" s="51" t="str">
        <f t="shared" si="1074"/>
        <v>S</v>
      </c>
      <c r="AG1664" s="40">
        <f t="shared" si="1075"/>
        <v>-122</v>
      </c>
      <c r="AH1664" s="41">
        <f t="shared" si="1076"/>
        <v>-24</v>
      </c>
      <c r="AI1664" s="42">
        <f t="shared" si="1077"/>
        <v>-8.6039999999999992</v>
      </c>
      <c r="AJ1664" s="40">
        <f t="shared" si="1078"/>
        <v>37</v>
      </c>
      <c r="AK1664" s="41">
        <f t="shared" si="1079"/>
        <v>43</v>
      </c>
      <c r="AL1664" s="42">
        <f t="shared" si="1080"/>
        <v>44.8</v>
      </c>
      <c r="AM1664" s="43" t="str">
        <f t="shared" si="1081"/>
        <v>-37º -43' -44,8" S</v>
      </c>
      <c r="AN1664" s="43" t="str">
        <f t="shared" si="1082"/>
        <v>122º 24' 8,604" W</v>
      </c>
      <c r="AO1664" s="43" t="str">
        <f t="shared" si="1083"/>
        <v>10 S 552661 4175928</v>
      </c>
    </row>
    <row r="1665" spans="5:41" x14ac:dyDescent="0.25">
      <c r="E1665" s="53">
        <v>37.762968999999998</v>
      </c>
      <c r="F1665" s="53">
        <v>-122.499549</v>
      </c>
      <c r="G1665" s="52">
        <f t="shared" si="1051"/>
        <v>-2.1380204622581274</v>
      </c>
      <c r="H1665" s="52">
        <f t="shared" si="1052"/>
        <v>0.65908814437855046</v>
      </c>
      <c r="I1665" s="52">
        <f t="shared" si="1053"/>
        <v>10</v>
      </c>
      <c r="J1665" s="52">
        <f t="shared" si="1054"/>
        <v>-123</v>
      </c>
      <c r="K1665" s="52">
        <f t="shared" si="1055"/>
        <v>8.7345176948980807E-3</v>
      </c>
      <c r="L1665" s="52">
        <f t="shared" si="1056"/>
        <v>6.9049936977958705E-3</v>
      </c>
      <c r="M1665" s="52">
        <f t="shared" si="1057"/>
        <v>6.9051034418574327E-3</v>
      </c>
      <c r="N1665" s="52">
        <f t="shared" si="1058"/>
        <v>1.8467914231212745E-5</v>
      </c>
      <c r="O1665" s="52">
        <f t="shared" si="1069"/>
        <v>6383604.0798462657</v>
      </c>
      <c r="P1665" s="52">
        <f t="shared" si="1070"/>
        <v>1.0041477266463374E-7</v>
      </c>
      <c r="Q1665" s="52">
        <f t="shared" si="1059"/>
        <v>0.9682608890724379</v>
      </c>
      <c r="R1665" s="52">
        <f t="shared" si="1060"/>
        <v>0.60513482824440168</v>
      </c>
      <c r="S1665" s="52">
        <f t="shared" si="1061"/>
        <v>1.1432185889147695</v>
      </c>
      <c r="T1665" s="52">
        <f t="shared" si="1062"/>
        <v>1.0086976487471775</v>
      </c>
      <c r="U1665" s="52">
        <f t="shared" si="1063"/>
        <v>1.8072266233567913</v>
      </c>
      <c r="V1665" s="52">
        <f t="shared" si="1050"/>
        <v>5.0546225567071803E-3</v>
      </c>
      <c r="W1665" s="52">
        <f t="shared" si="1064"/>
        <v>4.2582015317955055E-5</v>
      </c>
      <c r="X1665" s="52">
        <f t="shared" si="1065"/>
        <v>1.6740578955036711E-7</v>
      </c>
      <c r="Y1665" s="52">
        <f t="shared" si="1071"/>
        <v>4179516.4557020757</v>
      </c>
      <c r="Z1665" s="38" t="str">
        <f t="shared" si="1066"/>
        <v>S</v>
      </c>
      <c r="AA1665" s="38" t="str">
        <f t="shared" si="1067"/>
        <v>S</v>
      </c>
      <c r="AB1665" s="38" t="str">
        <f t="shared" si="1068"/>
        <v>U</v>
      </c>
      <c r="AC1665" s="50">
        <f t="shared" si="1049"/>
        <v>544079.44797861075</v>
      </c>
      <c r="AD1665" s="50">
        <f t="shared" si="1072"/>
        <v>4179634.3475665464</v>
      </c>
      <c r="AE1665" s="51">
        <f t="shared" si="1073"/>
        <v>10</v>
      </c>
      <c r="AF1665" s="51" t="str">
        <f t="shared" si="1074"/>
        <v>S</v>
      </c>
      <c r="AG1665" s="40">
        <f t="shared" si="1075"/>
        <v>-122</v>
      </c>
      <c r="AH1665" s="41">
        <f t="shared" si="1076"/>
        <v>-29</v>
      </c>
      <c r="AI1665" s="42">
        <f t="shared" si="1077"/>
        <v>-58.375999999999998</v>
      </c>
      <c r="AJ1665" s="40">
        <f t="shared" si="1078"/>
        <v>37</v>
      </c>
      <c r="AK1665" s="41">
        <f t="shared" si="1079"/>
        <v>45</v>
      </c>
      <c r="AL1665" s="42">
        <f t="shared" si="1080"/>
        <v>46.688000000000002</v>
      </c>
      <c r="AM1665" s="43" t="str">
        <f t="shared" si="1081"/>
        <v>-37º -45' -46,688" S</v>
      </c>
      <c r="AN1665" s="43" t="str">
        <f t="shared" si="1082"/>
        <v>122º 29' 58,376" W</v>
      </c>
      <c r="AO1665" s="43" t="str">
        <f t="shared" si="1083"/>
        <v>10 S 544079 4179634</v>
      </c>
    </row>
    <row r="1666" spans="5:41" x14ac:dyDescent="0.25">
      <c r="E1666" s="53">
        <v>37.758836000000002</v>
      </c>
      <c r="F1666" s="53">
        <v>-122.443314</v>
      </c>
      <c r="G1666" s="52">
        <f t="shared" si="1051"/>
        <v>-2.137038976353268</v>
      </c>
      <c r="H1666" s="52">
        <f t="shared" si="1052"/>
        <v>0.65901600992056564</v>
      </c>
      <c r="I1666" s="52">
        <f t="shared" si="1053"/>
        <v>10</v>
      </c>
      <c r="J1666" s="52">
        <f t="shared" si="1054"/>
        <v>-123</v>
      </c>
      <c r="K1666" s="52">
        <f t="shared" si="1055"/>
        <v>9.716003599757439E-3</v>
      </c>
      <c r="L1666" s="52">
        <f t="shared" si="1056"/>
        <v>7.6813044671119645E-3</v>
      </c>
      <c r="M1666" s="52">
        <f t="shared" si="1057"/>
        <v>7.6814555443580736E-3</v>
      </c>
      <c r="N1666" s="52">
        <f t="shared" si="1058"/>
        <v>2.2850775858396233E-5</v>
      </c>
      <c r="O1666" s="52">
        <f t="shared" si="1069"/>
        <v>6383602.583731411</v>
      </c>
      <c r="P1666" s="52">
        <f t="shared" si="1070"/>
        <v>1.2427758530403361E-7</v>
      </c>
      <c r="Q1666" s="52">
        <f t="shared" si="1059"/>
        <v>0.96822482017877065</v>
      </c>
      <c r="R1666" s="52">
        <f t="shared" si="1060"/>
        <v>0.60517991061571352</v>
      </c>
      <c r="S1666" s="52">
        <f t="shared" si="1061"/>
        <v>1.143128420009951</v>
      </c>
      <c r="T1666" s="52">
        <f t="shared" si="1062"/>
        <v>1.0086412926613915</v>
      </c>
      <c r="U1666" s="52">
        <f t="shared" si="1063"/>
        <v>1.8071561775991365</v>
      </c>
      <c r="V1666" s="52">
        <f t="shared" si="1050"/>
        <v>5.0546225567071803E-3</v>
      </c>
      <c r="W1666" s="52">
        <f t="shared" si="1064"/>
        <v>4.2582015317955055E-5</v>
      </c>
      <c r="X1666" s="52">
        <f t="shared" si="1065"/>
        <v>1.6740578955036711E-7</v>
      </c>
      <c r="Y1666" s="52">
        <f t="shared" si="1071"/>
        <v>4179057.909435852</v>
      </c>
      <c r="Z1666" s="38" t="str">
        <f t="shared" si="1066"/>
        <v>S</v>
      </c>
      <c r="AA1666" s="38" t="str">
        <f t="shared" si="1067"/>
        <v>S</v>
      </c>
      <c r="AB1666" s="38" t="str">
        <f t="shared" si="1068"/>
        <v>U</v>
      </c>
      <c r="AC1666" s="50">
        <f t="shared" si="1049"/>
        <v>549035.36149111425</v>
      </c>
      <c r="AD1666" s="50">
        <f t="shared" si="1072"/>
        <v>4179203.7797257905</v>
      </c>
      <c r="AE1666" s="51">
        <f t="shared" si="1073"/>
        <v>10</v>
      </c>
      <c r="AF1666" s="51" t="str">
        <f t="shared" si="1074"/>
        <v>S</v>
      </c>
      <c r="AG1666" s="40">
        <f t="shared" si="1075"/>
        <v>-122</v>
      </c>
      <c r="AH1666" s="41">
        <f t="shared" si="1076"/>
        <v>-26</v>
      </c>
      <c r="AI1666" s="42">
        <f t="shared" si="1077"/>
        <v>-35.93</v>
      </c>
      <c r="AJ1666" s="40">
        <f t="shared" si="1078"/>
        <v>37</v>
      </c>
      <c r="AK1666" s="41">
        <f t="shared" si="1079"/>
        <v>45</v>
      </c>
      <c r="AL1666" s="42">
        <f t="shared" si="1080"/>
        <v>31.81</v>
      </c>
      <c r="AM1666" s="43" t="str">
        <f t="shared" si="1081"/>
        <v>-37º -45' -31,81" S</v>
      </c>
      <c r="AN1666" s="43" t="str">
        <f t="shared" si="1082"/>
        <v>122º 26' 35,93" W</v>
      </c>
      <c r="AO1666" s="43" t="str">
        <f t="shared" si="1083"/>
        <v>10 S 549035 4179204</v>
      </c>
    </row>
    <row r="1667" spans="5:41" x14ac:dyDescent="0.25">
      <c r="E1667" s="53">
        <v>37.751930000000002</v>
      </c>
      <c r="F1667" s="53">
        <v>-122.432745</v>
      </c>
      <c r="G1667" s="52">
        <f t="shared" si="1051"/>
        <v>-2.136854512504625</v>
      </c>
      <c r="H1667" s="52">
        <f t="shared" si="1052"/>
        <v>0.65889547748242294</v>
      </c>
      <c r="I1667" s="52">
        <f t="shared" si="1053"/>
        <v>10</v>
      </c>
      <c r="J1667" s="52">
        <f t="shared" si="1054"/>
        <v>-123</v>
      </c>
      <c r="K1667" s="52">
        <f t="shared" si="1055"/>
        <v>9.9004674484004518E-3</v>
      </c>
      <c r="L1667" s="52">
        <f t="shared" si="1056"/>
        <v>7.8278643286024633E-3</v>
      </c>
      <c r="M1667" s="52">
        <f t="shared" si="1057"/>
        <v>7.828024219810048E-3</v>
      </c>
      <c r="N1667" s="52">
        <f t="shared" si="1058"/>
        <v>2.3725224183923643E-5</v>
      </c>
      <c r="O1667" s="52">
        <f t="shared" si="1069"/>
        <v>6383600.0839382168</v>
      </c>
      <c r="P1667" s="52">
        <f t="shared" si="1070"/>
        <v>1.2908957252864915E-7</v>
      </c>
      <c r="Q1667" s="52">
        <f t="shared" si="1059"/>
        <v>0.96816450620908434</v>
      </c>
      <c r="R1667" s="52">
        <f t="shared" si="1060"/>
        <v>0.60525519562838492</v>
      </c>
      <c r="S1667" s="52">
        <f t="shared" si="1061"/>
        <v>1.1429777305869651</v>
      </c>
      <c r="T1667" s="52">
        <f t="shared" si="1062"/>
        <v>1.00854709684732</v>
      </c>
      <c r="U1667" s="52">
        <f t="shared" si="1063"/>
        <v>1.807038414172367</v>
      </c>
      <c r="V1667" s="52">
        <f t="shared" si="1050"/>
        <v>5.0546225567071803E-3</v>
      </c>
      <c r="W1667" s="52">
        <f t="shared" si="1064"/>
        <v>4.2582015317955055E-5</v>
      </c>
      <c r="X1667" s="52">
        <f t="shared" si="1065"/>
        <v>1.6740578955036711E-7</v>
      </c>
      <c r="Y1667" s="52">
        <f t="shared" si="1071"/>
        <v>4178291.706304675</v>
      </c>
      <c r="Z1667" s="38" t="str">
        <f t="shared" si="1066"/>
        <v>S</v>
      </c>
      <c r="AA1667" s="38" t="str">
        <f t="shared" si="1067"/>
        <v>S</v>
      </c>
      <c r="AB1667" s="38" t="str">
        <f t="shared" si="1068"/>
        <v>U</v>
      </c>
      <c r="AC1667" s="50">
        <f t="shared" si="1049"/>
        <v>549970.97821689374</v>
      </c>
      <c r="AD1667" s="50">
        <f t="shared" si="1072"/>
        <v>4178443.1586673181</v>
      </c>
      <c r="AE1667" s="51">
        <f t="shared" si="1073"/>
        <v>10</v>
      </c>
      <c r="AF1667" s="51" t="str">
        <f t="shared" si="1074"/>
        <v>S</v>
      </c>
      <c r="AG1667" s="40">
        <f t="shared" si="1075"/>
        <v>-122</v>
      </c>
      <c r="AH1667" s="41">
        <f t="shared" si="1076"/>
        <v>-25</v>
      </c>
      <c r="AI1667" s="42">
        <f t="shared" si="1077"/>
        <v>-57.881999999999998</v>
      </c>
      <c r="AJ1667" s="40">
        <f t="shared" si="1078"/>
        <v>37</v>
      </c>
      <c r="AK1667" s="41">
        <f t="shared" si="1079"/>
        <v>45</v>
      </c>
      <c r="AL1667" s="42">
        <f t="shared" si="1080"/>
        <v>6.9480000000000004</v>
      </c>
      <c r="AM1667" s="43" t="str">
        <f t="shared" si="1081"/>
        <v>-37º -45' -6,948" S</v>
      </c>
      <c r="AN1667" s="43" t="str">
        <f t="shared" si="1082"/>
        <v>122º 25' 57,882" W</v>
      </c>
      <c r="AO1667" s="43" t="str">
        <f t="shared" si="1083"/>
        <v>10 S 549971 4178443</v>
      </c>
    </row>
    <row r="1668" spans="5:41" x14ac:dyDescent="0.25">
      <c r="E1668" s="53">
        <v>37.743949999999998</v>
      </c>
      <c r="F1668" s="53">
        <v>-122.44514700000001</v>
      </c>
      <c r="G1668" s="52">
        <f t="shared" si="1051"/>
        <v>-2.1370709682384574</v>
      </c>
      <c r="H1668" s="52">
        <f t="shared" si="1052"/>
        <v>0.65875620020811365</v>
      </c>
      <c r="I1668" s="52">
        <f t="shared" si="1053"/>
        <v>10</v>
      </c>
      <c r="J1668" s="52">
        <f t="shared" si="1054"/>
        <v>-123</v>
      </c>
      <c r="K1668" s="52">
        <f t="shared" si="1055"/>
        <v>9.6840117145680082E-3</v>
      </c>
      <c r="L1668" s="52">
        <f t="shared" si="1056"/>
        <v>7.6575533908771996E-3</v>
      </c>
      <c r="M1668" s="52">
        <f t="shared" si="1057"/>
        <v>7.6577030709983193E-3</v>
      </c>
      <c r="N1668" s="52">
        <f t="shared" si="1058"/>
        <v>2.2697489398759707E-5</v>
      </c>
      <c r="O1668" s="52">
        <f t="shared" si="1069"/>
        <v>6383597.1955825202</v>
      </c>
      <c r="P1668" s="52">
        <f t="shared" si="1070"/>
        <v>1.2355989993516882E-7</v>
      </c>
      <c r="Q1668" s="52">
        <f t="shared" si="1059"/>
        <v>0.96809474232830683</v>
      </c>
      <c r="R1668" s="52">
        <f t="shared" si="1060"/>
        <v>0.60534211862320508</v>
      </c>
      <c r="S1668" s="52">
        <f t="shared" si="1061"/>
        <v>1.1428035713722671</v>
      </c>
      <c r="T1668" s="52">
        <f t="shared" si="1062"/>
        <v>1.0084382081850016</v>
      </c>
      <c r="U1668" s="52">
        <f t="shared" si="1063"/>
        <v>1.806902254384922</v>
      </c>
      <c r="V1668" s="52">
        <f t="shared" si="1050"/>
        <v>5.0546225567071803E-3</v>
      </c>
      <c r="W1668" s="52">
        <f t="shared" si="1064"/>
        <v>4.2582015317955055E-5</v>
      </c>
      <c r="X1668" s="52">
        <f t="shared" si="1065"/>
        <v>1.6740578955036711E-7</v>
      </c>
      <c r="Y1668" s="52">
        <f t="shared" si="1071"/>
        <v>4177406.3467266951</v>
      </c>
      <c r="Z1668" s="38" t="str">
        <f t="shared" si="1066"/>
        <v>S</v>
      </c>
      <c r="AA1668" s="38" t="str">
        <f t="shared" si="1067"/>
        <v>S</v>
      </c>
      <c r="AB1668" s="38" t="str">
        <f t="shared" si="1068"/>
        <v>U</v>
      </c>
      <c r="AC1668" s="50">
        <f t="shared" ref="AC1668:AC1705" si="1084">M1668*O1668*(1+P1668/3)+500000</f>
        <v>548883.69386198325</v>
      </c>
      <c r="AD1668" s="50">
        <f t="shared" si="1072"/>
        <v>4177551.2383742705</v>
      </c>
      <c r="AE1668" s="51">
        <f t="shared" si="1073"/>
        <v>10</v>
      </c>
      <c r="AF1668" s="51" t="str">
        <f t="shared" si="1074"/>
        <v>S</v>
      </c>
      <c r="AG1668" s="40">
        <f t="shared" si="1075"/>
        <v>-122</v>
      </c>
      <c r="AH1668" s="41">
        <f t="shared" si="1076"/>
        <v>-26</v>
      </c>
      <c r="AI1668" s="42">
        <f t="shared" si="1077"/>
        <v>-42.529000000000003</v>
      </c>
      <c r="AJ1668" s="40">
        <f t="shared" si="1078"/>
        <v>37</v>
      </c>
      <c r="AK1668" s="41">
        <f t="shared" si="1079"/>
        <v>44</v>
      </c>
      <c r="AL1668" s="42">
        <f t="shared" si="1080"/>
        <v>38.22</v>
      </c>
      <c r="AM1668" s="43" t="str">
        <f t="shared" si="1081"/>
        <v>-37º -44' -38,22" S</v>
      </c>
      <c r="AN1668" s="43" t="str">
        <f t="shared" si="1082"/>
        <v>122º 26' 42,529" W</v>
      </c>
      <c r="AO1668" s="43" t="str">
        <f t="shared" si="1083"/>
        <v>10 S 548884 4177551</v>
      </c>
    </row>
    <row r="1669" spans="5:41" x14ac:dyDescent="0.25">
      <c r="E1669" s="53">
        <v>37.760696000000003</v>
      </c>
      <c r="F1669" s="53">
        <v>-122.43930400000001</v>
      </c>
      <c r="G1669" s="52">
        <f t="shared" si="1051"/>
        <v>-2.136968988650263</v>
      </c>
      <c r="H1669" s="52">
        <f t="shared" si="1052"/>
        <v>0.65904847304465275</v>
      </c>
      <c r="I1669" s="52">
        <f t="shared" si="1053"/>
        <v>10</v>
      </c>
      <c r="J1669" s="52">
        <f t="shared" si="1054"/>
        <v>-123</v>
      </c>
      <c r="K1669" s="52">
        <f t="shared" si="1055"/>
        <v>9.7859913027624756E-3</v>
      </c>
      <c r="L1669" s="52">
        <f t="shared" si="1056"/>
        <v>7.7364392438824111E-3</v>
      </c>
      <c r="M1669" s="52">
        <f t="shared" si="1057"/>
        <v>7.7365935978153007E-3</v>
      </c>
      <c r="N1669" s="52">
        <f t="shared" si="1058"/>
        <v>2.3181561388030403E-5</v>
      </c>
      <c r="O1669" s="52">
        <f t="shared" si="1069"/>
        <v>6383603.2570303669</v>
      </c>
      <c r="P1669" s="52">
        <f t="shared" si="1070"/>
        <v>1.2606179631127077E-7</v>
      </c>
      <c r="Q1669" s="52">
        <f t="shared" si="1059"/>
        <v>0.96824105498389046</v>
      </c>
      <c r="R1669" s="52">
        <f t="shared" si="1060"/>
        <v>0.60515962440641868</v>
      </c>
      <c r="S1669" s="52">
        <f t="shared" si="1061"/>
        <v>1.143169000536598</v>
      </c>
      <c r="T1669" s="52">
        <f t="shared" si="1062"/>
        <v>1.0086666565040532</v>
      </c>
      <c r="U1669" s="52">
        <f t="shared" si="1063"/>
        <v>1.8071878836694051</v>
      </c>
      <c r="V1669" s="52">
        <f t="shared" si="1050"/>
        <v>5.0546225567071803E-3</v>
      </c>
      <c r="W1669" s="52">
        <f t="shared" si="1064"/>
        <v>4.2582015317955055E-5</v>
      </c>
      <c r="X1669" s="52">
        <f t="shared" si="1065"/>
        <v>1.6740578955036711E-7</v>
      </c>
      <c r="Y1669" s="52">
        <f t="shared" si="1071"/>
        <v>4179264.2718578889</v>
      </c>
      <c r="Z1669" s="38" t="str">
        <f t="shared" si="1066"/>
        <v>S</v>
      </c>
      <c r="AA1669" s="38" t="str">
        <f t="shared" si="1067"/>
        <v>S</v>
      </c>
      <c r="AB1669" s="38" t="str">
        <f t="shared" si="1068"/>
        <v>U</v>
      </c>
      <c r="AC1669" s="50">
        <f t="shared" si="1084"/>
        <v>549387.34616461978</v>
      </c>
      <c r="AD1669" s="50">
        <f t="shared" si="1072"/>
        <v>4179412.2537673232</v>
      </c>
      <c r="AE1669" s="51">
        <f t="shared" si="1073"/>
        <v>10</v>
      </c>
      <c r="AF1669" s="51" t="str">
        <f t="shared" si="1074"/>
        <v>S</v>
      </c>
      <c r="AG1669" s="40">
        <f t="shared" si="1075"/>
        <v>-122</v>
      </c>
      <c r="AH1669" s="41">
        <f t="shared" si="1076"/>
        <v>-26</v>
      </c>
      <c r="AI1669" s="42">
        <f t="shared" si="1077"/>
        <v>-21.494</v>
      </c>
      <c r="AJ1669" s="40">
        <f t="shared" si="1078"/>
        <v>37</v>
      </c>
      <c r="AK1669" s="41">
        <f t="shared" si="1079"/>
        <v>45</v>
      </c>
      <c r="AL1669" s="42">
        <f t="shared" si="1080"/>
        <v>38.506</v>
      </c>
      <c r="AM1669" s="43" t="str">
        <f t="shared" si="1081"/>
        <v>-37º -45' -38,506" S</v>
      </c>
      <c r="AN1669" s="43" t="str">
        <f t="shared" si="1082"/>
        <v>122º 26' 21,494" W</v>
      </c>
      <c r="AO1669" s="43" t="str">
        <f t="shared" si="1083"/>
        <v>10 S 549387 4179412</v>
      </c>
    </row>
    <row r="1670" spans="5:41" x14ac:dyDescent="0.25">
      <c r="E1670" s="53">
        <v>37.756681999999998</v>
      </c>
      <c r="F1670" s="53">
        <v>-122.43782</v>
      </c>
      <c r="G1670" s="52">
        <f t="shared" si="1051"/>
        <v>-2.1369430879641635</v>
      </c>
      <c r="H1670" s="52">
        <f t="shared" si="1052"/>
        <v>0.65897841552847758</v>
      </c>
      <c r="I1670" s="52">
        <f t="shared" si="1053"/>
        <v>10</v>
      </c>
      <c r="J1670" s="52">
        <f t="shared" si="1054"/>
        <v>-123</v>
      </c>
      <c r="K1670" s="52">
        <f t="shared" si="1055"/>
        <v>9.8118919888618983E-3</v>
      </c>
      <c r="L1670" s="52">
        <f t="shared" si="1056"/>
        <v>7.757335614609783E-3</v>
      </c>
      <c r="M1670" s="52">
        <f t="shared" si="1057"/>
        <v>7.7574912226989739E-3</v>
      </c>
      <c r="N1670" s="52">
        <f t="shared" si="1058"/>
        <v>2.3303592935675077E-5</v>
      </c>
      <c r="O1670" s="52">
        <f t="shared" si="1069"/>
        <v>6383601.8040221548</v>
      </c>
      <c r="P1670" s="52">
        <f t="shared" si="1070"/>
        <v>1.2675749259057065E-7</v>
      </c>
      <c r="Q1670" s="52">
        <f t="shared" si="1059"/>
        <v>0.96820601412687723</v>
      </c>
      <c r="R1670" s="52">
        <f t="shared" si="1060"/>
        <v>0.60520339825384295</v>
      </c>
      <c r="S1670" s="52">
        <f t="shared" si="1061"/>
        <v>1.1430814225919161</v>
      </c>
      <c r="T1670" s="52">
        <f t="shared" si="1062"/>
        <v>1.0086119165073979</v>
      </c>
      <c r="U1670" s="52">
        <f t="shared" si="1063"/>
        <v>1.8071194539466557</v>
      </c>
      <c r="V1670" s="52">
        <f t="shared" ref="V1670:V1733" si="1085">(3/4)*$C$18</f>
        <v>5.0546225567071803E-3</v>
      </c>
      <c r="W1670" s="52">
        <f t="shared" si="1064"/>
        <v>4.2582015317955055E-5</v>
      </c>
      <c r="X1670" s="52">
        <f t="shared" si="1065"/>
        <v>1.6740578955036711E-7</v>
      </c>
      <c r="Y1670" s="52">
        <f t="shared" si="1071"/>
        <v>4178818.9285190217</v>
      </c>
      <c r="Z1670" s="38" t="str">
        <f t="shared" si="1066"/>
        <v>S</v>
      </c>
      <c r="AA1670" s="38" t="str">
        <f t="shared" si="1067"/>
        <v>S</v>
      </c>
      <c r="AB1670" s="38" t="str">
        <f t="shared" si="1068"/>
        <v>U</v>
      </c>
      <c r="AC1670" s="50">
        <f t="shared" si="1084"/>
        <v>549520.73705628188</v>
      </c>
      <c r="AD1670" s="50">
        <f t="shared" si="1072"/>
        <v>4178967.6893957825</v>
      </c>
      <c r="AE1670" s="51">
        <f t="shared" si="1073"/>
        <v>10</v>
      </c>
      <c r="AF1670" s="51" t="str">
        <f t="shared" si="1074"/>
        <v>S</v>
      </c>
      <c r="AG1670" s="40">
        <f t="shared" si="1075"/>
        <v>-122</v>
      </c>
      <c r="AH1670" s="41">
        <f t="shared" si="1076"/>
        <v>-26</v>
      </c>
      <c r="AI1670" s="42">
        <f t="shared" si="1077"/>
        <v>-16.152000000000001</v>
      </c>
      <c r="AJ1670" s="40">
        <f t="shared" si="1078"/>
        <v>37</v>
      </c>
      <c r="AK1670" s="41">
        <f t="shared" si="1079"/>
        <v>45</v>
      </c>
      <c r="AL1670" s="42">
        <f t="shared" si="1080"/>
        <v>24.055</v>
      </c>
      <c r="AM1670" s="43" t="str">
        <f t="shared" si="1081"/>
        <v>-37º -45' -24,055" S</v>
      </c>
      <c r="AN1670" s="43" t="str">
        <f t="shared" si="1082"/>
        <v>122º 26' 16,152" W</v>
      </c>
      <c r="AO1670" s="43" t="str">
        <f t="shared" si="1083"/>
        <v>10 S 549521 4178968</v>
      </c>
    </row>
    <row r="1671" spans="5:41" x14ac:dyDescent="0.25">
      <c r="E1671" s="53">
        <v>37.752457</v>
      </c>
      <c r="F1671" s="53">
        <v>-122.42179899999999</v>
      </c>
      <c r="G1671" s="52">
        <f t="shared" si="1051"/>
        <v>-2.1366634687647013</v>
      </c>
      <c r="H1671" s="52">
        <f t="shared" si="1052"/>
        <v>0.65890467536758091</v>
      </c>
      <c r="I1671" s="52">
        <f t="shared" si="1053"/>
        <v>10</v>
      </c>
      <c r="J1671" s="52">
        <f t="shared" si="1054"/>
        <v>-123</v>
      </c>
      <c r="K1671" s="52">
        <f t="shared" si="1055"/>
        <v>1.0091511188324187E-2</v>
      </c>
      <c r="L1671" s="52">
        <f t="shared" si="1056"/>
        <v>7.9788523070894873E-3</v>
      </c>
      <c r="M1671" s="52">
        <f t="shared" si="1057"/>
        <v>7.9790216303461271E-3</v>
      </c>
      <c r="N1671" s="52">
        <f t="shared" si="1058"/>
        <v>2.46498216908142E-5</v>
      </c>
      <c r="O1671" s="52">
        <f t="shared" si="1069"/>
        <v>6383600.2746929778</v>
      </c>
      <c r="P1671" s="52">
        <f t="shared" si="1070"/>
        <v>1.3411579852230592E-7</v>
      </c>
      <c r="Q1671" s="52">
        <f t="shared" si="1059"/>
        <v>0.96816911077846191</v>
      </c>
      <c r="R1671" s="52">
        <f t="shared" si="1060"/>
        <v>0.60524945257868124</v>
      </c>
      <c r="S1671" s="52">
        <f t="shared" si="1061"/>
        <v>1.1429892307568119</v>
      </c>
      <c r="T1671" s="52">
        <f t="shared" si="1062"/>
        <v>1.0085542862122792</v>
      </c>
      <c r="U1671" s="52">
        <f t="shared" si="1063"/>
        <v>1.8070474030776102</v>
      </c>
      <c r="V1671" s="52">
        <f t="shared" si="1085"/>
        <v>5.0546225567071803E-3</v>
      </c>
      <c r="W1671" s="52">
        <f t="shared" si="1064"/>
        <v>4.2582015317955055E-5</v>
      </c>
      <c r="X1671" s="52">
        <f t="shared" si="1065"/>
        <v>1.6740578955036711E-7</v>
      </c>
      <c r="Y1671" s="52">
        <f t="shared" si="1071"/>
        <v>4178350.1755822655</v>
      </c>
      <c r="Z1671" s="38" t="str">
        <f t="shared" si="1066"/>
        <v>S</v>
      </c>
      <c r="AA1671" s="38" t="str">
        <f t="shared" si="1067"/>
        <v>S</v>
      </c>
      <c r="AB1671" s="38" t="str">
        <f t="shared" si="1068"/>
        <v>U</v>
      </c>
      <c r="AC1671" s="50">
        <f t="shared" si="1084"/>
        <v>550934.88694831636</v>
      </c>
      <c r="AD1671" s="50">
        <f t="shared" si="1072"/>
        <v>4178507.5302118859</v>
      </c>
      <c r="AE1671" s="51">
        <f t="shared" si="1073"/>
        <v>10</v>
      </c>
      <c r="AF1671" s="51" t="str">
        <f t="shared" si="1074"/>
        <v>S</v>
      </c>
      <c r="AG1671" s="40">
        <f t="shared" si="1075"/>
        <v>-122</v>
      </c>
      <c r="AH1671" s="41">
        <f t="shared" si="1076"/>
        <v>-25</v>
      </c>
      <c r="AI1671" s="42">
        <f t="shared" si="1077"/>
        <v>-18.475999999999999</v>
      </c>
      <c r="AJ1671" s="40">
        <f t="shared" si="1078"/>
        <v>37</v>
      </c>
      <c r="AK1671" s="41">
        <f t="shared" si="1079"/>
        <v>45</v>
      </c>
      <c r="AL1671" s="42">
        <f t="shared" si="1080"/>
        <v>8.8450000000000006</v>
      </c>
      <c r="AM1671" s="43" t="str">
        <f t="shared" si="1081"/>
        <v>-37º -45' -8,845" S</v>
      </c>
      <c r="AN1671" s="43" t="str">
        <f t="shared" si="1082"/>
        <v>122º 25' 18,476" W</v>
      </c>
      <c r="AO1671" s="43" t="str">
        <f t="shared" si="1083"/>
        <v>10 S 550935 4178508</v>
      </c>
    </row>
    <row r="1672" spans="5:41" x14ac:dyDescent="0.25">
      <c r="E1672" s="53">
        <v>37.745458999999997</v>
      </c>
      <c r="F1672" s="53">
        <v>-122.44015</v>
      </c>
      <c r="G1672" s="52">
        <f t="shared" si="1051"/>
        <v>-2.136983754135735</v>
      </c>
      <c r="H1672" s="52">
        <f t="shared" si="1052"/>
        <v>0.65878253722652624</v>
      </c>
      <c r="I1672" s="52">
        <f t="shared" si="1053"/>
        <v>10</v>
      </c>
      <c r="J1672" s="52">
        <f t="shared" si="1054"/>
        <v>-123</v>
      </c>
      <c r="K1672" s="52">
        <f t="shared" si="1055"/>
        <v>9.7712258172903965E-3</v>
      </c>
      <c r="L1672" s="52">
        <f t="shared" si="1056"/>
        <v>7.7263575175314254E-3</v>
      </c>
      <c r="M1672" s="52">
        <f t="shared" si="1057"/>
        <v>7.7265112687979285E-3</v>
      </c>
      <c r="N1672" s="52">
        <f t="shared" si="1058"/>
        <v>2.3108481016276272E-5</v>
      </c>
      <c r="O1672" s="52">
        <f t="shared" si="1069"/>
        <v>6383597.7417478068</v>
      </c>
      <c r="P1672" s="52">
        <f t="shared" si="1070"/>
        <v>1.2578523876735894E-7</v>
      </c>
      <c r="Q1672" s="52">
        <f t="shared" si="1059"/>
        <v>0.96810794028017844</v>
      </c>
      <c r="R1672" s="52">
        <f t="shared" si="1060"/>
        <v>0.60532568744583126</v>
      </c>
      <c r="S1672" s="52">
        <f t="shared" si="1061"/>
        <v>1.1428365073666154</v>
      </c>
      <c r="T1672" s="52">
        <f t="shared" si="1062"/>
        <v>1.0084588023864194</v>
      </c>
      <c r="U1672" s="52">
        <f t="shared" si="1063"/>
        <v>1.8069280086480308</v>
      </c>
      <c r="V1672" s="52">
        <f t="shared" si="1085"/>
        <v>5.0546225567071803E-3</v>
      </c>
      <c r="W1672" s="52">
        <f t="shared" si="1064"/>
        <v>4.2582015317955055E-5</v>
      </c>
      <c r="X1672" s="52">
        <f t="shared" si="1065"/>
        <v>1.6740578955036711E-7</v>
      </c>
      <c r="Y1672" s="52">
        <f t="shared" si="1071"/>
        <v>4177573.7661336991</v>
      </c>
      <c r="Z1672" s="38" t="str">
        <f t="shared" si="1066"/>
        <v>S</v>
      </c>
      <c r="AA1672" s="38" t="str">
        <f t="shared" si="1067"/>
        <v>S</v>
      </c>
      <c r="AB1672" s="38" t="str">
        <f t="shared" si="1068"/>
        <v>U</v>
      </c>
      <c r="AC1672" s="50">
        <f t="shared" si="1084"/>
        <v>549322.94195512007</v>
      </c>
      <c r="AD1672" s="50">
        <f t="shared" si="1072"/>
        <v>4177721.2813994852</v>
      </c>
      <c r="AE1672" s="51">
        <f t="shared" si="1073"/>
        <v>10</v>
      </c>
      <c r="AF1672" s="51" t="str">
        <f t="shared" si="1074"/>
        <v>S</v>
      </c>
      <c r="AG1672" s="40">
        <f t="shared" si="1075"/>
        <v>-122</v>
      </c>
      <c r="AH1672" s="41">
        <f t="shared" si="1076"/>
        <v>-26</v>
      </c>
      <c r="AI1672" s="42">
        <f t="shared" si="1077"/>
        <v>-24.54</v>
      </c>
      <c r="AJ1672" s="40">
        <f t="shared" si="1078"/>
        <v>37</v>
      </c>
      <c r="AK1672" s="41">
        <f t="shared" si="1079"/>
        <v>44</v>
      </c>
      <c r="AL1672" s="42">
        <f t="shared" si="1080"/>
        <v>43.652000000000001</v>
      </c>
      <c r="AM1672" s="43" t="str">
        <f t="shared" si="1081"/>
        <v>-37º -44' -43,652" S</v>
      </c>
      <c r="AN1672" s="43" t="str">
        <f t="shared" si="1082"/>
        <v>122º 26' 24,54" W</v>
      </c>
      <c r="AO1672" s="43" t="str">
        <f t="shared" si="1083"/>
        <v>10 S 549323 4177721</v>
      </c>
    </row>
    <row r="1673" spans="5:41" x14ac:dyDescent="0.25">
      <c r="E1673" s="53">
        <v>37.756627000000002</v>
      </c>
      <c r="F1673" s="53">
        <v>-122.421341</v>
      </c>
      <c r="G1673" s="52">
        <f t="shared" si="1051"/>
        <v>-2.1366554751567275</v>
      </c>
      <c r="H1673" s="52">
        <f t="shared" si="1052"/>
        <v>0.65897745559738907</v>
      </c>
      <c r="I1673" s="52">
        <f t="shared" si="1053"/>
        <v>10</v>
      </c>
      <c r="J1673" s="52">
        <f t="shared" si="1054"/>
        <v>-123</v>
      </c>
      <c r="K1673" s="52">
        <f t="shared" si="1055"/>
        <v>1.0099504796297953E-2</v>
      </c>
      <c r="L1673" s="52">
        <f t="shared" si="1056"/>
        <v>7.9847221923992386E-3</v>
      </c>
      <c r="M1673" s="52">
        <f t="shared" si="1057"/>
        <v>7.9848918896438612E-3</v>
      </c>
      <c r="N1673" s="52">
        <f t="shared" si="1058"/>
        <v>2.4689817635592526E-5</v>
      </c>
      <c r="O1673" s="52">
        <f t="shared" si="1069"/>
        <v>6383601.7841133466</v>
      </c>
      <c r="P1673" s="52">
        <f t="shared" si="1070"/>
        <v>1.342980728408684E-7</v>
      </c>
      <c r="Q1673" s="52">
        <f t="shared" si="1059"/>
        <v>0.96820553386354269</v>
      </c>
      <c r="R1673" s="52">
        <f t="shared" si="1060"/>
        <v>0.60520399791293666</v>
      </c>
      <c r="S1673" s="52">
        <f t="shared" si="1061"/>
        <v>1.1430802225291603</v>
      </c>
      <c r="T1673" s="52">
        <f t="shared" si="1062"/>
        <v>1.0086111663751045</v>
      </c>
      <c r="U1673" s="52">
        <f t="shared" si="1063"/>
        <v>1.8071185161649357</v>
      </c>
      <c r="V1673" s="52">
        <f t="shared" si="1085"/>
        <v>5.0546225567071803E-3</v>
      </c>
      <c r="W1673" s="52">
        <f t="shared" si="1064"/>
        <v>4.2582015317955055E-5</v>
      </c>
      <c r="X1673" s="52">
        <f t="shared" si="1065"/>
        <v>1.6740578955036711E-7</v>
      </c>
      <c r="Y1673" s="52">
        <f t="shared" si="1071"/>
        <v>4178812.8264076216</v>
      </c>
      <c r="Z1673" s="38" t="str">
        <f t="shared" si="1066"/>
        <v>S</v>
      </c>
      <c r="AA1673" s="38" t="str">
        <f t="shared" si="1067"/>
        <v>S</v>
      </c>
      <c r="AB1673" s="38" t="str">
        <f t="shared" si="1068"/>
        <v>U</v>
      </c>
      <c r="AC1673" s="50">
        <f t="shared" si="1084"/>
        <v>550972.37239451311</v>
      </c>
      <c r="AD1673" s="50">
        <f t="shared" si="1072"/>
        <v>4178970.4363926961</v>
      </c>
      <c r="AE1673" s="51">
        <f t="shared" si="1073"/>
        <v>10</v>
      </c>
      <c r="AF1673" s="51" t="str">
        <f t="shared" si="1074"/>
        <v>S</v>
      </c>
      <c r="AG1673" s="40">
        <f t="shared" si="1075"/>
        <v>-122</v>
      </c>
      <c r="AH1673" s="41">
        <f t="shared" si="1076"/>
        <v>-25</v>
      </c>
      <c r="AI1673" s="42">
        <f t="shared" si="1077"/>
        <v>-16.827999999999999</v>
      </c>
      <c r="AJ1673" s="40">
        <f t="shared" si="1078"/>
        <v>37</v>
      </c>
      <c r="AK1673" s="41">
        <f t="shared" si="1079"/>
        <v>45</v>
      </c>
      <c r="AL1673" s="42">
        <f t="shared" si="1080"/>
        <v>23.856999999999999</v>
      </c>
      <c r="AM1673" s="43" t="str">
        <f t="shared" si="1081"/>
        <v>-37º -45' -23,857" S</v>
      </c>
      <c r="AN1673" s="43" t="str">
        <f t="shared" si="1082"/>
        <v>122º 25' 16,828" W</v>
      </c>
      <c r="AO1673" s="43" t="str">
        <f t="shared" si="1083"/>
        <v>10 S 550972 4178970</v>
      </c>
    </row>
    <row r="1674" spans="5:41" x14ac:dyDescent="0.25">
      <c r="E1674" s="53">
        <v>37.755231999999999</v>
      </c>
      <c r="F1674" s="53">
        <v>-122.439837</v>
      </c>
      <c r="G1674" s="52">
        <f t="shared" si="1051"/>
        <v>-2.136978291255176</v>
      </c>
      <c r="H1674" s="52">
        <f t="shared" si="1052"/>
        <v>0.65895310825432374</v>
      </c>
      <c r="I1674" s="52">
        <f t="shared" si="1053"/>
        <v>10</v>
      </c>
      <c r="J1674" s="52">
        <f t="shared" si="1054"/>
        <v>-123</v>
      </c>
      <c r="K1674" s="52">
        <f t="shared" si="1055"/>
        <v>9.7766886978494227E-3</v>
      </c>
      <c r="L1674" s="52">
        <f t="shared" si="1056"/>
        <v>7.7296560815881717E-3</v>
      </c>
      <c r="M1674" s="52">
        <f t="shared" si="1057"/>
        <v>7.7298100298635423E-3</v>
      </c>
      <c r="N1674" s="52">
        <f t="shared" si="1058"/>
        <v>2.3136368547227448E-5</v>
      </c>
      <c r="O1674" s="52">
        <f t="shared" si="1069"/>
        <v>6383601.279156928</v>
      </c>
      <c r="P1674" s="52">
        <f t="shared" si="1070"/>
        <v>1.2585941797385259E-7</v>
      </c>
      <c r="Q1674" s="52">
        <f t="shared" si="1059"/>
        <v>0.96819335144581964</v>
      </c>
      <c r="R1674" s="52">
        <f t="shared" si="1060"/>
        <v>0.60521920625458214</v>
      </c>
      <c r="S1674" s="52">
        <f t="shared" si="1061"/>
        <v>1.1430497839772336</v>
      </c>
      <c r="T1674" s="52">
        <f t="shared" si="1062"/>
        <v>1.0085921395465707</v>
      </c>
      <c r="U1674" s="52">
        <f t="shared" si="1063"/>
        <v>1.8070947292118005</v>
      </c>
      <c r="V1674" s="52">
        <f t="shared" si="1085"/>
        <v>5.0546225567071803E-3</v>
      </c>
      <c r="W1674" s="52">
        <f t="shared" si="1064"/>
        <v>4.2582015317955055E-5</v>
      </c>
      <c r="X1674" s="52">
        <f t="shared" si="1065"/>
        <v>1.6740578955036711E-7</v>
      </c>
      <c r="Y1674" s="52">
        <f t="shared" si="1071"/>
        <v>4178658.0546921059</v>
      </c>
      <c r="Z1674" s="38" t="str">
        <f t="shared" si="1066"/>
        <v>S</v>
      </c>
      <c r="AA1674" s="38" t="str">
        <f t="shared" si="1067"/>
        <v>S</v>
      </c>
      <c r="AB1674" s="38" t="str">
        <f t="shared" si="1068"/>
        <v>U</v>
      </c>
      <c r="AC1674" s="50">
        <f t="shared" si="1084"/>
        <v>549344.02726441377</v>
      </c>
      <c r="AD1674" s="50">
        <f t="shared" si="1072"/>
        <v>4178805.7480625478</v>
      </c>
      <c r="AE1674" s="51">
        <f t="shared" si="1073"/>
        <v>10</v>
      </c>
      <c r="AF1674" s="51" t="str">
        <f t="shared" si="1074"/>
        <v>S</v>
      </c>
      <c r="AG1674" s="40">
        <f t="shared" si="1075"/>
        <v>-122</v>
      </c>
      <c r="AH1674" s="41">
        <f t="shared" si="1076"/>
        <v>-26</v>
      </c>
      <c r="AI1674" s="42">
        <f t="shared" si="1077"/>
        <v>-23.413</v>
      </c>
      <c r="AJ1674" s="40">
        <f t="shared" si="1078"/>
        <v>37</v>
      </c>
      <c r="AK1674" s="41">
        <f t="shared" si="1079"/>
        <v>45</v>
      </c>
      <c r="AL1674" s="42">
        <f t="shared" si="1080"/>
        <v>18.835000000000001</v>
      </c>
      <c r="AM1674" s="43" t="str">
        <f t="shared" si="1081"/>
        <v>-37º -45' -18,835" S</v>
      </c>
      <c r="AN1674" s="43" t="str">
        <f t="shared" si="1082"/>
        <v>122º 26' 23,413" W</v>
      </c>
      <c r="AO1674" s="43" t="str">
        <f t="shared" si="1083"/>
        <v>10 S 549344 4178806</v>
      </c>
    </row>
    <row r="1675" spans="5:41" x14ac:dyDescent="0.25">
      <c r="E1675" s="53">
        <v>37.712707999999999</v>
      </c>
      <c r="F1675" s="53">
        <v>-122.422714</v>
      </c>
      <c r="G1675" s="52">
        <f t="shared" si="1051"/>
        <v>-2.1366794385273571</v>
      </c>
      <c r="H1675" s="52">
        <f t="shared" si="1052"/>
        <v>0.65821092444320561</v>
      </c>
      <c r="I1675" s="52">
        <f t="shared" si="1053"/>
        <v>10</v>
      </c>
      <c r="J1675" s="52">
        <f t="shared" si="1054"/>
        <v>-123</v>
      </c>
      <c r="K1675" s="52">
        <f t="shared" si="1055"/>
        <v>1.0075541425668355E-2</v>
      </c>
      <c r="L1675" s="52">
        <f t="shared" si="1056"/>
        <v>7.9705038381454561E-3</v>
      </c>
      <c r="M1675" s="52">
        <f t="shared" si="1057"/>
        <v>7.9706726304433467E-3</v>
      </c>
      <c r="N1675" s="52">
        <f t="shared" si="1058"/>
        <v>2.4563028310664592E-5</v>
      </c>
      <c r="O1675" s="52">
        <f t="shared" si="1069"/>
        <v>6383585.8896048106</v>
      </c>
      <c r="P1675" s="52">
        <f t="shared" si="1070"/>
        <v>1.3397904481276434E-7</v>
      </c>
      <c r="Q1675" s="52">
        <f t="shared" si="1059"/>
        <v>0.96782089144125127</v>
      </c>
      <c r="R1675" s="52">
        <f t="shared" si="1060"/>
        <v>0.60568170152119616</v>
      </c>
      <c r="S1675" s="52">
        <f t="shared" si="1061"/>
        <v>1.1421213701638313</v>
      </c>
      <c r="T1675" s="52">
        <f t="shared" si="1062"/>
        <v>1.0080114530031725</v>
      </c>
      <c r="U1675" s="52">
        <f t="shared" si="1063"/>
        <v>1.8063683356707065</v>
      </c>
      <c r="V1675" s="52">
        <f t="shared" si="1085"/>
        <v>5.0546225567071803E-3</v>
      </c>
      <c r="W1675" s="52">
        <f t="shared" si="1064"/>
        <v>4.2582015317955055E-5</v>
      </c>
      <c r="X1675" s="52">
        <f t="shared" si="1065"/>
        <v>1.6740578955036711E-7</v>
      </c>
      <c r="Y1675" s="52">
        <f t="shared" si="1071"/>
        <v>4173940.1422561435</v>
      </c>
      <c r="Z1675" s="38" t="str">
        <f t="shared" si="1066"/>
        <v>S</v>
      </c>
      <c r="AA1675" s="38" t="str">
        <f t="shared" si="1067"/>
        <v>S</v>
      </c>
      <c r="AB1675" s="38" t="str">
        <f t="shared" si="1068"/>
        <v>U</v>
      </c>
      <c r="AC1675" s="50">
        <f t="shared" si="1084"/>
        <v>550881.47560670786</v>
      </c>
      <c r="AD1675" s="50">
        <f t="shared" si="1072"/>
        <v>4174096.9424780812</v>
      </c>
      <c r="AE1675" s="51">
        <f t="shared" si="1073"/>
        <v>10</v>
      </c>
      <c r="AF1675" s="51" t="str">
        <f t="shared" si="1074"/>
        <v>S</v>
      </c>
      <c r="AG1675" s="40">
        <f t="shared" si="1075"/>
        <v>-122</v>
      </c>
      <c r="AH1675" s="41">
        <f t="shared" si="1076"/>
        <v>-25</v>
      </c>
      <c r="AI1675" s="42">
        <f t="shared" si="1077"/>
        <v>-21.77</v>
      </c>
      <c r="AJ1675" s="40">
        <f t="shared" si="1078"/>
        <v>37</v>
      </c>
      <c r="AK1675" s="41">
        <f t="shared" si="1079"/>
        <v>42</v>
      </c>
      <c r="AL1675" s="42">
        <f t="shared" si="1080"/>
        <v>45.749000000000002</v>
      </c>
      <c r="AM1675" s="43" t="str">
        <f t="shared" si="1081"/>
        <v>-37º -42' -45,749" S</v>
      </c>
      <c r="AN1675" s="43" t="str">
        <f t="shared" si="1082"/>
        <v>122º 25' 21,77" W</v>
      </c>
      <c r="AO1675" s="43" t="str">
        <f t="shared" si="1083"/>
        <v>10 S 550881 4174097</v>
      </c>
    </row>
    <row r="1676" spans="5:41" x14ac:dyDescent="0.25">
      <c r="E1676" s="53">
        <v>37.762069702147997</v>
      </c>
      <c r="F1676" s="53">
        <v>-122.42408752441</v>
      </c>
      <c r="G1676" s="52">
        <f t="shared" si="1051"/>
        <v>-2.1367034110506684</v>
      </c>
      <c r="H1676" s="52">
        <f t="shared" si="1052"/>
        <v>0.65907244867007697</v>
      </c>
      <c r="I1676" s="52">
        <f t="shared" si="1053"/>
        <v>10</v>
      </c>
      <c r="J1676" s="52">
        <f t="shared" si="1054"/>
        <v>-123</v>
      </c>
      <c r="K1676" s="52">
        <f t="shared" si="1055"/>
        <v>1.0051568902357033E-2</v>
      </c>
      <c r="L1676" s="52">
        <f t="shared" si="1056"/>
        <v>7.9462404227666986E-3</v>
      </c>
      <c r="M1676" s="52">
        <f t="shared" si="1057"/>
        <v>7.9464076782259831E-3</v>
      </c>
      <c r="N1676" s="52">
        <f t="shared" si="1058"/>
        <v>2.4457194778393365E-5</v>
      </c>
      <c r="O1676" s="52">
        <f t="shared" si="1069"/>
        <v>6383603.7543023871</v>
      </c>
      <c r="P1676" s="52">
        <f t="shared" si="1070"/>
        <v>1.329870879917761E-7</v>
      </c>
      <c r="Q1676" s="52">
        <f t="shared" si="1059"/>
        <v>0.96825304257141964</v>
      </c>
      <c r="R1676" s="52">
        <f t="shared" si="1060"/>
        <v>0.60514463941535535</v>
      </c>
      <c r="S1676" s="52">
        <f t="shared" si="1061"/>
        <v>1.1431989699557867</v>
      </c>
      <c r="T1676" s="52">
        <f t="shared" si="1062"/>
        <v>1.0086853873206789</v>
      </c>
      <c r="U1676" s="52">
        <f t="shared" si="1063"/>
        <v>1.8072112971022312</v>
      </c>
      <c r="V1676" s="52">
        <f t="shared" si="1085"/>
        <v>5.0546225567071803E-3</v>
      </c>
      <c r="W1676" s="52">
        <f t="shared" si="1064"/>
        <v>4.2582015317955055E-5</v>
      </c>
      <c r="X1676" s="52">
        <f t="shared" si="1065"/>
        <v>1.6740578955036711E-7</v>
      </c>
      <c r="Y1676" s="52">
        <f t="shared" si="1071"/>
        <v>4179416.6807720773</v>
      </c>
      <c r="Z1676" s="38" t="str">
        <f t="shared" si="1066"/>
        <v>S</v>
      </c>
      <c r="AA1676" s="38" t="str">
        <f t="shared" si="1067"/>
        <v>S</v>
      </c>
      <c r="AB1676" s="38" t="str">
        <f t="shared" si="1068"/>
        <v>U</v>
      </c>
      <c r="AC1676" s="50">
        <f t="shared" si="1084"/>
        <v>550726.72013660683</v>
      </c>
      <c r="AD1676" s="50">
        <f t="shared" si="1072"/>
        <v>4179572.805833247</v>
      </c>
      <c r="AE1676" s="51">
        <f t="shared" si="1073"/>
        <v>10</v>
      </c>
      <c r="AF1676" s="51" t="str">
        <f t="shared" si="1074"/>
        <v>S</v>
      </c>
      <c r="AG1676" s="40">
        <f t="shared" si="1075"/>
        <v>-122</v>
      </c>
      <c r="AH1676" s="41">
        <f t="shared" si="1076"/>
        <v>-25</v>
      </c>
      <c r="AI1676" s="42">
        <f t="shared" si="1077"/>
        <v>-26.715</v>
      </c>
      <c r="AJ1676" s="40">
        <f t="shared" si="1078"/>
        <v>37</v>
      </c>
      <c r="AK1676" s="41">
        <f t="shared" si="1079"/>
        <v>45</v>
      </c>
      <c r="AL1676" s="42">
        <f t="shared" si="1080"/>
        <v>43.451000000000001</v>
      </c>
      <c r="AM1676" s="43" t="str">
        <f t="shared" si="1081"/>
        <v>-37º -45' -43,451" S</v>
      </c>
      <c r="AN1676" s="43" t="str">
        <f t="shared" si="1082"/>
        <v>122º 25' 26,715" W</v>
      </c>
      <c r="AO1676" s="43" t="str">
        <f t="shared" si="1083"/>
        <v>10 S 550727 4179573</v>
      </c>
    </row>
    <row r="1677" spans="5:41" x14ac:dyDescent="0.25">
      <c r="E1677" s="53">
        <v>37.711008999999997</v>
      </c>
      <c r="F1677" s="53">
        <v>-122.40381600000001</v>
      </c>
      <c r="G1677" s="52">
        <f t="shared" si="1051"/>
        <v>-2.1363496062053153</v>
      </c>
      <c r="H1677" s="52">
        <f t="shared" si="1052"/>
        <v>0.65818127129921422</v>
      </c>
      <c r="I1677" s="52">
        <f t="shared" si="1053"/>
        <v>10</v>
      </c>
      <c r="J1677" s="52">
        <f t="shared" si="1054"/>
        <v>-123</v>
      </c>
      <c r="K1677" s="52">
        <f t="shared" si="1055"/>
        <v>1.0405373747710112E-2</v>
      </c>
      <c r="L1677" s="52">
        <f t="shared" si="1056"/>
        <v>8.2316052429069839E-3</v>
      </c>
      <c r="M1677" s="52">
        <f t="shared" si="1057"/>
        <v>8.2317911731374736E-3</v>
      </c>
      <c r="N1677" s="52">
        <f t="shared" si="1058"/>
        <v>2.6197175387543403E-5</v>
      </c>
      <c r="O1677" s="52">
        <f t="shared" si="1069"/>
        <v>6383585.2748575127</v>
      </c>
      <c r="P1677" s="52">
        <f t="shared" si="1070"/>
        <v>1.4290766957496553E-7</v>
      </c>
      <c r="Q1677" s="52">
        <f t="shared" si="1059"/>
        <v>0.96780596590109624</v>
      </c>
      <c r="R1677" s="52">
        <f t="shared" si="1060"/>
        <v>0.60570013560286085</v>
      </c>
      <c r="S1677" s="52">
        <f t="shared" si="1061"/>
        <v>1.1420842542497622</v>
      </c>
      <c r="T1677" s="52">
        <f t="shared" si="1062"/>
        <v>1.0079882245880369</v>
      </c>
      <c r="U1677" s="52">
        <f t="shared" si="1063"/>
        <v>1.8063392613890494</v>
      </c>
      <c r="V1677" s="52">
        <f t="shared" si="1085"/>
        <v>5.0546225567071803E-3</v>
      </c>
      <c r="W1677" s="52">
        <f t="shared" si="1064"/>
        <v>4.2582015317955055E-5</v>
      </c>
      <c r="X1677" s="52">
        <f t="shared" si="1065"/>
        <v>1.6740578955036711E-7</v>
      </c>
      <c r="Y1677" s="52">
        <f t="shared" si="1071"/>
        <v>4173751.6439237609</v>
      </c>
      <c r="Z1677" s="38" t="str">
        <f t="shared" si="1066"/>
        <v>S</v>
      </c>
      <c r="AA1677" s="38" t="str">
        <f t="shared" si="1067"/>
        <v>S</v>
      </c>
      <c r="AB1677" s="38" t="str">
        <f t="shared" si="1068"/>
        <v>U</v>
      </c>
      <c r="AC1677" s="50">
        <f t="shared" si="1084"/>
        <v>552548.3434217294</v>
      </c>
      <c r="AD1677" s="50">
        <f t="shared" si="1072"/>
        <v>4173918.8758507064</v>
      </c>
      <c r="AE1677" s="51">
        <f t="shared" si="1073"/>
        <v>10</v>
      </c>
      <c r="AF1677" s="51" t="str">
        <f t="shared" si="1074"/>
        <v>S</v>
      </c>
      <c r="AG1677" s="40">
        <f t="shared" si="1075"/>
        <v>-122</v>
      </c>
      <c r="AH1677" s="41">
        <f t="shared" si="1076"/>
        <v>-24</v>
      </c>
      <c r="AI1677" s="42">
        <f t="shared" si="1077"/>
        <v>-13.738</v>
      </c>
      <c r="AJ1677" s="40">
        <f t="shared" si="1078"/>
        <v>37</v>
      </c>
      <c r="AK1677" s="41">
        <f t="shared" si="1079"/>
        <v>42</v>
      </c>
      <c r="AL1677" s="42">
        <f t="shared" si="1080"/>
        <v>39.631999999999998</v>
      </c>
      <c r="AM1677" s="43" t="str">
        <f t="shared" si="1081"/>
        <v>-37º -42' -39,632" S</v>
      </c>
      <c r="AN1677" s="43" t="str">
        <f t="shared" si="1082"/>
        <v>122º 24' 13,738" W</v>
      </c>
      <c r="AO1677" s="43" t="str">
        <f t="shared" si="1083"/>
        <v>10 S 552548 4173919</v>
      </c>
    </row>
    <row r="1678" spans="5:41" x14ac:dyDescent="0.25">
      <c r="E1678" s="53">
        <v>37.786791999999998</v>
      </c>
      <c r="F1678" s="53">
        <v>-122.39613199999999</v>
      </c>
      <c r="G1678" s="52">
        <f t="shared" si="1051"/>
        <v>-2.1362154951055921</v>
      </c>
      <c r="H1678" s="52">
        <f t="shared" si="1052"/>
        <v>0.65950393416625319</v>
      </c>
      <c r="I1678" s="52">
        <f t="shared" si="1053"/>
        <v>10</v>
      </c>
      <c r="J1678" s="52">
        <f t="shared" si="1054"/>
        <v>-123</v>
      </c>
      <c r="K1678" s="52">
        <f t="shared" si="1055"/>
        <v>1.0539484847433389E-2</v>
      </c>
      <c r="L1678" s="52">
        <f t="shared" si="1056"/>
        <v>8.3291614708613168E-3</v>
      </c>
      <c r="M1678" s="52">
        <f t="shared" si="1057"/>
        <v>8.3293540905460713E-3</v>
      </c>
      <c r="N1678" s="52">
        <f t="shared" si="1058"/>
        <v>2.6895230851087248E-5</v>
      </c>
      <c r="O1678" s="52">
        <f t="shared" si="1069"/>
        <v>6383612.7046984779</v>
      </c>
      <c r="P1678" s="52">
        <f t="shared" si="1070"/>
        <v>1.4601584892898281E-7</v>
      </c>
      <c r="Q1678" s="52">
        <f t="shared" si="1059"/>
        <v>0.96846840066865492</v>
      </c>
      <c r="R1678" s="52">
        <f t="shared" si="1060"/>
        <v>0.6048745765510628</v>
      </c>
      <c r="S1678" s="52">
        <f t="shared" si="1061"/>
        <v>1.1437381345005806</v>
      </c>
      <c r="T1678" s="52">
        <f t="shared" si="1062"/>
        <v>1.0090222450132011</v>
      </c>
      <c r="U1678" s="52">
        <f t="shared" si="1063"/>
        <v>1.8076322191021525</v>
      </c>
      <c r="V1678" s="52">
        <f t="shared" si="1085"/>
        <v>5.0546225567071803E-3</v>
      </c>
      <c r="W1678" s="52">
        <f t="shared" si="1064"/>
        <v>4.2582015317955055E-5</v>
      </c>
      <c r="X1678" s="52">
        <f t="shared" si="1065"/>
        <v>1.6740578955036711E-7</v>
      </c>
      <c r="Y1678" s="52">
        <f t="shared" si="1071"/>
        <v>4182159.565713888</v>
      </c>
      <c r="Z1678" s="38" t="str">
        <f t="shared" si="1066"/>
        <v>S</v>
      </c>
      <c r="AA1678" s="38" t="str">
        <f t="shared" si="1067"/>
        <v>S</v>
      </c>
      <c r="AB1678" s="38" t="str">
        <f t="shared" si="1068"/>
        <v>U</v>
      </c>
      <c r="AC1678" s="50">
        <f t="shared" si="1084"/>
        <v>553171.3731822964</v>
      </c>
      <c r="AD1678" s="50">
        <f t="shared" si="1072"/>
        <v>4182331.2544763139</v>
      </c>
      <c r="AE1678" s="51">
        <f t="shared" si="1073"/>
        <v>10</v>
      </c>
      <c r="AF1678" s="51" t="str">
        <f t="shared" si="1074"/>
        <v>S</v>
      </c>
      <c r="AG1678" s="40">
        <f t="shared" si="1075"/>
        <v>-122</v>
      </c>
      <c r="AH1678" s="41">
        <f t="shared" si="1076"/>
        <v>-23</v>
      </c>
      <c r="AI1678" s="42">
        <f t="shared" si="1077"/>
        <v>-46.075000000000003</v>
      </c>
      <c r="AJ1678" s="40">
        <f t="shared" si="1078"/>
        <v>37</v>
      </c>
      <c r="AK1678" s="41">
        <f t="shared" si="1079"/>
        <v>47</v>
      </c>
      <c r="AL1678" s="42">
        <f t="shared" si="1080"/>
        <v>12.451000000000001</v>
      </c>
      <c r="AM1678" s="43" t="str">
        <f t="shared" si="1081"/>
        <v>-37º -47' -12,451" S</v>
      </c>
      <c r="AN1678" s="43" t="str">
        <f t="shared" si="1082"/>
        <v>122º 23' 46,075" W</v>
      </c>
      <c r="AO1678" s="43" t="str">
        <f t="shared" si="1083"/>
        <v>10 S 553171 4182331</v>
      </c>
    </row>
    <row r="1679" spans="5:41" x14ac:dyDescent="0.25">
      <c r="E1679" s="53">
        <v>37.787236999999998</v>
      </c>
      <c r="F1679" s="53">
        <v>-122.396175</v>
      </c>
      <c r="G1679" s="52">
        <f t="shared" si="1051"/>
        <v>-2.1362162455971703</v>
      </c>
      <c r="H1679" s="52">
        <f t="shared" si="1052"/>
        <v>0.65951170088142452</v>
      </c>
      <c r="I1679" s="52">
        <f t="shared" si="1053"/>
        <v>10</v>
      </c>
      <c r="J1679" s="52">
        <f t="shared" si="1054"/>
        <v>-123</v>
      </c>
      <c r="K1679" s="52">
        <f t="shared" si="1055"/>
        <v>1.0538734355855173E-2</v>
      </c>
      <c r="L1679" s="52">
        <f t="shared" si="1056"/>
        <v>8.3285182414164494E-3</v>
      </c>
      <c r="M1679" s="52">
        <f t="shared" si="1057"/>
        <v>8.3287108164775674E-3</v>
      </c>
      <c r="N1679" s="52">
        <f t="shared" si="1058"/>
        <v>2.6891508041582135E-5</v>
      </c>
      <c r="O1679" s="52">
        <f t="shared" si="1069"/>
        <v>6383612.8658236861</v>
      </c>
      <c r="P1679" s="52">
        <f t="shared" si="1070"/>
        <v>1.4599153802588897E-7</v>
      </c>
      <c r="Q1679" s="52">
        <f t="shared" si="1059"/>
        <v>0.96847227049507645</v>
      </c>
      <c r="R1679" s="52">
        <f t="shared" si="1060"/>
        <v>0.60486970883470392</v>
      </c>
      <c r="S1679" s="52">
        <f t="shared" si="1061"/>
        <v>1.1437478361289628</v>
      </c>
      <c r="T1679" s="52">
        <f t="shared" si="1062"/>
        <v>1.009028304305398</v>
      </c>
      <c r="U1679" s="52">
        <f t="shared" si="1063"/>
        <v>1.8076397879391521</v>
      </c>
      <c r="V1679" s="52">
        <f t="shared" si="1085"/>
        <v>5.0546225567071803E-3</v>
      </c>
      <c r="W1679" s="52">
        <f t="shared" si="1064"/>
        <v>4.2582015317955055E-5</v>
      </c>
      <c r="X1679" s="52">
        <f t="shared" si="1065"/>
        <v>1.6740578955036711E-7</v>
      </c>
      <c r="Y1679" s="52">
        <f t="shared" si="1071"/>
        <v>4182208.9375975109</v>
      </c>
      <c r="Z1679" s="38" t="str">
        <f t="shared" si="1066"/>
        <v>S</v>
      </c>
      <c r="AA1679" s="38" t="str">
        <f t="shared" si="1067"/>
        <v>S</v>
      </c>
      <c r="AB1679" s="38" t="str">
        <f t="shared" si="1068"/>
        <v>U</v>
      </c>
      <c r="AC1679" s="50">
        <f t="shared" si="1084"/>
        <v>553167.26811111474</v>
      </c>
      <c r="AD1679" s="50">
        <f t="shared" si="1072"/>
        <v>4182380.6025992883</v>
      </c>
      <c r="AE1679" s="51">
        <f t="shared" si="1073"/>
        <v>10</v>
      </c>
      <c r="AF1679" s="51" t="str">
        <f t="shared" si="1074"/>
        <v>S</v>
      </c>
      <c r="AG1679" s="40">
        <f t="shared" si="1075"/>
        <v>-122</v>
      </c>
      <c r="AH1679" s="41">
        <f t="shared" si="1076"/>
        <v>-23</v>
      </c>
      <c r="AI1679" s="42">
        <f t="shared" si="1077"/>
        <v>-46.23</v>
      </c>
      <c r="AJ1679" s="40">
        <f t="shared" si="1078"/>
        <v>37</v>
      </c>
      <c r="AK1679" s="41">
        <f t="shared" si="1079"/>
        <v>47</v>
      </c>
      <c r="AL1679" s="42">
        <f t="shared" si="1080"/>
        <v>14.053000000000001</v>
      </c>
      <c r="AM1679" s="43" t="str">
        <f t="shared" si="1081"/>
        <v>-37º -47' -14,053" S</v>
      </c>
      <c r="AN1679" s="43" t="str">
        <f t="shared" si="1082"/>
        <v>122º 23' 46,23" W</v>
      </c>
      <c r="AO1679" s="43" t="str">
        <f t="shared" si="1083"/>
        <v>10 S 553167 4182381</v>
      </c>
    </row>
    <row r="1680" spans="5:41" x14ac:dyDescent="0.25">
      <c r="E1680" s="53">
        <v>37.740256000000002</v>
      </c>
      <c r="F1680" s="53">
        <v>-122.399368</v>
      </c>
      <c r="G1680" s="52">
        <f t="shared" si="1051"/>
        <v>-2.1362719739601865</v>
      </c>
      <c r="H1680" s="52">
        <f t="shared" si="1052"/>
        <v>0.65869172774554507</v>
      </c>
      <c r="I1680" s="52">
        <f t="shared" si="1053"/>
        <v>10</v>
      </c>
      <c r="J1680" s="52">
        <f t="shared" si="1054"/>
        <v>-123</v>
      </c>
      <c r="K1680" s="52">
        <f t="shared" si="1055"/>
        <v>1.0483005992838912E-2</v>
      </c>
      <c r="L1680" s="52">
        <f t="shared" si="1056"/>
        <v>8.2897430424212024E-3</v>
      </c>
      <c r="M1680" s="52">
        <f t="shared" si="1057"/>
        <v>8.2899329401888242E-3</v>
      </c>
      <c r="N1680" s="52">
        <f t="shared" si="1058"/>
        <v>2.6596591621630417E-5</v>
      </c>
      <c r="O1680" s="52">
        <f t="shared" si="1069"/>
        <v>6383595.8586135022</v>
      </c>
      <c r="P1680" s="52">
        <f t="shared" si="1070"/>
        <v>1.4481911373138723E-7</v>
      </c>
      <c r="Q1680" s="52">
        <f t="shared" si="1059"/>
        <v>0.9680624226862472</v>
      </c>
      <c r="R1680" s="52">
        <f t="shared" si="1060"/>
        <v>0.60538233044741185</v>
      </c>
      <c r="S1680" s="52">
        <f t="shared" si="1061"/>
        <v>1.1427229390886686</v>
      </c>
      <c r="T1680" s="52">
        <f t="shared" si="1062"/>
        <v>1.0083877869283544</v>
      </c>
      <c r="U1680" s="52">
        <f t="shared" si="1063"/>
        <v>1.806839195197943</v>
      </c>
      <c r="V1680" s="52">
        <f t="shared" si="1085"/>
        <v>5.0546225567071803E-3</v>
      </c>
      <c r="W1680" s="52">
        <f t="shared" si="1064"/>
        <v>4.2582015317955055E-5</v>
      </c>
      <c r="X1680" s="52">
        <f t="shared" si="1065"/>
        <v>1.6740578955036711E-7</v>
      </c>
      <c r="Y1680" s="52">
        <f t="shared" si="1071"/>
        <v>4176996.5077500134</v>
      </c>
      <c r="Z1680" s="38" t="str">
        <f t="shared" si="1066"/>
        <v>S</v>
      </c>
      <c r="AA1680" s="38" t="str">
        <f t="shared" si="1067"/>
        <v>S</v>
      </c>
      <c r="AB1680" s="38" t="str">
        <f t="shared" si="1068"/>
        <v>U</v>
      </c>
      <c r="AC1680" s="50">
        <f t="shared" si="1084"/>
        <v>552919.58413976198</v>
      </c>
      <c r="AD1680" s="50">
        <f t="shared" si="1072"/>
        <v>4177166.28966673</v>
      </c>
      <c r="AE1680" s="51">
        <f t="shared" si="1073"/>
        <v>10</v>
      </c>
      <c r="AF1680" s="51" t="str">
        <f t="shared" si="1074"/>
        <v>S</v>
      </c>
      <c r="AG1680" s="40">
        <f t="shared" si="1075"/>
        <v>-122</v>
      </c>
      <c r="AH1680" s="41">
        <f t="shared" si="1076"/>
        <v>-23</v>
      </c>
      <c r="AI1680" s="42">
        <f t="shared" si="1077"/>
        <v>-57.725000000000001</v>
      </c>
      <c r="AJ1680" s="40">
        <f t="shared" si="1078"/>
        <v>37</v>
      </c>
      <c r="AK1680" s="41">
        <f t="shared" si="1079"/>
        <v>44</v>
      </c>
      <c r="AL1680" s="42">
        <f t="shared" si="1080"/>
        <v>24.922000000000001</v>
      </c>
      <c r="AM1680" s="43" t="str">
        <f t="shared" si="1081"/>
        <v>-37º -44' -24,922" S</v>
      </c>
      <c r="AN1680" s="43" t="str">
        <f t="shared" si="1082"/>
        <v>122º 23' 57,725" W</v>
      </c>
      <c r="AO1680" s="43" t="str">
        <f t="shared" si="1083"/>
        <v>10 S 552920 4177166</v>
      </c>
    </row>
    <row r="1681" spans="5:41" x14ac:dyDescent="0.25">
      <c r="E1681" s="53">
        <v>37.617111000000001</v>
      </c>
      <c r="F1681" s="53">
        <v>-122.486344</v>
      </c>
      <c r="G1681" s="52">
        <f t="shared" si="1051"/>
        <v>-2.1377899915304015</v>
      </c>
      <c r="H1681" s="52">
        <f t="shared" si="1052"/>
        <v>0.65654244203817669</v>
      </c>
      <c r="I1681" s="52">
        <f t="shared" si="1053"/>
        <v>10</v>
      </c>
      <c r="J1681" s="52">
        <f t="shared" si="1054"/>
        <v>-123</v>
      </c>
      <c r="K1681" s="52">
        <f t="shared" si="1055"/>
        <v>8.9649884226239429E-3</v>
      </c>
      <c r="L1681" s="52">
        <f t="shared" si="1056"/>
        <v>7.101138479316098E-3</v>
      </c>
      <c r="M1681" s="52">
        <f t="shared" si="1057"/>
        <v>7.101257843994218E-3</v>
      </c>
      <c r="N1681" s="52">
        <f t="shared" si="1058"/>
        <v>1.9429566782691587E-5</v>
      </c>
      <c r="O1681" s="52">
        <f t="shared" si="1069"/>
        <v>6383551.3149267267</v>
      </c>
      <c r="P1681" s="52">
        <f t="shared" si="1070"/>
        <v>1.0661938391997411E-7</v>
      </c>
      <c r="Q1681" s="52">
        <f t="shared" si="1059"/>
        <v>0.9669757904599332</v>
      </c>
      <c r="R1681" s="52">
        <f t="shared" si="1060"/>
        <v>0.60671360500568738</v>
      </c>
      <c r="S1681" s="52">
        <f t="shared" si="1061"/>
        <v>1.1400303372681433</v>
      </c>
      <c r="T1681" s="52">
        <f t="shared" si="1062"/>
        <v>1.0067011542025293</v>
      </c>
      <c r="U1681" s="52">
        <f t="shared" si="1063"/>
        <v>1.8047261961330754</v>
      </c>
      <c r="V1681" s="52">
        <f t="shared" si="1085"/>
        <v>5.0546225567071803E-3</v>
      </c>
      <c r="W1681" s="52">
        <f t="shared" si="1064"/>
        <v>4.2582015317955055E-5</v>
      </c>
      <c r="X1681" s="52">
        <f t="shared" si="1065"/>
        <v>1.6740578955036711E-7</v>
      </c>
      <c r="Y1681" s="52">
        <f t="shared" si="1071"/>
        <v>4163334.0614650371</v>
      </c>
      <c r="Z1681" s="38" t="str">
        <f t="shared" si="1066"/>
        <v>S</v>
      </c>
      <c r="AA1681" s="38" t="str">
        <f t="shared" si="1067"/>
        <v>S</v>
      </c>
      <c r="AB1681" s="38" t="str">
        <f t="shared" si="1068"/>
        <v>U</v>
      </c>
      <c r="AC1681" s="50">
        <f t="shared" si="1084"/>
        <v>545331.24545872607</v>
      </c>
      <c r="AD1681" s="50">
        <f t="shared" si="1072"/>
        <v>4163458.0911148451</v>
      </c>
      <c r="AE1681" s="51">
        <f t="shared" si="1073"/>
        <v>10</v>
      </c>
      <c r="AF1681" s="51" t="str">
        <f t="shared" si="1074"/>
        <v>S</v>
      </c>
      <c r="AG1681" s="40">
        <f t="shared" si="1075"/>
        <v>-122</v>
      </c>
      <c r="AH1681" s="41">
        <f t="shared" si="1076"/>
        <v>-29</v>
      </c>
      <c r="AI1681" s="42">
        <f t="shared" si="1077"/>
        <v>-10.837999999999999</v>
      </c>
      <c r="AJ1681" s="40">
        <f t="shared" si="1078"/>
        <v>37</v>
      </c>
      <c r="AK1681" s="41">
        <f t="shared" si="1079"/>
        <v>37</v>
      </c>
      <c r="AL1681" s="42">
        <f t="shared" si="1080"/>
        <v>1.6</v>
      </c>
      <c r="AM1681" s="43" t="str">
        <f t="shared" si="1081"/>
        <v>-37º -37' -1,6" S</v>
      </c>
      <c r="AN1681" s="43" t="str">
        <f t="shared" si="1082"/>
        <v>122º 29' 10,838" W</v>
      </c>
      <c r="AO1681" s="43" t="str">
        <f t="shared" si="1083"/>
        <v>10 S 545331 4163458</v>
      </c>
    </row>
    <row r="1682" spans="5:41" x14ac:dyDescent="0.25">
      <c r="E1682" s="53">
        <v>37.752412999999997</v>
      </c>
      <c r="F1682" s="53">
        <v>-122.432019</v>
      </c>
      <c r="G1682" s="52">
        <f t="shared" si="1051"/>
        <v>-2.1368418414142551</v>
      </c>
      <c r="H1682" s="52">
        <f t="shared" si="1052"/>
        <v>0.65890390742270999</v>
      </c>
      <c r="I1682" s="52">
        <f t="shared" si="1053"/>
        <v>10</v>
      </c>
      <c r="J1682" s="52">
        <f t="shared" si="1054"/>
        <v>-123</v>
      </c>
      <c r="K1682" s="52">
        <f t="shared" si="1055"/>
        <v>9.9131385387702942E-3</v>
      </c>
      <c r="L1682" s="52">
        <f t="shared" si="1056"/>
        <v>7.8378313117676048E-3</v>
      </c>
      <c r="M1682" s="52">
        <f t="shared" si="1057"/>
        <v>7.8379918145220565E-3</v>
      </c>
      <c r="N1682" s="52">
        <f t="shared" si="1058"/>
        <v>2.378609743314275E-5</v>
      </c>
      <c r="O1682" s="52">
        <f t="shared" si="1069"/>
        <v>6383600.2587665496</v>
      </c>
      <c r="P1682" s="52">
        <f t="shared" si="1070"/>
        <v>1.2941683739729412E-7</v>
      </c>
      <c r="Q1682" s="52">
        <f t="shared" si="1059"/>
        <v>0.96816872634877205</v>
      </c>
      <c r="R1682" s="52">
        <f t="shared" si="1060"/>
        <v>0.6052499320868352</v>
      </c>
      <c r="S1682" s="52">
        <f t="shared" si="1061"/>
        <v>1.142988270597096</v>
      </c>
      <c r="T1682" s="52">
        <f t="shared" si="1062"/>
        <v>1.0085536859695308</v>
      </c>
      <c r="U1682" s="52">
        <f t="shared" si="1063"/>
        <v>1.8070466525954749</v>
      </c>
      <c r="V1682" s="52">
        <f t="shared" si="1085"/>
        <v>5.0546225567071803E-3</v>
      </c>
      <c r="W1682" s="52">
        <f t="shared" si="1064"/>
        <v>4.2582015317955055E-5</v>
      </c>
      <c r="X1682" s="52">
        <f t="shared" si="1065"/>
        <v>1.6740578955036711E-7</v>
      </c>
      <c r="Y1682" s="52">
        <f t="shared" si="1071"/>
        <v>4178345.29389665</v>
      </c>
      <c r="Z1682" s="38" t="str">
        <f t="shared" si="1066"/>
        <v>S</v>
      </c>
      <c r="AA1682" s="38" t="str">
        <f t="shared" si="1067"/>
        <v>S</v>
      </c>
      <c r="AB1682" s="38" t="str">
        <f t="shared" si="1068"/>
        <v>U</v>
      </c>
      <c r="AC1682" s="50">
        <f t="shared" si="1084"/>
        <v>550034.6087338333</v>
      </c>
      <c r="AD1682" s="50">
        <f t="shared" si="1072"/>
        <v>4178497.1348540299</v>
      </c>
      <c r="AE1682" s="51">
        <f t="shared" si="1073"/>
        <v>10</v>
      </c>
      <c r="AF1682" s="51" t="str">
        <f t="shared" si="1074"/>
        <v>S</v>
      </c>
      <c r="AG1682" s="40">
        <f t="shared" si="1075"/>
        <v>-122</v>
      </c>
      <c r="AH1682" s="41">
        <f t="shared" si="1076"/>
        <v>-25</v>
      </c>
      <c r="AI1682" s="42">
        <f t="shared" si="1077"/>
        <v>-55.268000000000001</v>
      </c>
      <c r="AJ1682" s="40">
        <f t="shared" si="1078"/>
        <v>37</v>
      </c>
      <c r="AK1682" s="41">
        <f t="shared" si="1079"/>
        <v>45</v>
      </c>
      <c r="AL1682" s="42">
        <f t="shared" si="1080"/>
        <v>8.6869999999999994</v>
      </c>
      <c r="AM1682" s="43" t="str">
        <f t="shared" si="1081"/>
        <v>-37º -45' -8,687" S</v>
      </c>
      <c r="AN1682" s="43" t="str">
        <f t="shared" si="1082"/>
        <v>122º 25' 55,268" W</v>
      </c>
      <c r="AO1682" s="43" t="str">
        <f t="shared" si="1083"/>
        <v>10 S 550035 4178497</v>
      </c>
    </row>
    <row r="1683" spans="5:41" x14ac:dyDescent="0.25">
      <c r="E1683" s="53">
        <v>37.616540000000001</v>
      </c>
      <c r="F1683" s="53">
        <v>-122.390394</v>
      </c>
      <c r="G1683" s="52">
        <f t="shared" si="1051"/>
        <v>-2.1361153481131128</v>
      </c>
      <c r="H1683" s="52">
        <f t="shared" si="1052"/>
        <v>0.65653247620814781</v>
      </c>
      <c r="I1683" s="52">
        <f t="shared" si="1053"/>
        <v>10</v>
      </c>
      <c r="J1683" s="52">
        <f t="shared" si="1054"/>
        <v>-123</v>
      </c>
      <c r="K1683" s="52">
        <f t="shared" si="1055"/>
        <v>1.0639631839912678E-2</v>
      </c>
      <c r="L1683" s="52">
        <f t="shared" si="1056"/>
        <v>8.4276367454614413E-3</v>
      </c>
      <c r="M1683" s="52">
        <f t="shared" si="1057"/>
        <v>8.4278362784361866E-3</v>
      </c>
      <c r="N1683" s="52">
        <f t="shared" si="1058"/>
        <v>2.7366411662788082E-5</v>
      </c>
      <c r="O1683" s="52">
        <f t="shared" si="1069"/>
        <v>6383551.1085051186</v>
      </c>
      <c r="P1683" s="52">
        <f t="shared" si="1070"/>
        <v>1.5017735654331793E-7</v>
      </c>
      <c r="Q1683" s="52">
        <f t="shared" si="1059"/>
        <v>0.96697071032070325</v>
      </c>
      <c r="R1683" s="52">
        <f t="shared" si="1060"/>
        <v>0.60671973595099138</v>
      </c>
      <c r="S1683" s="52">
        <f t="shared" si="1061"/>
        <v>1.1400178313684994</v>
      </c>
      <c r="T1683" s="52">
        <f t="shared" si="1062"/>
        <v>1.0066933075141224</v>
      </c>
      <c r="U1683" s="52">
        <f t="shared" si="1063"/>
        <v>1.8047163494973741</v>
      </c>
      <c r="V1683" s="52">
        <f t="shared" si="1085"/>
        <v>5.0546225567071803E-3</v>
      </c>
      <c r="W1683" s="52">
        <f t="shared" si="1064"/>
        <v>4.2582015317955055E-5</v>
      </c>
      <c r="X1683" s="52">
        <f t="shared" si="1065"/>
        <v>1.6740578955036711E-7</v>
      </c>
      <c r="Y1683" s="52">
        <f t="shared" si="1071"/>
        <v>4163270.7119598859</v>
      </c>
      <c r="Z1683" s="38" t="str">
        <f t="shared" si="1066"/>
        <v>S</v>
      </c>
      <c r="AA1683" s="38" t="str">
        <f t="shared" si="1067"/>
        <v>S</v>
      </c>
      <c r="AB1683" s="38" t="str">
        <f t="shared" si="1068"/>
        <v>U</v>
      </c>
      <c r="AC1683" s="50">
        <f t="shared" si="1084"/>
        <v>553799.52631066774</v>
      </c>
      <c r="AD1683" s="50">
        <f t="shared" si="1072"/>
        <v>4163445.4068736271</v>
      </c>
      <c r="AE1683" s="51">
        <f t="shared" si="1073"/>
        <v>10</v>
      </c>
      <c r="AF1683" s="51" t="str">
        <f t="shared" si="1074"/>
        <v>S</v>
      </c>
      <c r="AG1683" s="40">
        <f t="shared" si="1075"/>
        <v>-122</v>
      </c>
      <c r="AH1683" s="41">
        <f t="shared" si="1076"/>
        <v>-23</v>
      </c>
      <c r="AI1683" s="42">
        <f t="shared" si="1077"/>
        <v>-25.417999999999999</v>
      </c>
      <c r="AJ1683" s="40">
        <f t="shared" si="1078"/>
        <v>37</v>
      </c>
      <c r="AK1683" s="41">
        <f t="shared" si="1079"/>
        <v>36</v>
      </c>
      <c r="AL1683" s="42">
        <f t="shared" si="1080"/>
        <v>59.543999999999997</v>
      </c>
      <c r="AM1683" s="43" t="str">
        <f t="shared" si="1081"/>
        <v>-37º -36' -59,544" S</v>
      </c>
      <c r="AN1683" s="43" t="str">
        <f t="shared" si="1082"/>
        <v>122º 23' 25,418" W</v>
      </c>
      <c r="AO1683" s="43" t="str">
        <f t="shared" si="1083"/>
        <v>10 S 553800 4163445</v>
      </c>
    </row>
    <row r="1684" spans="5:41" x14ac:dyDescent="0.25">
      <c r="E1684" s="53">
        <v>37.615127563477003</v>
      </c>
      <c r="F1684" s="53">
        <v>-122.39112854004</v>
      </c>
      <c r="G1684" s="52">
        <f t="shared" si="1051"/>
        <v>-2.1361281682552988</v>
      </c>
      <c r="H1684" s="52">
        <f t="shared" si="1052"/>
        <v>0.65650782454034606</v>
      </c>
      <c r="I1684" s="52">
        <f t="shared" si="1053"/>
        <v>10</v>
      </c>
      <c r="J1684" s="52">
        <f t="shared" si="1054"/>
        <v>-123</v>
      </c>
      <c r="K1684" s="52">
        <f t="shared" si="1055"/>
        <v>1.0626811697726612E-2</v>
      </c>
      <c r="L1684" s="52">
        <f t="shared" si="1056"/>
        <v>8.4176422054030343E-3</v>
      </c>
      <c r="M1684" s="52">
        <f t="shared" si="1057"/>
        <v>8.4178410293061987E-3</v>
      </c>
      <c r="N1684" s="52">
        <f t="shared" si="1058"/>
        <v>2.7300144993080977E-5</v>
      </c>
      <c r="O1684" s="52">
        <f t="shared" si="1069"/>
        <v>6383550.5979014235</v>
      </c>
      <c r="P1684" s="52">
        <f t="shared" si="1070"/>
        <v>1.4982704483475821E-7</v>
      </c>
      <c r="Q1684" s="52">
        <f t="shared" si="1059"/>
        <v>0.96695814234074218</v>
      </c>
      <c r="R1684" s="52">
        <f t="shared" si="1060"/>
        <v>0.60673489990803331</v>
      </c>
      <c r="S1684" s="52">
        <f t="shared" si="1061"/>
        <v>1.1399868957107171</v>
      </c>
      <c r="T1684" s="52">
        <f t="shared" si="1062"/>
        <v>1.0066738967600461</v>
      </c>
      <c r="U1684" s="52">
        <f t="shared" si="1063"/>
        <v>1.8046919907217172</v>
      </c>
      <c r="V1684" s="52">
        <f t="shared" si="1085"/>
        <v>5.0546225567071803E-3</v>
      </c>
      <c r="W1684" s="52">
        <f t="shared" si="1064"/>
        <v>4.2582015317955055E-5</v>
      </c>
      <c r="X1684" s="52">
        <f t="shared" si="1065"/>
        <v>1.6740578955036711E-7</v>
      </c>
      <c r="Y1684" s="52">
        <f t="shared" si="1071"/>
        <v>4163114.0094384933</v>
      </c>
      <c r="Z1684" s="38" t="str">
        <f t="shared" si="1066"/>
        <v>S</v>
      </c>
      <c r="AA1684" s="38" t="str">
        <f t="shared" si="1067"/>
        <v>S</v>
      </c>
      <c r="AB1684" s="38" t="str">
        <f t="shared" si="1068"/>
        <v>U</v>
      </c>
      <c r="AC1684" s="50">
        <f t="shared" si="1084"/>
        <v>553735.71681935445</v>
      </c>
      <c r="AD1684" s="50">
        <f t="shared" si="1072"/>
        <v>4163288.2813214972</v>
      </c>
      <c r="AE1684" s="51">
        <f t="shared" si="1073"/>
        <v>10</v>
      </c>
      <c r="AF1684" s="51" t="str">
        <f t="shared" si="1074"/>
        <v>S</v>
      </c>
      <c r="AG1684" s="40">
        <f t="shared" si="1075"/>
        <v>-122</v>
      </c>
      <c r="AH1684" s="41">
        <f t="shared" si="1076"/>
        <v>-23</v>
      </c>
      <c r="AI1684" s="42">
        <f t="shared" si="1077"/>
        <v>-28.062999999999999</v>
      </c>
      <c r="AJ1684" s="40">
        <f t="shared" si="1078"/>
        <v>37</v>
      </c>
      <c r="AK1684" s="41">
        <f t="shared" si="1079"/>
        <v>36</v>
      </c>
      <c r="AL1684" s="42">
        <f t="shared" si="1080"/>
        <v>54.459000000000003</v>
      </c>
      <c r="AM1684" s="43" t="str">
        <f t="shared" si="1081"/>
        <v>-37º -36' -54,459" S</v>
      </c>
      <c r="AN1684" s="43" t="str">
        <f t="shared" si="1082"/>
        <v>122º 23' 28,063" W</v>
      </c>
      <c r="AO1684" s="43" t="str">
        <f t="shared" si="1083"/>
        <v>10 S 553736 4163288</v>
      </c>
    </row>
    <row r="1685" spans="5:41" x14ac:dyDescent="0.25">
      <c r="E1685" s="53">
        <v>37.747470999999997</v>
      </c>
      <c r="F1685" s="53">
        <v>-122.440495</v>
      </c>
      <c r="G1685" s="52">
        <f t="shared" si="1051"/>
        <v>-2.1369897755216543</v>
      </c>
      <c r="H1685" s="52">
        <f t="shared" si="1052"/>
        <v>0.65881765325107644</v>
      </c>
      <c r="I1685" s="52">
        <f t="shared" si="1053"/>
        <v>10</v>
      </c>
      <c r="J1685" s="52">
        <f t="shared" si="1054"/>
        <v>-123</v>
      </c>
      <c r="K1685" s="52">
        <f t="shared" si="1055"/>
        <v>9.7652044313711883E-3</v>
      </c>
      <c r="L1685" s="52">
        <f t="shared" si="1056"/>
        <v>7.7213864869504056E-3</v>
      </c>
      <c r="M1685" s="52">
        <f t="shared" si="1057"/>
        <v>7.7215399416363829E-3</v>
      </c>
      <c r="N1685" s="52">
        <f t="shared" si="1058"/>
        <v>2.3080427978161566E-5</v>
      </c>
      <c r="O1685" s="52">
        <f t="shared" si="1069"/>
        <v>6383598.4699799903</v>
      </c>
      <c r="P1685" s="52">
        <f t="shared" si="1070"/>
        <v>1.2561659719216441E-7</v>
      </c>
      <c r="Q1685" s="52">
        <f t="shared" si="1059"/>
        <v>0.96812553337100649</v>
      </c>
      <c r="R1685" s="52">
        <f t="shared" si="1060"/>
        <v>0.60530377502658794</v>
      </c>
      <c r="S1685" s="52">
        <f t="shared" si="1061"/>
        <v>1.1428804199365796</v>
      </c>
      <c r="T1685" s="52">
        <f t="shared" si="1062"/>
        <v>1.0084862587090817</v>
      </c>
      <c r="U1685" s="52">
        <f t="shared" si="1063"/>
        <v>1.8069623427648878</v>
      </c>
      <c r="V1685" s="52">
        <f t="shared" si="1085"/>
        <v>5.0546225567071803E-3</v>
      </c>
      <c r="W1685" s="52">
        <f t="shared" si="1064"/>
        <v>4.2582015317955055E-5</v>
      </c>
      <c r="X1685" s="52">
        <f t="shared" si="1065"/>
        <v>1.6740578955036711E-7</v>
      </c>
      <c r="Y1685" s="52">
        <f t="shared" si="1071"/>
        <v>4177796.9920765511</v>
      </c>
      <c r="Z1685" s="38" t="str">
        <f t="shared" si="1066"/>
        <v>S</v>
      </c>
      <c r="AA1685" s="38" t="str">
        <f t="shared" si="1067"/>
        <v>S</v>
      </c>
      <c r="AB1685" s="38" t="str">
        <f t="shared" si="1068"/>
        <v>U</v>
      </c>
      <c r="AC1685" s="50">
        <f t="shared" si="1084"/>
        <v>549291.21262125077</v>
      </c>
      <c r="AD1685" s="50">
        <f t="shared" si="1072"/>
        <v>4177944.3282797867</v>
      </c>
      <c r="AE1685" s="51">
        <f t="shared" si="1073"/>
        <v>10</v>
      </c>
      <c r="AF1685" s="51" t="str">
        <f t="shared" si="1074"/>
        <v>S</v>
      </c>
      <c r="AG1685" s="40">
        <f t="shared" si="1075"/>
        <v>-122</v>
      </c>
      <c r="AH1685" s="41">
        <f t="shared" si="1076"/>
        <v>-26</v>
      </c>
      <c r="AI1685" s="42">
        <f t="shared" si="1077"/>
        <v>-25.782</v>
      </c>
      <c r="AJ1685" s="40">
        <f t="shared" si="1078"/>
        <v>37</v>
      </c>
      <c r="AK1685" s="41">
        <f t="shared" si="1079"/>
        <v>44</v>
      </c>
      <c r="AL1685" s="42">
        <f t="shared" si="1080"/>
        <v>50.896000000000001</v>
      </c>
      <c r="AM1685" s="43" t="str">
        <f t="shared" si="1081"/>
        <v>-37º -44' -50,896" S</v>
      </c>
      <c r="AN1685" s="43" t="str">
        <f t="shared" si="1082"/>
        <v>122º 26' 25,782" W</v>
      </c>
      <c r="AO1685" s="43" t="str">
        <f t="shared" si="1083"/>
        <v>10 S 549291 4177944</v>
      </c>
    </row>
    <row r="1686" spans="5:41" x14ac:dyDescent="0.25">
      <c r="E1686" s="53">
        <v>37.616107999999997</v>
      </c>
      <c r="F1686" s="53">
        <v>-122.38882099999999</v>
      </c>
      <c r="G1686" s="52">
        <f t="shared" si="1051"/>
        <v>-2.1360878940839787</v>
      </c>
      <c r="H1686" s="52">
        <f t="shared" si="1052"/>
        <v>0.65652493638577913</v>
      </c>
      <c r="I1686" s="52">
        <f t="shared" si="1053"/>
        <v>10</v>
      </c>
      <c r="J1686" s="52">
        <f t="shared" si="1054"/>
        <v>-123</v>
      </c>
      <c r="K1686" s="52">
        <f t="shared" si="1055"/>
        <v>1.0667085869046744E-2</v>
      </c>
      <c r="L1686" s="52">
        <f t="shared" si="1056"/>
        <v>8.4494313077729533E-3</v>
      </c>
      <c r="M1686" s="52">
        <f t="shared" si="1057"/>
        <v>8.4496323928250384E-3</v>
      </c>
      <c r="N1686" s="52">
        <f t="shared" si="1058"/>
        <v>2.7507718373454004E-5</v>
      </c>
      <c r="O1686" s="52">
        <f t="shared" si="1069"/>
        <v>6383550.9523339868</v>
      </c>
      <c r="P1686" s="52">
        <f t="shared" si="1070"/>
        <v>1.5095689400159441E-7</v>
      </c>
      <c r="Q1686" s="52">
        <f t="shared" si="1059"/>
        <v>0.96696686659758435</v>
      </c>
      <c r="R1686" s="52">
        <f t="shared" si="1060"/>
        <v>0.60672437416674185</v>
      </c>
      <c r="S1686" s="52">
        <f t="shared" si="1061"/>
        <v>1.1400083696845713</v>
      </c>
      <c r="T1686" s="52">
        <f t="shared" si="1062"/>
        <v>1.0066873708051141</v>
      </c>
      <c r="U1686" s="52">
        <f t="shared" si="1063"/>
        <v>1.8047088995520746</v>
      </c>
      <c r="V1686" s="52">
        <f t="shared" si="1085"/>
        <v>5.0546225567071803E-3</v>
      </c>
      <c r="W1686" s="52">
        <f t="shared" si="1064"/>
        <v>4.2582015317955055E-5</v>
      </c>
      <c r="X1686" s="52">
        <f t="shared" si="1065"/>
        <v>1.6740578955036711E-7</v>
      </c>
      <c r="Y1686" s="52">
        <f t="shared" si="1071"/>
        <v>4163222.7837919449</v>
      </c>
      <c r="Z1686" s="38" t="str">
        <f t="shared" si="1066"/>
        <v>S</v>
      </c>
      <c r="AA1686" s="38" t="str">
        <f t="shared" si="1067"/>
        <v>S</v>
      </c>
      <c r="AB1686" s="38" t="str">
        <f t="shared" si="1068"/>
        <v>U</v>
      </c>
      <c r="AC1686" s="50">
        <f t="shared" si="1084"/>
        <v>553938.66162222787</v>
      </c>
      <c r="AD1686" s="50">
        <f t="shared" si="1072"/>
        <v>4163398.3807402719</v>
      </c>
      <c r="AE1686" s="51">
        <f t="shared" si="1073"/>
        <v>10</v>
      </c>
      <c r="AF1686" s="51" t="str">
        <f t="shared" si="1074"/>
        <v>S</v>
      </c>
      <c r="AG1686" s="40">
        <f t="shared" si="1075"/>
        <v>-122</v>
      </c>
      <c r="AH1686" s="41">
        <f t="shared" si="1076"/>
        <v>-23</v>
      </c>
      <c r="AI1686" s="42">
        <f t="shared" si="1077"/>
        <v>-19.756</v>
      </c>
      <c r="AJ1686" s="40">
        <f t="shared" si="1078"/>
        <v>37</v>
      </c>
      <c r="AK1686" s="41">
        <f t="shared" si="1079"/>
        <v>36</v>
      </c>
      <c r="AL1686" s="42">
        <f t="shared" si="1080"/>
        <v>57.988999999999997</v>
      </c>
      <c r="AM1686" s="43" t="str">
        <f t="shared" si="1081"/>
        <v>-37º -36' -57,989" S</v>
      </c>
      <c r="AN1686" s="43" t="str">
        <f t="shared" si="1082"/>
        <v>122º 23' 19,756" W</v>
      </c>
      <c r="AO1686" s="43" t="str">
        <f t="shared" si="1083"/>
        <v>10 S 553939 4163398</v>
      </c>
    </row>
    <row r="1687" spans="5:41" x14ac:dyDescent="0.25">
      <c r="E1687" s="53">
        <v>37.745438</v>
      </c>
      <c r="F1687" s="53">
        <v>-122.455826</v>
      </c>
      <c r="G1687" s="52">
        <f t="shared" si="1051"/>
        <v>-2.1372573519492777</v>
      </c>
      <c r="H1687" s="52">
        <f t="shared" si="1052"/>
        <v>0.65878217070738343</v>
      </c>
      <c r="I1687" s="52">
        <f t="shared" si="1053"/>
        <v>10</v>
      </c>
      <c r="J1687" s="52">
        <f t="shared" si="1054"/>
        <v>-123</v>
      </c>
      <c r="K1687" s="52">
        <f t="shared" si="1055"/>
        <v>9.4976280037477601E-3</v>
      </c>
      <c r="L1687" s="52">
        <f t="shared" si="1056"/>
        <v>7.5100254765440508E-3</v>
      </c>
      <c r="M1687" s="52">
        <f t="shared" si="1057"/>
        <v>7.5101666710093874E-3</v>
      </c>
      <c r="N1687" s="52">
        <f t="shared" si="1058"/>
        <v>2.1832476546856938E-5</v>
      </c>
      <c r="O1687" s="52">
        <f t="shared" si="1069"/>
        <v>6383597.7341470458</v>
      </c>
      <c r="P1687" s="52">
        <f t="shared" si="1070"/>
        <v>1.1883987623510166E-7</v>
      </c>
      <c r="Q1687" s="52">
        <f t="shared" si="1059"/>
        <v>0.96810775662929827</v>
      </c>
      <c r="R1687" s="52">
        <f t="shared" si="1060"/>
        <v>0.60532591612877795</v>
      </c>
      <c r="S1687" s="52">
        <f t="shared" si="1061"/>
        <v>1.1428360490220326</v>
      </c>
      <c r="T1687" s="52">
        <f t="shared" si="1062"/>
        <v>1.0084585157987189</v>
      </c>
      <c r="U1687" s="52">
        <f t="shared" si="1063"/>
        <v>1.8069276502604195</v>
      </c>
      <c r="V1687" s="52">
        <f t="shared" si="1085"/>
        <v>5.0546225567071803E-3</v>
      </c>
      <c r="W1687" s="52">
        <f t="shared" si="1064"/>
        <v>4.2582015317955055E-5</v>
      </c>
      <c r="X1687" s="52">
        <f t="shared" si="1065"/>
        <v>1.6740578955036711E-7</v>
      </c>
      <c r="Y1687" s="52">
        <f t="shared" si="1071"/>
        <v>4177571.436241061</v>
      </c>
      <c r="Z1687" s="38" t="str">
        <f t="shared" si="1066"/>
        <v>S</v>
      </c>
      <c r="AA1687" s="38" t="str">
        <f t="shared" si="1067"/>
        <v>S</v>
      </c>
      <c r="AB1687" s="38" t="str">
        <f t="shared" si="1068"/>
        <v>U</v>
      </c>
      <c r="AC1687" s="50">
        <f t="shared" si="1084"/>
        <v>547941.88484325795</v>
      </c>
      <c r="AD1687" s="50">
        <f t="shared" si="1072"/>
        <v>4177710.8060054388</v>
      </c>
      <c r="AE1687" s="51">
        <f t="shared" si="1073"/>
        <v>10</v>
      </c>
      <c r="AF1687" s="51" t="str">
        <f t="shared" si="1074"/>
        <v>S</v>
      </c>
      <c r="AG1687" s="40">
        <f t="shared" si="1075"/>
        <v>-122</v>
      </c>
      <c r="AH1687" s="41">
        <f t="shared" si="1076"/>
        <v>-27</v>
      </c>
      <c r="AI1687" s="42">
        <f t="shared" si="1077"/>
        <v>-20.974</v>
      </c>
      <c r="AJ1687" s="40">
        <f t="shared" si="1078"/>
        <v>37</v>
      </c>
      <c r="AK1687" s="41">
        <f t="shared" si="1079"/>
        <v>44</v>
      </c>
      <c r="AL1687" s="42">
        <f t="shared" si="1080"/>
        <v>43.576999999999998</v>
      </c>
      <c r="AM1687" s="43" t="str">
        <f t="shared" si="1081"/>
        <v>-37º -44' -43,577" S</v>
      </c>
      <c r="AN1687" s="43" t="str">
        <f t="shared" si="1082"/>
        <v>122º 27' 20,974" W</v>
      </c>
      <c r="AO1687" s="43" t="str">
        <f t="shared" si="1083"/>
        <v>10 S 547942 4177711</v>
      </c>
    </row>
    <row r="1688" spans="5:41" x14ac:dyDescent="0.25">
      <c r="E1688" s="53">
        <v>37.761418999999997</v>
      </c>
      <c r="F1688" s="53">
        <v>-122.435074</v>
      </c>
      <c r="G1688" s="52">
        <f t="shared" si="1051"/>
        <v>-2.1368951612229035</v>
      </c>
      <c r="H1688" s="52">
        <f t="shared" si="1052"/>
        <v>0.6590610917751446</v>
      </c>
      <c r="I1688" s="52">
        <f t="shared" si="1053"/>
        <v>10</v>
      </c>
      <c r="J1688" s="52">
        <f t="shared" si="1054"/>
        <v>-123</v>
      </c>
      <c r="K1688" s="52">
        <f t="shared" si="1055"/>
        <v>9.8598187301219831E-3</v>
      </c>
      <c r="L1688" s="52">
        <f t="shared" si="1056"/>
        <v>7.794726377583096E-3</v>
      </c>
      <c r="M1688" s="52">
        <f t="shared" si="1057"/>
        <v>7.7948842467078132E-3</v>
      </c>
      <c r="N1688" s="52">
        <f t="shared" si="1058"/>
        <v>2.3532814364402022E-5</v>
      </c>
      <c r="O1688" s="52">
        <f t="shared" si="1069"/>
        <v>6383603.5187512916</v>
      </c>
      <c r="P1688" s="52">
        <f t="shared" si="1070"/>
        <v>1.2796605279070645E-7</v>
      </c>
      <c r="Q1688" s="52">
        <f t="shared" si="1059"/>
        <v>0.96824736450813742</v>
      </c>
      <c r="R1688" s="52">
        <f t="shared" si="1060"/>
        <v>0.60515173785886456</v>
      </c>
      <c r="S1688" s="52">
        <f t="shared" si="1061"/>
        <v>1.1431847740292134</v>
      </c>
      <c r="T1688" s="52">
        <f t="shared" si="1062"/>
        <v>1.0086765149866261</v>
      </c>
      <c r="U1688" s="52">
        <f t="shared" si="1063"/>
        <v>1.8072002068347324</v>
      </c>
      <c r="V1688" s="52">
        <f t="shared" si="1085"/>
        <v>5.0546225567071803E-3</v>
      </c>
      <c r="W1688" s="52">
        <f t="shared" si="1064"/>
        <v>4.2582015317955055E-5</v>
      </c>
      <c r="X1688" s="52">
        <f t="shared" si="1065"/>
        <v>1.6740578955036711E-7</v>
      </c>
      <c r="Y1688" s="52">
        <f t="shared" si="1071"/>
        <v>4179344.4869460138</v>
      </c>
      <c r="Z1688" s="38" t="str">
        <f t="shared" si="1066"/>
        <v>S</v>
      </c>
      <c r="AA1688" s="38" t="str">
        <f t="shared" si="1067"/>
        <v>S</v>
      </c>
      <c r="AB1688" s="38" t="str">
        <f t="shared" si="1068"/>
        <v>U</v>
      </c>
      <c r="AC1688" s="50">
        <f t="shared" si="1084"/>
        <v>549759.45262804988</v>
      </c>
      <c r="AD1688" s="50">
        <f t="shared" si="1072"/>
        <v>4179494.7111218199</v>
      </c>
      <c r="AE1688" s="51">
        <f t="shared" si="1073"/>
        <v>10</v>
      </c>
      <c r="AF1688" s="51" t="str">
        <f t="shared" si="1074"/>
        <v>S</v>
      </c>
      <c r="AG1688" s="40">
        <f t="shared" si="1075"/>
        <v>-122</v>
      </c>
      <c r="AH1688" s="41">
        <f t="shared" si="1076"/>
        <v>-26</v>
      </c>
      <c r="AI1688" s="42">
        <f t="shared" si="1077"/>
        <v>-6.266</v>
      </c>
      <c r="AJ1688" s="40">
        <f t="shared" si="1078"/>
        <v>37</v>
      </c>
      <c r="AK1688" s="41">
        <f t="shared" si="1079"/>
        <v>45</v>
      </c>
      <c r="AL1688" s="42">
        <f t="shared" si="1080"/>
        <v>41.107999999999997</v>
      </c>
      <c r="AM1688" s="43" t="str">
        <f t="shared" si="1081"/>
        <v>-37º -45' -41,108" S</v>
      </c>
      <c r="AN1688" s="43" t="str">
        <f t="shared" si="1082"/>
        <v>122º 26' 6,266" W</v>
      </c>
      <c r="AO1688" s="43" t="str">
        <f t="shared" si="1083"/>
        <v>10 S 549759 4179495</v>
      </c>
    </row>
    <row r="1689" spans="5:41" x14ac:dyDescent="0.25">
      <c r="E1689" s="53">
        <v>37.693291000000002</v>
      </c>
      <c r="F1689" s="53">
        <v>-122.398453</v>
      </c>
      <c r="G1689" s="52">
        <f t="shared" si="1051"/>
        <v>-2.1362560041975311</v>
      </c>
      <c r="H1689" s="52">
        <f t="shared" si="1052"/>
        <v>0.65787203386234594</v>
      </c>
      <c r="I1689" s="52">
        <f t="shared" si="1053"/>
        <v>10</v>
      </c>
      <c r="J1689" s="52">
        <f t="shared" si="1054"/>
        <v>-123</v>
      </c>
      <c r="K1689" s="52">
        <f t="shared" si="1055"/>
        <v>1.04989757554943E-2</v>
      </c>
      <c r="L1689" s="52">
        <f t="shared" si="1056"/>
        <v>8.3076357999607112E-3</v>
      </c>
      <c r="M1689" s="52">
        <f t="shared" si="1057"/>
        <v>8.3078269300565638E-3</v>
      </c>
      <c r="N1689" s="52">
        <f t="shared" si="1058"/>
        <v>2.6666328433289088E-5</v>
      </c>
      <c r="O1689" s="52">
        <f t="shared" si="1069"/>
        <v>6383578.8645491004</v>
      </c>
      <c r="P1689" s="52">
        <f t="shared" si="1070"/>
        <v>1.4562949493079641E-7</v>
      </c>
      <c r="Q1689" s="52">
        <f t="shared" si="1059"/>
        <v>0.9676501122567136</v>
      </c>
      <c r="R1689" s="52">
        <f t="shared" si="1060"/>
        <v>0.60589217159068154</v>
      </c>
      <c r="S1689" s="52">
        <f t="shared" si="1061"/>
        <v>1.1416970899907026</v>
      </c>
      <c r="T1689" s="52">
        <f t="shared" si="1062"/>
        <v>1.0077458603906972</v>
      </c>
      <c r="U1689" s="52">
        <f t="shared" si="1063"/>
        <v>1.8060358221954964</v>
      </c>
      <c r="V1689" s="52">
        <f t="shared" si="1085"/>
        <v>5.0546225567071803E-3</v>
      </c>
      <c r="W1689" s="52">
        <f t="shared" si="1064"/>
        <v>4.2582015317955055E-5</v>
      </c>
      <c r="X1689" s="52">
        <f t="shared" si="1065"/>
        <v>1.6740578955036711E-7</v>
      </c>
      <c r="Y1689" s="52">
        <f t="shared" si="1071"/>
        <v>4171785.8946948675</v>
      </c>
      <c r="Z1689" s="38" t="str">
        <f t="shared" si="1066"/>
        <v>S</v>
      </c>
      <c r="AA1689" s="38" t="str">
        <f t="shared" si="1067"/>
        <v>S</v>
      </c>
      <c r="AB1689" s="38" t="str">
        <f t="shared" si="1068"/>
        <v>U</v>
      </c>
      <c r="AC1689" s="50">
        <f t="shared" si="1084"/>
        <v>553033.670975463</v>
      </c>
      <c r="AD1689" s="50">
        <f t="shared" si="1072"/>
        <v>4171956.1213302393</v>
      </c>
      <c r="AE1689" s="51">
        <f t="shared" si="1073"/>
        <v>10</v>
      </c>
      <c r="AF1689" s="51" t="str">
        <f t="shared" si="1074"/>
        <v>S</v>
      </c>
      <c r="AG1689" s="40">
        <f t="shared" si="1075"/>
        <v>-122</v>
      </c>
      <c r="AH1689" s="41">
        <f t="shared" si="1076"/>
        <v>-23</v>
      </c>
      <c r="AI1689" s="42">
        <f t="shared" si="1077"/>
        <v>-54.430999999999997</v>
      </c>
      <c r="AJ1689" s="40">
        <f t="shared" si="1078"/>
        <v>37</v>
      </c>
      <c r="AK1689" s="41">
        <f t="shared" si="1079"/>
        <v>41</v>
      </c>
      <c r="AL1689" s="42">
        <f t="shared" si="1080"/>
        <v>35.847999999999999</v>
      </c>
      <c r="AM1689" s="43" t="str">
        <f t="shared" si="1081"/>
        <v>-37º -41' -35,848" S</v>
      </c>
      <c r="AN1689" s="43" t="str">
        <f t="shared" si="1082"/>
        <v>122º 23' 54,431" W</v>
      </c>
      <c r="AO1689" s="43" t="str">
        <f t="shared" si="1083"/>
        <v>10 S 553034 4171956</v>
      </c>
    </row>
    <row r="1690" spans="5:41" x14ac:dyDescent="0.25">
      <c r="E1690" s="53">
        <v>37.615836000000002</v>
      </c>
      <c r="F1690" s="53">
        <v>-122.388904</v>
      </c>
      <c r="G1690" s="52">
        <f t="shared" si="1051"/>
        <v>-2.1360893427072583</v>
      </c>
      <c r="H1690" s="52">
        <f t="shared" si="1052"/>
        <v>0.6565201890902137</v>
      </c>
      <c r="I1690" s="52">
        <f t="shared" si="1053"/>
        <v>10</v>
      </c>
      <c r="J1690" s="52">
        <f t="shared" si="1054"/>
        <v>-123</v>
      </c>
      <c r="K1690" s="52">
        <f t="shared" si="1055"/>
        <v>1.066563724576719E-2</v>
      </c>
      <c r="L1690" s="52">
        <f t="shared" si="1056"/>
        <v>8.448314796395193E-3</v>
      </c>
      <c r="M1690" s="52">
        <f t="shared" si="1057"/>
        <v>8.4485158017411233E-3</v>
      </c>
      <c r="N1690" s="52">
        <f t="shared" si="1058"/>
        <v>2.7500178594874747E-5</v>
      </c>
      <c r="O1690" s="52">
        <f t="shared" si="1069"/>
        <v>6383550.8540043393</v>
      </c>
      <c r="P1690" s="52">
        <f t="shared" si="1070"/>
        <v>1.5091810384363677E-7</v>
      </c>
      <c r="Q1690" s="52">
        <f t="shared" si="1059"/>
        <v>0.96696444636281309</v>
      </c>
      <c r="R1690" s="52">
        <f t="shared" si="1060"/>
        <v>0.60672729441089401</v>
      </c>
      <c r="S1690" s="52">
        <f t="shared" si="1061"/>
        <v>1.1400024122716204</v>
      </c>
      <c r="T1690" s="52">
        <f t="shared" si="1062"/>
        <v>1.0066836328064388</v>
      </c>
      <c r="U1690" s="52">
        <f t="shared" si="1063"/>
        <v>1.8047042087125407</v>
      </c>
      <c r="V1690" s="52">
        <f t="shared" si="1085"/>
        <v>5.0546225567071803E-3</v>
      </c>
      <c r="W1690" s="52">
        <f t="shared" si="1064"/>
        <v>4.2582015317955055E-5</v>
      </c>
      <c r="X1690" s="52">
        <f t="shared" si="1065"/>
        <v>1.6740578955036711E-7</v>
      </c>
      <c r="Y1690" s="52">
        <f t="shared" si="1071"/>
        <v>4163192.6067991201</v>
      </c>
      <c r="Z1690" s="38" t="str">
        <f t="shared" si="1066"/>
        <v>S</v>
      </c>
      <c r="AA1690" s="38" t="str">
        <f t="shared" si="1067"/>
        <v>S</v>
      </c>
      <c r="AB1690" s="38" t="str">
        <f t="shared" si="1068"/>
        <v>U</v>
      </c>
      <c r="AC1690" s="50">
        <f t="shared" si="1084"/>
        <v>553931.53297435516</v>
      </c>
      <c r="AD1690" s="50">
        <f t="shared" si="1072"/>
        <v>4163368.1556141684</v>
      </c>
      <c r="AE1690" s="51">
        <f t="shared" si="1073"/>
        <v>10</v>
      </c>
      <c r="AF1690" s="51" t="str">
        <f t="shared" si="1074"/>
        <v>S</v>
      </c>
      <c r="AG1690" s="40">
        <f t="shared" si="1075"/>
        <v>-122</v>
      </c>
      <c r="AH1690" s="41">
        <f t="shared" si="1076"/>
        <v>-23</v>
      </c>
      <c r="AI1690" s="42">
        <f t="shared" si="1077"/>
        <v>-20.053999999999998</v>
      </c>
      <c r="AJ1690" s="40">
        <f t="shared" si="1078"/>
        <v>37</v>
      </c>
      <c r="AK1690" s="41">
        <f t="shared" si="1079"/>
        <v>36</v>
      </c>
      <c r="AL1690" s="42">
        <f t="shared" si="1080"/>
        <v>57.01</v>
      </c>
      <c r="AM1690" s="43" t="str">
        <f t="shared" si="1081"/>
        <v>-37º -36' -57,01" S</v>
      </c>
      <c r="AN1690" s="43" t="str">
        <f t="shared" si="1082"/>
        <v>122º 23' 20,054" W</v>
      </c>
      <c r="AO1690" s="43" t="str">
        <f t="shared" si="1083"/>
        <v>10 S 553932 4163368</v>
      </c>
    </row>
    <row r="1691" spans="5:41" x14ac:dyDescent="0.25">
      <c r="E1691" s="53">
        <v>37.615467000000002</v>
      </c>
      <c r="F1691" s="53">
        <v>-122.38955300000001</v>
      </c>
      <c r="G1691" s="52">
        <f t="shared" si="1051"/>
        <v>-2.1361006698941036</v>
      </c>
      <c r="H1691" s="52">
        <f t="shared" si="1052"/>
        <v>0.65651374882527391</v>
      </c>
      <c r="I1691" s="52">
        <f t="shared" si="1053"/>
        <v>10</v>
      </c>
      <c r="J1691" s="52">
        <f t="shared" si="1054"/>
        <v>-123</v>
      </c>
      <c r="K1691" s="52">
        <f t="shared" si="1055"/>
        <v>1.0654310058921812E-2</v>
      </c>
      <c r="L1691" s="52">
        <f t="shared" si="1056"/>
        <v>8.439384684030226E-3</v>
      </c>
      <c r="M1691" s="52">
        <f t="shared" si="1057"/>
        <v>8.439585052626198E-3</v>
      </c>
      <c r="N1691" s="52">
        <f t="shared" si="1058"/>
        <v>2.7441703088770808E-5</v>
      </c>
      <c r="O1691" s="52">
        <f t="shared" si="1069"/>
        <v>6383550.7206090065</v>
      </c>
      <c r="P1691" s="52">
        <f t="shared" si="1070"/>
        <v>1.5060070244523637E-7</v>
      </c>
      <c r="Q1691" s="52">
        <f t="shared" si="1059"/>
        <v>0.96696116289027123</v>
      </c>
      <c r="R1691" s="52">
        <f t="shared" si="1060"/>
        <v>0.60673125592493404</v>
      </c>
      <c r="S1691" s="52">
        <f t="shared" si="1061"/>
        <v>1.1399943302704094</v>
      </c>
      <c r="T1691" s="52">
        <f t="shared" si="1062"/>
        <v>1.0066785616840406</v>
      </c>
      <c r="U1691" s="52">
        <f t="shared" si="1063"/>
        <v>1.8046978448722719</v>
      </c>
      <c r="V1691" s="52">
        <f t="shared" si="1085"/>
        <v>5.0546225567071803E-3</v>
      </c>
      <c r="W1691" s="52">
        <f t="shared" si="1064"/>
        <v>4.2582015317955055E-5</v>
      </c>
      <c r="X1691" s="52">
        <f t="shared" si="1065"/>
        <v>1.6740578955036711E-7</v>
      </c>
      <c r="Y1691" s="52">
        <f t="shared" si="1071"/>
        <v>4163151.6681603491</v>
      </c>
      <c r="Z1691" s="38" t="str">
        <f t="shared" si="1066"/>
        <v>S</v>
      </c>
      <c r="AA1691" s="38" t="str">
        <f t="shared" si="1067"/>
        <v>S</v>
      </c>
      <c r="AB1691" s="38" t="str">
        <f t="shared" si="1068"/>
        <v>U</v>
      </c>
      <c r="AC1691" s="50">
        <f t="shared" si="1084"/>
        <v>553874.52194884641</v>
      </c>
      <c r="AD1691" s="50">
        <f t="shared" si="1072"/>
        <v>4163326.8436902575</v>
      </c>
      <c r="AE1691" s="51">
        <f t="shared" si="1073"/>
        <v>10</v>
      </c>
      <c r="AF1691" s="51" t="str">
        <f t="shared" si="1074"/>
        <v>S</v>
      </c>
      <c r="AG1691" s="40">
        <f t="shared" si="1075"/>
        <v>-122</v>
      </c>
      <c r="AH1691" s="41">
        <f t="shared" si="1076"/>
        <v>-23</v>
      </c>
      <c r="AI1691" s="42">
        <f t="shared" si="1077"/>
        <v>-22.390999999999998</v>
      </c>
      <c r="AJ1691" s="40">
        <f t="shared" si="1078"/>
        <v>37</v>
      </c>
      <c r="AK1691" s="41">
        <f t="shared" si="1079"/>
        <v>36</v>
      </c>
      <c r="AL1691" s="42">
        <f t="shared" si="1080"/>
        <v>55.680999999999997</v>
      </c>
      <c r="AM1691" s="43" t="str">
        <f t="shared" si="1081"/>
        <v>-37º -36' -55,681" S</v>
      </c>
      <c r="AN1691" s="43" t="str">
        <f t="shared" si="1082"/>
        <v>122º 23' 22,391" W</v>
      </c>
      <c r="AO1691" s="43" t="str">
        <f t="shared" si="1083"/>
        <v>10 S 553875 4163327</v>
      </c>
    </row>
    <row r="1692" spans="5:41" x14ac:dyDescent="0.25">
      <c r="E1692" s="53">
        <v>37.761094</v>
      </c>
      <c r="F1692" s="53">
        <v>-122.427126</v>
      </c>
      <c r="G1692" s="52">
        <f t="shared" ref="G1692:G1727" si="1086">F1692*PI()/180</f>
        <v>-2.1367564424539554</v>
      </c>
      <c r="H1692" s="52">
        <f t="shared" ref="H1692:H1705" si="1087">E1692*PI()/180</f>
        <v>0.65905541945507562</v>
      </c>
      <c r="I1692" s="52">
        <f t="shared" ref="I1692:I1727" si="1088">TRUNC((F1692/6)+31)</f>
        <v>10</v>
      </c>
      <c r="J1692" s="52">
        <f t="shared" ref="J1692:J1727" si="1089">6*I1692-183</f>
        <v>-123</v>
      </c>
      <c r="K1692" s="52">
        <f t="shared" ref="K1692:K1705" si="1090">+G1692-((J1692*PI())/180)</f>
        <v>9.9985374990700926E-3</v>
      </c>
      <c r="L1692" s="52">
        <f t="shared" ref="L1692:L1705" si="1091">COS(H1692)*SIN(K1692)</f>
        <v>7.9044222581070977E-3</v>
      </c>
      <c r="M1692" s="52">
        <f t="shared" ref="M1692:M1727" si="1092">(1/2)*LN((1+L1692)/(1-L1692))</f>
        <v>7.9045868867596378E-3</v>
      </c>
      <c r="N1692" s="52">
        <f t="shared" ref="N1692:N1705" si="1093">ATAN((TAN(H1692))/COS(K1692))-H1692</f>
        <v>2.4199587843054537E-5</v>
      </c>
      <c r="O1692" s="52">
        <f t="shared" si="1069"/>
        <v>6383603.4011033587</v>
      </c>
      <c r="P1692" s="52">
        <f t="shared" si="1070"/>
        <v>1.3159445955770349E-7</v>
      </c>
      <c r="Q1692" s="52">
        <f t="shared" ref="Q1692:Q1705" si="1094">SIN(2*H1692)</f>
        <v>0.96824452835293151</v>
      </c>
      <c r="R1692" s="52">
        <f t="shared" ref="R1692:R1705" si="1095">+Q1692*(COS(H1692))^2</f>
        <v>0.60515528306373612</v>
      </c>
      <c r="S1692" s="52">
        <f t="shared" ref="S1692:S1705" si="1096">H1692+(Q1692/2)</f>
        <v>1.1431776836315413</v>
      </c>
      <c r="T1692" s="52">
        <f t="shared" ref="T1692:T1705" si="1097">((3*S1692)+R1692)/4</f>
        <v>1.0086720834895899</v>
      </c>
      <c r="U1692" s="52">
        <f t="shared" ref="U1692:U1705" si="1098">(5*T1692+R1692*(COS(H1692))^2)/3</f>
        <v>1.8071946674653232</v>
      </c>
      <c r="V1692" s="52">
        <f t="shared" si="1085"/>
        <v>5.0546225567071803E-3</v>
      </c>
      <c r="W1692" s="52">
        <f t="shared" ref="W1692:W1727" si="1099">(5/3)*V1692^2</f>
        <v>4.2582015317955055E-5</v>
      </c>
      <c r="X1692" s="52">
        <f t="shared" ref="X1692:X1705" si="1100">(35/27)*V1692^3</f>
        <v>1.6740578955036711E-7</v>
      </c>
      <c r="Y1692" s="52">
        <f t="shared" si="1071"/>
        <v>4179308.4289867831</v>
      </c>
      <c r="Z1692" s="38" t="str">
        <f t="shared" ref="Z1692:Z1727" si="1101">IF(E1692&lt;-72,"C",IF(E1692&lt;-64,"D",IF(E1692&lt;-56,"E",IF(E1692&lt;-48,"F",IF(E1692&lt;-40,"G",IF(E1692&lt;-32,"H",IF(E1692&lt;-24,"J",IF(E1692&lt;-16,"K",AA1692))))))))</f>
        <v>S</v>
      </c>
      <c r="AA1692" s="38" t="str">
        <f t="shared" ref="AA1692:AA1727" si="1102">IF(E1692&lt;-8,"L",IF(E1692&lt;0,"M",IF(E1692&lt;8,"N",IF(E1692&lt;16,"P",IF(E1692&lt;24,"Q",IF(E1692&lt;32,"R",IF(E1692&lt;40,"S",IF(E1692&lt;48,"T","no"))))))))</f>
        <v>S</v>
      </c>
      <c r="AB1692" s="38" t="str">
        <f t="shared" ref="AB1692:AB1727" si="1103">IF(E1692&lt;56,"U",IF(E1692&lt;64,"V",IF(E1692&lt;72,"W",IF(E1692&lt;84,"X","no"))))</f>
        <v>U</v>
      </c>
      <c r="AC1692" s="50">
        <f t="shared" si="1084"/>
        <v>550459.74994804361</v>
      </c>
      <c r="AD1692" s="50">
        <f t="shared" si="1072"/>
        <v>4179462.9095783723</v>
      </c>
      <c r="AE1692" s="51">
        <f t="shared" si="1073"/>
        <v>10</v>
      </c>
      <c r="AF1692" s="51" t="str">
        <f t="shared" si="1074"/>
        <v>S</v>
      </c>
      <c r="AG1692" s="40">
        <f t="shared" si="1075"/>
        <v>-122</v>
      </c>
      <c r="AH1692" s="41">
        <f t="shared" si="1076"/>
        <v>-25</v>
      </c>
      <c r="AI1692" s="42">
        <f t="shared" si="1077"/>
        <v>-37.654000000000003</v>
      </c>
      <c r="AJ1692" s="40">
        <f t="shared" si="1078"/>
        <v>37</v>
      </c>
      <c r="AK1692" s="41">
        <f t="shared" si="1079"/>
        <v>45</v>
      </c>
      <c r="AL1692" s="42">
        <f t="shared" si="1080"/>
        <v>39.938000000000002</v>
      </c>
      <c r="AM1692" s="43" t="str">
        <f t="shared" si="1081"/>
        <v>-37º -45' -39,938" S</v>
      </c>
      <c r="AN1692" s="43" t="str">
        <f t="shared" si="1082"/>
        <v>122º 25' 37,654" W</v>
      </c>
      <c r="AO1692" s="43" t="str">
        <f t="shared" si="1083"/>
        <v>10 S 550460 4179463</v>
      </c>
    </row>
    <row r="1693" spans="5:41" x14ac:dyDescent="0.25">
      <c r="E1693" s="53">
        <v>37.788223000000002</v>
      </c>
      <c r="F1693" s="53">
        <v>-122.394988</v>
      </c>
      <c r="G1693" s="52">
        <f t="shared" si="1086"/>
        <v>-2.1361955285389493</v>
      </c>
      <c r="H1693" s="52">
        <f t="shared" si="1087"/>
        <v>0.65952890982784917</v>
      </c>
      <c r="I1693" s="52">
        <f t="shared" si="1088"/>
        <v>10</v>
      </c>
      <c r="J1693" s="52">
        <f t="shared" si="1089"/>
        <v>-123</v>
      </c>
      <c r="K1693" s="52">
        <f t="shared" si="1090"/>
        <v>1.0559451414076104E-2</v>
      </c>
      <c r="L1693" s="52">
        <f t="shared" si="1091"/>
        <v>8.3447785030663305E-3</v>
      </c>
      <c r="M1693" s="52">
        <f t="shared" si="1092"/>
        <v>8.3449722082897301E-3</v>
      </c>
      <c r="N1693" s="52">
        <f t="shared" si="1093"/>
        <v>2.6997580363841145E-5</v>
      </c>
      <c r="O1693" s="52">
        <f t="shared" si="1069"/>
        <v>6383613.2228360372</v>
      </c>
      <c r="P1693" s="52">
        <f t="shared" si="1070"/>
        <v>1.4655826589908886E-7</v>
      </c>
      <c r="Q1693" s="52">
        <f t="shared" si="1094"/>
        <v>0.96848084415436841</v>
      </c>
      <c r="R1693" s="52">
        <f t="shared" si="1095"/>
        <v>0.60485892245685857</v>
      </c>
      <c r="S1693" s="52">
        <f t="shared" si="1096"/>
        <v>1.1437693319050335</v>
      </c>
      <c r="T1693" s="52">
        <f t="shared" si="1097"/>
        <v>1.0090417295429899</v>
      </c>
      <c r="U1693" s="52">
        <f t="shared" si="1098"/>
        <v>1.8076565574666923</v>
      </c>
      <c r="V1693" s="52">
        <f t="shared" si="1085"/>
        <v>5.0546225567071803E-3</v>
      </c>
      <c r="W1693" s="52">
        <f t="shared" si="1099"/>
        <v>4.2582015317955055E-5</v>
      </c>
      <c r="X1693" s="52">
        <f t="shared" si="1100"/>
        <v>1.6740578955036711E-7</v>
      </c>
      <c r="Y1693" s="52">
        <f t="shared" si="1071"/>
        <v>4182318.332391175</v>
      </c>
      <c r="Z1693" s="38" t="str">
        <f t="shared" si="1101"/>
        <v>S</v>
      </c>
      <c r="AA1693" s="38" t="str">
        <f t="shared" si="1102"/>
        <v>S</v>
      </c>
      <c r="AB1693" s="38" t="str">
        <f t="shared" si="1103"/>
        <v>U</v>
      </c>
      <c r="AC1693" s="50">
        <f t="shared" si="1084"/>
        <v>553271.0775354763</v>
      </c>
      <c r="AD1693" s="50">
        <f t="shared" si="1072"/>
        <v>4182490.6745274281</v>
      </c>
      <c r="AE1693" s="51">
        <f t="shared" si="1073"/>
        <v>10</v>
      </c>
      <c r="AF1693" s="51" t="str">
        <f t="shared" si="1074"/>
        <v>S</v>
      </c>
      <c r="AG1693" s="40">
        <f t="shared" si="1075"/>
        <v>-122</v>
      </c>
      <c r="AH1693" s="41">
        <f t="shared" si="1076"/>
        <v>-23</v>
      </c>
      <c r="AI1693" s="42">
        <f t="shared" si="1077"/>
        <v>-41.957000000000001</v>
      </c>
      <c r="AJ1693" s="40">
        <f t="shared" si="1078"/>
        <v>37</v>
      </c>
      <c r="AK1693" s="41">
        <f t="shared" si="1079"/>
        <v>47</v>
      </c>
      <c r="AL1693" s="42">
        <f t="shared" si="1080"/>
        <v>17.603000000000002</v>
      </c>
      <c r="AM1693" s="43" t="str">
        <f t="shared" si="1081"/>
        <v>-37º -47' -17,603" S</v>
      </c>
      <c r="AN1693" s="43" t="str">
        <f t="shared" si="1082"/>
        <v>122º 23' 41,957" W</v>
      </c>
      <c r="AO1693" s="43" t="str">
        <f t="shared" si="1083"/>
        <v>10 S 553271 4182491</v>
      </c>
    </row>
    <row r="1694" spans="5:41" x14ac:dyDescent="0.25">
      <c r="E1694" s="53">
        <v>37.752952999999998</v>
      </c>
      <c r="F1694" s="53">
        <v>-122.42622799999999</v>
      </c>
      <c r="G1694" s="52">
        <f t="shared" si="1086"/>
        <v>-2.1367407693972722</v>
      </c>
      <c r="H1694" s="52">
        <f t="shared" si="1087"/>
        <v>0.65891333220067072</v>
      </c>
      <c r="I1694" s="52">
        <f t="shared" si="1088"/>
        <v>10</v>
      </c>
      <c r="J1694" s="52">
        <f t="shared" si="1089"/>
        <v>-123</v>
      </c>
      <c r="K1694" s="52">
        <f t="shared" si="1090"/>
        <v>1.0014210555753245E-2</v>
      </c>
      <c r="L1694" s="52">
        <f t="shared" si="1091"/>
        <v>7.9176835443746235E-3</v>
      </c>
      <c r="M1694" s="52">
        <f t="shared" si="1092"/>
        <v>7.917849003033715E-3</v>
      </c>
      <c r="N1694" s="52">
        <f t="shared" si="1093"/>
        <v>2.4273734416491166E-5</v>
      </c>
      <c r="O1694" s="52">
        <f t="shared" si="1069"/>
        <v>6383600.4542277167</v>
      </c>
      <c r="P1694" s="52">
        <f t="shared" si="1070"/>
        <v>1.3206546442108361E-7</v>
      </c>
      <c r="Q1694" s="52">
        <f t="shared" si="1094"/>
        <v>0.96817344419152651</v>
      </c>
      <c r="R1694" s="52">
        <f t="shared" si="1095"/>
        <v>0.60524404705596213</v>
      </c>
      <c r="S1694" s="52">
        <f t="shared" si="1096"/>
        <v>1.143000054296434</v>
      </c>
      <c r="T1694" s="52">
        <f t="shared" si="1097"/>
        <v>1.008561052486316</v>
      </c>
      <c r="U1694" s="52">
        <f t="shared" si="1098"/>
        <v>1.8070558628728237</v>
      </c>
      <c r="V1694" s="52">
        <f t="shared" si="1085"/>
        <v>5.0546225567071803E-3</v>
      </c>
      <c r="W1694" s="52">
        <f t="shared" si="1099"/>
        <v>4.2582015317955055E-5</v>
      </c>
      <c r="X1694" s="52">
        <f t="shared" si="1100"/>
        <v>1.6740578955036711E-7</v>
      </c>
      <c r="Y1694" s="52">
        <f t="shared" si="1071"/>
        <v>4178405.2054953747</v>
      </c>
      <c r="Z1694" s="38" t="str">
        <f t="shared" si="1101"/>
        <v>S</v>
      </c>
      <c r="AA1694" s="38" t="str">
        <f t="shared" si="1102"/>
        <v>S</v>
      </c>
      <c r="AB1694" s="38" t="str">
        <f t="shared" si="1103"/>
        <v>U</v>
      </c>
      <c r="AC1694" s="50">
        <f t="shared" si="1084"/>
        <v>550544.38671732834</v>
      </c>
      <c r="AD1694" s="50">
        <f t="shared" si="1072"/>
        <v>4178560.1593378857</v>
      </c>
      <c r="AE1694" s="51">
        <f t="shared" si="1073"/>
        <v>10</v>
      </c>
      <c r="AF1694" s="51" t="str">
        <f t="shared" si="1074"/>
        <v>S</v>
      </c>
      <c r="AG1694" s="40">
        <f t="shared" si="1075"/>
        <v>-122</v>
      </c>
      <c r="AH1694" s="41">
        <f t="shared" si="1076"/>
        <v>-25</v>
      </c>
      <c r="AI1694" s="42">
        <f t="shared" si="1077"/>
        <v>-34.420999999999999</v>
      </c>
      <c r="AJ1694" s="40">
        <f t="shared" si="1078"/>
        <v>37</v>
      </c>
      <c r="AK1694" s="41">
        <f t="shared" si="1079"/>
        <v>45</v>
      </c>
      <c r="AL1694" s="42">
        <f t="shared" si="1080"/>
        <v>10.631</v>
      </c>
      <c r="AM1694" s="43" t="str">
        <f t="shared" si="1081"/>
        <v>-37º -45' -10,631" S</v>
      </c>
      <c r="AN1694" s="43" t="str">
        <f t="shared" si="1082"/>
        <v>122º 25' 34,421" W</v>
      </c>
      <c r="AO1694" s="43" t="str">
        <f t="shared" si="1083"/>
        <v>10 S 550544 4178560</v>
      </c>
    </row>
    <row r="1695" spans="5:41" x14ac:dyDescent="0.25">
      <c r="E1695" s="53">
        <v>37.751083374022997</v>
      </c>
      <c r="F1695" s="53">
        <v>-122.42820739746</v>
      </c>
      <c r="G1695" s="52">
        <f t="shared" si="1086"/>
        <v>-2.1367753164001551</v>
      </c>
      <c r="H1695" s="52">
        <f t="shared" si="1087"/>
        <v>0.65888070107159125</v>
      </c>
      <c r="I1695" s="52">
        <f t="shared" si="1088"/>
        <v>10</v>
      </c>
      <c r="J1695" s="52">
        <f t="shared" si="1089"/>
        <v>-123</v>
      </c>
      <c r="K1695" s="52">
        <f t="shared" si="1090"/>
        <v>9.9796635528703881E-3</v>
      </c>
      <c r="L1695" s="52">
        <f t="shared" si="1091"/>
        <v>7.8905694173029457E-3</v>
      </c>
      <c r="M1695" s="52">
        <f t="shared" si="1092"/>
        <v>7.8907331818936916E-3</v>
      </c>
      <c r="N1695" s="52">
        <f t="shared" si="1093"/>
        <v>2.4106133816204078E-5</v>
      </c>
      <c r="O1695" s="52">
        <f t="shared" si="1069"/>
        <v>6383599.7774924524</v>
      </c>
      <c r="P1695" s="52">
        <f t="shared" si="1070"/>
        <v>1.3116908715173266E-7</v>
      </c>
      <c r="Q1695" s="52">
        <f t="shared" si="1094"/>
        <v>0.96815710827825985</v>
      </c>
      <c r="R1695" s="52">
        <f t="shared" si="1095"/>
        <v>0.60526442115654355</v>
      </c>
      <c r="S1695" s="52">
        <f t="shared" si="1096"/>
        <v>1.1429592552107213</v>
      </c>
      <c r="T1695" s="52">
        <f t="shared" si="1097"/>
        <v>1.0085355466971768</v>
      </c>
      <c r="U1695" s="52">
        <f t="shared" si="1098"/>
        <v>1.8070239726836987</v>
      </c>
      <c r="V1695" s="52">
        <f t="shared" si="1085"/>
        <v>5.0546225567071803E-3</v>
      </c>
      <c r="W1695" s="52">
        <f t="shared" si="1099"/>
        <v>4.2582015317955055E-5</v>
      </c>
      <c r="X1695" s="52">
        <f t="shared" si="1100"/>
        <v>1.6740578955036711E-7</v>
      </c>
      <c r="Y1695" s="52">
        <f t="shared" si="1071"/>
        <v>4178197.7753682747</v>
      </c>
      <c r="Z1695" s="38" t="str">
        <f t="shared" si="1101"/>
        <v>S</v>
      </c>
      <c r="AA1695" s="38" t="str">
        <f t="shared" si="1102"/>
        <v>S</v>
      </c>
      <c r="AB1695" s="38" t="str">
        <f t="shared" si="1103"/>
        <v>U</v>
      </c>
      <c r="AC1695" s="50">
        <f t="shared" si="1084"/>
        <v>550371.28478657396</v>
      </c>
      <c r="AD1695" s="50">
        <f t="shared" si="1072"/>
        <v>4178351.6592989247</v>
      </c>
      <c r="AE1695" s="51">
        <f t="shared" si="1073"/>
        <v>10</v>
      </c>
      <c r="AF1695" s="51" t="str">
        <f t="shared" si="1074"/>
        <v>S</v>
      </c>
      <c r="AG1695" s="40">
        <f t="shared" si="1075"/>
        <v>-122</v>
      </c>
      <c r="AH1695" s="41">
        <f t="shared" si="1076"/>
        <v>-25</v>
      </c>
      <c r="AI1695" s="42">
        <f t="shared" si="1077"/>
        <v>-41.546999999999997</v>
      </c>
      <c r="AJ1695" s="40">
        <f t="shared" si="1078"/>
        <v>37</v>
      </c>
      <c r="AK1695" s="41">
        <f t="shared" si="1079"/>
        <v>45</v>
      </c>
      <c r="AL1695" s="42">
        <f t="shared" si="1080"/>
        <v>3.9</v>
      </c>
      <c r="AM1695" s="43" t="str">
        <f t="shared" si="1081"/>
        <v>-37º -45' -3,9" S</v>
      </c>
      <c r="AN1695" s="43" t="str">
        <f t="shared" si="1082"/>
        <v>122º 25' 41,547" W</v>
      </c>
      <c r="AO1695" s="43" t="str">
        <f t="shared" si="1083"/>
        <v>10 S 550371 4178352</v>
      </c>
    </row>
    <row r="1696" spans="5:41" x14ac:dyDescent="0.25">
      <c r="E1696" s="53">
        <v>37.790908999999999</v>
      </c>
      <c r="F1696" s="53">
        <v>-122.400284</v>
      </c>
      <c r="G1696" s="52">
        <f t="shared" si="1086"/>
        <v>-2.136287961176135</v>
      </c>
      <c r="H1696" s="52">
        <f t="shared" si="1087"/>
        <v>0.6595757893715577</v>
      </c>
      <c r="I1696" s="52">
        <f t="shared" si="1088"/>
        <v>10</v>
      </c>
      <c r="J1696" s="52">
        <f t="shared" si="1089"/>
        <v>-123</v>
      </c>
      <c r="K1696" s="52">
        <f t="shared" si="1090"/>
        <v>1.0467018776890491E-2</v>
      </c>
      <c r="L1696" s="52">
        <f t="shared" si="1091"/>
        <v>8.2714341144482437E-3</v>
      </c>
      <c r="M1696" s="52">
        <f t="shared" si="1092"/>
        <v>8.2716227567200453E-3</v>
      </c>
      <c r="N1696" s="52">
        <f t="shared" si="1093"/>
        <v>2.6527627646322216E-5</v>
      </c>
      <c r="O1696" s="52">
        <f t="shared" si="1069"/>
        <v>6383614.1954032509</v>
      </c>
      <c r="P1696" s="52">
        <f t="shared" si="1070"/>
        <v>1.4398272677168723E-7</v>
      </c>
      <c r="Q1696" s="52">
        <f t="shared" si="1094"/>
        <v>0.96850419416534017</v>
      </c>
      <c r="R1696" s="52">
        <f t="shared" si="1095"/>
        <v>0.60482953306715592</v>
      </c>
      <c r="S1696" s="52">
        <f t="shared" si="1096"/>
        <v>1.1438278864542277</v>
      </c>
      <c r="T1696" s="52">
        <f t="shared" si="1097"/>
        <v>1.0090782981074597</v>
      </c>
      <c r="U1696" s="52">
        <f t="shared" si="1098"/>
        <v>1.8077022331631627</v>
      </c>
      <c r="V1696" s="52">
        <f t="shared" si="1085"/>
        <v>5.0546225567071803E-3</v>
      </c>
      <c r="W1696" s="52">
        <f t="shared" si="1099"/>
        <v>4.2582015317955055E-5</v>
      </c>
      <c r="X1696" s="52">
        <f t="shared" si="1100"/>
        <v>1.6740578955036711E-7</v>
      </c>
      <c r="Y1696" s="52">
        <f t="shared" si="1071"/>
        <v>4182616.3389911535</v>
      </c>
      <c r="Z1696" s="38" t="str">
        <f t="shared" si="1101"/>
        <v>S</v>
      </c>
      <c r="AA1696" s="38" t="str">
        <f t="shared" si="1102"/>
        <v>S</v>
      </c>
      <c r="AB1696" s="38" t="str">
        <f t="shared" si="1103"/>
        <v>U</v>
      </c>
      <c r="AC1696" s="50">
        <f t="shared" si="1084"/>
        <v>552802.85098305135</v>
      </c>
      <c r="AD1696" s="50">
        <f t="shared" si="1072"/>
        <v>4182785.6811559494</v>
      </c>
      <c r="AE1696" s="51">
        <f t="shared" si="1073"/>
        <v>10</v>
      </c>
      <c r="AF1696" s="51" t="str">
        <f t="shared" si="1074"/>
        <v>S</v>
      </c>
      <c r="AG1696" s="40">
        <f t="shared" si="1075"/>
        <v>-122</v>
      </c>
      <c r="AH1696" s="41">
        <f t="shared" si="1076"/>
        <v>-24</v>
      </c>
      <c r="AI1696" s="42">
        <f t="shared" si="1077"/>
        <v>-1.022</v>
      </c>
      <c r="AJ1696" s="40">
        <f t="shared" si="1078"/>
        <v>37</v>
      </c>
      <c r="AK1696" s="41">
        <f t="shared" si="1079"/>
        <v>47</v>
      </c>
      <c r="AL1696" s="42">
        <f t="shared" si="1080"/>
        <v>27.271999999999998</v>
      </c>
      <c r="AM1696" s="43" t="str">
        <f t="shared" si="1081"/>
        <v>-37º -47' -27,272" S</v>
      </c>
      <c r="AN1696" s="43" t="str">
        <f t="shared" si="1082"/>
        <v>122º 24' 1,022" W</v>
      </c>
      <c r="AO1696" s="43" t="str">
        <f t="shared" si="1083"/>
        <v>10 S 552803 4182786</v>
      </c>
    </row>
    <row r="1697" spans="5:41" x14ac:dyDescent="0.25">
      <c r="E1697" s="53">
        <v>37.615299</v>
      </c>
      <c r="F1697" s="53">
        <v>-122.38838200000001</v>
      </c>
      <c r="G1697" s="52">
        <f t="shared" si="1086"/>
        <v>-2.1360802320885628</v>
      </c>
      <c r="H1697" s="52">
        <f t="shared" si="1087"/>
        <v>0.65651081667213051</v>
      </c>
      <c r="I1697" s="52">
        <f t="shared" si="1088"/>
        <v>10</v>
      </c>
      <c r="J1697" s="52">
        <f t="shared" si="1089"/>
        <v>-123</v>
      </c>
      <c r="K1697" s="52">
        <f t="shared" si="1090"/>
        <v>1.0674747864462653E-2</v>
      </c>
      <c r="L1697" s="52">
        <f t="shared" si="1091"/>
        <v>8.4555921620401136E-3</v>
      </c>
      <c r="M1697" s="52">
        <f t="shared" si="1092"/>
        <v>8.4557936872855875E-3</v>
      </c>
      <c r="N1697" s="52">
        <f t="shared" si="1093"/>
        <v>2.7547045246101298E-5</v>
      </c>
      <c r="O1697" s="52">
        <f t="shared" si="1069"/>
        <v>6383550.6598763242</v>
      </c>
      <c r="P1697" s="52">
        <f t="shared" si="1070"/>
        <v>1.511804130507751E-7</v>
      </c>
      <c r="Q1697" s="52">
        <f t="shared" si="1094"/>
        <v>0.96695966792279642</v>
      </c>
      <c r="R1697" s="52">
        <f t="shared" si="1095"/>
        <v>0.60673305948741252</v>
      </c>
      <c r="S1697" s="52">
        <f t="shared" si="1096"/>
        <v>1.1399906506335287</v>
      </c>
      <c r="T1697" s="52">
        <f t="shared" si="1097"/>
        <v>1.0066762528469997</v>
      </c>
      <c r="U1697" s="52">
        <f t="shared" si="1098"/>
        <v>1.8046949474513285</v>
      </c>
      <c r="V1697" s="52">
        <f t="shared" si="1085"/>
        <v>5.0546225567071803E-3</v>
      </c>
      <c r="W1697" s="52">
        <f t="shared" si="1099"/>
        <v>4.2582015317955055E-5</v>
      </c>
      <c r="X1697" s="52">
        <f t="shared" si="1100"/>
        <v>1.6740578955036711E-7</v>
      </c>
      <c r="Y1697" s="52">
        <f t="shared" si="1071"/>
        <v>4163133.0294313519</v>
      </c>
      <c r="Z1697" s="38" t="str">
        <f t="shared" si="1101"/>
        <v>S</v>
      </c>
      <c r="AA1697" s="38" t="str">
        <f t="shared" si="1102"/>
        <v>S</v>
      </c>
      <c r="AB1697" s="38" t="str">
        <f t="shared" si="1103"/>
        <v>U</v>
      </c>
      <c r="AC1697" s="50">
        <f t="shared" si="1084"/>
        <v>553977.99009238812</v>
      </c>
      <c r="AD1697" s="50">
        <f t="shared" si="1072"/>
        <v>4163308.8774167951</v>
      </c>
      <c r="AE1697" s="51">
        <f t="shared" si="1073"/>
        <v>10</v>
      </c>
      <c r="AF1697" s="51" t="str">
        <f t="shared" si="1074"/>
        <v>S</v>
      </c>
      <c r="AG1697" s="40">
        <f t="shared" si="1075"/>
        <v>-122</v>
      </c>
      <c r="AH1697" s="41">
        <f t="shared" si="1076"/>
        <v>-23</v>
      </c>
      <c r="AI1697" s="42">
        <f t="shared" si="1077"/>
        <v>-18.175000000000001</v>
      </c>
      <c r="AJ1697" s="40">
        <f t="shared" si="1078"/>
        <v>37</v>
      </c>
      <c r="AK1697" s="41">
        <f t="shared" si="1079"/>
        <v>36</v>
      </c>
      <c r="AL1697" s="42">
        <f t="shared" si="1080"/>
        <v>55.076000000000001</v>
      </c>
      <c r="AM1697" s="43" t="str">
        <f t="shared" si="1081"/>
        <v>-37º -36' -55,076" S</v>
      </c>
      <c r="AN1697" s="43" t="str">
        <f t="shared" si="1082"/>
        <v>122º 23' 18,175" W</v>
      </c>
      <c r="AO1697" s="43" t="str">
        <f t="shared" si="1083"/>
        <v>10 S 553978 4163309</v>
      </c>
    </row>
    <row r="1698" spans="5:41" x14ac:dyDescent="0.25">
      <c r="E1698" s="53">
        <v>37.754156999999999</v>
      </c>
      <c r="F1698" s="53">
        <v>-122.43769</v>
      </c>
      <c r="G1698" s="52">
        <f t="shared" si="1086"/>
        <v>-2.1369408190361363</v>
      </c>
      <c r="H1698" s="52">
        <f t="shared" si="1087"/>
        <v>0.65893434596486478</v>
      </c>
      <c r="I1698" s="52">
        <f t="shared" si="1088"/>
        <v>10</v>
      </c>
      <c r="J1698" s="52">
        <f t="shared" si="1089"/>
        <v>-123</v>
      </c>
      <c r="K1698" s="52">
        <f t="shared" si="1090"/>
        <v>9.8141609168891364E-3</v>
      </c>
      <c r="L1698" s="52">
        <f t="shared" si="1091"/>
        <v>7.7593941995770478E-3</v>
      </c>
      <c r="M1698" s="52">
        <f t="shared" si="1092"/>
        <v>7.7595499315846039E-3</v>
      </c>
      <c r="N1698" s="52">
        <f t="shared" si="1093"/>
        <v>2.3313841022720716E-5</v>
      </c>
      <c r="O1698" s="52">
        <f t="shared" si="1069"/>
        <v>6383600.8900372237</v>
      </c>
      <c r="P1698" s="52">
        <f t="shared" si="1070"/>
        <v>1.2683343726359375E-7</v>
      </c>
      <c r="Q1698" s="52">
        <f t="shared" si="1094"/>
        <v>0.96818396199497481</v>
      </c>
      <c r="R1698" s="52">
        <f t="shared" si="1095"/>
        <v>0.60523092437753612</v>
      </c>
      <c r="S1698" s="52">
        <f t="shared" si="1096"/>
        <v>1.1430263269623522</v>
      </c>
      <c r="T1698" s="52">
        <f t="shared" si="1097"/>
        <v>1.0085774763161481</v>
      </c>
      <c r="U1698" s="52">
        <f t="shared" si="1098"/>
        <v>1.8070763969280443</v>
      </c>
      <c r="V1698" s="52">
        <f t="shared" si="1085"/>
        <v>5.0546225567071803E-3</v>
      </c>
      <c r="W1698" s="52">
        <f t="shared" si="1099"/>
        <v>4.2582015317955055E-5</v>
      </c>
      <c r="X1698" s="52">
        <f t="shared" si="1100"/>
        <v>1.6740578955036711E-7</v>
      </c>
      <c r="Y1698" s="52">
        <f t="shared" si="1071"/>
        <v>4178538.7861908684</v>
      </c>
      <c r="Z1698" s="38" t="str">
        <f t="shared" si="1101"/>
        <v>S</v>
      </c>
      <c r="AA1698" s="38" t="str">
        <f t="shared" si="1102"/>
        <v>S</v>
      </c>
      <c r="AB1698" s="38" t="str">
        <f t="shared" si="1103"/>
        <v>U</v>
      </c>
      <c r="AC1698" s="50">
        <f t="shared" si="1084"/>
        <v>549533.8719437354</v>
      </c>
      <c r="AD1698" s="50">
        <f t="shared" si="1072"/>
        <v>4178687.6124660475</v>
      </c>
      <c r="AE1698" s="51">
        <f t="shared" si="1073"/>
        <v>10</v>
      </c>
      <c r="AF1698" s="51" t="str">
        <f t="shared" si="1074"/>
        <v>S</v>
      </c>
      <c r="AG1698" s="40">
        <f t="shared" si="1075"/>
        <v>-122</v>
      </c>
      <c r="AH1698" s="41">
        <f t="shared" si="1076"/>
        <v>-26</v>
      </c>
      <c r="AI1698" s="42">
        <f t="shared" si="1077"/>
        <v>-15.683999999999999</v>
      </c>
      <c r="AJ1698" s="40">
        <f t="shared" si="1078"/>
        <v>37</v>
      </c>
      <c r="AK1698" s="41">
        <f t="shared" si="1079"/>
        <v>45</v>
      </c>
      <c r="AL1698" s="42">
        <f t="shared" si="1080"/>
        <v>14.965</v>
      </c>
      <c r="AM1698" s="43" t="str">
        <f t="shared" si="1081"/>
        <v>-37º -45' -14,965" S</v>
      </c>
      <c r="AN1698" s="43" t="str">
        <f t="shared" si="1082"/>
        <v>122º 26' 15,684" W</v>
      </c>
      <c r="AO1698" s="43" t="str">
        <f t="shared" si="1083"/>
        <v>10 S 549534 4178688</v>
      </c>
    </row>
    <row r="1699" spans="5:41" x14ac:dyDescent="0.25">
      <c r="E1699" s="53">
        <v>37.616866999999999</v>
      </c>
      <c r="F1699" s="53">
        <v>-122.387764</v>
      </c>
      <c r="G1699" s="52">
        <f t="shared" si="1086"/>
        <v>-2.1360694459537855</v>
      </c>
      <c r="H1699" s="52">
        <f t="shared" si="1087"/>
        <v>0.65653818343480175</v>
      </c>
      <c r="I1699" s="52">
        <f t="shared" si="1088"/>
        <v>10</v>
      </c>
      <c r="J1699" s="52">
        <f t="shared" si="1089"/>
        <v>-123</v>
      </c>
      <c r="K1699" s="52">
        <f t="shared" si="1090"/>
        <v>1.0685533999239993E-2</v>
      </c>
      <c r="L1699" s="52">
        <f t="shared" si="1091"/>
        <v>8.4639571746055933E-3</v>
      </c>
      <c r="M1699" s="52">
        <f t="shared" si="1092"/>
        <v>8.4641592985594503E-3</v>
      </c>
      <c r="N1699" s="52">
        <f t="shared" si="1093"/>
        <v>2.7603142035759198E-5</v>
      </c>
      <c r="O1699" s="52">
        <f t="shared" si="1069"/>
        <v>6383551.2267184099</v>
      </c>
      <c r="P1699" s="52">
        <f t="shared" si="1070"/>
        <v>1.5147330860552821E-7</v>
      </c>
      <c r="Q1699" s="52">
        <f t="shared" si="1094"/>
        <v>0.96697361965935047</v>
      </c>
      <c r="R1699" s="52">
        <f t="shared" si="1095"/>
        <v>0.60671622493170385</v>
      </c>
      <c r="S1699" s="52">
        <f t="shared" si="1096"/>
        <v>1.140024993264477</v>
      </c>
      <c r="T1699" s="52">
        <f t="shared" si="1097"/>
        <v>1.0066978011812837</v>
      </c>
      <c r="U1699" s="52">
        <f t="shared" si="1098"/>
        <v>1.8047219885193926</v>
      </c>
      <c r="V1699" s="52">
        <f t="shared" si="1085"/>
        <v>5.0546225567071803E-3</v>
      </c>
      <c r="W1699" s="52">
        <f t="shared" si="1099"/>
        <v>4.2582015317955055E-5</v>
      </c>
      <c r="X1699" s="52">
        <f t="shared" si="1100"/>
        <v>1.6740578955036711E-7</v>
      </c>
      <c r="Y1699" s="52">
        <f t="shared" si="1071"/>
        <v>4163306.9909226787</v>
      </c>
      <c r="Z1699" s="38" t="str">
        <f t="shared" si="1101"/>
        <v>S</v>
      </c>
      <c r="AA1699" s="38" t="str">
        <f t="shared" si="1102"/>
        <v>S</v>
      </c>
      <c r="AB1699" s="38" t="str">
        <f t="shared" si="1103"/>
        <v>U</v>
      </c>
      <c r="AC1699" s="50">
        <f t="shared" si="1084"/>
        <v>554031.39720156393</v>
      </c>
      <c r="AD1699" s="50">
        <f t="shared" si="1072"/>
        <v>4163483.1970205731</v>
      </c>
      <c r="AE1699" s="51">
        <f t="shared" si="1073"/>
        <v>10</v>
      </c>
      <c r="AF1699" s="51" t="str">
        <f t="shared" si="1074"/>
        <v>S</v>
      </c>
      <c r="AG1699" s="40">
        <f t="shared" si="1075"/>
        <v>-122</v>
      </c>
      <c r="AH1699" s="41">
        <f t="shared" si="1076"/>
        <v>-23</v>
      </c>
      <c r="AI1699" s="42">
        <f t="shared" si="1077"/>
        <v>-15.95</v>
      </c>
      <c r="AJ1699" s="40">
        <f t="shared" si="1078"/>
        <v>37</v>
      </c>
      <c r="AK1699" s="41">
        <f t="shared" si="1079"/>
        <v>37</v>
      </c>
      <c r="AL1699" s="42">
        <f t="shared" si="1080"/>
        <v>0.72099999999999997</v>
      </c>
      <c r="AM1699" s="43" t="str">
        <f t="shared" si="1081"/>
        <v>-37º -37' -0,721" S</v>
      </c>
      <c r="AN1699" s="43" t="str">
        <f t="shared" si="1082"/>
        <v>122º 23' 15,95" W</v>
      </c>
      <c r="AO1699" s="43" t="str">
        <f t="shared" si="1083"/>
        <v>10 S 554031 4163483</v>
      </c>
    </row>
    <row r="1700" spans="5:41" x14ac:dyDescent="0.25">
      <c r="E1700" s="53">
        <v>37.754781000000001</v>
      </c>
      <c r="F1700" s="53">
        <v>-122.42113000000001</v>
      </c>
      <c r="G1700" s="52">
        <f t="shared" si="1086"/>
        <v>-2.1366517925120059</v>
      </c>
      <c r="H1700" s="52">
        <f t="shared" si="1087"/>
        <v>0.65894523681939732</v>
      </c>
      <c r="I1700" s="52">
        <f t="shared" si="1088"/>
        <v>10</v>
      </c>
      <c r="J1700" s="52">
        <f t="shared" si="1089"/>
        <v>-123</v>
      </c>
      <c r="K1700" s="52">
        <f t="shared" si="1090"/>
        <v>1.0103187441019568E-2</v>
      </c>
      <c r="L1700" s="52">
        <f t="shared" si="1091"/>
        <v>7.9878329183696029E-3</v>
      </c>
      <c r="M1700" s="52">
        <f t="shared" si="1092"/>
        <v>7.9880028140309426E-3</v>
      </c>
      <c r="N1700" s="52">
        <f t="shared" si="1093"/>
        <v>2.4707415573366198E-5</v>
      </c>
      <c r="O1700" s="52">
        <f t="shared" si="1069"/>
        <v>6383601.1159071689</v>
      </c>
      <c r="P1700" s="52">
        <f t="shared" si="1070"/>
        <v>1.3440944592480383E-7</v>
      </c>
      <c r="Q1700" s="52">
        <f t="shared" si="1094"/>
        <v>0.96818941240965051</v>
      </c>
      <c r="R1700" s="52">
        <f t="shared" si="1095"/>
        <v>0.60522412258200531</v>
      </c>
      <c r="S1700" s="52">
        <f t="shared" si="1096"/>
        <v>1.1430399430242226</v>
      </c>
      <c r="T1700" s="52">
        <f t="shared" si="1097"/>
        <v>1.0085859879136683</v>
      </c>
      <c r="U1700" s="52">
        <f t="shared" si="1098"/>
        <v>1.8070870383738653</v>
      </c>
      <c r="V1700" s="52">
        <f t="shared" si="1085"/>
        <v>5.0546225567071803E-3</v>
      </c>
      <c r="W1700" s="52">
        <f t="shared" si="1099"/>
        <v>4.2582015317955055E-5</v>
      </c>
      <c r="X1700" s="52">
        <f t="shared" si="1100"/>
        <v>1.6740578955036711E-7</v>
      </c>
      <c r="Y1700" s="52">
        <f t="shared" si="1071"/>
        <v>4178608.0173926521</v>
      </c>
      <c r="Z1700" s="38" t="str">
        <f t="shared" si="1101"/>
        <v>S</v>
      </c>
      <c r="AA1700" s="38" t="str">
        <f t="shared" si="1102"/>
        <v>S</v>
      </c>
      <c r="AB1700" s="38" t="str">
        <f t="shared" si="1103"/>
        <v>U</v>
      </c>
      <c r="AC1700" s="50">
        <f t="shared" si="1084"/>
        <v>550992.22596212965</v>
      </c>
      <c r="AD1700" s="50">
        <f t="shared" si="1072"/>
        <v>4178765.7396994769</v>
      </c>
      <c r="AE1700" s="51">
        <f t="shared" si="1073"/>
        <v>10</v>
      </c>
      <c r="AF1700" s="51" t="str">
        <f t="shared" si="1074"/>
        <v>S</v>
      </c>
      <c r="AG1700" s="40">
        <f t="shared" si="1075"/>
        <v>-122</v>
      </c>
      <c r="AH1700" s="41">
        <f t="shared" si="1076"/>
        <v>-25</v>
      </c>
      <c r="AI1700" s="42">
        <f t="shared" si="1077"/>
        <v>-16.068000000000001</v>
      </c>
      <c r="AJ1700" s="40">
        <f t="shared" si="1078"/>
        <v>37</v>
      </c>
      <c r="AK1700" s="41">
        <f t="shared" si="1079"/>
        <v>45</v>
      </c>
      <c r="AL1700" s="42">
        <f t="shared" si="1080"/>
        <v>17.212</v>
      </c>
      <c r="AM1700" s="43" t="str">
        <f t="shared" si="1081"/>
        <v>-37º -45' -17,212" S</v>
      </c>
      <c r="AN1700" s="43" t="str">
        <f t="shared" si="1082"/>
        <v>122º 25' 16,068" W</v>
      </c>
      <c r="AO1700" s="43" t="str">
        <f t="shared" si="1083"/>
        <v>10 S 550992 4178766</v>
      </c>
    </row>
    <row r="1701" spans="5:41" x14ac:dyDescent="0.25">
      <c r="E1701" s="53">
        <v>37.653624000000001</v>
      </c>
      <c r="F1701" s="53">
        <v>-122.488677</v>
      </c>
      <c r="G1701" s="52">
        <f t="shared" si="1086"/>
        <v>-2.1378307100618503</v>
      </c>
      <c r="H1701" s="52">
        <f t="shared" si="1087"/>
        <v>0.65717971410795739</v>
      </c>
      <c r="I1701" s="52">
        <f t="shared" si="1088"/>
        <v>10</v>
      </c>
      <c r="J1701" s="52">
        <f t="shared" si="1089"/>
        <v>-123</v>
      </c>
      <c r="K1701" s="52">
        <f t="shared" si="1090"/>
        <v>8.9242698911751184E-3</v>
      </c>
      <c r="L1701" s="52">
        <f t="shared" si="1091"/>
        <v>7.0654135749850036E-3</v>
      </c>
      <c r="M1701" s="52">
        <f t="shared" si="1092"/>
        <v>7.065531147150984E-3</v>
      </c>
      <c r="N1701" s="52">
        <f t="shared" si="1093"/>
        <v>1.9259919915914914E-5</v>
      </c>
      <c r="O1701" s="52">
        <f t="shared" si="1069"/>
        <v>6383564.5169927757</v>
      </c>
      <c r="P1701" s="52">
        <f t="shared" si="1070"/>
        <v>1.0544558899735703E-7</v>
      </c>
      <c r="Q1701" s="52">
        <f t="shared" si="1094"/>
        <v>0.96729984578792028</v>
      </c>
      <c r="R1701" s="52">
        <f t="shared" si="1095"/>
        <v>0.60632075245909767</v>
      </c>
      <c r="S1701" s="52">
        <f t="shared" si="1096"/>
        <v>1.1408296370019175</v>
      </c>
      <c r="T1701" s="52">
        <f t="shared" si="1097"/>
        <v>1.0072024158662125</v>
      </c>
      <c r="U1701" s="52">
        <f t="shared" si="1098"/>
        <v>1.8053549046515076</v>
      </c>
      <c r="V1701" s="52">
        <f t="shared" si="1085"/>
        <v>5.0546225567071803E-3</v>
      </c>
      <c r="W1701" s="52">
        <f t="shared" si="1099"/>
        <v>4.2582015317955055E-5</v>
      </c>
      <c r="X1701" s="52">
        <f t="shared" si="1100"/>
        <v>1.6740578955036711E-7</v>
      </c>
      <c r="Y1701" s="52">
        <f t="shared" si="1071"/>
        <v>4167385.0032672528</v>
      </c>
      <c r="Z1701" s="38" t="str">
        <f t="shared" si="1101"/>
        <v>S</v>
      </c>
      <c r="AA1701" s="38" t="str">
        <f t="shared" si="1102"/>
        <v>S</v>
      </c>
      <c r="AB1701" s="38" t="str">
        <f t="shared" si="1103"/>
        <v>U</v>
      </c>
      <c r="AC1701" s="50">
        <f t="shared" si="1084"/>
        <v>545103.27550997399</v>
      </c>
      <c r="AD1701" s="50">
        <f t="shared" si="1072"/>
        <v>4167507.9502215926</v>
      </c>
      <c r="AE1701" s="51">
        <f t="shared" si="1073"/>
        <v>10</v>
      </c>
      <c r="AF1701" s="51" t="str">
        <f t="shared" si="1074"/>
        <v>S</v>
      </c>
      <c r="AG1701" s="40">
        <f t="shared" si="1075"/>
        <v>-122</v>
      </c>
      <c r="AH1701" s="41">
        <f t="shared" si="1076"/>
        <v>-29</v>
      </c>
      <c r="AI1701" s="42">
        <f t="shared" si="1077"/>
        <v>-19.236999999999998</v>
      </c>
      <c r="AJ1701" s="40">
        <f t="shared" si="1078"/>
        <v>37</v>
      </c>
      <c r="AK1701" s="41">
        <f t="shared" si="1079"/>
        <v>39</v>
      </c>
      <c r="AL1701" s="42">
        <f t="shared" si="1080"/>
        <v>13.045999999999999</v>
      </c>
      <c r="AM1701" s="43" t="str">
        <f t="shared" si="1081"/>
        <v>-37º -39' -13,046" S</v>
      </c>
      <c r="AN1701" s="43" t="str">
        <f t="shared" si="1082"/>
        <v>122º 29' 19,237" W</v>
      </c>
      <c r="AO1701" s="43" t="str">
        <f t="shared" si="1083"/>
        <v>10 S 545103 4167508</v>
      </c>
    </row>
    <row r="1702" spans="5:41" x14ac:dyDescent="0.25">
      <c r="E1702" s="53">
        <v>37.681902999999998</v>
      </c>
      <c r="F1702" s="53">
        <v>-122.459855</v>
      </c>
      <c r="G1702" s="52">
        <f t="shared" si="1086"/>
        <v>-2.1373276712648406</v>
      </c>
      <c r="H1702" s="52">
        <f t="shared" si="1087"/>
        <v>0.65767327576712886</v>
      </c>
      <c r="I1702" s="52">
        <f t="shared" si="1088"/>
        <v>10</v>
      </c>
      <c r="J1702" s="52">
        <f t="shared" si="1089"/>
        <v>-123</v>
      </c>
      <c r="K1702" s="52">
        <f t="shared" si="1090"/>
        <v>9.4273086881848656E-3</v>
      </c>
      <c r="L1702" s="52">
        <f t="shared" si="1091"/>
        <v>7.460818506324178E-3</v>
      </c>
      <c r="M1702" s="52">
        <f t="shared" si="1092"/>
        <v>7.4609569434826058E-3</v>
      </c>
      <c r="N1702" s="52">
        <f t="shared" si="1093"/>
        <v>2.1497979180162829E-5</v>
      </c>
      <c r="O1702" s="52">
        <f t="shared" si="1069"/>
        <v>6383574.7449675342</v>
      </c>
      <c r="P1702" s="52">
        <f t="shared" si="1070"/>
        <v>1.1748891695601525E-7</v>
      </c>
      <c r="Q1702" s="52">
        <f t="shared" si="1094"/>
        <v>0.96754974406991823</v>
      </c>
      <c r="R1702" s="52">
        <f t="shared" si="1095"/>
        <v>0.60601540379483032</v>
      </c>
      <c r="S1702" s="52">
        <f t="shared" si="1096"/>
        <v>1.1414481478020879</v>
      </c>
      <c r="T1702" s="52">
        <f t="shared" si="1097"/>
        <v>1.0075899618002735</v>
      </c>
      <c r="U1702" s="52">
        <f t="shared" si="1098"/>
        <v>1.8058405610320725</v>
      </c>
      <c r="V1702" s="52">
        <f t="shared" si="1085"/>
        <v>5.0546225567071803E-3</v>
      </c>
      <c r="W1702" s="52">
        <f t="shared" si="1099"/>
        <v>4.2582015317955055E-5</v>
      </c>
      <c r="X1702" s="52">
        <f t="shared" si="1100"/>
        <v>1.6740578955036711E-7</v>
      </c>
      <c r="Y1702" s="52">
        <f t="shared" si="1071"/>
        <v>4170522.439630535</v>
      </c>
      <c r="Z1702" s="38" t="str">
        <f t="shared" si="1101"/>
        <v>S</v>
      </c>
      <c r="AA1702" s="38" t="str">
        <f t="shared" si="1102"/>
        <v>S</v>
      </c>
      <c r="AB1702" s="38" t="str">
        <f t="shared" si="1103"/>
        <v>U</v>
      </c>
      <c r="AC1702" s="50">
        <f t="shared" si="1084"/>
        <v>547627.57818294317</v>
      </c>
      <c r="AD1702" s="50">
        <f t="shared" si="1072"/>
        <v>4170659.6736036208</v>
      </c>
      <c r="AE1702" s="51">
        <f t="shared" si="1073"/>
        <v>10</v>
      </c>
      <c r="AF1702" s="51" t="str">
        <f t="shared" si="1074"/>
        <v>S</v>
      </c>
      <c r="AG1702" s="40">
        <f t="shared" si="1075"/>
        <v>-122</v>
      </c>
      <c r="AH1702" s="41">
        <f t="shared" si="1076"/>
        <v>-27</v>
      </c>
      <c r="AI1702" s="42">
        <f t="shared" si="1077"/>
        <v>-35.478000000000002</v>
      </c>
      <c r="AJ1702" s="40">
        <f t="shared" si="1078"/>
        <v>37</v>
      </c>
      <c r="AK1702" s="41">
        <f t="shared" si="1079"/>
        <v>40</v>
      </c>
      <c r="AL1702" s="42">
        <f t="shared" si="1080"/>
        <v>54.850999999999999</v>
      </c>
      <c r="AM1702" s="43" t="str">
        <f t="shared" si="1081"/>
        <v>-37º -40' -54,851" S</v>
      </c>
      <c r="AN1702" s="43" t="str">
        <f t="shared" si="1082"/>
        <v>122º 27' 35,478" W</v>
      </c>
      <c r="AO1702" s="43" t="str">
        <f t="shared" si="1083"/>
        <v>10 S 547628 4170660</v>
      </c>
    </row>
    <row r="1703" spans="5:41" x14ac:dyDescent="0.25">
      <c r="E1703" s="53">
        <v>37.732132</v>
      </c>
      <c r="F1703" s="53">
        <v>-122.498062</v>
      </c>
      <c r="G1703" s="52">
        <f t="shared" si="1086"/>
        <v>-2.1379945092121502</v>
      </c>
      <c r="H1703" s="52">
        <f t="shared" si="1087"/>
        <v>0.65854993719711297</v>
      </c>
      <c r="I1703" s="52">
        <f t="shared" si="1088"/>
        <v>10</v>
      </c>
      <c r="J1703" s="52">
        <f t="shared" si="1089"/>
        <v>-123</v>
      </c>
      <c r="K1703" s="52">
        <f t="shared" si="1090"/>
        <v>8.7604707408752702E-3</v>
      </c>
      <c r="L1703" s="52">
        <f t="shared" si="1091"/>
        <v>6.9283964951439361E-3</v>
      </c>
      <c r="M1703" s="52">
        <f t="shared" si="1092"/>
        <v>6.9285073588656078E-3</v>
      </c>
      <c r="N1703" s="52">
        <f t="shared" si="1093"/>
        <v>1.8572654950865797E-5</v>
      </c>
      <c r="O1703" s="52">
        <f t="shared" si="1069"/>
        <v>6383592.9184551165</v>
      </c>
      <c r="P1703" s="52">
        <f t="shared" si="1070"/>
        <v>1.0118089742494592E-7</v>
      </c>
      <c r="Q1703" s="52">
        <f t="shared" si="1094"/>
        <v>0.96799128734811679</v>
      </c>
      <c r="R1703" s="52">
        <f t="shared" si="1095"/>
        <v>0.6054707092712619</v>
      </c>
      <c r="S1703" s="52">
        <f t="shared" si="1096"/>
        <v>1.1425455808711713</v>
      </c>
      <c r="T1703" s="52">
        <f t="shared" si="1097"/>
        <v>1.008276862971194</v>
      </c>
      <c r="U1703" s="52">
        <f t="shared" si="1098"/>
        <v>1.8067004463483531</v>
      </c>
      <c r="V1703" s="52">
        <f t="shared" si="1085"/>
        <v>5.0546225567071803E-3</v>
      </c>
      <c r="W1703" s="52">
        <f t="shared" si="1099"/>
        <v>4.2582015317955055E-5</v>
      </c>
      <c r="X1703" s="52">
        <f t="shared" si="1100"/>
        <v>1.6740578955036711E-7</v>
      </c>
      <c r="Y1703" s="52">
        <f t="shared" si="1071"/>
        <v>4176095.1735593611</v>
      </c>
      <c r="Z1703" s="38" t="str">
        <f t="shared" si="1101"/>
        <v>S</v>
      </c>
      <c r="AA1703" s="38" t="str">
        <f t="shared" si="1102"/>
        <v>S</v>
      </c>
      <c r="AB1703" s="38" t="str">
        <f t="shared" si="1103"/>
        <v>U</v>
      </c>
      <c r="AC1703" s="50">
        <f t="shared" si="1084"/>
        <v>544228.77200322086</v>
      </c>
      <c r="AD1703" s="50">
        <f t="shared" si="1072"/>
        <v>4176213.7338399785</v>
      </c>
      <c r="AE1703" s="51">
        <f t="shared" si="1073"/>
        <v>10</v>
      </c>
      <c r="AF1703" s="51" t="str">
        <f t="shared" si="1074"/>
        <v>S</v>
      </c>
      <c r="AG1703" s="40">
        <f t="shared" si="1075"/>
        <v>-122</v>
      </c>
      <c r="AH1703" s="41">
        <f t="shared" si="1076"/>
        <v>-29</v>
      </c>
      <c r="AI1703" s="42">
        <f t="shared" si="1077"/>
        <v>-53.023000000000003</v>
      </c>
      <c r="AJ1703" s="40">
        <f t="shared" si="1078"/>
        <v>37</v>
      </c>
      <c r="AK1703" s="41">
        <f t="shared" si="1079"/>
        <v>43</v>
      </c>
      <c r="AL1703" s="42">
        <f t="shared" si="1080"/>
        <v>55.674999999999997</v>
      </c>
      <c r="AM1703" s="43" t="str">
        <f t="shared" si="1081"/>
        <v>-37º -43' -55,675" S</v>
      </c>
      <c r="AN1703" s="43" t="str">
        <f t="shared" si="1082"/>
        <v>122º 29' 53,023" W</v>
      </c>
      <c r="AO1703" s="43" t="str">
        <f t="shared" si="1083"/>
        <v>10 S 544229 4176214</v>
      </c>
    </row>
    <row r="1704" spans="5:41" x14ac:dyDescent="0.25">
      <c r="E1704" s="53">
        <v>37.790402</v>
      </c>
      <c r="F1704" s="53">
        <v>-122.393958</v>
      </c>
      <c r="G1704" s="52">
        <f t="shared" si="1086"/>
        <v>-2.1361775516476538</v>
      </c>
      <c r="H1704" s="52">
        <f t="shared" si="1087"/>
        <v>0.65956694055225018</v>
      </c>
      <c r="I1704" s="52">
        <f t="shared" si="1088"/>
        <v>10</v>
      </c>
      <c r="J1704" s="52">
        <f t="shared" si="1089"/>
        <v>-123</v>
      </c>
      <c r="K1704" s="52">
        <f t="shared" si="1090"/>
        <v>1.0577428305371672E-2</v>
      </c>
      <c r="L1704" s="52">
        <f t="shared" si="1091"/>
        <v>8.3587380163495165E-3</v>
      </c>
      <c r="M1704" s="52">
        <f t="shared" si="1092"/>
        <v>8.3589326953431506E-3</v>
      </c>
      <c r="N1704" s="52">
        <f t="shared" si="1093"/>
        <v>2.7090114598560255E-5</v>
      </c>
      <c r="O1704" s="52">
        <f t="shared" si="1069"/>
        <v>6383614.0118230246</v>
      </c>
      <c r="P1704" s="52">
        <f t="shared" si="1070"/>
        <v>1.4704036494802426E-7</v>
      </c>
      <c r="Q1704" s="52">
        <f t="shared" si="1094"/>
        <v>0.96849978735048725</v>
      </c>
      <c r="R1704" s="52">
        <f t="shared" si="1095"/>
        <v>0.60483508115653084</v>
      </c>
      <c r="S1704" s="52">
        <f t="shared" si="1096"/>
        <v>1.1438168342274939</v>
      </c>
      <c r="T1704" s="52">
        <f t="shared" si="1097"/>
        <v>1.009071395959753</v>
      </c>
      <c r="U1704" s="52">
        <f t="shared" si="1098"/>
        <v>1.8076936123405698</v>
      </c>
      <c r="V1704" s="52">
        <f t="shared" si="1085"/>
        <v>5.0546225567071803E-3</v>
      </c>
      <c r="W1704" s="52">
        <f t="shared" si="1099"/>
        <v>4.2582015317955055E-5</v>
      </c>
      <c r="X1704" s="52">
        <f t="shared" si="1100"/>
        <v>1.6740578955036711E-7</v>
      </c>
      <c r="Y1704" s="52">
        <f t="shared" si="1071"/>
        <v>4182560.088293388</v>
      </c>
      <c r="Z1704" s="38" t="str">
        <f t="shared" si="1101"/>
        <v>S</v>
      </c>
      <c r="AA1704" s="38" t="str">
        <f t="shared" si="1102"/>
        <v>S</v>
      </c>
      <c r="AB1704" s="38" t="str">
        <f t="shared" si="1103"/>
        <v>U</v>
      </c>
      <c r="AC1704" s="50">
        <f t="shared" si="1084"/>
        <v>553360.20249324595</v>
      </c>
      <c r="AD1704" s="50">
        <f t="shared" si="1072"/>
        <v>4182733.0211539492</v>
      </c>
      <c r="AE1704" s="51">
        <f t="shared" si="1073"/>
        <v>10</v>
      </c>
      <c r="AF1704" s="51" t="str">
        <f t="shared" si="1074"/>
        <v>S</v>
      </c>
      <c r="AG1704" s="40">
        <f t="shared" si="1075"/>
        <v>-122</v>
      </c>
      <c r="AH1704" s="41">
        <f t="shared" si="1076"/>
        <v>-23</v>
      </c>
      <c r="AI1704" s="42">
        <f t="shared" si="1077"/>
        <v>-38.249000000000002</v>
      </c>
      <c r="AJ1704" s="40">
        <f t="shared" si="1078"/>
        <v>37</v>
      </c>
      <c r="AK1704" s="41">
        <f t="shared" si="1079"/>
        <v>47</v>
      </c>
      <c r="AL1704" s="42">
        <f t="shared" si="1080"/>
        <v>25.446999999999999</v>
      </c>
      <c r="AM1704" s="43" t="str">
        <f t="shared" si="1081"/>
        <v>-37º -47' -25,447" S</v>
      </c>
      <c r="AN1704" s="43" t="str">
        <f t="shared" si="1082"/>
        <v>122º 23' 38,249" W</v>
      </c>
      <c r="AO1704" s="43" t="str">
        <f t="shared" si="1083"/>
        <v>10 S 553360 4182733</v>
      </c>
    </row>
    <row r="1705" spans="5:41" x14ac:dyDescent="0.25">
      <c r="E1705" s="53">
        <v>37.793098999999998</v>
      </c>
      <c r="F1705" s="53">
        <v>-122.393384</v>
      </c>
      <c r="G1705" s="52">
        <f t="shared" si="1086"/>
        <v>-2.1361675334577472</v>
      </c>
      <c r="H1705" s="52">
        <f t="shared" si="1087"/>
        <v>0.6596140120821764</v>
      </c>
      <c r="I1705" s="52">
        <f t="shared" si="1088"/>
        <v>10</v>
      </c>
      <c r="J1705" s="52">
        <f t="shared" si="1089"/>
        <v>-123</v>
      </c>
      <c r="K1705" s="52">
        <f t="shared" si="1090"/>
        <v>1.0587446495278208E-2</v>
      </c>
      <c r="L1705" s="52">
        <f t="shared" si="1091"/>
        <v>8.3663491340699933E-3</v>
      </c>
      <c r="M1705" s="52">
        <f t="shared" si="1092"/>
        <v>8.3665443453626379E-3</v>
      </c>
      <c r="N1705" s="52">
        <f t="shared" si="1093"/>
        <v>2.7142112669298335E-5</v>
      </c>
      <c r="O1705" s="52">
        <f t="shared" si="1069"/>
        <v>6383614.9883927107</v>
      </c>
      <c r="P1705" s="52">
        <f t="shared" si="1070"/>
        <v>1.4729752341997425E-7</v>
      </c>
      <c r="Q1705" s="52">
        <f t="shared" si="1094"/>
        <v>0.96852322603435315</v>
      </c>
      <c r="R1705" s="52">
        <f t="shared" si="1095"/>
        <v>0.60480556446940592</v>
      </c>
      <c r="S1705" s="52">
        <f t="shared" si="1096"/>
        <v>1.1438756250993529</v>
      </c>
      <c r="T1705" s="52">
        <f t="shared" si="1097"/>
        <v>1.0091081099418662</v>
      </c>
      <c r="U1705" s="52">
        <f t="shared" si="1098"/>
        <v>1.8077394669584921</v>
      </c>
      <c r="V1705" s="52">
        <f t="shared" si="1085"/>
        <v>5.0546225567071803E-3</v>
      </c>
      <c r="W1705" s="52">
        <f t="shared" si="1099"/>
        <v>4.2582015317955055E-5</v>
      </c>
      <c r="X1705" s="52">
        <f t="shared" si="1100"/>
        <v>1.6740578955036711E-7</v>
      </c>
      <c r="Y1705" s="52">
        <f t="shared" si="1071"/>
        <v>4182859.3154337117</v>
      </c>
      <c r="Z1705" s="38" t="str">
        <f t="shared" si="1101"/>
        <v>S</v>
      </c>
      <c r="AA1705" s="38" t="str">
        <f t="shared" si="1102"/>
        <v>S</v>
      </c>
      <c r="AB1705" s="38" t="str">
        <f t="shared" si="1103"/>
        <v>U</v>
      </c>
      <c r="AC1705" s="50">
        <f t="shared" si="1084"/>
        <v>553408.80050643708</v>
      </c>
      <c r="AD1705" s="50">
        <f t="shared" si="1072"/>
        <v>4183032.5802564854</v>
      </c>
      <c r="AE1705" s="51">
        <f t="shared" si="1073"/>
        <v>10</v>
      </c>
      <c r="AF1705" s="51" t="str">
        <f t="shared" si="1074"/>
        <v>S</v>
      </c>
      <c r="AG1705" s="40">
        <f t="shared" si="1075"/>
        <v>-122</v>
      </c>
      <c r="AH1705" s="41">
        <f t="shared" si="1076"/>
        <v>-23</v>
      </c>
      <c r="AI1705" s="42">
        <f t="shared" si="1077"/>
        <v>-36.182000000000002</v>
      </c>
      <c r="AJ1705" s="40">
        <f t="shared" si="1078"/>
        <v>37</v>
      </c>
      <c r="AK1705" s="41">
        <f t="shared" si="1079"/>
        <v>47</v>
      </c>
      <c r="AL1705" s="42">
        <f t="shared" si="1080"/>
        <v>35.155999999999999</v>
      </c>
      <c r="AM1705" s="43" t="str">
        <f t="shared" si="1081"/>
        <v>-37º -47' -35,156" S</v>
      </c>
      <c r="AN1705" s="43" t="str">
        <f t="shared" si="1082"/>
        <v>122º 23' 36,182" W</v>
      </c>
      <c r="AO1705" s="43" t="str">
        <f t="shared" si="1083"/>
        <v>10 S 553409 4183033</v>
      </c>
    </row>
    <row r="1706" spans="5:41" x14ac:dyDescent="0.25">
      <c r="E1706" s="53">
        <v>37.793041000000002</v>
      </c>
      <c r="F1706" s="53">
        <v>-122.39199000000001</v>
      </c>
      <c r="G1706" s="49">
        <f t="shared" si="1086"/>
        <v>-2.1361432035679746</v>
      </c>
      <c r="H1706" s="49">
        <f>E1706*PI()/180</f>
        <v>0.65961299979121035</v>
      </c>
      <c r="I1706" s="49">
        <f t="shared" si="1088"/>
        <v>10</v>
      </c>
      <c r="J1706" s="49">
        <f t="shared" si="1089"/>
        <v>-123</v>
      </c>
      <c r="K1706" s="49">
        <f>+G1706-((J1706*PI())/180)</f>
        <v>1.0611776385050842E-2</v>
      </c>
      <c r="L1706" s="49">
        <f>COS(H1706)*SIN(K1706)</f>
        <v>8.38558081714387E-3</v>
      </c>
      <c r="M1706" s="49">
        <f t="shared" si="1092"/>
        <v>8.3857773777649205E-3</v>
      </c>
      <c r="N1706" s="49">
        <f>ATAN((TAN(H1706))/COS(K1706))-H1706</f>
        <v>2.7266989863661273E-5</v>
      </c>
      <c r="O1706" s="49">
        <f t="shared" ref="O1706:O1769" si="1104">($C$19/(1+$C$18*(COS(H1706))^2)^(1/2))*0.9996</f>
        <v>6383614.9673909592</v>
      </c>
      <c r="P1706" s="49">
        <f t="shared" ref="P1706:P1769" si="1105">($C$18/2)*M1706^2*(COS(H1706))^2</f>
        <v>1.4797574994659322E-7</v>
      </c>
      <c r="Q1706" s="49">
        <f>SIN(2*H1706)</f>
        <v>0.96852272206695034</v>
      </c>
      <c r="R1706" s="49">
        <f>+Q1706*(COS(H1706))^2</f>
        <v>0.60480619932699664</v>
      </c>
      <c r="S1706" s="49">
        <f>H1706+(Q1706/2)</f>
        <v>1.1438743608246855</v>
      </c>
      <c r="T1706" s="49">
        <f>((3*S1706)+R1706)/4</f>
        <v>1.0091073204502634</v>
      </c>
      <c r="U1706" s="49">
        <f>(5*T1706+R1706*(COS(H1706))^2)/3</f>
        <v>1.8077384809433372</v>
      </c>
      <c r="V1706" s="49">
        <f t="shared" si="1085"/>
        <v>5.0546225567071803E-3</v>
      </c>
      <c r="W1706" s="49">
        <f t="shared" si="1099"/>
        <v>4.2582015317955055E-5</v>
      </c>
      <c r="X1706" s="49">
        <f>(35/27)*V1706^3</f>
        <v>1.6740578955036711E-7</v>
      </c>
      <c r="Y1706" s="49">
        <f t="shared" ref="Y1706:Y1769" si="1106">0.9996*$C$19*(H1706-(V1706*S1706)+(W1706*T1706)-(X1706*U1706))</f>
        <v>4182852.8804400032</v>
      </c>
      <c r="Z1706" s="29" t="str">
        <f t="shared" si="1101"/>
        <v>S</v>
      </c>
      <c r="AA1706" s="29" t="str">
        <f t="shared" si="1102"/>
        <v>S</v>
      </c>
      <c r="AB1706" s="29" t="str">
        <f t="shared" si="1103"/>
        <v>U</v>
      </c>
      <c r="AC1706" s="50">
        <f>M1706*O1706*(1+P1706/3)+500000</f>
        <v>553531.57662236691</v>
      </c>
      <c r="AD1706" s="50">
        <f t="shared" ref="AD1706:AD1769" si="1107">IF($C$22="S",N1706*O1706*(1+P1706)+Y1706+10000000,N1706*O1706*(1+P1706)+Y1706)</f>
        <v>4183026.9424303696</v>
      </c>
      <c r="AE1706" s="51">
        <f t="shared" ref="AE1706:AE1769" si="1108">I1706</f>
        <v>10</v>
      </c>
      <c r="AF1706" s="51" t="str">
        <f t="shared" ref="AF1706:AF1769" si="1109">IF(E1706&lt;-16,Z1706,IF(E1706&lt;48,AA1706,IF(E1706&lt;84,AB1706,"MALO")))</f>
        <v>S</v>
      </c>
      <c r="AG1706" s="33">
        <f t="shared" ref="AG1706:AG1769" si="1110">TRUNC(F1706,0)</f>
        <v>-122</v>
      </c>
      <c r="AH1706" s="34">
        <f t="shared" ref="AH1706:AH1769" si="1111">TRUNC((F1706-AG1706)*60,0)</f>
        <v>-23</v>
      </c>
      <c r="AI1706" s="35">
        <f t="shared" ref="AI1706:AI1769" si="1112">ROUND((((F1706-AG1706)*60)-AH1706)*60,3)</f>
        <v>-31.164000000000001</v>
      </c>
      <c r="AJ1706" s="33">
        <f t="shared" ref="AJ1706:AJ1769" si="1113">TRUNC(E1706,0)</f>
        <v>37</v>
      </c>
      <c r="AK1706" s="34">
        <f t="shared" ref="AK1706:AK1769" si="1114">TRUNC((E1706-AJ1706)*60,0)</f>
        <v>47</v>
      </c>
      <c r="AL1706" s="35">
        <f t="shared" ref="AL1706:AL1769" si="1115">ROUND((((E1706-AJ1706)*60)-AK1706)*60,3)</f>
        <v>34.948</v>
      </c>
      <c r="AM1706" s="17" t="str">
        <f t="shared" ref="AM1706:AM1769" si="1116">CONCATENATE(-AJ1706,"º ",-AK1706,"' ",-AL1706,""" S")</f>
        <v>-37º -47' -34,948" S</v>
      </c>
      <c r="AN1706" s="17" t="str">
        <f t="shared" ref="AN1706:AN1769" si="1117">CONCATENATE(-AG1706,"º ",-AH1706,"' ",-AI1706,""" W")</f>
        <v>122º 23' 31,164" W</v>
      </c>
      <c r="AO1706" s="17" t="str">
        <f t="shared" ref="AO1706:AO1769" si="1118">CONCATENATE(AE1706," ",AF1706," ",ROUND(AC1706,0)," ",ROUND(AD1706,0))</f>
        <v>10 S 553532 4183027</v>
      </c>
    </row>
    <row r="1707" spans="5:41" x14ac:dyDescent="0.25">
      <c r="E1707" s="53">
        <v>37.771849000000003</v>
      </c>
      <c r="F1707" s="53">
        <v>-122.39727000000001</v>
      </c>
      <c r="G1707" s="49">
        <f t="shared" si="1086"/>
        <v>-2.1362353569524801</v>
      </c>
      <c r="H1707" s="49">
        <f>E1707*PI()/180</f>
        <v>0.65924312961612763</v>
      </c>
      <c r="I1707" s="49">
        <f t="shared" si="1088"/>
        <v>10</v>
      </c>
      <c r="J1707" s="49">
        <f t="shared" si="1089"/>
        <v>-123</v>
      </c>
      <c r="K1707" s="49">
        <f>+G1707-((J1707*PI())/180)</f>
        <v>1.051962300054532E-2</v>
      </c>
      <c r="L1707" s="49">
        <f>COS(H1707)*SIN(K1707)</f>
        <v>8.315146334423958E-3</v>
      </c>
      <c r="M1707" s="49">
        <f t="shared" si="1092"/>
        <v>8.3153379833775468E-3</v>
      </c>
      <c r="N1707" s="49">
        <f>ATAN((TAN(H1707))/COS(K1707))-H1707</f>
        <v>2.6790356159045459E-5</v>
      </c>
      <c r="O1707" s="49">
        <f t="shared" si="1104"/>
        <v>6383607.2945313295</v>
      </c>
      <c r="P1707" s="49">
        <f t="shared" si="1105"/>
        <v>1.4558369762358375E-7</v>
      </c>
      <c r="Q1707" s="49">
        <f>SIN(2*H1707)</f>
        <v>0.96833831710095553</v>
      </c>
      <c r="R1707" s="49">
        <f>+Q1707*(COS(H1707))^2</f>
        <v>0.60503789789643092</v>
      </c>
      <c r="S1707" s="49">
        <f>H1707+(Q1707/2)</f>
        <v>1.1434122881666053</v>
      </c>
      <c r="T1707" s="49">
        <f>((3*S1707)+R1707)/4</f>
        <v>1.0088186905990617</v>
      </c>
      <c r="U1707" s="49">
        <f>(5*T1707+R1707*(COS(H1707))^2)/3</f>
        <v>1.8073779004509374</v>
      </c>
      <c r="V1707" s="49">
        <f t="shared" si="1085"/>
        <v>5.0546225567071803E-3</v>
      </c>
      <c r="W1707" s="49">
        <f t="shared" si="1099"/>
        <v>4.2582015317955055E-5</v>
      </c>
      <c r="X1707" s="49">
        <f>(35/27)*V1707^3</f>
        <v>1.6740578955036711E-7</v>
      </c>
      <c r="Y1707" s="49">
        <f t="shared" si="1106"/>
        <v>4180501.6711270339</v>
      </c>
      <c r="Z1707" s="29" t="str">
        <f t="shared" si="1101"/>
        <v>S</v>
      </c>
      <c r="AA1707" s="29" t="str">
        <f t="shared" si="1102"/>
        <v>S</v>
      </c>
      <c r="AB1707" s="29" t="str">
        <f t="shared" si="1103"/>
        <v>U</v>
      </c>
      <c r="AC1707" s="50">
        <f>M1707*O1707*(1+P1707/3)+500000</f>
        <v>553081.85478313314</v>
      </c>
      <c r="AD1707" s="50">
        <f t="shared" si="1107"/>
        <v>4180672.6902649314</v>
      </c>
      <c r="AE1707" s="51">
        <f t="shared" si="1108"/>
        <v>10</v>
      </c>
      <c r="AF1707" s="51" t="str">
        <f t="shared" si="1109"/>
        <v>S</v>
      </c>
      <c r="AG1707" s="40">
        <f t="shared" si="1110"/>
        <v>-122</v>
      </c>
      <c r="AH1707" s="41">
        <f t="shared" si="1111"/>
        <v>-23</v>
      </c>
      <c r="AI1707" s="42">
        <f t="shared" si="1112"/>
        <v>-50.171999999999997</v>
      </c>
      <c r="AJ1707" s="40">
        <f t="shared" si="1113"/>
        <v>37</v>
      </c>
      <c r="AK1707" s="41">
        <f t="shared" si="1114"/>
        <v>46</v>
      </c>
      <c r="AL1707" s="42">
        <f t="shared" si="1115"/>
        <v>18.655999999999999</v>
      </c>
      <c r="AM1707" s="43" t="str">
        <f t="shared" si="1116"/>
        <v>-37º -46' -18,656" S</v>
      </c>
      <c r="AN1707" s="43" t="str">
        <f t="shared" si="1117"/>
        <v>122º 23' 50,172" W</v>
      </c>
      <c r="AO1707" s="43" t="str">
        <f t="shared" si="1118"/>
        <v>10 S 553082 4180673</v>
      </c>
    </row>
    <row r="1708" spans="5:41" x14ac:dyDescent="0.25">
      <c r="E1708" s="53">
        <v>37.775041000000002</v>
      </c>
      <c r="F1708" s="53">
        <v>-122.42368</v>
      </c>
      <c r="G1708" s="52">
        <f t="shared" si="1086"/>
        <v>-2.1366962984079314</v>
      </c>
      <c r="H1708" s="52">
        <f>E1708*PI()/180</f>
        <v>0.6592988405258513</v>
      </c>
      <c r="I1708" s="52">
        <f t="shared" si="1088"/>
        <v>10</v>
      </c>
      <c r="J1708" s="52">
        <f t="shared" si="1089"/>
        <v>-123</v>
      </c>
      <c r="K1708" s="52">
        <f>+G1708-((J1708*PI())/180)</f>
        <v>1.0058681545094039E-2</v>
      </c>
      <c r="L1708" s="52">
        <f>COS(H1708)*SIN(K1708)</f>
        <v>7.9504684106400693E-3</v>
      </c>
      <c r="M1708" s="52">
        <f t="shared" si="1092"/>
        <v>7.9506359332251302E-3</v>
      </c>
      <c r="N1708" s="52">
        <f>ATAN((TAN(H1708))/COS(K1708))-H1708</f>
        <v>2.4494680564535187E-5</v>
      </c>
      <c r="O1708" s="52">
        <f t="shared" si="1104"/>
        <v>6383608.4501442583</v>
      </c>
      <c r="P1708" s="52">
        <f t="shared" si="1105"/>
        <v>1.3308195391766992E-7</v>
      </c>
      <c r="Q1708" s="52">
        <f>SIN(2*H1708)</f>
        <v>0.96836612660576771</v>
      </c>
      <c r="R1708" s="52">
        <f>+Q1708*(COS(H1708))^2</f>
        <v>0.60500303264686173</v>
      </c>
      <c r="S1708" s="52">
        <f>H1708+(Q1708/2)</f>
        <v>1.1434819038287352</v>
      </c>
      <c r="T1708" s="52">
        <f>((3*S1708)+R1708)/4</f>
        <v>1.0088621860332669</v>
      </c>
      <c r="U1708" s="52">
        <f>(5*T1708+R1708*(COS(H1708))^2)/3</f>
        <v>1.8074322518063648</v>
      </c>
      <c r="V1708" s="52">
        <f t="shared" si="1085"/>
        <v>5.0546225567071803E-3</v>
      </c>
      <c r="W1708" s="52">
        <f t="shared" si="1099"/>
        <v>4.2582015317955055E-5</v>
      </c>
      <c r="X1708" s="52">
        <f>(35/27)*V1708^3</f>
        <v>1.6740578955036711E-7</v>
      </c>
      <c r="Y1708" s="52">
        <f t="shared" si="1106"/>
        <v>4180855.816494822</v>
      </c>
      <c r="Z1708" s="38" t="str">
        <f t="shared" si="1101"/>
        <v>S</v>
      </c>
      <c r="AA1708" s="38" t="str">
        <f t="shared" si="1102"/>
        <v>S</v>
      </c>
      <c r="AB1708" s="38" t="str">
        <f t="shared" si="1103"/>
        <v>U</v>
      </c>
      <c r="AC1708" s="50">
        <f>M1708*O1708*(1+P1708/3)+500000</f>
        <v>550753.74897882575</v>
      </c>
      <c r="AD1708" s="50">
        <f t="shared" si="1107"/>
        <v>4181012.1809654669</v>
      </c>
      <c r="AE1708" s="51">
        <f t="shared" si="1108"/>
        <v>10</v>
      </c>
      <c r="AF1708" s="51" t="str">
        <f t="shared" si="1109"/>
        <v>S</v>
      </c>
      <c r="AG1708" s="40">
        <f t="shared" si="1110"/>
        <v>-122</v>
      </c>
      <c r="AH1708" s="41">
        <f t="shared" si="1111"/>
        <v>-25</v>
      </c>
      <c r="AI1708" s="42">
        <f t="shared" si="1112"/>
        <v>-25.248000000000001</v>
      </c>
      <c r="AJ1708" s="40">
        <f t="shared" si="1113"/>
        <v>37</v>
      </c>
      <c r="AK1708" s="41">
        <f t="shared" si="1114"/>
        <v>46</v>
      </c>
      <c r="AL1708" s="42">
        <f t="shared" si="1115"/>
        <v>30.148</v>
      </c>
      <c r="AM1708" s="43" t="str">
        <f t="shared" si="1116"/>
        <v>-37º -46' -30,148" S</v>
      </c>
      <c r="AN1708" s="43" t="str">
        <f t="shared" si="1117"/>
        <v>122º 25' 25,248" W</v>
      </c>
      <c r="AO1708" s="43" t="str">
        <f t="shared" si="1118"/>
        <v>10 S 550754 4181012</v>
      </c>
    </row>
    <row r="1709" spans="5:41" x14ac:dyDescent="0.25">
      <c r="E1709" s="53">
        <v>37.769168000000001</v>
      </c>
      <c r="F1709" s="53">
        <v>-122.42456799999999</v>
      </c>
      <c r="G1709" s="52">
        <f t="shared" si="1086"/>
        <v>-2.1367117969316891</v>
      </c>
      <c r="H1709" s="52">
        <f t="shared" ref="H1709:H1727" si="1119">E1709*PI()/180</f>
        <v>0.65919633733888161</v>
      </c>
      <c r="I1709" s="52">
        <f t="shared" si="1088"/>
        <v>10</v>
      </c>
      <c r="J1709" s="52">
        <f t="shared" si="1089"/>
        <v>-123</v>
      </c>
      <c r="K1709" s="52">
        <f t="shared" ref="K1709:K1727" si="1120">+G1709-((J1709*PI())/180)</f>
        <v>1.0043183021336333E-2</v>
      </c>
      <c r="L1709" s="52">
        <f t="shared" ref="L1709:L1727" si="1121">COS(H1709)*SIN(K1709)</f>
        <v>7.9388492118726162E-3</v>
      </c>
      <c r="M1709" s="52">
        <f t="shared" si="1092"/>
        <v>7.9390160010351946E-3</v>
      </c>
      <c r="N1709" s="52">
        <f t="shared" ref="N1709:N1727" si="1122">ATAN((TAN(H1709))/COS(K1709))-H1709</f>
        <v>2.441796325525214E-5</v>
      </c>
      <c r="O1709" s="52">
        <f t="shared" si="1104"/>
        <v>6383606.3239439735</v>
      </c>
      <c r="P1709" s="52">
        <f t="shared" si="1105"/>
        <v>1.3271431827488027E-7</v>
      </c>
      <c r="Q1709" s="52">
        <f t="shared" ref="Q1709:Q1727" si="1123">SIN(2*H1709)</f>
        <v>0.96831495026733561</v>
      </c>
      <c r="R1709" s="52">
        <f t="shared" ref="R1709:R1727" si="1124">+Q1709*(COS(H1709))^2</f>
        <v>0.60506717236547225</v>
      </c>
      <c r="S1709" s="52">
        <f t="shared" ref="S1709:S1727" si="1125">H1709+(Q1709/2)</f>
        <v>1.1433538124725495</v>
      </c>
      <c r="T1709" s="52">
        <f t="shared" ref="T1709:T1727" si="1126">((3*S1709)+R1709)/4</f>
        <v>1.0087821524457803</v>
      </c>
      <c r="U1709" s="52">
        <f t="shared" ref="U1709:U1727" si="1127">(5*T1709+R1709*(COS(H1709))^2)/3</f>
        <v>1.8073322392008278</v>
      </c>
      <c r="V1709" s="52">
        <f t="shared" si="1085"/>
        <v>5.0546225567071803E-3</v>
      </c>
      <c r="W1709" s="52">
        <f t="shared" si="1099"/>
        <v>4.2582015317955055E-5</v>
      </c>
      <c r="X1709" s="52">
        <f t="shared" ref="X1709:X1727" si="1128">(35/27)*V1709^3</f>
        <v>1.6740578955036711E-7</v>
      </c>
      <c r="Y1709" s="52">
        <f t="shared" si="1106"/>
        <v>4180204.220232083</v>
      </c>
      <c r="Z1709" s="38" t="str">
        <f t="shared" si="1101"/>
        <v>S</v>
      </c>
      <c r="AA1709" s="38" t="str">
        <f t="shared" si="1102"/>
        <v>S</v>
      </c>
      <c r="AB1709" s="38" t="str">
        <f t="shared" si="1103"/>
        <v>U</v>
      </c>
      <c r="AC1709" s="50">
        <f t="shared" ref="AC1709:AC1772" si="1129">M1709*O1709*(1+P1709/3)+500000</f>
        <v>550679.55499206809</v>
      </c>
      <c r="AD1709" s="50">
        <f t="shared" si="1107"/>
        <v>4180360.094917424</v>
      </c>
      <c r="AE1709" s="51">
        <f t="shared" si="1108"/>
        <v>10</v>
      </c>
      <c r="AF1709" s="51" t="str">
        <f t="shared" si="1109"/>
        <v>S</v>
      </c>
      <c r="AG1709" s="40">
        <f t="shared" si="1110"/>
        <v>-122</v>
      </c>
      <c r="AH1709" s="41">
        <f t="shared" si="1111"/>
        <v>-25</v>
      </c>
      <c r="AI1709" s="42">
        <f t="shared" si="1112"/>
        <v>-28.445</v>
      </c>
      <c r="AJ1709" s="40">
        <f t="shared" si="1113"/>
        <v>37</v>
      </c>
      <c r="AK1709" s="41">
        <f t="shared" si="1114"/>
        <v>46</v>
      </c>
      <c r="AL1709" s="42">
        <f t="shared" si="1115"/>
        <v>9.0050000000000008</v>
      </c>
      <c r="AM1709" s="43" t="str">
        <f t="shared" si="1116"/>
        <v>-37º -46' -9,005" S</v>
      </c>
      <c r="AN1709" s="43" t="str">
        <f t="shared" si="1117"/>
        <v>122º 25' 28,445" W</v>
      </c>
      <c r="AO1709" s="43" t="str">
        <f t="shared" si="1118"/>
        <v>10 S 550680 4180360</v>
      </c>
    </row>
    <row r="1710" spans="5:41" x14ac:dyDescent="0.25">
      <c r="E1710" s="53">
        <v>37.758794000000002</v>
      </c>
      <c r="F1710" s="53">
        <v>-122.418297</v>
      </c>
      <c r="G1710" s="52">
        <f t="shared" si="1086"/>
        <v>-2.1366023473342968</v>
      </c>
      <c r="H1710" s="52">
        <f t="shared" si="1119"/>
        <v>0.65901527688227979</v>
      </c>
      <c r="I1710" s="52">
        <f t="shared" si="1088"/>
        <v>10</v>
      </c>
      <c r="J1710" s="52">
        <f t="shared" si="1089"/>
        <v>-123</v>
      </c>
      <c r="K1710" s="52">
        <f t="shared" si="1120"/>
        <v>1.0152632618728674E-2</v>
      </c>
      <c r="L1710" s="52">
        <f t="shared" si="1121"/>
        <v>8.0264887724528968E-3</v>
      </c>
      <c r="M1710" s="52">
        <f t="shared" si="1092"/>
        <v>8.0266611466835273E-3</v>
      </c>
      <c r="N1710" s="52">
        <f t="shared" si="1122"/>
        <v>2.4950753043317953E-5</v>
      </c>
      <c r="O1710" s="52">
        <f t="shared" si="1104"/>
        <v>6383602.568528018</v>
      </c>
      <c r="P1710" s="52">
        <f t="shared" si="1105"/>
        <v>1.3569883369764284E-7</v>
      </c>
      <c r="Q1710" s="52">
        <f t="shared" si="1123"/>
        <v>0.96822445353927511</v>
      </c>
      <c r="R1710" s="52">
        <f t="shared" si="1124"/>
        <v>0.60518036864427971</v>
      </c>
      <c r="S1710" s="52">
        <f t="shared" si="1125"/>
        <v>1.1431275036519173</v>
      </c>
      <c r="T1710" s="52">
        <f t="shared" si="1126"/>
        <v>1.0086407199000078</v>
      </c>
      <c r="U1710" s="52">
        <f t="shared" si="1127"/>
        <v>1.8071554616003882</v>
      </c>
      <c r="V1710" s="52">
        <f t="shared" si="1085"/>
        <v>5.0546225567071803E-3</v>
      </c>
      <c r="W1710" s="52">
        <f t="shared" si="1099"/>
        <v>4.2582015317955055E-5</v>
      </c>
      <c r="X1710" s="52">
        <f t="shared" si="1128"/>
        <v>1.6740578955036711E-7</v>
      </c>
      <c r="Y1710" s="52">
        <f t="shared" si="1106"/>
        <v>4179053.2496399786</v>
      </c>
      <c r="Z1710" s="38" t="str">
        <f t="shared" si="1101"/>
        <v>S</v>
      </c>
      <c r="AA1710" s="38" t="str">
        <f t="shared" si="1102"/>
        <v>S</v>
      </c>
      <c r="AB1710" s="38" t="str">
        <f t="shared" si="1103"/>
        <v>U</v>
      </c>
      <c r="AC1710" s="50">
        <f t="shared" si="1129"/>
        <v>551239.01703036448</v>
      </c>
      <c r="AD1710" s="50">
        <f t="shared" si="1107"/>
        <v>4179212.5253528063</v>
      </c>
      <c r="AE1710" s="51">
        <f t="shared" si="1108"/>
        <v>10</v>
      </c>
      <c r="AF1710" s="51" t="str">
        <f t="shared" si="1109"/>
        <v>S</v>
      </c>
      <c r="AG1710" s="40">
        <f t="shared" si="1110"/>
        <v>-122</v>
      </c>
      <c r="AH1710" s="41">
        <f t="shared" si="1111"/>
        <v>-25</v>
      </c>
      <c r="AI1710" s="42">
        <f t="shared" si="1112"/>
        <v>-5.8689999999999998</v>
      </c>
      <c r="AJ1710" s="40">
        <f t="shared" si="1113"/>
        <v>37</v>
      </c>
      <c r="AK1710" s="41">
        <f t="shared" si="1114"/>
        <v>45</v>
      </c>
      <c r="AL1710" s="42">
        <f t="shared" si="1115"/>
        <v>31.658000000000001</v>
      </c>
      <c r="AM1710" s="43" t="str">
        <f t="shared" si="1116"/>
        <v>-37º -45' -31,658" S</v>
      </c>
      <c r="AN1710" s="43" t="str">
        <f t="shared" si="1117"/>
        <v>122º 25' 5,869" W</v>
      </c>
      <c r="AO1710" s="43" t="str">
        <f t="shared" si="1118"/>
        <v>10 S 551239 4179213</v>
      </c>
    </row>
    <row r="1711" spans="5:41" x14ac:dyDescent="0.25">
      <c r="E1711" s="53">
        <v>37.793847</v>
      </c>
      <c r="F1711" s="53">
        <v>-122.396659</v>
      </c>
      <c r="G1711" s="52">
        <f t="shared" si="1086"/>
        <v>-2.13622469299075</v>
      </c>
      <c r="H1711" s="52">
        <f t="shared" si="1119"/>
        <v>0.65962706714498132</v>
      </c>
      <c r="I1711" s="52">
        <f t="shared" si="1088"/>
        <v>10</v>
      </c>
      <c r="J1711" s="52">
        <f t="shared" si="1089"/>
        <v>-123</v>
      </c>
      <c r="K1711" s="52">
        <f t="shared" si="1120"/>
        <v>1.0530286962275426E-2</v>
      </c>
      <c r="L1711" s="52">
        <f t="shared" si="1121"/>
        <v>8.321098296622767E-3</v>
      </c>
      <c r="M1711" s="52">
        <f t="shared" si="1092"/>
        <v>8.3212903574279764E-3</v>
      </c>
      <c r="N1711" s="52">
        <f t="shared" si="1122"/>
        <v>2.6850006702106022E-5</v>
      </c>
      <c r="O1711" s="52">
        <f t="shared" si="1104"/>
        <v>6383615.2592438888</v>
      </c>
      <c r="P1711" s="52">
        <f t="shared" si="1105"/>
        <v>1.457054407939806E-7</v>
      </c>
      <c r="Q1711" s="52">
        <f t="shared" si="1123"/>
        <v>0.96852972512029123</v>
      </c>
      <c r="R1711" s="52">
        <f t="shared" si="1124"/>
        <v>0.60479737664067956</v>
      </c>
      <c r="S1711" s="52">
        <f t="shared" si="1125"/>
        <v>1.1438919297051269</v>
      </c>
      <c r="T1711" s="52">
        <f t="shared" si="1126"/>
        <v>1.0091182914390151</v>
      </c>
      <c r="U1711" s="52">
        <f t="shared" si="1127"/>
        <v>1.8077521827377794</v>
      </c>
      <c r="V1711" s="52">
        <f t="shared" si="1085"/>
        <v>5.0546225567071803E-3</v>
      </c>
      <c r="W1711" s="52">
        <f t="shared" si="1099"/>
        <v>4.2582015317955055E-5</v>
      </c>
      <c r="X1711" s="52">
        <f t="shared" si="1128"/>
        <v>1.6740578955036711E-7</v>
      </c>
      <c r="Y1711" s="52">
        <f t="shared" si="1106"/>
        <v>4182942.3046686267</v>
      </c>
      <c r="Z1711" s="38" t="str">
        <f t="shared" si="1101"/>
        <v>S</v>
      </c>
      <c r="AA1711" s="38" t="str">
        <f t="shared" si="1102"/>
        <v>S</v>
      </c>
      <c r="AB1711" s="38" t="str">
        <f t="shared" si="1103"/>
        <v>U</v>
      </c>
      <c r="AC1711" s="50">
        <f t="shared" si="1129"/>
        <v>553119.91868222982</v>
      </c>
      <c r="AD1711" s="50">
        <f t="shared" si="1107"/>
        <v>4183113.704806095</v>
      </c>
      <c r="AE1711" s="51">
        <f t="shared" si="1108"/>
        <v>10</v>
      </c>
      <c r="AF1711" s="51" t="str">
        <f t="shared" si="1109"/>
        <v>S</v>
      </c>
      <c r="AG1711" s="40">
        <f t="shared" si="1110"/>
        <v>-122</v>
      </c>
      <c r="AH1711" s="41">
        <f t="shared" si="1111"/>
        <v>-23</v>
      </c>
      <c r="AI1711" s="42">
        <f t="shared" si="1112"/>
        <v>-47.972000000000001</v>
      </c>
      <c r="AJ1711" s="40">
        <f t="shared" si="1113"/>
        <v>37</v>
      </c>
      <c r="AK1711" s="41">
        <f t="shared" si="1114"/>
        <v>47</v>
      </c>
      <c r="AL1711" s="42">
        <f t="shared" si="1115"/>
        <v>37.848999999999997</v>
      </c>
      <c r="AM1711" s="43" t="str">
        <f t="shared" si="1116"/>
        <v>-37º -47' -37,849" S</v>
      </c>
      <c r="AN1711" s="43" t="str">
        <f t="shared" si="1117"/>
        <v>122º 23' 47,972" W</v>
      </c>
      <c r="AO1711" s="43" t="str">
        <f t="shared" si="1118"/>
        <v>10 S 553120 4183114</v>
      </c>
    </row>
    <row r="1712" spans="5:41" x14ac:dyDescent="0.25">
      <c r="E1712" s="53">
        <v>37.785725999999997</v>
      </c>
      <c r="F1712" s="53">
        <v>-122.405896</v>
      </c>
      <c r="G1712" s="52">
        <f t="shared" si="1086"/>
        <v>-2.1363859090537569</v>
      </c>
      <c r="H1712" s="52">
        <f t="shared" si="1119"/>
        <v>0.65948532895642686</v>
      </c>
      <c r="I1712" s="52">
        <f t="shared" si="1088"/>
        <v>10</v>
      </c>
      <c r="J1712" s="52">
        <f t="shared" si="1089"/>
        <v>-123</v>
      </c>
      <c r="K1712" s="52">
        <f t="shared" si="1120"/>
        <v>1.0369070899268529E-2</v>
      </c>
      <c r="L1712" s="52">
        <f t="shared" si="1121"/>
        <v>8.1946095237181663E-3</v>
      </c>
      <c r="M1712" s="52">
        <f t="shared" si="1092"/>
        <v>8.1947929582248946E-3</v>
      </c>
      <c r="N1712" s="52">
        <f t="shared" si="1122"/>
        <v>2.6032248742091646E-5</v>
      </c>
      <c r="O1712" s="52">
        <f t="shared" si="1104"/>
        <v>6383612.3187248046</v>
      </c>
      <c r="P1712" s="52">
        <f t="shared" si="1105"/>
        <v>1.4134024774619467E-7</v>
      </c>
      <c r="Q1712" s="52">
        <f t="shared" si="1123"/>
        <v>0.96845912952735524</v>
      </c>
      <c r="R1712" s="52">
        <f t="shared" si="1124"/>
        <v>0.60488623624420923</v>
      </c>
      <c r="S1712" s="52">
        <f t="shared" si="1125"/>
        <v>1.1437148937201045</v>
      </c>
      <c r="T1712" s="52">
        <f t="shared" si="1126"/>
        <v>1.0090077293511308</v>
      </c>
      <c r="U1712" s="52">
        <f t="shared" si="1127"/>
        <v>1.8076140867984145</v>
      </c>
      <c r="V1712" s="52">
        <f t="shared" si="1085"/>
        <v>5.0546225567071803E-3</v>
      </c>
      <c r="W1712" s="52">
        <f t="shared" si="1099"/>
        <v>4.2582015317955055E-5</v>
      </c>
      <c r="X1712" s="52">
        <f t="shared" si="1128"/>
        <v>1.6740578955036711E-7</v>
      </c>
      <c r="Y1712" s="52">
        <f t="shared" si="1106"/>
        <v>4182041.295104499</v>
      </c>
      <c r="Z1712" s="38" t="str">
        <f t="shared" si="1101"/>
        <v>S</v>
      </c>
      <c r="AA1712" s="38" t="str">
        <f t="shared" si="1102"/>
        <v>S</v>
      </c>
      <c r="AB1712" s="38" t="str">
        <f t="shared" si="1103"/>
        <v>U</v>
      </c>
      <c r="AC1712" s="50">
        <f t="shared" si="1129"/>
        <v>552312.38374213874</v>
      </c>
      <c r="AD1712" s="50">
        <f t="shared" si="1107"/>
        <v>4182207.474911741</v>
      </c>
      <c r="AE1712" s="51">
        <f t="shared" si="1108"/>
        <v>10</v>
      </c>
      <c r="AF1712" s="51" t="str">
        <f t="shared" si="1109"/>
        <v>S</v>
      </c>
      <c r="AG1712" s="40">
        <f t="shared" si="1110"/>
        <v>-122</v>
      </c>
      <c r="AH1712" s="41">
        <f t="shared" si="1111"/>
        <v>-24</v>
      </c>
      <c r="AI1712" s="42">
        <f t="shared" si="1112"/>
        <v>-21.225999999999999</v>
      </c>
      <c r="AJ1712" s="40">
        <f t="shared" si="1113"/>
        <v>37</v>
      </c>
      <c r="AK1712" s="41">
        <f t="shared" si="1114"/>
        <v>47</v>
      </c>
      <c r="AL1712" s="42">
        <f t="shared" si="1115"/>
        <v>8.6140000000000008</v>
      </c>
      <c r="AM1712" s="43" t="str">
        <f t="shared" si="1116"/>
        <v>-37º -47' -8,614" S</v>
      </c>
      <c r="AN1712" s="43" t="str">
        <f t="shared" si="1117"/>
        <v>122º 24' 21,226" W</v>
      </c>
      <c r="AO1712" s="43" t="str">
        <f t="shared" si="1118"/>
        <v>10 S 552312 4182207</v>
      </c>
    </row>
    <row r="1713" spans="5:41" x14ac:dyDescent="0.25">
      <c r="E1713" s="53">
        <v>37.727736999999998</v>
      </c>
      <c r="F1713" s="53">
        <v>-122.47673</v>
      </c>
      <c r="G1713" s="52">
        <f t="shared" si="1086"/>
        <v>-2.1376221955761143</v>
      </c>
      <c r="H1713" s="52">
        <f t="shared" si="1119"/>
        <v>0.65847322997648783</v>
      </c>
      <c r="I1713" s="52">
        <f t="shared" si="1088"/>
        <v>10</v>
      </c>
      <c r="J1713" s="52">
        <f t="shared" si="1089"/>
        <v>-123</v>
      </c>
      <c r="K1713" s="52">
        <f t="shared" si="1120"/>
        <v>9.1327843769111183E-3</v>
      </c>
      <c r="L1713" s="52">
        <f t="shared" si="1121"/>
        <v>7.2232689774483399E-3</v>
      </c>
      <c r="M1713" s="52">
        <f t="shared" si="1092"/>
        <v>7.2233946075475827E-3</v>
      </c>
      <c r="N1713" s="52">
        <f t="shared" si="1122"/>
        <v>2.0184077084706153E-5</v>
      </c>
      <c r="O1713" s="52">
        <f t="shared" si="1104"/>
        <v>6383591.3279516147</v>
      </c>
      <c r="P1713" s="52">
        <f t="shared" si="1105"/>
        <v>1.0999004862235097E-7</v>
      </c>
      <c r="Q1713" s="52">
        <f t="shared" si="1123"/>
        <v>0.96795277141758573</v>
      </c>
      <c r="R1713" s="52">
        <f t="shared" si="1124"/>
        <v>0.60551848879190906</v>
      </c>
      <c r="S1713" s="52">
        <f t="shared" si="1125"/>
        <v>1.1424496156852806</v>
      </c>
      <c r="T1713" s="52">
        <f t="shared" si="1126"/>
        <v>1.0082168339619377</v>
      </c>
      <c r="U1713" s="52">
        <f t="shared" si="1127"/>
        <v>1.8066253465728863</v>
      </c>
      <c r="V1713" s="52">
        <f t="shared" si="1085"/>
        <v>5.0546225567071803E-3</v>
      </c>
      <c r="W1713" s="52">
        <f t="shared" si="1099"/>
        <v>4.2582015317955055E-5</v>
      </c>
      <c r="X1713" s="52">
        <f t="shared" si="1128"/>
        <v>1.6740578955036711E-7</v>
      </c>
      <c r="Y1713" s="52">
        <f t="shared" si="1106"/>
        <v>4175607.5616008854</v>
      </c>
      <c r="Z1713" s="38" t="str">
        <f t="shared" si="1101"/>
        <v>S</v>
      </c>
      <c r="AA1713" s="38" t="str">
        <f t="shared" si="1102"/>
        <v>S</v>
      </c>
      <c r="AB1713" s="38" t="str">
        <f t="shared" si="1103"/>
        <v>U</v>
      </c>
      <c r="AC1713" s="50">
        <f t="shared" si="1129"/>
        <v>546111.20086570422</v>
      </c>
      <c r="AD1713" s="50">
        <f t="shared" si="1107"/>
        <v>4175736.4085144978</v>
      </c>
      <c r="AE1713" s="51">
        <f t="shared" si="1108"/>
        <v>10</v>
      </c>
      <c r="AF1713" s="51" t="str">
        <f t="shared" si="1109"/>
        <v>S</v>
      </c>
      <c r="AG1713" s="40">
        <f t="shared" si="1110"/>
        <v>-122</v>
      </c>
      <c r="AH1713" s="41">
        <f t="shared" si="1111"/>
        <v>-28</v>
      </c>
      <c r="AI1713" s="42">
        <f t="shared" si="1112"/>
        <v>-36.228000000000002</v>
      </c>
      <c r="AJ1713" s="40">
        <f t="shared" si="1113"/>
        <v>37</v>
      </c>
      <c r="AK1713" s="41">
        <f t="shared" si="1114"/>
        <v>43</v>
      </c>
      <c r="AL1713" s="42">
        <f t="shared" si="1115"/>
        <v>39.853000000000002</v>
      </c>
      <c r="AM1713" s="43" t="str">
        <f t="shared" si="1116"/>
        <v>-37º -43' -39,853" S</v>
      </c>
      <c r="AN1713" s="43" t="str">
        <f t="shared" si="1117"/>
        <v>122º 28' 36,228" W</v>
      </c>
      <c r="AO1713" s="43" t="str">
        <f t="shared" si="1118"/>
        <v>10 S 546111 4175736</v>
      </c>
    </row>
    <row r="1714" spans="5:41" x14ac:dyDescent="0.25">
      <c r="E1714" s="53">
        <v>37.785716000000001</v>
      </c>
      <c r="F1714" s="53">
        <v>-122.40575800000001</v>
      </c>
      <c r="G1714" s="52">
        <f t="shared" si="1086"/>
        <v>-2.136383500499389</v>
      </c>
      <c r="H1714" s="52">
        <f t="shared" si="1119"/>
        <v>0.65948515442350164</v>
      </c>
      <c r="I1714" s="52">
        <f t="shared" si="1088"/>
        <v>10</v>
      </c>
      <c r="J1714" s="52">
        <f t="shared" si="1089"/>
        <v>-123</v>
      </c>
      <c r="K1714" s="52">
        <f t="shared" si="1120"/>
        <v>1.0371479453636478E-2</v>
      </c>
      <c r="L1714" s="52">
        <f t="shared" si="1121"/>
        <v>8.1965140294672865E-3</v>
      </c>
      <c r="M1714" s="52">
        <f t="shared" si="1092"/>
        <v>8.1966975919030658E-3</v>
      </c>
      <c r="N1714" s="52">
        <f t="shared" si="1122"/>
        <v>2.6044341780662172E-5</v>
      </c>
      <c r="O1714" s="52">
        <f t="shared" si="1104"/>
        <v>6383612.3151040561</v>
      </c>
      <c r="P1714" s="52">
        <f t="shared" si="1105"/>
        <v>1.4140599424637223E-7</v>
      </c>
      <c r="Q1714" s="52">
        <f t="shared" si="1123"/>
        <v>0.96845904254969983</v>
      </c>
      <c r="R1714" s="52">
        <f t="shared" si="1124"/>
        <v>0.60488634561585575</v>
      </c>
      <c r="S1714" s="52">
        <f t="shared" si="1125"/>
        <v>1.1437146756983516</v>
      </c>
      <c r="T1714" s="52">
        <f t="shared" si="1126"/>
        <v>1.0090075931777276</v>
      </c>
      <c r="U1714" s="52">
        <f t="shared" si="1127"/>
        <v>1.8076139166943264</v>
      </c>
      <c r="V1714" s="52">
        <f t="shared" si="1085"/>
        <v>5.0546225567071803E-3</v>
      </c>
      <c r="W1714" s="52">
        <f t="shared" si="1099"/>
        <v>4.2582015317955055E-5</v>
      </c>
      <c r="X1714" s="52">
        <f t="shared" si="1128"/>
        <v>1.6740578955036711E-7</v>
      </c>
      <c r="Y1714" s="52">
        <f t="shared" si="1106"/>
        <v>4182040.1856242125</v>
      </c>
      <c r="Z1714" s="38" t="str">
        <f t="shared" si="1101"/>
        <v>S</v>
      </c>
      <c r="AA1714" s="38" t="str">
        <f t="shared" si="1102"/>
        <v>S</v>
      </c>
      <c r="AB1714" s="38" t="str">
        <f t="shared" si="1103"/>
        <v>U</v>
      </c>
      <c r="AC1714" s="50">
        <f t="shared" si="1129"/>
        <v>552324.54215719074</v>
      </c>
      <c r="AD1714" s="50">
        <f t="shared" si="1107"/>
        <v>4182206.4426286519</v>
      </c>
      <c r="AE1714" s="51">
        <f t="shared" si="1108"/>
        <v>10</v>
      </c>
      <c r="AF1714" s="51" t="str">
        <f t="shared" si="1109"/>
        <v>S</v>
      </c>
      <c r="AG1714" s="40">
        <f t="shared" si="1110"/>
        <v>-122</v>
      </c>
      <c r="AH1714" s="41">
        <f t="shared" si="1111"/>
        <v>-24</v>
      </c>
      <c r="AI1714" s="42">
        <f t="shared" si="1112"/>
        <v>-20.728999999999999</v>
      </c>
      <c r="AJ1714" s="40">
        <f t="shared" si="1113"/>
        <v>37</v>
      </c>
      <c r="AK1714" s="41">
        <f t="shared" si="1114"/>
        <v>47</v>
      </c>
      <c r="AL1714" s="42">
        <f t="shared" si="1115"/>
        <v>8.5779999999999994</v>
      </c>
      <c r="AM1714" s="43" t="str">
        <f t="shared" si="1116"/>
        <v>-37º -47' -8,578" S</v>
      </c>
      <c r="AN1714" s="43" t="str">
        <f t="shared" si="1117"/>
        <v>122º 24' 20,729" W</v>
      </c>
      <c r="AO1714" s="43" t="str">
        <f t="shared" si="1118"/>
        <v>10 S 552325 4182206</v>
      </c>
    </row>
    <row r="1715" spans="5:41" x14ac:dyDescent="0.25">
      <c r="E1715" s="53">
        <v>37.786344</v>
      </c>
      <c r="F1715" s="53">
        <v>-122.396311</v>
      </c>
      <c r="G1715" s="52">
        <f t="shared" si="1086"/>
        <v>-2.136218619244953</v>
      </c>
      <c r="H1715" s="52">
        <f t="shared" si="1119"/>
        <v>0.6594961150912042</v>
      </c>
      <c r="I1715" s="52">
        <f t="shared" si="1088"/>
        <v>10</v>
      </c>
      <c r="J1715" s="52">
        <f t="shared" si="1089"/>
        <v>-123</v>
      </c>
      <c r="K1715" s="52">
        <f t="shared" si="1120"/>
        <v>1.0536360708072401E-2</v>
      </c>
      <c r="L1715" s="52">
        <f t="shared" si="1121"/>
        <v>8.3267430901345849E-3</v>
      </c>
      <c r="M1715" s="52">
        <f t="shared" si="1092"/>
        <v>8.3269355420814203E-3</v>
      </c>
      <c r="N1715" s="52">
        <f t="shared" si="1122"/>
        <v>2.6879179987226998E-5</v>
      </c>
      <c r="O1715" s="52">
        <f t="shared" si="1104"/>
        <v>6383612.5424876958</v>
      </c>
      <c r="P1715" s="52">
        <f t="shared" si="1105"/>
        <v>1.4593283493730045E-7</v>
      </c>
      <c r="Q1715" s="52">
        <f t="shared" si="1123"/>
        <v>0.96846450451746835</v>
      </c>
      <c r="R1715" s="52">
        <f t="shared" si="1124"/>
        <v>0.60487947684784715</v>
      </c>
      <c r="S1715" s="52">
        <f t="shared" si="1125"/>
        <v>1.1437283673499383</v>
      </c>
      <c r="T1715" s="52">
        <f t="shared" si="1126"/>
        <v>1.0090161447244155</v>
      </c>
      <c r="U1715" s="52">
        <f t="shared" si="1127"/>
        <v>1.8076245989630495</v>
      </c>
      <c r="V1715" s="52">
        <f t="shared" si="1085"/>
        <v>5.0546225567071803E-3</v>
      </c>
      <c r="W1715" s="52">
        <f t="shared" si="1099"/>
        <v>4.2582015317955055E-5</v>
      </c>
      <c r="X1715" s="52">
        <f t="shared" si="1128"/>
        <v>1.6740578955036711E-7</v>
      </c>
      <c r="Y1715" s="52">
        <f t="shared" si="1106"/>
        <v>4182109.8609898798</v>
      </c>
      <c r="Z1715" s="38" t="str">
        <f t="shared" si="1101"/>
        <v>S</v>
      </c>
      <c r="AA1715" s="38" t="str">
        <f t="shared" si="1102"/>
        <v>S</v>
      </c>
      <c r="AB1715" s="38" t="str">
        <f t="shared" si="1103"/>
        <v>U</v>
      </c>
      <c r="AC1715" s="50">
        <f t="shared" si="1129"/>
        <v>553155.93275264942</v>
      </c>
      <c r="AD1715" s="50">
        <f t="shared" si="1107"/>
        <v>4182281.4472854179</v>
      </c>
      <c r="AE1715" s="51">
        <f t="shared" si="1108"/>
        <v>10</v>
      </c>
      <c r="AF1715" s="51" t="str">
        <f t="shared" si="1109"/>
        <v>S</v>
      </c>
      <c r="AG1715" s="40">
        <f t="shared" si="1110"/>
        <v>-122</v>
      </c>
      <c r="AH1715" s="41">
        <f t="shared" si="1111"/>
        <v>-23</v>
      </c>
      <c r="AI1715" s="42">
        <f t="shared" si="1112"/>
        <v>-46.72</v>
      </c>
      <c r="AJ1715" s="40">
        <f t="shared" si="1113"/>
        <v>37</v>
      </c>
      <c r="AK1715" s="41">
        <f t="shared" si="1114"/>
        <v>47</v>
      </c>
      <c r="AL1715" s="42">
        <f t="shared" si="1115"/>
        <v>10.837999999999999</v>
      </c>
      <c r="AM1715" s="43" t="str">
        <f t="shared" si="1116"/>
        <v>-37º -47' -10,838" S</v>
      </c>
      <c r="AN1715" s="43" t="str">
        <f t="shared" si="1117"/>
        <v>122º 23' 46,72" W</v>
      </c>
      <c r="AO1715" s="43" t="str">
        <f t="shared" si="1118"/>
        <v>10 S 553156 4182281</v>
      </c>
    </row>
    <row r="1716" spans="5:41" x14ac:dyDescent="0.25">
      <c r="E1716" s="53">
        <v>37.757739000000001</v>
      </c>
      <c r="F1716" s="53">
        <v>-122.42451</v>
      </c>
      <c r="G1716" s="52">
        <f t="shared" si="1086"/>
        <v>-2.1367107846407229</v>
      </c>
      <c r="H1716" s="52">
        <f t="shared" si="1119"/>
        <v>0.65899686365867127</v>
      </c>
      <c r="I1716" s="52">
        <f t="shared" si="1088"/>
        <v>10</v>
      </c>
      <c r="J1716" s="52">
        <f t="shared" si="1089"/>
        <v>-123</v>
      </c>
      <c r="K1716" s="52">
        <f t="shared" si="1120"/>
        <v>1.0044195312302495E-2</v>
      </c>
      <c r="L1716" s="52">
        <f t="shared" si="1121"/>
        <v>7.9408763328875955E-3</v>
      </c>
      <c r="M1716" s="52">
        <f t="shared" si="1092"/>
        <v>7.9410432498508553E-3</v>
      </c>
      <c r="N1716" s="52">
        <f t="shared" si="1122"/>
        <v>2.4420371399602736E-5</v>
      </c>
      <c r="O1716" s="52">
        <f t="shared" si="1104"/>
        <v>6383602.1866352139</v>
      </c>
      <c r="P1716" s="52">
        <f t="shared" si="1105"/>
        <v>1.3282314721003283E-7</v>
      </c>
      <c r="Q1716" s="52">
        <f t="shared" si="1123"/>
        <v>0.96821524322164376</v>
      </c>
      <c r="R1716" s="52">
        <f t="shared" si="1124"/>
        <v>0.60519187320283108</v>
      </c>
      <c r="S1716" s="52">
        <f t="shared" si="1125"/>
        <v>1.1431044852694932</v>
      </c>
      <c r="T1716" s="52">
        <f t="shared" si="1126"/>
        <v>1.0086263322528277</v>
      </c>
      <c r="U1716" s="52">
        <f t="shared" si="1127"/>
        <v>1.8071374755935887</v>
      </c>
      <c r="V1716" s="52">
        <f t="shared" si="1085"/>
        <v>5.0546225567071803E-3</v>
      </c>
      <c r="W1716" s="52">
        <f t="shared" si="1099"/>
        <v>4.2582015317955055E-5</v>
      </c>
      <c r="X1716" s="52">
        <f t="shared" si="1128"/>
        <v>1.6740578955036711E-7</v>
      </c>
      <c r="Y1716" s="52">
        <f t="shared" si="1106"/>
        <v>4178936.2000164771</v>
      </c>
      <c r="Z1716" s="38" t="str">
        <f t="shared" si="1101"/>
        <v>S</v>
      </c>
      <c r="AA1716" s="38" t="str">
        <f t="shared" si="1102"/>
        <v>S</v>
      </c>
      <c r="AB1716" s="38" t="str">
        <f t="shared" si="1103"/>
        <v>U</v>
      </c>
      <c r="AC1716" s="50">
        <f t="shared" si="1129"/>
        <v>550692.46329829015</v>
      </c>
      <c r="AD1716" s="50">
        <f t="shared" si="1107"/>
        <v>4179092.0899734478</v>
      </c>
      <c r="AE1716" s="51">
        <f t="shared" si="1108"/>
        <v>10</v>
      </c>
      <c r="AF1716" s="51" t="str">
        <f t="shared" si="1109"/>
        <v>S</v>
      </c>
      <c r="AG1716" s="40">
        <f t="shared" si="1110"/>
        <v>-122</v>
      </c>
      <c r="AH1716" s="41">
        <f t="shared" si="1111"/>
        <v>-25</v>
      </c>
      <c r="AI1716" s="42">
        <f t="shared" si="1112"/>
        <v>-28.236000000000001</v>
      </c>
      <c r="AJ1716" s="40">
        <f t="shared" si="1113"/>
        <v>37</v>
      </c>
      <c r="AK1716" s="41">
        <f t="shared" si="1114"/>
        <v>45</v>
      </c>
      <c r="AL1716" s="42">
        <f t="shared" si="1115"/>
        <v>27.86</v>
      </c>
      <c r="AM1716" s="43" t="str">
        <f t="shared" si="1116"/>
        <v>-37º -45' -27,86" S</v>
      </c>
      <c r="AN1716" s="43" t="str">
        <f t="shared" si="1117"/>
        <v>122º 25' 28,236" W</v>
      </c>
      <c r="AO1716" s="43" t="str">
        <f t="shared" si="1118"/>
        <v>10 S 550692 4179092</v>
      </c>
    </row>
    <row r="1717" spans="5:41" x14ac:dyDescent="0.25">
      <c r="E1717" s="53">
        <v>37.791589000000002</v>
      </c>
      <c r="F1717" s="53">
        <v>-122.39814200000001</v>
      </c>
      <c r="G1717" s="52">
        <f t="shared" si="1086"/>
        <v>-2.1362505762235573</v>
      </c>
      <c r="H1717" s="52">
        <f t="shared" si="1119"/>
        <v>0.65958765761047133</v>
      </c>
      <c r="I1717" s="52">
        <f t="shared" si="1088"/>
        <v>10</v>
      </c>
      <c r="J1717" s="52">
        <f t="shared" si="1089"/>
        <v>-123</v>
      </c>
      <c r="K1717" s="52">
        <f t="shared" si="1120"/>
        <v>1.0504403729468148E-2</v>
      </c>
      <c r="L1717" s="52">
        <f t="shared" si="1121"/>
        <v>8.3008996393154275E-3</v>
      </c>
      <c r="M1717" s="52">
        <f t="shared" si="1092"/>
        <v>8.301090304847776E-3</v>
      </c>
      <c r="N1717" s="52">
        <f t="shared" si="1122"/>
        <v>2.6717630829620198E-5</v>
      </c>
      <c r="O1717" s="52">
        <f t="shared" si="1104"/>
        <v>6383614.4416265888</v>
      </c>
      <c r="P1717" s="52">
        <f t="shared" si="1105"/>
        <v>1.4500775822100775E-7</v>
      </c>
      <c r="Q1717" s="52">
        <f t="shared" si="1123"/>
        <v>0.9685101042099854</v>
      </c>
      <c r="R1717" s="52">
        <f t="shared" si="1124"/>
        <v>0.60482209136744236</v>
      </c>
      <c r="S1717" s="52">
        <f t="shared" si="1125"/>
        <v>1.143842709715464</v>
      </c>
      <c r="T1717" s="52">
        <f t="shared" si="1126"/>
        <v>1.0090875551284586</v>
      </c>
      <c r="U1717" s="52">
        <f t="shared" si="1127"/>
        <v>1.8077137950504441</v>
      </c>
      <c r="V1717" s="52">
        <f t="shared" si="1085"/>
        <v>5.0546225567071803E-3</v>
      </c>
      <c r="W1717" s="52">
        <f t="shared" si="1099"/>
        <v>4.2582015317955055E-5</v>
      </c>
      <c r="X1717" s="52">
        <f t="shared" si="1128"/>
        <v>1.6740578955036711E-7</v>
      </c>
      <c r="Y1717" s="52">
        <f t="shared" si="1106"/>
        <v>4182691.7837216165</v>
      </c>
      <c r="Z1717" s="38" t="str">
        <f t="shared" si="1101"/>
        <v>S</v>
      </c>
      <c r="AA1717" s="38" t="str">
        <f t="shared" si="1102"/>
        <v>S</v>
      </c>
      <c r="AB1717" s="38" t="str">
        <f t="shared" si="1103"/>
        <v>U</v>
      </c>
      <c r="AC1717" s="50">
        <f t="shared" si="1129"/>
        <v>552990.96251263947</v>
      </c>
      <c r="AD1717" s="50">
        <f t="shared" si="1107"/>
        <v>4182862.3388003581</v>
      </c>
      <c r="AE1717" s="51">
        <f t="shared" si="1108"/>
        <v>10</v>
      </c>
      <c r="AF1717" s="51" t="str">
        <f t="shared" si="1109"/>
        <v>S</v>
      </c>
      <c r="AG1717" s="40">
        <f t="shared" si="1110"/>
        <v>-122</v>
      </c>
      <c r="AH1717" s="41">
        <f t="shared" si="1111"/>
        <v>-23</v>
      </c>
      <c r="AI1717" s="42">
        <f t="shared" si="1112"/>
        <v>-53.311</v>
      </c>
      <c r="AJ1717" s="40">
        <f t="shared" si="1113"/>
        <v>37</v>
      </c>
      <c r="AK1717" s="41">
        <f t="shared" si="1114"/>
        <v>47</v>
      </c>
      <c r="AL1717" s="42">
        <f t="shared" si="1115"/>
        <v>29.72</v>
      </c>
      <c r="AM1717" s="43" t="str">
        <f t="shared" si="1116"/>
        <v>-37º -47' -29,72" S</v>
      </c>
      <c r="AN1717" s="43" t="str">
        <f t="shared" si="1117"/>
        <v>122º 23' 53,311" W</v>
      </c>
      <c r="AO1717" s="43" t="str">
        <f t="shared" si="1118"/>
        <v>10 S 552991 4182862</v>
      </c>
    </row>
    <row r="1718" spans="5:41" x14ac:dyDescent="0.25">
      <c r="E1718" s="53">
        <v>37.790087</v>
      </c>
      <c r="F1718" s="53">
        <v>-122.393204</v>
      </c>
      <c r="G1718" s="52">
        <f t="shared" si="1086"/>
        <v>-2.1361643918650937</v>
      </c>
      <c r="H1718" s="52">
        <f t="shared" si="1119"/>
        <v>0.65956144276510631</v>
      </c>
      <c r="I1718" s="52">
        <f t="shared" si="1088"/>
        <v>10</v>
      </c>
      <c r="J1718" s="52">
        <f t="shared" si="1089"/>
        <v>-123</v>
      </c>
      <c r="K1718" s="52">
        <f t="shared" si="1120"/>
        <v>1.0590588087931785E-2</v>
      </c>
      <c r="L1718" s="52">
        <f t="shared" si="1121"/>
        <v>8.369172730904182E-3</v>
      </c>
      <c r="M1718" s="52">
        <f t="shared" si="1092"/>
        <v>8.3693681399172829E-3</v>
      </c>
      <c r="N1718" s="52">
        <f t="shared" si="1122"/>
        <v>2.715748918424854E-5</v>
      </c>
      <c r="O1718" s="52">
        <f t="shared" si="1104"/>
        <v>6383613.8977647312</v>
      </c>
      <c r="P1718" s="52">
        <f t="shared" si="1105"/>
        <v>1.4740898669349284E-7</v>
      </c>
      <c r="Q1718" s="52">
        <f t="shared" si="1123"/>
        <v>0.96849704923581614</v>
      </c>
      <c r="R1718" s="52">
        <f t="shared" si="1124"/>
        <v>0.60483852804183014</v>
      </c>
      <c r="S1718" s="52">
        <f t="shared" si="1125"/>
        <v>1.1438099673830144</v>
      </c>
      <c r="T1718" s="52">
        <f t="shared" si="1126"/>
        <v>1.0090671075477182</v>
      </c>
      <c r="U1718" s="52">
        <f t="shared" si="1127"/>
        <v>1.8076882560294329</v>
      </c>
      <c r="V1718" s="52">
        <f t="shared" si="1085"/>
        <v>5.0546225567071803E-3</v>
      </c>
      <c r="W1718" s="52">
        <f t="shared" si="1099"/>
        <v>4.2582015317955055E-5</v>
      </c>
      <c r="X1718" s="52">
        <f t="shared" si="1128"/>
        <v>1.6740578955036711E-7</v>
      </c>
      <c r="Y1718" s="52">
        <f t="shared" si="1106"/>
        <v>4182525.1396374558</v>
      </c>
      <c r="Z1718" s="38" t="str">
        <f t="shared" si="1101"/>
        <v>S</v>
      </c>
      <c r="AA1718" s="38" t="str">
        <f t="shared" si="1102"/>
        <v>S</v>
      </c>
      <c r="AB1718" s="38" t="str">
        <f t="shared" si="1103"/>
        <v>U</v>
      </c>
      <c r="AC1718" s="50">
        <f t="shared" si="1129"/>
        <v>553426.81739868294</v>
      </c>
      <c r="AD1718" s="50">
        <f t="shared" si="1107"/>
        <v>4182698.502588396</v>
      </c>
      <c r="AE1718" s="51">
        <f t="shared" si="1108"/>
        <v>10</v>
      </c>
      <c r="AF1718" s="51" t="str">
        <f t="shared" si="1109"/>
        <v>S</v>
      </c>
      <c r="AG1718" s="40">
        <f t="shared" si="1110"/>
        <v>-122</v>
      </c>
      <c r="AH1718" s="41">
        <f t="shared" si="1111"/>
        <v>-23</v>
      </c>
      <c r="AI1718" s="42">
        <f t="shared" si="1112"/>
        <v>-35.533999999999999</v>
      </c>
      <c r="AJ1718" s="40">
        <f t="shared" si="1113"/>
        <v>37</v>
      </c>
      <c r="AK1718" s="41">
        <f t="shared" si="1114"/>
        <v>47</v>
      </c>
      <c r="AL1718" s="42">
        <f t="shared" si="1115"/>
        <v>24.312999999999999</v>
      </c>
      <c r="AM1718" s="43" t="str">
        <f t="shared" si="1116"/>
        <v>-37º -47' -24,313" S</v>
      </c>
      <c r="AN1718" s="43" t="str">
        <f t="shared" si="1117"/>
        <v>122º 23' 35,534" W</v>
      </c>
      <c r="AO1718" s="43" t="str">
        <f t="shared" si="1118"/>
        <v>10 S 553427 4182699</v>
      </c>
    </row>
    <row r="1719" spans="5:41" x14ac:dyDescent="0.25">
      <c r="E1719" s="53">
        <v>37.641153000000003</v>
      </c>
      <c r="F1719" s="53">
        <v>-122.420473</v>
      </c>
      <c r="G1719" s="52">
        <f t="shared" si="1086"/>
        <v>-2.1366403256988202</v>
      </c>
      <c r="H1719" s="52">
        <f t="shared" si="1119"/>
        <v>0.65696205409694119</v>
      </c>
      <c r="I1719" s="52">
        <f t="shared" si="1088"/>
        <v>10</v>
      </c>
      <c r="J1719" s="52">
        <f t="shared" si="1089"/>
        <v>-123</v>
      </c>
      <c r="K1719" s="52">
        <f t="shared" si="1120"/>
        <v>1.0114654254205213E-2</v>
      </c>
      <c r="L1719" s="52">
        <f t="shared" si="1121"/>
        <v>8.0091645324500502E-3</v>
      </c>
      <c r="M1719" s="52">
        <f t="shared" si="1092"/>
        <v>8.00933579291053E-3</v>
      </c>
      <c r="N1719" s="52">
        <f t="shared" si="1122"/>
        <v>2.4737956517362214E-5</v>
      </c>
      <c r="O1719" s="52">
        <f t="shared" si="1104"/>
        <v>6383560.0073260944</v>
      </c>
      <c r="P1719" s="52">
        <f t="shared" si="1105"/>
        <v>1.3554316836929814E-7</v>
      </c>
      <c r="Q1719" s="52">
        <f t="shared" si="1123"/>
        <v>0.96718934149100211</v>
      </c>
      <c r="R1719" s="52">
        <f t="shared" si="1124"/>
        <v>0.60645510922862178</v>
      </c>
      <c r="S1719" s="52">
        <f t="shared" si="1125"/>
        <v>1.1405567248424422</v>
      </c>
      <c r="T1719" s="52">
        <f t="shared" si="1126"/>
        <v>1.0070313209389872</v>
      </c>
      <c r="U1719" s="52">
        <f t="shared" si="1127"/>
        <v>1.8051403779374642</v>
      </c>
      <c r="V1719" s="52">
        <f t="shared" si="1085"/>
        <v>5.0546225567071803E-3</v>
      </c>
      <c r="W1719" s="52">
        <f t="shared" si="1099"/>
        <v>4.2582015317955055E-5</v>
      </c>
      <c r="X1719" s="52">
        <f t="shared" si="1128"/>
        <v>1.6740578955036711E-7</v>
      </c>
      <c r="Y1719" s="52">
        <f t="shared" si="1106"/>
        <v>4166001.4029492708</v>
      </c>
      <c r="Z1719" s="38" t="str">
        <f t="shared" si="1101"/>
        <v>S</v>
      </c>
      <c r="AA1719" s="38" t="str">
        <f t="shared" si="1102"/>
        <v>S</v>
      </c>
      <c r="AB1719" s="38" t="str">
        <f t="shared" si="1103"/>
        <v>U</v>
      </c>
      <c r="AC1719" s="50">
        <f t="shared" si="1129"/>
        <v>551128.07796288957</v>
      </c>
      <c r="AD1719" s="50">
        <f t="shared" si="1107"/>
        <v>4166159.3192005623</v>
      </c>
      <c r="AE1719" s="51">
        <f t="shared" si="1108"/>
        <v>10</v>
      </c>
      <c r="AF1719" s="51" t="str">
        <f t="shared" si="1109"/>
        <v>S</v>
      </c>
      <c r="AG1719" s="40">
        <f t="shared" si="1110"/>
        <v>-122</v>
      </c>
      <c r="AH1719" s="41">
        <f t="shared" si="1111"/>
        <v>-25</v>
      </c>
      <c r="AI1719" s="42">
        <f t="shared" si="1112"/>
        <v>-13.702999999999999</v>
      </c>
      <c r="AJ1719" s="40">
        <f t="shared" si="1113"/>
        <v>37</v>
      </c>
      <c r="AK1719" s="41">
        <f t="shared" si="1114"/>
        <v>38</v>
      </c>
      <c r="AL1719" s="42">
        <f t="shared" si="1115"/>
        <v>28.151</v>
      </c>
      <c r="AM1719" s="43" t="str">
        <f t="shared" si="1116"/>
        <v>-37º -38' -28,151" S</v>
      </c>
      <c r="AN1719" s="43" t="str">
        <f t="shared" si="1117"/>
        <v>122º 25' 13,703" W</v>
      </c>
      <c r="AO1719" s="43" t="str">
        <f t="shared" si="1118"/>
        <v>10 S 551128 4166159</v>
      </c>
    </row>
    <row r="1720" spans="5:41" x14ac:dyDescent="0.25">
      <c r="E1720" s="53">
        <v>37.712269999999997</v>
      </c>
      <c r="F1720" s="53">
        <v>-122.488564</v>
      </c>
      <c r="G1720" s="52">
        <f t="shared" si="1086"/>
        <v>-2.1378287378397953</v>
      </c>
      <c r="H1720" s="52">
        <f t="shared" si="1119"/>
        <v>0.65820327990108196</v>
      </c>
      <c r="I1720" s="52">
        <f t="shared" si="1088"/>
        <v>10</v>
      </c>
      <c r="J1720" s="52">
        <f t="shared" si="1089"/>
        <v>-123</v>
      </c>
      <c r="K1720" s="52">
        <f t="shared" si="1120"/>
        <v>8.9262421132301206E-3</v>
      </c>
      <c r="L1720" s="52">
        <f t="shared" si="1121"/>
        <v>7.0613899076886442E-3</v>
      </c>
      <c r="M1720" s="52">
        <f t="shared" si="1092"/>
        <v>7.0615072790970986E-3</v>
      </c>
      <c r="N1720" s="52">
        <f t="shared" si="1122"/>
        <v>1.9278735449379525E-5</v>
      </c>
      <c r="O1720" s="52">
        <f t="shared" si="1104"/>
        <v>6383585.731122829</v>
      </c>
      <c r="P1720" s="52">
        <f t="shared" si="1105"/>
        <v>1.0515910693900236E-7</v>
      </c>
      <c r="Q1720" s="52">
        <f t="shared" si="1123"/>
        <v>0.96781704398198731</v>
      </c>
      <c r="R1720" s="52">
        <f t="shared" si="1124"/>
        <v>0.60568645413032463</v>
      </c>
      <c r="S1720" s="52">
        <f t="shared" si="1125"/>
        <v>1.1421118018920757</v>
      </c>
      <c r="T1720" s="52">
        <f t="shared" si="1126"/>
        <v>1.0080054649516379</v>
      </c>
      <c r="U1720" s="52">
        <f t="shared" si="1127"/>
        <v>1.8063608407411944</v>
      </c>
      <c r="V1720" s="52">
        <f t="shared" si="1085"/>
        <v>5.0546225567071803E-3</v>
      </c>
      <c r="W1720" s="52">
        <f t="shared" si="1099"/>
        <v>4.2582015317955055E-5</v>
      </c>
      <c r="X1720" s="52">
        <f t="shared" si="1128"/>
        <v>1.6740578955036711E-7</v>
      </c>
      <c r="Y1720" s="52">
        <f t="shared" si="1106"/>
        <v>4173891.5476249293</v>
      </c>
      <c r="Z1720" s="38" t="str">
        <f t="shared" si="1101"/>
        <v>S</v>
      </c>
      <c r="AA1720" s="38" t="str">
        <f t="shared" si="1102"/>
        <v>S</v>
      </c>
      <c r="AB1720" s="38" t="str">
        <f t="shared" si="1103"/>
        <v>U</v>
      </c>
      <c r="AC1720" s="50">
        <f t="shared" si="1129"/>
        <v>545077.73868717579</v>
      </c>
      <c r="AD1720" s="50">
        <f t="shared" si="1107"/>
        <v>4174014.6150983996</v>
      </c>
      <c r="AE1720" s="51">
        <f t="shared" si="1108"/>
        <v>10</v>
      </c>
      <c r="AF1720" s="51" t="str">
        <f t="shared" si="1109"/>
        <v>S</v>
      </c>
      <c r="AG1720" s="40">
        <f t="shared" si="1110"/>
        <v>-122</v>
      </c>
      <c r="AH1720" s="41">
        <f t="shared" si="1111"/>
        <v>-29</v>
      </c>
      <c r="AI1720" s="42">
        <f t="shared" si="1112"/>
        <v>-18.829999999999998</v>
      </c>
      <c r="AJ1720" s="40">
        <f t="shared" si="1113"/>
        <v>37</v>
      </c>
      <c r="AK1720" s="41">
        <f t="shared" si="1114"/>
        <v>42</v>
      </c>
      <c r="AL1720" s="42">
        <f t="shared" si="1115"/>
        <v>44.171999999999997</v>
      </c>
      <c r="AM1720" s="43" t="str">
        <f t="shared" si="1116"/>
        <v>-37º -42' -44,172" S</v>
      </c>
      <c r="AN1720" s="43" t="str">
        <f t="shared" si="1117"/>
        <v>122º 29' 18,83" W</v>
      </c>
      <c r="AO1720" s="43" t="str">
        <f t="shared" si="1118"/>
        <v>10 S 545078 4174015</v>
      </c>
    </row>
    <row r="1721" spans="5:41" x14ac:dyDescent="0.25">
      <c r="E1721" s="53">
        <v>37.621994000000001</v>
      </c>
      <c r="F1721" s="53">
        <v>-122.44523599999999</v>
      </c>
      <c r="G1721" s="52">
        <f t="shared" si="1086"/>
        <v>-2.1370725215814912</v>
      </c>
      <c r="H1721" s="52">
        <f t="shared" si="1119"/>
        <v>0.65662766646555148</v>
      </c>
      <c r="I1721" s="52">
        <f t="shared" si="1088"/>
        <v>10</v>
      </c>
      <c r="J1721" s="52">
        <f t="shared" si="1089"/>
        <v>-123</v>
      </c>
      <c r="K1721" s="52">
        <f t="shared" si="1120"/>
        <v>9.6824583715342527E-3</v>
      </c>
      <c r="L1721" s="52">
        <f t="shared" si="1121"/>
        <v>7.6689233193206943E-3</v>
      </c>
      <c r="M1721" s="52">
        <f t="shared" si="1092"/>
        <v>7.6690736671827658E-3</v>
      </c>
      <c r="N1721" s="52">
        <f t="shared" si="1122"/>
        <v>2.2665002396893286E-5</v>
      </c>
      <c r="O1721" s="52">
        <f t="shared" si="1104"/>
        <v>6383553.0802200194</v>
      </c>
      <c r="P1721" s="52">
        <f t="shared" si="1105"/>
        <v>1.2433527995296775E-7</v>
      </c>
      <c r="Q1721" s="52">
        <f t="shared" si="1123"/>
        <v>0.96701921841296212</v>
      </c>
      <c r="R1721" s="52">
        <f t="shared" si="1124"/>
        <v>0.60666115938229592</v>
      </c>
      <c r="S1721" s="52">
        <f t="shared" si="1125"/>
        <v>1.1401372756720325</v>
      </c>
      <c r="T1721" s="52">
        <f t="shared" si="1126"/>
        <v>1.0067682465995984</v>
      </c>
      <c r="U1721" s="52">
        <f t="shared" si="1127"/>
        <v>1.8048103827224995</v>
      </c>
      <c r="V1721" s="52">
        <f t="shared" si="1085"/>
        <v>5.0546225567071803E-3</v>
      </c>
      <c r="W1721" s="52">
        <f t="shared" si="1099"/>
        <v>4.2582015317955055E-5</v>
      </c>
      <c r="X1721" s="52">
        <f t="shared" si="1128"/>
        <v>1.6740578955036711E-7</v>
      </c>
      <c r="Y1721" s="52">
        <f t="shared" si="1106"/>
        <v>4163875.8053826797</v>
      </c>
      <c r="Z1721" s="38" t="str">
        <f t="shared" si="1101"/>
        <v>S</v>
      </c>
      <c r="AA1721" s="38" t="str">
        <f t="shared" si="1102"/>
        <v>S</v>
      </c>
      <c r="AB1721" s="38" t="str">
        <f t="shared" si="1103"/>
        <v>U</v>
      </c>
      <c r="AC1721" s="50">
        <f t="shared" si="1129"/>
        <v>548955.94085956225</v>
      </c>
      <c r="AD1721" s="50">
        <f t="shared" si="1107"/>
        <v>4164020.4886465329</v>
      </c>
      <c r="AE1721" s="51">
        <f t="shared" si="1108"/>
        <v>10</v>
      </c>
      <c r="AF1721" s="51" t="str">
        <f t="shared" si="1109"/>
        <v>S</v>
      </c>
      <c r="AG1721" s="40">
        <f t="shared" si="1110"/>
        <v>-122</v>
      </c>
      <c r="AH1721" s="41">
        <f t="shared" si="1111"/>
        <v>-26</v>
      </c>
      <c r="AI1721" s="42">
        <f t="shared" si="1112"/>
        <v>-42.85</v>
      </c>
      <c r="AJ1721" s="40">
        <f t="shared" si="1113"/>
        <v>37</v>
      </c>
      <c r="AK1721" s="41">
        <f t="shared" si="1114"/>
        <v>37</v>
      </c>
      <c r="AL1721" s="42">
        <f t="shared" si="1115"/>
        <v>19.178000000000001</v>
      </c>
      <c r="AM1721" s="43" t="str">
        <f t="shared" si="1116"/>
        <v>-37º -37' -19,178" S</v>
      </c>
      <c r="AN1721" s="43" t="str">
        <f t="shared" si="1117"/>
        <v>122º 26' 42,85" W</v>
      </c>
      <c r="AO1721" s="43" t="str">
        <f t="shared" si="1118"/>
        <v>10 S 548956 4164020</v>
      </c>
    </row>
    <row r="1722" spans="5:41" x14ac:dyDescent="0.25">
      <c r="E1722" s="53">
        <v>37.656669999999998</v>
      </c>
      <c r="F1722" s="53">
        <v>-122.485328</v>
      </c>
      <c r="G1722" s="52">
        <f t="shared" si="1086"/>
        <v>-2.1377722589852008</v>
      </c>
      <c r="H1722" s="52">
        <f t="shared" si="1119"/>
        <v>0.65723287683697307</v>
      </c>
      <c r="I1722" s="52">
        <f t="shared" si="1088"/>
        <v>10</v>
      </c>
      <c r="J1722" s="52">
        <f t="shared" si="1089"/>
        <v>-123</v>
      </c>
      <c r="K1722" s="52">
        <f t="shared" si="1120"/>
        <v>8.9827209678245978E-3</v>
      </c>
      <c r="L1722" s="52">
        <f t="shared" si="1121"/>
        <v>7.1113967718792869E-3</v>
      </c>
      <c r="M1722" s="52">
        <f t="shared" si="1092"/>
        <v>7.1115166546175191E-3</v>
      </c>
      <c r="N1722" s="52">
        <f t="shared" si="1122"/>
        <v>1.9513587168673574E-5</v>
      </c>
      <c r="O1722" s="52">
        <f t="shared" si="1104"/>
        <v>6383565.6185434731</v>
      </c>
      <c r="P1722" s="52">
        <f t="shared" si="1105"/>
        <v>1.0681386200451671E-7</v>
      </c>
      <c r="Q1722" s="52">
        <f t="shared" si="1123"/>
        <v>0.96732680823956174</v>
      </c>
      <c r="R1722" s="52">
        <f t="shared" si="1124"/>
        <v>0.60628790820656653</v>
      </c>
      <c r="S1722" s="52">
        <f t="shared" si="1125"/>
        <v>1.140896280956754</v>
      </c>
      <c r="T1722" s="52">
        <f t="shared" si="1126"/>
        <v>1.0072441877692071</v>
      </c>
      <c r="U1722" s="52">
        <f t="shared" si="1127"/>
        <v>1.8054072692473682</v>
      </c>
      <c r="V1722" s="52">
        <f t="shared" si="1085"/>
        <v>5.0546225567071803E-3</v>
      </c>
      <c r="W1722" s="52">
        <f t="shared" si="1099"/>
        <v>4.2582015317955055E-5</v>
      </c>
      <c r="X1722" s="52">
        <f t="shared" si="1128"/>
        <v>1.6740578955036711E-7</v>
      </c>
      <c r="Y1722" s="52">
        <f t="shared" si="1106"/>
        <v>4167722.9434585334</v>
      </c>
      <c r="Z1722" s="38" t="str">
        <f t="shared" si="1101"/>
        <v>S</v>
      </c>
      <c r="AA1722" s="38" t="str">
        <f t="shared" si="1102"/>
        <v>S</v>
      </c>
      <c r="AB1722" s="38" t="str">
        <f t="shared" si="1103"/>
        <v>U</v>
      </c>
      <c r="AC1722" s="50">
        <f t="shared" si="1129"/>
        <v>545396.83482845267</v>
      </c>
      <c r="AD1722" s="50">
        <f t="shared" si="1107"/>
        <v>4167847.5097359833</v>
      </c>
      <c r="AE1722" s="51">
        <f t="shared" si="1108"/>
        <v>10</v>
      </c>
      <c r="AF1722" s="51" t="str">
        <f t="shared" si="1109"/>
        <v>S</v>
      </c>
      <c r="AG1722" s="40">
        <f t="shared" si="1110"/>
        <v>-122</v>
      </c>
      <c r="AH1722" s="41">
        <f t="shared" si="1111"/>
        <v>-29</v>
      </c>
      <c r="AI1722" s="42">
        <f t="shared" si="1112"/>
        <v>-7.181</v>
      </c>
      <c r="AJ1722" s="40">
        <f t="shared" si="1113"/>
        <v>37</v>
      </c>
      <c r="AK1722" s="41">
        <f t="shared" si="1114"/>
        <v>39</v>
      </c>
      <c r="AL1722" s="42">
        <f t="shared" si="1115"/>
        <v>24.012</v>
      </c>
      <c r="AM1722" s="43" t="str">
        <f t="shared" si="1116"/>
        <v>-37º -39' -24,012" S</v>
      </c>
      <c r="AN1722" s="43" t="str">
        <f t="shared" si="1117"/>
        <v>122º 29' 7,181" W</v>
      </c>
      <c r="AO1722" s="43" t="str">
        <f t="shared" si="1118"/>
        <v>10 S 545397 4167848</v>
      </c>
    </row>
    <row r="1723" spans="5:41" x14ac:dyDescent="0.25">
      <c r="E1723" s="53">
        <v>37.618855000000003</v>
      </c>
      <c r="F1723" s="53">
        <v>-122.44194</v>
      </c>
      <c r="G1723" s="52">
        <f t="shared" si="1086"/>
        <v>-2.1370149955293458</v>
      </c>
      <c r="H1723" s="52">
        <f t="shared" si="1119"/>
        <v>0.65657288058033147</v>
      </c>
      <c r="I1723" s="52">
        <f t="shared" si="1088"/>
        <v>10</v>
      </c>
      <c r="J1723" s="52">
        <f t="shared" si="1089"/>
        <v>-123</v>
      </c>
      <c r="K1723" s="52">
        <f t="shared" si="1120"/>
        <v>9.7399844236796262E-3</v>
      </c>
      <c r="L1723" s="52">
        <f t="shared" si="1121"/>
        <v>7.714810716670832E-3</v>
      </c>
      <c r="M1723" s="52">
        <f t="shared" si="1092"/>
        <v>7.7149637796211394E-3</v>
      </c>
      <c r="N1723" s="52">
        <f t="shared" si="1122"/>
        <v>2.2934463928314663E-5</v>
      </c>
      <c r="O1723" s="52">
        <f t="shared" si="1104"/>
        <v>6383551.9454051713</v>
      </c>
      <c r="P1723" s="52">
        <f t="shared" si="1105"/>
        <v>1.2583834965475937E-7</v>
      </c>
      <c r="Q1723" s="52">
        <f t="shared" si="1123"/>
        <v>0.96699130430355029</v>
      </c>
      <c r="R1723" s="52">
        <f t="shared" si="1124"/>
        <v>0.60669487691477797</v>
      </c>
      <c r="S1723" s="52">
        <f t="shared" si="1125"/>
        <v>1.1400685327321067</v>
      </c>
      <c r="T1723" s="52">
        <f t="shared" si="1126"/>
        <v>1.0067251187777746</v>
      </c>
      <c r="U1723" s="52">
        <f t="shared" si="1127"/>
        <v>1.8047562678121281</v>
      </c>
      <c r="V1723" s="52">
        <f t="shared" si="1085"/>
        <v>5.0546225567071803E-3</v>
      </c>
      <c r="W1723" s="52">
        <f t="shared" si="1099"/>
        <v>4.2582015317955055E-5</v>
      </c>
      <c r="X1723" s="52">
        <f t="shared" si="1128"/>
        <v>1.6740578955036711E-7</v>
      </c>
      <c r="Y1723" s="52">
        <f t="shared" si="1106"/>
        <v>4163527.5493086656</v>
      </c>
      <c r="Z1723" s="38" t="str">
        <f t="shared" si="1101"/>
        <v>S</v>
      </c>
      <c r="AA1723" s="38" t="str">
        <f t="shared" si="1102"/>
        <v>S</v>
      </c>
      <c r="AB1723" s="38" t="str">
        <f t="shared" si="1103"/>
        <v>U</v>
      </c>
      <c r="AC1723" s="50">
        <f t="shared" si="1129"/>
        <v>549248.87410992989</v>
      </c>
      <c r="AD1723" s="50">
        <f t="shared" si="1107"/>
        <v>4163673.952668915</v>
      </c>
      <c r="AE1723" s="51">
        <f t="shared" si="1108"/>
        <v>10</v>
      </c>
      <c r="AF1723" s="51" t="str">
        <f t="shared" si="1109"/>
        <v>S</v>
      </c>
      <c r="AG1723" s="40">
        <f t="shared" si="1110"/>
        <v>-122</v>
      </c>
      <c r="AH1723" s="41">
        <f t="shared" si="1111"/>
        <v>-26</v>
      </c>
      <c r="AI1723" s="42">
        <f t="shared" si="1112"/>
        <v>-30.984000000000002</v>
      </c>
      <c r="AJ1723" s="40">
        <f t="shared" si="1113"/>
        <v>37</v>
      </c>
      <c r="AK1723" s="41">
        <f t="shared" si="1114"/>
        <v>37</v>
      </c>
      <c r="AL1723" s="42">
        <f t="shared" si="1115"/>
        <v>7.8780000000000001</v>
      </c>
      <c r="AM1723" s="43" t="str">
        <f t="shared" si="1116"/>
        <v>-37º -37' -7,878" S</v>
      </c>
      <c r="AN1723" s="43" t="str">
        <f t="shared" si="1117"/>
        <v>122º 26' 30,984" W</v>
      </c>
      <c r="AO1723" s="43" t="str">
        <f t="shared" si="1118"/>
        <v>10 S 549249 4163674</v>
      </c>
    </row>
    <row r="1724" spans="5:41" x14ac:dyDescent="0.25">
      <c r="E1724" s="53">
        <v>37.715561000000001</v>
      </c>
      <c r="F1724" s="53">
        <v>-122.481222</v>
      </c>
      <c r="G1724" s="52">
        <f t="shared" si="1086"/>
        <v>-2.1377005957661144</v>
      </c>
      <c r="H1724" s="52">
        <f t="shared" si="1119"/>
        <v>0.65826071868676506</v>
      </c>
      <c r="I1724" s="52">
        <f t="shared" si="1088"/>
        <v>10</v>
      </c>
      <c r="J1724" s="52">
        <f t="shared" si="1089"/>
        <v>-123</v>
      </c>
      <c r="K1724" s="52">
        <f t="shared" si="1120"/>
        <v>9.0543841869110686E-3</v>
      </c>
      <c r="L1724" s="52">
        <f t="shared" si="1121"/>
        <v>7.1624399172106092E-3</v>
      </c>
      <c r="M1724" s="52">
        <f t="shared" si="1092"/>
        <v>7.1625624000058114E-3</v>
      </c>
      <c r="N1724" s="52">
        <f t="shared" si="1122"/>
        <v>1.9836829189712191E-5</v>
      </c>
      <c r="O1724" s="52">
        <f t="shared" si="1104"/>
        <v>6383586.9219243797</v>
      </c>
      <c r="P1724" s="52">
        <f t="shared" si="1105"/>
        <v>1.0818083389112633E-7</v>
      </c>
      <c r="Q1724" s="52">
        <f t="shared" si="1123"/>
        <v>0.96784594709517813</v>
      </c>
      <c r="R1724" s="52">
        <f t="shared" si="1124"/>
        <v>0.60565073890355881</v>
      </c>
      <c r="S1724" s="52">
        <f t="shared" si="1125"/>
        <v>1.142183692234354</v>
      </c>
      <c r="T1724" s="52">
        <f t="shared" si="1126"/>
        <v>1.0080504539016553</v>
      </c>
      <c r="U1724" s="52">
        <f t="shared" si="1127"/>
        <v>1.8064171488783056</v>
      </c>
      <c r="V1724" s="52">
        <f t="shared" si="1085"/>
        <v>5.0546225567071803E-3</v>
      </c>
      <c r="W1724" s="52">
        <f t="shared" si="1099"/>
        <v>4.2582015317955055E-5</v>
      </c>
      <c r="X1724" s="52">
        <f t="shared" si="1128"/>
        <v>1.6740578955036711E-7</v>
      </c>
      <c r="Y1724" s="52">
        <f t="shared" si="1106"/>
        <v>4174256.6731274943</v>
      </c>
      <c r="Z1724" s="38" t="str">
        <f t="shared" si="1101"/>
        <v>S</v>
      </c>
      <c r="AA1724" s="38" t="str">
        <f t="shared" si="1102"/>
        <v>S</v>
      </c>
      <c r="AB1724" s="38" t="str">
        <f t="shared" si="1103"/>
        <v>U</v>
      </c>
      <c r="AC1724" s="50">
        <f t="shared" si="1129"/>
        <v>545722.84131292265</v>
      </c>
      <c r="AD1724" s="50">
        <f t="shared" si="1107"/>
        <v>4174383.3032645811</v>
      </c>
      <c r="AE1724" s="51">
        <f t="shared" si="1108"/>
        <v>10</v>
      </c>
      <c r="AF1724" s="51" t="str">
        <f t="shared" si="1109"/>
        <v>S</v>
      </c>
      <c r="AG1724" s="40">
        <f t="shared" si="1110"/>
        <v>-122</v>
      </c>
      <c r="AH1724" s="41">
        <f t="shared" si="1111"/>
        <v>-28</v>
      </c>
      <c r="AI1724" s="42">
        <f t="shared" si="1112"/>
        <v>-52.399000000000001</v>
      </c>
      <c r="AJ1724" s="40">
        <f t="shared" si="1113"/>
        <v>37</v>
      </c>
      <c r="AK1724" s="41">
        <f t="shared" si="1114"/>
        <v>42</v>
      </c>
      <c r="AL1724" s="42">
        <f t="shared" si="1115"/>
        <v>56.02</v>
      </c>
      <c r="AM1724" s="43" t="str">
        <f t="shared" si="1116"/>
        <v>-37º -42' -56,02" S</v>
      </c>
      <c r="AN1724" s="43" t="str">
        <f t="shared" si="1117"/>
        <v>122º 28' 52,399" W</v>
      </c>
      <c r="AO1724" s="43" t="str">
        <f t="shared" si="1118"/>
        <v>10 S 545723 4174383</v>
      </c>
    </row>
    <row r="1725" spans="5:41" x14ac:dyDescent="0.25">
      <c r="E1725" s="53">
        <v>37.777307999999998</v>
      </c>
      <c r="F1725" s="53">
        <v>-122.402163</v>
      </c>
      <c r="G1725" s="52">
        <f t="shared" si="1086"/>
        <v>-2.1363207559127799</v>
      </c>
      <c r="H1725" s="52">
        <f t="shared" si="1119"/>
        <v>0.65933840713999392</v>
      </c>
      <c r="I1725" s="52">
        <f t="shared" si="1088"/>
        <v>10</v>
      </c>
      <c r="J1725" s="52">
        <f t="shared" si="1089"/>
        <v>-123</v>
      </c>
      <c r="K1725" s="52">
        <f t="shared" si="1120"/>
        <v>1.0434224040245521E-2</v>
      </c>
      <c r="L1725" s="52">
        <f t="shared" si="1121"/>
        <v>8.2470369538773791E-3</v>
      </c>
      <c r="M1725" s="52">
        <f t="shared" si="1092"/>
        <v>8.2472239317827514E-3</v>
      </c>
      <c r="N1725" s="52">
        <f t="shared" si="1122"/>
        <v>2.6358433536266546E-5</v>
      </c>
      <c r="O1725" s="52">
        <f t="shared" si="1104"/>
        <v>6383609.2708961526</v>
      </c>
      <c r="P1725" s="52">
        <f t="shared" si="1105"/>
        <v>1.4318725813392793E-7</v>
      </c>
      <c r="Q1725" s="52">
        <f t="shared" si="1123"/>
        <v>0.96838586997742448</v>
      </c>
      <c r="R1725" s="52">
        <f t="shared" si="1124"/>
        <v>0.60497826359780071</v>
      </c>
      <c r="S1725" s="52">
        <f t="shared" si="1125"/>
        <v>1.1435313421287061</v>
      </c>
      <c r="T1725" s="52">
        <f t="shared" si="1126"/>
        <v>1.0088930724959797</v>
      </c>
      <c r="U1725" s="52">
        <f t="shared" si="1127"/>
        <v>1.8074708442976022</v>
      </c>
      <c r="V1725" s="52">
        <f t="shared" si="1085"/>
        <v>5.0546225567071803E-3</v>
      </c>
      <c r="W1725" s="52">
        <f t="shared" si="1099"/>
        <v>4.2582015317955055E-5</v>
      </c>
      <c r="X1725" s="52">
        <f t="shared" si="1128"/>
        <v>1.6740578955036711E-7</v>
      </c>
      <c r="Y1725" s="52">
        <f t="shared" si="1106"/>
        <v>4181107.3352672583</v>
      </c>
      <c r="Z1725" s="38" t="str">
        <f t="shared" si="1101"/>
        <v>S</v>
      </c>
      <c r="AA1725" s="38" t="str">
        <f t="shared" si="1102"/>
        <v>S</v>
      </c>
      <c r="AB1725" s="38" t="str">
        <f t="shared" si="1103"/>
        <v>U</v>
      </c>
      <c r="AC1725" s="50">
        <f t="shared" si="1129"/>
        <v>552647.05766288086</v>
      </c>
      <c r="AD1725" s="50">
        <f t="shared" si="1107"/>
        <v>4181275.5972320396</v>
      </c>
      <c r="AE1725" s="51">
        <f t="shared" si="1108"/>
        <v>10</v>
      </c>
      <c r="AF1725" s="51" t="str">
        <f t="shared" si="1109"/>
        <v>S</v>
      </c>
      <c r="AG1725" s="40">
        <f t="shared" si="1110"/>
        <v>-122</v>
      </c>
      <c r="AH1725" s="41">
        <f t="shared" si="1111"/>
        <v>-24</v>
      </c>
      <c r="AI1725" s="42">
        <f t="shared" si="1112"/>
        <v>-7.7869999999999999</v>
      </c>
      <c r="AJ1725" s="40">
        <f t="shared" si="1113"/>
        <v>37</v>
      </c>
      <c r="AK1725" s="41">
        <f t="shared" si="1114"/>
        <v>46</v>
      </c>
      <c r="AL1725" s="42">
        <f t="shared" si="1115"/>
        <v>38.308999999999997</v>
      </c>
      <c r="AM1725" s="43" t="str">
        <f t="shared" si="1116"/>
        <v>-37º -46' -38,309" S</v>
      </c>
      <c r="AN1725" s="43" t="str">
        <f t="shared" si="1117"/>
        <v>122º 24' 7,787" W</v>
      </c>
      <c r="AO1725" s="43" t="str">
        <f t="shared" si="1118"/>
        <v>10 S 552647 4181276</v>
      </c>
    </row>
    <row r="1726" spans="5:41" x14ac:dyDescent="0.25">
      <c r="E1726" s="53">
        <v>37.781258000000001</v>
      </c>
      <c r="F1726" s="53">
        <v>-122.397961</v>
      </c>
      <c r="G1726" s="52">
        <f t="shared" si="1086"/>
        <v>-2.1362474171776111</v>
      </c>
      <c r="H1726" s="52">
        <f t="shared" si="1119"/>
        <v>0.65940734764544784</v>
      </c>
      <c r="I1726" s="52">
        <f t="shared" si="1088"/>
        <v>10</v>
      </c>
      <c r="J1726" s="52">
        <f t="shared" si="1089"/>
        <v>-123</v>
      </c>
      <c r="K1726" s="52">
        <f t="shared" si="1120"/>
        <v>1.0507562775414314E-2</v>
      </c>
      <c r="L1726" s="52">
        <f t="shared" si="1121"/>
        <v>8.3045567705189588E-3</v>
      </c>
      <c r="M1726" s="52">
        <f t="shared" si="1092"/>
        <v>8.3047476881740225E-3</v>
      </c>
      <c r="N1726" s="52">
        <f t="shared" si="1122"/>
        <v>2.6731223715881214E-5</v>
      </c>
      <c r="O1726" s="52">
        <f t="shared" si="1104"/>
        <v>6383610.7010074509</v>
      </c>
      <c r="P1726" s="52">
        <f t="shared" si="1105"/>
        <v>1.4517614844429195E-7</v>
      </c>
      <c r="Q1726" s="52">
        <f t="shared" si="1123"/>
        <v>0.96842025615888838</v>
      </c>
      <c r="R1726" s="52">
        <f t="shared" si="1124"/>
        <v>0.60493509176209515</v>
      </c>
      <c r="S1726" s="52">
        <f t="shared" si="1125"/>
        <v>1.143617475724892</v>
      </c>
      <c r="T1726" s="52">
        <f t="shared" si="1126"/>
        <v>1.0089468797341927</v>
      </c>
      <c r="U1726" s="52">
        <f t="shared" si="1127"/>
        <v>1.8075380705371902</v>
      </c>
      <c r="V1726" s="52">
        <f t="shared" si="1085"/>
        <v>5.0546225567071803E-3</v>
      </c>
      <c r="W1726" s="52">
        <f t="shared" si="1099"/>
        <v>4.2582015317955055E-5</v>
      </c>
      <c r="X1726" s="52">
        <f t="shared" si="1128"/>
        <v>1.6740578955036711E-7</v>
      </c>
      <c r="Y1726" s="52">
        <f t="shared" si="1106"/>
        <v>4181545.5795004247</v>
      </c>
      <c r="Z1726" s="38" t="str">
        <f t="shared" si="1101"/>
        <v>S</v>
      </c>
      <c r="AA1726" s="38" t="str">
        <f t="shared" si="1102"/>
        <v>S</v>
      </c>
      <c r="AB1726" s="38" t="str">
        <f t="shared" si="1103"/>
        <v>U</v>
      </c>
      <c r="AC1726" s="50">
        <f t="shared" si="1129"/>
        <v>553014.27877686406</v>
      </c>
      <c r="AD1726" s="50">
        <f t="shared" si="1107"/>
        <v>4181716.2212509615</v>
      </c>
      <c r="AE1726" s="51">
        <f t="shared" si="1108"/>
        <v>10</v>
      </c>
      <c r="AF1726" s="51" t="str">
        <f t="shared" si="1109"/>
        <v>S</v>
      </c>
      <c r="AG1726" s="40">
        <f t="shared" si="1110"/>
        <v>-122</v>
      </c>
      <c r="AH1726" s="41">
        <f t="shared" si="1111"/>
        <v>-23</v>
      </c>
      <c r="AI1726" s="42">
        <f t="shared" si="1112"/>
        <v>-52.66</v>
      </c>
      <c r="AJ1726" s="40">
        <f t="shared" si="1113"/>
        <v>37</v>
      </c>
      <c r="AK1726" s="41">
        <f t="shared" si="1114"/>
        <v>46</v>
      </c>
      <c r="AL1726" s="42">
        <f t="shared" si="1115"/>
        <v>52.529000000000003</v>
      </c>
      <c r="AM1726" s="43" t="str">
        <f t="shared" si="1116"/>
        <v>-37º -46' -52,529" S</v>
      </c>
      <c r="AN1726" s="43" t="str">
        <f t="shared" si="1117"/>
        <v>122º 23' 52,66" W</v>
      </c>
      <c r="AO1726" s="43" t="str">
        <f t="shared" si="1118"/>
        <v>10 S 553014 4181716</v>
      </c>
    </row>
    <row r="1727" spans="5:41" x14ac:dyDescent="0.25">
      <c r="E1727" s="53">
        <v>37.732137999999999</v>
      </c>
      <c r="F1727" s="53">
        <v>-122.424043</v>
      </c>
      <c r="G1727" s="52">
        <f t="shared" si="1086"/>
        <v>-2.1367026339531163</v>
      </c>
      <c r="H1727" s="52">
        <f t="shared" si="1119"/>
        <v>0.65855004191686817</v>
      </c>
      <c r="I1727" s="52">
        <f t="shared" si="1088"/>
        <v>10</v>
      </c>
      <c r="J1727" s="52">
        <f t="shared" si="1089"/>
        <v>-123</v>
      </c>
      <c r="K1727" s="52">
        <f t="shared" si="1120"/>
        <v>1.0052345999909118E-2</v>
      </c>
      <c r="L1727" s="52">
        <f t="shared" si="1121"/>
        <v>7.9500694764110345E-3</v>
      </c>
      <c r="M1727" s="52">
        <f t="shared" si="1092"/>
        <v>7.9502369737790186E-3</v>
      </c>
      <c r="N1727" s="52">
        <f t="shared" si="1122"/>
        <v>2.4454365866621863E-5</v>
      </c>
      <c r="O1727" s="52">
        <f t="shared" si="1104"/>
        <v>6383592.920626495</v>
      </c>
      <c r="P1727" s="52">
        <f t="shared" si="1105"/>
        <v>1.3322300927570576E-7</v>
      </c>
      <c r="Q1727" s="52">
        <f t="shared" si="1123"/>
        <v>0.96799133991401964</v>
      </c>
      <c r="R1727" s="52">
        <f t="shared" si="1124"/>
        <v>0.60547064402764272</v>
      </c>
      <c r="S1727" s="52">
        <f t="shared" si="1125"/>
        <v>1.142545711873878</v>
      </c>
      <c r="T1727" s="52">
        <f t="shared" si="1126"/>
        <v>1.008276944912319</v>
      </c>
      <c r="U1727" s="52">
        <f t="shared" si="1127"/>
        <v>1.8067005488553649</v>
      </c>
      <c r="V1727" s="52">
        <f t="shared" si="1085"/>
        <v>5.0546225567071803E-3</v>
      </c>
      <c r="W1727" s="52">
        <f t="shared" si="1099"/>
        <v>4.2582015317955055E-5</v>
      </c>
      <c r="X1727" s="52">
        <f t="shared" si="1128"/>
        <v>1.6740578955036711E-7</v>
      </c>
      <c r="Y1727" s="52">
        <f t="shared" si="1106"/>
        <v>4176095.8392414651</v>
      </c>
      <c r="Z1727" s="38" t="str">
        <f t="shared" si="1101"/>
        <v>S</v>
      </c>
      <c r="AA1727" s="38" t="str">
        <f t="shared" si="1102"/>
        <v>S</v>
      </c>
      <c r="AB1727" s="38" t="str">
        <f t="shared" si="1103"/>
        <v>U</v>
      </c>
      <c r="AC1727" s="50">
        <f t="shared" si="1129"/>
        <v>550751.07871685585</v>
      </c>
      <c r="AD1727" s="50">
        <f t="shared" si="1107"/>
        <v>4176251.9459790867</v>
      </c>
      <c r="AE1727" s="51">
        <f t="shared" si="1108"/>
        <v>10</v>
      </c>
      <c r="AF1727" s="51" t="str">
        <f t="shared" si="1109"/>
        <v>S</v>
      </c>
      <c r="AG1727" s="40">
        <f t="shared" si="1110"/>
        <v>-122</v>
      </c>
      <c r="AH1727" s="41">
        <f t="shared" si="1111"/>
        <v>-25</v>
      </c>
      <c r="AI1727" s="42">
        <f t="shared" si="1112"/>
        <v>-26.555</v>
      </c>
      <c r="AJ1727" s="40">
        <f t="shared" si="1113"/>
        <v>37</v>
      </c>
      <c r="AK1727" s="41">
        <f t="shared" si="1114"/>
        <v>43</v>
      </c>
      <c r="AL1727" s="42">
        <f t="shared" si="1115"/>
        <v>55.697000000000003</v>
      </c>
      <c r="AM1727" s="43" t="str">
        <f t="shared" si="1116"/>
        <v>-37º -43' -55,697" S</v>
      </c>
      <c r="AN1727" s="43" t="str">
        <f t="shared" si="1117"/>
        <v>122º 25' 26,555" W</v>
      </c>
      <c r="AO1727" s="43" t="str">
        <f t="shared" si="1118"/>
        <v>10 S 550751 4176252</v>
      </c>
    </row>
    <row r="1728" spans="5:41" x14ac:dyDescent="0.25">
      <c r="E1728" s="53">
        <v>37.734993000000003</v>
      </c>
      <c r="F1728" s="53">
        <v>-122.437724</v>
      </c>
      <c r="G1728" s="52">
        <f>F1728*PI()/180</f>
        <v>-2.1369414124480817</v>
      </c>
      <c r="H1728" s="52">
        <f>E1728*PI()/180</f>
        <v>0.65859987106701268</v>
      </c>
      <c r="I1728" s="52">
        <f>TRUNC((F1728/6)+31)</f>
        <v>10</v>
      </c>
      <c r="J1728" s="52">
        <f>6*I1728-183</f>
        <v>-123</v>
      </c>
      <c r="K1728" s="52">
        <f>+G1728-((J1728*PI())/180)</f>
        <v>9.8135675049437765E-3</v>
      </c>
      <c r="L1728" s="52">
        <f>COS(H1728)*SIN(K1728)</f>
        <v>7.7609343029794E-3</v>
      </c>
      <c r="M1728" s="52">
        <f>(1/2)*LN((1+L1728)/(1-L1728))</f>
        <v>7.761090127737783E-3</v>
      </c>
      <c r="N1728" s="52">
        <f>ATAN((TAN(H1728))/COS(K1728))-H1728</f>
        <v>2.3306986413507147E-5</v>
      </c>
      <c r="O1728" s="52">
        <f t="shared" si="1104"/>
        <v>6383593.9538550591</v>
      </c>
      <c r="P1728" s="52">
        <f t="shared" si="1105"/>
        <v>1.2694951711933292E-7</v>
      </c>
      <c r="Q1728" s="52">
        <f>SIN(2*H1728)</f>
        <v>0.96801634770569656</v>
      </c>
      <c r="R1728" s="52">
        <f>+Q1728*(COS(H1728))^2</f>
        <v>0.60543959411267567</v>
      </c>
      <c r="S1728" s="52">
        <f>H1728+(Q1728/2)</f>
        <v>1.142608044919861</v>
      </c>
      <c r="T1728" s="52">
        <f>((3*S1728)+R1728)/4</f>
        <v>1.0083159322180648</v>
      </c>
      <c r="U1728" s="52">
        <f>(5*T1728+R1728*(COS(H1728))^2)/3</f>
        <v>1.8067493194548467</v>
      </c>
      <c r="V1728" s="52">
        <f t="shared" si="1085"/>
        <v>5.0546225567071803E-3</v>
      </c>
      <c r="W1728" s="52">
        <f>(5/3)*V1728^2</f>
        <v>4.2582015317955055E-5</v>
      </c>
      <c r="X1728" s="52">
        <f>(35/27)*V1728^3</f>
        <v>1.6740578955036711E-7</v>
      </c>
      <c r="Y1728" s="52">
        <f t="shared" si="1106"/>
        <v>4176412.5930528753</v>
      </c>
      <c r="Z1728" s="38" t="str">
        <f>IF(E1728&lt;-72,"C",IF(E1728&lt;-64,"D",IF(E1728&lt;-56,"E",IF(E1728&lt;-48,"F",IF(E1728&lt;-40,"G",IF(E1728&lt;-32,"H",IF(E1728&lt;-24,"J",IF(E1728&lt;-16,"K",AA1728))))))))</f>
        <v>S</v>
      </c>
      <c r="AA1728" s="38" t="str">
        <f>IF(E1728&lt;-8,"L",IF(E1728&lt;0,"M",IF(E1728&lt;8,"N",IF(E1728&lt;16,"P",IF(E1728&lt;24,"Q",IF(E1728&lt;32,"R",IF(E1728&lt;40,"S",IF(E1728&lt;48,"T","no"))))))))</f>
        <v>S</v>
      </c>
      <c r="AB1728" s="38" t="str">
        <f>IF(E1728&lt;56,"U",IF(E1728&lt;64,"V",IF(E1728&lt;72,"W",IF(E1728&lt;84,"X","no"))))</f>
        <v>U</v>
      </c>
      <c r="AC1728" s="50">
        <f t="shared" si="1129"/>
        <v>549543.65011126513</v>
      </c>
      <c r="AD1728" s="50">
        <f t="shared" si="1107"/>
        <v>4176561.3754093149</v>
      </c>
      <c r="AE1728" s="51">
        <f t="shared" si="1108"/>
        <v>10</v>
      </c>
      <c r="AF1728" s="51" t="str">
        <f t="shared" si="1109"/>
        <v>S</v>
      </c>
      <c r="AG1728" s="40">
        <f t="shared" si="1110"/>
        <v>-122</v>
      </c>
      <c r="AH1728" s="41">
        <f t="shared" si="1111"/>
        <v>-26</v>
      </c>
      <c r="AI1728" s="42">
        <f t="shared" si="1112"/>
        <v>-15.805999999999999</v>
      </c>
      <c r="AJ1728" s="40">
        <f t="shared" si="1113"/>
        <v>37</v>
      </c>
      <c r="AK1728" s="41">
        <f t="shared" si="1114"/>
        <v>44</v>
      </c>
      <c r="AL1728" s="42">
        <f t="shared" si="1115"/>
        <v>5.9749999999999996</v>
      </c>
      <c r="AM1728" s="43" t="str">
        <f t="shared" si="1116"/>
        <v>-37º -44' -5,975" S</v>
      </c>
      <c r="AN1728" s="43" t="str">
        <f t="shared" si="1117"/>
        <v>122º 26' 15,806" W</v>
      </c>
      <c r="AO1728" s="43" t="str">
        <f t="shared" si="1118"/>
        <v>10 S 549544 4176561</v>
      </c>
    </row>
    <row r="1729" spans="5:41" x14ac:dyDescent="0.25">
      <c r="E1729" s="53">
        <v>37.791496000000002</v>
      </c>
      <c r="F1729" s="53">
        <v>-122.395877</v>
      </c>
      <c r="G1729" s="52">
        <f>F1729*PI()/180</f>
        <v>-2.1362110445159996</v>
      </c>
      <c r="H1729" s="52">
        <f>E1729*PI()/180</f>
        <v>0.659586034454267</v>
      </c>
      <c r="I1729" s="52">
        <f>TRUNC((F1729/6)+31)</f>
        <v>10</v>
      </c>
      <c r="J1729" s="52">
        <f>6*I1729-183</f>
        <v>-123</v>
      </c>
      <c r="K1729" s="52">
        <f>+G1729-((J1729*PI())/180)</f>
        <v>1.0543935437025809E-2</v>
      </c>
      <c r="L1729" s="52">
        <f>COS(H1729)*SIN(K1729)</f>
        <v>8.3321481300659642E-3</v>
      </c>
      <c r="M1729" s="52">
        <f>(1/2)*LN((1+L1729)/(1-L1729))</f>
        <v>8.3323409570387127E-3</v>
      </c>
      <c r="N1729" s="52">
        <f>ATAN((TAN(H1729))/COS(K1729))-H1729</f>
        <v>2.6919087277699205E-5</v>
      </c>
      <c r="O1729" s="52">
        <f t="shared" si="1104"/>
        <v>6383614.4079518365</v>
      </c>
      <c r="P1729" s="52">
        <f t="shared" si="1105"/>
        <v>1.4610198639383437E-7</v>
      </c>
      <c r="Q1729" s="52">
        <f>SIN(2*H1729)</f>
        <v>0.96850929595667912</v>
      </c>
      <c r="R1729" s="52">
        <f>+Q1729*(COS(H1729))^2</f>
        <v>0.60482310916146076</v>
      </c>
      <c r="S1729" s="52">
        <f>H1729+(Q1729/2)</f>
        <v>1.1438406824326066</v>
      </c>
      <c r="T1729" s="52">
        <f>((3*S1729)+R1729)/4</f>
        <v>1.0090862891148202</v>
      </c>
      <c r="U1729" s="52">
        <f>(5*T1729+R1729*(COS(H1729))^2)/3</f>
        <v>1.807712213830017</v>
      </c>
      <c r="V1729" s="52">
        <f t="shared" si="1085"/>
        <v>5.0546225567071803E-3</v>
      </c>
      <c r="W1729" s="52">
        <f>(5/3)*V1729^2</f>
        <v>4.2582015317955055E-5</v>
      </c>
      <c r="X1729" s="52">
        <f>(35/27)*V1729^3</f>
        <v>1.6740578955036711E-7</v>
      </c>
      <c r="Y1729" s="52">
        <f t="shared" si="1106"/>
        <v>4182681.465544729</v>
      </c>
      <c r="Z1729" s="38" t="str">
        <f>IF(E1729&lt;-72,"C",IF(E1729&lt;-64,"D",IF(E1729&lt;-56,"E",IF(E1729&lt;-48,"F",IF(E1729&lt;-40,"G",IF(E1729&lt;-32,"H",IF(E1729&lt;-24,"J",IF(E1729&lt;-16,"K",AA1729))))))))</f>
        <v>S</v>
      </c>
      <c r="AA1729" s="38" t="str">
        <f>IF(E1729&lt;-8,"L",IF(E1729&lt;0,"M",IF(E1729&lt;8,"N",IF(E1729&lt;16,"P",IF(E1729&lt;24,"Q",IF(E1729&lt;32,"R",IF(E1729&lt;40,"S",IF(E1729&lt;48,"T","no"))))))))</f>
        <v>S</v>
      </c>
      <c r="AB1729" s="38" t="str">
        <f>IF(E1729&lt;56,"U",IF(E1729&lt;64,"V",IF(E1729&lt;72,"W",IF(E1729&lt;84,"X","no"))))</f>
        <v>U</v>
      </c>
      <c r="AC1729" s="50">
        <f t="shared" si="1129"/>
        <v>553190.45437572978</v>
      </c>
      <c r="AD1729" s="50">
        <f t="shared" si="1107"/>
        <v>4182853.3066432304</v>
      </c>
      <c r="AE1729" s="51">
        <f t="shared" si="1108"/>
        <v>10</v>
      </c>
      <c r="AF1729" s="51" t="str">
        <f t="shared" si="1109"/>
        <v>S</v>
      </c>
      <c r="AG1729" s="40">
        <f t="shared" si="1110"/>
        <v>-122</v>
      </c>
      <c r="AH1729" s="41">
        <f t="shared" si="1111"/>
        <v>-23</v>
      </c>
      <c r="AI1729" s="42">
        <f t="shared" si="1112"/>
        <v>-45.156999999999996</v>
      </c>
      <c r="AJ1729" s="40">
        <f t="shared" si="1113"/>
        <v>37</v>
      </c>
      <c r="AK1729" s="41">
        <f t="shared" si="1114"/>
        <v>47</v>
      </c>
      <c r="AL1729" s="42">
        <f t="shared" si="1115"/>
        <v>29.385999999999999</v>
      </c>
      <c r="AM1729" s="43" t="str">
        <f t="shared" si="1116"/>
        <v>-37º -47' -29,386" S</v>
      </c>
      <c r="AN1729" s="43" t="str">
        <f t="shared" si="1117"/>
        <v>122º 23' 45,157" W</v>
      </c>
      <c r="AO1729" s="43" t="str">
        <f t="shared" si="1118"/>
        <v>10 S 553190 4182853</v>
      </c>
    </row>
    <row r="1730" spans="5:41" x14ac:dyDescent="0.25">
      <c r="E1730" s="53">
        <v>37.760925999999998</v>
      </c>
      <c r="F1730" s="53">
        <v>-122.471638</v>
      </c>
      <c r="G1730" s="52">
        <f>F1730*PI()/180</f>
        <v>-2.1375333234106031</v>
      </c>
      <c r="H1730" s="52">
        <f>E1730*PI()/180</f>
        <v>0.65905248730193222</v>
      </c>
      <c r="I1730" s="52">
        <f>TRUNC((F1730/6)+31)</f>
        <v>10</v>
      </c>
      <c r="J1730" s="52">
        <f>6*I1730-183</f>
        <v>-123</v>
      </c>
      <c r="K1730" s="52">
        <f>+G1730-((J1730*PI())/180)</f>
        <v>9.2216565424223518E-3</v>
      </c>
      <c r="L1730" s="52">
        <f>COS(H1730)*SIN(K1730)</f>
        <v>7.2902876239320817E-3</v>
      </c>
      <c r="M1730" s="52">
        <f>(1/2)*LN((1+L1730)/(1-L1730))</f>
        <v>7.2904167835000323E-3</v>
      </c>
      <c r="N1730" s="52">
        <f>ATAN((TAN(H1730))/COS(K1730))-H1730</f>
        <v>2.0584994354089226E-5</v>
      </c>
      <c r="O1730" s="52">
        <f t="shared" si="1104"/>
        <v>6383603.3402885636</v>
      </c>
      <c r="P1730" s="52">
        <f t="shared" si="1105"/>
        <v>1.1194016342197412E-7</v>
      </c>
      <c r="Q1730" s="52">
        <f>SIN(2*H1730)</f>
        <v>0.96824306222999879</v>
      </c>
      <c r="R1730" s="52">
        <f>+Q1730*(COS(H1730))^2</f>
        <v>0.60515711561308938</v>
      </c>
      <c r="S1730" s="52">
        <f>H1730+(Q1730/2)</f>
        <v>1.1431740184169317</v>
      </c>
      <c r="T1730" s="52">
        <f>((3*S1730)+R1730)/4</f>
        <v>1.0086697927159711</v>
      </c>
      <c r="U1730" s="52">
        <f>(5*T1730+R1730*(COS(H1730))^2)/3</f>
        <v>1.8071918039801897</v>
      </c>
      <c r="V1730" s="52">
        <f t="shared" si="1085"/>
        <v>5.0546225567071803E-3</v>
      </c>
      <c r="W1730" s="52">
        <f>(5/3)*V1730^2</f>
        <v>4.2582015317955055E-5</v>
      </c>
      <c r="X1730" s="52">
        <f>(35/27)*V1730^3</f>
        <v>1.6740578955036711E-7</v>
      </c>
      <c r="Y1730" s="52">
        <f t="shared" si="1106"/>
        <v>4179289.7897963328</v>
      </c>
      <c r="Z1730" s="38" t="str">
        <f>IF(E1730&lt;-72,"C",IF(E1730&lt;-64,"D",IF(E1730&lt;-56,"E",IF(E1730&lt;-48,"F",IF(E1730&lt;-40,"G",IF(E1730&lt;-32,"H",IF(E1730&lt;-24,"J",IF(E1730&lt;-16,"K",AA1730))))))))</f>
        <v>S</v>
      </c>
      <c r="AA1730" s="38" t="str">
        <f>IF(E1730&lt;-8,"L",IF(E1730&lt;0,"M",IF(E1730&lt;8,"N",IF(E1730&lt;16,"P",IF(E1730&lt;24,"Q",IF(E1730&lt;32,"R",IF(E1730&lt;40,"S",IF(E1730&lt;48,"T","no"))))))))</f>
        <v>S</v>
      </c>
      <c r="AB1730" s="38" t="str">
        <f>IF(E1730&lt;56,"U",IF(E1730&lt;64,"V",IF(E1730&lt;72,"W",IF(E1730&lt;84,"X","no"))))</f>
        <v>U</v>
      </c>
      <c r="AC1730" s="50">
        <f t="shared" si="1129"/>
        <v>546539.13066777913</v>
      </c>
      <c r="AD1730" s="50">
        <f t="shared" si="1107"/>
        <v>4179421.1962497612</v>
      </c>
      <c r="AE1730" s="51">
        <f t="shared" si="1108"/>
        <v>10</v>
      </c>
      <c r="AF1730" s="51" t="str">
        <f t="shared" si="1109"/>
        <v>S</v>
      </c>
      <c r="AG1730" s="40">
        <f t="shared" si="1110"/>
        <v>-122</v>
      </c>
      <c r="AH1730" s="41">
        <f t="shared" si="1111"/>
        <v>-28</v>
      </c>
      <c r="AI1730" s="42">
        <f t="shared" si="1112"/>
        <v>-17.896999999999998</v>
      </c>
      <c r="AJ1730" s="40">
        <f t="shared" si="1113"/>
        <v>37</v>
      </c>
      <c r="AK1730" s="41">
        <f t="shared" si="1114"/>
        <v>45</v>
      </c>
      <c r="AL1730" s="42">
        <f t="shared" si="1115"/>
        <v>39.334000000000003</v>
      </c>
      <c r="AM1730" s="43" t="str">
        <f t="shared" si="1116"/>
        <v>-37º -45' -39,334" S</v>
      </c>
      <c r="AN1730" s="43" t="str">
        <f t="shared" si="1117"/>
        <v>122º 28' 17,897" W</v>
      </c>
      <c r="AO1730" s="43" t="str">
        <f t="shared" si="1118"/>
        <v>10 S 546539 4179421</v>
      </c>
    </row>
    <row r="1731" spans="5:41" x14ac:dyDescent="0.25">
      <c r="E1731" s="53">
        <v>37.792005000000003</v>
      </c>
      <c r="F1731" s="53">
        <v>-122.395533</v>
      </c>
      <c r="G1731" s="52">
        <f>F1731*PI()/180</f>
        <v>-2.1362050405833726</v>
      </c>
      <c r="H1731" s="52">
        <f>E1731*PI()/180</f>
        <v>0.65959491818015969</v>
      </c>
      <c r="I1731" s="52">
        <f>TRUNC((F1731/6)+31)</f>
        <v>10</v>
      </c>
      <c r="J1731" s="52">
        <f>6*I1731-183</f>
        <v>-123</v>
      </c>
      <c r="K1731" s="52">
        <f>+G1731-((J1731*PI())/180)</f>
        <v>1.0549939369652872E-2</v>
      </c>
      <c r="L1731" s="52">
        <f>COS(H1731)*SIN(K1731)</f>
        <v>8.3368350181427086E-3</v>
      </c>
      <c r="M1731" s="52">
        <f>(1/2)*LN((1+L1731)/(1-L1731))</f>
        <v>8.3370281707069189E-3</v>
      </c>
      <c r="N1731" s="52">
        <f>ATAN((TAN(H1731))/COS(K1731))-H1731</f>
        <v>2.6949876422155405E-5</v>
      </c>
      <c r="O1731" s="52">
        <f t="shared" si="1104"/>
        <v>6383614.592258092</v>
      </c>
      <c r="P1731" s="52">
        <f t="shared" si="1105"/>
        <v>1.4626439168762368E-7</v>
      </c>
      <c r="Q1731" s="52">
        <f>SIN(2*H1731)</f>
        <v>0.96851371949768472</v>
      </c>
      <c r="R1731" s="52">
        <f>+Q1731*(COS(H1731))^2</f>
        <v>0.60481753852973119</v>
      </c>
      <c r="S1731" s="52">
        <f>H1731+(Q1731/2)</f>
        <v>1.1438517779290021</v>
      </c>
      <c r="T1731" s="52">
        <f>((3*S1731)+R1731)/4</f>
        <v>1.0090932180791845</v>
      </c>
      <c r="U1731" s="52">
        <f>(5*T1731+R1731*(COS(H1731))^2)/3</f>
        <v>1.8077208678902685</v>
      </c>
      <c r="V1731" s="52">
        <f t="shared" si="1085"/>
        <v>5.0546225567071803E-3</v>
      </c>
      <c r="W1731" s="52">
        <f>(5/3)*V1731^2</f>
        <v>4.2582015317955055E-5</v>
      </c>
      <c r="X1731" s="52">
        <f>(35/27)*V1731^3</f>
        <v>1.6740578955036711E-7</v>
      </c>
      <c r="Y1731" s="52">
        <f t="shared" si="1106"/>
        <v>4182737.9381492627</v>
      </c>
      <c r="Z1731" s="38" t="str">
        <f>IF(E1731&lt;-72,"C",IF(E1731&lt;-64,"D",IF(E1731&lt;-56,"E",IF(E1731&lt;-48,"F",IF(E1731&lt;-40,"G",IF(E1731&lt;-32,"H",IF(E1731&lt;-24,"J",IF(E1731&lt;-16,"K",AA1731))))))))</f>
        <v>S</v>
      </c>
      <c r="AA1731" s="38" t="str">
        <f>IF(E1731&lt;-8,"L",IF(E1731&lt;0,"M",IF(E1731&lt;8,"N",IF(E1731&lt;16,"P",IF(E1731&lt;24,"Q",IF(E1731&lt;32,"R",IF(E1731&lt;40,"S",IF(E1731&lt;48,"T","no"))))))))</f>
        <v>S</v>
      </c>
      <c r="AB1731" s="38" t="str">
        <f>IF(E1731&lt;56,"U",IF(E1731&lt;64,"V",IF(E1731&lt;72,"W",IF(E1731&lt;84,"X","no"))))</f>
        <v>U</v>
      </c>
      <c r="AC1731" s="50">
        <f t="shared" si="1129"/>
        <v>553220.37728134007</v>
      </c>
      <c r="AD1731" s="50">
        <f t="shared" si="1107"/>
        <v>4182909.9757988136</v>
      </c>
      <c r="AE1731" s="51">
        <f t="shared" si="1108"/>
        <v>10</v>
      </c>
      <c r="AF1731" s="51" t="str">
        <f t="shared" si="1109"/>
        <v>S</v>
      </c>
      <c r="AG1731" s="40">
        <f t="shared" si="1110"/>
        <v>-122</v>
      </c>
      <c r="AH1731" s="41">
        <f t="shared" si="1111"/>
        <v>-23</v>
      </c>
      <c r="AI1731" s="42">
        <f t="shared" si="1112"/>
        <v>-43.918999999999997</v>
      </c>
      <c r="AJ1731" s="40">
        <f t="shared" si="1113"/>
        <v>37</v>
      </c>
      <c r="AK1731" s="41">
        <f t="shared" si="1114"/>
        <v>47</v>
      </c>
      <c r="AL1731" s="42">
        <f t="shared" si="1115"/>
        <v>31.218</v>
      </c>
      <c r="AM1731" s="43" t="str">
        <f t="shared" si="1116"/>
        <v>-37º -47' -31,218" S</v>
      </c>
      <c r="AN1731" s="43" t="str">
        <f t="shared" si="1117"/>
        <v>122º 23' 43,919" W</v>
      </c>
      <c r="AO1731" s="43" t="str">
        <f t="shared" si="1118"/>
        <v>10 S 553220 4182910</v>
      </c>
    </row>
    <row r="1732" spans="5:41" x14ac:dyDescent="0.25">
      <c r="E1732" s="53">
        <v>37.672772000000002</v>
      </c>
      <c r="F1732" s="53">
        <v>-122.469112</v>
      </c>
      <c r="G1732" s="52">
        <f>F1732*PI()/180</f>
        <v>-2.1374892363936975</v>
      </c>
      <c r="H1732" s="52">
        <f>E1732*PI()/180</f>
        <v>0.65751390975312929</v>
      </c>
      <c r="I1732" s="52">
        <f>TRUNC((F1732/6)+31)</f>
        <v>10</v>
      </c>
      <c r="J1732" s="52">
        <f>6*I1732-183</f>
        <v>-123</v>
      </c>
      <c r="K1732" s="52">
        <f>+G1732-((J1732*PI())/180)</f>
        <v>9.2657435593279658E-3</v>
      </c>
      <c r="L1732" s="52">
        <f>COS(H1732)*SIN(K1732)</f>
        <v>7.333861292085549E-3</v>
      </c>
      <c r="M1732" s="52">
        <f>(1/2)*LN((1+L1732)/(1-L1732))</f>
        <v>7.333992781513453E-3</v>
      </c>
      <c r="N1732" s="52">
        <f>ATAN((TAN(H1732))/COS(K1732))-H1732</f>
        <v>2.0765685049939364E-5</v>
      </c>
      <c r="O1732" s="52">
        <f t="shared" si="1104"/>
        <v>6383571.4421649212</v>
      </c>
      <c r="P1732" s="52">
        <f t="shared" si="1105"/>
        <v>1.1355223527679619E-7</v>
      </c>
      <c r="Q1732" s="52">
        <f>SIN(2*H1732)</f>
        <v>0.96746915751996854</v>
      </c>
      <c r="R1732" s="52">
        <f>+Q1732*(COS(H1732))^2</f>
        <v>0.60611410144673672</v>
      </c>
      <c r="S1732" s="52">
        <f>H1732+(Q1732/2)</f>
        <v>1.1412484885131136</v>
      </c>
      <c r="T1732" s="52">
        <f>((3*S1732)+R1732)/4</f>
        <v>1.0074648917465194</v>
      </c>
      <c r="U1732" s="52">
        <f>(5*T1732+R1732*(COS(H1732))^2)/3</f>
        <v>1.805683868914161</v>
      </c>
      <c r="V1732" s="52">
        <f t="shared" si="1085"/>
        <v>5.0546225567071803E-3</v>
      </c>
      <c r="W1732" s="52">
        <f>(5/3)*V1732^2</f>
        <v>4.2582015317955055E-5</v>
      </c>
      <c r="X1732" s="52">
        <f>(35/27)*V1732^3</f>
        <v>1.6740578955036711E-7</v>
      </c>
      <c r="Y1732" s="52">
        <f t="shared" si="1106"/>
        <v>4169509.3918546727</v>
      </c>
      <c r="Z1732" s="38" t="str">
        <f>IF(E1732&lt;-72,"C",IF(E1732&lt;-64,"D",IF(E1732&lt;-56,"E",IF(E1732&lt;-48,"F",IF(E1732&lt;-40,"G",IF(E1732&lt;-32,"H",IF(E1732&lt;-24,"J",IF(E1732&lt;-16,"K",AA1732))))))))</f>
        <v>S</v>
      </c>
      <c r="AA1732" s="38" t="str">
        <f>IF(E1732&lt;-8,"L",IF(E1732&lt;0,"M",IF(E1732&lt;8,"N",IF(E1732&lt;16,"P",IF(E1732&lt;24,"Q",IF(E1732&lt;32,"R",IF(E1732&lt;40,"S",IF(E1732&lt;48,"T","no"))))))))</f>
        <v>S</v>
      </c>
      <c r="AB1732" s="38" t="str">
        <f>IF(E1732&lt;56,"U",IF(E1732&lt;64,"V",IF(E1732&lt;72,"W",IF(E1732&lt;84,"X","no"))))</f>
        <v>U</v>
      </c>
      <c r="AC1732" s="50">
        <f t="shared" si="1129"/>
        <v>546817.06864917383</v>
      </c>
      <c r="AD1732" s="50">
        <f t="shared" si="1107"/>
        <v>4169641.9511037869</v>
      </c>
      <c r="AE1732" s="51">
        <f t="shared" si="1108"/>
        <v>10</v>
      </c>
      <c r="AF1732" s="51" t="str">
        <f t="shared" si="1109"/>
        <v>S</v>
      </c>
      <c r="AG1732" s="40">
        <f t="shared" si="1110"/>
        <v>-122</v>
      </c>
      <c r="AH1732" s="41">
        <f t="shared" si="1111"/>
        <v>-28</v>
      </c>
      <c r="AI1732" s="42">
        <f t="shared" si="1112"/>
        <v>-8.8030000000000008</v>
      </c>
      <c r="AJ1732" s="40">
        <f t="shared" si="1113"/>
        <v>37</v>
      </c>
      <c r="AK1732" s="41">
        <f t="shared" si="1114"/>
        <v>40</v>
      </c>
      <c r="AL1732" s="42">
        <f t="shared" si="1115"/>
        <v>21.978999999999999</v>
      </c>
      <c r="AM1732" s="43" t="str">
        <f t="shared" si="1116"/>
        <v>-37º -40' -21,979" S</v>
      </c>
      <c r="AN1732" s="43" t="str">
        <f t="shared" si="1117"/>
        <v>122º 28' 8,803" W</v>
      </c>
      <c r="AO1732" s="43" t="str">
        <f t="shared" si="1118"/>
        <v>10 S 546817 4169642</v>
      </c>
    </row>
    <row r="1733" spans="5:41" x14ac:dyDescent="0.25">
      <c r="E1733" s="53">
        <v>37.644938000000003</v>
      </c>
      <c r="F1733" s="53">
        <v>-122.448685</v>
      </c>
      <c r="G1733" s="52">
        <f t="shared" ref="G1733:G1796" si="1130">F1733*PI()/180</f>
        <v>-2.1371327179873925</v>
      </c>
      <c r="H1733" s="52">
        <f t="shared" ref="H1733:H1796" si="1131">E1733*PI()/180</f>
        <v>0.65702811480912915</v>
      </c>
      <c r="I1733" s="52">
        <f t="shared" ref="I1733:I1796" si="1132">TRUNC((F1733/6)+31)</f>
        <v>10</v>
      </c>
      <c r="J1733" s="52">
        <f t="shared" ref="J1733:J1796" si="1133">6*I1733-183</f>
        <v>-123</v>
      </c>
      <c r="K1733" s="52">
        <f t="shared" ref="K1733:K1796" si="1134">+G1733-((J1733*PI())/180)</f>
        <v>9.6222619656329833E-3</v>
      </c>
      <c r="L1733" s="52">
        <f t="shared" ref="L1733:L1796" si="1135">COS(H1733)*SIN(K1733)</f>
        <v>7.6188938845524207E-3</v>
      </c>
      <c r="M1733" s="52">
        <f t="shared" ref="M1733:M1796" si="1136">(1/2)*LN((1+L1733)/(1-L1733))</f>
        <v>7.6190413090464317E-3</v>
      </c>
      <c r="N1733" s="52">
        <f t="shared" ref="N1733:N1796" si="1137">ATAN((TAN(H1733))/COS(K1733))-H1733</f>
        <v>2.2388767475289839E-5</v>
      </c>
      <c r="O1733" s="52">
        <f t="shared" si="1104"/>
        <v>6383561.3759730849</v>
      </c>
      <c r="P1733" s="52">
        <f t="shared" si="1105"/>
        <v>1.226425096304423E-7</v>
      </c>
      <c r="Q1733" s="52">
        <f t="shared" ref="Q1733:Q1796" si="1138">SIN(2*H1733)</f>
        <v>0.96722289937474892</v>
      </c>
      <c r="R1733" s="52">
        <f t="shared" ref="R1733:R1796" si="1139">+Q1733*(COS(H1733))^2</f>
        <v>0.60641435091762241</v>
      </c>
      <c r="S1733" s="52">
        <f t="shared" ref="S1733:S1796" si="1140">H1733+(Q1733/2)</f>
        <v>1.1406395644965035</v>
      </c>
      <c r="T1733" s="52">
        <f t="shared" ref="T1733:T1796" si="1141">((3*S1733)+R1733)/4</f>
        <v>1.0070832611017833</v>
      </c>
      <c r="U1733" s="52">
        <f t="shared" ref="U1733:U1796" si="1142">(5*T1733+R1733*(COS(H1733))^2)/3</f>
        <v>1.8052055105250926</v>
      </c>
      <c r="V1733" s="52">
        <f t="shared" si="1085"/>
        <v>5.0546225567071803E-3</v>
      </c>
      <c r="W1733" s="52">
        <f t="shared" ref="W1733:W1796" si="1143">(5/3)*V1733^2</f>
        <v>4.2582015317955055E-5</v>
      </c>
      <c r="X1733" s="52">
        <f t="shared" ref="X1733:X1796" si="1144">(35/27)*V1733^3</f>
        <v>1.6740578955036711E-7</v>
      </c>
      <c r="Y1733" s="52">
        <f t="shared" si="1106"/>
        <v>4166421.3310495378</v>
      </c>
      <c r="Z1733" s="38" t="str">
        <f t="shared" ref="Z1733:Z1796" si="1145">IF(E1733&lt;-72,"C",IF(E1733&lt;-64,"D",IF(E1733&lt;-56,"E",IF(E1733&lt;-48,"F",IF(E1733&lt;-40,"G",IF(E1733&lt;-32,"H",IF(E1733&lt;-24,"J",IF(E1733&lt;-16,"K",AA1733))))))))</f>
        <v>S</v>
      </c>
      <c r="AA1733" s="38" t="str">
        <f t="shared" ref="AA1733:AA1796" si="1146">IF(E1733&lt;-8,"L",IF(E1733&lt;0,"M",IF(E1733&lt;8,"N",IF(E1733&lt;16,"P",IF(E1733&lt;24,"Q",IF(E1733&lt;32,"R",IF(E1733&lt;40,"S",IF(E1733&lt;48,"T","no"))))))))</f>
        <v>S</v>
      </c>
      <c r="AB1733" s="38" t="str">
        <f t="shared" ref="AB1733:AB1796" si="1147">IF(E1733&lt;56,"U",IF(E1733&lt;64,"V",IF(E1733&lt;72,"W",IF(E1733&lt;84,"X","no"))))</f>
        <v>U</v>
      </c>
      <c r="AC1733" s="50">
        <f t="shared" si="1129"/>
        <v>548636.61981067783</v>
      </c>
      <c r="AD1733" s="50">
        <f t="shared" si="1107"/>
        <v>4166564.2511383765</v>
      </c>
      <c r="AE1733" s="51">
        <f t="shared" si="1108"/>
        <v>10</v>
      </c>
      <c r="AF1733" s="51" t="str">
        <f t="shared" si="1109"/>
        <v>S</v>
      </c>
      <c r="AG1733" s="40">
        <f t="shared" si="1110"/>
        <v>-122</v>
      </c>
      <c r="AH1733" s="41">
        <f t="shared" si="1111"/>
        <v>-26</v>
      </c>
      <c r="AI1733" s="42">
        <f t="shared" si="1112"/>
        <v>-55.265999999999998</v>
      </c>
      <c r="AJ1733" s="40">
        <f t="shared" si="1113"/>
        <v>37</v>
      </c>
      <c r="AK1733" s="41">
        <f t="shared" si="1114"/>
        <v>38</v>
      </c>
      <c r="AL1733" s="42">
        <f t="shared" si="1115"/>
        <v>41.777000000000001</v>
      </c>
      <c r="AM1733" s="43" t="str">
        <f t="shared" si="1116"/>
        <v>-37º -38' -41,777" S</v>
      </c>
      <c r="AN1733" s="43" t="str">
        <f t="shared" si="1117"/>
        <v>122º 26' 55,266" W</v>
      </c>
      <c r="AO1733" s="43" t="str">
        <f t="shared" si="1118"/>
        <v>10 S 548637 4166564</v>
      </c>
    </row>
    <row r="1734" spans="5:41" x14ac:dyDescent="0.25">
      <c r="E1734" s="53">
        <v>37.654578999999998</v>
      </c>
      <c r="F1734" s="53">
        <v>-122.454651</v>
      </c>
      <c r="G1734" s="52">
        <f t="shared" si="1130"/>
        <v>-2.1372368443305669</v>
      </c>
      <c r="H1734" s="52">
        <f t="shared" si="1131"/>
        <v>0.65719638200231378</v>
      </c>
      <c r="I1734" s="52">
        <f t="shared" si="1132"/>
        <v>10</v>
      </c>
      <c r="J1734" s="52">
        <f t="shared" si="1133"/>
        <v>-123</v>
      </c>
      <c r="K1734" s="52">
        <f t="shared" si="1134"/>
        <v>9.5181356224585123E-3</v>
      </c>
      <c r="L1734" s="52">
        <f t="shared" si="1135"/>
        <v>7.5354710023884238E-3</v>
      </c>
      <c r="M1734" s="52">
        <f t="shared" si="1136"/>
        <v>7.5356136369432031E-3</v>
      </c>
      <c r="N1734" s="52">
        <f t="shared" si="1137"/>
        <v>2.1908757709687698E-5</v>
      </c>
      <c r="O1734" s="52">
        <f t="shared" si="1104"/>
        <v>6383564.8623541221</v>
      </c>
      <c r="P1734" s="52">
        <f t="shared" si="1105"/>
        <v>1.1994022585233153E-7</v>
      </c>
      <c r="Q1734" s="52">
        <f t="shared" si="1138"/>
        <v>0.96730830039261462</v>
      </c>
      <c r="R1734" s="52">
        <f t="shared" si="1139"/>
        <v>0.60631045611935885</v>
      </c>
      <c r="S1734" s="52">
        <f t="shared" si="1140"/>
        <v>1.1408505321986211</v>
      </c>
      <c r="T1734" s="52">
        <f t="shared" si="1141"/>
        <v>1.0072155131788056</v>
      </c>
      <c r="U1734" s="52">
        <f t="shared" si="1142"/>
        <v>1.8053713236974354</v>
      </c>
      <c r="V1734" s="52">
        <f t="shared" ref="V1734:V1797" si="1148">(3/4)*$C$18</f>
        <v>5.0546225567071803E-3</v>
      </c>
      <c r="W1734" s="52">
        <f t="shared" si="1143"/>
        <v>4.2582015317955055E-5</v>
      </c>
      <c r="X1734" s="52">
        <f t="shared" si="1144"/>
        <v>1.6740578955036711E-7</v>
      </c>
      <c r="Y1734" s="52">
        <f t="shared" si="1106"/>
        <v>4167490.9562630919</v>
      </c>
      <c r="Z1734" s="38" t="str">
        <f t="shared" si="1145"/>
        <v>S</v>
      </c>
      <c r="AA1734" s="38" t="str">
        <f t="shared" si="1146"/>
        <v>S</v>
      </c>
      <c r="AB1734" s="38" t="str">
        <f t="shared" si="1147"/>
        <v>U</v>
      </c>
      <c r="AC1734" s="50">
        <f t="shared" si="1129"/>
        <v>548104.08035227191</v>
      </c>
      <c r="AD1734" s="50">
        <f t="shared" si="1107"/>
        <v>4167630.8122557597</v>
      </c>
      <c r="AE1734" s="51">
        <f t="shared" si="1108"/>
        <v>10</v>
      </c>
      <c r="AF1734" s="51" t="str">
        <f t="shared" si="1109"/>
        <v>S</v>
      </c>
      <c r="AG1734" s="40">
        <f t="shared" si="1110"/>
        <v>-122</v>
      </c>
      <c r="AH1734" s="41">
        <f t="shared" si="1111"/>
        <v>-27</v>
      </c>
      <c r="AI1734" s="42">
        <f t="shared" si="1112"/>
        <v>-16.744</v>
      </c>
      <c r="AJ1734" s="40">
        <f t="shared" si="1113"/>
        <v>37</v>
      </c>
      <c r="AK1734" s="41">
        <f t="shared" si="1114"/>
        <v>39</v>
      </c>
      <c r="AL1734" s="42">
        <f t="shared" si="1115"/>
        <v>16.484000000000002</v>
      </c>
      <c r="AM1734" s="43" t="str">
        <f t="shared" si="1116"/>
        <v>-37º -39' -16,484" S</v>
      </c>
      <c r="AN1734" s="43" t="str">
        <f t="shared" si="1117"/>
        <v>122º 27' 16,744" W</v>
      </c>
      <c r="AO1734" s="43" t="str">
        <f t="shared" si="1118"/>
        <v>10 S 548104 4167631</v>
      </c>
    </row>
    <row r="1735" spans="5:41" x14ac:dyDescent="0.25">
      <c r="E1735" s="53">
        <v>37.672730999999999</v>
      </c>
      <c r="F1735" s="53">
        <v>-122.470124</v>
      </c>
      <c r="G1735" s="52">
        <f t="shared" si="1130"/>
        <v>-2.1375068991257278</v>
      </c>
      <c r="H1735" s="52">
        <f t="shared" si="1131"/>
        <v>0.65751319416813592</v>
      </c>
      <c r="I1735" s="52">
        <f t="shared" si="1132"/>
        <v>10</v>
      </c>
      <c r="J1735" s="52">
        <f t="shared" si="1133"/>
        <v>-123</v>
      </c>
      <c r="K1735" s="52">
        <f t="shared" si="1134"/>
        <v>9.2480808272976667E-3</v>
      </c>
      <c r="L1735" s="52">
        <f t="shared" si="1135"/>
        <v>7.3198856348721418E-3</v>
      </c>
      <c r="M1735" s="52">
        <f t="shared" si="1136"/>
        <v>7.3200163740033686E-3</v>
      </c>
      <c r="N1735" s="52">
        <f t="shared" si="1137"/>
        <v>2.068658244724908E-5</v>
      </c>
      <c r="O1735" s="52">
        <f t="shared" si="1104"/>
        <v>6383571.4273353154</v>
      </c>
      <c r="P1735" s="52">
        <f t="shared" si="1105"/>
        <v>1.1311997913706084E-7</v>
      </c>
      <c r="Q1735" s="52">
        <f t="shared" si="1138"/>
        <v>0.96746879544872777</v>
      </c>
      <c r="R1735" s="52">
        <f t="shared" si="1139"/>
        <v>0.60611454439582146</v>
      </c>
      <c r="S1735" s="52">
        <f t="shared" si="1140"/>
        <v>1.1412475918924998</v>
      </c>
      <c r="T1735" s="52">
        <f t="shared" si="1141"/>
        <v>1.0074643300183301</v>
      </c>
      <c r="U1735" s="52">
        <f t="shared" si="1142"/>
        <v>1.8056831650745353</v>
      </c>
      <c r="V1735" s="52">
        <f t="shared" si="1148"/>
        <v>5.0546225567071803E-3</v>
      </c>
      <c r="W1735" s="52">
        <f t="shared" si="1143"/>
        <v>4.2582015317955055E-5</v>
      </c>
      <c r="X1735" s="52">
        <f t="shared" si="1144"/>
        <v>1.6740578955036711E-7</v>
      </c>
      <c r="Y1735" s="52">
        <f t="shared" si="1106"/>
        <v>4169504.8430728917</v>
      </c>
      <c r="Z1735" s="38" t="str">
        <f t="shared" si="1145"/>
        <v>S</v>
      </c>
      <c r="AA1735" s="38" t="str">
        <f t="shared" si="1146"/>
        <v>S</v>
      </c>
      <c r="AB1735" s="38" t="str">
        <f t="shared" si="1147"/>
        <v>U</v>
      </c>
      <c r="AC1735" s="50">
        <f t="shared" si="1129"/>
        <v>546727.84913466556</v>
      </c>
      <c r="AD1735" s="50">
        <f t="shared" si="1107"/>
        <v>4169636.8973644692</v>
      </c>
      <c r="AE1735" s="51">
        <f t="shared" si="1108"/>
        <v>10</v>
      </c>
      <c r="AF1735" s="51" t="str">
        <f t="shared" si="1109"/>
        <v>S</v>
      </c>
      <c r="AG1735" s="40">
        <f t="shared" si="1110"/>
        <v>-122</v>
      </c>
      <c r="AH1735" s="41">
        <f t="shared" si="1111"/>
        <v>-28</v>
      </c>
      <c r="AI1735" s="42">
        <f t="shared" si="1112"/>
        <v>-12.446</v>
      </c>
      <c r="AJ1735" s="40">
        <f t="shared" si="1113"/>
        <v>37</v>
      </c>
      <c r="AK1735" s="41">
        <f t="shared" si="1114"/>
        <v>40</v>
      </c>
      <c r="AL1735" s="42">
        <f t="shared" si="1115"/>
        <v>21.832000000000001</v>
      </c>
      <c r="AM1735" s="43" t="str">
        <f t="shared" si="1116"/>
        <v>-37º -40' -21,832" S</v>
      </c>
      <c r="AN1735" s="43" t="str">
        <f t="shared" si="1117"/>
        <v>122º 28' 12,446" W</v>
      </c>
      <c r="AO1735" s="43" t="str">
        <f t="shared" si="1118"/>
        <v>10 S 546728 4169637</v>
      </c>
    </row>
    <row r="1736" spans="5:41" x14ac:dyDescent="0.25">
      <c r="E1736" s="53">
        <v>37.662669999999999</v>
      </c>
      <c r="F1736" s="53">
        <v>-122.464583</v>
      </c>
      <c r="G1736" s="52">
        <f t="shared" si="1130"/>
        <v>-2.1374101904318747</v>
      </c>
      <c r="H1736" s="52">
        <f t="shared" si="1131"/>
        <v>0.65733759659209268</v>
      </c>
      <c r="I1736" s="52">
        <f t="shared" si="1132"/>
        <v>10</v>
      </c>
      <c r="J1736" s="52">
        <f t="shared" si="1133"/>
        <v>-123</v>
      </c>
      <c r="K1736" s="52">
        <f t="shared" si="1134"/>
        <v>9.3447895211506982E-3</v>
      </c>
      <c r="L1736" s="52">
        <f t="shared" si="1135"/>
        <v>7.397431381369301E-3</v>
      </c>
      <c r="M1736" s="52">
        <f t="shared" si="1136"/>
        <v>7.3975663198577379E-3</v>
      </c>
      <c r="N1736" s="52">
        <f t="shared" si="1137"/>
        <v>2.111955838468571E-5</v>
      </c>
      <c r="O1736" s="52">
        <f t="shared" si="1104"/>
        <v>6383567.7884655753</v>
      </c>
      <c r="P1736" s="52">
        <f t="shared" si="1105"/>
        <v>1.155608403098863E-7</v>
      </c>
      <c r="Q1736" s="52">
        <f t="shared" si="1138"/>
        <v>0.96737988679448694</v>
      </c>
      <c r="R1736" s="52">
        <f t="shared" si="1139"/>
        <v>0.60622317950379079</v>
      </c>
      <c r="S1736" s="52">
        <f t="shared" si="1140"/>
        <v>1.1410275399893361</v>
      </c>
      <c r="T1736" s="52">
        <f t="shared" si="1141"/>
        <v>1.0073264498679497</v>
      </c>
      <c r="U1736" s="52">
        <f t="shared" si="1142"/>
        <v>1.8055103791480149</v>
      </c>
      <c r="V1736" s="52">
        <f t="shared" si="1148"/>
        <v>5.0546225567071803E-3</v>
      </c>
      <c r="W1736" s="52">
        <f t="shared" si="1143"/>
        <v>4.2582015317955055E-5</v>
      </c>
      <c r="X1736" s="52">
        <f t="shared" si="1144"/>
        <v>1.6740578955036711E-7</v>
      </c>
      <c r="Y1736" s="52">
        <f t="shared" si="1106"/>
        <v>4168388.6173608252</v>
      </c>
      <c r="Z1736" s="38" t="str">
        <f t="shared" si="1145"/>
        <v>S</v>
      </c>
      <c r="AA1736" s="38" t="str">
        <f t="shared" si="1146"/>
        <v>S</v>
      </c>
      <c r="AB1736" s="38" t="str">
        <f t="shared" si="1147"/>
        <v>U</v>
      </c>
      <c r="AC1736" s="50">
        <f t="shared" si="1129"/>
        <v>547222.86789151968</v>
      </c>
      <c r="AD1736" s="50">
        <f t="shared" si="1107"/>
        <v>4168523.4355090158</v>
      </c>
      <c r="AE1736" s="51">
        <f t="shared" si="1108"/>
        <v>10</v>
      </c>
      <c r="AF1736" s="51" t="str">
        <f t="shared" si="1109"/>
        <v>S</v>
      </c>
      <c r="AG1736" s="40">
        <f t="shared" si="1110"/>
        <v>-122</v>
      </c>
      <c r="AH1736" s="41">
        <f t="shared" si="1111"/>
        <v>-27</v>
      </c>
      <c r="AI1736" s="42">
        <f t="shared" si="1112"/>
        <v>-52.499000000000002</v>
      </c>
      <c r="AJ1736" s="40">
        <f t="shared" si="1113"/>
        <v>37</v>
      </c>
      <c r="AK1736" s="41">
        <f t="shared" si="1114"/>
        <v>39</v>
      </c>
      <c r="AL1736" s="42">
        <f t="shared" si="1115"/>
        <v>45.612000000000002</v>
      </c>
      <c r="AM1736" s="43" t="str">
        <f t="shared" si="1116"/>
        <v>-37º -39' -45,612" S</v>
      </c>
      <c r="AN1736" s="43" t="str">
        <f t="shared" si="1117"/>
        <v>122º 27' 52,499" W</v>
      </c>
      <c r="AO1736" s="43" t="str">
        <f t="shared" si="1118"/>
        <v>10 S 547223 4168523</v>
      </c>
    </row>
    <row r="1737" spans="5:41" x14ac:dyDescent="0.25">
      <c r="E1737" s="53">
        <v>37.646169999999998</v>
      </c>
      <c r="F1737" s="53">
        <v>-122.449074</v>
      </c>
      <c r="G1737" s="52">
        <f t="shared" si="1130"/>
        <v>-2.1371395073181829</v>
      </c>
      <c r="H1737" s="52">
        <f t="shared" si="1131"/>
        <v>0.65704961726551359</v>
      </c>
      <c r="I1737" s="52">
        <f t="shared" si="1132"/>
        <v>10</v>
      </c>
      <c r="J1737" s="52">
        <f t="shared" si="1133"/>
        <v>-123</v>
      </c>
      <c r="K1737" s="52">
        <f t="shared" si="1134"/>
        <v>9.6154726348425257E-3</v>
      </c>
      <c r="L1737" s="52">
        <f t="shared" si="1135"/>
        <v>7.6133919878403847E-3</v>
      </c>
      <c r="M1737" s="52">
        <f t="shared" si="1136"/>
        <v>7.6135390931748046E-3</v>
      </c>
      <c r="N1737" s="52">
        <f t="shared" si="1137"/>
        <v>2.2357435935593806E-5</v>
      </c>
      <c r="O1737" s="52">
        <f t="shared" si="1104"/>
        <v>6383561.8214717843</v>
      </c>
      <c r="P1737" s="52">
        <f t="shared" si="1105"/>
        <v>1.2246137453726721E-7</v>
      </c>
      <c r="Q1737" s="52">
        <f t="shared" si="1138"/>
        <v>0.96723381866856206</v>
      </c>
      <c r="R1737" s="52">
        <f t="shared" si="1139"/>
        <v>0.60640108060481923</v>
      </c>
      <c r="S1737" s="52">
        <f t="shared" si="1140"/>
        <v>1.1406665265997946</v>
      </c>
      <c r="T1737" s="52">
        <f t="shared" si="1141"/>
        <v>1.0071001651010509</v>
      </c>
      <c r="U1737" s="52">
        <f t="shared" si="1142"/>
        <v>1.8052267065859622</v>
      </c>
      <c r="V1737" s="52">
        <f t="shared" si="1148"/>
        <v>5.0546225567071803E-3</v>
      </c>
      <c r="W1737" s="52">
        <f t="shared" si="1143"/>
        <v>4.2582015317955055E-5</v>
      </c>
      <c r="X1737" s="52">
        <f t="shared" si="1144"/>
        <v>1.6740578955036711E-7</v>
      </c>
      <c r="Y1737" s="52">
        <f t="shared" si="1106"/>
        <v>4166558.0157628972</v>
      </c>
      <c r="Z1737" s="38" t="str">
        <f t="shared" si="1145"/>
        <v>S</v>
      </c>
      <c r="AA1737" s="38" t="str">
        <f t="shared" si="1146"/>
        <v>S</v>
      </c>
      <c r="AB1737" s="38" t="str">
        <f t="shared" si="1147"/>
        <v>U</v>
      </c>
      <c r="AC1737" s="50">
        <f t="shared" si="1129"/>
        <v>548601.49946540897</v>
      </c>
      <c r="AD1737" s="50">
        <f t="shared" si="1107"/>
        <v>4166700.7358548394</v>
      </c>
      <c r="AE1737" s="51">
        <f t="shared" si="1108"/>
        <v>10</v>
      </c>
      <c r="AF1737" s="51" t="str">
        <f t="shared" si="1109"/>
        <v>S</v>
      </c>
      <c r="AG1737" s="40">
        <f t="shared" si="1110"/>
        <v>-122</v>
      </c>
      <c r="AH1737" s="41">
        <f t="shared" si="1111"/>
        <v>-26</v>
      </c>
      <c r="AI1737" s="42">
        <f t="shared" si="1112"/>
        <v>-56.665999999999997</v>
      </c>
      <c r="AJ1737" s="40">
        <f t="shared" si="1113"/>
        <v>37</v>
      </c>
      <c r="AK1737" s="41">
        <f t="shared" si="1114"/>
        <v>38</v>
      </c>
      <c r="AL1737" s="42">
        <f t="shared" si="1115"/>
        <v>46.212000000000003</v>
      </c>
      <c r="AM1737" s="43" t="str">
        <f t="shared" si="1116"/>
        <v>-37º -38' -46,212" S</v>
      </c>
      <c r="AN1737" s="43" t="str">
        <f t="shared" si="1117"/>
        <v>122º 26' 56,666" W</v>
      </c>
      <c r="AO1737" s="43" t="str">
        <f t="shared" si="1118"/>
        <v>10 S 548601 4166701</v>
      </c>
    </row>
    <row r="1738" spans="5:41" x14ac:dyDescent="0.25">
      <c r="E1738" s="53">
        <v>37.662222999999997</v>
      </c>
      <c r="F1738" s="53">
        <v>-122.46372100000001</v>
      </c>
      <c r="G1738" s="52">
        <f t="shared" si="1130"/>
        <v>-2.1373951456937226</v>
      </c>
      <c r="H1738" s="52">
        <f t="shared" si="1131"/>
        <v>0.65732979497033628</v>
      </c>
      <c r="I1738" s="52">
        <f t="shared" si="1132"/>
        <v>10</v>
      </c>
      <c r="J1738" s="52">
        <f t="shared" si="1133"/>
        <v>-123</v>
      </c>
      <c r="K1738" s="52">
        <f t="shared" si="1134"/>
        <v>9.3598342593028683E-3</v>
      </c>
      <c r="L1738" s="52">
        <f t="shared" si="1135"/>
        <v>7.4093852194617163E-3</v>
      </c>
      <c r="M1738" s="52">
        <f t="shared" si="1136"/>
        <v>7.4095208131814486E-3</v>
      </c>
      <c r="N1738" s="52">
        <f t="shared" si="1137"/>
        <v>2.1187531220046019E-5</v>
      </c>
      <c r="O1738" s="52">
        <f t="shared" si="1104"/>
        <v>6383567.6268021986</v>
      </c>
      <c r="P1738" s="52">
        <f t="shared" si="1105"/>
        <v>1.1593603178198029E-7</v>
      </c>
      <c r="Q1738" s="52">
        <f t="shared" si="1138"/>
        <v>0.96737593390502419</v>
      </c>
      <c r="R1738" s="52">
        <f t="shared" si="1139"/>
        <v>0.60622800326498227</v>
      </c>
      <c r="S1738" s="52">
        <f t="shared" si="1140"/>
        <v>1.1410177619228483</v>
      </c>
      <c r="T1738" s="52">
        <f t="shared" si="1141"/>
        <v>1.0073203222583818</v>
      </c>
      <c r="U1738" s="52">
        <f t="shared" si="1142"/>
        <v>1.8055026991840741</v>
      </c>
      <c r="V1738" s="52">
        <f t="shared" si="1148"/>
        <v>5.0546225567071803E-3</v>
      </c>
      <c r="W1738" s="52">
        <f t="shared" si="1143"/>
        <v>4.2582015317955055E-5</v>
      </c>
      <c r="X1738" s="52">
        <f t="shared" si="1144"/>
        <v>1.6740578955036711E-7</v>
      </c>
      <c r="Y1738" s="52">
        <f t="shared" si="1106"/>
        <v>4168339.0246317023</v>
      </c>
      <c r="Z1738" s="38" t="str">
        <f t="shared" si="1145"/>
        <v>S</v>
      </c>
      <c r="AA1738" s="38" t="str">
        <f t="shared" si="1146"/>
        <v>S</v>
      </c>
      <c r="AB1738" s="38" t="str">
        <f t="shared" si="1147"/>
        <v>U</v>
      </c>
      <c r="AC1738" s="50">
        <f t="shared" si="1129"/>
        <v>547299.1790210352</v>
      </c>
      <c r="AD1738" s="50">
        <f t="shared" si="1107"/>
        <v>4168474.2766857711</v>
      </c>
      <c r="AE1738" s="51">
        <f t="shared" si="1108"/>
        <v>10</v>
      </c>
      <c r="AF1738" s="51" t="str">
        <f t="shared" si="1109"/>
        <v>S</v>
      </c>
      <c r="AG1738" s="40">
        <f t="shared" si="1110"/>
        <v>-122</v>
      </c>
      <c r="AH1738" s="41">
        <f t="shared" si="1111"/>
        <v>-27</v>
      </c>
      <c r="AI1738" s="42">
        <f t="shared" si="1112"/>
        <v>-49.396000000000001</v>
      </c>
      <c r="AJ1738" s="40">
        <f t="shared" si="1113"/>
        <v>37</v>
      </c>
      <c r="AK1738" s="41">
        <f t="shared" si="1114"/>
        <v>39</v>
      </c>
      <c r="AL1738" s="42">
        <f t="shared" si="1115"/>
        <v>44.003</v>
      </c>
      <c r="AM1738" s="43" t="str">
        <f t="shared" si="1116"/>
        <v>-37º -39' -44,003" S</v>
      </c>
      <c r="AN1738" s="43" t="str">
        <f t="shared" si="1117"/>
        <v>122º 27' 49,396" W</v>
      </c>
      <c r="AO1738" s="43" t="str">
        <f t="shared" si="1118"/>
        <v>10 S 547299 4168474</v>
      </c>
    </row>
    <row r="1739" spans="5:41" x14ac:dyDescent="0.25">
      <c r="E1739" s="53">
        <v>37.673423</v>
      </c>
      <c r="F1739" s="53">
        <v>-122.466461</v>
      </c>
      <c r="G1739" s="52">
        <f t="shared" si="1130"/>
        <v>-2.1374429677152271</v>
      </c>
      <c r="H1739" s="52">
        <f t="shared" si="1131"/>
        <v>0.65752527184655962</v>
      </c>
      <c r="I1739" s="52">
        <f t="shared" si="1132"/>
        <v>10</v>
      </c>
      <c r="J1739" s="52">
        <f t="shared" si="1133"/>
        <v>-123</v>
      </c>
      <c r="K1739" s="52">
        <f t="shared" si="1134"/>
        <v>9.3120122377983172E-3</v>
      </c>
      <c r="L1739" s="52">
        <f t="shared" si="1135"/>
        <v>7.3704173596145194E-3</v>
      </c>
      <c r="M1739" s="52">
        <f t="shared" si="1136"/>
        <v>7.3705508251533242E-3</v>
      </c>
      <c r="N1739" s="52">
        <f t="shared" si="1137"/>
        <v>2.0973719347061603E-5</v>
      </c>
      <c r="O1739" s="52">
        <f t="shared" si="1104"/>
        <v>6383571.677630892</v>
      </c>
      <c r="P1739" s="52">
        <f t="shared" si="1105"/>
        <v>1.1468510110296114E-7</v>
      </c>
      <c r="Q1739" s="52">
        <f t="shared" si="1138"/>
        <v>0.9674749062392638</v>
      </c>
      <c r="R1739" s="52">
        <f t="shared" si="1139"/>
        <v>0.60610706801245262</v>
      </c>
      <c r="S1739" s="52">
        <f t="shared" si="1140"/>
        <v>1.1412627249661915</v>
      </c>
      <c r="T1739" s="52">
        <f t="shared" si="1141"/>
        <v>1.0074738107277568</v>
      </c>
      <c r="U1739" s="52">
        <f t="shared" si="1142"/>
        <v>1.8056950442014157</v>
      </c>
      <c r="V1739" s="52">
        <f t="shared" si="1148"/>
        <v>5.0546225567071803E-3</v>
      </c>
      <c r="W1739" s="52">
        <f t="shared" si="1143"/>
        <v>4.2582015317955055E-5</v>
      </c>
      <c r="X1739" s="52">
        <f t="shared" si="1144"/>
        <v>1.6740578955036711E-7</v>
      </c>
      <c r="Y1739" s="52">
        <f t="shared" si="1106"/>
        <v>4169581.6176379104</v>
      </c>
      <c r="Z1739" s="38" t="str">
        <f t="shared" si="1145"/>
        <v>S</v>
      </c>
      <c r="AA1739" s="38" t="str">
        <f t="shared" si="1146"/>
        <v>S</v>
      </c>
      <c r="AB1739" s="38" t="str">
        <f t="shared" si="1147"/>
        <v>U</v>
      </c>
      <c r="AC1739" s="50">
        <f t="shared" si="1129"/>
        <v>547050.44129464927</v>
      </c>
      <c r="AD1739" s="50">
        <f t="shared" si="1107"/>
        <v>4169715.5048940638</v>
      </c>
      <c r="AE1739" s="51">
        <f t="shared" si="1108"/>
        <v>10</v>
      </c>
      <c r="AF1739" s="51" t="str">
        <f t="shared" si="1109"/>
        <v>S</v>
      </c>
      <c r="AG1739" s="40">
        <f t="shared" si="1110"/>
        <v>-122</v>
      </c>
      <c r="AH1739" s="41">
        <f t="shared" si="1111"/>
        <v>-27</v>
      </c>
      <c r="AI1739" s="42">
        <f t="shared" si="1112"/>
        <v>-59.26</v>
      </c>
      <c r="AJ1739" s="40">
        <f t="shared" si="1113"/>
        <v>37</v>
      </c>
      <c r="AK1739" s="41">
        <f t="shared" si="1114"/>
        <v>40</v>
      </c>
      <c r="AL1739" s="42">
        <f t="shared" si="1115"/>
        <v>24.323</v>
      </c>
      <c r="AM1739" s="43" t="str">
        <f t="shared" si="1116"/>
        <v>-37º -40' -24,323" S</v>
      </c>
      <c r="AN1739" s="43" t="str">
        <f t="shared" si="1117"/>
        <v>122º 27' 59,26" W</v>
      </c>
      <c r="AO1739" s="43" t="str">
        <f t="shared" si="1118"/>
        <v>10 S 547050 4169716</v>
      </c>
    </row>
    <row r="1740" spans="5:41" x14ac:dyDescent="0.25">
      <c r="E1740" s="53">
        <v>37.673000999999999</v>
      </c>
      <c r="F1740" s="53">
        <v>-122.472099</v>
      </c>
      <c r="G1740" s="52">
        <f t="shared" si="1130"/>
        <v>-2.1375413693784546</v>
      </c>
      <c r="H1740" s="52">
        <f t="shared" si="1131"/>
        <v>0.65751790655711617</v>
      </c>
      <c r="I1740" s="52">
        <f t="shared" si="1132"/>
        <v>10</v>
      </c>
      <c r="J1740" s="52">
        <f t="shared" si="1133"/>
        <v>-123</v>
      </c>
      <c r="K1740" s="52">
        <f t="shared" si="1134"/>
        <v>9.2136105745708186E-3</v>
      </c>
      <c r="L1740" s="52">
        <f t="shared" si="1135"/>
        <v>7.2925765580632755E-3</v>
      </c>
      <c r="M1740" s="52">
        <f t="shared" si="1136"/>
        <v>7.2927058393288799E-3</v>
      </c>
      <c r="N1740" s="52">
        <f t="shared" si="1137"/>
        <v>2.0532707768361469E-5</v>
      </c>
      <c r="O1740" s="52">
        <f t="shared" si="1104"/>
        <v>6383571.5249938024</v>
      </c>
      <c r="P1740" s="52">
        <f t="shared" si="1105"/>
        <v>1.1227664921047976E-7</v>
      </c>
      <c r="Q1740" s="52">
        <f t="shared" si="1138"/>
        <v>0.96747117978386965</v>
      </c>
      <c r="R1740" s="52">
        <f t="shared" si="1139"/>
        <v>0.60611162737738344</v>
      </c>
      <c r="S1740" s="52">
        <f t="shared" si="1140"/>
        <v>1.1412534964490511</v>
      </c>
      <c r="T1740" s="52">
        <f t="shared" si="1141"/>
        <v>1.0074680291811342</v>
      </c>
      <c r="U1740" s="52">
        <f t="shared" si="1142"/>
        <v>1.8056878000730598</v>
      </c>
      <c r="V1740" s="52">
        <f t="shared" si="1148"/>
        <v>5.0546225567071803E-3</v>
      </c>
      <c r="W1740" s="52">
        <f t="shared" si="1143"/>
        <v>4.2582015317955055E-5</v>
      </c>
      <c r="X1740" s="52">
        <f t="shared" si="1144"/>
        <v>1.6740578955036711E-7</v>
      </c>
      <c r="Y1740" s="52">
        <f t="shared" si="1106"/>
        <v>4169534.7984656827</v>
      </c>
      <c r="Z1740" s="38" t="str">
        <f t="shared" si="1145"/>
        <v>S</v>
      </c>
      <c r="AA1740" s="38" t="str">
        <f t="shared" si="1146"/>
        <v>S</v>
      </c>
      <c r="AB1740" s="38" t="str">
        <f t="shared" si="1147"/>
        <v>U</v>
      </c>
      <c r="AC1740" s="50">
        <f t="shared" si="1129"/>
        <v>546553.51107838657</v>
      </c>
      <c r="AD1740" s="50">
        <f t="shared" si="1107"/>
        <v>4169665.8704890399</v>
      </c>
      <c r="AE1740" s="51">
        <f t="shared" si="1108"/>
        <v>10</v>
      </c>
      <c r="AF1740" s="51" t="str">
        <f t="shared" si="1109"/>
        <v>S</v>
      </c>
      <c r="AG1740" s="40">
        <f t="shared" si="1110"/>
        <v>-122</v>
      </c>
      <c r="AH1740" s="41">
        <f t="shared" si="1111"/>
        <v>-28</v>
      </c>
      <c r="AI1740" s="42">
        <f t="shared" si="1112"/>
        <v>-19.556000000000001</v>
      </c>
      <c r="AJ1740" s="40">
        <f t="shared" si="1113"/>
        <v>37</v>
      </c>
      <c r="AK1740" s="41">
        <f t="shared" si="1114"/>
        <v>40</v>
      </c>
      <c r="AL1740" s="42">
        <f t="shared" si="1115"/>
        <v>22.803999999999998</v>
      </c>
      <c r="AM1740" s="43" t="str">
        <f t="shared" si="1116"/>
        <v>-37º -40' -22,804" S</v>
      </c>
      <c r="AN1740" s="43" t="str">
        <f t="shared" si="1117"/>
        <v>122º 28' 19,556" W</v>
      </c>
      <c r="AO1740" s="43" t="str">
        <f t="shared" si="1118"/>
        <v>10 S 546554 4169666</v>
      </c>
    </row>
    <row r="1741" spans="5:41" x14ac:dyDescent="0.25">
      <c r="E1741" s="53">
        <v>37.662787000000002</v>
      </c>
      <c r="F1741" s="53">
        <v>-122.46485800000001</v>
      </c>
      <c r="G1741" s="52">
        <f t="shared" si="1130"/>
        <v>-2.1374149900873181</v>
      </c>
      <c r="H1741" s="52">
        <f t="shared" si="1131"/>
        <v>0.65733963862731759</v>
      </c>
      <c r="I1741" s="52">
        <f t="shared" si="1132"/>
        <v>10</v>
      </c>
      <c r="J1741" s="52">
        <f t="shared" si="1133"/>
        <v>-123</v>
      </c>
      <c r="K1741" s="52">
        <f t="shared" si="1134"/>
        <v>9.3399898657073877E-3</v>
      </c>
      <c r="L1741" s="52">
        <f t="shared" si="1135"/>
        <v>7.3936203819113342E-3</v>
      </c>
      <c r="M1741" s="52">
        <f t="shared" si="1136"/>
        <v>7.3937551119503736E-3</v>
      </c>
      <c r="N1741" s="52">
        <f t="shared" si="1137"/>
        <v>2.1097891297561233E-5</v>
      </c>
      <c r="O1741" s="52">
        <f t="shared" si="1104"/>
        <v>6383567.8307802621</v>
      </c>
      <c r="P1741" s="52">
        <f t="shared" si="1105"/>
        <v>1.1544143375861212E-7</v>
      </c>
      <c r="Q1741" s="52">
        <f t="shared" si="1138"/>
        <v>0.96738092140451604</v>
      </c>
      <c r="R1741" s="52">
        <f t="shared" si="1139"/>
        <v>0.60622191686942939</v>
      </c>
      <c r="S1741" s="52">
        <f t="shared" si="1140"/>
        <v>1.1410300993295757</v>
      </c>
      <c r="T1741" s="52">
        <f t="shared" si="1141"/>
        <v>1.0073280537145393</v>
      </c>
      <c r="U1741" s="52">
        <f t="shared" si="1142"/>
        <v>1.805512389294101</v>
      </c>
      <c r="V1741" s="52">
        <f t="shared" si="1148"/>
        <v>5.0546225567071803E-3</v>
      </c>
      <c r="W1741" s="52">
        <f t="shared" si="1143"/>
        <v>4.2582015317955055E-5</v>
      </c>
      <c r="X1741" s="52">
        <f t="shared" si="1144"/>
        <v>1.6740578955036711E-7</v>
      </c>
      <c r="Y1741" s="52">
        <f t="shared" si="1106"/>
        <v>4168401.5980086685</v>
      </c>
      <c r="Z1741" s="38" t="str">
        <f t="shared" si="1145"/>
        <v>S</v>
      </c>
      <c r="AA1741" s="38" t="str">
        <f t="shared" si="1146"/>
        <v>S</v>
      </c>
      <c r="AB1741" s="38" t="str">
        <f t="shared" si="1147"/>
        <v>U</v>
      </c>
      <c r="AC1741" s="50">
        <f t="shared" si="1129"/>
        <v>547198.53909753577</v>
      </c>
      <c r="AD1741" s="50">
        <f t="shared" si="1107"/>
        <v>4168536.2778444006</v>
      </c>
      <c r="AE1741" s="51">
        <f t="shared" si="1108"/>
        <v>10</v>
      </c>
      <c r="AF1741" s="51" t="str">
        <f t="shared" si="1109"/>
        <v>S</v>
      </c>
      <c r="AG1741" s="40">
        <f t="shared" si="1110"/>
        <v>-122</v>
      </c>
      <c r="AH1741" s="41">
        <f t="shared" si="1111"/>
        <v>-27</v>
      </c>
      <c r="AI1741" s="42">
        <f t="shared" si="1112"/>
        <v>-53.488999999999997</v>
      </c>
      <c r="AJ1741" s="40">
        <f t="shared" si="1113"/>
        <v>37</v>
      </c>
      <c r="AK1741" s="41">
        <f t="shared" si="1114"/>
        <v>39</v>
      </c>
      <c r="AL1741" s="42">
        <f t="shared" si="1115"/>
        <v>46.033000000000001</v>
      </c>
      <c r="AM1741" s="43" t="str">
        <f t="shared" si="1116"/>
        <v>-37º -39' -46,033" S</v>
      </c>
      <c r="AN1741" s="43" t="str">
        <f t="shared" si="1117"/>
        <v>122º 27' 53,489" W</v>
      </c>
      <c r="AO1741" s="43" t="str">
        <f t="shared" si="1118"/>
        <v>10 S 547199 4168536</v>
      </c>
    </row>
    <row r="1742" spans="5:41" x14ac:dyDescent="0.25">
      <c r="E1742" s="53">
        <v>37.642479000000002</v>
      </c>
      <c r="F1742" s="53">
        <v>-122.49006300000001</v>
      </c>
      <c r="G1742" s="52">
        <f t="shared" si="1130"/>
        <v>-2.1378549003252831</v>
      </c>
      <c r="H1742" s="52">
        <f t="shared" si="1131"/>
        <v>0.65698519716282255</v>
      </c>
      <c r="I1742" s="52">
        <f t="shared" si="1132"/>
        <v>10</v>
      </c>
      <c r="J1742" s="52">
        <f t="shared" si="1133"/>
        <v>-123</v>
      </c>
      <c r="K1742" s="52">
        <f t="shared" si="1134"/>
        <v>8.9000796277423078E-3</v>
      </c>
      <c r="L1742" s="52">
        <f t="shared" si="1135"/>
        <v>7.0473198917240165E-3</v>
      </c>
      <c r="M1742" s="52">
        <f t="shared" si="1136"/>
        <v>7.0474365629182344E-3</v>
      </c>
      <c r="N1742" s="52">
        <f t="shared" si="1137"/>
        <v>1.9153691709239418E-5</v>
      </c>
      <c r="O1742" s="52">
        <f t="shared" si="1104"/>
        <v>6383560.4867990334</v>
      </c>
      <c r="P1742" s="52">
        <f t="shared" si="1105"/>
        <v>1.049376842625541E-7</v>
      </c>
      <c r="Q1742" s="52">
        <f t="shared" si="1138"/>
        <v>0.96720109975418156</v>
      </c>
      <c r="R1742" s="52">
        <f t="shared" si="1139"/>
        <v>0.60644083229601065</v>
      </c>
      <c r="S1742" s="52">
        <f t="shared" si="1140"/>
        <v>1.1405857470399132</v>
      </c>
      <c r="T1742" s="52">
        <f t="shared" si="1141"/>
        <v>1.0070495183539376</v>
      </c>
      <c r="U1742" s="52">
        <f t="shared" si="1142"/>
        <v>1.8051631981192404</v>
      </c>
      <c r="V1742" s="52">
        <f t="shared" si="1148"/>
        <v>5.0546225567071803E-3</v>
      </c>
      <c r="W1742" s="52">
        <f t="shared" si="1143"/>
        <v>4.2582015317955055E-5</v>
      </c>
      <c r="X1742" s="52">
        <f t="shared" si="1144"/>
        <v>1.6740578955036711E-7</v>
      </c>
      <c r="Y1742" s="52">
        <f t="shared" si="1106"/>
        <v>4166148.5164352977</v>
      </c>
      <c r="Z1742" s="38" t="str">
        <f t="shared" si="1145"/>
        <v>S</v>
      </c>
      <c r="AA1742" s="38" t="str">
        <f t="shared" si="1146"/>
        <v>S</v>
      </c>
      <c r="AB1742" s="38" t="str">
        <f t="shared" si="1147"/>
        <v>U</v>
      </c>
      <c r="AC1742" s="50">
        <f t="shared" si="1129"/>
        <v>544987.73914990399</v>
      </c>
      <c r="AD1742" s="50">
        <f t="shared" si="1107"/>
        <v>4166270.7851976999</v>
      </c>
      <c r="AE1742" s="51">
        <f t="shared" si="1108"/>
        <v>10</v>
      </c>
      <c r="AF1742" s="51" t="str">
        <f t="shared" si="1109"/>
        <v>S</v>
      </c>
      <c r="AG1742" s="40">
        <f t="shared" si="1110"/>
        <v>-122</v>
      </c>
      <c r="AH1742" s="41">
        <f t="shared" si="1111"/>
        <v>-29</v>
      </c>
      <c r="AI1742" s="42">
        <f t="shared" si="1112"/>
        <v>-24.227</v>
      </c>
      <c r="AJ1742" s="40">
        <f t="shared" si="1113"/>
        <v>37</v>
      </c>
      <c r="AK1742" s="41">
        <f t="shared" si="1114"/>
        <v>38</v>
      </c>
      <c r="AL1742" s="42">
        <f t="shared" si="1115"/>
        <v>32.923999999999999</v>
      </c>
      <c r="AM1742" s="43" t="str">
        <f t="shared" si="1116"/>
        <v>-37º -38' -32,924" S</v>
      </c>
      <c r="AN1742" s="43" t="str">
        <f t="shared" si="1117"/>
        <v>122º 29' 24,227" W</v>
      </c>
      <c r="AO1742" s="43" t="str">
        <f t="shared" si="1118"/>
        <v>10 S 544988 4166271</v>
      </c>
    </row>
    <row r="1743" spans="5:41" x14ac:dyDescent="0.25">
      <c r="E1743" s="53">
        <v>37.653789000000003</v>
      </c>
      <c r="F1743" s="53">
        <v>-122.454628</v>
      </c>
      <c r="G1743" s="52">
        <f t="shared" si="1130"/>
        <v>-2.1372364429048387</v>
      </c>
      <c r="H1743" s="52">
        <f t="shared" si="1131"/>
        <v>0.65718259390122313</v>
      </c>
      <c r="I1743" s="52">
        <f t="shared" si="1132"/>
        <v>10</v>
      </c>
      <c r="J1743" s="52">
        <f t="shared" si="1133"/>
        <v>-123</v>
      </c>
      <c r="K1743" s="52">
        <f t="shared" si="1134"/>
        <v>9.518537048186726E-3</v>
      </c>
      <c r="L1743" s="52">
        <f t="shared" si="1135"/>
        <v>7.535868974076437E-3</v>
      </c>
      <c r="M1743" s="52">
        <f t="shared" si="1136"/>
        <v>7.5360116312318867E-3</v>
      </c>
      <c r="N1743" s="52">
        <f t="shared" si="1137"/>
        <v>2.1910447379425158E-5</v>
      </c>
      <c r="O1743" s="52">
        <f t="shared" si="1104"/>
        <v>6383564.5766623169</v>
      </c>
      <c r="P1743" s="52">
        <f t="shared" si="1105"/>
        <v>1.1995544789815295E-7</v>
      </c>
      <c r="Q1743" s="52">
        <f t="shared" si="1138"/>
        <v>0.96730130660795688</v>
      </c>
      <c r="R1743" s="52">
        <f t="shared" si="1139"/>
        <v>0.6063189735877208</v>
      </c>
      <c r="S1743" s="52">
        <f t="shared" si="1140"/>
        <v>1.1408332472052016</v>
      </c>
      <c r="T1743" s="52">
        <f t="shared" si="1141"/>
        <v>1.0072046788008313</v>
      </c>
      <c r="U1743" s="52">
        <f t="shared" si="1142"/>
        <v>1.8053577415405613</v>
      </c>
      <c r="V1743" s="52">
        <f t="shared" si="1148"/>
        <v>5.0546225567071803E-3</v>
      </c>
      <c r="W1743" s="52">
        <f t="shared" si="1143"/>
        <v>4.2582015317955055E-5</v>
      </c>
      <c r="X1743" s="52">
        <f t="shared" si="1144"/>
        <v>1.6740578955036711E-7</v>
      </c>
      <c r="Y1743" s="52">
        <f t="shared" si="1106"/>
        <v>4167403.3092810111</v>
      </c>
      <c r="Z1743" s="38" t="str">
        <f t="shared" si="1145"/>
        <v>S</v>
      </c>
      <c r="AA1743" s="38" t="str">
        <f t="shared" si="1146"/>
        <v>S</v>
      </c>
      <c r="AB1743" s="38" t="str">
        <f t="shared" si="1147"/>
        <v>U</v>
      </c>
      <c r="AC1743" s="50">
        <f t="shared" si="1129"/>
        <v>548106.61882199731</v>
      </c>
      <c r="AD1743" s="50">
        <f t="shared" si="1107"/>
        <v>4167543.1760535389</v>
      </c>
      <c r="AE1743" s="51">
        <f t="shared" si="1108"/>
        <v>10</v>
      </c>
      <c r="AF1743" s="51" t="str">
        <f t="shared" si="1109"/>
        <v>S</v>
      </c>
      <c r="AG1743" s="40">
        <f t="shared" si="1110"/>
        <v>-122</v>
      </c>
      <c r="AH1743" s="41">
        <f t="shared" si="1111"/>
        <v>-27</v>
      </c>
      <c r="AI1743" s="42">
        <f t="shared" si="1112"/>
        <v>-16.661000000000001</v>
      </c>
      <c r="AJ1743" s="40">
        <f t="shared" si="1113"/>
        <v>37</v>
      </c>
      <c r="AK1743" s="41">
        <f t="shared" si="1114"/>
        <v>39</v>
      </c>
      <c r="AL1743" s="42">
        <f t="shared" si="1115"/>
        <v>13.64</v>
      </c>
      <c r="AM1743" s="43" t="str">
        <f t="shared" si="1116"/>
        <v>-37º -39' -13,64" S</v>
      </c>
      <c r="AN1743" s="43" t="str">
        <f t="shared" si="1117"/>
        <v>122º 27' 16,661" W</v>
      </c>
      <c r="AO1743" s="43" t="str">
        <f t="shared" si="1118"/>
        <v>10 S 548107 4167543</v>
      </c>
    </row>
    <row r="1744" spans="5:41" x14ac:dyDescent="0.25">
      <c r="E1744" s="53">
        <v>37.614539000000001</v>
      </c>
      <c r="F1744" s="53">
        <v>-122.390344</v>
      </c>
      <c r="G1744" s="52">
        <f t="shared" si="1130"/>
        <v>-2.1361144754484869</v>
      </c>
      <c r="H1744" s="52">
        <f t="shared" si="1131"/>
        <v>0.65649755216981531</v>
      </c>
      <c r="I1744" s="52">
        <f t="shared" si="1132"/>
        <v>10</v>
      </c>
      <c r="J1744" s="52">
        <f t="shared" si="1133"/>
        <v>-123</v>
      </c>
      <c r="K1744" s="52">
        <f t="shared" si="1134"/>
        <v>1.0640504504538573E-2</v>
      </c>
      <c r="L1744" s="52">
        <f t="shared" si="1135"/>
        <v>8.4285547669767404E-3</v>
      </c>
      <c r="M1744" s="52">
        <f t="shared" si="1136"/>
        <v>8.4287543651657588E-3</v>
      </c>
      <c r="N1744" s="52">
        <f t="shared" si="1137"/>
        <v>2.7370397206238906E-5</v>
      </c>
      <c r="O1744" s="52">
        <f t="shared" si="1104"/>
        <v>6383550.3851344325</v>
      </c>
      <c r="P1744" s="52">
        <f t="shared" si="1105"/>
        <v>1.5021816207065267E-7</v>
      </c>
      <c r="Q1744" s="52">
        <f t="shared" si="1138"/>
        <v>0.96695290455921223</v>
      </c>
      <c r="R1744" s="52">
        <f t="shared" si="1139"/>
        <v>0.60674121804094372</v>
      </c>
      <c r="S1744" s="52">
        <f t="shared" si="1140"/>
        <v>1.1399740044494213</v>
      </c>
      <c r="T1744" s="52">
        <f t="shared" si="1141"/>
        <v>1.0066658078473019</v>
      </c>
      <c r="U1744" s="52">
        <f t="shared" si="1142"/>
        <v>1.8046818395801205</v>
      </c>
      <c r="V1744" s="52">
        <f t="shared" si="1148"/>
        <v>5.0546225567071803E-3</v>
      </c>
      <c r="W1744" s="52">
        <f t="shared" si="1143"/>
        <v>4.2582015317955055E-5</v>
      </c>
      <c r="X1744" s="52">
        <f t="shared" si="1144"/>
        <v>1.6740578955036711E-7</v>
      </c>
      <c r="Y1744" s="52">
        <f t="shared" si="1106"/>
        <v>4163048.7113782507</v>
      </c>
      <c r="Z1744" s="38" t="str">
        <f t="shared" si="1145"/>
        <v>S</v>
      </c>
      <c r="AA1744" s="38" t="str">
        <f t="shared" si="1146"/>
        <v>S</v>
      </c>
      <c r="AB1744" s="38" t="str">
        <f t="shared" si="1147"/>
        <v>U</v>
      </c>
      <c r="AC1744" s="50">
        <f t="shared" si="1129"/>
        <v>553805.38086813909</v>
      </c>
      <c r="AD1744" s="50">
        <f t="shared" si="1107"/>
        <v>4163223.431714124</v>
      </c>
      <c r="AE1744" s="51">
        <f t="shared" si="1108"/>
        <v>10</v>
      </c>
      <c r="AF1744" s="51" t="str">
        <f t="shared" si="1109"/>
        <v>S</v>
      </c>
      <c r="AG1744" s="40">
        <f t="shared" si="1110"/>
        <v>-122</v>
      </c>
      <c r="AH1744" s="41">
        <f t="shared" si="1111"/>
        <v>-23</v>
      </c>
      <c r="AI1744" s="42">
        <f t="shared" si="1112"/>
        <v>-25.238</v>
      </c>
      <c r="AJ1744" s="40">
        <f t="shared" si="1113"/>
        <v>37</v>
      </c>
      <c r="AK1744" s="41">
        <f t="shared" si="1114"/>
        <v>36</v>
      </c>
      <c r="AL1744" s="42">
        <f t="shared" si="1115"/>
        <v>52.34</v>
      </c>
      <c r="AM1744" s="43" t="str">
        <f t="shared" si="1116"/>
        <v>-37º -36' -52,34" S</v>
      </c>
      <c r="AN1744" s="43" t="str">
        <f t="shared" si="1117"/>
        <v>122º 23' 25,238" W</v>
      </c>
      <c r="AO1744" s="43" t="str">
        <f t="shared" si="1118"/>
        <v>10 S 553805 4163223</v>
      </c>
    </row>
    <row r="1745" spans="5:41" x14ac:dyDescent="0.25">
      <c r="E1745" s="53">
        <v>37.796402</v>
      </c>
      <c r="F1745" s="53">
        <v>-122.40108499999999</v>
      </c>
      <c r="G1745" s="52">
        <f t="shared" si="1130"/>
        <v>-2.1363019412634432</v>
      </c>
      <c r="H1745" s="52">
        <f t="shared" si="1131"/>
        <v>0.65967166030736979</v>
      </c>
      <c r="I1745" s="52">
        <f t="shared" si="1132"/>
        <v>10</v>
      </c>
      <c r="J1745" s="52">
        <f t="shared" si="1133"/>
        <v>-123</v>
      </c>
      <c r="K1745" s="52">
        <f t="shared" si="1134"/>
        <v>1.045303868958225E-2</v>
      </c>
      <c r="L1745" s="52">
        <f t="shared" si="1135"/>
        <v>8.2597728019608938E-3</v>
      </c>
      <c r="M1745" s="52">
        <f t="shared" si="1136"/>
        <v>8.2599606474749003E-3</v>
      </c>
      <c r="N1745" s="52">
        <f t="shared" si="1137"/>
        <v>2.6458114479988026E-5</v>
      </c>
      <c r="O1745" s="52">
        <f t="shared" si="1104"/>
        <v>6383616.184424649</v>
      </c>
      <c r="P1745" s="52">
        <f t="shared" si="1105"/>
        <v>1.4355566451250995E-7</v>
      </c>
      <c r="Q1745" s="52">
        <f t="shared" si="1138"/>
        <v>0.96855191955850994</v>
      </c>
      <c r="R1745" s="52">
        <f t="shared" si="1139"/>
        <v>0.60476940388824851</v>
      </c>
      <c r="S1745" s="52">
        <f t="shared" si="1140"/>
        <v>1.1439476200866248</v>
      </c>
      <c r="T1745" s="52">
        <f t="shared" si="1141"/>
        <v>1.0091530660370307</v>
      </c>
      <c r="U1745" s="52">
        <f t="shared" si="1142"/>
        <v>1.8077956111588138</v>
      </c>
      <c r="V1745" s="52">
        <f t="shared" si="1148"/>
        <v>5.0546225567071803E-3</v>
      </c>
      <c r="W1745" s="52">
        <f t="shared" si="1143"/>
        <v>4.2582015317955055E-5</v>
      </c>
      <c r="X1745" s="52">
        <f t="shared" si="1144"/>
        <v>1.6740578955036711E-7</v>
      </c>
      <c r="Y1745" s="52">
        <f t="shared" si="1106"/>
        <v>4183225.7773354747</v>
      </c>
      <c r="Z1745" s="38" t="str">
        <f t="shared" si="1145"/>
        <v>S</v>
      </c>
      <c r="AA1745" s="38" t="str">
        <f t="shared" si="1146"/>
        <v>S</v>
      </c>
      <c r="AB1745" s="38" t="str">
        <f t="shared" si="1147"/>
        <v>U</v>
      </c>
      <c r="AC1745" s="50">
        <f t="shared" si="1129"/>
        <v>552728.42099508585</v>
      </c>
      <c r="AD1745" s="50">
        <f t="shared" si="1107"/>
        <v>4183394.6758075249</v>
      </c>
      <c r="AE1745" s="51">
        <f t="shared" si="1108"/>
        <v>10</v>
      </c>
      <c r="AF1745" s="51" t="str">
        <f t="shared" si="1109"/>
        <v>S</v>
      </c>
      <c r="AG1745" s="40">
        <f t="shared" si="1110"/>
        <v>-122</v>
      </c>
      <c r="AH1745" s="41">
        <f t="shared" si="1111"/>
        <v>-24</v>
      </c>
      <c r="AI1745" s="42">
        <f t="shared" si="1112"/>
        <v>-3.9060000000000001</v>
      </c>
      <c r="AJ1745" s="40">
        <f t="shared" si="1113"/>
        <v>37</v>
      </c>
      <c r="AK1745" s="41">
        <f t="shared" si="1114"/>
        <v>47</v>
      </c>
      <c r="AL1745" s="42">
        <f t="shared" si="1115"/>
        <v>47.046999999999997</v>
      </c>
      <c r="AM1745" s="43" t="str">
        <f t="shared" si="1116"/>
        <v>-37º -47' -47,047" S</v>
      </c>
      <c r="AN1745" s="43" t="str">
        <f t="shared" si="1117"/>
        <v>122º 24' 3,906" W</v>
      </c>
      <c r="AO1745" s="43" t="str">
        <f t="shared" si="1118"/>
        <v>10 S 552728 4183395</v>
      </c>
    </row>
    <row r="1746" spans="5:41" x14ac:dyDescent="0.25">
      <c r="E1746" s="53">
        <v>37.784027000000002</v>
      </c>
      <c r="F1746" s="53">
        <v>-122.399143</v>
      </c>
      <c r="G1746" s="52">
        <f t="shared" si="1130"/>
        <v>-2.1362680469693696</v>
      </c>
      <c r="H1746" s="52">
        <f t="shared" si="1131"/>
        <v>0.65945567581243547</v>
      </c>
      <c r="I1746" s="52">
        <f t="shared" si="1132"/>
        <v>10</v>
      </c>
      <c r="J1746" s="52">
        <f t="shared" si="1133"/>
        <v>-123</v>
      </c>
      <c r="K1746" s="52">
        <f t="shared" si="1134"/>
        <v>1.0486932983655883E-2</v>
      </c>
      <c r="L1746" s="52">
        <f t="shared" si="1135"/>
        <v>8.2879422973304896E-3</v>
      </c>
      <c r="M1746" s="52">
        <f t="shared" si="1136"/>
        <v>8.2881320713695771E-3</v>
      </c>
      <c r="N1746" s="52">
        <f t="shared" si="1137"/>
        <v>2.6627022188918659E-5</v>
      </c>
      <c r="O1746" s="52">
        <f t="shared" si="1104"/>
        <v>6383611.7035644157</v>
      </c>
      <c r="P1746" s="52">
        <f t="shared" si="1105"/>
        <v>1.4458497717519549E-7</v>
      </c>
      <c r="Q1746" s="52">
        <f t="shared" si="1138"/>
        <v>0.96844435033059029</v>
      </c>
      <c r="R1746" s="52">
        <f t="shared" si="1139"/>
        <v>0.60490481679657404</v>
      </c>
      <c r="S1746" s="52">
        <f t="shared" si="1140"/>
        <v>1.1436778509777306</v>
      </c>
      <c r="T1746" s="52">
        <f t="shared" si="1141"/>
        <v>1.0089845924324414</v>
      </c>
      <c r="U1746" s="52">
        <f t="shared" si="1142"/>
        <v>1.8075851841323469</v>
      </c>
      <c r="V1746" s="52">
        <f t="shared" si="1148"/>
        <v>5.0546225567071803E-3</v>
      </c>
      <c r="W1746" s="52">
        <f t="shared" si="1143"/>
        <v>4.2582015317955055E-5</v>
      </c>
      <c r="X1746" s="52">
        <f t="shared" si="1144"/>
        <v>1.6740578955036711E-7</v>
      </c>
      <c r="Y1746" s="52">
        <f t="shared" si="1106"/>
        <v>4181852.7944308794</v>
      </c>
      <c r="Z1746" s="38" t="str">
        <f t="shared" si="1145"/>
        <v>S</v>
      </c>
      <c r="AA1746" s="38" t="str">
        <f t="shared" si="1146"/>
        <v>S</v>
      </c>
      <c r="AB1746" s="38" t="str">
        <f t="shared" si="1147"/>
        <v>U</v>
      </c>
      <c r="AC1746" s="50">
        <f t="shared" si="1129"/>
        <v>552908.21944139351</v>
      </c>
      <c r="AD1746" s="50">
        <f t="shared" si="1107"/>
        <v>4182022.7710259319</v>
      </c>
      <c r="AE1746" s="51">
        <f t="shared" si="1108"/>
        <v>10</v>
      </c>
      <c r="AF1746" s="51" t="str">
        <f t="shared" si="1109"/>
        <v>S</v>
      </c>
      <c r="AG1746" s="40">
        <f t="shared" si="1110"/>
        <v>-122</v>
      </c>
      <c r="AH1746" s="41">
        <f t="shared" si="1111"/>
        <v>-23</v>
      </c>
      <c r="AI1746" s="42">
        <f t="shared" si="1112"/>
        <v>-56.914999999999999</v>
      </c>
      <c r="AJ1746" s="40">
        <f t="shared" si="1113"/>
        <v>37</v>
      </c>
      <c r="AK1746" s="41">
        <f t="shared" si="1114"/>
        <v>47</v>
      </c>
      <c r="AL1746" s="42">
        <f t="shared" si="1115"/>
        <v>2.4969999999999999</v>
      </c>
      <c r="AM1746" s="43" t="str">
        <f t="shared" si="1116"/>
        <v>-37º -47' -2,497" S</v>
      </c>
      <c r="AN1746" s="43" t="str">
        <f t="shared" si="1117"/>
        <v>122º 23' 56,915" W</v>
      </c>
      <c r="AO1746" s="43" t="str">
        <f t="shared" si="1118"/>
        <v>10 S 552908 4182023</v>
      </c>
    </row>
    <row r="1747" spans="5:41" x14ac:dyDescent="0.25">
      <c r="E1747" s="53">
        <v>37.781295999999998</v>
      </c>
      <c r="F1747" s="53">
        <v>-122.405548</v>
      </c>
      <c r="G1747" s="52">
        <f t="shared" si="1130"/>
        <v>-2.1363798353079599</v>
      </c>
      <c r="H1747" s="52">
        <f t="shared" si="1131"/>
        <v>0.65940801087056355</v>
      </c>
      <c r="I1747" s="52">
        <f t="shared" si="1132"/>
        <v>10</v>
      </c>
      <c r="J1747" s="52">
        <f t="shared" si="1133"/>
        <v>-123</v>
      </c>
      <c r="K1747" s="52">
        <f t="shared" si="1134"/>
        <v>1.0375144645065504E-2</v>
      </c>
      <c r="L1747" s="52">
        <f t="shared" si="1135"/>
        <v>8.1999008678761628E-3</v>
      </c>
      <c r="M1747" s="52">
        <f t="shared" si="1136"/>
        <v>8.2000846579586336E-3</v>
      </c>
      <c r="N1747" s="52">
        <f t="shared" si="1137"/>
        <v>2.6061718380820942E-5</v>
      </c>
      <c r="O1747" s="52">
        <f t="shared" si="1104"/>
        <v>6383610.714765735</v>
      </c>
      <c r="P1747" s="52">
        <f t="shared" si="1105"/>
        <v>1.4153981091216817E-7</v>
      </c>
      <c r="Q1747" s="52">
        <f t="shared" si="1138"/>
        <v>0.96842058687325017</v>
      </c>
      <c r="R1747" s="52">
        <f t="shared" si="1139"/>
        <v>0.60493467634881004</v>
      </c>
      <c r="S1747" s="52">
        <f t="shared" si="1140"/>
        <v>1.1436183043071886</v>
      </c>
      <c r="T1747" s="52">
        <f t="shared" si="1141"/>
        <v>1.008947397317594</v>
      </c>
      <c r="U1747" s="52">
        <f t="shared" si="1142"/>
        <v>1.8075387171659638</v>
      </c>
      <c r="V1747" s="52">
        <f t="shared" si="1148"/>
        <v>5.0546225567071803E-3</v>
      </c>
      <c r="W1747" s="52">
        <f t="shared" si="1143"/>
        <v>4.2582015317955055E-5</v>
      </c>
      <c r="X1747" s="52">
        <f t="shared" si="1144"/>
        <v>1.6740578955036711E-7</v>
      </c>
      <c r="Y1747" s="52">
        <f t="shared" si="1106"/>
        <v>4181549.7955223257</v>
      </c>
      <c r="Z1747" s="38" t="str">
        <f t="shared" si="1145"/>
        <v>S</v>
      </c>
      <c r="AA1747" s="38" t="str">
        <f t="shared" si="1146"/>
        <v>S</v>
      </c>
      <c r="AB1747" s="38" t="str">
        <f t="shared" si="1147"/>
        <v>U</v>
      </c>
      <c r="AC1747" s="50">
        <f t="shared" si="1129"/>
        <v>552346.1507542188</v>
      </c>
      <c r="AD1747" s="50">
        <f t="shared" si="1107"/>
        <v>4181716.1634105742</v>
      </c>
      <c r="AE1747" s="51">
        <f t="shared" si="1108"/>
        <v>10</v>
      </c>
      <c r="AF1747" s="51" t="str">
        <f t="shared" si="1109"/>
        <v>S</v>
      </c>
      <c r="AG1747" s="40">
        <f t="shared" si="1110"/>
        <v>-122</v>
      </c>
      <c r="AH1747" s="41">
        <f t="shared" si="1111"/>
        <v>-24</v>
      </c>
      <c r="AI1747" s="42">
        <f t="shared" si="1112"/>
        <v>-19.972999999999999</v>
      </c>
      <c r="AJ1747" s="40">
        <f t="shared" si="1113"/>
        <v>37</v>
      </c>
      <c r="AK1747" s="41">
        <f t="shared" si="1114"/>
        <v>46</v>
      </c>
      <c r="AL1747" s="42">
        <f t="shared" si="1115"/>
        <v>52.665999999999997</v>
      </c>
      <c r="AM1747" s="43" t="str">
        <f t="shared" si="1116"/>
        <v>-37º -46' -52,666" S</v>
      </c>
      <c r="AN1747" s="43" t="str">
        <f t="shared" si="1117"/>
        <v>122º 24' 19,973" W</v>
      </c>
      <c r="AO1747" s="43" t="str">
        <f t="shared" si="1118"/>
        <v>10 S 552346 4181716</v>
      </c>
    </row>
    <row r="1748" spans="5:41" x14ac:dyDescent="0.25">
      <c r="E1748" s="53">
        <v>37.777895999999998</v>
      </c>
      <c r="F1748" s="53">
        <v>-122.41820300000001</v>
      </c>
      <c r="G1748" s="52">
        <f t="shared" si="1130"/>
        <v>-2.1366007067248001</v>
      </c>
      <c r="H1748" s="52">
        <f t="shared" si="1131"/>
        <v>0.6593486696759957</v>
      </c>
      <c r="I1748" s="52">
        <f t="shared" si="1132"/>
        <v>10</v>
      </c>
      <c r="J1748" s="52">
        <f t="shared" si="1133"/>
        <v>-123</v>
      </c>
      <c r="K1748" s="52">
        <f t="shared" si="1134"/>
        <v>1.0154273228225374E-2</v>
      </c>
      <c r="L1748" s="52">
        <f t="shared" si="1135"/>
        <v>8.025712366118062E-3</v>
      </c>
      <c r="M1748" s="52">
        <f t="shared" si="1136"/>
        <v>8.0258846903307219E-3</v>
      </c>
      <c r="N1748" s="52">
        <f t="shared" si="1137"/>
        <v>2.496311024025033E-5</v>
      </c>
      <c r="O1748" s="52">
        <f t="shared" si="1104"/>
        <v>6383609.48378033</v>
      </c>
      <c r="P1748" s="52">
        <f t="shared" si="1105"/>
        <v>1.356025080489132E-7</v>
      </c>
      <c r="Q1748" s="52">
        <f t="shared" si="1138"/>
        <v>0.9683909898968236</v>
      </c>
      <c r="R1748" s="52">
        <f t="shared" si="1139"/>
        <v>0.60497183817047329</v>
      </c>
      <c r="S1748" s="52">
        <f t="shared" si="1140"/>
        <v>1.1435441646244076</v>
      </c>
      <c r="T1748" s="52">
        <f t="shared" si="1141"/>
        <v>1.008901083010924</v>
      </c>
      <c r="U1748" s="52">
        <f t="shared" si="1142"/>
        <v>1.8074808530121562</v>
      </c>
      <c r="V1748" s="52">
        <f t="shared" si="1148"/>
        <v>5.0546225567071803E-3</v>
      </c>
      <c r="W1748" s="52">
        <f t="shared" si="1143"/>
        <v>4.2582015317955055E-5</v>
      </c>
      <c r="X1748" s="52">
        <f t="shared" si="1144"/>
        <v>1.6740578955036711E-7</v>
      </c>
      <c r="Y1748" s="52">
        <f t="shared" si="1106"/>
        <v>4181172.5726179914</v>
      </c>
      <c r="Z1748" s="38" t="str">
        <f t="shared" si="1145"/>
        <v>S</v>
      </c>
      <c r="AA1748" s="38" t="str">
        <f t="shared" si="1146"/>
        <v>S</v>
      </c>
      <c r="AB1748" s="38" t="str">
        <f t="shared" si="1147"/>
        <v>U</v>
      </c>
      <c r="AC1748" s="50">
        <f t="shared" si="1129"/>
        <v>551234.11594074732</v>
      </c>
      <c r="AD1748" s="50">
        <f t="shared" si="1107"/>
        <v>4181331.9273868748</v>
      </c>
      <c r="AE1748" s="51">
        <f t="shared" si="1108"/>
        <v>10</v>
      </c>
      <c r="AF1748" s="51" t="str">
        <f t="shared" si="1109"/>
        <v>S</v>
      </c>
      <c r="AG1748" s="40">
        <f t="shared" si="1110"/>
        <v>-122</v>
      </c>
      <c r="AH1748" s="41">
        <f t="shared" si="1111"/>
        <v>-25</v>
      </c>
      <c r="AI1748" s="42">
        <f t="shared" si="1112"/>
        <v>-5.5309999999999997</v>
      </c>
      <c r="AJ1748" s="40">
        <f t="shared" si="1113"/>
        <v>37</v>
      </c>
      <c r="AK1748" s="41">
        <f t="shared" si="1114"/>
        <v>46</v>
      </c>
      <c r="AL1748" s="42">
        <f t="shared" si="1115"/>
        <v>40.426000000000002</v>
      </c>
      <c r="AM1748" s="43" t="str">
        <f t="shared" si="1116"/>
        <v>-37º -46' -40,426" S</v>
      </c>
      <c r="AN1748" s="43" t="str">
        <f t="shared" si="1117"/>
        <v>122º 25' 5,531" W</v>
      </c>
      <c r="AO1748" s="43" t="str">
        <f t="shared" si="1118"/>
        <v>10 S 551234 4181332</v>
      </c>
    </row>
    <row r="1749" spans="5:41" x14ac:dyDescent="0.25">
      <c r="E1749" s="53">
        <v>37.768112000000002</v>
      </c>
      <c r="F1749" s="53">
        <v>-122.39250199999999</v>
      </c>
      <c r="G1749" s="52">
        <f t="shared" si="1130"/>
        <v>-2.1361521396537446</v>
      </c>
      <c r="H1749" s="52">
        <f t="shared" si="1131"/>
        <v>0.65917790666198062</v>
      </c>
      <c r="I1749" s="52">
        <f t="shared" si="1132"/>
        <v>10</v>
      </c>
      <c r="J1749" s="52">
        <f t="shared" si="1133"/>
        <v>-123</v>
      </c>
      <c r="K1749" s="52">
        <f t="shared" si="1134"/>
        <v>1.0602840299280825E-2</v>
      </c>
      <c r="L1749" s="52">
        <f t="shared" si="1135"/>
        <v>8.3813458443061303E-3</v>
      </c>
      <c r="M1749" s="52">
        <f t="shared" si="1136"/>
        <v>8.3815421072618891E-3</v>
      </c>
      <c r="N1749" s="52">
        <f t="shared" si="1137"/>
        <v>2.7214987733059637E-5</v>
      </c>
      <c r="O1749" s="52">
        <f t="shared" si="1104"/>
        <v>6383605.9416527823</v>
      </c>
      <c r="P1749" s="52">
        <f t="shared" si="1105"/>
        <v>1.4792606065248086E-7</v>
      </c>
      <c r="Q1749" s="52">
        <f t="shared" si="1138"/>
        <v>0.96830574414358384</v>
      </c>
      <c r="R1749" s="52">
        <f t="shared" si="1139"/>
        <v>0.60507870075092673</v>
      </c>
      <c r="S1749" s="52">
        <f t="shared" si="1140"/>
        <v>1.1433307787337725</v>
      </c>
      <c r="T1749" s="52">
        <f t="shared" si="1141"/>
        <v>1.0087677592380611</v>
      </c>
      <c r="U1749" s="52">
        <f t="shared" si="1142"/>
        <v>1.8073142512892286</v>
      </c>
      <c r="V1749" s="52">
        <f t="shared" si="1148"/>
        <v>5.0546225567071803E-3</v>
      </c>
      <c r="W1749" s="52">
        <f t="shared" si="1143"/>
        <v>4.2582015317955055E-5</v>
      </c>
      <c r="X1749" s="52">
        <f t="shared" si="1144"/>
        <v>1.6740578955036711E-7</v>
      </c>
      <c r="Y1749" s="52">
        <f t="shared" si="1106"/>
        <v>4180087.0594543093</v>
      </c>
      <c r="Z1749" s="38" t="str">
        <f t="shared" si="1145"/>
        <v>S</v>
      </c>
      <c r="AA1749" s="38" t="str">
        <f t="shared" si="1146"/>
        <v>S</v>
      </c>
      <c r="AB1749" s="38" t="str">
        <f t="shared" si="1147"/>
        <v>U</v>
      </c>
      <c r="AC1749" s="50">
        <f t="shared" si="1129"/>
        <v>553504.4646343647</v>
      </c>
      <c r="AD1749" s="50">
        <f t="shared" si="1107"/>
        <v>4180260.7892374033</v>
      </c>
      <c r="AE1749" s="51">
        <f t="shared" si="1108"/>
        <v>10</v>
      </c>
      <c r="AF1749" s="51" t="str">
        <f t="shared" si="1109"/>
        <v>S</v>
      </c>
      <c r="AG1749" s="40">
        <f t="shared" si="1110"/>
        <v>-122</v>
      </c>
      <c r="AH1749" s="41">
        <f t="shared" si="1111"/>
        <v>-23</v>
      </c>
      <c r="AI1749" s="42">
        <f t="shared" si="1112"/>
        <v>-33.006999999999998</v>
      </c>
      <c r="AJ1749" s="40">
        <f t="shared" si="1113"/>
        <v>37</v>
      </c>
      <c r="AK1749" s="41">
        <f t="shared" si="1114"/>
        <v>46</v>
      </c>
      <c r="AL1749" s="42">
        <f t="shared" si="1115"/>
        <v>5.2030000000000003</v>
      </c>
      <c r="AM1749" s="43" t="str">
        <f t="shared" si="1116"/>
        <v>-37º -46' -5,203" S</v>
      </c>
      <c r="AN1749" s="43" t="str">
        <f t="shared" si="1117"/>
        <v>122º 23' 33,007" W</v>
      </c>
      <c r="AO1749" s="43" t="str">
        <f t="shared" si="1118"/>
        <v>10 S 553504 4180261</v>
      </c>
    </row>
    <row r="1750" spans="5:41" x14ac:dyDescent="0.25">
      <c r="E1750" s="53">
        <v>37.733732000000003</v>
      </c>
      <c r="F1750" s="53">
        <v>-122.430854</v>
      </c>
      <c r="G1750" s="52">
        <f t="shared" si="1130"/>
        <v>-2.1368215083284694</v>
      </c>
      <c r="H1750" s="52">
        <f t="shared" si="1131"/>
        <v>0.65857786246514505</v>
      </c>
      <c r="I1750" s="52">
        <f t="shared" si="1132"/>
        <v>10</v>
      </c>
      <c r="J1750" s="52">
        <f t="shared" si="1133"/>
        <v>-123</v>
      </c>
      <c r="K1750" s="52">
        <f t="shared" si="1134"/>
        <v>9.933471624556045E-3</v>
      </c>
      <c r="L1750" s="52">
        <f t="shared" si="1135"/>
        <v>7.8558896364516982E-3</v>
      </c>
      <c r="M1750" s="52">
        <f t="shared" si="1136"/>
        <v>7.8560512511843469E-3</v>
      </c>
      <c r="N1750" s="52">
        <f t="shared" si="1137"/>
        <v>2.3879745117194595E-5</v>
      </c>
      <c r="O1750" s="52">
        <f t="shared" si="1104"/>
        <v>6383593.4974940121</v>
      </c>
      <c r="P1750" s="52">
        <f t="shared" si="1105"/>
        <v>1.3007954491416547E-7</v>
      </c>
      <c r="Q1750" s="52">
        <f t="shared" si="1138"/>
        <v>0.96800530341813673</v>
      </c>
      <c r="R1750" s="52">
        <f t="shared" si="1139"/>
        <v>0.60545330946588516</v>
      </c>
      <c r="S1750" s="52">
        <f t="shared" si="1140"/>
        <v>1.1425805141742134</v>
      </c>
      <c r="T1750" s="52">
        <f t="shared" si="1141"/>
        <v>1.0082987129971315</v>
      </c>
      <c r="U1750" s="52">
        <f t="shared" si="1142"/>
        <v>1.8067277797861887</v>
      </c>
      <c r="V1750" s="52">
        <f t="shared" si="1148"/>
        <v>5.0546225567071803E-3</v>
      </c>
      <c r="W1750" s="52">
        <f t="shared" si="1143"/>
        <v>4.2582015317955055E-5</v>
      </c>
      <c r="X1750" s="52">
        <f t="shared" si="1144"/>
        <v>1.6740578955036711E-7</v>
      </c>
      <c r="Y1750" s="52">
        <f t="shared" si="1106"/>
        <v>4176272.6888110782</v>
      </c>
      <c r="Z1750" s="38" t="str">
        <f t="shared" si="1145"/>
        <v>S</v>
      </c>
      <c r="AA1750" s="38" t="str">
        <f t="shared" si="1146"/>
        <v>S</v>
      </c>
      <c r="AB1750" s="38" t="str">
        <f t="shared" si="1147"/>
        <v>U</v>
      </c>
      <c r="AC1750" s="50">
        <f t="shared" si="1129"/>
        <v>550149.8398575295</v>
      </c>
      <c r="AD1750" s="50">
        <f t="shared" si="1107"/>
        <v>4176425.1274165595</v>
      </c>
      <c r="AE1750" s="51">
        <f t="shared" si="1108"/>
        <v>10</v>
      </c>
      <c r="AF1750" s="51" t="str">
        <f t="shared" si="1109"/>
        <v>S</v>
      </c>
      <c r="AG1750" s="40">
        <f t="shared" si="1110"/>
        <v>-122</v>
      </c>
      <c r="AH1750" s="41">
        <f t="shared" si="1111"/>
        <v>-25</v>
      </c>
      <c r="AI1750" s="42">
        <f t="shared" si="1112"/>
        <v>-51.073999999999998</v>
      </c>
      <c r="AJ1750" s="40">
        <f t="shared" si="1113"/>
        <v>37</v>
      </c>
      <c r="AK1750" s="41">
        <f t="shared" si="1114"/>
        <v>44</v>
      </c>
      <c r="AL1750" s="42">
        <f t="shared" si="1115"/>
        <v>1.4350000000000001</v>
      </c>
      <c r="AM1750" s="43" t="str">
        <f t="shared" si="1116"/>
        <v>-37º -44' -1,435" S</v>
      </c>
      <c r="AN1750" s="43" t="str">
        <f t="shared" si="1117"/>
        <v>122º 25' 51,074" W</v>
      </c>
      <c r="AO1750" s="43" t="str">
        <f t="shared" si="1118"/>
        <v>10 S 550150 4176425</v>
      </c>
    </row>
    <row r="1751" spans="5:41" x14ac:dyDescent="0.25">
      <c r="E1751" s="53">
        <v>37.788220000000003</v>
      </c>
      <c r="F1751" s="53">
        <v>-122.404888</v>
      </c>
      <c r="G1751" s="52">
        <f t="shared" si="1130"/>
        <v>-2.1363683161348965</v>
      </c>
      <c r="H1751" s="52">
        <f t="shared" si="1131"/>
        <v>0.65952885746797163</v>
      </c>
      <c r="I1751" s="52">
        <f t="shared" si="1132"/>
        <v>10</v>
      </c>
      <c r="J1751" s="52">
        <f t="shared" si="1133"/>
        <v>-123</v>
      </c>
      <c r="K1751" s="52">
        <f t="shared" si="1134"/>
        <v>1.0386663818128916E-2</v>
      </c>
      <c r="L1751" s="52">
        <f t="shared" si="1135"/>
        <v>8.2082355750150628E-3</v>
      </c>
      <c r="M1751" s="52">
        <f t="shared" si="1136"/>
        <v>8.2084199261172313E-3</v>
      </c>
      <c r="N1751" s="52">
        <f t="shared" si="1137"/>
        <v>2.6121247183263918E-5</v>
      </c>
      <c r="O1751" s="52">
        <f t="shared" si="1104"/>
        <v>6383613.2217497863</v>
      </c>
      <c r="P1751" s="52">
        <f t="shared" si="1105"/>
        <v>1.4180113125925395E-7</v>
      </c>
      <c r="Q1751" s="52">
        <f t="shared" si="1138"/>
        <v>0.96848081806992392</v>
      </c>
      <c r="R1751" s="52">
        <f t="shared" si="1139"/>
        <v>0.60485895527718925</v>
      </c>
      <c r="S1751" s="52">
        <f t="shared" si="1140"/>
        <v>1.1437692665029335</v>
      </c>
      <c r="T1751" s="52">
        <f t="shared" si="1141"/>
        <v>1.0090416886964975</v>
      </c>
      <c r="U1751" s="52">
        <f t="shared" si="1142"/>
        <v>1.8076565064458248</v>
      </c>
      <c r="V1751" s="52">
        <f t="shared" si="1148"/>
        <v>5.0546225567071803E-3</v>
      </c>
      <c r="W1751" s="52">
        <f t="shared" si="1143"/>
        <v>4.2582015317955055E-5</v>
      </c>
      <c r="X1751" s="52">
        <f t="shared" si="1144"/>
        <v>1.6740578955036711E-7</v>
      </c>
      <c r="Y1751" s="52">
        <f t="shared" si="1106"/>
        <v>4182317.9995469465</v>
      </c>
      <c r="Z1751" s="38" t="str">
        <f t="shared" si="1145"/>
        <v>S</v>
      </c>
      <c r="AA1751" s="38" t="str">
        <f t="shared" si="1146"/>
        <v>S</v>
      </c>
      <c r="AB1751" s="38" t="str">
        <f t="shared" si="1147"/>
        <v>U</v>
      </c>
      <c r="AC1751" s="50">
        <f t="shared" si="1129"/>
        <v>552399.38044680003</v>
      </c>
      <c r="AD1751" s="50">
        <f t="shared" si="1107"/>
        <v>4182484.7475094791</v>
      </c>
      <c r="AE1751" s="51">
        <f t="shared" si="1108"/>
        <v>10</v>
      </c>
      <c r="AF1751" s="51" t="str">
        <f t="shared" si="1109"/>
        <v>S</v>
      </c>
      <c r="AG1751" s="40">
        <f t="shared" si="1110"/>
        <v>-122</v>
      </c>
      <c r="AH1751" s="41">
        <f t="shared" si="1111"/>
        <v>-24</v>
      </c>
      <c r="AI1751" s="42">
        <f t="shared" si="1112"/>
        <v>-17.597000000000001</v>
      </c>
      <c r="AJ1751" s="40">
        <f t="shared" si="1113"/>
        <v>37</v>
      </c>
      <c r="AK1751" s="41">
        <f t="shared" si="1114"/>
        <v>47</v>
      </c>
      <c r="AL1751" s="42">
        <f t="shared" si="1115"/>
        <v>17.591999999999999</v>
      </c>
      <c r="AM1751" s="43" t="str">
        <f t="shared" si="1116"/>
        <v>-37º -47' -17,592" S</v>
      </c>
      <c r="AN1751" s="43" t="str">
        <f t="shared" si="1117"/>
        <v>122º 24' 17,597" W</v>
      </c>
      <c r="AO1751" s="43" t="str">
        <f t="shared" si="1118"/>
        <v>10 S 552399 4182485</v>
      </c>
    </row>
    <row r="1752" spans="5:41" x14ac:dyDescent="0.25">
      <c r="E1752" s="53">
        <v>37.789887</v>
      </c>
      <c r="F1752" s="53">
        <v>-122.395053</v>
      </c>
      <c r="G1752" s="52">
        <f t="shared" si="1130"/>
        <v>-2.1361966630029632</v>
      </c>
      <c r="H1752" s="52">
        <f t="shared" si="1131"/>
        <v>0.6595579521066024</v>
      </c>
      <c r="I1752" s="52">
        <f t="shared" si="1132"/>
        <v>10</v>
      </c>
      <c r="J1752" s="52">
        <f t="shared" si="1133"/>
        <v>-123</v>
      </c>
      <c r="K1752" s="52">
        <f t="shared" si="1134"/>
        <v>1.0558316950062263E-2</v>
      </c>
      <c r="L1752" s="52">
        <f t="shared" si="1135"/>
        <v>8.3436941171546545E-3</v>
      </c>
      <c r="M1752" s="52">
        <f t="shared" si="1136"/>
        <v>8.3438877468709864E-3</v>
      </c>
      <c r="N1752" s="52">
        <f t="shared" si="1137"/>
        <v>2.6992182652785246E-5</v>
      </c>
      <c r="O1752" s="52">
        <f t="shared" si="1104"/>
        <v>6383613.8253469383</v>
      </c>
      <c r="P1752" s="52">
        <f t="shared" si="1105"/>
        <v>1.4651357803240498E-7</v>
      </c>
      <c r="Q1752" s="52">
        <f t="shared" si="1138"/>
        <v>0.96849531068953632</v>
      </c>
      <c r="R1752" s="52">
        <f t="shared" si="1139"/>
        <v>0.604840716479777</v>
      </c>
      <c r="S1752" s="52">
        <f t="shared" si="1140"/>
        <v>1.1438056074513705</v>
      </c>
      <c r="T1752" s="52">
        <f t="shared" si="1141"/>
        <v>1.0090643847084722</v>
      </c>
      <c r="U1752" s="52">
        <f t="shared" si="1142"/>
        <v>1.8076848551258564</v>
      </c>
      <c r="V1752" s="52">
        <f t="shared" si="1148"/>
        <v>5.0546225567071803E-3</v>
      </c>
      <c r="W1752" s="52">
        <f t="shared" si="1143"/>
        <v>4.2582015317955055E-5</v>
      </c>
      <c r="X1752" s="52">
        <f t="shared" si="1144"/>
        <v>1.6740578955036711E-7</v>
      </c>
      <c r="Y1752" s="52">
        <f t="shared" si="1106"/>
        <v>4182502.9500156147</v>
      </c>
      <c r="Z1752" s="38" t="str">
        <f t="shared" si="1145"/>
        <v>S</v>
      </c>
      <c r="AA1752" s="38" t="str">
        <f t="shared" si="1146"/>
        <v>S</v>
      </c>
      <c r="AB1752" s="38" t="str">
        <f t="shared" si="1147"/>
        <v>U</v>
      </c>
      <c r="AC1752" s="50">
        <f t="shared" si="1129"/>
        <v>553264.159779376</v>
      </c>
      <c r="AD1752" s="50">
        <f t="shared" si="1107"/>
        <v>4182675.2577112187</v>
      </c>
      <c r="AE1752" s="51">
        <f t="shared" si="1108"/>
        <v>10</v>
      </c>
      <c r="AF1752" s="51" t="str">
        <f t="shared" si="1109"/>
        <v>S</v>
      </c>
      <c r="AG1752" s="40">
        <f t="shared" si="1110"/>
        <v>-122</v>
      </c>
      <c r="AH1752" s="41">
        <f t="shared" si="1111"/>
        <v>-23</v>
      </c>
      <c r="AI1752" s="42">
        <f t="shared" si="1112"/>
        <v>-42.191000000000003</v>
      </c>
      <c r="AJ1752" s="40">
        <f t="shared" si="1113"/>
        <v>37</v>
      </c>
      <c r="AK1752" s="41">
        <f t="shared" si="1114"/>
        <v>47</v>
      </c>
      <c r="AL1752" s="42">
        <f t="shared" si="1115"/>
        <v>23.593</v>
      </c>
      <c r="AM1752" s="43" t="str">
        <f t="shared" si="1116"/>
        <v>-37º -47' -23,593" S</v>
      </c>
      <c r="AN1752" s="43" t="str">
        <f t="shared" si="1117"/>
        <v>122º 23' 42,191" W</v>
      </c>
      <c r="AO1752" s="43" t="str">
        <f t="shared" si="1118"/>
        <v>10 S 553264 4182675</v>
      </c>
    </row>
    <row r="1753" spans="5:41" x14ac:dyDescent="0.25">
      <c r="E1753" s="53">
        <v>37.792287000000002</v>
      </c>
      <c r="F1753" s="53">
        <v>-122.39725900000001</v>
      </c>
      <c r="G1753" s="52">
        <f t="shared" si="1130"/>
        <v>-2.1362351649662621</v>
      </c>
      <c r="H1753" s="52">
        <f t="shared" si="1131"/>
        <v>0.65959984000865035</v>
      </c>
      <c r="I1753" s="52">
        <f t="shared" si="1132"/>
        <v>10</v>
      </c>
      <c r="J1753" s="52">
        <f t="shared" si="1133"/>
        <v>-123</v>
      </c>
      <c r="K1753" s="52">
        <f t="shared" si="1134"/>
        <v>1.0519814986763354E-2</v>
      </c>
      <c r="L1753" s="52">
        <f t="shared" si="1135"/>
        <v>8.3129991027405103E-3</v>
      </c>
      <c r="M1753" s="52">
        <f t="shared" si="1136"/>
        <v>8.3131906032588767E-3</v>
      </c>
      <c r="N1753" s="52">
        <f t="shared" si="1137"/>
        <v>2.6796254262495545E-5</v>
      </c>
      <c r="O1753" s="52">
        <f t="shared" si="1104"/>
        <v>6383614.694369196</v>
      </c>
      <c r="P1753" s="52">
        <f t="shared" si="1105"/>
        <v>1.4542806722247794E-7</v>
      </c>
      <c r="Q1753" s="52">
        <f t="shared" si="1138"/>
        <v>0.96851617012945279</v>
      </c>
      <c r="R1753" s="52">
        <f t="shared" si="1139"/>
        <v>0.60481445211518814</v>
      </c>
      <c r="S1753" s="52">
        <f t="shared" si="1140"/>
        <v>1.1438579250733767</v>
      </c>
      <c r="T1753" s="52">
        <f t="shared" si="1141"/>
        <v>1.0090970568338296</v>
      </c>
      <c r="U1753" s="52">
        <f t="shared" si="1142"/>
        <v>1.8077256623236921</v>
      </c>
      <c r="V1753" s="52">
        <f t="shared" si="1148"/>
        <v>5.0546225567071803E-3</v>
      </c>
      <c r="W1753" s="52">
        <f t="shared" si="1143"/>
        <v>4.2582015317955055E-5</v>
      </c>
      <c r="X1753" s="52">
        <f t="shared" si="1144"/>
        <v>1.6740578955036711E-7</v>
      </c>
      <c r="Y1753" s="52">
        <f t="shared" si="1106"/>
        <v>4182769.2255275534</v>
      </c>
      <c r="Z1753" s="38" t="str">
        <f t="shared" si="1145"/>
        <v>S</v>
      </c>
      <c r="AA1753" s="38" t="str">
        <f t="shared" si="1146"/>
        <v>S</v>
      </c>
      <c r="AB1753" s="38" t="str">
        <f t="shared" si="1147"/>
        <v>U</v>
      </c>
      <c r="AC1753" s="50">
        <f t="shared" si="1129"/>
        <v>553068.20826459082</v>
      </c>
      <c r="AD1753" s="50">
        <f t="shared" si="1107"/>
        <v>4182940.2825148939</v>
      </c>
      <c r="AE1753" s="51">
        <f t="shared" si="1108"/>
        <v>10</v>
      </c>
      <c r="AF1753" s="51" t="str">
        <f t="shared" si="1109"/>
        <v>S</v>
      </c>
      <c r="AG1753" s="40">
        <f t="shared" si="1110"/>
        <v>-122</v>
      </c>
      <c r="AH1753" s="41">
        <f t="shared" si="1111"/>
        <v>-23</v>
      </c>
      <c r="AI1753" s="42">
        <f t="shared" si="1112"/>
        <v>-50.131999999999998</v>
      </c>
      <c r="AJ1753" s="40">
        <f t="shared" si="1113"/>
        <v>37</v>
      </c>
      <c r="AK1753" s="41">
        <f t="shared" si="1114"/>
        <v>47</v>
      </c>
      <c r="AL1753" s="42">
        <f t="shared" si="1115"/>
        <v>32.232999999999997</v>
      </c>
      <c r="AM1753" s="43" t="str">
        <f t="shared" si="1116"/>
        <v>-37º -47' -32,233" S</v>
      </c>
      <c r="AN1753" s="43" t="str">
        <f t="shared" si="1117"/>
        <v>122º 23' 50,132" W</v>
      </c>
      <c r="AO1753" s="43" t="str">
        <f t="shared" si="1118"/>
        <v>10 S 553068 4182940</v>
      </c>
    </row>
    <row r="1754" spans="5:41" x14ac:dyDescent="0.25">
      <c r="E1754" s="53">
        <v>37.790908813477003</v>
      </c>
      <c r="F1754" s="53">
        <v>-122.39799499512</v>
      </c>
      <c r="G1754" s="52">
        <f t="shared" si="1130"/>
        <v>-2.1362480105043846</v>
      </c>
      <c r="H1754" s="52">
        <f t="shared" si="1131"/>
        <v>0.65957578611611734</v>
      </c>
      <c r="I1754" s="52">
        <f t="shared" si="1132"/>
        <v>10</v>
      </c>
      <c r="J1754" s="52">
        <f t="shared" si="1133"/>
        <v>-123</v>
      </c>
      <c r="K1754" s="52">
        <f t="shared" si="1134"/>
        <v>1.0506969448640824E-2</v>
      </c>
      <c r="L1754" s="52">
        <f t="shared" si="1135"/>
        <v>8.3030035076565329E-3</v>
      </c>
      <c r="M1754" s="52">
        <f t="shared" si="1136"/>
        <v>8.3031943182025249E-3</v>
      </c>
      <c r="N1754" s="52">
        <f t="shared" si="1137"/>
        <v>2.6730521266671303E-5</v>
      </c>
      <c r="O1754" s="52">
        <f t="shared" si="1104"/>
        <v>6383614.1953357123</v>
      </c>
      <c r="P1754" s="52">
        <f t="shared" si="1105"/>
        <v>1.4508394667016359E-7</v>
      </c>
      <c r="Q1754" s="52">
        <f t="shared" si="1138"/>
        <v>0.96850419254414888</v>
      </c>
      <c r="R1754" s="52">
        <f t="shared" si="1139"/>
        <v>0.60482953510832849</v>
      </c>
      <c r="S1754" s="52">
        <f t="shared" si="1140"/>
        <v>1.1438278823881918</v>
      </c>
      <c r="T1754" s="52">
        <f t="shared" si="1141"/>
        <v>1.009078295568226</v>
      </c>
      <c r="U1754" s="52">
        <f t="shared" si="1142"/>
        <v>1.8077022299916672</v>
      </c>
      <c r="V1754" s="52">
        <f t="shared" si="1148"/>
        <v>5.0546225567071803E-3</v>
      </c>
      <c r="W1754" s="52">
        <f t="shared" si="1143"/>
        <v>4.2582015317955055E-5</v>
      </c>
      <c r="X1754" s="52">
        <f t="shared" si="1144"/>
        <v>1.6740578955036711E-7</v>
      </c>
      <c r="Y1754" s="52">
        <f t="shared" si="1106"/>
        <v>4182616.3182967766</v>
      </c>
      <c r="Z1754" s="38" t="str">
        <f t="shared" si="1145"/>
        <v>S</v>
      </c>
      <c r="AA1754" s="38" t="str">
        <f t="shared" si="1146"/>
        <v>S</v>
      </c>
      <c r="AB1754" s="38" t="str">
        <f t="shared" si="1147"/>
        <v>U</v>
      </c>
      <c r="AC1754" s="50">
        <f t="shared" si="1129"/>
        <v>553004.39167967043</v>
      </c>
      <c r="AD1754" s="50">
        <f t="shared" si="1107"/>
        <v>4182786.9556565401</v>
      </c>
      <c r="AE1754" s="51">
        <f t="shared" si="1108"/>
        <v>10</v>
      </c>
      <c r="AF1754" s="51" t="str">
        <f t="shared" si="1109"/>
        <v>S</v>
      </c>
      <c r="AG1754" s="40">
        <f t="shared" si="1110"/>
        <v>-122</v>
      </c>
      <c r="AH1754" s="41">
        <f t="shared" si="1111"/>
        <v>-23</v>
      </c>
      <c r="AI1754" s="42">
        <f t="shared" si="1112"/>
        <v>-52.781999999999996</v>
      </c>
      <c r="AJ1754" s="40">
        <f t="shared" si="1113"/>
        <v>37</v>
      </c>
      <c r="AK1754" s="41">
        <f t="shared" si="1114"/>
        <v>47</v>
      </c>
      <c r="AL1754" s="42">
        <f t="shared" si="1115"/>
        <v>27.271999999999998</v>
      </c>
      <c r="AM1754" s="43" t="str">
        <f t="shared" si="1116"/>
        <v>-37º -47' -27,272" S</v>
      </c>
      <c r="AN1754" s="43" t="str">
        <f t="shared" si="1117"/>
        <v>122º 23' 52,782" W</v>
      </c>
      <c r="AO1754" s="43" t="str">
        <f t="shared" si="1118"/>
        <v>10 S 553004 4182787</v>
      </c>
    </row>
    <row r="1755" spans="5:41" x14ac:dyDescent="0.25">
      <c r="E1755" s="53">
        <v>37.788322999999998</v>
      </c>
      <c r="F1755" s="53">
        <v>-122.399849</v>
      </c>
      <c r="G1755" s="52">
        <f t="shared" si="1130"/>
        <v>-2.136280368993889</v>
      </c>
      <c r="H1755" s="52">
        <f t="shared" si="1131"/>
        <v>0.65953065515710108</v>
      </c>
      <c r="I1755" s="52">
        <f t="shared" si="1132"/>
        <v>10</v>
      </c>
      <c r="J1755" s="52">
        <f t="shared" si="1133"/>
        <v>-123</v>
      </c>
      <c r="K1755" s="52">
        <f t="shared" si="1134"/>
        <v>1.0474610959136488E-2</v>
      </c>
      <c r="L1755" s="52">
        <f t="shared" si="1135"/>
        <v>8.2777232116428272E-3</v>
      </c>
      <c r="M1755" s="52">
        <f t="shared" si="1136"/>
        <v>8.2779122845500347E-3</v>
      </c>
      <c r="N1755" s="52">
        <f t="shared" si="1137"/>
        <v>2.6565509266829324E-5</v>
      </c>
      <c r="O1755" s="52">
        <f t="shared" si="1104"/>
        <v>6383613.2590443641</v>
      </c>
      <c r="P1755" s="52">
        <f t="shared" si="1105"/>
        <v>1.4421186498731863E-7</v>
      </c>
      <c r="Q1755" s="52">
        <f t="shared" si="1138"/>
        <v>0.96848171362977298</v>
      </c>
      <c r="R1755" s="52">
        <f t="shared" si="1139"/>
        <v>0.60485782843976854</v>
      </c>
      <c r="S1755" s="52">
        <f t="shared" si="1140"/>
        <v>1.1437715119719876</v>
      </c>
      <c r="T1755" s="52">
        <f t="shared" si="1141"/>
        <v>1.0090430910889328</v>
      </c>
      <c r="U1755" s="52">
        <f t="shared" si="1142"/>
        <v>1.8076582581551517</v>
      </c>
      <c r="V1755" s="52">
        <f t="shared" si="1148"/>
        <v>5.0546225567071803E-3</v>
      </c>
      <c r="W1755" s="52">
        <f t="shared" si="1143"/>
        <v>4.2582015317955055E-5</v>
      </c>
      <c r="X1755" s="52">
        <f t="shared" si="1144"/>
        <v>1.6740578955036711E-7</v>
      </c>
      <c r="Y1755" s="52">
        <f t="shared" si="1106"/>
        <v>4182329.4271988585</v>
      </c>
      <c r="Z1755" s="38" t="str">
        <f t="shared" si="1145"/>
        <v>S</v>
      </c>
      <c r="AA1755" s="38" t="str">
        <f t="shared" si="1146"/>
        <v>S</v>
      </c>
      <c r="AB1755" s="38" t="str">
        <f t="shared" si="1147"/>
        <v>U</v>
      </c>
      <c r="AC1755" s="50">
        <f t="shared" si="1129"/>
        <v>552842.99315705523</v>
      </c>
      <c r="AD1755" s="50">
        <f t="shared" si="1107"/>
        <v>4182499.0111605036</v>
      </c>
      <c r="AE1755" s="51">
        <f t="shared" si="1108"/>
        <v>10</v>
      </c>
      <c r="AF1755" s="51" t="str">
        <f t="shared" si="1109"/>
        <v>S</v>
      </c>
      <c r="AG1755" s="40">
        <f t="shared" si="1110"/>
        <v>-122</v>
      </c>
      <c r="AH1755" s="41">
        <f t="shared" si="1111"/>
        <v>-23</v>
      </c>
      <c r="AI1755" s="42">
        <f t="shared" si="1112"/>
        <v>-59.456000000000003</v>
      </c>
      <c r="AJ1755" s="40">
        <f t="shared" si="1113"/>
        <v>37</v>
      </c>
      <c r="AK1755" s="41">
        <f t="shared" si="1114"/>
        <v>47</v>
      </c>
      <c r="AL1755" s="42">
        <f t="shared" si="1115"/>
        <v>17.963000000000001</v>
      </c>
      <c r="AM1755" s="43" t="str">
        <f t="shared" si="1116"/>
        <v>-37º -47' -17,963" S</v>
      </c>
      <c r="AN1755" s="43" t="str">
        <f t="shared" si="1117"/>
        <v>122º 23' 59,456" W</v>
      </c>
      <c r="AO1755" s="43" t="str">
        <f t="shared" si="1118"/>
        <v>10 S 552843 4182499</v>
      </c>
    </row>
    <row r="1756" spans="5:41" x14ac:dyDescent="0.25">
      <c r="E1756" s="53">
        <v>37.786651999999997</v>
      </c>
      <c r="F1756" s="53">
        <v>-122.412964</v>
      </c>
      <c r="G1756" s="52">
        <f t="shared" si="1130"/>
        <v>-2.136509268925288</v>
      </c>
      <c r="H1756" s="52">
        <f t="shared" si="1131"/>
        <v>0.65950149070530029</v>
      </c>
      <c r="I1756" s="52">
        <f t="shared" si="1132"/>
        <v>10</v>
      </c>
      <c r="J1756" s="52">
        <f t="shared" si="1133"/>
        <v>-123</v>
      </c>
      <c r="K1756" s="52">
        <f t="shared" si="1134"/>
        <v>1.0245711027737414E-2</v>
      </c>
      <c r="L1756" s="52">
        <f t="shared" si="1135"/>
        <v>8.0970209916084394E-3</v>
      </c>
      <c r="M1756" s="52">
        <f t="shared" si="1136"/>
        <v>8.0971979501886348E-3</v>
      </c>
      <c r="N1756" s="52">
        <f t="shared" si="1137"/>
        <v>2.5416723312909895E-5</v>
      </c>
      <c r="O1756" s="52">
        <f t="shared" si="1104"/>
        <v>6383612.6540075382</v>
      </c>
      <c r="P1756" s="52">
        <f t="shared" si="1105"/>
        <v>1.3799028339015301E-7</v>
      </c>
      <c r="Q1756" s="52">
        <f t="shared" si="1138"/>
        <v>0.96846718314685087</v>
      </c>
      <c r="R1756" s="52">
        <f t="shared" si="1139"/>
        <v>0.60487610791920621</v>
      </c>
      <c r="S1756" s="52">
        <f t="shared" si="1140"/>
        <v>1.1437350822787258</v>
      </c>
      <c r="T1756" s="52">
        <f t="shared" si="1141"/>
        <v>1.0090203386888459</v>
      </c>
      <c r="U1756" s="52">
        <f t="shared" si="1142"/>
        <v>1.8076298378384568</v>
      </c>
      <c r="V1756" s="52">
        <f t="shared" si="1148"/>
        <v>5.0546225567071803E-3</v>
      </c>
      <c r="W1756" s="52">
        <f t="shared" si="1143"/>
        <v>4.2582015317955055E-5</v>
      </c>
      <c r="X1756" s="52">
        <f t="shared" si="1144"/>
        <v>1.6740578955036711E-7</v>
      </c>
      <c r="Y1756" s="52">
        <f t="shared" si="1106"/>
        <v>4182144.0329872267</v>
      </c>
      <c r="Z1756" s="38" t="str">
        <f t="shared" si="1145"/>
        <v>S</v>
      </c>
      <c r="AA1756" s="38" t="str">
        <f t="shared" si="1146"/>
        <v>S</v>
      </c>
      <c r="AB1756" s="38" t="str">
        <f t="shared" si="1147"/>
        <v>U</v>
      </c>
      <c r="AC1756" s="50">
        <f t="shared" si="1129"/>
        <v>551689.37767437194</v>
      </c>
      <c r="AD1756" s="50">
        <f t="shared" si="1107"/>
        <v>4182306.2835261794</v>
      </c>
      <c r="AE1756" s="51">
        <f t="shared" si="1108"/>
        <v>10</v>
      </c>
      <c r="AF1756" s="51" t="str">
        <f t="shared" si="1109"/>
        <v>S</v>
      </c>
      <c r="AG1756" s="40">
        <f t="shared" si="1110"/>
        <v>-122</v>
      </c>
      <c r="AH1756" s="41">
        <f t="shared" si="1111"/>
        <v>-24</v>
      </c>
      <c r="AI1756" s="42">
        <f t="shared" si="1112"/>
        <v>-46.67</v>
      </c>
      <c r="AJ1756" s="40">
        <f t="shared" si="1113"/>
        <v>37</v>
      </c>
      <c r="AK1756" s="41">
        <f t="shared" si="1114"/>
        <v>47</v>
      </c>
      <c r="AL1756" s="42">
        <f t="shared" si="1115"/>
        <v>11.946999999999999</v>
      </c>
      <c r="AM1756" s="43" t="str">
        <f t="shared" si="1116"/>
        <v>-37º -47' -11,947" S</v>
      </c>
      <c r="AN1756" s="43" t="str">
        <f t="shared" si="1117"/>
        <v>122º 24' 46,67" W</v>
      </c>
      <c r="AO1756" s="43" t="str">
        <f t="shared" si="1118"/>
        <v>10 S 551689 4182306</v>
      </c>
    </row>
    <row r="1757" spans="5:41" x14ac:dyDescent="0.25">
      <c r="E1757" s="53">
        <v>37.793669000000001</v>
      </c>
      <c r="F1757" s="53">
        <v>-122.39650399999999</v>
      </c>
      <c r="G1757" s="52">
        <f t="shared" si="1130"/>
        <v>-2.1362219877304094</v>
      </c>
      <c r="H1757" s="52">
        <f t="shared" si="1131"/>
        <v>0.65962396045891281</v>
      </c>
      <c r="I1757" s="52">
        <f t="shared" si="1132"/>
        <v>10</v>
      </c>
      <c r="J1757" s="52">
        <f t="shared" si="1133"/>
        <v>-123</v>
      </c>
      <c r="K1757" s="52">
        <f t="shared" si="1134"/>
        <v>1.0532992222616055E-2</v>
      </c>
      <c r="L1757" s="52">
        <f t="shared" si="1135"/>
        <v>8.3232559839212291E-3</v>
      </c>
      <c r="M1757" s="52">
        <f t="shared" si="1136"/>
        <v>8.3234481941753067E-3</v>
      </c>
      <c r="N1757" s="52">
        <f t="shared" si="1137"/>
        <v>2.6863761618201032E-5</v>
      </c>
      <c r="O1757" s="52">
        <f t="shared" si="1104"/>
        <v>6383615.1947898315</v>
      </c>
      <c r="P1757" s="52">
        <f t="shared" si="1105"/>
        <v>1.4578172029920064E-7</v>
      </c>
      <c r="Q1757" s="52">
        <f t="shared" si="1138"/>
        <v>0.9685281786062323</v>
      </c>
      <c r="R1757" s="52">
        <f t="shared" si="1139"/>
        <v>0.60479932514094203</v>
      </c>
      <c r="S1757" s="52">
        <f t="shared" si="1140"/>
        <v>1.143888049762029</v>
      </c>
      <c r="T1757" s="52">
        <f t="shared" si="1141"/>
        <v>1.0091158686067572</v>
      </c>
      <c r="U1757" s="52">
        <f t="shared" si="1142"/>
        <v>1.8077491568603368</v>
      </c>
      <c r="V1757" s="52">
        <f t="shared" si="1148"/>
        <v>5.0546225567071803E-3</v>
      </c>
      <c r="W1757" s="52">
        <f t="shared" si="1143"/>
        <v>4.2582015317955055E-5</v>
      </c>
      <c r="X1757" s="52">
        <f t="shared" si="1144"/>
        <v>1.6740578955036711E-7</v>
      </c>
      <c r="Y1757" s="52">
        <f t="shared" si="1106"/>
        <v>4182922.5558925169</v>
      </c>
      <c r="Z1757" s="38" t="str">
        <f t="shared" si="1145"/>
        <v>S</v>
      </c>
      <c r="AA1757" s="38" t="str">
        <f t="shared" si="1146"/>
        <v>S</v>
      </c>
      <c r="AB1757" s="38" t="str">
        <f t="shared" si="1147"/>
        <v>U</v>
      </c>
      <c r="AC1757" s="50">
        <f t="shared" si="1129"/>
        <v>553133.69294735708</v>
      </c>
      <c r="AD1757" s="50">
        <f t="shared" si="1107"/>
        <v>4183094.043834372</v>
      </c>
      <c r="AE1757" s="51">
        <f t="shared" si="1108"/>
        <v>10</v>
      </c>
      <c r="AF1757" s="51" t="str">
        <f t="shared" si="1109"/>
        <v>S</v>
      </c>
      <c r="AG1757" s="40">
        <f t="shared" si="1110"/>
        <v>-122</v>
      </c>
      <c r="AH1757" s="41">
        <f t="shared" si="1111"/>
        <v>-23</v>
      </c>
      <c r="AI1757" s="42">
        <f t="shared" si="1112"/>
        <v>-47.414000000000001</v>
      </c>
      <c r="AJ1757" s="40">
        <f t="shared" si="1113"/>
        <v>37</v>
      </c>
      <c r="AK1757" s="41">
        <f t="shared" si="1114"/>
        <v>47</v>
      </c>
      <c r="AL1757" s="42">
        <f t="shared" si="1115"/>
        <v>37.207999999999998</v>
      </c>
      <c r="AM1757" s="43" t="str">
        <f t="shared" si="1116"/>
        <v>-37º -47' -37,208" S</v>
      </c>
      <c r="AN1757" s="43" t="str">
        <f t="shared" si="1117"/>
        <v>122º 23' 47,414" W</v>
      </c>
      <c r="AO1757" s="43" t="str">
        <f t="shared" si="1118"/>
        <v>10 S 553134 4183094</v>
      </c>
    </row>
    <row r="1758" spans="5:41" x14ac:dyDescent="0.25">
      <c r="E1758" s="53">
        <v>37.786957999999998</v>
      </c>
      <c r="F1758" s="53">
        <v>-122.412102</v>
      </c>
      <c r="G1758" s="52">
        <f t="shared" si="1130"/>
        <v>-2.1364942241871359</v>
      </c>
      <c r="H1758" s="52">
        <f t="shared" si="1131"/>
        <v>0.65950683141281141</v>
      </c>
      <c r="I1758" s="52">
        <f t="shared" si="1132"/>
        <v>10</v>
      </c>
      <c r="J1758" s="52">
        <f t="shared" si="1133"/>
        <v>-123</v>
      </c>
      <c r="K1758" s="52">
        <f t="shared" si="1134"/>
        <v>1.0260755765889584E-2</v>
      </c>
      <c r="L1758" s="52">
        <f t="shared" si="1135"/>
        <v>8.1088766132033658E-3</v>
      </c>
      <c r="M1758" s="52">
        <f t="shared" si="1136"/>
        <v>8.1090543502486089E-3</v>
      </c>
      <c r="N1758" s="52">
        <f t="shared" si="1137"/>
        <v>2.5491493470197746E-5</v>
      </c>
      <c r="O1758" s="52">
        <f t="shared" si="1104"/>
        <v>6383612.7648035353</v>
      </c>
      <c r="P1758" s="52">
        <f t="shared" si="1105"/>
        <v>1.3839354035202646E-7</v>
      </c>
      <c r="Q1758" s="52">
        <f t="shared" si="1138"/>
        <v>0.96846984427168015</v>
      </c>
      <c r="R1758" s="52">
        <f t="shared" si="1139"/>
        <v>0.60487276075605956</v>
      </c>
      <c r="S1758" s="52">
        <f t="shared" si="1140"/>
        <v>1.1437417535486514</v>
      </c>
      <c r="T1758" s="52">
        <f t="shared" si="1141"/>
        <v>1.0090245053505034</v>
      </c>
      <c r="U1758" s="52">
        <f t="shared" si="1142"/>
        <v>1.807635042565461</v>
      </c>
      <c r="V1758" s="52">
        <f t="shared" si="1148"/>
        <v>5.0546225567071803E-3</v>
      </c>
      <c r="W1758" s="52">
        <f t="shared" si="1143"/>
        <v>4.2582015317955055E-5</v>
      </c>
      <c r="X1758" s="52">
        <f t="shared" si="1144"/>
        <v>1.6740578955036711E-7</v>
      </c>
      <c r="Y1758" s="52">
        <f t="shared" si="1106"/>
        <v>4182177.9830902615</v>
      </c>
      <c r="Z1758" s="38" t="str">
        <f t="shared" si="1145"/>
        <v>S</v>
      </c>
      <c r="AA1758" s="38" t="str">
        <f t="shared" si="1146"/>
        <v>S</v>
      </c>
      <c r="AB1758" s="38" t="str">
        <f t="shared" si="1147"/>
        <v>U</v>
      </c>
      <c r="AC1758" s="50">
        <f t="shared" si="1129"/>
        <v>551765.06524871616</v>
      </c>
      <c r="AD1758" s="50">
        <f t="shared" si="1107"/>
        <v>4182340.7109358921</v>
      </c>
      <c r="AE1758" s="51">
        <f t="shared" si="1108"/>
        <v>10</v>
      </c>
      <c r="AF1758" s="51" t="str">
        <f t="shared" si="1109"/>
        <v>S</v>
      </c>
      <c r="AG1758" s="40">
        <f t="shared" si="1110"/>
        <v>-122</v>
      </c>
      <c r="AH1758" s="41">
        <f t="shared" si="1111"/>
        <v>-24</v>
      </c>
      <c r="AI1758" s="42">
        <f t="shared" si="1112"/>
        <v>-43.567</v>
      </c>
      <c r="AJ1758" s="40">
        <f t="shared" si="1113"/>
        <v>37</v>
      </c>
      <c r="AK1758" s="41">
        <f t="shared" si="1114"/>
        <v>47</v>
      </c>
      <c r="AL1758" s="42">
        <f t="shared" si="1115"/>
        <v>13.048999999999999</v>
      </c>
      <c r="AM1758" s="43" t="str">
        <f t="shared" si="1116"/>
        <v>-37º -47' -13,049" S</v>
      </c>
      <c r="AN1758" s="43" t="str">
        <f t="shared" si="1117"/>
        <v>122º 24' 43,567" W</v>
      </c>
      <c r="AO1758" s="43" t="str">
        <f t="shared" si="1118"/>
        <v>10 S 551765 4182341</v>
      </c>
    </row>
    <row r="1759" spans="5:41" x14ac:dyDescent="0.25">
      <c r="E1759" s="53">
        <v>37.786226999999997</v>
      </c>
      <c r="F1759" s="53">
        <v>-122.490998</v>
      </c>
      <c r="G1759" s="52">
        <f t="shared" si="1130"/>
        <v>-2.1378712191537894</v>
      </c>
      <c r="H1759" s="52">
        <f t="shared" si="1131"/>
        <v>0.65949407305597929</v>
      </c>
      <c r="I1759" s="52">
        <f t="shared" si="1132"/>
        <v>10</v>
      </c>
      <c r="J1759" s="52">
        <f t="shared" si="1133"/>
        <v>-123</v>
      </c>
      <c r="K1759" s="52">
        <f t="shared" si="1134"/>
        <v>8.883760799236029E-3</v>
      </c>
      <c r="L1759" s="52">
        <f t="shared" si="1135"/>
        <v>7.0207644453674604E-3</v>
      </c>
      <c r="M1759" s="52">
        <f t="shared" si="1136"/>
        <v>7.0208798025914714E-3</v>
      </c>
      <c r="N1759" s="52">
        <f t="shared" si="1137"/>
        <v>1.9108421850266843E-5</v>
      </c>
      <c r="O1759" s="52">
        <f t="shared" si="1104"/>
        <v>6383612.5001247209</v>
      </c>
      <c r="P1759" s="52">
        <f t="shared" si="1105"/>
        <v>1.0374497364539864E-7</v>
      </c>
      <c r="Q1759" s="52">
        <f t="shared" si="1138"/>
        <v>0.96846348695683793</v>
      </c>
      <c r="R1759" s="52">
        <f t="shared" si="1139"/>
        <v>0.60488075657391871</v>
      </c>
      <c r="S1759" s="52">
        <f t="shared" si="1140"/>
        <v>1.1437258165343982</v>
      </c>
      <c r="T1759" s="52">
        <f t="shared" si="1141"/>
        <v>1.0090145515442783</v>
      </c>
      <c r="U1759" s="52">
        <f t="shared" si="1142"/>
        <v>1.8076226088364333</v>
      </c>
      <c r="V1759" s="52">
        <f t="shared" si="1148"/>
        <v>5.0546225567071803E-3</v>
      </c>
      <c r="W1759" s="52">
        <f t="shared" si="1143"/>
        <v>4.2582015317955055E-5</v>
      </c>
      <c r="X1759" s="52">
        <f t="shared" si="1144"/>
        <v>1.6740578955036711E-7</v>
      </c>
      <c r="Y1759" s="52">
        <f t="shared" si="1106"/>
        <v>4182096.8800692782</v>
      </c>
      <c r="Z1759" s="38" t="str">
        <f t="shared" si="1145"/>
        <v>S</v>
      </c>
      <c r="AA1759" s="38" t="str">
        <f t="shared" si="1146"/>
        <v>S</v>
      </c>
      <c r="AB1759" s="38" t="str">
        <f t="shared" si="1147"/>
        <v>U</v>
      </c>
      <c r="AC1759" s="50">
        <f t="shared" si="1129"/>
        <v>544818.57761959673</v>
      </c>
      <c r="AD1759" s="50">
        <f t="shared" si="1107"/>
        <v>4182218.8608425143</v>
      </c>
      <c r="AE1759" s="51">
        <f t="shared" si="1108"/>
        <v>10</v>
      </c>
      <c r="AF1759" s="51" t="str">
        <f t="shared" si="1109"/>
        <v>S</v>
      </c>
      <c r="AG1759" s="40">
        <f t="shared" si="1110"/>
        <v>-122</v>
      </c>
      <c r="AH1759" s="41">
        <f t="shared" si="1111"/>
        <v>-29</v>
      </c>
      <c r="AI1759" s="42">
        <f t="shared" si="1112"/>
        <v>-27.593</v>
      </c>
      <c r="AJ1759" s="40">
        <f t="shared" si="1113"/>
        <v>37</v>
      </c>
      <c r="AK1759" s="41">
        <f t="shared" si="1114"/>
        <v>47</v>
      </c>
      <c r="AL1759" s="42">
        <f t="shared" si="1115"/>
        <v>10.417</v>
      </c>
      <c r="AM1759" s="43" t="str">
        <f t="shared" si="1116"/>
        <v>-37º -47' -10,417" S</v>
      </c>
      <c r="AN1759" s="43" t="str">
        <f t="shared" si="1117"/>
        <v>122º 29' 27,593" W</v>
      </c>
      <c r="AO1759" s="43" t="str">
        <f t="shared" si="1118"/>
        <v>10 S 544819 4182219</v>
      </c>
    </row>
    <row r="1760" spans="5:41" x14ac:dyDescent="0.25">
      <c r="E1760" s="53">
        <v>37.788052</v>
      </c>
      <c r="F1760" s="53">
        <v>-122.399755</v>
      </c>
      <c r="G1760" s="52">
        <f t="shared" si="1130"/>
        <v>-2.1362787283843918</v>
      </c>
      <c r="H1760" s="52">
        <f t="shared" si="1131"/>
        <v>0.65952592531482823</v>
      </c>
      <c r="I1760" s="52">
        <f t="shared" si="1132"/>
        <v>10</v>
      </c>
      <c r="J1760" s="52">
        <f t="shared" si="1133"/>
        <v>-123</v>
      </c>
      <c r="K1760" s="52">
        <f t="shared" si="1134"/>
        <v>1.0476251568633632E-2</v>
      </c>
      <c r="L1760" s="52">
        <f t="shared" si="1135"/>
        <v>8.2790500427678184E-3</v>
      </c>
      <c r="M1760" s="52">
        <f t="shared" si="1136"/>
        <v>8.279239206611352E-3</v>
      </c>
      <c r="N1760" s="52">
        <f t="shared" si="1137"/>
        <v>2.6573767245685609E-5</v>
      </c>
      <c r="O1760" s="52">
        <f t="shared" si="1104"/>
        <v>6383613.1609198693</v>
      </c>
      <c r="P1760" s="52">
        <f t="shared" si="1105"/>
        <v>1.4425916013995443E-7</v>
      </c>
      <c r="Q1760" s="52">
        <f t="shared" si="1138"/>
        <v>0.96847935732408386</v>
      </c>
      <c r="R1760" s="52">
        <f t="shared" si="1139"/>
        <v>0.60486079319878983</v>
      </c>
      <c r="S1760" s="52">
        <f t="shared" si="1140"/>
        <v>1.1437656039768702</v>
      </c>
      <c r="T1760" s="52">
        <f t="shared" si="1141"/>
        <v>1.00903940128235</v>
      </c>
      <c r="U1760" s="52">
        <f t="shared" si="1142"/>
        <v>1.8076536492574302</v>
      </c>
      <c r="V1760" s="52">
        <f t="shared" si="1148"/>
        <v>5.0546225567071803E-3</v>
      </c>
      <c r="W1760" s="52">
        <f t="shared" si="1143"/>
        <v>4.2582015317955055E-5</v>
      </c>
      <c r="X1760" s="52">
        <f t="shared" si="1144"/>
        <v>1.6740578955036711E-7</v>
      </c>
      <c r="Y1760" s="52">
        <f t="shared" si="1106"/>
        <v>4182299.3602704708</v>
      </c>
      <c r="Z1760" s="38" t="str">
        <f t="shared" si="1145"/>
        <v>S</v>
      </c>
      <c r="AA1760" s="38" t="str">
        <f t="shared" si="1146"/>
        <v>S</v>
      </c>
      <c r="AB1760" s="38" t="str">
        <f t="shared" si="1147"/>
        <v>U</v>
      </c>
      <c r="AC1760" s="50">
        <f t="shared" si="1129"/>
        <v>552851.46290316375</v>
      </c>
      <c r="AD1760" s="50">
        <f t="shared" si="1107"/>
        <v>4182468.9969452671</v>
      </c>
      <c r="AE1760" s="51">
        <f t="shared" si="1108"/>
        <v>10</v>
      </c>
      <c r="AF1760" s="51" t="str">
        <f t="shared" si="1109"/>
        <v>S</v>
      </c>
      <c r="AG1760" s="40">
        <f t="shared" si="1110"/>
        <v>-122</v>
      </c>
      <c r="AH1760" s="41">
        <f t="shared" si="1111"/>
        <v>-23</v>
      </c>
      <c r="AI1760" s="42">
        <f t="shared" si="1112"/>
        <v>-59.118000000000002</v>
      </c>
      <c r="AJ1760" s="40">
        <f t="shared" si="1113"/>
        <v>37</v>
      </c>
      <c r="AK1760" s="41">
        <f t="shared" si="1114"/>
        <v>47</v>
      </c>
      <c r="AL1760" s="42">
        <f t="shared" si="1115"/>
        <v>16.986999999999998</v>
      </c>
      <c r="AM1760" s="43" t="str">
        <f t="shared" si="1116"/>
        <v>-37º -47' -16,987" S</v>
      </c>
      <c r="AN1760" s="43" t="str">
        <f t="shared" si="1117"/>
        <v>122º 23' 59,118" W</v>
      </c>
      <c r="AO1760" s="43" t="str">
        <f t="shared" si="1118"/>
        <v>10 S 552851 4182469</v>
      </c>
    </row>
    <row r="1761" spans="5:41" x14ac:dyDescent="0.25">
      <c r="E1761" s="53">
        <v>37.789988000000001</v>
      </c>
      <c r="F1761" s="53">
        <v>-122.397043</v>
      </c>
      <c r="G1761" s="52">
        <f t="shared" si="1130"/>
        <v>-2.1362313950550775</v>
      </c>
      <c r="H1761" s="52">
        <f t="shared" si="1131"/>
        <v>0.65955971488914689</v>
      </c>
      <c r="I1761" s="52">
        <f t="shared" si="1132"/>
        <v>10</v>
      </c>
      <c r="J1761" s="52">
        <f t="shared" si="1133"/>
        <v>-123</v>
      </c>
      <c r="K1761" s="52">
        <f t="shared" si="1134"/>
        <v>1.0523584897947913E-2</v>
      </c>
      <c r="L1761" s="52">
        <f t="shared" si="1135"/>
        <v>8.3162368128838794E-3</v>
      </c>
      <c r="M1761" s="52">
        <f t="shared" si="1136"/>
        <v>8.3164285372500039E-3</v>
      </c>
      <c r="N1761" s="52">
        <f t="shared" si="1137"/>
        <v>2.681491058398322E-5</v>
      </c>
      <c r="O1761" s="52">
        <f t="shared" si="1104"/>
        <v>6383613.8619179074</v>
      </c>
      <c r="P1761" s="52">
        <f t="shared" si="1105"/>
        <v>1.4555043298445262E-7</v>
      </c>
      <c r="Q1761" s="52">
        <f t="shared" si="1138"/>
        <v>0.96849618866130749</v>
      </c>
      <c r="R1761" s="52">
        <f t="shared" si="1139"/>
        <v>0.60483961132450204</v>
      </c>
      <c r="S1761" s="52">
        <f t="shared" si="1140"/>
        <v>1.1438078092198007</v>
      </c>
      <c r="T1761" s="52">
        <f t="shared" si="1141"/>
        <v>1.009065759745976</v>
      </c>
      <c r="U1761" s="52">
        <f t="shared" si="1142"/>
        <v>1.8076865725890656</v>
      </c>
      <c r="V1761" s="52">
        <f t="shared" si="1148"/>
        <v>5.0546225567071803E-3</v>
      </c>
      <c r="W1761" s="52">
        <f t="shared" si="1143"/>
        <v>4.2582015317955055E-5</v>
      </c>
      <c r="X1761" s="52">
        <f t="shared" si="1144"/>
        <v>1.6740578955036711E-7</v>
      </c>
      <c r="Y1761" s="52">
        <f t="shared" si="1106"/>
        <v>4182514.1557745505</v>
      </c>
      <c r="Z1761" s="38" t="str">
        <f t="shared" si="1145"/>
        <v>S</v>
      </c>
      <c r="AA1761" s="38" t="str">
        <f t="shared" si="1146"/>
        <v>S</v>
      </c>
      <c r="AB1761" s="38" t="str">
        <f t="shared" si="1147"/>
        <v>U</v>
      </c>
      <c r="AC1761" s="50">
        <f t="shared" si="1129"/>
        <v>553088.87106774142</v>
      </c>
      <c r="AD1761" s="50">
        <f t="shared" si="1107"/>
        <v>4182685.3318343754</v>
      </c>
      <c r="AE1761" s="51">
        <f t="shared" si="1108"/>
        <v>10</v>
      </c>
      <c r="AF1761" s="51" t="str">
        <f t="shared" si="1109"/>
        <v>S</v>
      </c>
      <c r="AG1761" s="40">
        <f t="shared" si="1110"/>
        <v>-122</v>
      </c>
      <c r="AH1761" s="41">
        <f t="shared" si="1111"/>
        <v>-23</v>
      </c>
      <c r="AI1761" s="42">
        <f t="shared" si="1112"/>
        <v>-49.354999999999997</v>
      </c>
      <c r="AJ1761" s="40">
        <f t="shared" si="1113"/>
        <v>37</v>
      </c>
      <c r="AK1761" s="41">
        <f t="shared" si="1114"/>
        <v>47</v>
      </c>
      <c r="AL1761" s="42">
        <f t="shared" si="1115"/>
        <v>23.957000000000001</v>
      </c>
      <c r="AM1761" s="43" t="str">
        <f t="shared" si="1116"/>
        <v>-37º -47' -23,957" S</v>
      </c>
      <c r="AN1761" s="43" t="str">
        <f t="shared" si="1117"/>
        <v>122º 23' 49,355" W</v>
      </c>
      <c r="AO1761" s="43" t="str">
        <f t="shared" si="1118"/>
        <v>10 S 553089 4182685</v>
      </c>
    </row>
    <row r="1762" spans="5:41" x14ac:dyDescent="0.25">
      <c r="E1762" s="53">
        <v>37.616168000000002</v>
      </c>
      <c r="F1762" s="53">
        <v>-122.392723</v>
      </c>
      <c r="G1762" s="52">
        <f t="shared" si="1130"/>
        <v>-2.1361559968313917</v>
      </c>
      <c r="H1762" s="52">
        <f t="shared" si="1131"/>
        <v>0.65652598358333036</v>
      </c>
      <c r="I1762" s="52">
        <f t="shared" si="1132"/>
        <v>10</v>
      </c>
      <c r="J1762" s="52">
        <f t="shared" si="1133"/>
        <v>-123</v>
      </c>
      <c r="K1762" s="52">
        <f t="shared" si="1134"/>
        <v>1.0598983121633765E-2</v>
      </c>
      <c r="L1762" s="52">
        <f t="shared" si="1135"/>
        <v>8.3954821654985846E-3</v>
      </c>
      <c r="M1762" s="52">
        <f t="shared" si="1136"/>
        <v>8.3956794232337602E-3</v>
      </c>
      <c r="N1762" s="52">
        <f t="shared" si="1137"/>
        <v>2.7157605982042199E-5</v>
      </c>
      <c r="O1762" s="52">
        <f t="shared" si="1104"/>
        <v>6383550.9740243834</v>
      </c>
      <c r="P1762" s="52">
        <f t="shared" si="1105"/>
        <v>1.4903501481477413E-7</v>
      </c>
      <c r="Q1762" s="52">
        <f t="shared" si="1138"/>
        <v>0.96696740046116647</v>
      </c>
      <c r="R1762" s="52">
        <f t="shared" si="1139"/>
        <v>0.60672372998338775</v>
      </c>
      <c r="S1762" s="52">
        <f t="shared" si="1140"/>
        <v>1.1400096838139135</v>
      </c>
      <c r="T1762" s="52">
        <f t="shared" si="1141"/>
        <v>1.0066881953562821</v>
      </c>
      <c r="U1762" s="52">
        <f t="shared" si="1142"/>
        <v>1.8047099342822293</v>
      </c>
      <c r="V1762" s="52">
        <f t="shared" si="1148"/>
        <v>5.0546225567071803E-3</v>
      </c>
      <c r="W1762" s="52">
        <f t="shared" si="1143"/>
        <v>4.2582015317955055E-5</v>
      </c>
      <c r="X1762" s="52">
        <f t="shared" si="1144"/>
        <v>1.6740578955036711E-7</v>
      </c>
      <c r="Y1762" s="52">
        <f t="shared" si="1106"/>
        <v>4163229.4404817265</v>
      </c>
      <c r="Z1762" s="38" t="str">
        <f t="shared" si="1145"/>
        <v>S</v>
      </c>
      <c r="AA1762" s="38" t="str">
        <f t="shared" si="1146"/>
        <v>S</v>
      </c>
      <c r="AB1762" s="38" t="str">
        <f t="shared" si="1147"/>
        <v>U</v>
      </c>
      <c r="AC1762" s="50">
        <f t="shared" si="1129"/>
        <v>553594.2502222535</v>
      </c>
      <c r="AD1762" s="50">
        <f t="shared" si="1107"/>
        <v>4163402.8024696824</v>
      </c>
      <c r="AE1762" s="51">
        <f t="shared" si="1108"/>
        <v>10</v>
      </c>
      <c r="AF1762" s="51" t="str">
        <f t="shared" si="1109"/>
        <v>S</v>
      </c>
      <c r="AG1762" s="40">
        <f t="shared" si="1110"/>
        <v>-122</v>
      </c>
      <c r="AH1762" s="41">
        <f t="shared" si="1111"/>
        <v>-23</v>
      </c>
      <c r="AI1762" s="42">
        <f t="shared" si="1112"/>
        <v>-33.802999999999997</v>
      </c>
      <c r="AJ1762" s="40">
        <f t="shared" si="1113"/>
        <v>37</v>
      </c>
      <c r="AK1762" s="41">
        <f t="shared" si="1114"/>
        <v>36</v>
      </c>
      <c r="AL1762" s="42">
        <f t="shared" si="1115"/>
        <v>58.204999999999998</v>
      </c>
      <c r="AM1762" s="43" t="str">
        <f t="shared" si="1116"/>
        <v>-37º -36' -58,205" S</v>
      </c>
      <c r="AN1762" s="43" t="str">
        <f t="shared" si="1117"/>
        <v>122º 23' 33,803" W</v>
      </c>
      <c r="AO1762" s="43" t="str">
        <f t="shared" si="1118"/>
        <v>10 S 553594 4163403</v>
      </c>
    </row>
    <row r="1763" spans="5:41" x14ac:dyDescent="0.25">
      <c r="E1763" s="53">
        <v>37.766139000000003</v>
      </c>
      <c r="F1763" s="53">
        <v>-122.40031399999999</v>
      </c>
      <c r="G1763" s="52">
        <f t="shared" si="1130"/>
        <v>-2.1362884847749104</v>
      </c>
      <c r="H1763" s="52">
        <f t="shared" si="1131"/>
        <v>0.65914347131583872</v>
      </c>
      <c r="I1763" s="52">
        <f t="shared" si="1132"/>
        <v>10</v>
      </c>
      <c r="J1763" s="52">
        <f t="shared" si="1133"/>
        <v>-123</v>
      </c>
      <c r="K1763" s="52">
        <f t="shared" si="1134"/>
        <v>1.0466495178115043E-2</v>
      </c>
      <c r="L1763" s="52">
        <f t="shared" si="1135"/>
        <v>8.2737922864948247E-3</v>
      </c>
      <c r="M1763" s="52">
        <f t="shared" si="1136"/>
        <v>8.2739810901618204E-3</v>
      </c>
      <c r="N1763" s="52">
        <f t="shared" si="1137"/>
        <v>2.6519067996777501E-5</v>
      </c>
      <c r="O1763" s="52">
        <f t="shared" si="1104"/>
        <v>6383605.2274008496</v>
      </c>
      <c r="P1763" s="52">
        <f t="shared" si="1105"/>
        <v>1.4416141977389226E-7</v>
      </c>
      <c r="Q1763" s="52">
        <f t="shared" si="1138"/>
        <v>0.96828854016147703</v>
      </c>
      <c r="R1763" s="52">
        <f t="shared" si="1139"/>
        <v>0.60510023653048228</v>
      </c>
      <c r="S1763" s="52">
        <f t="shared" si="1140"/>
        <v>1.1432877413965772</v>
      </c>
      <c r="T1763" s="52">
        <f t="shared" si="1141"/>
        <v>1.0087408651800536</v>
      </c>
      <c r="U1763" s="52">
        <f t="shared" si="1142"/>
        <v>1.8072806390630349</v>
      </c>
      <c r="V1763" s="52">
        <f t="shared" si="1148"/>
        <v>5.0546225567071803E-3</v>
      </c>
      <c r="W1763" s="52">
        <f t="shared" si="1143"/>
        <v>4.2582015317955055E-5</v>
      </c>
      <c r="X1763" s="52">
        <f t="shared" si="1144"/>
        <v>1.6740578955036711E-7</v>
      </c>
      <c r="Y1763" s="52">
        <f t="shared" si="1106"/>
        <v>4179868.159686327</v>
      </c>
      <c r="Z1763" s="38" t="str">
        <f t="shared" si="1145"/>
        <v>S</v>
      </c>
      <c r="AA1763" s="38" t="str">
        <f t="shared" si="1146"/>
        <v>S</v>
      </c>
      <c r="AB1763" s="38" t="str">
        <f t="shared" si="1147"/>
        <v>U</v>
      </c>
      <c r="AC1763" s="50">
        <f t="shared" si="1129"/>
        <v>552817.83147667046</v>
      </c>
      <c r="AD1763" s="50">
        <f t="shared" si="1107"/>
        <v>4180037.4469718216</v>
      </c>
      <c r="AE1763" s="51">
        <f t="shared" si="1108"/>
        <v>10</v>
      </c>
      <c r="AF1763" s="51" t="str">
        <f t="shared" si="1109"/>
        <v>S</v>
      </c>
      <c r="AG1763" s="40">
        <f t="shared" si="1110"/>
        <v>-122</v>
      </c>
      <c r="AH1763" s="41">
        <f t="shared" si="1111"/>
        <v>-24</v>
      </c>
      <c r="AI1763" s="42">
        <f t="shared" si="1112"/>
        <v>-1.1299999999999999</v>
      </c>
      <c r="AJ1763" s="40">
        <f t="shared" si="1113"/>
        <v>37</v>
      </c>
      <c r="AK1763" s="41">
        <f t="shared" si="1114"/>
        <v>45</v>
      </c>
      <c r="AL1763" s="42">
        <f t="shared" si="1115"/>
        <v>58.1</v>
      </c>
      <c r="AM1763" s="43" t="str">
        <f t="shared" si="1116"/>
        <v>-37º -45' -58,1" S</v>
      </c>
      <c r="AN1763" s="43" t="str">
        <f t="shared" si="1117"/>
        <v>122º 24' 1,13" W</v>
      </c>
      <c r="AO1763" s="43" t="str">
        <f t="shared" si="1118"/>
        <v>10 S 552818 4180037</v>
      </c>
    </row>
    <row r="1764" spans="5:41" x14ac:dyDescent="0.25">
      <c r="E1764" s="53">
        <v>37.79054</v>
      </c>
      <c r="F1764" s="53">
        <v>-122.398596</v>
      </c>
      <c r="G1764" s="52">
        <f t="shared" si="1130"/>
        <v>-2.1362585000183612</v>
      </c>
      <c r="H1764" s="52">
        <f t="shared" si="1131"/>
        <v>0.65956934910661791</v>
      </c>
      <c r="I1764" s="52">
        <f t="shared" si="1132"/>
        <v>10</v>
      </c>
      <c r="J1764" s="52">
        <f t="shared" si="1133"/>
        <v>-123</v>
      </c>
      <c r="K1764" s="52">
        <f t="shared" si="1134"/>
        <v>1.0496479934664293E-2</v>
      </c>
      <c r="L1764" s="52">
        <f t="shared" si="1135"/>
        <v>8.2947560049379809E-3</v>
      </c>
      <c r="M1764" s="52">
        <f t="shared" si="1136"/>
        <v>8.2949462474276609E-3</v>
      </c>
      <c r="N1764" s="52">
        <f t="shared" si="1137"/>
        <v>2.6677086046311693E-5</v>
      </c>
      <c r="O1764" s="52">
        <f t="shared" si="1104"/>
        <v>6383614.0617915224</v>
      </c>
      <c r="P1764" s="52">
        <f t="shared" si="1105"/>
        <v>1.4479729378936435E-7</v>
      </c>
      <c r="Q1764" s="52">
        <f t="shared" si="1138"/>
        <v>0.96850098686859998</v>
      </c>
      <c r="R1764" s="52">
        <f t="shared" si="1139"/>
        <v>0.60483357105568181</v>
      </c>
      <c r="S1764" s="52">
        <f t="shared" si="1140"/>
        <v>1.1438198425409178</v>
      </c>
      <c r="T1764" s="52">
        <f t="shared" si="1141"/>
        <v>1.0090732746696089</v>
      </c>
      <c r="U1764" s="52">
        <f t="shared" si="1142"/>
        <v>1.8076959588718149</v>
      </c>
      <c r="V1764" s="52">
        <f t="shared" si="1148"/>
        <v>5.0546225567071803E-3</v>
      </c>
      <c r="W1764" s="52">
        <f t="shared" si="1143"/>
        <v>4.2582015317955055E-5</v>
      </c>
      <c r="X1764" s="52">
        <f t="shared" si="1144"/>
        <v>1.6740578955036711E-7</v>
      </c>
      <c r="Y1764" s="52">
        <f t="shared" si="1106"/>
        <v>4182575.3991337195</v>
      </c>
      <c r="Z1764" s="38" t="str">
        <f t="shared" si="1145"/>
        <v>S</v>
      </c>
      <c r="AA1764" s="38" t="str">
        <f t="shared" si="1146"/>
        <v>S</v>
      </c>
      <c r="AB1764" s="38" t="str">
        <f t="shared" si="1147"/>
        <v>U</v>
      </c>
      <c r="AC1764" s="50">
        <f t="shared" si="1129"/>
        <v>552951.73806264007</v>
      </c>
      <c r="AD1764" s="50">
        <f t="shared" si="1107"/>
        <v>4182745.6953799906</v>
      </c>
      <c r="AE1764" s="51">
        <f t="shared" si="1108"/>
        <v>10</v>
      </c>
      <c r="AF1764" s="51" t="str">
        <f t="shared" si="1109"/>
        <v>S</v>
      </c>
      <c r="AG1764" s="40">
        <f t="shared" si="1110"/>
        <v>-122</v>
      </c>
      <c r="AH1764" s="41">
        <f t="shared" si="1111"/>
        <v>-23</v>
      </c>
      <c r="AI1764" s="42">
        <f t="shared" si="1112"/>
        <v>-54.945999999999998</v>
      </c>
      <c r="AJ1764" s="40">
        <f t="shared" si="1113"/>
        <v>37</v>
      </c>
      <c r="AK1764" s="41">
        <f t="shared" si="1114"/>
        <v>47</v>
      </c>
      <c r="AL1764" s="42">
        <f t="shared" si="1115"/>
        <v>25.943999999999999</v>
      </c>
      <c r="AM1764" s="43" t="str">
        <f t="shared" si="1116"/>
        <v>-37º -47' -25,944" S</v>
      </c>
      <c r="AN1764" s="43" t="str">
        <f t="shared" si="1117"/>
        <v>122º 23' 54,946" W</v>
      </c>
      <c r="AO1764" s="43" t="str">
        <f t="shared" si="1118"/>
        <v>10 S 552952 4182746</v>
      </c>
    </row>
    <row r="1765" spans="5:41" x14ac:dyDescent="0.25">
      <c r="E1765" s="53">
        <v>37.790908999999999</v>
      </c>
      <c r="F1765" s="53">
        <v>-122.39827</v>
      </c>
      <c r="G1765" s="52">
        <f t="shared" si="1130"/>
        <v>-2.1362528102449998</v>
      </c>
      <c r="H1765" s="52">
        <f t="shared" si="1131"/>
        <v>0.6595757893715577</v>
      </c>
      <c r="I1765" s="52">
        <f t="shared" si="1132"/>
        <v>10</v>
      </c>
      <c r="J1765" s="52">
        <f t="shared" si="1133"/>
        <v>-123</v>
      </c>
      <c r="K1765" s="52">
        <f t="shared" si="1134"/>
        <v>1.0502169708025644E-2</v>
      </c>
      <c r="L1765" s="52">
        <f t="shared" si="1135"/>
        <v>8.2992106901405831E-3</v>
      </c>
      <c r="M1765" s="52">
        <f t="shared" si="1136"/>
        <v>8.2994012393115824E-3</v>
      </c>
      <c r="N1765" s="52">
        <f t="shared" si="1137"/>
        <v>2.6706104470197722E-5</v>
      </c>
      <c r="O1765" s="52">
        <f t="shared" si="1104"/>
        <v>6383614.1954032509</v>
      </c>
      <c r="P1765" s="52">
        <f t="shared" si="1105"/>
        <v>1.4495142124084496E-7</v>
      </c>
      <c r="Q1765" s="52">
        <f t="shared" si="1138"/>
        <v>0.96850419416534017</v>
      </c>
      <c r="R1765" s="52">
        <f t="shared" si="1139"/>
        <v>0.60482953306715592</v>
      </c>
      <c r="S1765" s="52">
        <f t="shared" si="1140"/>
        <v>1.1438278864542277</v>
      </c>
      <c r="T1765" s="52">
        <f t="shared" si="1141"/>
        <v>1.0090782981074597</v>
      </c>
      <c r="U1765" s="52">
        <f t="shared" si="1142"/>
        <v>1.8077022331631627</v>
      </c>
      <c r="V1765" s="52">
        <f t="shared" si="1148"/>
        <v>5.0546225567071803E-3</v>
      </c>
      <c r="W1765" s="52">
        <f t="shared" si="1143"/>
        <v>4.2582015317955055E-5</v>
      </c>
      <c r="X1765" s="52">
        <f t="shared" si="1144"/>
        <v>1.6740578955036711E-7</v>
      </c>
      <c r="Y1765" s="52">
        <f t="shared" si="1106"/>
        <v>4182616.3389911535</v>
      </c>
      <c r="Z1765" s="38" t="str">
        <f t="shared" si="1145"/>
        <v>S</v>
      </c>
      <c r="AA1765" s="38" t="str">
        <f t="shared" si="1146"/>
        <v>S</v>
      </c>
      <c r="AB1765" s="38" t="str">
        <f t="shared" si="1147"/>
        <v>U</v>
      </c>
      <c r="AC1765" s="50">
        <f t="shared" si="1129"/>
        <v>552980.17812446738</v>
      </c>
      <c r="AD1765" s="50">
        <f t="shared" si="1107"/>
        <v>4182786.8204834647</v>
      </c>
      <c r="AE1765" s="51">
        <f t="shared" si="1108"/>
        <v>10</v>
      </c>
      <c r="AF1765" s="51" t="str">
        <f t="shared" si="1109"/>
        <v>S</v>
      </c>
      <c r="AG1765" s="40">
        <f t="shared" si="1110"/>
        <v>-122</v>
      </c>
      <c r="AH1765" s="41">
        <f t="shared" si="1111"/>
        <v>-23</v>
      </c>
      <c r="AI1765" s="42">
        <f t="shared" si="1112"/>
        <v>-53.771999999999998</v>
      </c>
      <c r="AJ1765" s="40">
        <f t="shared" si="1113"/>
        <v>37</v>
      </c>
      <c r="AK1765" s="41">
        <f t="shared" si="1114"/>
        <v>47</v>
      </c>
      <c r="AL1765" s="42">
        <f t="shared" si="1115"/>
        <v>27.271999999999998</v>
      </c>
      <c r="AM1765" s="43" t="str">
        <f t="shared" si="1116"/>
        <v>-37º -47' -27,272" S</v>
      </c>
      <c r="AN1765" s="43" t="str">
        <f t="shared" si="1117"/>
        <v>122º 23' 53,772" W</v>
      </c>
      <c r="AO1765" s="43" t="str">
        <f t="shared" si="1118"/>
        <v>10 S 552980 4182787</v>
      </c>
    </row>
    <row r="1766" spans="5:41" x14ac:dyDescent="0.25">
      <c r="E1766" s="53">
        <v>37.790356000000003</v>
      </c>
      <c r="F1766" s="53">
        <v>-122.397302</v>
      </c>
      <c r="G1766" s="52">
        <f t="shared" si="1130"/>
        <v>-2.1362359154578408</v>
      </c>
      <c r="H1766" s="52">
        <f t="shared" si="1131"/>
        <v>0.65956613770079431</v>
      </c>
      <c r="I1766" s="52">
        <f t="shared" si="1132"/>
        <v>10</v>
      </c>
      <c r="J1766" s="52">
        <f t="shared" si="1133"/>
        <v>-123</v>
      </c>
      <c r="K1766" s="52">
        <f t="shared" si="1134"/>
        <v>1.0519064495184693E-2</v>
      </c>
      <c r="L1766" s="52">
        <f t="shared" si="1135"/>
        <v>8.3126233083335166E-3</v>
      </c>
      <c r="M1766" s="52">
        <f t="shared" si="1136"/>
        <v>8.3128147828817247E-3</v>
      </c>
      <c r="N1766" s="52">
        <f t="shared" si="1137"/>
        <v>2.6791966756145591E-5</v>
      </c>
      <c r="O1766" s="52">
        <f t="shared" si="1104"/>
        <v>6383613.9951668717</v>
      </c>
      <c r="P1766" s="52">
        <f t="shared" si="1105"/>
        <v>1.4542251932733712E-7</v>
      </c>
      <c r="Q1766" s="52">
        <f t="shared" si="1138"/>
        <v>0.96849938750612219</v>
      </c>
      <c r="R1766" s="52">
        <f t="shared" si="1139"/>
        <v>0.60483558451849628</v>
      </c>
      <c r="S1766" s="52">
        <f t="shared" si="1140"/>
        <v>1.1438158314538553</v>
      </c>
      <c r="T1766" s="52">
        <f t="shared" si="1141"/>
        <v>1.0090707697200156</v>
      </c>
      <c r="U1766" s="52">
        <f t="shared" si="1142"/>
        <v>1.8076928301576449</v>
      </c>
      <c r="V1766" s="52">
        <f t="shared" si="1148"/>
        <v>5.0546225567071803E-3</v>
      </c>
      <c r="W1766" s="52">
        <f t="shared" si="1143"/>
        <v>4.2582015317955055E-5</v>
      </c>
      <c r="X1766" s="52">
        <f t="shared" si="1144"/>
        <v>1.6740578955036711E-7</v>
      </c>
      <c r="Y1766" s="52">
        <f t="shared" si="1106"/>
        <v>4182554.9846800249</v>
      </c>
      <c r="Z1766" s="38" t="str">
        <f t="shared" si="1145"/>
        <v>S</v>
      </c>
      <c r="AA1766" s="38" t="str">
        <f t="shared" si="1146"/>
        <v>S</v>
      </c>
      <c r="AB1766" s="38" t="str">
        <f t="shared" si="1147"/>
        <v>U</v>
      </c>
      <c r="AC1766" s="50">
        <f t="shared" si="1129"/>
        <v>553065.80335955461</v>
      </c>
      <c r="AD1766" s="50">
        <f t="shared" si="1107"/>
        <v>4182726.0142788389</v>
      </c>
      <c r="AE1766" s="51">
        <f t="shared" si="1108"/>
        <v>10</v>
      </c>
      <c r="AF1766" s="51" t="str">
        <f t="shared" si="1109"/>
        <v>S</v>
      </c>
      <c r="AG1766" s="40">
        <f t="shared" si="1110"/>
        <v>-122</v>
      </c>
      <c r="AH1766" s="41">
        <f t="shared" si="1111"/>
        <v>-23</v>
      </c>
      <c r="AI1766" s="42">
        <f t="shared" si="1112"/>
        <v>-50.286999999999999</v>
      </c>
      <c r="AJ1766" s="40">
        <f t="shared" si="1113"/>
        <v>37</v>
      </c>
      <c r="AK1766" s="41">
        <f t="shared" si="1114"/>
        <v>47</v>
      </c>
      <c r="AL1766" s="42">
        <f t="shared" si="1115"/>
        <v>25.282</v>
      </c>
      <c r="AM1766" s="43" t="str">
        <f t="shared" si="1116"/>
        <v>-37º -47' -25,282" S</v>
      </c>
      <c r="AN1766" s="43" t="str">
        <f t="shared" si="1117"/>
        <v>122º 23' 50,287" W</v>
      </c>
      <c r="AO1766" s="43" t="str">
        <f t="shared" si="1118"/>
        <v>10 S 553066 4182726</v>
      </c>
    </row>
    <row r="1767" spans="5:41" x14ac:dyDescent="0.25">
      <c r="E1767" s="53">
        <v>37.790931999999998</v>
      </c>
      <c r="F1767" s="53">
        <v>-122.398601</v>
      </c>
      <c r="G1767" s="52">
        <f t="shared" si="1130"/>
        <v>-2.1362585872848237</v>
      </c>
      <c r="H1767" s="52">
        <f t="shared" si="1131"/>
        <v>0.65957619079728569</v>
      </c>
      <c r="I1767" s="52">
        <f t="shared" si="1132"/>
        <v>10</v>
      </c>
      <c r="J1767" s="52">
        <f t="shared" si="1133"/>
        <v>-123</v>
      </c>
      <c r="K1767" s="52">
        <f t="shared" si="1134"/>
        <v>1.0496392668201793E-2</v>
      </c>
      <c r="L1767" s="52">
        <f t="shared" si="1135"/>
        <v>8.2946430411192009E-3</v>
      </c>
      <c r="M1767" s="52">
        <f t="shared" si="1136"/>
        <v>8.2948332758362303E-3</v>
      </c>
      <c r="N1767" s="52">
        <f t="shared" si="1137"/>
        <v>2.6676736296082915E-5</v>
      </c>
      <c r="O1767" s="52">
        <f t="shared" si="1104"/>
        <v>6383614.2037313692</v>
      </c>
      <c r="P1767" s="52">
        <f t="shared" si="1105"/>
        <v>1.447918134289818E-7</v>
      </c>
      <c r="Q1767" s="52">
        <f t="shared" si="1138"/>
        <v>0.96850439407282529</v>
      </c>
      <c r="R1767" s="52">
        <f t="shared" si="1139"/>
        <v>0.60482928137150493</v>
      </c>
      <c r="S1767" s="52">
        <f t="shared" si="1140"/>
        <v>1.1438283878336983</v>
      </c>
      <c r="T1767" s="52">
        <f t="shared" si="1141"/>
        <v>1.00907861121815</v>
      </c>
      <c r="U1767" s="52">
        <f t="shared" si="1142"/>
        <v>1.8077026242374297</v>
      </c>
      <c r="V1767" s="52">
        <f t="shared" si="1148"/>
        <v>5.0546225567071803E-3</v>
      </c>
      <c r="W1767" s="52">
        <f t="shared" si="1143"/>
        <v>4.2582015317955055E-5</v>
      </c>
      <c r="X1767" s="52">
        <f t="shared" si="1144"/>
        <v>1.6740578955036711E-7</v>
      </c>
      <c r="Y1767" s="52">
        <f t="shared" si="1106"/>
        <v>4182618.8907980714</v>
      </c>
      <c r="Z1767" s="38" t="str">
        <f t="shared" si="1145"/>
        <v>S</v>
      </c>
      <c r="AA1767" s="38" t="str">
        <f t="shared" si="1146"/>
        <v>S</v>
      </c>
      <c r="AB1767" s="38" t="str">
        <f t="shared" si="1147"/>
        <v>U</v>
      </c>
      <c r="AC1767" s="50">
        <f t="shared" si="1129"/>
        <v>552951.01807283633</v>
      </c>
      <c r="AD1767" s="50">
        <f t="shared" si="1107"/>
        <v>4182789.1848154576</v>
      </c>
      <c r="AE1767" s="51">
        <f t="shared" si="1108"/>
        <v>10</v>
      </c>
      <c r="AF1767" s="51" t="str">
        <f t="shared" si="1109"/>
        <v>S</v>
      </c>
      <c r="AG1767" s="40">
        <f t="shared" si="1110"/>
        <v>-122</v>
      </c>
      <c r="AH1767" s="41">
        <f t="shared" si="1111"/>
        <v>-23</v>
      </c>
      <c r="AI1767" s="42">
        <f t="shared" si="1112"/>
        <v>-54.963999999999999</v>
      </c>
      <c r="AJ1767" s="40">
        <f t="shared" si="1113"/>
        <v>37</v>
      </c>
      <c r="AK1767" s="41">
        <f t="shared" si="1114"/>
        <v>47</v>
      </c>
      <c r="AL1767" s="42">
        <f t="shared" si="1115"/>
        <v>27.355</v>
      </c>
      <c r="AM1767" s="43" t="str">
        <f t="shared" si="1116"/>
        <v>-37º -47' -27,355" S</v>
      </c>
      <c r="AN1767" s="43" t="str">
        <f t="shared" si="1117"/>
        <v>122º 23' 54,964" W</v>
      </c>
      <c r="AO1767" s="43" t="str">
        <f t="shared" si="1118"/>
        <v>10 S 552951 4182789</v>
      </c>
    </row>
    <row r="1768" spans="5:41" x14ac:dyDescent="0.25">
      <c r="E1768" s="53">
        <v>37.795946999999998</v>
      </c>
      <c r="F1768" s="53">
        <v>-122.406575</v>
      </c>
      <c r="G1768" s="52">
        <f t="shared" si="1130"/>
        <v>-2.1363977598393782</v>
      </c>
      <c r="H1768" s="52">
        <f t="shared" si="1131"/>
        <v>0.65966371905927323</v>
      </c>
      <c r="I1768" s="52">
        <f t="shared" si="1132"/>
        <v>10</v>
      </c>
      <c r="J1768" s="52">
        <f t="shared" si="1133"/>
        <v>-123</v>
      </c>
      <c r="K1768" s="52">
        <f t="shared" si="1134"/>
        <v>1.0357220113647259E-2</v>
      </c>
      <c r="L1768" s="52">
        <f t="shared" si="1135"/>
        <v>8.184112090743512E-3</v>
      </c>
      <c r="M1768" s="52">
        <f t="shared" si="1136"/>
        <v>8.1842948211859872E-3</v>
      </c>
      <c r="N1768" s="52">
        <f t="shared" si="1137"/>
        <v>2.5975159178792673E-5</v>
      </c>
      <c r="O1768" s="52">
        <f t="shared" si="1104"/>
        <v>6383616.0196648501</v>
      </c>
      <c r="P1768" s="52">
        <f t="shared" si="1105"/>
        <v>1.4093934797448007E-7</v>
      </c>
      <c r="Q1768" s="52">
        <f t="shared" si="1138"/>
        <v>0.96854796768811879</v>
      </c>
      <c r="R1768" s="52">
        <f t="shared" si="1139"/>
        <v>0.6047743858998218</v>
      </c>
      <c r="S1768" s="52">
        <f t="shared" si="1140"/>
        <v>1.1439377029033326</v>
      </c>
      <c r="T1768" s="52">
        <f t="shared" si="1141"/>
        <v>1.0091468736524549</v>
      </c>
      <c r="U1768" s="52">
        <f t="shared" si="1142"/>
        <v>1.8077878779899079</v>
      </c>
      <c r="V1768" s="52">
        <f t="shared" si="1148"/>
        <v>5.0546225567071803E-3</v>
      </c>
      <c r="W1768" s="52">
        <f t="shared" si="1143"/>
        <v>4.2582015317955055E-5</v>
      </c>
      <c r="X1768" s="52">
        <f t="shared" si="1144"/>
        <v>1.6740578955036711E-7</v>
      </c>
      <c r="Y1768" s="52">
        <f t="shared" si="1106"/>
        <v>4183175.2958926321</v>
      </c>
      <c r="Z1768" s="38" t="str">
        <f t="shared" si="1145"/>
        <v>S</v>
      </c>
      <c r="AA1768" s="38" t="str">
        <f t="shared" si="1146"/>
        <v>S</v>
      </c>
      <c r="AB1768" s="38" t="str">
        <f t="shared" si="1147"/>
        <v>U</v>
      </c>
      <c r="AC1768" s="50">
        <f t="shared" si="1129"/>
        <v>552245.39798466023</v>
      </c>
      <c r="AD1768" s="50">
        <f t="shared" si="1107"/>
        <v>4183341.1113582491</v>
      </c>
      <c r="AE1768" s="51">
        <f t="shared" si="1108"/>
        <v>10</v>
      </c>
      <c r="AF1768" s="51" t="str">
        <f t="shared" si="1109"/>
        <v>S</v>
      </c>
      <c r="AG1768" s="40">
        <f t="shared" si="1110"/>
        <v>-122</v>
      </c>
      <c r="AH1768" s="41">
        <f t="shared" si="1111"/>
        <v>-24</v>
      </c>
      <c r="AI1768" s="42">
        <f t="shared" si="1112"/>
        <v>-23.67</v>
      </c>
      <c r="AJ1768" s="40">
        <f t="shared" si="1113"/>
        <v>37</v>
      </c>
      <c r="AK1768" s="41">
        <f t="shared" si="1114"/>
        <v>47</v>
      </c>
      <c r="AL1768" s="42">
        <f t="shared" si="1115"/>
        <v>45.408999999999999</v>
      </c>
      <c r="AM1768" s="43" t="str">
        <f t="shared" si="1116"/>
        <v>-37º -47' -45,409" S</v>
      </c>
      <c r="AN1768" s="43" t="str">
        <f t="shared" si="1117"/>
        <v>122º 24' 23,67" W</v>
      </c>
      <c r="AO1768" s="43" t="str">
        <f t="shared" si="1118"/>
        <v>10 S 552245 4183341</v>
      </c>
    </row>
    <row r="1769" spans="5:41" x14ac:dyDescent="0.25">
      <c r="E1769" s="53">
        <v>37.789422999999999</v>
      </c>
      <c r="F1769" s="53">
        <v>-122.407752</v>
      </c>
      <c r="G1769" s="52">
        <f t="shared" si="1130"/>
        <v>-2.1364183023646741</v>
      </c>
      <c r="H1769" s="52">
        <f t="shared" si="1131"/>
        <v>0.6595498537788731</v>
      </c>
      <c r="I1769" s="52">
        <f t="shared" si="1132"/>
        <v>10</v>
      </c>
      <c r="J1769" s="52">
        <f t="shared" si="1133"/>
        <v>-123</v>
      </c>
      <c r="K1769" s="52">
        <f t="shared" si="1134"/>
        <v>1.0336677588351328E-2</v>
      </c>
      <c r="L1769" s="52">
        <f t="shared" si="1135"/>
        <v>8.1686015428230133E-3</v>
      </c>
      <c r="M1769" s="52">
        <f t="shared" si="1136"/>
        <v>8.1687832362722021E-3</v>
      </c>
      <c r="N1769" s="52">
        <f t="shared" si="1137"/>
        <v>2.5870706319985892E-5</v>
      </c>
      <c r="O1769" s="52">
        <f t="shared" si="1104"/>
        <v>6383613.6573381675</v>
      </c>
      <c r="P1769" s="52">
        <f t="shared" si="1105"/>
        <v>1.4043041104010437E-7</v>
      </c>
      <c r="Q1769" s="52">
        <f t="shared" si="1138"/>
        <v>0.96849127708037808</v>
      </c>
      <c r="R1769" s="52">
        <f t="shared" si="1139"/>
        <v>0.60484579347437561</v>
      </c>
      <c r="S1769" s="52">
        <f t="shared" si="1140"/>
        <v>1.1437954923190621</v>
      </c>
      <c r="T1769" s="52">
        <f t="shared" si="1141"/>
        <v>1.0090580676078904</v>
      </c>
      <c r="U1769" s="52">
        <f t="shared" si="1142"/>
        <v>1.8076769648168536</v>
      </c>
      <c r="V1769" s="52">
        <f t="shared" si="1148"/>
        <v>5.0546225567071803E-3</v>
      </c>
      <c r="W1769" s="52">
        <f t="shared" si="1143"/>
        <v>4.2582015317955055E-5</v>
      </c>
      <c r="X1769" s="52">
        <f t="shared" si="1144"/>
        <v>1.6740578955036711E-7</v>
      </c>
      <c r="Y1769" s="52">
        <f t="shared" si="1106"/>
        <v>4182451.4700958505</v>
      </c>
      <c r="Z1769" s="38" t="str">
        <f t="shared" si="1145"/>
        <v>S</v>
      </c>
      <c r="AA1769" s="38" t="str">
        <f t="shared" si="1146"/>
        <v>S</v>
      </c>
      <c r="AB1769" s="38" t="str">
        <f t="shared" si="1147"/>
        <v>U</v>
      </c>
      <c r="AC1769" s="50">
        <f t="shared" si="1129"/>
        <v>552146.35867188033</v>
      </c>
      <c r="AD1769" s="50">
        <f t="shared" si="1107"/>
        <v>4182616.6187132318</v>
      </c>
      <c r="AE1769" s="51">
        <f t="shared" si="1108"/>
        <v>10</v>
      </c>
      <c r="AF1769" s="51" t="str">
        <f t="shared" si="1109"/>
        <v>S</v>
      </c>
      <c r="AG1769" s="40">
        <f t="shared" si="1110"/>
        <v>-122</v>
      </c>
      <c r="AH1769" s="41">
        <f t="shared" si="1111"/>
        <v>-24</v>
      </c>
      <c r="AI1769" s="42">
        <f t="shared" si="1112"/>
        <v>-27.907</v>
      </c>
      <c r="AJ1769" s="40">
        <f t="shared" si="1113"/>
        <v>37</v>
      </c>
      <c r="AK1769" s="41">
        <f t="shared" si="1114"/>
        <v>47</v>
      </c>
      <c r="AL1769" s="42">
        <f t="shared" si="1115"/>
        <v>21.922999999999998</v>
      </c>
      <c r="AM1769" s="43" t="str">
        <f t="shared" si="1116"/>
        <v>-37º -47' -21,923" S</v>
      </c>
      <c r="AN1769" s="43" t="str">
        <f t="shared" si="1117"/>
        <v>122º 24' 27,907" W</v>
      </c>
      <c r="AO1769" s="43" t="str">
        <f t="shared" si="1118"/>
        <v>10 S 552146 4182617</v>
      </c>
    </row>
    <row r="1770" spans="5:41" x14ac:dyDescent="0.25">
      <c r="E1770" s="53">
        <v>37.672007999999998</v>
      </c>
      <c r="F1770" s="53">
        <v>-122.449001</v>
      </c>
      <c r="G1770" s="52">
        <f t="shared" si="1130"/>
        <v>-2.1371382332278288</v>
      </c>
      <c r="H1770" s="52">
        <f t="shared" si="1131"/>
        <v>0.65750057543764395</v>
      </c>
      <c r="I1770" s="52">
        <f t="shared" si="1132"/>
        <v>10</v>
      </c>
      <c r="J1770" s="52">
        <f t="shared" si="1133"/>
        <v>-123</v>
      </c>
      <c r="K1770" s="52">
        <f t="shared" si="1134"/>
        <v>9.6167467251966343E-3</v>
      </c>
      <c r="L1770" s="52">
        <f t="shared" si="1135"/>
        <v>7.611751214445444E-3</v>
      </c>
      <c r="M1770" s="52">
        <f t="shared" si="1136"/>
        <v>7.611898224689528E-3</v>
      </c>
      <c r="N1770" s="52">
        <f t="shared" si="1137"/>
        <v>2.2368646165560335E-5</v>
      </c>
      <c r="O1770" s="52">
        <f t="shared" ref="O1770:O1833" si="1149">($C$19/(1+$C$18*(COS(H1770))^2)^(1/2))*0.9996</f>
        <v>6383571.1658287961</v>
      </c>
      <c r="P1770" s="52">
        <f t="shared" ref="P1770:P1833" si="1150">($C$18/2)*M1770^2*(COS(H1770))^2</f>
        <v>1.2232342141292096E-7</v>
      </c>
      <c r="Q1770" s="52">
        <f t="shared" si="1138"/>
        <v>0.96746241030590585</v>
      </c>
      <c r="R1770" s="52">
        <f t="shared" si="1139"/>
        <v>0.6061223550972733</v>
      </c>
      <c r="S1770" s="52">
        <f t="shared" si="1140"/>
        <v>1.1412317805905969</v>
      </c>
      <c r="T1770" s="52">
        <f t="shared" si="1141"/>
        <v>1.0074544242172661</v>
      </c>
      <c r="U1770" s="52">
        <f t="shared" si="1142"/>
        <v>1.8056707530802127</v>
      </c>
      <c r="V1770" s="52">
        <f t="shared" si="1148"/>
        <v>5.0546225567071803E-3</v>
      </c>
      <c r="W1770" s="52">
        <f t="shared" si="1143"/>
        <v>4.2582015317955055E-5</v>
      </c>
      <c r="X1770" s="52">
        <f t="shared" si="1144"/>
        <v>1.6740578955036711E-7</v>
      </c>
      <c r="Y1770" s="52">
        <f t="shared" ref="Y1770:Y1833" si="1151">0.9996*$C$19*(H1770-(V1770*S1770)+(W1770*T1770)-(X1770*U1770))</f>
        <v>4169424.629194519</v>
      </c>
      <c r="Z1770" s="38" t="str">
        <f t="shared" si="1145"/>
        <v>S</v>
      </c>
      <c r="AA1770" s="38" t="str">
        <f t="shared" si="1146"/>
        <v>S</v>
      </c>
      <c r="AB1770" s="38" t="str">
        <f t="shared" si="1147"/>
        <v>U</v>
      </c>
      <c r="AC1770" s="50">
        <f t="shared" si="1129"/>
        <v>548591.09600562777</v>
      </c>
      <c r="AD1770" s="50">
        <f t="shared" ref="AD1770:AD1833" si="1152">IF($C$22="S",N1770*O1770*(1+P1770)+Y1770+10000000,N1770*O1770*(1+P1770)+Y1770)</f>
        <v>4169567.4210566669</v>
      </c>
      <c r="AE1770" s="51">
        <f t="shared" ref="AE1770:AE1833" si="1153">I1770</f>
        <v>10</v>
      </c>
      <c r="AF1770" s="51" t="str">
        <f t="shared" ref="AF1770:AF1833" si="1154">IF(E1770&lt;-16,Z1770,IF(E1770&lt;48,AA1770,IF(E1770&lt;84,AB1770,"MALO")))</f>
        <v>S</v>
      </c>
      <c r="AG1770" s="40">
        <f t="shared" ref="AG1770:AG1833" si="1155">TRUNC(F1770,0)</f>
        <v>-122</v>
      </c>
      <c r="AH1770" s="41">
        <f t="shared" ref="AH1770:AH1833" si="1156">TRUNC((F1770-AG1770)*60,0)</f>
        <v>-26</v>
      </c>
      <c r="AI1770" s="42">
        <f t="shared" ref="AI1770:AI1833" si="1157">ROUND((((F1770-AG1770)*60)-AH1770)*60,3)</f>
        <v>-56.404000000000003</v>
      </c>
      <c r="AJ1770" s="40">
        <f t="shared" ref="AJ1770:AJ1833" si="1158">TRUNC(E1770,0)</f>
        <v>37</v>
      </c>
      <c r="AK1770" s="41">
        <f t="shared" ref="AK1770:AK1833" si="1159">TRUNC((E1770-AJ1770)*60,0)</f>
        <v>40</v>
      </c>
      <c r="AL1770" s="42">
        <f t="shared" ref="AL1770:AL1833" si="1160">ROUND((((E1770-AJ1770)*60)-AK1770)*60,3)</f>
        <v>19.228999999999999</v>
      </c>
      <c r="AM1770" s="43" t="str">
        <f t="shared" ref="AM1770:AM1833" si="1161">CONCATENATE(-AJ1770,"º ",-AK1770,"' ",-AL1770,""" S")</f>
        <v>-37º -40' -19,229" S</v>
      </c>
      <c r="AN1770" s="43" t="str">
        <f t="shared" ref="AN1770:AN1833" si="1162">CONCATENATE(-AG1770,"º ",-AH1770,"' ",-AI1770,""" W")</f>
        <v>122º 26' 56,404" W</v>
      </c>
      <c r="AO1770" s="43" t="str">
        <f t="shared" ref="AO1770:AO1833" si="1163">CONCATENATE(AE1770," ",AF1770," ",ROUND(AC1770,0)," ",ROUND(AD1770,0))</f>
        <v>10 S 548591 4169567</v>
      </c>
    </row>
    <row r="1771" spans="5:41" x14ac:dyDescent="0.25">
      <c r="E1771" s="53">
        <v>37.783203999999998</v>
      </c>
      <c r="F1771" s="53">
        <v>-122.402323</v>
      </c>
      <c r="G1771" s="52">
        <f t="shared" si="1130"/>
        <v>-2.1363235484395831</v>
      </c>
      <c r="H1771" s="52">
        <f t="shared" si="1131"/>
        <v>0.65944131175269149</v>
      </c>
      <c r="I1771" s="52">
        <f t="shared" si="1132"/>
        <v>10</v>
      </c>
      <c r="J1771" s="52">
        <f t="shared" si="1133"/>
        <v>-123</v>
      </c>
      <c r="K1771" s="52">
        <f t="shared" si="1134"/>
        <v>1.0431431513442391E-2</v>
      </c>
      <c r="L1771" s="52">
        <f t="shared" si="1135"/>
        <v>8.2441722510740046E-3</v>
      </c>
      <c r="M1771" s="52">
        <f t="shared" si="1136"/>
        <v>8.2443590341949938E-3</v>
      </c>
      <c r="N1771" s="52">
        <f t="shared" si="1137"/>
        <v>2.6345722366261093E-5</v>
      </c>
      <c r="O1771" s="52">
        <f t="shared" si="1149"/>
        <v>6383611.4055825705</v>
      </c>
      <c r="P1771" s="52">
        <f t="shared" si="1150"/>
        <v>1.4306497068213865E-7</v>
      </c>
      <c r="Q1771" s="52">
        <f t="shared" si="1138"/>
        <v>0.96843719002477113</v>
      </c>
      <c r="R1771" s="52">
        <f t="shared" si="1139"/>
        <v>0.60491381604153727</v>
      </c>
      <c r="S1771" s="52">
        <f t="shared" si="1140"/>
        <v>1.143659906765077</v>
      </c>
      <c r="T1771" s="52">
        <f t="shared" si="1141"/>
        <v>1.0089733840841921</v>
      </c>
      <c r="U1771" s="52">
        <f t="shared" si="1142"/>
        <v>1.8075711821727278</v>
      </c>
      <c r="V1771" s="52">
        <f t="shared" si="1148"/>
        <v>5.0546225567071803E-3</v>
      </c>
      <c r="W1771" s="52">
        <f t="shared" si="1143"/>
        <v>4.2582015317955055E-5</v>
      </c>
      <c r="X1771" s="52">
        <f t="shared" si="1144"/>
        <v>1.6740578955036711E-7</v>
      </c>
      <c r="Y1771" s="52">
        <f t="shared" si="1151"/>
        <v>4181761.4842359982</v>
      </c>
      <c r="Z1771" s="38" t="str">
        <f t="shared" si="1145"/>
        <v>S</v>
      </c>
      <c r="AA1771" s="38" t="str">
        <f t="shared" si="1146"/>
        <v>S</v>
      </c>
      <c r="AB1771" s="38" t="str">
        <f t="shared" si="1147"/>
        <v>U</v>
      </c>
      <c r="AC1771" s="50">
        <f t="shared" si="1129"/>
        <v>552628.78687218332</v>
      </c>
      <c r="AD1771" s="50">
        <f t="shared" si="1152"/>
        <v>4181929.6651138444</v>
      </c>
      <c r="AE1771" s="51">
        <f t="shared" si="1153"/>
        <v>10</v>
      </c>
      <c r="AF1771" s="51" t="str">
        <f t="shared" si="1154"/>
        <v>S</v>
      </c>
      <c r="AG1771" s="40">
        <f t="shared" si="1155"/>
        <v>-122</v>
      </c>
      <c r="AH1771" s="41">
        <f t="shared" si="1156"/>
        <v>-24</v>
      </c>
      <c r="AI1771" s="42">
        <f t="shared" si="1157"/>
        <v>-8.3629999999999995</v>
      </c>
      <c r="AJ1771" s="40">
        <f t="shared" si="1158"/>
        <v>37</v>
      </c>
      <c r="AK1771" s="41">
        <f t="shared" si="1159"/>
        <v>46</v>
      </c>
      <c r="AL1771" s="42">
        <f t="shared" si="1160"/>
        <v>59.533999999999999</v>
      </c>
      <c r="AM1771" s="43" t="str">
        <f t="shared" si="1161"/>
        <v>-37º -46' -59,534" S</v>
      </c>
      <c r="AN1771" s="43" t="str">
        <f t="shared" si="1162"/>
        <v>122º 24' 8,363" W</v>
      </c>
      <c r="AO1771" s="43" t="str">
        <f t="shared" si="1163"/>
        <v>10 S 552629 4181930</v>
      </c>
    </row>
    <row r="1772" spans="5:41" x14ac:dyDescent="0.25">
      <c r="E1772" s="53">
        <v>37.799149</v>
      </c>
      <c r="F1772" s="53">
        <v>-122.408197</v>
      </c>
      <c r="G1772" s="52">
        <f t="shared" si="1130"/>
        <v>-2.1364260690798456</v>
      </c>
      <c r="H1772" s="52">
        <f t="shared" si="1131"/>
        <v>0.65971960450192213</v>
      </c>
      <c r="I1772" s="52">
        <f t="shared" si="1132"/>
        <v>10</v>
      </c>
      <c r="J1772" s="52">
        <f t="shared" si="1133"/>
        <v>-123</v>
      </c>
      <c r="K1772" s="52">
        <f t="shared" si="1134"/>
        <v>1.0328910873179886E-2</v>
      </c>
      <c r="L1772" s="52">
        <f t="shared" si="1135"/>
        <v>8.1613896056631028E-3</v>
      </c>
      <c r="M1772" s="52">
        <f t="shared" si="1136"/>
        <v>8.1615708182808788E-3</v>
      </c>
      <c r="N1772" s="52">
        <f t="shared" si="1137"/>
        <v>2.5834096278654073E-5</v>
      </c>
      <c r="O1772" s="52">
        <f t="shared" si="1149"/>
        <v>6383617.1791538503</v>
      </c>
      <c r="P1772" s="52">
        <f t="shared" si="1150"/>
        <v>1.401456378263714E-7</v>
      </c>
      <c r="Q1772" s="52">
        <f t="shared" si="1138"/>
        <v>0.9685757732428798</v>
      </c>
      <c r="R1772" s="52">
        <f t="shared" si="1139"/>
        <v>0.60473932050004442</v>
      </c>
      <c r="S1772" s="52">
        <f t="shared" si="1140"/>
        <v>1.144007491123362</v>
      </c>
      <c r="T1772" s="52">
        <f t="shared" si="1141"/>
        <v>1.0091904484675327</v>
      </c>
      <c r="U1772" s="52">
        <f t="shared" si="1142"/>
        <v>1.8078422930332907</v>
      </c>
      <c r="V1772" s="52">
        <f t="shared" si="1148"/>
        <v>5.0546225567071803E-3</v>
      </c>
      <c r="W1772" s="52">
        <f t="shared" si="1143"/>
        <v>4.2582015317955055E-5</v>
      </c>
      <c r="X1772" s="52">
        <f t="shared" si="1144"/>
        <v>1.6740578955036711E-7</v>
      </c>
      <c r="Y1772" s="52">
        <f t="shared" si="1151"/>
        <v>4183530.5521954061</v>
      </c>
      <c r="Z1772" s="38" t="str">
        <f t="shared" si="1145"/>
        <v>S</v>
      </c>
      <c r="AA1772" s="38" t="str">
        <f t="shared" si="1146"/>
        <v>S</v>
      </c>
      <c r="AB1772" s="38" t="str">
        <f t="shared" si="1147"/>
        <v>U</v>
      </c>
      <c r="AC1772" s="50">
        <f t="shared" si="1129"/>
        <v>552100.34611833724</v>
      </c>
      <c r="AD1772" s="50">
        <f t="shared" si="1152"/>
        <v>4183695.4671993307</v>
      </c>
      <c r="AE1772" s="51">
        <f t="shared" si="1153"/>
        <v>10</v>
      </c>
      <c r="AF1772" s="51" t="str">
        <f t="shared" si="1154"/>
        <v>S</v>
      </c>
      <c r="AG1772" s="40">
        <f t="shared" si="1155"/>
        <v>-122</v>
      </c>
      <c r="AH1772" s="41">
        <f t="shared" si="1156"/>
        <v>-24</v>
      </c>
      <c r="AI1772" s="42">
        <f t="shared" si="1157"/>
        <v>-29.509</v>
      </c>
      <c r="AJ1772" s="40">
        <f t="shared" si="1158"/>
        <v>37</v>
      </c>
      <c r="AK1772" s="41">
        <f t="shared" si="1159"/>
        <v>47</v>
      </c>
      <c r="AL1772" s="42">
        <f t="shared" si="1160"/>
        <v>56.936</v>
      </c>
      <c r="AM1772" s="43" t="str">
        <f t="shared" si="1161"/>
        <v>-37º -47' -56,936" S</v>
      </c>
      <c r="AN1772" s="43" t="str">
        <f t="shared" si="1162"/>
        <v>122º 24' 29,509" W</v>
      </c>
      <c r="AO1772" s="43" t="str">
        <f t="shared" si="1163"/>
        <v>10 S 552100 4183695</v>
      </c>
    </row>
    <row r="1773" spans="5:41" x14ac:dyDescent="0.25">
      <c r="E1773" s="53">
        <v>37.759439999999998</v>
      </c>
      <c r="F1773" s="53">
        <v>-122.508673</v>
      </c>
      <c r="G1773" s="52">
        <f t="shared" si="1130"/>
        <v>-2.1381797060990788</v>
      </c>
      <c r="H1773" s="52">
        <f t="shared" si="1131"/>
        <v>0.65902655170924762</v>
      </c>
      <c r="I1773" s="52">
        <f t="shared" si="1132"/>
        <v>10</v>
      </c>
      <c r="J1773" s="52">
        <f t="shared" si="1133"/>
        <v>-123</v>
      </c>
      <c r="K1773" s="52">
        <f t="shared" si="1134"/>
        <v>8.57527385394663E-3</v>
      </c>
      <c r="L1773" s="52">
        <f t="shared" si="1135"/>
        <v>6.7794314738489634E-3</v>
      </c>
      <c r="M1773" s="52">
        <f t="shared" si="1136"/>
        <v>6.7795353391652069E-3</v>
      </c>
      <c r="N1773" s="52">
        <f t="shared" si="1137"/>
        <v>1.7800077808827197E-5</v>
      </c>
      <c r="O1773" s="52">
        <f t="shared" si="1149"/>
        <v>6383602.8023713157</v>
      </c>
      <c r="P1773" s="52">
        <f t="shared" si="1150"/>
        <v>9.6805164925349255E-8</v>
      </c>
      <c r="Q1773" s="52">
        <f t="shared" si="1138"/>
        <v>0.96823009257373727</v>
      </c>
      <c r="R1773" s="52">
        <f t="shared" si="1139"/>
        <v>0.60517332349852038</v>
      </c>
      <c r="S1773" s="52">
        <f t="shared" si="1140"/>
        <v>1.1431415979961161</v>
      </c>
      <c r="T1773" s="52">
        <f t="shared" si="1141"/>
        <v>1.0086495293717173</v>
      </c>
      <c r="U1773" s="52">
        <f t="shared" si="1142"/>
        <v>1.8071664740732929</v>
      </c>
      <c r="V1773" s="52">
        <f t="shared" si="1148"/>
        <v>5.0546225567071803E-3</v>
      </c>
      <c r="W1773" s="52">
        <f t="shared" si="1143"/>
        <v>4.2582015317955055E-5</v>
      </c>
      <c r="X1773" s="52">
        <f t="shared" si="1144"/>
        <v>1.6740578955036711E-7</v>
      </c>
      <c r="Y1773" s="52">
        <f t="shared" si="1151"/>
        <v>4179124.9217420849</v>
      </c>
      <c r="Z1773" s="38" t="str">
        <f t="shared" si="1145"/>
        <v>S</v>
      </c>
      <c r="AA1773" s="38" t="str">
        <f t="shared" si="1146"/>
        <v>S</v>
      </c>
      <c r="AB1773" s="38" t="str">
        <f t="shared" si="1147"/>
        <v>U</v>
      </c>
      <c r="AC1773" s="50">
        <f t="shared" ref="AC1773:AC1836" si="1164">M1773*O1773*(1+P1773/3)+500000</f>
        <v>543277.86218637717</v>
      </c>
      <c r="AD1773" s="50">
        <f t="shared" si="1152"/>
        <v>4179238.5503796674</v>
      </c>
      <c r="AE1773" s="51">
        <f t="shared" si="1153"/>
        <v>10</v>
      </c>
      <c r="AF1773" s="51" t="str">
        <f t="shared" si="1154"/>
        <v>S</v>
      </c>
      <c r="AG1773" s="40">
        <f t="shared" si="1155"/>
        <v>-122</v>
      </c>
      <c r="AH1773" s="41">
        <f t="shared" si="1156"/>
        <v>-30</v>
      </c>
      <c r="AI1773" s="42">
        <f t="shared" si="1157"/>
        <v>-31.222999999999999</v>
      </c>
      <c r="AJ1773" s="40">
        <f t="shared" si="1158"/>
        <v>37</v>
      </c>
      <c r="AK1773" s="41">
        <f t="shared" si="1159"/>
        <v>45</v>
      </c>
      <c r="AL1773" s="42">
        <f t="shared" si="1160"/>
        <v>33.984000000000002</v>
      </c>
      <c r="AM1773" s="43" t="str">
        <f t="shared" si="1161"/>
        <v>-37º -45' -33,984" S</v>
      </c>
      <c r="AN1773" s="43" t="str">
        <f t="shared" si="1162"/>
        <v>122º 30' 31,223" W</v>
      </c>
      <c r="AO1773" s="43" t="str">
        <f t="shared" si="1163"/>
        <v>10 S 543278 4179239</v>
      </c>
    </row>
    <row r="1774" spans="5:41" x14ac:dyDescent="0.25">
      <c r="E1774" s="53">
        <v>37.602303999999997</v>
      </c>
      <c r="F1774" s="53">
        <v>-122.384457</v>
      </c>
      <c r="G1774" s="52">
        <f t="shared" si="1130"/>
        <v>-2.1360117279154216</v>
      </c>
      <c r="H1774" s="52">
        <f t="shared" si="1131"/>
        <v>0.65628401113583379</v>
      </c>
      <c r="I1774" s="52">
        <f t="shared" si="1132"/>
        <v>10</v>
      </c>
      <c r="J1774" s="52">
        <f t="shared" si="1133"/>
        <v>-123</v>
      </c>
      <c r="K1774" s="52">
        <f t="shared" si="1134"/>
        <v>1.0743252037603845E-2</v>
      </c>
      <c r="L1774" s="52">
        <f t="shared" si="1135"/>
        <v>8.5113400001391015E-3</v>
      </c>
      <c r="M1774" s="52">
        <f t="shared" si="1136"/>
        <v>8.5115455378149199E-3</v>
      </c>
      <c r="N1774" s="52">
        <f t="shared" si="1137"/>
        <v>2.7898410914661831E-5</v>
      </c>
      <c r="O1774" s="52">
        <f t="shared" si="1149"/>
        <v>6383545.962421</v>
      </c>
      <c r="P1774" s="52">
        <f t="shared" si="1150"/>
        <v>1.5323408686195336E-7</v>
      </c>
      <c r="Q1774" s="52">
        <f t="shared" si="1138"/>
        <v>0.96684392964448373</v>
      </c>
      <c r="R1774" s="52">
        <f t="shared" si="1139"/>
        <v>0.60687246540530615</v>
      </c>
      <c r="S1774" s="52">
        <f t="shared" si="1140"/>
        <v>1.1397059759580757</v>
      </c>
      <c r="T1774" s="52">
        <f t="shared" si="1141"/>
        <v>1.0064975983198834</v>
      </c>
      <c r="U1774" s="52">
        <f t="shared" si="1142"/>
        <v>1.8044707094481895</v>
      </c>
      <c r="V1774" s="52">
        <f t="shared" si="1148"/>
        <v>5.0546225567071803E-3</v>
      </c>
      <c r="W1774" s="52">
        <f t="shared" si="1143"/>
        <v>4.2582015317955055E-5</v>
      </c>
      <c r="X1774" s="52">
        <f t="shared" si="1144"/>
        <v>1.6740578955036711E-7</v>
      </c>
      <c r="Y1774" s="52">
        <f t="shared" si="1151"/>
        <v>4161691.3031664612</v>
      </c>
      <c r="Z1774" s="38" t="str">
        <f t="shared" si="1145"/>
        <v>S</v>
      </c>
      <c r="AA1774" s="38" t="str">
        <f t="shared" si="1146"/>
        <v>S</v>
      </c>
      <c r="AB1774" s="38" t="str">
        <f t="shared" si="1147"/>
        <v>U</v>
      </c>
      <c r="AC1774" s="50">
        <f t="shared" si="1164"/>
        <v>554333.84492714645</v>
      </c>
      <c r="AD1774" s="50">
        <f t="shared" si="1152"/>
        <v>4161869.3939821031</v>
      </c>
      <c r="AE1774" s="51">
        <f t="shared" si="1153"/>
        <v>10</v>
      </c>
      <c r="AF1774" s="51" t="str">
        <f t="shared" si="1154"/>
        <v>S</v>
      </c>
      <c r="AG1774" s="40">
        <f t="shared" si="1155"/>
        <v>-122</v>
      </c>
      <c r="AH1774" s="41">
        <f t="shared" si="1156"/>
        <v>-23</v>
      </c>
      <c r="AI1774" s="42">
        <f t="shared" si="1157"/>
        <v>-4.0449999999999999</v>
      </c>
      <c r="AJ1774" s="40">
        <f t="shared" si="1158"/>
        <v>37</v>
      </c>
      <c r="AK1774" s="41">
        <f t="shared" si="1159"/>
        <v>36</v>
      </c>
      <c r="AL1774" s="42">
        <f t="shared" si="1160"/>
        <v>8.2940000000000005</v>
      </c>
      <c r="AM1774" s="43" t="str">
        <f t="shared" si="1161"/>
        <v>-37º -36' -8,294" S</v>
      </c>
      <c r="AN1774" s="43" t="str">
        <f t="shared" si="1162"/>
        <v>122º 23' 4,045" W</v>
      </c>
      <c r="AO1774" s="43" t="str">
        <f t="shared" si="1163"/>
        <v>10 S 554334 4161869</v>
      </c>
    </row>
    <row r="1775" spans="5:41" x14ac:dyDescent="0.25">
      <c r="E1775" s="53">
        <v>37.789552999999998</v>
      </c>
      <c r="F1775" s="53">
        <v>-122.407021</v>
      </c>
      <c r="G1775" s="52">
        <f t="shared" si="1130"/>
        <v>-2.1364055440078418</v>
      </c>
      <c r="H1775" s="52">
        <f t="shared" si="1131"/>
        <v>0.65955212270690067</v>
      </c>
      <c r="I1775" s="52">
        <f t="shared" si="1132"/>
        <v>10</v>
      </c>
      <c r="J1775" s="52">
        <f t="shared" si="1133"/>
        <v>-123</v>
      </c>
      <c r="K1775" s="52">
        <f t="shared" si="1134"/>
        <v>1.0349435945183671E-2</v>
      </c>
      <c r="L1775" s="52">
        <f t="shared" si="1135"/>
        <v>8.1786691377909431E-3</v>
      </c>
      <c r="M1775" s="52">
        <f t="shared" si="1136"/>
        <v>8.1788515038841315E-3</v>
      </c>
      <c r="N1775" s="52">
        <f t="shared" si="1137"/>
        <v>2.5934640962455013E-5</v>
      </c>
      <c r="O1775" s="52">
        <f t="shared" si="1149"/>
        <v>6383613.7044095192</v>
      </c>
      <c r="P1775" s="52">
        <f t="shared" si="1150"/>
        <v>1.4077629833040784E-7</v>
      </c>
      <c r="Q1775" s="52">
        <f t="shared" si="1138"/>
        <v>0.9684924072120118</v>
      </c>
      <c r="R1775" s="52">
        <f t="shared" si="1139"/>
        <v>0.60484437106611444</v>
      </c>
      <c r="S1775" s="52">
        <f t="shared" si="1140"/>
        <v>1.1437983263129066</v>
      </c>
      <c r="T1775" s="52">
        <f t="shared" si="1141"/>
        <v>1.0090598375012085</v>
      </c>
      <c r="U1775" s="52">
        <f t="shared" si="1142"/>
        <v>1.8076791754937493</v>
      </c>
      <c r="V1775" s="52">
        <f t="shared" si="1148"/>
        <v>5.0546225567071803E-3</v>
      </c>
      <c r="W1775" s="52">
        <f t="shared" si="1143"/>
        <v>4.2582015317955055E-5</v>
      </c>
      <c r="X1775" s="52">
        <f t="shared" si="1144"/>
        <v>1.6740578955036711E-7</v>
      </c>
      <c r="Y1775" s="52">
        <f t="shared" si="1151"/>
        <v>4182465.8933488233</v>
      </c>
      <c r="Z1775" s="38" t="str">
        <f t="shared" si="1145"/>
        <v>S</v>
      </c>
      <c r="AA1775" s="38" t="str">
        <f t="shared" si="1146"/>
        <v>S</v>
      </c>
      <c r="AB1775" s="38" t="str">
        <f t="shared" si="1147"/>
        <v>U</v>
      </c>
      <c r="AC1775" s="50">
        <f t="shared" si="1164"/>
        <v>552210.63099653146</v>
      </c>
      <c r="AD1775" s="50">
        <f t="shared" si="1152"/>
        <v>4182631.4501015968</v>
      </c>
      <c r="AE1775" s="51">
        <f t="shared" si="1153"/>
        <v>10</v>
      </c>
      <c r="AF1775" s="51" t="str">
        <f t="shared" si="1154"/>
        <v>S</v>
      </c>
      <c r="AG1775" s="40">
        <f t="shared" si="1155"/>
        <v>-122</v>
      </c>
      <c r="AH1775" s="41">
        <f t="shared" si="1156"/>
        <v>-24</v>
      </c>
      <c r="AI1775" s="42">
        <f t="shared" si="1157"/>
        <v>-25.276</v>
      </c>
      <c r="AJ1775" s="40">
        <f t="shared" si="1158"/>
        <v>37</v>
      </c>
      <c r="AK1775" s="41">
        <f t="shared" si="1159"/>
        <v>47</v>
      </c>
      <c r="AL1775" s="42">
        <f t="shared" si="1160"/>
        <v>22.390999999999998</v>
      </c>
      <c r="AM1775" s="43" t="str">
        <f t="shared" si="1161"/>
        <v>-37º -47' -22,391" S</v>
      </c>
      <c r="AN1775" s="43" t="str">
        <f t="shared" si="1162"/>
        <v>122º 24' 25,276" W</v>
      </c>
      <c r="AO1775" s="43" t="str">
        <f t="shared" si="1163"/>
        <v>10 S 552211 4182631</v>
      </c>
    </row>
    <row r="1776" spans="5:41" x14ac:dyDescent="0.25">
      <c r="E1776" s="53">
        <v>37.788606999999999</v>
      </c>
      <c r="F1776" s="53">
        <v>-122.410606</v>
      </c>
      <c r="G1776" s="52">
        <f t="shared" si="1130"/>
        <v>-2.1364681140615258</v>
      </c>
      <c r="H1776" s="52">
        <f t="shared" si="1131"/>
        <v>0.6595356118921768</v>
      </c>
      <c r="I1776" s="52">
        <f t="shared" si="1132"/>
        <v>10</v>
      </c>
      <c r="J1776" s="52">
        <f t="shared" si="1133"/>
        <v>-123</v>
      </c>
      <c r="K1776" s="52">
        <f t="shared" si="1134"/>
        <v>1.028686589149963E-2</v>
      </c>
      <c r="L1776" s="52">
        <f t="shared" si="1135"/>
        <v>8.1293288082623476E-3</v>
      </c>
      <c r="M1776" s="52">
        <f t="shared" si="1136"/>
        <v>8.1295078936024796E-3</v>
      </c>
      <c r="N1776" s="52">
        <f t="shared" si="1137"/>
        <v>2.5621775301853944E-5</v>
      </c>
      <c r="O1776" s="52">
        <f t="shared" si="1149"/>
        <v>6383613.361876199</v>
      </c>
      <c r="P1776" s="52">
        <f t="shared" si="1150"/>
        <v>1.3908635599944519E-7</v>
      </c>
      <c r="Q1776" s="52">
        <f t="shared" si="1138"/>
        <v>0.96848418287557547</v>
      </c>
      <c r="R1776" s="52">
        <f t="shared" si="1139"/>
        <v>0.60485472136700424</v>
      </c>
      <c r="S1776" s="52">
        <f t="shared" si="1140"/>
        <v>1.1437777033299645</v>
      </c>
      <c r="T1776" s="52">
        <f t="shared" si="1141"/>
        <v>1.0090469578392245</v>
      </c>
      <c r="U1776" s="52">
        <f t="shared" si="1142"/>
        <v>1.8076630880350828</v>
      </c>
      <c r="V1776" s="52">
        <f t="shared" si="1148"/>
        <v>5.0546225567071803E-3</v>
      </c>
      <c r="W1776" s="52">
        <f t="shared" si="1143"/>
        <v>4.2582015317955055E-5</v>
      </c>
      <c r="X1776" s="52">
        <f t="shared" si="1144"/>
        <v>1.6740578955036711E-7</v>
      </c>
      <c r="Y1776" s="52">
        <f t="shared" si="1151"/>
        <v>4182360.9364537131</v>
      </c>
      <c r="Z1776" s="38" t="str">
        <f t="shared" si="1145"/>
        <v>S</v>
      </c>
      <c r="AA1776" s="38" t="str">
        <f t="shared" si="1146"/>
        <v>S</v>
      </c>
      <c r="AB1776" s="38" t="str">
        <f t="shared" si="1147"/>
        <v>U</v>
      </c>
      <c r="AC1776" s="50">
        <f t="shared" si="1164"/>
        <v>551895.63762107037</v>
      </c>
      <c r="AD1776" s="50">
        <f t="shared" si="1152"/>
        <v>4182524.4959836337</v>
      </c>
      <c r="AE1776" s="51">
        <f t="shared" si="1153"/>
        <v>10</v>
      </c>
      <c r="AF1776" s="51" t="str">
        <f t="shared" si="1154"/>
        <v>S</v>
      </c>
      <c r="AG1776" s="40">
        <f t="shared" si="1155"/>
        <v>-122</v>
      </c>
      <c r="AH1776" s="41">
        <f t="shared" si="1156"/>
        <v>-24</v>
      </c>
      <c r="AI1776" s="42">
        <f t="shared" si="1157"/>
        <v>-38.182000000000002</v>
      </c>
      <c r="AJ1776" s="40">
        <f t="shared" si="1158"/>
        <v>37</v>
      </c>
      <c r="AK1776" s="41">
        <f t="shared" si="1159"/>
        <v>47</v>
      </c>
      <c r="AL1776" s="42">
        <f t="shared" si="1160"/>
        <v>18.984999999999999</v>
      </c>
      <c r="AM1776" s="43" t="str">
        <f t="shared" si="1161"/>
        <v>-37º -47' -18,985" S</v>
      </c>
      <c r="AN1776" s="43" t="str">
        <f t="shared" si="1162"/>
        <v>122º 24' 38,182" W</v>
      </c>
      <c r="AO1776" s="43" t="str">
        <f t="shared" si="1163"/>
        <v>10 S 551896 4182524</v>
      </c>
    </row>
    <row r="1777" spans="5:41" x14ac:dyDescent="0.25">
      <c r="E1777" s="53">
        <v>37.788615999999998</v>
      </c>
      <c r="F1777" s="53">
        <v>-122.41066499999999</v>
      </c>
      <c r="G1777" s="52">
        <f t="shared" si="1130"/>
        <v>-2.1364691438057846</v>
      </c>
      <c r="H1777" s="52">
        <f t="shared" si="1131"/>
        <v>0.65953576897180943</v>
      </c>
      <c r="I1777" s="52">
        <f t="shared" si="1132"/>
        <v>10</v>
      </c>
      <c r="J1777" s="52">
        <f t="shared" si="1133"/>
        <v>-123</v>
      </c>
      <c r="K1777" s="52">
        <f t="shared" si="1134"/>
        <v>1.0285836147240879E-2</v>
      </c>
      <c r="L1777" s="52">
        <f t="shared" si="1135"/>
        <v>8.1285140782447092E-3</v>
      </c>
      <c r="M1777" s="52">
        <f t="shared" si="1136"/>
        <v>8.1286931097443952E-3</v>
      </c>
      <c r="N1777" s="52">
        <f t="shared" si="1137"/>
        <v>2.5616647880144505E-5</v>
      </c>
      <c r="O1777" s="52">
        <f t="shared" si="1149"/>
        <v>6383613.3651349582</v>
      </c>
      <c r="P1777" s="52">
        <f t="shared" si="1150"/>
        <v>1.3905844352925159E-7</v>
      </c>
      <c r="Q1777" s="52">
        <f t="shared" si="1138"/>
        <v>0.96848426112476671</v>
      </c>
      <c r="R1777" s="52">
        <f t="shared" si="1139"/>
        <v>0.60485462290187764</v>
      </c>
      <c r="S1777" s="52">
        <f t="shared" si="1140"/>
        <v>1.1437778995341927</v>
      </c>
      <c r="T1777" s="52">
        <f t="shared" si="1141"/>
        <v>1.009047080376114</v>
      </c>
      <c r="U1777" s="52">
        <f t="shared" si="1142"/>
        <v>1.8076632410928368</v>
      </c>
      <c r="V1777" s="52">
        <f t="shared" si="1148"/>
        <v>5.0546225567071803E-3</v>
      </c>
      <c r="W1777" s="52">
        <f t="shared" si="1143"/>
        <v>4.2582015317955055E-5</v>
      </c>
      <c r="X1777" s="52">
        <f t="shared" si="1144"/>
        <v>1.6740578955036711E-7</v>
      </c>
      <c r="Y1777" s="52">
        <f t="shared" si="1151"/>
        <v>4182361.9349864619</v>
      </c>
      <c r="Z1777" s="38" t="str">
        <f t="shared" si="1145"/>
        <v>S</v>
      </c>
      <c r="AA1777" s="38" t="str">
        <f t="shared" si="1146"/>
        <v>S</v>
      </c>
      <c r="AB1777" s="38" t="str">
        <f t="shared" si="1147"/>
        <v>U</v>
      </c>
      <c r="AC1777" s="50">
        <f t="shared" si="1164"/>
        <v>551890.43638171244</v>
      </c>
      <c r="AD1777" s="50">
        <f t="shared" si="1152"/>
        <v>4182525.4617849793</v>
      </c>
      <c r="AE1777" s="51">
        <f t="shared" si="1153"/>
        <v>10</v>
      </c>
      <c r="AF1777" s="51" t="str">
        <f t="shared" si="1154"/>
        <v>S</v>
      </c>
      <c r="AG1777" s="40">
        <f t="shared" si="1155"/>
        <v>-122</v>
      </c>
      <c r="AH1777" s="41">
        <f t="shared" si="1156"/>
        <v>-24</v>
      </c>
      <c r="AI1777" s="42">
        <f t="shared" si="1157"/>
        <v>-38.393999999999998</v>
      </c>
      <c r="AJ1777" s="40">
        <f t="shared" si="1158"/>
        <v>37</v>
      </c>
      <c r="AK1777" s="41">
        <f t="shared" si="1159"/>
        <v>47</v>
      </c>
      <c r="AL1777" s="42">
        <f t="shared" si="1160"/>
        <v>19.018000000000001</v>
      </c>
      <c r="AM1777" s="43" t="str">
        <f t="shared" si="1161"/>
        <v>-37º -47' -19,018" S</v>
      </c>
      <c r="AN1777" s="43" t="str">
        <f t="shared" si="1162"/>
        <v>122º 24' 38,394" W</v>
      </c>
      <c r="AO1777" s="43" t="str">
        <f t="shared" si="1163"/>
        <v>10 S 551890 4182525</v>
      </c>
    </row>
    <row r="1778" spans="5:41" x14ac:dyDescent="0.25">
      <c r="E1778" s="53">
        <v>37.76481628418</v>
      </c>
      <c r="F1778" s="53">
        <v>-122.44194030762</v>
      </c>
      <c r="G1778" s="52">
        <f t="shared" si="1130"/>
        <v>-2.1370150008983275</v>
      </c>
      <c r="H1778" s="52">
        <f t="shared" si="1131"/>
        <v>0.65912038556971153</v>
      </c>
      <c r="I1778" s="52">
        <f t="shared" si="1132"/>
        <v>10</v>
      </c>
      <c r="J1778" s="52">
        <f t="shared" si="1133"/>
        <v>-123</v>
      </c>
      <c r="K1778" s="52">
        <f t="shared" si="1134"/>
        <v>9.7399790546979226E-3</v>
      </c>
      <c r="L1778" s="52">
        <f t="shared" si="1135"/>
        <v>7.6996359022943233E-3</v>
      </c>
      <c r="M1778" s="52">
        <f t="shared" si="1136"/>
        <v>7.6997880637871214E-3</v>
      </c>
      <c r="N1778" s="52">
        <f t="shared" si="1137"/>
        <v>2.2964929302093928E-5</v>
      </c>
      <c r="O1778" s="52">
        <f t="shared" si="1149"/>
        <v>6383604.7485675784</v>
      </c>
      <c r="P1778" s="52">
        <f t="shared" si="1150"/>
        <v>1.2485130329778417E-7</v>
      </c>
      <c r="Q1778" s="52">
        <f t="shared" si="1138"/>
        <v>0.96827700389533178</v>
      </c>
      <c r="R1778" s="52">
        <f t="shared" si="1139"/>
        <v>0.60511467172777711</v>
      </c>
      <c r="S1778" s="52">
        <f t="shared" si="1140"/>
        <v>1.1432588875173775</v>
      </c>
      <c r="T1778" s="52">
        <f t="shared" si="1141"/>
        <v>1.0087228335699774</v>
      </c>
      <c r="U1778" s="52">
        <f t="shared" si="1142"/>
        <v>1.8072581021306717</v>
      </c>
      <c r="V1778" s="52">
        <f t="shared" si="1148"/>
        <v>5.0546225567071803E-3</v>
      </c>
      <c r="W1778" s="52">
        <f t="shared" si="1143"/>
        <v>4.2582015317955055E-5</v>
      </c>
      <c r="X1778" s="52">
        <f t="shared" si="1144"/>
        <v>1.6740578955036711E-7</v>
      </c>
      <c r="Y1778" s="52">
        <f t="shared" si="1151"/>
        <v>4179721.4074790645</v>
      </c>
      <c r="Z1778" s="38" t="str">
        <f t="shared" si="1145"/>
        <v>S</v>
      </c>
      <c r="AA1778" s="38" t="str">
        <f t="shared" si="1146"/>
        <v>S</v>
      </c>
      <c r="AB1778" s="38" t="str">
        <f t="shared" si="1147"/>
        <v>U</v>
      </c>
      <c r="AC1778" s="50">
        <f t="shared" si="1164"/>
        <v>549152.40569253592</v>
      </c>
      <c r="AD1778" s="50">
        <f t="shared" si="1152"/>
        <v>4179868.0065291109</v>
      </c>
      <c r="AE1778" s="51">
        <f t="shared" si="1153"/>
        <v>10</v>
      </c>
      <c r="AF1778" s="51" t="str">
        <f t="shared" si="1154"/>
        <v>S</v>
      </c>
      <c r="AG1778" s="40">
        <f t="shared" si="1155"/>
        <v>-122</v>
      </c>
      <c r="AH1778" s="41">
        <f t="shared" si="1156"/>
        <v>-26</v>
      </c>
      <c r="AI1778" s="42">
        <f t="shared" si="1157"/>
        <v>-30.984999999999999</v>
      </c>
      <c r="AJ1778" s="40">
        <f t="shared" si="1158"/>
        <v>37</v>
      </c>
      <c r="AK1778" s="41">
        <f t="shared" si="1159"/>
        <v>45</v>
      </c>
      <c r="AL1778" s="42">
        <f t="shared" si="1160"/>
        <v>53.338999999999999</v>
      </c>
      <c r="AM1778" s="43" t="str">
        <f t="shared" si="1161"/>
        <v>-37º -45' -53,339" S</v>
      </c>
      <c r="AN1778" s="43" t="str">
        <f t="shared" si="1162"/>
        <v>122º 26' 30,985" W</v>
      </c>
      <c r="AO1778" s="43" t="str">
        <f t="shared" si="1163"/>
        <v>10 S 549152 4179868</v>
      </c>
    </row>
    <row r="1779" spans="5:41" x14ac:dyDescent="0.25">
      <c r="E1779" s="53">
        <v>37.779921999999999</v>
      </c>
      <c r="F1779" s="53">
        <v>-122.41570299999999</v>
      </c>
      <c r="G1779" s="52">
        <f t="shared" si="1130"/>
        <v>-2.1365570734935</v>
      </c>
      <c r="H1779" s="52">
        <f t="shared" si="1131"/>
        <v>0.65938403004664115</v>
      </c>
      <c r="I1779" s="52">
        <f t="shared" si="1132"/>
        <v>10</v>
      </c>
      <c r="J1779" s="52">
        <f t="shared" si="1133"/>
        <v>-123</v>
      </c>
      <c r="K1779" s="52">
        <f t="shared" si="1134"/>
        <v>1.0197906459525452E-2</v>
      </c>
      <c r="L1779" s="52">
        <f t="shared" si="1135"/>
        <v>8.0599770048862662E-3</v>
      </c>
      <c r="M1779" s="52">
        <f t="shared" si="1136"/>
        <v>8.0601515457344817E-3</v>
      </c>
      <c r="N1779" s="52">
        <f t="shared" si="1137"/>
        <v>2.5178569371897552E-5</v>
      </c>
      <c r="O1779" s="52">
        <f t="shared" si="1149"/>
        <v>6383610.2172981938</v>
      </c>
      <c r="P1779" s="52">
        <f t="shared" si="1150"/>
        <v>1.3675540483004628E-7</v>
      </c>
      <c r="Q1779" s="52">
        <f t="shared" si="1138"/>
        <v>0.96840862785513793</v>
      </c>
      <c r="R1779" s="52">
        <f t="shared" si="1139"/>
        <v>0.60494969573705271</v>
      </c>
      <c r="S1779" s="52">
        <f t="shared" si="1140"/>
        <v>1.1435883439742101</v>
      </c>
      <c r="T1779" s="52">
        <f t="shared" si="1141"/>
        <v>1.0089286819149206</v>
      </c>
      <c r="U1779" s="52">
        <f t="shared" si="1142"/>
        <v>1.8075153351629989</v>
      </c>
      <c r="V1779" s="52">
        <f t="shared" si="1148"/>
        <v>5.0546225567071803E-3</v>
      </c>
      <c r="W1779" s="52">
        <f t="shared" si="1143"/>
        <v>4.2582015317955055E-5</v>
      </c>
      <c r="X1779" s="52">
        <f t="shared" si="1144"/>
        <v>1.6740578955036711E-7</v>
      </c>
      <c r="Y1779" s="52">
        <f t="shared" si="1151"/>
        <v>4181397.3530635354</v>
      </c>
      <c r="Z1779" s="38" t="str">
        <f t="shared" si="1145"/>
        <v>S</v>
      </c>
      <c r="AA1779" s="38" t="str">
        <f t="shared" si="1146"/>
        <v>S</v>
      </c>
      <c r="AB1779" s="38" t="str">
        <f t="shared" si="1147"/>
        <v>U</v>
      </c>
      <c r="AC1779" s="50">
        <f t="shared" si="1164"/>
        <v>551452.86810580827</v>
      </c>
      <c r="AD1779" s="50">
        <f t="shared" si="1152"/>
        <v>4181558.0832582153</v>
      </c>
      <c r="AE1779" s="51">
        <f t="shared" si="1153"/>
        <v>10</v>
      </c>
      <c r="AF1779" s="51" t="str">
        <f t="shared" si="1154"/>
        <v>S</v>
      </c>
      <c r="AG1779" s="40">
        <f t="shared" si="1155"/>
        <v>-122</v>
      </c>
      <c r="AH1779" s="41">
        <f t="shared" si="1156"/>
        <v>-24</v>
      </c>
      <c r="AI1779" s="42">
        <f t="shared" si="1157"/>
        <v>-56.530999999999999</v>
      </c>
      <c r="AJ1779" s="40">
        <f t="shared" si="1158"/>
        <v>37</v>
      </c>
      <c r="AK1779" s="41">
        <f t="shared" si="1159"/>
        <v>46</v>
      </c>
      <c r="AL1779" s="42">
        <f t="shared" si="1160"/>
        <v>47.719000000000001</v>
      </c>
      <c r="AM1779" s="43" t="str">
        <f t="shared" si="1161"/>
        <v>-37º -46' -47,719" S</v>
      </c>
      <c r="AN1779" s="43" t="str">
        <f t="shared" si="1162"/>
        <v>122º 24' 56,531" W</v>
      </c>
      <c r="AO1779" s="43" t="str">
        <f t="shared" si="1163"/>
        <v>10 S 551453 4181558</v>
      </c>
    </row>
    <row r="1780" spans="5:41" x14ac:dyDescent="0.25">
      <c r="E1780" s="53">
        <v>37.79914855957</v>
      </c>
      <c r="F1780" s="53">
        <v>-122.40760803223</v>
      </c>
      <c r="G1780" s="52">
        <f t="shared" si="1130"/>
        <v>-2.1364157896530709</v>
      </c>
      <c r="H1780" s="52">
        <f t="shared" si="1131"/>
        <v>0.6597195968149685</v>
      </c>
      <c r="I1780" s="52">
        <f t="shared" si="1132"/>
        <v>10</v>
      </c>
      <c r="J1780" s="52">
        <f t="shared" si="1133"/>
        <v>-123</v>
      </c>
      <c r="K1780" s="52">
        <f t="shared" si="1134"/>
        <v>1.0339190299954559E-2</v>
      </c>
      <c r="L1780" s="52">
        <f t="shared" si="1135"/>
        <v>8.1695116548358739E-3</v>
      </c>
      <c r="M1780" s="52">
        <f t="shared" si="1136"/>
        <v>8.1696934090240182E-3</v>
      </c>
      <c r="N1780" s="52">
        <f t="shared" si="1137"/>
        <v>2.5885543680992384E-5</v>
      </c>
      <c r="O1780" s="52">
        <f t="shared" si="1149"/>
        <v>6383617.1789943613</v>
      </c>
      <c r="P1780" s="52">
        <f t="shared" si="1150"/>
        <v>1.4042473090140546E-7</v>
      </c>
      <c r="Q1780" s="52">
        <f t="shared" si="1138"/>
        <v>0.96857576941910206</v>
      </c>
      <c r="R1780" s="52">
        <f t="shared" si="1139"/>
        <v>0.60473932532406438</v>
      </c>
      <c r="S1780" s="52">
        <f t="shared" si="1140"/>
        <v>1.1440074815245196</v>
      </c>
      <c r="T1780" s="52">
        <f t="shared" si="1141"/>
        <v>1.0091904424744058</v>
      </c>
      <c r="U1780" s="52">
        <f t="shared" si="1142"/>
        <v>1.8078422855495611</v>
      </c>
      <c r="V1780" s="52">
        <f t="shared" si="1148"/>
        <v>5.0546225567071803E-3</v>
      </c>
      <c r="W1780" s="52">
        <f t="shared" si="1143"/>
        <v>4.2582015317955055E-5</v>
      </c>
      <c r="X1780" s="52">
        <f t="shared" si="1144"/>
        <v>1.6740578955036711E-7</v>
      </c>
      <c r="Y1780" s="52">
        <f t="shared" si="1151"/>
        <v>4183530.5033304538</v>
      </c>
      <c r="Z1780" s="38" t="str">
        <f t="shared" si="1145"/>
        <v>S</v>
      </c>
      <c r="AA1780" s="38" t="str">
        <f t="shared" si="1146"/>
        <v>S</v>
      </c>
      <c r="AB1780" s="38" t="str">
        <f t="shared" si="1147"/>
        <v>U</v>
      </c>
      <c r="AC1780" s="50">
        <f t="shared" si="1164"/>
        <v>552152.19763411535</v>
      </c>
      <c r="AD1780" s="50">
        <f t="shared" si="1152"/>
        <v>4183695.7467549876</v>
      </c>
      <c r="AE1780" s="51">
        <f t="shared" si="1153"/>
        <v>10</v>
      </c>
      <c r="AF1780" s="51" t="str">
        <f t="shared" si="1154"/>
        <v>S</v>
      </c>
      <c r="AG1780" s="40">
        <f t="shared" si="1155"/>
        <v>-122</v>
      </c>
      <c r="AH1780" s="41">
        <f t="shared" si="1156"/>
        <v>-24</v>
      </c>
      <c r="AI1780" s="42">
        <f t="shared" si="1157"/>
        <v>-27.388999999999999</v>
      </c>
      <c r="AJ1780" s="40">
        <f t="shared" si="1158"/>
        <v>37</v>
      </c>
      <c r="AK1780" s="41">
        <f t="shared" si="1159"/>
        <v>47</v>
      </c>
      <c r="AL1780" s="42">
        <f t="shared" si="1160"/>
        <v>56.935000000000002</v>
      </c>
      <c r="AM1780" s="43" t="str">
        <f t="shared" si="1161"/>
        <v>-37º -47' -56,935" S</v>
      </c>
      <c r="AN1780" s="43" t="str">
        <f t="shared" si="1162"/>
        <v>122º 24' 27,389" W</v>
      </c>
      <c r="AO1780" s="43" t="str">
        <f t="shared" si="1163"/>
        <v>10 S 552152 4183696</v>
      </c>
    </row>
    <row r="1781" spans="5:41" x14ac:dyDescent="0.25">
      <c r="E1781" s="53">
        <v>37.601533000000003</v>
      </c>
      <c r="F1781" s="53">
        <v>-122.383914</v>
      </c>
      <c r="G1781" s="52">
        <f t="shared" si="1130"/>
        <v>-2.1360022507775835</v>
      </c>
      <c r="H1781" s="52">
        <f t="shared" si="1131"/>
        <v>0.656270554647301</v>
      </c>
      <c r="I1781" s="52">
        <f t="shared" si="1132"/>
        <v>10</v>
      </c>
      <c r="J1781" s="52">
        <f t="shared" si="1133"/>
        <v>-123</v>
      </c>
      <c r="K1781" s="52">
        <f t="shared" si="1134"/>
        <v>1.07527291754419E-2</v>
      </c>
      <c r="L1781" s="52">
        <f t="shared" si="1135"/>
        <v>8.5189362585541828E-3</v>
      </c>
      <c r="M1781" s="52">
        <f t="shared" si="1136"/>
        <v>8.5191423470563354E-3</v>
      </c>
      <c r="N1781" s="52">
        <f t="shared" si="1137"/>
        <v>2.7947456337384935E-5</v>
      </c>
      <c r="O1781" s="52">
        <f t="shared" si="1149"/>
        <v>6383545.683736573</v>
      </c>
      <c r="P1781" s="52">
        <f t="shared" si="1150"/>
        <v>1.5351092277229826E-7</v>
      </c>
      <c r="Q1781" s="52">
        <f t="shared" si="1138"/>
        <v>0.96683705658119568</v>
      </c>
      <c r="R1781" s="52">
        <f t="shared" si="1139"/>
        <v>0.60688073011234323</v>
      </c>
      <c r="S1781" s="52">
        <f t="shared" si="1140"/>
        <v>1.1396890829378989</v>
      </c>
      <c r="T1781" s="52">
        <f t="shared" si="1141"/>
        <v>1.00648699473151</v>
      </c>
      <c r="U1781" s="52">
        <f t="shared" si="1142"/>
        <v>1.8044573979046976</v>
      </c>
      <c r="V1781" s="52">
        <f t="shared" si="1148"/>
        <v>5.0546225567071803E-3</v>
      </c>
      <c r="W1781" s="52">
        <f t="shared" si="1143"/>
        <v>4.2582015317955055E-5</v>
      </c>
      <c r="X1781" s="52">
        <f t="shared" si="1144"/>
        <v>1.6740578955036711E-7</v>
      </c>
      <c r="Y1781" s="52">
        <f t="shared" si="1151"/>
        <v>4161605.7649094011</v>
      </c>
      <c r="Z1781" s="38" t="str">
        <f t="shared" si="1145"/>
        <v>S</v>
      </c>
      <c r="AA1781" s="38" t="str">
        <f t="shared" si="1146"/>
        <v>S</v>
      </c>
      <c r="AB1781" s="38" t="str">
        <f t="shared" si="1147"/>
        <v>U</v>
      </c>
      <c r="AC1781" s="50">
        <f t="shared" si="1164"/>
        <v>554382.33714144968</v>
      </c>
      <c r="AD1781" s="50">
        <f t="shared" si="1152"/>
        <v>4161784.1688010618</v>
      </c>
      <c r="AE1781" s="51">
        <f t="shared" si="1153"/>
        <v>10</v>
      </c>
      <c r="AF1781" s="51" t="str">
        <f t="shared" si="1154"/>
        <v>S</v>
      </c>
      <c r="AG1781" s="40">
        <f t="shared" si="1155"/>
        <v>-122</v>
      </c>
      <c r="AH1781" s="41">
        <f t="shared" si="1156"/>
        <v>-23</v>
      </c>
      <c r="AI1781" s="42">
        <f t="shared" si="1157"/>
        <v>-2.09</v>
      </c>
      <c r="AJ1781" s="40">
        <f t="shared" si="1158"/>
        <v>37</v>
      </c>
      <c r="AK1781" s="41">
        <f t="shared" si="1159"/>
        <v>36</v>
      </c>
      <c r="AL1781" s="42">
        <f t="shared" si="1160"/>
        <v>5.5190000000000001</v>
      </c>
      <c r="AM1781" s="43" t="str">
        <f t="shared" si="1161"/>
        <v>-37º -36' -5,519" S</v>
      </c>
      <c r="AN1781" s="43" t="str">
        <f t="shared" si="1162"/>
        <v>122º 23' 2,09" W</v>
      </c>
      <c r="AO1781" s="43" t="str">
        <f t="shared" si="1163"/>
        <v>10 S 554382 4161784</v>
      </c>
    </row>
    <row r="1782" spans="5:41" x14ac:dyDescent="0.25">
      <c r="E1782" s="53">
        <v>37.600186999999998</v>
      </c>
      <c r="F1782" s="53">
        <v>-122.38511699999999</v>
      </c>
      <c r="G1782" s="52">
        <f t="shared" si="1130"/>
        <v>-2.136023247088485</v>
      </c>
      <c r="H1782" s="52">
        <f t="shared" si="1131"/>
        <v>0.65624706251556908</v>
      </c>
      <c r="I1782" s="52">
        <f t="shared" si="1132"/>
        <v>10</v>
      </c>
      <c r="J1782" s="52">
        <f t="shared" si="1133"/>
        <v>-123</v>
      </c>
      <c r="K1782" s="52">
        <f t="shared" si="1134"/>
        <v>1.0731732864540433E-2</v>
      </c>
      <c r="L1782" s="52">
        <f t="shared" si="1135"/>
        <v>8.5024562259564292E-3</v>
      </c>
      <c r="M1782" s="52">
        <f t="shared" si="1136"/>
        <v>8.5026611206907472E-3</v>
      </c>
      <c r="N1782" s="52">
        <f t="shared" si="1137"/>
        <v>2.7838071330998915E-5</v>
      </c>
      <c r="O1782" s="52">
        <f t="shared" si="1149"/>
        <v>6383545.1972184014</v>
      </c>
      <c r="P1782" s="52">
        <f t="shared" si="1150"/>
        <v>1.5292306273492013E-7</v>
      </c>
      <c r="Q1782" s="52">
        <f t="shared" si="1138"/>
        <v>0.96682505601406832</v>
      </c>
      <c r="R1782" s="52">
        <f t="shared" si="1139"/>
        <v>0.60689515681484052</v>
      </c>
      <c r="S1782" s="52">
        <f t="shared" si="1140"/>
        <v>1.1396595905226032</v>
      </c>
      <c r="T1782" s="52">
        <f t="shared" si="1141"/>
        <v>1.0064684820956626</v>
      </c>
      <c r="U1782" s="52">
        <f t="shared" si="1142"/>
        <v>1.8044341568318576</v>
      </c>
      <c r="V1782" s="52">
        <f t="shared" si="1148"/>
        <v>5.0546225567071803E-3</v>
      </c>
      <c r="W1782" s="52">
        <f t="shared" si="1143"/>
        <v>4.2582015317955055E-5</v>
      </c>
      <c r="X1782" s="52">
        <f t="shared" si="1144"/>
        <v>1.6740578955036711E-7</v>
      </c>
      <c r="Y1782" s="52">
        <f t="shared" si="1151"/>
        <v>4161456.4335562191</v>
      </c>
      <c r="Z1782" s="38" t="str">
        <f t="shared" si="1145"/>
        <v>S</v>
      </c>
      <c r="AA1782" s="38" t="str">
        <f t="shared" si="1146"/>
        <v>S</v>
      </c>
      <c r="AB1782" s="38" t="str">
        <f t="shared" si="1147"/>
        <v>U</v>
      </c>
      <c r="AC1782" s="50">
        <f t="shared" si="1164"/>
        <v>554277.12432730221</v>
      </c>
      <c r="AD1782" s="50">
        <f t="shared" si="1152"/>
        <v>4161634.1391699393</v>
      </c>
      <c r="AE1782" s="51">
        <f t="shared" si="1153"/>
        <v>10</v>
      </c>
      <c r="AF1782" s="51" t="str">
        <f t="shared" si="1154"/>
        <v>S</v>
      </c>
      <c r="AG1782" s="40">
        <f t="shared" si="1155"/>
        <v>-122</v>
      </c>
      <c r="AH1782" s="41">
        <f t="shared" si="1156"/>
        <v>-23</v>
      </c>
      <c r="AI1782" s="42">
        <f t="shared" si="1157"/>
        <v>-6.4210000000000003</v>
      </c>
      <c r="AJ1782" s="40">
        <f t="shared" si="1158"/>
        <v>37</v>
      </c>
      <c r="AK1782" s="41">
        <f t="shared" si="1159"/>
        <v>36</v>
      </c>
      <c r="AL1782" s="42">
        <f t="shared" si="1160"/>
        <v>0.67300000000000004</v>
      </c>
      <c r="AM1782" s="43" t="str">
        <f t="shared" si="1161"/>
        <v>-37º -36' -0,673" S</v>
      </c>
      <c r="AN1782" s="43" t="str">
        <f t="shared" si="1162"/>
        <v>122º 23' 6,421" W</v>
      </c>
      <c r="AO1782" s="43" t="str">
        <f t="shared" si="1163"/>
        <v>10 S 554277 4161634</v>
      </c>
    </row>
    <row r="1783" spans="5:41" x14ac:dyDescent="0.25">
      <c r="E1783" s="53">
        <v>37.776598</v>
      </c>
      <c r="F1783" s="53">
        <v>-122.44579400000001</v>
      </c>
      <c r="G1783" s="52">
        <f t="shared" si="1130"/>
        <v>-2.1370822605187176</v>
      </c>
      <c r="H1783" s="52">
        <f t="shared" si="1131"/>
        <v>0.65932601530230484</v>
      </c>
      <c r="I1783" s="52">
        <f t="shared" si="1132"/>
        <v>10</v>
      </c>
      <c r="J1783" s="52">
        <f t="shared" si="1133"/>
        <v>-123</v>
      </c>
      <c r="K1783" s="52">
        <f t="shared" si="1134"/>
        <v>9.6727194343078082E-3</v>
      </c>
      <c r="L1783" s="52">
        <f t="shared" si="1135"/>
        <v>7.6452493277141187E-3</v>
      </c>
      <c r="M1783" s="52">
        <f t="shared" si="1136"/>
        <v>7.6453982874645872E-3</v>
      </c>
      <c r="N1783" s="52">
        <f t="shared" si="1137"/>
        <v>2.2651249720007094E-5</v>
      </c>
      <c r="O1783" s="52">
        <f t="shared" si="1149"/>
        <v>6383609.0138436602</v>
      </c>
      <c r="P1783" s="52">
        <f t="shared" si="1150"/>
        <v>1.2305446345285459E-7</v>
      </c>
      <c r="Q1783" s="52">
        <f t="shared" si="1138"/>
        <v>0.96837968721811507</v>
      </c>
      <c r="R1783" s="52">
        <f t="shared" si="1139"/>
        <v>0.60498602164890292</v>
      </c>
      <c r="S1783" s="52">
        <f t="shared" si="1140"/>
        <v>1.1435158589113623</v>
      </c>
      <c r="T1783" s="52">
        <f t="shared" si="1141"/>
        <v>1.0088833995957476</v>
      </c>
      <c r="U1783" s="52">
        <f t="shared" si="1142"/>
        <v>1.8074587583083888</v>
      </c>
      <c r="V1783" s="52">
        <f t="shared" si="1148"/>
        <v>5.0546225567071803E-3</v>
      </c>
      <c r="W1783" s="52">
        <f t="shared" si="1143"/>
        <v>4.2582015317955055E-5</v>
      </c>
      <c r="X1783" s="52">
        <f t="shared" si="1144"/>
        <v>1.6740578955036711E-7</v>
      </c>
      <c r="Y1783" s="52">
        <f t="shared" si="1151"/>
        <v>4181028.5622844244</v>
      </c>
      <c r="Z1783" s="38" t="str">
        <f t="shared" si="1145"/>
        <v>S</v>
      </c>
      <c r="AA1783" s="38" t="str">
        <f t="shared" si="1146"/>
        <v>S</v>
      </c>
      <c r="AB1783" s="38" t="str">
        <f t="shared" si="1147"/>
        <v>U</v>
      </c>
      <c r="AC1783" s="50">
        <f t="shared" si="1164"/>
        <v>548805.23542418447</v>
      </c>
      <c r="AD1783" s="50">
        <f t="shared" si="1152"/>
        <v>4181173.1590241049</v>
      </c>
      <c r="AE1783" s="51">
        <f t="shared" si="1153"/>
        <v>10</v>
      </c>
      <c r="AF1783" s="51" t="str">
        <f t="shared" si="1154"/>
        <v>S</v>
      </c>
      <c r="AG1783" s="40">
        <f t="shared" si="1155"/>
        <v>-122</v>
      </c>
      <c r="AH1783" s="41">
        <f t="shared" si="1156"/>
        <v>-26</v>
      </c>
      <c r="AI1783" s="42">
        <f t="shared" si="1157"/>
        <v>-44.857999999999997</v>
      </c>
      <c r="AJ1783" s="40">
        <f t="shared" si="1158"/>
        <v>37</v>
      </c>
      <c r="AK1783" s="41">
        <f t="shared" si="1159"/>
        <v>46</v>
      </c>
      <c r="AL1783" s="42">
        <f t="shared" si="1160"/>
        <v>35.753</v>
      </c>
      <c r="AM1783" s="43" t="str">
        <f t="shared" si="1161"/>
        <v>-37º -46' -35,753" S</v>
      </c>
      <c r="AN1783" s="43" t="str">
        <f t="shared" si="1162"/>
        <v>122º 26' 44,858" W</v>
      </c>
      <c r="AO1783" s="43" t="str">
        <f t="shared" si="1163"/>
        <v>10 S 548805 4181173</v>
      </c>
    </row>
    <row r="1784" spans="5:41" x14ac:dyDescent="0.25">
      <c r="E1784" s="53">
        <v>37.776367</v>
      </c>
      <c r="F1784" s="53">
        <v>-122.44783</v>
      </c>
      <c r="G1784" s="52">
        <f t="shared" si="1130"/>
        <v>-2.1371177954222884</v>
      </c>
      <c r="H1784" s="52">
        <f t="shared" si="1131"/>
        <v>0.65932198359173277</v>
      </c>
      <c r="I1784" s="52">
        <f t="shared" si="1132"/>
        <v>10</v>
      </c>
      <c r="J1784" s="52">
        <f t="shared" si="1133"/>
        <v>-123</v>
      </c>
      <c r="K1784" s="52">
        <f t="shared" si="1134"/>
        <v>9.6371845307370307E-3</v>
      </c>
      <c r="L1784" s="52">
        <f t="shared" si="1135"/>
        <v>7.6171874624111372E-3</v>
      </c>
      <c r="M1784" s="52">
        <f t="shared" si="1136"/>
        <v>7.6173347878679444E-3</v>
      </c>
      <c r="N1784" s="52">
        <f t="shared" si="1137"/>
        <v>2.2485076297873441E-5</v>
      </c>
      <c r="O1784" s="52">
        <f t="shared" si="1149"/>
        <v>6383608.9302114481</v>
      </c>
      <c r="P1784" s="52">
        <f t="shared" si="1150"/>
        <v>1.2215350770903003E-7</v>
      </c>
      <c r="Q1784" s="52">
        <f t="shared" si="1138"/>
        <v>0.96837767551606901</v>
      </c>
      <c r="R1784" s="52">
        <f t="shared" si="1139"/>
        <v>0.6049885456191112</v>
      </c>
      <c r="S1784" s="52">
        <f t="shared" si="1140"/>
        <v>1.1435108213497673</v>
      </c>
      <c r="T1784" s="52">
        <f t="shared" si="1141"/>
        <v>1.0088802524171032</v>
      </c>
      <c r="U1784" s="52">
        <f t="shared" si="1142"/>
        <v>1.8074548259561058</v>
      </c>
      <c r="V1784" s="52">
        <f t="shared" si="1148"/>
        <v>5.0546225567071803E-3</v>
      </c>
      <c r="W1784" s="52">
        <f t="shared" si="1143"/>
        <v>4.2582015317955055E-5</v>
      </c>
      <c r="X1784" s="52">
        <f t="shared" si="1144"/>
        <v>1.6740578955036711E-7</v>
      </c>
      <c r="Y1784" s="52">
        <f t="shared" si="1151"/>
        <v>4181002.9333300903</v>
      </c>
      <c r="Z1784" s="38" t="str">
        <f t="shared" si="1145"/>
        <v>S</v>
      </c>
      <c r="AA1784" s="38" t="str">
        <f t="shared" si="1146"/>
        <v>S</v>
      </c>
      <c r="AB1784" s="38" t="str">
        <f t="shared" si="1147"/>
        <v>U</v>
      </c>
      <c r="AC1784" s="50">
        <f t="shared" si="1164"/>
        <v>548626.08835619316</v>
      </c>
      <c r="AD1784" s="50">
        <f t="shared" si="1152"/>
        <v>4181146.4692814751</v>
      </c>
      <c r="AE1784" s="51">
        <f t="shared" si="1153"/>
        <v>10</v>
      </c>
      <c r="AF1784" s="51" t="str">
        <f t="shared" si="1154"/>
        <v>S</v>
      </c>
      <c r="AG1784" s="40">
        <f t="shared" si="1155"/>
        <v>-122</v>
      </c>
      <c r="AH1784" s="41">
        <f t="shared" si="1156"/>
        <v>-26</v>
      </c>
      <c r="AI1784" s="42">
        <f t="shared" si="1157"/>
        <v>-52.188000000000002</v>
      </c>
      <c r="AJ1784" s="40">
        <f t="shared" si="1158"/>
        <v>37</v>
      </c>
      <c r="AK1784" s="41">
        <f t="shared" si="1159"/>
        <v>46</v>
      </c>
      <c r="AL1784" s="42">
        <f t="shared" si="1160"/>
        <v>34.920999999999999</v>
      </c>
      <c r="AM1784" s="43" t="str">
        <f t="shared" si="1161"/>
        <v>-37º -46' -34,921" S</v>
      </c>
      <c r="AN1784" s="43" t="str">
        <f t="shared" si="1162"/>
        <v>122º 26' 52,188" W</v>
      </c>
      <c r="AO1784" s="43" t="str">
        <f t="shared" si="1163"/>
        <v>10 S 548626 4181146</v>
      </c>
    </row>
    <row r="1785" spans="5:41" x14ac:dyDescent="0.25">
      <c r="E1785" s="53">
        <v>37.776698000000003</v>
      </c>
      <c r="F1785" s="53">
        <v>-122.443623</v>
      </c>
      <c r="G1785" s="52">
        <f t="shared" si="1130"/>
        <v>-2.1370443694206571</v>
      </c>
      <c r="H1785" s="52">
        <f t="shared" si="1131"/>
        <v>0.65932776063155685</v>
      </c>
      <c r="I1785" s="52">
        <f t="shared" si="1132"/>
        <v>10</v>
      </c>
      <c r="J1785" s="52">
        <f t="shared" si="1133"/>
        <v>-123</v>
      </c>
      <c r="K1785" s="52">
        <f t="shared" si="1134"/>
        <v>9.7106105323683245E-3</v>
      </c>
      <c r="L1785" s="52">
        <f t="shared" si="1135"/>
        <v>7.675186863222115E-3</v>
      </c>
      <c r="M1785" s="52">
        <f t="shared" si="1136"/>
        <v>7.6753375797807988E-3</v>
      </c>
      <c r="N1785" s="52">
        <f t="shared" si="1137"/>
        <v>2.2829085883246947E-5</v>
      </c>
      <c r="O1785" s="52">
        <f t="shared" si="1149"/>
        <v>6383609.0500481352</v>
      </c>
      <c r="P1785" s="52">
        <f t="shared" si="1150"/>
        <v>1.2401977471608173E-7</v>
      </c>
      <c r="Q1785" s="52">
        <f t="shared" si="1138"/>
        <v>0.96838055806527379</v>
      </c>
      <c r="R1785" s="52">
        <f t="shared" si="1139"/>
        <v>0.6049849290015995</v>
      </c>
      <c r="S1785" s="52">
        <f t="shared" si="1140"/>
        <v>1.1435180396641937</v>
      </c>
      <c r="T1785" s="52">
        <f t="shared" si="1141"/>
        <v>1.008884761998545</v>
      </c>
      <c r="U1785" s="52">
        <f t="shared" si="1142"/>
        <v>1.8074604606025286</v>
      </c>
      <c r="V1785" s="52">
        <f t="shared" si="1148"/>
        <v>5.0546225567071803E-3</v>
      </c>
      <c r="W1785" s="52">
        <f t="shared" si="1143"/>
        <v>4.2582015317955055E-5</v>
      </c>
      <c r="X1785" s="52">
        <f t="shared" si="1144"/>
        <v>1.6740578955036711E-7</v>
      </c>
      <c r="Y1785" s="52">
        <f t="shared" si="1151"/>
        <v>4181039.6570701646</v>
      </c>
      <c r="Z1785" s="38" t="str">
        <f t="shared" si="1145"/>
        <v>S</v>
      </c>
      <c r="AA1785" s="38" t="str">
        <f t="shared" si="1146"/>
        <v>S</v>
      </c>
      <c r="AB1785" s="38" t="str">
        <f t="shared" si="1147"/>
        <v>U</v>
      </c>
      <c r="AC1785" s="50">
        <f t="shared" si="1164"/>
        <v>548996.35646196886</v>
      </c>
      <c r="AD1785" s="50">
        <f t="shared" si="1152"/>
        <v>4181185.3890474867</v>
      </c>
      <c r="AE1785" s="51">
        <f t="shared" si="1153"/>
        <v>10</v>
      </c>
      <c r="AF1785" s="51" t="str">
        <f t="shared" si="1154"/>
        <v>S</v>
      </c>
      <c r="AG1785" s="40">
        <f t="shared" si="1155"/>
        <v>-122</v>
      </c>
      <c r="AH1785" s="41">
        <f t="shared" si="1156"/>
        <v>-26</v>
      </c>
      <c r="AI1785" s="42">
        <f t="shared" si="1157"/>
        <v>-37.042999999999999</v>
      </c>
      <c r="AJ1785" s="40">
        <f t="shared" si="1158"/>
        <v>37</v>
      </c>
      <c r="AK1785" s="41">
        <f t="shared" si="1159"/>
        <v>46</v>
      </c>
      <c r="AL1785" s="42">
        <f t="shared" si="1160"/>
        <v>36.113</v>
      </c>
      <c r="AM1785" s="43" t="str">
        <f t="shared" si="1161"/>
        <v>-37º -46' -36,113" S</v>
      </c>
      <c r="AN1785" s="43" t="str">
        <f t="shared" si="1162"/>
        <v>122º 26' 37,043" W</v>
      </c>
      <c r="AO1785" s="43" t="str">
        <f t="shared" si="1163"/>
        <v>10 S 548996 4181185</v>
      </c>
    </row>
    <row r="1786" spans="5:41" x14ac:dyDescent="0.25">
      <c r="E1786" s="53">
        <v>37.793655000000001</v>
      </c>
      <c r="F1786" s="53">
        <v>-122.407883</v>
      </c>
      <c r="G1786" s="52">
        <f t="shared" si="1130"/>
        <v>-2.1364205887459939</v>
      </c>
      <c r="H1786" s="52">
        <f t="shared" si="1131"/>
        <v>0.65962371611281756</v>
      </c>
      <c r="I1786" s="52">
        <f t="shared" si="1132"/>
        <v>10</v>
      </c>
      <c r="J1786" s="52">
        <f t="shared" si="1133"/>
        <v>-123</v>
      </c>
      <c r="K1786" s="52">
        <f t="shared" si="1134"/>
        <v>1.0334391207031501E-2</v>
      </c>
      <c r="L1786" s="52">
        <f t="shared" si="1135"/>
        <v>8.1663270368125714E-3</v>
      </c>
      <c r="M1786" s="52">
        <f t="shared" si="1136"/>
        <v>8.1665085785250207E-3</v>
      </c>
      <c r="N1786" s="52">
        <f t="shared" si="1137"/>
        <v>2.5860244509678942E-5</v>
      </c>
      <c r="O1786" s="52">
        <f t="shared" si="1149"/>
        <v>6383615.1897204155</v>
      </c>
      <c r="P1786" s="52">
        <f t="shared" si="1150"/>
        <v>1.4033613745344044E-7</v>
      </c>
      <c r="Q1786" s="52">
        <f t="shared" si="1138"/>
        <v>0.96852805696870903</v>
      </c>
      <c r="R1786" s="52">
        <f t="shared" si="1139"/>
        <v>0.60479947839218906</v>
      </c>
      <c r="S1786" s="52">
        <f t="shared" si="1140"/>
        <v>1.143887744597172</v>
      </c>
      <c r="T1786" s="52">
        <f t="shared" si="1141"/>
        <v>1.0091156780459263</v>
      </c>
      <c r="U1786" s="52">
        <f t="shared" si="1142"/>
        <v>1.8077489188681206</v>
      </c>
      <c r="V1786" s="52">
        <f t="shared" si="1148"/>
        <v>5.0546225567071803E-3</v>
      </c>
      <c r="W1786" s="52">
        <f t="shared" si="1143"/>
        <v>4.2582015317955055E-5</v>
      </c>
      <c r="X1786" s="52">
        <f t="shared" si="1144"/>
        <v>1.6740578955036711E-7</v>
      </c>
      <c r="Y1786" s="52">
        <f t="shared" si="1151"/>
        <v>4182921.0026180162</v>
      </c>
      <c r="Z1786" s="38" t="str">
        <f t="shared" si="1145"/>
        <v>S</v>
      </c>
      <c r="AA1786" s="38" t="str">
        <f t="shared" si="1146"/>
        <v>S</v>
      </c>
      <c r="AB1786" s="38" t="str">
        <f t="shared" si="1147"/>
        <v>U</v>
      </c>
      <c r="AC1786" s="50">
        <f t="shared" si="1164"/>
        <v>552131.85064751515</v>
      </c>
      <c r="AD1786" s="50">
        <f t="shared" si="1152"/>
        <v>4183086.084490845</v>
      </c>
      <c r="AE1786" s="51">
        <f t="shared" si="1153"/>
        <v>10</v>
      </c>
      <c r="AF1786" s="51" t="str">
        <f t="shared" si="1154"/>
        <v>S</v>
      </c>
      <c r="AG1786" s="40">
        <f t="shared" si="1155"/>
        <v>-122</v>
      </c>
      <c r="AH1786" s="41">
        <f t="shared" si="1156"/>
        <v>-24</v>
      </c>
      <c r="AI1786" s="42">
        <f t="shared" si="1157"/>
        <v>-28.379000000000001</v>
      </c>
      <c r="AJ1786" s="40">
        <f t="shared" si="1158"/>
        <v>37</v>
      </c>
      <c r="AK1786" s="41">
        <f t="shared" si="1159"/>
        <v>47</v>
      </c>
      <c r="AL1786" s="42">
        <f t="shared" si="1160"/>
        <v>37.158000000000001</v>
      </c>
      <c r="AM1786" s="43" t="str">
        <f t="shared" si="1161"/>
        <v>-37º -47' -37,158" S</v>
      </c>
      <c r="AN1786" s="43" t="str">
        <f t="shared" si="1162"/>
        <v>122º 24' 28,379" W</v>
      </c>
      <c r="AO1786" s="43" t="str">
        <f t="shared" si="1163"/>
        <v>10 S 552132 4183086</v>
      </c>
    </row>
    <row r="1787" spans="5:41" x14ac:dyDescent="0.25">
      <c r="E1787" s="53">
        <v>37.795028686522997</v>
      </c>
      <c r="F1787" s="53">
        <v>-122.40211486816</v>
      </c>
      <c r="G1787" s="52">
        <f t="shared" si="1130"/>
        <v>-2.1363199158536972</v>
      </c>
      <c r="H1787" s="52">
        <f t="shared" si="1131"/>
        <v>0.65964769146553404</v>
      </c>
      <c r="I1787" s="52">
        <f t="shared" si="1132"/>
        <v>10</v>
      </c>
      <c r="J1787" s="52">
        <f t="shared" si="1133"/>
        <v>-123</v>
      </c>
      <c r="K1787" s="52">
        <f t="shared" si="1134"/>
        <v>1.0435064099328262E-2</v>
      </c>
      <c r="L1787" s="52">
        <f t="shared" si="1135"/>
        <v>8.2457234527649678E-3</v>
      </c>
      <c r="M1787" s="52">
        <f t="shared" si="1136"/>
        <v>8.2459103413425119E-3</v>
      </c>
      <c r="N1787" s="52">
        <f t="shared" si="1137"/>
        <v>2.6366873302152705E-5</v>
      </c>
      <c r="O1787" s="52">
        <f t="shared" si="1149"/>
        <v>6383615.6871369509</v>
      </c>
      <c r="P1787" s="52">
        <f t="shared" si="1150"/>
        <v>1.4307301872907129E-7</v>
      </c>
      <c r="Q1787" s="52">
        <f t="shared" si="1138"/>
        <v>0.96853999099705923</v>
      </c>
      <c r="R1787" s="52">
        <f t="shared" si="1139"/>
        <v>0.6047844402087641</v>
      </c>
      <c r="S1787" s="52">
        <f t="shared" si="1140"/>
        <v>1.1439176869640637</v>
      </c>
      <c r="T1787" s="52">
        <f t="shared" si="1141"/>
        <v>1.0091343752752389</v>
      </c>
      <c r="U1787" s="52">
        <f t="shared" si="1142"/>
        <v>1.8077722694860106</v>
      </c>
      <c r="V1787" s="52">
        <f t="shared" si="1148"/>
        <v>5.0546225567071803E-3</v>
      </c>
      <c r="W1787" s="52">
        <f t="shared" si="1143"/>
        <v>4.2582015317955055E-5</v>
      </c>
      <c r="X1787" s="52">
        <f t="shared" si="1144"/>
        <v>1.6740578955036711E-7</v>
      </c>
      <c r="Y1787" s="52">
        <f t="shared" si="1151"/>
        <v>4183073.4106533276</v>
      </c>
      <c r="Z1787" s="38" t="str">
        <f t="shared" si="1145"/>
        <v>S</v>
      </c>
      <c r="AA1787" s="38" t="str">
        <f t="shared" si="1146"/>
        <v>S</v>
      </c>
      <c r="AB1787" s="38" t="str">
        <f t="shared" si="1147"/>
        <v>U</v>
      </c>
      <c r="AC1787" s="50">
        <f t="shared" si="1164"/>
        <v>552638.72512011253</v>
      </c>
      <c r="AD1787" s="50">
        <f t="shared" si="1152"/>
        <v>4183241.7266634414</v>
      </c>
      <c r="AE1787" s="51">
        <f t="shared" si="1153"/>
        <v>10</v>
      </c>
      <c r="AF1787" s="51" t="str">
        <f t="shared" si="1154"/>
        <v>S</v>
      </c>
      <c r="AG1787" s="40">
        <f t="shared" si="1155"/>
        <v>-122</v>
      </c>
      <c r="AH1787" s="41">
        <f t="shared" si="1156"/>
        <v>-24</v>
      </c>
      <c r="AI1787" s="42">
        <f t="shared" si="1157"/>
        <v>-7.6139999999999999</v>
      </c>
      <c r="AJ1787" s="40">
        <f t="shared" si="1158"/>
        <v>37</v>
      </c>
      <c r="AK1787" s="41">
        <f t="shared" si="1159"/>
        <v>47</v>
      </c>
      <c r="AL1787" s="42">
        <f t="shared" si="1160"/>
        <v>42.103000000000002</v>
      </c>
      <c r="AM1787" s="43" t="str">
        <f t="shared" si="1161"/>
        <v>-37º -47' -42,103" S</v>
      </c>
      <c r="AN1787" s="43" t="str">
        <f t="shared" si="1162"/>
        <v>122º 24' 7,614" W</v>
      </c>
      <c r="AO1787" s="43" t="str">
        <f t="shared" si="1163"/>
        <v>10 S 552639 4183242</v>
      </c>
    </row>
    <row r="1788" spans="5:41" x14ac:dyDescent="0.25">
      <c r="E1788" s="53">
        <v>37.786724</v>
      </c>
      <c r="F1788" s="53">
        <v>-122.39692599999999</v>
      </c>
      <c r="G1788" s="52">
        <f t="shared" si="1130"/>
        <v>-2.1362293530198531</v>
      </c>
      <c r="H1788" s="52">
        <f t="shared" si="1131"/>
        <v>0.65950274734236181</v>
      </c>
      <c r="I1788" s="52">
        <f t="shared" si="1132"/>
        <v>10</v>
      </c>
      <c r="J1788" s="52">
        <f t="shared" si="1133"/>
        <v>-123</v>
      </c>
      <c r="K1788" s="52">
        <f t="shared" si="1134"/>
        <v>1.0525626933172383E-2</v>
      </c>
      <c r="L1788" s="52">
        <f t="shared" si="1135"/>
        <v>8.3182178742813462E-3</v>
      </c>
      <c r="M1788" s="52">
        <f t="shared" si="1136"/>
        <v>8.3184097356994256E-3</v>
      </c>
      <c r="N1788" s="52">
        <f t="shared" si="1137"/>
        <v>2.6824532418978642E-5</v>
      </c>
      <c r="O1788" s="52">
        <f t="shared" si="1149"/>
        <v>6383612.6800771561</v>
      </c>
      <c r="P1788" s="52">
        <f t="shared" si="1150"/>
        <v>1.4563265397859165E-7</v>
      </c>
      <c r="Q1788" s="52">
        <f t="shared" si="1138"/>
        <v>0.96846780930381038</v>
      </c>
      <c r="R1788" s="52">
        <f t="shared" si="1139"/>
        <v>0.60487532036133052</v>
      </c>
      <c r="S1788" s="52">
        <f t="shared" si="1140"/>
        <v>1.1437366519942671</v>
      </c>
      <c r="T1788" s="52">
        <f t="shared" si="1141"/>
        <v>1.0090213190860329</v>
      </c>
      <c r="U1788" s="52">
        <f t="shared" si="1142"/>
        <v>1.8076310624917384</v>
      </c>
      <c r="V1788" s="52">
        <f t="shared" si="1148"/>
        <v>5.0546225567071803E-3</v>
      </c>
      <c r="W1788" s="52">
        <f t="shared" si="1143"/>
        <v>4.2582015317955055E-5</v>
      </c>
      <c r="X1788" s="52">
        <f t="shared" si="1144"/>
        <v>1.6740578955036711E-7</v>
      </c>
      <c r="Y1788" s="52">
        <f t="shared" si="1151"/>
        <v>4182152.0212466065</v>
      </c>
      <c r="Z1788" s="38" t="str">
        <f t="shared" si="1145"/>
        <v>S</v>
      </c>
      <c r="AA1788" s="38" t="str">
        <f t="shared" si="1146"/>
        <v>S</v>
      </c>
      <c r="AB1788" s="38" t="str">
        <f t="shared" si="1147"/>
        <v>U</v>
      </c>
      <c r="AC1788" s="50">
        <f t="shared" si="1164"/>
        <v>553101.50844465918</v>
      </c>
      <c r="AD1788" s="50">
        <f t="shared" si="1152"/>
        <v>4182323.2586968313</v>
      </c>
      <c r="AE1788" s="51">
        <f t="shared" si="1153"/>
        <v>10</v>
      </c>
      <c r="AF1788" s="51" t="str">
        <f t="shared" si="1154"/>
        <v>S</v>
      </c>
      <c r="AG1788" s="40">
        <f t="shared" si="1155"/>
        <v>-122</v>
      </c>
      <c r="AH1788" s="41">
        <f t="shared" si="1156"/>
        <v>-23</v>
      </c>
      <c r="AI1788" s="42">
        <f t="shared" si="1157"/>
        <v>-48.933999999999997</v>
      </c>
      <c r="AJ1788" s="40">
        <f t="shared" si="1158"/>
        <v>37</v>
      </c>
      <c r="AK1788" s="41">
        <f t="shared" si="1159"/>
        <v>47</v>
      </c>
      <c r="AL1788" s="42">
        <f t="shared" si="1160"/>
        <v>12.206</v>
      </c>
      <c r="AM1788" s="43" t="str">
        <f t="shared" si="1161"/>
        <v>-37º -47' -12,206" S</v>
      </c>
      <c r="AN1788" s="43" t="str">
        <f t="shared" si="1162"/>
        <v>122º 23' 48,934" W</v>
      </c>
      <c r="AO1788" s="43" t="str">
        <f t="shared" si="1163"/>
        <v>10 S 553102 4182323</v>
      </c>
    </row>
    <row r="1789" spans="5:41" x14ac:dyDescent="0.25">
      <c r="E1789" s="53">
        <v>37.788057999999999</v>
      </c>
      <c r="F1789" s="53">
        <v>-122.4044</v>
      </c>
      <c r="G1789" s="52">
        <f t="shared" si="1130"/>
        <v>-2.1363597989281469</v>
      </c>
      <c r="H1789" s="52">
        <f t="shared" si="1131"/>
        <v>0.65952603003458343</v>
      </c>
      <c r="I1789" s="52">
        <f t="shared" si="1132"/>
        <v>10</v>
      </c>
      <c r="J1789" s="52">
        <f t="shared" si="1133"/>
        <v>-123</v>
      </c>
      <c r="K1789" s="52">
        <f t="shared" si="1134"/>
        <v>1.0395181024878575E-2</v>
      </c>
      <c r="L1789" s="52">
        <f t="shared" si="1135"/>
        <v>8.2149842076244366E-3</v>
      </c>
      <c r="M1789" s="52">
        <f t="shared" si="1136"/>
        <v>8.21516901382131E-3</v>
      </c>
      <c r="N1789" s="52">
        <f t="shared" si="1137"/>
        <v>2.6164067320033624E-5</v>
      </c>
      <c r="O1789" s="52">
        <f t="shared" si="1149"/>
        <v>6383613.1630923655</v>
      </c>
      <c r="P1789" s="52">
        <f t="shared" si="1150"/>
        <v>1.4203503196545752E-7</v>
      </c>
      <c r="Q1789" s="52">
        <f t="shared" si="1138"/>
        <v>0.96847940949415168</v>
      </c>
      <c r="R1789" s="52">
        <f t="shared" si="1139"/>
        <v>0.60486072755930498</v>
      </c>
      <c r="S1789" s="52">
        <f t="shared" si="1140"/>
        <v>1.1437657347816592</v>
      </c>
      <c r="T1789" s="52">
        <f t="shared" si="1141"/>
        <v>1.0090394829760707</v>
      </c>
      <c r="U1789" s="52">
        <f t="shared" si="1142"/>
        <v>1.8076537513005444</v>
      </c>
      <c r="V1789" s="52">
        <f t="shared" si="1148"/>
        <v>5.0546225567071803E-3</v>
      </c>
      <c r="W1789" s="52">
        <f t="shared" si="1143"/>
        <v>4.2582015317955055E-5</v>
      </c>
      <c r="X1789" s="52">
        <f t="shared" si="1144"/>
        <v>1.6740578955036711E-7</v>
      </c>
      <c r="Y1789" s="52">
        <f t="shared" si="1151"/>
        <v>4182300.0259589078</v>
      </c>
      <c r="Z1789" s="38" t="str">
        <f t="shared" si="1145"/>
        <v>S</v>
      </c>
      <c r="AA1789" s="38" t="str">
        <f t="shared" si="1146"/>
        <v>S</v>
      </c>
      <c r="AB1789" s="38" t="str">
        <f t="shared" si="1147"/>
        <v>U</v>
      </c>
      <c r="AC1789" s="50">
        <f t="shared" si="1164"/>
        <v>552442.46353654715</v>
      </c>
      <c r="AD1789" s="50">
        <f t="shared" si="1152"/>
        <v>4182467.0472671748</v>
      </c>
      <c r="AE1789" s="51">
        <f t="shared" si="1153"/>
        <v>10</v>
      </c>
      <c r="AF1789" s="51" t="str">
        <f t="shared" si="1154"/>
        <v>S</v>
      </c>
      <c r="AG1789" s="40">
        <f t="shared" si="1155"/>
        <v>-122</v>
      </c>
      <c r="AH1789" s="41">
        <f t="shared" si="1156"/>
        <v>-24</v>
      </c>
      <c r="AI1789" s="42">
        <f t="shared" si="1157"/>
        <v>-15.84</v>
      </c>
      <c r="AJ1789" s="40">
        <f t="shared" si="1158"/>
        <v>37</v>
      </c>
      <c r="AK1789" s="41">
        <f t="shared" si="1159"/>
        <v>47</v>
      </c>
      <c r="AL1789" s="42">
        <f t="shared" si="1160"/>
        <v>17.009</v>
      </c>
      <c r="AM1789" s="43" t="str">
        <f t="shared" si="1161"/>
        <v>-37º -47' -17,009" S</v>
      </c>
      <c r="AN1789" s="43" t="str">
        <f t="shared" si="1162"/>
        <v>122º 24' 15,84" W</v>
      </c>
      <c r="AO1789" s="43" t="str">
        <f t="shared" si="1163"/>
        <v>10 S 552442 4182467</v>
      </c>
    </row>
    <row r="1790" spans="5:41" x14ac:dyDescent="0.25">
      <c r="E1790" s="53">
        <v>37.704583999999997</v>
      </c>
      <c r="F1790" s="53">
        <v>-122.49463</v>
      </c>
      <c r="G1790" s="52">
        <f t="shared" si="1130"/>
        <v>-2.1379346095122216</v>
      </c>
      <c r="H1790" s="52">
        <f t="shared" si="1131"/>
        <v>0.65806913389477362</v>
      </c>
      <c r="I1790" s="52">
        <f t="shared" si="1132"/>
        <v>10</v>
      </c>
      <c r="J1790" s="52">
        <f t="shared" si="1133"/>
        <v>-123</v>
      </c>
      <c r="K1790" s="52">
        <f t="shared" si="1134"/>
        <v>8.8203704408038597E-3</v>
      </c>
      <c r="L1790" s="52">
        <f t="shared" si="1135"/>
        <v>6.9783626108473632E-3</v>
      </c>
      <c r="M1790" s="52">
        <f t="shared" si="1136"/>
        <v>6.9784758905323428E-3</v>
      </c>
      <c r="N1790" s="52">
        <f t="shared" si="1137"/>
        <v>1.8822806178375728E-5</v>
      </c>
      <c r="O1790" s="52">
        <f t="shared" si="1149"/>
        <v>6383582.9501941893</v>
      </c>
      <c r="P1790" s="52">
        <f t="shared" si="1150"/>
        <v>1.0272196399954009E-7</v>
      </c>
      <c r="Q1790" s="52">
        <f t="shared" si="1138"/>
        <v>0.96774949216146056</v>
      </c>
      <c r="R1790" s="52">
        <f t="shared" si="1139"/>
        <v>0.60576981571084798</v>
      </c>
      <c r="S1790" s="52">
        <f t="shared" si="1140"/>
        <v>1.141943879975504</v>
      </c>
      <c r="T1790" s="52">
        <f t="shared" si="1141"/>
        <v>1.00790036390934</v>
      </c>
      <c r="U1790" s="52">
        <f t="shared" si="1142"/>
        <v>1.8062292768648736</v>
      </c>
      <c r="V1790" s="52">
        <f t="shared" si="1148"/>
        <v>5.0546225567071803E-3</v>
      </c>
      <c r="W1790" s="52">
        <f t="shared" si="1143"/>
        <v>4.2582015317955055E-5</v>
      </c>
      <c r="X1790" s="52">
        <f t="shared" si="1144"/>
        <v>1.6740578955036711E-7</v>
      </c>
      <c r="Y1790" s="52">
        <f t="shared" si="1151"/>
        <v>4173038.8122880631</v>
      </c>
      <c r="Z1790" s="38" t="str">
        <f t="shared" si="1145"/>
        <v>S</v>
      </c>
      <c r="AA1790" s="38" t="str">
        <f t="shared" si="1146"/>
        <v>S</v>
      </c>
      <c r="AB1790" s="38" t="str">
        <f t="shared" si="1147"/>
        <v>U</v>
      </c>
      <c r="AC1790" s="50">
        <f t="shared" si="1164"/>
        <v>544547.68123848515</v>
      </c>
      <c r="AD1790" s="50">
        <f t="shared" si="1152"/>
        <v>4173158.9692450007</v>
      </c>
      <c r="AE1790" s="51">
        <f t="shared" si="1153"/>
        <v>10</v>
      </c>
      <c r="AF1790" s="51" t="str">
        <f t="shared" si="1154"/>
        <v>S</v>
      </c>
      <c r="AG1790" s="40">
        <f t="shared" si="1155"/>
        <v>-122</v>
      </c>
      <c r="AH1790" s="41">
        <f t="shared" si="1156"/>
        <v>-29</v>
      </c>
      <c r="AI1790" s="42">
        <f t="shared" si="1157"/>
        <v>-40.667999999999999</v>
      </c>
      <c r="AJ1790" s="40">
        <f t="shared" si="1158"/>
        <v>37</v>
      </c>
      <c r="AK1790" s="41">
        <f t="shared" si="1159"/>
        <v>42</v>
      </c>
      <c r="AL1790" s="42">
        <f t="shared" si="1160"/>
        <v>16.501999999999999</v>
      </c>
      <c r="AM1790" s="43" t="str">
        <f t="shared" si="1161"/>
        <v>-37º -42' -16,502" S</v>
      </c>
      <c r="AN1790" s="43" t="str">
        <f t="shared" si="1162"/>
        <v>122º 29' 40,668" W</v>
      </c>
      <c r="AO1790" s="43" t="str">
        <f t="shared" si="1163"/>
        <v>10 S 544548 4173159</v>
      </c>
    </row>
    <row r="1791" spans="5:41" x14ac:dyDescent="0.25">
      <c r="E1791" s="53">
        <v>37.765160000000002</v>
      </c>
      <c r="F1791" s="53">
        <v>-122.39181499999999</v>
      </c>
      <c r="G1791" s="52">
        <f t="shared" si="1130"/>
        <v>-2.1361401492417835</v>
      </c>
      <c r="H1791" s="52">
        <f t="shared" si="1131"/>
        <v>0.65912638454246175</v>
      </c>
      <c r="I1791" s="52">
        <f t="shared" si="1132"/>
        <v>10</v>
      </c>
      <c r="J1791" s="52">
        <f t="shared" si="1133"/>
        <v>-123</v>
      </c>
      <c r="K1791" s="52">
        <f t="shared" si="1134"/>
        <v>1.0614830711241918E-2</v>
      </c>
      <c r="L1791" s="52">
        <f t="shared" si="1135"/>
        <v>8.3911586236781448E-3</v>
      </c>
      <c r="M1791" s="52">
        <f t="shared" si="1136"/>
        <v>8.3913555768077956E-3</v>
      </c>
      <c r="N1791" s="52">
        <f t="shared" si="1137"/>
        <v>2.7275852172770065E-5</v>
      </c>
      <c r="O1791" s="52">
        <f t="shared" si="1149"/>
        <v>6383604.8729947824</v>
      </c>
      <c r="P1791" s="52">
        <f t="shared" si="1150"/>
        <v>1.4828449737249093E-7</v>
      </c>
      <c r="Q1791" s="52">
        <f t="shared" si="1138"/>
        <v>0.96828000186336238</v>
      </c>
      <c r="R1791" s="52">
        <f t="shared" si="1139"/>
        <v>0.60511092085165596</v>
      </c>
      <c r="S1791" s="52">
        <f t="shared" si="1140"/>
        <v>1.1432663854741429</v>
      </c>
      <c r="T1791" s="52">
        <f t="shared" si="1141"/>
        <v>1.0087275193185212</v>
      </c>
      <c r="U1791" s="52">
        <f t="shared" si="1142"/>
        <v>1.8072639587233683</v>
      </c>
      <c r="V1791" s="52">
        <f t="shared" si="1148"/>
        <v>5.0546225567071803E-3</v>
      </c>
      <c r="W1791" s="52">
        <f t="shared" si="1143"/>
        <v>4.2582015317955055E-5</v>
      </c>
      <c r="X1791" s="52">
        <f t="shared" si="1144"/>
        <v>1.6740578955036711E-7</v>
      </c>
      <c r="Y1791" s="52">
        <f t="shared" si="1151"/>
        <v>4179759.5419371948</v>
      </c>
      <c r="Z1791" s="38" t="str">
        <f t="shared" si="1145"/>
        <v>S</v>
      </c>
      <c r="AA1791" s="38" t="str">
        <f t="shared" si="1146"/>
        <v>S</v>
      </c>
      <c r="AB1791" s="38" t="str">
        <f t="shared" si="1147"/>
        <v>U</v>
      </c>
      <c r="AC1791" s="50">
        <f t="shared" si="1164"/>
        <v>553567.10099886556</v>
      </c>
      <c r="AD1791" s="50">
        <f t="shared" si="1152"/>
        <v>4179933.6602258589</v>
      </c>
      <c r="AE1791" s="51">
        <f t="shared" si="1153"/>
        <v>10</v>
      </c>
      <c r="AF1791" s="51" t="str">
        <f t="shared" si="1154"/>
        <v>S</v>
      </c>
      <c r="AG1791" s="40">
        <f t="shared" si="1155"/>
        <v>-122</v>
      </c>
      <c r="AH1791" s="41">
        <f t="shared" si="1156"/>
        <v>-23</v>
      </c>
      <c r="AI1791" s="42">
        <f t="shared" si="1157"/>
        <v>-30.533999999999999</v>
      </c>
      <c r="AJ1791" s="40">
        <f t="shared" si="1158"/>
        <v>37</v>
      </c>
      <c r="AK1791" s="41">
        <f t="shared" si="1159"/>
        <v>45</v>
      </c>
      <c r="AL1791" s="42">
        <f t="shared" si="1160"/>
        <v>54.576000000000001</v>
      </c>
      <c r="AM1791" s="43" t="str">
        <f t="shared" si="1161"/>
        <v>-37º -45' -54,576" S</v>
      </c>
      <c r="AN1791" s="43" t="str">
        <f t="shared" si="1162"/>
        <v>122º 23' 30,534" W</v>
      </c>
      <c r="AO1791" s="43" t="str">
        <f t="shared" si="1163"/>
        <v>10 S 553567 4179934</v>
      </c>
    </row>
    <row r="1792" spans="5:41" x14ac:dyDescent="0.25">
      <c r="E1792" s="53">
        <v>37.756833</v>
      </c>
      <c r="F1792" s="53">
        <v>-122.39129699999999</v>
      </c>
      <c r="G1792" s="52">
        <f t="shared" si="1130"/>
        <v>-2.136131108436258</v>
      </c>
      <c r="H1792" s="52">
        <f t="shared" si="1131"/>
        <v>0.65898105097564819</v>
      </c>
      <c r="I1792" s="52">
        <f t="shared" si="1132"/>
        <v>10</v>
      </c>
      <c r="J1792" s="52">
        <f t="shared" si="1133"/>
        <v>-123</v>
      </c>
      <c r="K1792" s="52">
        <f t="shared" si="1134"/>
        <v>1.0623871516767469E-2</v>
      </c>
      <c r="L1792" s="52">
        <f t="shared" si="1135"/>
        <v>8.3992507097445622E-3</v>
      </c>
      <c r="M1792" s="52">
        <f t="shared" si="1136"/>
        <v>8.3994482332402955E-3</v>
      </c>
      <c r="N1792" s="52">
        <f t="shared" si="1137"/>
        <v>2.7320285321597026E-5</v>
      </c>
      <c r="O1792" s="52">
        <f t="shared" si="1149"/>
        <v>6383601.8586809365</v>
      </c>
      <c r="P1792" s="52">
        <f t="shared" si="1150"/>
        <v>1.4860410171534452E-7</v>
      </c>
      <c r="Q1792" s="52">
        <f t="shared" si="1138"/>
        <v>0.96820733264968417</v>
      </c>
      <c r="R1792" s="52">
        <f t="shared" si="1139"/>
        <v>0.60520175189870418</v>
      </c>
      <c r="S1792" s="52">
        <f t="shared" si="1140"/>
        <v>1.1430847173004903</v>
      </c>
      <c r="T1792" s="52">
        <f t="shared" si="1141"/>
        <v>1.0086139759500439</v>
      </c>
      <c r="U1792" s="52">
        <f t="shared" si="1142"/>
        <v>1.8071220285622351</v>
      </c>
      <c r="V1792" s="52">
        <f t="shared" si="1148"/>
        <v>5.0546225567071803E-3</v>
      </c>
      <c r="W1792" s="52">
        <f t="shared" si="1143"/>
        <v>4.2582015317955055E-5</v>
      </c>
      <c r="X1792" s="52">
        <f t="shared" si="1144"/>
        <v>1.6740578955036711E-7</v>
      </c>
      <c r="Y1792" s="52">
        <f t="shared" si="1151"/>
        <v>4178835.681588796</v>
      </c>
      <c r="Z1792" s="38" t="str">
        <f t="shared" si="1145"/>
        <v>S</v>
      </c>
      <c r="AA1792" s="38" t="str">
        <f t="shared" si="1146"/>
        <v>S</v>
      </c>
      <c r="AB1792" s="38" t="str">
        <f t="shared" si="1147"/>
        <v>U</v>
      </c>
      <c r="AC1792" s="50">
        <f t="shared" si="1164"/>
        <v>553618.73600959498</v>
      </c>
      <c r="AD1792" s="50">
        <f t="shared" si="1152"/>
        <v>4179010.0834388714</v>
      </c>
      <c r="AE1792" s="51">
        <f t="shared" si="1153"/>
        <v>10</v>
      </c>
      <c r="AF1792" s="51" t="str">
        <f t="shared" si="1154"/>
        <v>S</v>
      </c>
      <c r="AG1792" s="40">
        <f t="shared" si="1155"/>
        <v>-122</v>
      </c>
      <c r="AH1792" s="41">
        <f t="shared" si="1156"/>
        <v>-23</v>
      </c>
      <c r="AI1792" s="42">
        <f t="shared" si="1157"/>
        <v>-28.669</v>
      </c>
      <c r="AJ1792" s="40">
        <f t="shared" si="1158"/>
        <v>37</v>
      </c>
      <c r="AK1792" s="41">
        <f t="shared" si="1159"/>
        <v>45</v>
      </c>
      <c r="AL1792" s="42">
        <f t="shared" si="1160"/>
        <v>24.599</v>
      </c>
      <c r="AM1792" s="43" t="str">
        <f t="shared" si="1161"/>
        <v>-37º -45' -24,599" S</v>
      </c>
      <c r="AN1792" s="43" t="str">
        <f t="shared" si="1162"/>
        <v>122º 23' 28,669" W</v>
      </c>
      <c r="AO1792" s="43" t="str">
        <f t="shared" si="1163"/>
        <v>10 S 553619 4179010</v>
      </c>
    </row>
    <row r="1793" spans="5:41" x14ac:dyDescent="0.25">
      <c r="E1793" s="53">
        <v>37.761225000000003</v>
      </c>
      <c r="F1793" s="53">
        <v>-122.39139299999999</v>
      </c>
      <c r="G1793" s="52">
        <f t="shared" si="1130"/>
        <v>-2.1361327839523403</v>
      </c>
      <c r="H1793" s="52">
        <f t="shared" si="1131"/>
        <v>0.65905770583639578</v>
      </c>
      <c r="I1793" s="52">
        <f t="shared" si="1132"/>
        <v>10</v>
      </c>
      <c r="J1793" s="52">
        <f t="shared" si="1133"/>
        <v>-123</v>
      </c>
      <c r="K1793" s="52">
        <f t="shared" si="1134"/>
        <v>1.0622196000685147E-2</v>
      </c>
      <c r="L1793" s="52">
        <f t="shared" si="1135"/>
        <v>8.3974275080533015E-3</v>
      </c>
      <c r="M1793" s="52">
        <f t="shared" si="1136"/>
        <v>8.3976249029457106E-3</v>
      </c>
      <c r="N1793" s="52">
        <f t="shared" si="1137"/>
        <v>2.7312749652175228E-5</v>
      </c>
      <c r="O1793" s="52">
        <f t="shared" si="1149"/>
        <v>6383603.4485244825</v>
      </c>
      <c r="P1793" s="52">
        <f t="shared" si="1150"/>
        <v>1.4852195444092674E-7</v>
      </c>
      <c r="Q1793" s="52">
        <f t="shared" si="1138"/>
        <v>0.96824567155663677</v>
      </c>
      <c r="R1793" s="52">
        <f t="shared" si="1139"/>
        <v>0.60515385408845623</v>
      </c>
      <c r="S1793" s="52">
        <f t="shared" si="1140"/>
        <v>1.1431805416147141</v>
      </c>
      <c r="T1793" s="52">
        <f t="shared" si="1141"/>
        <v>1.0086738697331497</v>
      </c>
      <c r="U1793" s="52">
        <f t="shared" si="1142"/>
        <v>1.8071969002748685</v>
      </c>
      <c r="V1793" s="52">
        <f t="shared" si="1148"/>
        <v>5.0546225567071803E-3</v>
      </c>
      <c r="W1793" s="52">
        <f t="shared" si="1143"/>
        <v>4.2582015317955055E-5</v>
      </c>
      <c r="X1793" s="52">
        <f t="shared" si="1144"/>
        <v>1.6740578955036711E-7</v>
      </c>
      <c r="Y1793" s="52">
        <f t="shared" si="1151"/>
        <v>4179322.9631178034</v>
      </c>
      <c r="Z1793" s="38" t="str">
        <f t="shared" si="1145"/>
        <v>S</v>
      </c>
      <c r="AA1793" s="38" t="str">
        <f t="shared" si="1146"/>
        <v>S</v>
      </c>
      <c r="AB1793" s="38" t="str">
        <f t="shared" si="1147"/>
        <v>U</v>
      </c>
      <c r="AC1793" s="50">
        <f t="shared" si="1164"/>
        <v>553607.1099438034</v>
      </c>
      <c r="AD1793" s="50">
        <f t="shared" si="1152"/>
        <v>4179497.3169065672</v>
      </c>
      <c r="AE1793" s="51">
        <f t="shared" si="1153"/>
        <v>10</v>
      </c>
      <c r="AF1793" s="51" t="str">
        <f t="shared" si="1154"/>
        <v>S</v>
      </c>
      <c r="AG1793" s="40">
        <f t="shared" si="1155"/>
        <v>-122</v>
      </c>
      <c r="AH1793" s="41">
        <f t="shared" si="1156"/>
        <v>-23</v>
      </c>
      <c r="AI1793" s="42">
        <f t="shared" si="1157"/>
        <v>-29.015000000000001</v>
      </c>
      <c r="AJ1793" s="40">
        <f t="shared" si="1158"/>
        <v>37</v>
      </c>
      <c r="AK1793" s="41">
        <f t="shared" si="1159"/>
        <v>45</v>
      </c>
      <c r="AL1793" s="42">
        <f t="shared" si="1160"/>
        <v>40.409999999999997</v>
      </c>
      <c r="AM1793" s="43" t="str">
        <f t="shared" si="1161"/>
        <v>-37º -45' -40,41" S</v>
      </c>
      <c r="AN1793" s="43" t="str">
        <f t="shared" si="1162"/>
        <v>122º 23' 29,015" W</v>
      </c>
      <c r="AO1793" s="43" t="str">
        <f t="shared" si="1163"/>
        <v>10 S 553607 4179497</v>
      </c>
    </row>
    <row r="1794" spans="5:41" x14ac:dyDescent="0.25">
      <c r="E1794" s="53">
        <v>37.760617000000003</v>
      </c>
      <c r="F1794" s="53">
        <v>-122.39206299999999</v>
      </c>
      <c r="G1794" s="52">
        <f t="shared" si="1130"/>
        <v>-2.1361444776583283</v>
      </c>
      <c r="H1794" s="52">
        <f t="shared" si="1131"/>
        <v>0.65904709423454366</v>
      </c>
      <c r="I1794" s="52">
        <f t="shared" si="1132"/>
        <v>10</v>
      </c>
      <c r="J1794" s="52">
        <f t="shared" si="1133"/>
        <v>-123</v>
      </c>
      <c r="K1794" s="52">
        <f t="shared" si="1134"/>
        <v>1.0610502294697177E-2</v>
      </c>
      <c r="L1794" s="52">
        <f t="shared" si="1135"/>
        <v>8.3882522882801798E-3</v>
      </c>
      <c r="M1794" s="52">
        <f t="shared" si="1136"/>
        <v>8.3884490368267232E-3</v>
      </c>
      <c r="N1794" s="52">
        <f t="shared" si="1137"/>
        <v>2.7252496046736852E-5</v>
      </c>
      <c r="O1794" s="52">
        <f t="shared" si="1149"/>
        <v>6383603.2284330279</v>
      </c>
      <c r="P1794" s="52">
        <f t="shared" si="1150"/>
        <v>1.4819999589431957E-7</v>
      </c>
      <c r="Q1794" s="52">
        <f t="shared" si="1138"/>
        <v>0.96824036552408821</v>
      </c>
      <c r="R1794" s="52">
        <f t="shared" si="1139"/>
        <v>0.60516048610798823</v>
      </c>
      <c r="S1794" s="52">
        <f t="shared" si="1140"/>
        <v>1.1431672769965877</v>
      </c>
      <c r="T1794" s="52">
        <f t="shared" si="1141"/>
        <v>1.0086655792744379</v>
      </c>
      <c r="U1794" s="52">
        <f t="shared" si="1142"/>
        <v>1.8071865371109996</v>
      </c>
      <c r="V1794" s="52">
        <f t="shared" si="1148"/>
        <v>5.0546225567071803E-3</v>
      </c>
      <c r="W1794" s="52">
        <f t="shared" si="1143"/>
        <v>4.2582015317955055E-5</v>
      </c>
      <c r="X1794" s="52">
        <f t="shared" si="1144"/>
        <v>1.6740578955036711E-7</v>
      </c>
      <c r="Y1794" s="52">
        <f t="shared" si="1151"/>
        <v>4179255.5070010014</v>
      </c>
      <c r="Z1794" s="38" t="str">
        <f t="shared" si="1145"/>
        <v>S</v>
      </c>
      <c r="AA1794" s="38" t="str">
        <f t="shared" si="1146"/>
        <v>S</v>
      </c>
      <c r="AB1794" s="38" t="str">
        <f t="shared" si="1147"/>
        <v>U</v>
      </c>
      <c r="AC1794" s="50">
        <f t="shared" si="1164"/>
        <v>553548.53299833031</v>
      </c>
      <c r="AD1794" s="50">
        <f t="shared" si="1152"/>
        <v>4179429.4761485304</v>
      </c>
      <c r="AE1794" s="51">
        <f t="shared" si="1153"/>
        <v>10</v>
      </c>
      <c r="AF1794" s="51" t="str">
        <f t="shared" si="1154"/>
        <v>S</v>
      </c>
      <c r="AG1794" s="40">
        <f t="shared" si="1155"/>
        <v>-122</v>
      </c>
      <c r="AH1794" s="41">
        <f t="shared" si="1156"/>
        <v>-23</v>
      </c>
      <c r="AI1794" s="42">
        <f t="shared" si="1157"/>
        <v>-31.427</v>
      </c>
      <c r="AJ1794" s="40">
        <f t="shared" si="1158"/>
        <v>37</v>
      </c>
      <c r="AK1794" s="41">
        <f t="shared" si="1159"/>
        <v>45</v>
      </c>
      <c r="AL1794" s="42">
        <f t="shared" si="1160"/>
        <v>38.220999999999997</v>
      </c>
      <c r="AM1794" s="43" t="str">
        <f t="shared" si="1161"/>
        <v>-37º -45' -38,221" S</v>
      </c>
      <c r="AN1794" s="43" t="str">
        <f t="shared" si="1162"/>
        <v>122º 23' 31,427" W</v>
      </c>
      <c r="AO1794" s="43" t="str">
        <f t="shared" si="1163"/>
        <v>10 S 553549 4179429</v>
      </c>
    </row>
    <row r="1795" spans="5:41" x14ac:dyDescent="0.25">
      <c r="E1795" s="53">
        <v>37.756771999999998</v>
      </c>
      <c r="F1795" s="53">
        <v>-122.391291</v>
      </c>
      <c r="G1795" s="52">
        <f t="shared" si="1130"/>
        <v>-2.1361310037165029</v>
      </c>
      <c r="H1795" s="52">
        <f t="shared" si="1131"/>
        <v>0.65897998632480437</v>
      </c>
      <c r="I1795" s="52">
        <f t="shared" si="1132"/>
        <v>10</v>
      </c>
      <c r="J1795" s="52">
        <f t="shared" si="1133"/>
        <v>-123</v>
      </c>
      <c r="K1795" s="52">
        <f t="shared" si="1134"/>
        <v>1.0623976236522559E-2</v>
      </c>
      <c r="L1795" s="52">
        <f t="shared" si="1135"/>
        <v>8.3993404238585454E-3</v>
      </c>
      <c r="M1795" s="52">
        <f t="shared" si="1136"/>
        <v>8.3995379536839256E-3</v>
      </c>
      <c r="N1795" s="52">
        <f t="shared" si="1137"/>
        <v>2.7320808903108507E-5</v>
      </c>
      <c r="O1795" s="52">
        <f t="shared" si="1149"/>
        <v>6383601.8366002273</v>
      </c>
      <c r="P1795" s="52">
        <f t="shared" si="1150"/>
        <v>1.4860752148956809E-7</v>
      </c>
      <c r="Q1795" s="52">
        <f t="shared" si="1138"/>
        <v>0.96820680000463621</v>
      </c>
      <c r="R1795" s="52">
        <f t="shared" si="1139"/>
        <v>0.60520241698580746</v>
      </c>
      <c r="S1795" s="52">
        <f t="shared" si="1140"/>
        <v>1.1430833863271226</v>
      </c>
      <c r="T1795" s="52">
        <f t="shared" si="1141"/>
        <v>1.0086131439917938</v>
      </c>
      <c r="U1795" s="52">
        <f t="shared" si="1142"/>
        <v>1.8071209884895385</v>
      </c>
      <c r="V1795" s="52">
        <f t="shared" si="1148"/>
        <v>5.0546225567071803E-3</v>
      </c>
      <c r="W1795" s="52">
        <f t="shared" si="1143"/>
        <v>4.2582015317955055E-5</v>
      </c>
      <c r="X1795" s="52">
        <f t="shared" si="1144"/>
        <v>1.6740578955036711E-7</v>
      </c>
      <c r="Y1795" s="52">
        <f t="shared" si="1151"/>
        <v>4178828.9137923447</v>
      </c>
      <c r="Z1795" s="38" t="str">
        <f t="shared" si="1145"/>
        <v>S</v>
      </c>
      <c r="AA1795" s="38" t="str">
        <f t="shared" si="1146"/>
        <v>S</v>
      </c>
      <c r="AB1795" s="38" t="str">
        <f t="shared" si="1147"/>
        <v>U</v>
      </c>
      <c r="AC1795" s="50">
        <f t="shared" si="1164"/>
        <v>553619.3085638074</v>
      </c>
      <c r="AD1795" s="50">
        <f t="shared" si="1152"/>
        <v>4179003.3189841541</v>
      </c>
      <c r="AE1795" s="51">
        <f t="shared" si="1153"/>
        <v>10</v>
      </c>
      <c r="AF1795" s="51" t="str">
        <f t="shared" si="1154"/>
        <v>S</v>
      </c>
      <c r="AG1795" s="40">
        <f t="shared" si="1155"/>
        <v>-122</v>
      </c>
      <c r="AH1795" s="41">
        <f t="shared" si="1156"/>
        <v>-23</v>
      </c>
      <c r="AI1795" s="42">
        <f t="shared" si="1157"/>
        <v>-28.648</v>
      </c>
      <c r="AJ1795" s="40">
        <f t="shared" si="1158"/>
        <v>37</v>
      </c>
      <c r="AK1795" s="41">
        <f t="shared" si="1159"/>
        <v>45</v>
      </c>
      <c r="AL1795" s="42">
        <f t="shared" si="1160"/>
        <v>24.379000000000001</v>
      </c>
      <c r="AM1795" s="43" t="str">
        <f t="shared" si="1161"/>
        <v>-37º -45' -24,379" S</v>
      </c>
      <c r="AN1795" s="43" t="str">
        <f t="shared" si="1162"/>
        <v>122º 23' 28,648" W</v>
      </c>
      <c r="AO1795" s="43" t="str">
        <f t="shared" si="1163"/>
        <v>10 S 553619 4179003</v>
      </c>
    </row>
    <row r="1796" spans="5:41" x14ac:dyDescent="0.25">
      <c r="E1796" s="53">
        <v>37.726807000000001</v>
      </c>
      <c r="F1796" s="53">
        <v>-122.477035</v>
      </c>
      <c r="G1796" s="52">
        <f t="shared" si="1130"/>
        <v>-2.1376275188303331</v>
      </c>
      <c r="H1796" s="52">
        <f t="shared" si="1131"/>
        <v>0.65845699841444438</v>
      </c>
      <c r="I1796" s="52">
        <f t="shared" si="1132"/>
        <v>10</v>
      </c>
      <c r="J1796" s="52">
        <f t="shared" si="1133"/>
        <v>-123</v>
      </c>
      <c r="K1796" s="52">
        <f t="shared" si="1134"/>
        <v>9.1274611226923597E-3</v>
      </c>
      <c r="L1796" s="52">
        <f t="shared" si="1135"/>
        <v>7.2191494993814687E-3</v>
      </c>
      <c r="M1796" s="52">
        <f t="shared" si="1136"/>
        <v>7.2192749146558037E-3</v>
      </c>
      <c r="N1796" s="52">
        <f t="shared" si="1137"/>
        <v>2.0160384183065538E-5</v>
      </c>
      <c r="O1796" s="52">
        <f t="shared" si="1149"/>
        <v>6383590.9914028263</v>
      </c>
      <c r="P1796" s="52">
        <f t="shared" si="1150"/>
        <v>1.0986738322415194E-7</v>
      </c>
      <c r="Q1796" s="52">
        <f t="shared" si="1138"/>
        <v>0.96794461836851631</v>
      </c>
      <c r="R1796" s="52">
        <f t="shared" si="1139"/>
        <v>0.60552859620735189</v>
      </c>
      <c r="S1796" s="52">
        <f t="shared" si="1140"/>
        <v>1.1424293075987024</v>
      </c>
      <c r="T1796" s="52">
        <f t="shared" si="1141"/>
        <v>1.0082041297508648</v>
      </c>
      <c r="U1796" s="52">
        <f t="shared" si="1142"/>
        <v>1.8066094517244602</v>
      </c>
      <c r="V1796" s="52">
        <f t="shared" si="1148"/>
        <v>5.0546225567071803E-3</v>
      </c>
      <c r="W1796" s="52">
        <f t="shared" si="1143"/>
        <v>4.2582015317955055E-5</v>
      </c>
      <c r="X1796" s="52">
        <f t="shared" si="1144"/>
        <v>1.6740578955036711E-7</v>
      </c>
      <c r="Y1796" s="52">
        <f t="shared" si="1151"/>
        <v>4175504.3809601478</v>
      </c>
      <c r="Z1796" s="38" t="str">
        <f t="shared" si="1145"/>
        <v>S</v>
      </c>
      <c r="AA1796" s="38" t="str">
        <f t="shared" si="1146"/>
        <v>S</v>
      </c>
      <c r="AB1796" s="38" t="str">
        <f t="shared" si="1147"/>
        <v>U</v>
      </c>
      <c r="AC1796" s="50">
        <f t="shared" si="1164"/>
        <v>546084.89999739954</v>
      </c>
      <c r="AD1796" s="50">
        <f t="shared" si="1152"/>
        <v>4175633.0766211418</v>
      </c>
      <c r="AE1796" s="51">
        <f t="shared" si="1153"/>
        <v>10</v>
      </c>
      <c r="AF1796" s="51" t="str">
        <f t="shared" si="1154"/>
        <v>S</v>
      </c>
      <c r="AG1796" s="40">
        <f t="shared" si="1155"/>
        <v>-122</v>
      </c>
      <c r="AH1796" s="41">
        <f t="shared" si="1156"/>
        <v>-28</v>
      </c>
      <c r="AI1796" s="42">
        <f t="shared" si="1157"/>
        <v>-37.326000000000001</v>
      </c>
      <c r="AJ1796" s="40">
        <f t="shared" si="1158"/>
        <v>37</v>
      </c>
      <c r="AK1796" s="41">
        <f t="shared" si="1159"/>
        <v>43</v>
      </c>
      <c r="AL1796" s="42">
        <f t="shared" si="1160"/>
        <v>36.505000000000003</v>
      </c>
      <c r="AM1796" s="43" t="str">
        <f t="shared" si="1161"/>
        <v>-37º -43' -36,505" S</v>
      </c>
      <c r="AN1796" s="43" t="str">
        <f t="shared" si="1162"/>
        <v>122º 28' 37,326" W</v>
      </c>
      <c r="AO1796" s="43" t="str">
        <f t="shared" si="1163"/>
        <v>10 S 546085 4175633</v>
      </c>
    </row>
    <row r="1797" spans="5:41" x14ac:dyDescent="0.25">
      <c r="E1797" s="53">
        <v>37.731983</v>
      </c>
      <c r="F1797" s="53">
        <v>-122.405187</v>
      </c>
      <c r="G1797" s="52">
        <f t="shared" ref="G1797:G1860" si="1165">F1797*PI()/180</f>
        <v>-2.1363735346693602</v>
      </c>
      <c r="H1797" s="52">
        <f t="shared" ref="H1797:H1860" si="1166">E1797*PI()/180</f>
        <v>0.65854733665652754</v>
      </c>
      <c r="I1797" s="52">
        <f t="shared" ref="I1797:I1860" si="1167">TRUNC((F1797/6)+31)</f>
        <v>10</v>
      </c>
      <c r="J1797" s="52">
        <f t="shared" ref="J1797:J1860" si="1168">6*I1797-183</f>
        <v>-123</v>
      </c>
      <c r="K1797" s="52">
        <f t="shared" ref="K1797:K1860" si="1169">+G1797-((J1797*PI())/180)</f>
        <v>1.0381445283665247E-2</v>
      </c>
      <c r="L1797" s="52">
        <f t="shared" ref="L1797:L1860" si="1170">COS(H1797)*SIN(K1797)</f>
        <v>8.2103512487166474E-3</v>
      </c>
      <c r="M1797" s="52">
        <f t="shared" ref="M1797:M1860" si="1171">(1/2)*LN((1+L1797)/(1-L1797))</f>
        <v>8.210535742409009E-3</v>
      </c>
      <c r="N1797" s="52">
        <f t="shared" ref="N1797:N1860" si="1172">ATAN((TAN(H1797))/COS(K1797))-H1797</f>
        <v>2.6081781236086954E-5</v>
      </c>
      <c r="O1797" s="52">
        <f t="shared" si="1149"/>
        <v>6383592.8645325536</v>
      </c>
      <c r="P1797" s="52">
        <f t="shared" si="1150"/>
        <v>1.4209012678917682E-7</v>
      </c>
      <c r="Q1797" s="52">
        <f t="shared" ref="Q1797:Q1860" si="1173">SIN(2*H1797)</f>
        <v>0.96798998194791031</v>
      </c>
      <c r="R1797" s="52">
        <f t="shared" ref="R1797:R1860" si="1174">+Q1797*(COS(H1797))^2</f>
        <v>0.60547232947415419</v>
      </c>
      <c r="S1797" s="52">
        <f t="shared" ref="S1797:S1860" si="1175">H1797+(Q1797/2)</f>
        <v>1.1425423276304827</v>
      </c>
      <c r="T1797" s="52">
        <f t="shared" ref="T1797:T1860" si="1176">((3*S1797)+R1797)/4</f>
        <v>1.0082748280914007</v>
      </c>
      <c r="U1797" s="52">
        <f t="shared" ref="U1797:U1860" si="1177">(5*T1797+R1797*(COS(H1797))^2)/3</f>
        <v>1.8066979007415755</v>
      </c>
      <c r="V1797" s="52">
        <f t="shared" si="1148"/>
        <v>5.0546225567071803E-3</v>
      </c>
      <c r="W1797" s="52">
        <f t="shared" ref="W1797:W1860" si="1178">(5/3)*V1797^2</f>
        <v>4.2582015317955055E-5</v>
      </c>
      <c r="X1797" s="52">
        <f t="shared" ref="X1797:X1860" si="1179">(35/27)*V1797^3</f>
        <v>1.6740578955036711E-7</v>
      </c>
      <c r="Y1797" s="52">
        <f t="shared" si="1151"/>
        <v>4176078.6424540034</v>
      </c>
      <c r="Z1797" s="38" t="str">
        <f t="shared" ref="Z1797:Z1860" si="1180">IF(E1797&lt;-72,"C",IF(E1797&lt;-64,"D",IF(E1797&lt;-56,"E",IF(E1797&lt;-48,"F",IF(E1797&lt;-40,"G",IF(E1797&lt;-32,"H",IF(E1797&lt;-24,"J",IF(E1797&lt;-16,"K",AA1797))))))))</f>
        <v>S</v>
      </c>
      <c r="AA1797" s="38" t="str">
        <f t="shared" ref="AA1797:AA1860" si="1181">IF(E1797&lt;-8,"L",IF(E1797&lt;0,"M",IF(E1797&lt;8,"N",IF(E1797&lt;16,"P",IF(E1797&lt;24,"Q",IF(E1797&lt;32,"R",IF(E1797&lt;40,"S",IF(E1797&lt;48,"T","no"))))))))</f>
        <v>S</v>
      </c>
      <c r="AB1797" s="38" t="str">
        <f t="shared" ref="AB1797:AB1860" si="1182">IF(E1797&lt;56,"U",IF(E1797&lt;64,"V",IF(E1797&lt;72,"W",IF(E1797&lt;84,"X","no"))))</f>
        <v>U</v>
      </c>
      <c r="AC1797" s="50">
        <f t="shared" si="1164"/>
        <v>552412.71986167482</v>
      </c>
      <c r="AD1797" s="50">
        <f t="shared" si="1152"/>
        <v>4176245.1379502537</v>
      </c>
      <c r="AE1797" s="51">
        <f t="shared" si="1153"/>
        <v>10</v>
      </c>
      <c r="AF1797" s="51" t="str">
        <f t="shared" si="1154"/>
        <v>S</v>
      </c>
      <c r="AG1797" s="40">
        <f t="shared" si="1155"/>
        <v>-122</v>
      </c>
      <c r="AH1797" s="41">
        <f t="shared" si="1156"/>
        <v>-24</v>
      </c>
      <c r="AI1797" s="42">
        <f t="shared" si="1157"/>
        <v>-18.672999999999998</v>
      </c>
      <c r="AJ1797" s="40">
        <f t="shared" si="1158"/>
        <v>37</v>
      </c>
      <c r="AK1797" s="41">
        <f t="shared" si="1159"/>
        <v>43</v>
      </c>
      <c r="AL1797" s="42">
        <f t="shared" si="1160"/>
        <v>55.139000000000003</v>
      </c>
      <c r="AM1797" s="43" t="str">
        <f t="shared" si="1161"/>
        <v>-37º -43' -55,139" S</v>
      </c>
      <c r="AN1797" s="43" t="str">
        <f t="shared" si="1162"/>
        <v>122º 24' 18,673" W</v>
      </c>
      <c r="AO1797" s="43" t="str">
        <f t="shared" si="1163"/>
        <v>10 S 552413 4176245</v>
      </c>
    </row>
    <row r="1798" spans="5:41" x14ac:dyDescent="0.25">
      <c r="E1798" s="53">
        <v>37.740997999999998</v>
      </c>
      <c r="F1798" s="53">
        <v>-122.405849</v>
      </c>
      <c r="G1798" s="52">
        <f t="shared" si="1165"/>
        <v>-2.1363850887490083</v>
      </c>
      <c r="H1798" s="52">
        <f t="shared" si="1166"/>
        <v>0.65870467808859479</v>
      </c>
      <c r="I1798" s="52">
        <f t="shared" si="1167"/>
        <v>10</v>
      </c>
      <c r="J1798" s="52">
        <f t="shared" si="1168"/>
        <v>-123</v>
      </c>
      <c r="K1798" s="52">
        <f t="shared" si="1169"/>
        <v>1.0369891204017101E-2</v>
      </c>
      <c r="L1798" s="52">
        <f t="shared" si="1170"/>
        <v>8.200215246496367E-3</v>
      </c>
      <c r="M1798" s="52">
        <f t="shared" si="1171"/>
        <v>8.2003990577194392E-3</v>
      </c>
      <c r="N1798" s="52">
        <f t="shared" si="1172"/>
        <v>2.6025878295476979E-5</v>
      </c>
      <c r="O1798" s="52">
        <f t="shared" si="1149"/>
        <v>6383596.1271618325</v>
      </c>
      <c r="P1798" s="52">
        <f t="shared" si="1150"/>
        <v>1.4170498160074284E-7</v>
      </c>
      <c r="Q1798" s="52">
        <f t="shared" si="1173"/>
        <v>0.96806891590403943</v>
      </c>
      <c r="R1798" s="52">
        <f t="shared" si="1174"/>
        <v>0.60537425454184812</v>
      </c>
      <c r="S1798" s="52">
        <f t="shared" si="1175"/>
        <v>1.1427391360406145</v>
      </c>
      <c r="T1798" s="52">
        <f t="shared" si="1176"/>
        <v>1.0083979156659229</v>
      </c>
      <c r="U1798" s="52">
        <f t="shared" si="1177"/>
        <v>1.8068518631770882</v>
      </c>
      <c r="V1798" s="52">
        <f t="shared" ref="V1798:V1861" si="1183">(3/4)*$C$18</f>
        <v>5.0546225567071803E-3</v>
      </c>
      <c r="W1798" s="52">
        <f t="shared" si="1178"/>
        <v>4.2582015317955055E-5</v>
      </c>
      <c r="X1798" s="52">
        <f t="shared" si="1179"/>
        <v>1.6740578955036711E-7</v>
      </c>
      <c r="Y1798" s="52">
        <f t="shared" si="1151"/>
        <v>4177078.8305557398</v>
      </c>
      <c r="Z1798" s="38" t="str">
        <f t="shared" si="1180"/>
        <v>S</v>
      </c>
      <c r="AA1798" s="38" t="str">
        <f t="shared" si="1181"/>
        <v>S</v>
      </c>
      <c r="AB1798" s="38" t="str">
        <f t="shared" si="1182"/>
        <v>U</v>
      </c>
      <c r="AC1798" s="50">
        <f t="shared" si="1164"/>
        <v>552348.03813869855</v>
      </c>
      <c r="AD1798" s="50">
        <f t="shared" si="1152"/>
        <v>4177244.9692751756</v>
      </c>
      <c r="AE1798" s="51">
        <f t="shared" si="1153"/>
        <v>10</v>
      </c>
      <c r="AF1798" s="51" t="str">
        <f t="shared" si="1154"/>
        <v>S</v>
      </c>
      <c r="AG1798" s="40">
        <f t="shared" si="1155"/>
        <v>-122</v>
      </c>
      <c r="AH1798" s="41">
        <f t="shared" si="1156"/>
        <v>-24</v>
      </c>
      <c r="AI1798" s="42">
        <f t="shared" si="1157"/>
        <v>-21.056000000000001</v>
      </c>
      <c r="AJ1798" s="40">
        <f t="shared" si="1158"/>
        <v>37</v>
      </c>
      <c r="AK1798" s="41">
        <f t="shared" si="1159"/>
        <v>44</v>
      </c>
      <c r="AL1798" s="42">
        <f t="shared" si="1160"/>
        <v>27.593</v>
      </c>
      <c r="AM1798" s="43" t="str">
        <f t="shared" si="1161"/>
        <v>-37º -44' -27,593" S</v>
      </c>
      <c r="AN1798" s="43" t="str">
        <f t="shared" si="1162"/>
        <v>122º 24' 21,056" W</v>
      </c>
      <c r="AO1798" s="43" t="str">
        <f t="shared" si="1163"/>
        <v>10 S 552348 4177245</v>
      </c>
    </row>
    <row r="1799" spans="5:41" x14ac:dyDescent="0.25">
      <c r="E1799" s="53">
        <v>37.762894000000003</v>
      </c>
      <c r="F1799" s="53">
        <v>-122.388986</v>
      </c>
      <c r="G1799" s="52">
        <f t="shared" si="1165"/>
        <v>-2.1360907738772448</v>
      </c>
      <c r="H1799" s="52">
        <f t="shared" si="1166"/>
        <v>0.65908683538161161</v>
      </c>
      <c r="I1799" s="52">
        <f t="shared" si="1167"/>
        <v>10</v>
      </c>
      <c r="J1799" s="52">
        <f t="shared" si="1168"/>
        <v>-123</v>
      </c>
      <c r="K1799" s="52">
        <f t="shared" si="1169"/>
        <v>1.0664206075780669E-2</v>
      </c>
      <c r="L1799" s="52">
        <f t="shared" si="1170"/>
        <v>8.430447286577979E-3</v>
      </c>
      <c r="M1799" s="52">
        <f t="shared" si="1171"/>
        <v>8.430647019252311E-3</v>
      </c>
      <c r="N1799" s="52">
        <f t="shared" si="1172"/>
        <v>2.7529636720924344E-5</v>
      </c>
      <c r="O1799" s="52">
        <f t="shared" si="1149"/>
        <v>6383604.0526963267</v>
      </c>
      <c r="P1799" s="52">
        <f t="shared" si="1150"/>
        <v>1.4968556636624172E-7</v>
      </c>
      <c r="Q1799" s="52">
        <f t="shared" si="1173"/>
        <v>0.96826023472329359</v>
      </c>
      <c r="R1799" s="52">
        <f t="shared" si="1174"/>
        <v>0.60513564651680507</v>
      </c>
      <c r="S1799" s="52">
        <f t="shared" si="1175"/>
        <v>1.1432169527432583</v>
      </c>
      <c r="T1799" s="52">
        <f t="shared" si="1176"/>
        <v>1.008696626186645</v>
      </c>
      <c r="U1799" s="52">
        <f t="shared" si="1177"/>
        <v>1.8072253452144507</v>
      </c>
      <c r="V1799" s="52">
        <f t="shared" si="1183"/>
        <v>5.0546225567071803E-3</v>
      </c>
      <c r="W1799" s="52">
        <f t="shared" si="1178"/>
        <v>4.2582015317955055E-5</v>
      </c>
      <c r="X1799" s="52">
        <f t="shared" si="1179"/>
        <v>1.6740578955036711E-7</v>
      </c>
      <c r="Y1799" s="52">
        <f t="shared" si="1151"/>
        <v>4179508.1346321912</v>
      </c>
      <c r="Z1799" s="38" t="str">
        <f t="shared" si="1180"/>
        <v>S</v>
      </c>
      <c r="AA1799" s="38" t="str">
        <f t="shared" si="1181"/>
        <v>S</v>
      </c>
      <c r="AB1799" s="38" t="str">
        <f t="shared" si="1182"/>
        <v>U</v>
      </c>
      <c r="AC1799" s="50">
        <f t="shared" si="1164"/>
        <v>553817.91516420618</v>
      </c>
      <c r="AD1799" s="50">
        <f t="shared" si="1152"/>
        <v>4179683.8729590378</v>
      </c>
      <c r="AE1799" s="51">
        <f t="shared" si="1153"/>
        <v>10</v>
      </c>
      <c r="AF1799" s="51" t="str">
        <f t="shared" si="1154"/>
        <v>S</v>
      </c>
      <c r="AG1799" s="40">
        <f t="shared" si="1155"/>
        <v>-122</v>
      </c>
      <c r="AH1799" s="41">
        <f t="shared" si="1156"/>
        <v>-23</v>
      </c>
      <c r="AI1799" s="42">
        <f t="shared" si="1157"/>
        <v>-20.350000000000001</v>
      </c>
      <c r="AJ1799" s="40">
        <f t="shared" si="1158"/>
        <v>37</v>
      </c>
      <c r="AK1799" s="41">
        <f t="shared" si="1159"/>
        <v>45</v>
      </c>
      <c r="AL1799" s="42">
        <f t="shared" si="1160"/>
        <v>46.417999999999999</v>
      </c>
      <c r="AM1799" s="43" t="str">
        <f t="shared" si="1161"/>
        <v>-37º -45' -46,418" S</v>
      </c>
      <c r="AN1799" s="43" t="str">
        <f t="shared" si="1162"/>
        <v>122º 23' 20,35" W</v>
      </c>
      <c r="AO1799" s="43" t="str">
        <f t="shared" si="1163"/>
        <v>10 S 553818 4179684</v>
      </c>
    </row>
    <row r="1800" spans="5:41" x14ac:dyDescent="0.25">
      <c r="E1800" s="53">
        <v>37.780265999999997</v>
      </c>
      <c r="F1800" s="53">
        <v>-122.415848</v>
      </c>
      <c r="G1800" s="52">
        <f t="shared" si="1165"/>
        <v>-2.1365596042209156</v>
      </c>
      <c r="H1800" s="52">
        <f t="shared" si="1166"/>
        <v>0.65939003397926799</v>
      </c>
      <c r="I1800" s="52">
        <f t="shared" si="1167"/>
        <v>10</v>
      </c>
      <c r="J1800" s="52">
        <f t="shared" si="1168"/>
        <v>-123</v>
      </c>
      <c r="K1800" s="52">
        <f t="shared" si="1169"/>
        <v>1.0195375732109824E-2</v>
      </c>
      <c r="L1800" s="52">
        <f t="shared" si="1170"/>
        <v>8.0579393984657466E-3</v>
      </c>
      <c r="M1800" s="52">
        <f t="shared" si="1171"/>
        <v>8.0581138069692106E-3</v>
      </c>
      <c r="N1800" s="52">
        <f t="shared" si="1172"/>
        <v>2.5166151729538733E-5</v>
      </c>
      <c r="O1800" s="52">
        <f t="shared" si="1149"/>
        <v>6383610.3418455208</v>
      </c>
      <c r="P1800" s="52">
        <f t="shared" si="1150"/>
        <v>1.3668499333183573E-7</v>
      </c>
      <c r="Q1800" s="52">
        <f t="shared" si="1173"/>
        <v>0.96841162217061061</v>
      </c>
      <c r="R1800" s="52">
        <f t="shared" si="1174"/>
        <v>0.60494593563319499</v>
      </c>
      <c r="S1800" s="52">
        <f t="shared" si="1175"/>
        <v>1.1435958450645733</v>
      </c>
      <c r="T1800" s="52">
        <f t="shared" si="1176"/>
        <v>1.0089333677067287</v>
      </c>
      <c r="U1800" s="52">
        <f t="shared" si="1177"/>
        <v>1.8075211894171954</v>
      </c>
      <c r="V1800" s="52">
        <f t="shared" si="1183"/>
        <v>5.0546225567071803E-3</v>
      </c>
      <c r="W1800" s="52">
        <f t="shared" si="1178"/>
        <v>4.2582015317955055E-5</v>
      </c>
      <c r="X1800" s="52">
        <f t="shared" si="1179"/>
        <v>1.6740578955036711E-7</v>
      </c>
      <c r="Y1800" s="52">
        <f t="shared" si="1151"/>
        <v>4181435.5191488536</v>
      </c>
      <c r="Z1800" s="38" t="str">
        <f t="shared" si="1180"/>
        <v>S</v>
      </c>
      <c r="AA1800" s="38" t="str">
        <f t="shared" si="1181"/>
        <v>S</v>
      </c>
      <c r="AB1800" s="38" t="str">
        <f t="shared" si="1182"/>
        <v>U</v>
      </c>
      <c r="AC1800" s="50">
        <f t="shared" si="1164"/>
        <v>551439.86097762245</v>
      </c>
      <c r="AD1800" s="50">
        <f t="shared" si="1152"/>
        <v>4181596.1700772573</v>
      </c>
      <c r="AE1800" s="51">
        <f t="shared" si="1153"/>
        <v>10</v>
      </c>
      <c r="AF1800" s="51" t="str">
        <f t="shared" si="1154"/>
        <v>S</v>
      </c>
      <c r="AG1800" s="40">
        <f t="shared" si="1155"/>
        <v>-122</v>
      </c>
      <c r="AH1800" s="41">
        <f t="shared" si="1156"/>
        <v>-24</v>
      </c>
      <c r="AI1800" s="42">
        <f t="shared" si="1157"/>
        <v>-57.052999999999997</v>
      </c>
      <c r="AJ1800" s="40">
        <f t="shared" si="1158"/>
        <v>37</v>
      </c>
      <c r="AK1800" s="41">
        <f t="shared" si="1159"/>
        <v>46</v>
      </c>
      <c r="AL1800" s="42">
        <f t="shared" si="1160"/>
        <v>48.957999999999998</v>
      </c>
      <c r="AM1800" s="43" t="str">
        <f t="shared" si="1161"/>
        <v>-37º -46' -48,958" S</v>
      </c>
      <c r="AN1800" s="43" t="str">
        <f t="shared" si="1162"/>
        <v>122º 24' 57,053" W</v>
      </c>
      <c r="AO1800" s="43" t="str">
        <f t="shared" si="1163"/>
        <v>10 S 551440 4181596</v>
      </c>
    </row>
    <row r="1801" spans="5:41" x14ac:dyDescent="0.25">
      <c r="E1801" s="53">
        <v>37.776145999999997</v>
      </c>
      <c r="F1801" s="53">
        <v>-122.38460600000001</v>
      </c>
      <c r="G1801" s="52">
        <f t="shared" si="1165"/>
        <v>-2.1360143284560076</v>
      </c>
      <c r="H1801" s="52">
        <f t="shared" si="1166"/>
        <v>0.65931812641408571</v>
      </c>
      <c r="I1801" s="52">
        <f t="shared" si="1167"/>
        <v>10</v>
      </c>
      <c r="J1801" s="52">
        <f t="shared" si="1168"/>
        <v>-123</v>
      </c>
      <c r="K1801" s="52">
        <f t="shared" si="1169"/>
        <v>1.0740651497017861E-2</v>
      </c>
      <c r="L1801" s="52">
        <f t="shared" si="1170"/>
        <v>8.4893563691668117E-3</v>
      </c>
      <c r="M1801" s="52">
        <f t="shared" si="1171"/>
        <v>8.4895603182794585E-3</v>
      </c>
      <c r="N1801" s="52">
        <f t="shared" si="1172"/>
        <v>2.7929080639976789E-5</v>
      </c>
      <c r="O1801" s="52">
        <f t="shared" si="1149"/>
        <v>6383608.8501998456</v>
      </c>
      <c r="P1801" s="52">
        <f t="shared" si="1150"/>
        <v>1.5173048587167404E-7</v>
      </c>
      <c r="Q1801" s="52">
        <f t="shared" si="1173"/>
        <v>0.9683757508417582</v>
      </c>
      <c r="R1801" s="52">
        <f t="shared" si="1174"/>
        <v>0.60499096026766697</v>
      </c>
      <c r="S1801" s="52">
        <f t="shared" si="1175"/>
        <v>1.1435060018349648</v>
      </c>
      <c r="T1801" s="52">
        <f t="shared" si="1176"/>
        <v>1.0088772414431404</v>
      </c>
      <c r="U1801" s="52">
        <f t="shared" si="1177"/>
        <v>1.8074510637665175</v>
      </c>
      <c r="V1801" s="52">
        <f t="shared" si="1183"/>
        <v>5.0546225567071803E-3</v>
      </c>
      <c r="W1801" s="52">
        <f t="shared" si="1178"/>
        <v>4.2582015317955055E-5</v>
      </c>
      <c r="X1801" s="52">
        <f t="shared" si="1179"/>
        <v>1.6740578955036711E-7</v>
      </c>
      <c r="Y1801" s="52">
        <f t="shared" si="1151"/>
        <v>4180978.4138552397</v>
      </c>
      <c r="Z1801" s="38" t="str">
        <f t="shared" si="1180"/>
        <v>S</v>
      </c>
      <c r="AA1801" s="38" t="str">
        <f t="shared" si="1181"/>
        <v>S</v>
      </c>
      <c r="AB1801" s="38" t="str">
        <f t="shared" si="1182"/>
        <v>U</v>
      </c>
      <c r="AC1801" s="50">
        <f t="shared" si="1164"/>
        <v>554194.03512303648</v>
      </c>
      <c r="AD1801" s="50">
        <f t="shared" si="1152"/>
        <v>4181156.7022086428</v>
      </c>
      <c r="AE1801" s="51">
        <f t="shared" si="1153"/>
        <v>10</v>
      </c>
      <c r="AF1801" s="51" t="str">
        <f t="shared" si="1154"/>
        <v>S</v>
      </c>
      <c r="AG1801" s="40">
        <f t="shared" si="1155"/>
        <v>-122</v>
      </c>
      <c r="AH1801" s="41">
        <f t="shared" si="1156"/>
        <v>-23</v>
      </c>
      <c r="AI1801" s="42">
        <f t="shared" si="1157"/>
        <v>-4.5819999999999999</v>
      </c>
      <c r="AJ1801" s="40">
        <f t="shared" si="1158"/>
        <v>37</v>
      </c>
      <c r="AK1801" s="41">
        <f t="shared" si="1159"/>
        <v>46</v>
      </c>
      <c r="AL1801" s="42">
        <f t="shared" si="1160"/>
        <v>34.125999999999998</v>
      </c>
      <c r="AM1801" s="43" t="str">
        <f t="shared" si="1161"/>
        <v>-37º -46' -34,126" S</v>
      </c>
      <c r="AN1801" s="43" t="str">
        <f t="shared" si="1162"/>
        <v>122º 23' 4,582" W</v>
      </c>
      <c r="AO1801" s="43" t="str">
        <f t="shared" si="1163"/>
        <v>10 S 554194 4181157</v>
      </c>
    </row>
    <row r="1802" spans="5:41" x14ac:dyDescent="0.25">
      <c r="E1802" s="53">
        <v>37.733293000000003</v>
      </c>
      <c r="F1802" s="53">
        <v>-122.413569</v>
      </c>
      <c r="G1802" s="52">
        <f t="shared" si="1165"/>
        <v>-2.1365198281672622</v>
      </c>
      <c r="H1802" s="52">
        <f t="shared" si="1166"/>
        <v>0.65857020046972881</v>
      </c>
      <c r="I1802" s="52">
        <f t="shared" si="1167"/>
        <v>10</v>
      </c>
      <c r="J1802" s="52">
        <f t="shared" si="1168"/>
        <v>-123</v>
      </c>
      <c r="K1802" s="52">
        <f t="shared" si="1169"/>
        <v>1.0235151785763286E-2</v>
      </c>
      <c r="L1802" s="52">
        <f t="shared" si="1170"/>
        <v>8.094513285282259E-3</v>
      </c>
      <c r="M1802" s="52">
        <f t="shared" si="1171"/>
        <v>8.0946900794930127E-3</v>
      </c>
      <c r="N1802" s="52">
        <f t="shared" si="1172"/>
        <v>2.5352163801728445E-5</v>
      </c>
      <c r="O1802" s="52">
        <f t="shared" si="1149"/>
        <v>6383593.3386193626</v>
      </c>
      <c r="P1802" s="52">
        <f t="shared" si="1150"/>
        <v>1.3810391617798589E-7</v>
      </c>
      <c r="Q1802" s="52">
        <f t="shared" si="1173"/>
        <v>0.96800145805950255</v>
      </c>
      <c r="R1802" s="52">
        <f t="shared" si="1174"/>
        <v>0.60545808383863553</v>
      </c>
      <c r="S1802" s="52">
        <f t="shared" si="1175"/>
        <v>1.1425709294994801</v>
      </c>
      <c r="T1802" s="52">
        <f t="shared" si="1176"/>
        <v>1.0082927180842689</v>
      </c>
      <c r="U1802" s="52">
        <f t="shared" si="1177"/>
        <v>1.8067202805269584</v>
      </c>
      <c r="V1802" s="52">
        <f t="shared" si="1183"/>
        <v>5.0546225567071803E-3</v>
      </c>
      <c r="W1802" s="52">
        <f t="shared" si="1178"/>
        <v>4.2582015317955055E-5</v>
      </c>
      <c r="X1802" s="52">
        <f t="shared" si="1179"/>
        <v>1.6740578955036711E-7</v>
      </c>
      <c r="Y1802" s="52">
        <f t="shared" si="1151"/>
        <v>4176223.9830590803</v>
      </c>
      <c r="Z1802" s="38" t="str">
        <f t="shared" si="1180"/>
        <v>S</v>
      </c>
      <c r="AA1802" s="38" t="str">
        <f t="shared" si="1181"/>
        <v>S</v>
      </c>
      <c r="AB1802" s="38" t="str">
        <f t="shared" si="1182"/>
        <v>U</v>
      </c>
      <c r="AC1802" s="50">
        <f t="shared" si="1164"/>
        <v>551673.2120483974</v>
      </c>
      <c r="AD1802" s="50">
        <f t="shared" si="1152"/>
        <v>4176385.820985395</v>
      </c>
      <c r="AE1802" s="51">
        <f t="shared" si="1153"/>
        <v>10</v>
      </c>
      <c r="AF1802" s="51" t="str">
        <f t="shared" si="1154"/>
        <v>S</v>
      </c>
      <c r="AG1802" s="40">
        <f t="shared" si="1155"/>
        <v>-122</v>
      </c>
      <c r="AH1802" s="41">
        <f t="shared" si="1156"/>
        <v>-24</v>
      </c>
      <c r="AI1802" s="42">
        <f t="shared" si="1157"/>
        <v>-48.847999999999999</v>
      </c>
      <c r="AJ1802" s="40">
        <f t="shared" si="1158"/>
        <v>37</v>
      </c>
      <c r="AK1802" s="41">
        <f t="shared" si="1159"/>
        <v>43</v>
      </c>
      <c r="AL1802" s="42">
        <f t="shared" si="1160"/>
        <v>59.854999999999997</v>
      </c>
      <c r="AM1802" s="43" t="str">
        <f t="shared" si="1161"/>
        <v>-37º -43' -59,855" S</v>
      </c>
      <c r="AN1802" s="43" t="str">
        <f t="shared" si="1162"/>
        <v>122º 24' 48,848" W</v>
      </c>
      <c r="AO1802" s="43" t="str">
        <f t="shared" si="1163"/>
        <v>10 S 551673 4176386</v>
      </c>
    </row>
    <row r="1803" spans="5:41" x14ac:dyDescent="0.25">
      <c r="E1803" s="53">
        <v>37.785367000000001</v>
      </c>
      <c r="F1803" s="53">
        <v>-122.402333</v>
      </c>
      <c r="G1803" s="52">
        <f t="shared" si="1165"/>
        <v>-2.1363237229725085</v>
      </c>
      <c r="H1803" s="52">
        <f t="shared" si="1166"/>
        <v>0.65947906322441219</v>
      </c>
      <c r="I1803" s="52">
        <f t="shared" si="1167"/>
        <v>10</v>
      </c>
      <c r="J1803" s="52">
        <f t="shared" si="1168"/>
        <v>-123</v>
      </c>
      <c r="K1803" s="52">
        <f t="shared" si="1169"/>
        <v>1.0431256980516945E-2</v>
      </c>
      <c r="L1803" s="52">
        <f t="shared" si="1170"/>
        <v>8.2437930489676747E-3</v>
      </c>
      <c r="M1803" s="52">
        <f t="shared" si="1171"/>
        <v>8.2439798063150618E-3</v>
      </c>
      <c r="N1803" s="52">
        <f t="shared" si="1172"/>
        <v>2.634535258083659E-5</v>
      </c>
      <c r="O1803" s="52">
        <f t="shared" si="1149"/>
        <v>6383612.1887401463</v>
      </c>
      <c r="P1803" s="52">
        <f t="shared" si="1150"/>
        <v>1.4304343645022468E-7</v>
      </c>
      <c r="Q1803" s="52">
        <f t="shared" si="1173"/>
        <v>0.96845600695560319</v>
      </c>
      <c r="R1803" s="52">
        <f t="shared" si="1174"/>
        <v>0.60489016261251716</v>
      </c>
      <c r="S1803" s="52">
        <f t="shared" si="1175"/>
        <v>1.1437070667022138</v>
      </c>
      <c r="T1803" s="52">
        <f t="shared" si="1176"/>
        <v>1.0090028406797897</v>
      </c>
      <c r="U1803" s="52">
        <f t="shared" si="1177"/>
        <v>1.8076079799751479</v>
      </c>
      <c r="V1803" s="52">
        <f t="shared" si="1183"/>
        <v>5.0546225567071803E-3</v>
      </c>
      <c r="W1803" s="52">
        <f t="shared" si="1178"/>
        <v>4.2582015317955055E-5</v>
      </c>
      <c r="X1803" s="52">
        <f t="shared" si="1179"/>
        <v>1.6740578955036711E-7</v>
      </c>
      <c r="Y1803" s="52">
        <f t="shared" si="1151"/>
        <v>4182001.4647633904</v>
      </c>
      <c r="Z1803" s="38" t="str">
        <f t="shared" si="1180"/>
        <v>S</v>
      </c>
      <c r="AA1803" s="38" t="str">
        <f t="shared" si="1181"/>
        <v>S</v>
      </c>
      <c r="AB1803" s="38" t="str">
        <f t="shared" si="1182"/>
        <v>U</v>
      </c>
      <c r="AC1803" s="50">
        <f t="shared" si="1164"/>
        <v>552626.37248460611</v>
      </c>
      <c r="AD1803" s="50">
        <f t="shared" si="1152"/>
        <v>4182169.6433012988</v>
      </c>
      <c r="AE1803" s="51">
        <f t="shared" si="1153"/>
        <v>10</v>
      </c>
      <c r="AF1803" s="51" t="str">
        <f t="shared" si="1154"/>
        <v>S</v>
      </c>
      <c r="AG1803" s="40">
        <f t="shared" si="1155"/>
        <v>-122</v>
      </c>
      <c r="AH1803" s="41">
        <f t="shared" si="1156"/>
        <v>-24</v>
      </c>
      <c r="AI1803" s="42">
        <f t="shared" si="1157"/>
        <v>-8.3989999999999991</v>
      </c>
      <c r="AJ1803" s="40">
        <f t="shared" si="1158"/>
        <v>37</v>
      </c>
      <c r="AK1803" s="41">
        <f t="shared" si="1159"/>
        <v>47</v>
      </c>
      <c r="AL1803" s="42">
        <f t="shared" si="1160"/>
        <v>7.3209999999999997</v>
      </c>
      <c r="AM1803" s="43" t="str">
        <f t="shared" si="1161"/>
        <v>-37º -47' -7,321" S</v>
      </c>
      <c r="AN1803" s="43" t="str">
        <f t="shared" si="1162"/>
        <v>122º 24' 8,399" W</v>
      </c>
      <c r="AO1803" s="43" t="str">
        <f t="shared" si="1163"/>
        <v>10 S 552626 4182170</v>
      </c>
    </row>
    <row r="1804" spans="5:41" x14ac:dyDescent="0.25">
      <c r="E1804" s="53">
        <v>37.707825</v>
      </c>
      <c r="F1804" s="53">
        <v>-122.49172299999999</v>
      </c>
      <c r="G1804" s="52">
        <f t="shared" si="1165"/>
        <v>-2.1378838727908662</v>
      </c>
      <c r="H1804" s="52">
        <f t="shared" si="1166"/>
        <v>0.65812570001583082</v>
      </c>
      <c r="I1804" s="52">
        <f t="shared" si="1167"/>
        <v>10</v>
      </c>
      <c r="J1804" s="52">
        <f t="shared" si="1168"/>
        <v>-123</v>
      </c>
      <c r="K1804" s="52">
        <f t="shared" si="1169"/>
        <v>8.8711071621592197E-3</v>
      </c>
      <c r="L1804" s="52">
        <f t="shared" si="1170"/>
        <v>7.0181957400748431E-3</v>
      </c>
      <c r="M1804" s="52">
        <f t="shared" si="1171"/>
        <v>7.0183109707245258E-3</v>
      </c>
      <c r="N1804" s="52">
        <f t="shared" si="1172"/>
        <v>1.9040539353754049E-5</v>
      </c>
      <c r="O1804" s="52">
        <f t="shared" si="1149"/>
        <v>6383584.122820314</v>
      </c>
      <c r="P1804" s="52">
        <f t="shared" si="1150"/>
        <v>1.0388895585683103E-7</v>
      </c>
      <c r="Q1804" s="52">
        <f t="shared" si="1173"/>
        <v>0.96777798562168693</v>
      </c>
      <c r="R1804" s="52">
        <f t="shared" si="1174"/>
        <v>0.60573467267629266</v>
      </c>
      <c r="S1804" s="52">
        <f t="shared" si="1175"/>
        <v>1.1420146928266743</v>
      </c>
      <c r="T1804" s="52">
        <f t="shared" si="1176"/>
        <v>1.007944687789079</v>
      </c>
      <c r="U1804" s="52">
        <f t="shared" si="1177"/>
        <v>1.806284764146741</v>
      </c>
      <c r="V1804" s="52">
        <f t="shared" si="1183"/>
        <v>5.0546225567071803E-3</v>
      </c>
      <c r="W1804" s="52">
        <f t="shared" si="1178"/>
        <v>4.2582015317955055E-5</v>
      </c>
      <c r="X1804" s="52">
        <f t="shared" si="1179"/>
        <v>1.6740578955036711E-7</v>
      </c>
      <c r="Y1804" s="52">
        <f t="shared" si="1151"/>
        <v>4173398.3899854803</v>
      </c>
      <c r="Z1804" s="38" t="str">
        <f t="shared" si="1180"/>
        <v>S</v>
      </c>
      <c r="AA1804" s="38" t="str">
        <f t="shared" si="1181"/>
        <v>S</v>
      </c>
      <c r="AB1804" s="38" t="str">
        <f t="shared" si="1182"/>
        <v>U</v>
      </c>
      <c r="AC1804" s="50">
        <f t="shared" si="1164"/>
        <v>544801.98003320966</v>
      </c>
      <c r="AD1804" s="50">
        <f t="shared" si="1152"/>
        <v>4173519.9368828163</v>
      </c>
      <c r="AE1804" s="51">
        <f t="shared" si="1153"/>
        <v>10</v>
      </c>
      <c r="AF1804" s="51" t="str">
        <f t="shared" si="1154"/>
        <v>S</v>
      </c>
      <c r="AG1804" s="40">
        <f t="shared" si="1155"/>
        <v>-122</v>
      </c>
      <c r="AH1804" s="41">
        <f t="shared" si="1156"/>
        <v>-29</v>
      </c>
      <c r="AI1804" s="42">
        <f t="shared" si="1157"/>
        <v>-30.202999999999999</v>
      </c>
      <c r="AJ1804" s="40">
        <f t="shared" si="1158"/>
        <v>37</v>
      </c>
      <c r="AK1804" s="41">
        <f t="shared" si="1159"/>
        <v>42</v>
      </c>
      <c r="AL1804" s="42">
        <f t="shared" si="1160"/>
        <v>28.17</v>
      </c>
      <c r="AM1804" s="43" t="str">
        <f t="shared" si="1161"/>
        <v>-37º -42' -28,17" S</v>
      </c>
      <c r="AN1804" s="43" t="str">
        <f t="shared" si="1162"/>
        <v>122º 29' 30,203" W</v>
      </c>
      <c r="AO1804" s="43" t="str">
        <f t="shared" si="1163"/>
        <v>10 S 544802 4173520</v>
      </c>
    </row>
    <row r="1805" spans="5:41" x14ac:dyDescent="0.25">
      <c r="E1805" s="53">
        <v>37.784013999999999</v>
      </c>
      <c r="F1805" s="53">
        <v>-122.399672</v>
      </c>
      <c r="G1805" s="52">
        <f t="shared" si="1165"/>
        <v>-2.1362772797611127</v>
      </c>
      <c r="H1805" s="52">
        <f t="shared" si="1166"/>
        <v>0.6594554489196327</v>
      </c>
      <c r="I1805" s="52">
        <f t="shared" si="1167"/>
        <v>10</v>
      </c>
      <c r="J1805" s="52">
        <f t="shared" si="1168"/>
        <v>-123</v>
      </c>
      <c r="K1805" s="52">
        <f t="shared" si="1169"/>
        <v>1.0477700191912742E-2</v>
      </c>
      <c r="L1805" s="52">
        <f t="shared" si="1170"/>
        <v>8.2806472407668894E-3</v>
      </c>
      <c r="M1805" s="52">
        <f t="shared" si="1171"/>
        <v>8.280836514115153E-3</v>
      </c>
      <c r="N1805" s="52">
        <f t="shared" si="1172"/>
        <v>2.6580153198452194E-5</v>
      </c>
      <c r="O1805" s="52">
        <f t="shared" si="1149"/>
        <v>6383611.698857517</v>
      </c>
      <c r="P1805" s="52">
        <f t="shared" si="1150"/>
        <v>1.4433060060212992E-7</v>
      </c>
      <c r="Q1805" s="52">
        <f t="shared" si="1173"/>
        <v>0.968444237233552</v>
      </c>
      <c r="R1805" s="52">
        <f t="shared" si="1174"/>
        <v>0.6049049589536698</v>
      </c>
      <c r="S1805" s="52">
        <f t="shared" si="1175"/>
        <v>1.1436775675364088</v>
      </c>
      <c r="T1805" s="52">
        <f t="shared" si="1176"/>
        <v>1.0089844153907241</v>
      </c>
      <c r="U1805" s="52">
        <f t="shared" si="1177"/>
        <v>1.8075849629665022</v>
      </c>
      <c r="V1805" s="52">
        <f t="shared" si="1183"/>
        <v>5.0546225567071803E-3</v>
      </c>
      <c r="W1805" s="52">
        <f t="shared" si="1178"/>
        <v>4.2582015317955055E-5</v>
      </c>
      <c r="X1805" s="52">
        <f t="shared" si="1179"/>
        <v>1.6740578955036711E-7</v>
      </c>
      <c r="Y1805" s="52">
        <f t="shared" si="1151"/>
        <v>4181851.3521069242</v>
      </c>
      <c r="Z1805" s="38" t="str">
        <f t="shared" si="1180"/>
        <v>S</v>
      </c>
      <c r="AA1805" s="38" t="str">
        <f t="shared" si="1181"/>
        <v>S</v>
      </c>
      <c r="AB1805" s="38" t="str">
        <f t="shared" si="1182"/>
        <v>U</v>
      </c>
      <c r="AC1805" s="50">
        <f t="shared" si="1164"/>
        <v>552861.64739101636</v>
      </c>
      <c r="AD1805" s="50">
        <f t="shared" si="1152"/>
        <v>4182021.029508329</v>
      </c>
      <c r="AE1805" s="51">
        <f t="shared" si="1153"/>
        <v>10</v>
      </c>
      <c r="AF1805" s="51" t="str">
        <f t="shared" si="1154"/>
        <v>S</v>
      </c>
      <c r="AG1805" s="40">
        <f t="shared" si="1155"/>
        <v>-122</v>
      </c>
      <c r="AH1805" s="41">
        <f t="shared" si="1156"/>
        <v>-23</v>
      </c>
      <c r="AI1805" s="42">
        <f t="shared" si="1157"/>
        <v>-58.819000000000003</v>
      </c>
      <c r="AJ1805" s="40">
        <f t="shared" si="1158"/>
        <v>37</v>
      </c>
      <c r="AK1805" s="41">
        <f t="shared" si="1159"/>
        <v>47</v>
      </c>
      <c r="AL1805" s="42">
        <f t="shared" si="1160"/>
        <v>2.4500000000000002</v>
      </c>
      <c r="AM1805" s="43" t="str">
        <f t="shared" si="1161"/>
        <v>-37º -47' -2,45" S</v>
      </c>
      <c r="AN1805" s="43" t="str">
        <f t="shared" si="1162"/>
        <v>122º 23' 58,819" W</v>
      </c>
      <c r="AO1805" s="43" t="str">
        <f t="shared" si="1163"/>
        <v>10 S 552862 4182021</v>
      </c>
    </row>
    <row r="1806" spans="5:41" x14ac:dyDescent="0.25">
      <c r="E1806" s="53">
        <v>37.770212999999998</v>
      </c>
      <c r="F1806" s="53">
        <v>-122.423101</v>
      </c>
      <c r="G1806" s="52">
        <f t="shared" si="1165"/>
        <v>-2.1366861929515628</v>
      </c>
      <c r="H1806" s="52">
        <f t="shared" si="1166"/>
        <v>0.65921457602956501</v>
      </c>
      <c r="I1806" s="52">
        <f t="shared" si="1167"/>
        <v>10</v>
      </c>
      <c r="J1806" s="52">
        <f t="shared" si="1168"/>
        <v>-123</v>
      </c>
      <c r="K1806" s="52">
        <f t="shared" si="1169"/>
        <v>1.0068787001462631E-2</v>
      </c>
      <c r="L1806" s="52">
        <f t="shared" si="1170"/>
        <v>7.9589752669959879E-3</v>
      </c>
      <c r="M1806" s="52">
        <f t="shared" si="1171"/>
        <v>7.9591433279085043E-3</v>
      </c>
      <c r="N1806" s="52">
        <f t="shared" si="1172"/>
        <v>2.4542857475551294E-5</v>
      </c>
      <c r="O1806" s="52">
        <f t="shared" si="1149"/>
        <v>6383606.7022566097</v>
      </c>
      <c r="P1806" s="52">
        <f t="shared" si="1150"/>
        <v>1.3338432710983751E-7</v>
      </c>
      <c r="Q1806" s="52">
        <f t="shared" si="1173"/>
        <v>0.96832405919874465</v>
      </c>
      <c r="R1806" s="52">
        <f t="shared" si="1174"/>
        <v>0.60505576277283935</v>
      </c>
      <c r="S1806" s="52">
        <f t="shared" si="1175"/>
        <v>1.1433766056289374</v>
      </c>
      <c r="T1806" s="52">
        <f t="shared" si="1176"/>
        <v>1.008796394914913</v>
      </c>
      <c r="U1806" s="52">
        <f t="shared" si="1177"/>
        <v>1.8073500382211618</v>
      </c>
      <c r="V1806" s="52">
        <f t="shared" si="1183"/>
        <v>5.0546225567071803E-3</v>
      </c>
      <c r="W1806" s="52">
        <f t="shared" si="1178"/>
        <v>4.2582015317955055E-5</v>
      </c>
      <c r="X1806" s="52">
        <f t="shared" si="1179"/>
        <v>1.6740578955036711E-7</v>
      </c>
      <c r="Y1806" s="52">
        <f t="shared" si="1151"/>
        <v>4180320.1606058115</v>
      </c>
      <c r="Z1806" s="38" t="str">
        <f t="shared" si="1180"/>
        <v>S</v>
      </c>
      <c r="AA1806" s="38" t="str">
        <f t="shared" si="1181"/>
        <v>S</v>
      </c>
      <c r="AB1806" s="38" t="str">
        <f t="shared" si="1182"/>
        <v>U</v>
      </c>
      <c r="AC1806" s="50">
        <f t="shared" si="1164"/>
        <v>550808.0429512565</v>
      </c>
      <c r="AD1806" s="50">
        <f t="shared" si="1152"/>
        <v>4180476.8325761827</v>
      </c>
      <c r="AE1806" s="51">
        <f t="shared" si="1153"/>
        <v>10</v>
      </c>
      <c r="AF1806" s="51" t="str">
        <f t="shared" si="1154"/>
        <v>S</v>
      </c>
      <c r="AG1806" s="40">
        <f t="shared" si="1155"/>
        <v>-122</v>
      </c>
      <c r="AH1806" s="41">
        <f t="shared" si="1156"/>
        <v>-25</v>
      </c>
      <c r="AI1806" s="42">
        <f t="shared" si="1157"/>
        <v>-23.164000000000001</v>
      </c>
      <c r="AJ1806" s="40">
        <f t="shared" si="1158"/>
        <v>37</v>
      </c>
      <c r="AK1806" s="41">
        <f t="shared" si="1159"/>
        <v>46</v>
      </c>
      <c r="AL1806" s="42">
        <f t="shared" si="1160"/>
        <v>12.766999999999999</v>
      </c>
      <c r="AM1806" s="43" t="str">
        <f t="shared" si="1161"/>
        <v>-37º -46' -12,767" S</v>
      </c>
      <c r="AN1806" s="43" t="str">
        <f t="shared" si="1162"/>
        <v>122º 25' 23,164" W</v>
      </c>
      <c r="AO1806" s="43" t="str">
        <f t="shared" si="1163"/>
        <v>10 S 550808 4180477</v>
      </c>
    </row>
    <row r="1807" spans="5:41" x14ac:dyDescent="0.25">
      <c r="E1807" s="53">
        <v>37.761515000000003</v>
      </c>
      <c r="F1807" s="53">
        <v>-122.428997</v>
      </c>
      <c r="G1807" s="52">
        <f t="shared" si="1165"/>
        <v>-2.1367890975642601</v>
      </c>
      <c r="H1807" s="52">
        <f t="shared" si="1166"/>
        <v>0.65906276729122659</v>
      </c>
      <c r="I1807" s="52">
        <f t="shared" si="1167"/>
        <v>10</v>
      </c>
      <c r="J1807" s="52">
        <f t="shared" si="1168"/>
        <v>-123</v>
      </c>
      <c r="K1807" s="52">
        <f t="shared" si="1169"/>
        <v>9.9658823887653902E-3</v>
      </c>
      <c r="L1807" s="52">
        <f t="shared" si="1170"/>
        <v>7.8785625186205532E-3</v>
      </c>
      <c r="M1807" s="52">
        <f t="shared" si="1171"/>
        <v>7.8787255367392985E-3</v>
      </c>
      <c r="N1807" s="52">
        <f t="shared" si="1172"/>
        <v>2.4041862435542072E-5</v>
      </c>
      <c r="O1807" s="52">
        <f t="shared" si="1149"/>
        <v>6383603.5535027487</v>
      </c>
      <c r="P1807" s="52">
        <f t="shared" si="1150"/>
        <v>1.3073330766714352E-7</v>
      </c>
      <c r="Q1807" s="52">
        <f t="shared" si="1173"/>
        <v>0.96824820224091124</v>
      </c>
      <c r="R1807" s="52">
        <f t="shared" si="1174"/>
        <v>0.60515069063604632</v>
      </c>
      <c r="S1807" s="52">
        <f t="shared" si="1175"/>
        <v>1.1431868684116822</v>
      </c>
      <c r="T1807" s="52">
        <f t="shared" si="1176"/>
        <v>1.0086778239677732</v>
      </c>
      <c r="U1807" s="52">
        <f t="shared" si="1177"/>
        <v>1.8072018430512962</v>
      </c>
      <c r="V1807" s="52">
        <f t="shared" si="1183"/>
        <v>5.0546225567071803E-3</v>
      </c>
      <c r="W1807" s="52">
        <f t="shared" si="1178"/>
        <v>4.2582015317955055E-5</v>
      </c>
      <c r="X1807" s="52">
        <f t="shared" si="1179"/>
        <v>1.6740578955036711E-7</v>
      </c>
      <c r="Y1807" s="52">
        <f t="shared" si="1151"/>
        <v>4179355.1379128145</v>
      </c>
      <c r="Z1807" s="38" t="str">
        <f t="shared" si="1180"/>
        <v>S</v>
      </c>
      <c r="AA1807" s="38" t="str">
        <f t="shared" si="1181"/>
        <v>S</v>
      </c>
      <c r="AB1807" s="38" t="str">
        <f t="shared" si="1182"/>
        <v>U</v>
      </c>
      <c r="AC1807" s="50">
        <f t="shared" si="1164"/>
        <v>550294.6625251309</v>
      </c>
      <c r="AD1807" s="50">
        <f t="shared" si="1152"/>
        <v>4179508.6116513549</v>
      </c>
      <c r="AE1807" s="51">
        <f t="shared" si="1153"/>
        <v>10</v>
      </c>
      <c r="AF1807" s="51" t="str">
        <f t="shared" si="1154"/>
        <v>S</v>
      </c>
      <c r="AG1807" s="40">
        <f t="shared" si="1155"/>
        <v>-122</v>
      </c>
      <c r="AH1807" s="41">
        <f t="shared" si="1156"/>
        <v>-25</v>
      </c>
      <c r="AI1807" s="42">
        <f t="shared" si="1157"/>
        <v>-44.389000000000003</v>
      </c>
      <c r="AJ1807" s="40">
        <f t="shared" si="1158"/>
        <v>37</v>
      </c>
      <c r="AK1807" s="41">
        <f t="shared" si="1159"/>
        <v>45</v>
      </c>
      <c r="AL1807" s="42">
        <f t="shared" si="1160"/>
        <v>41.454000000000001</v>
      </c>
      <c r="AM1807" s="43" t="str">
        <f t="shared" si="1161"/>
        <v>-37º -45' -41,454" S</v>
      </c>
      <c r="AN1807" s="43" t="str">
        <f t="shared" si="1162"/>
        <v>122º 25' 44,389" W</v>
      </c>
      <c r="AO1807" s="43" t="str">
        <f t="shared" si="1163"/>
        <v>10 S 550295 4179509</v>
      </c>
    </row>
    <row r="1808" spans="5:41" x14ac:dyDescent="0.25">
      <c r="E1808" s="53">
        <v>37.798938</v>
      </c>
      <c r="F1808" s="53">
        <v>-122.40723</v>
      </c>
      <c r="G1808" s="52">
        <f t="shared" si="1165"/>
        <v>-2.1364091917459782</v>
      </c>
      <c r="H1808" s="52">
        <f t="shared" si="1166"/>
        <v>0.6597159218572004</v>
      </c>
      <c r="I1808" s="52">
        <f t="shared" si="1167"/>
        <v>10</v>
      </c>
      <c r="J1808" s="52">
        <f t="shared" si="1168"/>
        <v>-123</v>
      </c>
      <c r="K1808" s="52">
        <f t="shared" si="1169"/>
        <v>1.0345788207047235E-2</v>
      </c>
      <c r="L1808" s="52">
        <f t="shared" si="1170"/>
        <v>8.1747481074737598E-3</v>
      </c>
      <c r="M1808" s="52">
        <f t="shared" si="1171"/>
        <v>8.1749302113949471E-3</v>
      </c>
      <c r="N1808" s="52">
        <f t="shared" si="1172"/>
        <v>2.5918543601122224E-5</v>
      </c>
      <c r="O1808" s="52">
        <f t="shared" si="1149"/>
        <v>6383617.102746754</v>
      </c>
      <c r="P1808" s="52">
        <f t="shared" si="1150"/>
        <v>1.4060561568610464E-7</v>
      </c>
      <c r="Q1808" s="52">
        <f t="shared" si="1173"/>
        <v>0.96857394133169261</v>
      </c>
      <c r="R1808" s="52">
        <f t="shared" si="1174"/>
        <v>0.60474163155214378</v>
      </c>
      <c r="S1808" s="52">
        <f t="shared" si="1175"/>
        <v>1.1440028925230468</v>
      </c>
      <c r="T1808" s="52">
        <f t="shared" si="1176"/>
        <v>1.0091875772803209</v>
      </c>
      <c r="U1808" s="52">
        <f t="shared" si="1177"/>
        <v>1.8078387077180036</v>
      </c>
      <c r="V1808" s="52">
        <f t="shared" si="1183"/>
        <v>5.0546225567071803E-3</v>
      </c>
      <c r="W1808" s="52">
        <f t="shared" si="1178"/>
        <v>4.2582015317955055E-5</v>
      </c>
      <c r="X1808" s="52">
        <f t="shared" si="1179"/>
        <v>1.6740578955036711E-7</v>
      </c>
      <c r="Y1808" s="52">
        <f t="shared" si="1151"/>
        <v>4183507.1421082849</v>
      </c>
      <c r="Z1808" s="38" t="str">
        <f t="shared" si="1180"/>
        <v>S</v>
      </c>
      <c r="AA1808" s="38" t="str">
        <f t="shared" si="1181"/>
        <v>S</v>
      </c>
      <c r="AB1808" s="38" t="str">
        <f t="shared" si="1182"/>
        <v>U</v>
      </c>
      <c r="AC1808" s="50">
        <f t="shared" si="1164"/>
        <v>552185.62675708591</v>
      </c>
      <c r="AD1808" s="50">
        <f t="shared" si="1152"/>
        <v>4183672.5961897592</v>
      </c>
      <c r="AE1808" s="51">
        <f t="shared" si="1153"/>
        <v>10</v>
      </c>
      <c r="AF1808" s="51" t="str">
        <f t="shared" si="1154"/>
        <v>S</v>
      </c>
      <c r="AG1808" s="40">
        <f t="shared" si="1155"/>
        <v>-122</v>
      </c>
      <c r="AH1808" s="41">
        <f t="shared" si="1156"/>
        <v>-24</v>
      </c>
      <c r="AI1808" s="42">
        <f t="shared" si="1157"/>
        <v>-26.027999999999999</v>
      </c>
      <c r="AJ1808" s="40">
        <f t="shared" si="1158"/>
        <v>37</v>
      </c>
      <c r="AK1808" s="41">
        <f t="shared" si="1159"/>
        <v>47</v>
      </c>
      <c r="AL1808" s="42">
        <f t="shared" si="1160"/>
        <v>56.177</v>
      </c>
      <c r="AM1808" s="43" t="str">
        <f t="shared" si="1161"/>
        <v>-37º -47' -56,177" S</v>
      </c>
      <c r="AN1808" s="43" t="str">
        <f t="shared" si="1162"/>
        <v>122º 24' 26,028" W</v>
      </c>
      <c r="AO1808" s="43" t="str">
        <f t="shared" si="1163"/>
        <v>10 S 552186 4183673</v>
      </c>
    </row>
    <row r="1809" spans="5:41" x14ac:dyDescent="0.25">
      <c r="E1809" s="53">
        <v>37.704977999999997</v>
      </c>
      <c r="F1809" s="53">
        <v>-122.468834</v>
      </c>
      <c r="G1809" s="52">
        <f t="shared" si="1165"/>
        <v>-2.1374843843783773</v>
      </c>
      <c r="H1809" s="52">
        <f t="shared" si="1166"/>
        <v>0.65807601049202646</v>
      </c>
      <c r="I1809" s="52">
        <f t="shared" si="1167"/>
        <v>10</v>
      </c>
      <c r="J1809" s="52">
        <f t="shared" si="1168"/>
        <v>-123</v>
      </c>
      <c r="K1809" s="52">
        <f t="shared" si="1169"/>
        <v>9.270595574648155E-3</v>
      </c>
      <c r="L1809" s="52">
        <f t="shared" si="1170"/>
        <v>7.3345157390755566E-3</v>
      </c>
      <c r="M1809" s="52">
        <f t="shared" si="1171"/>
        <v>7.3346472637083725E-3</v>
      </c>
      <c r="N1809" s="52">
        <f t="shared" si="1172"/>
        <v>2.0793536454455364E-5</v>
      </c>
      <c r="O1809" s="52">
        <f t="shared" si="1149"/>
        <v>6383583.092745441</v>
      </c>
      <c r="P1809" s="52">
        <f t="shared" si="1150"/>
        <v>1.1347390423275937E-7</v>
      </c>
      <c r="Q1809" s="52">
        <f t="shared" si="1173"/>
        <v>0.96775295669919215</v>
      </c>
      <c r="R1809" s="52">
        <f t="shared" si="1174"/>
        <v>0.60576554412673067</v>
      </c>
      <c r="S1809" s="52">
        <f t="shared" si="1175"/>
        <v>1.1419524888416226</v>
      </c>
      <c r="T1809" s="52">
        <f t="shared" si="1176"/>
        <v>1.0079057526628996</v>
      </c>
      <c r="U1809" s="52">
        <f t="shared" si="1177"/>
        <v>1.8062360230877852</v>
      </c>
      <c r="V1809" s="52">
        <f t="shared" si="1183"/>
        <v>5.0546225567071803E-3</v>
      </c>
      <c r="W1809" s="52">
        <f t="shared" si="1178"/>
        <v>4.2582015317955055E-5</v>
      </c>
      <c r="X1809" s="52">
        <f t="shared" si="1179"/>
        <v>1.6740578955036711E-7</v>
      </c>
      <c r="Y1809" s="52">
        <f t="shared" si="1151"/>
        <v>4173082.5252095354</v>
      </c>
      <c r="Z1809" s="38" t="str">
        <f t="shared" si="1180"/>
        <v>S</v>
      </c>
      <c r="AA1809" s="38" t="str">
        <f t="shared" si="1181"/>
        <v>S</v>
      </c>
      <c r="AB1809" s="38" t="str">
        <f t="shared" si="1182"/>
        <v>U</v>
      </c>
      <c r="AC1809" s="50">
        <f t="shared" si="1164"/>
        <v>546821.33203486004</v>
      </c>
      <c r="AD1809" s="50">
        <f t="shared" si="1152"/>
        <v>4173215.2624923466</v>
      </c>
      <c r="AE1809" s="51">
        <f t="shared" si="1153"/>
        <v>10</v>
      </c>
      <c r="AF1809" s="51" t="str">
        <f t="shared" si="1154"/>
        <v>S</v>
      </c>
      <c r="AG1809" s="40">
        <f t="shared" si="1155"/>
        <v>-122</v>
      </c>
      <c r="AH1809" s="41">
        <f t="shared" si="1156"/>
        <v>-28</v>
      </c>
      <c r="AI1809" s="42">
        <f t="shared" si="1157"/>
        <v>-7.8019999999999996</v>
      </c>
      <c r="AJ1809" s="40">
        <f t="shared" si="1158"/>
        <v>37</v>
      </c>
      <c r="AK1809" s="41">
        <f t="shared" si="1159"/>
        <v>42</v>
      </c>
      <c r="AL1809" s="42">
        <f t="shared" si="1160"/>
        <v>17.920999999999999</v>
      </c>
      <c r="AM1809" s="43" t="str">
        <f t="shared" si="1161"/>
        <v>-37º -42' -17,921" S</v>
      </c>
      <c r="AN1809" s="43" t="str">
        <f t="shared" si="1162"/>
        <v>122º 28' 7,802" W</v>
      </c>
      <c r="AO1809" s="43" t="str">
        <f t="shared" si="1163"/>
        <v>10 S 546821 4173215</v>
      </c>
    </row>
    <row r="1810" spans="5:41" x14ac:dyDescent="0.25">
      <c r="E1810" s="53">
        <v>37.783354000000003</v>
      </c>
      <c r="F1810" s="53">
        <v>-122.40276799999999</v>
      </c>
      <c r="G1810" s="52">
        <f t="shared" si="1165"/>
        <v>-2.1363313151547545</v>
      </c>
      <c r="H1810" s="52">
        <f t="shared" si="1166"/>
        <v>0.65944392974656962</v>
      </c>
      <c r="I1810" s="52">
        <f t="shared" si="1167"/>
        <v>10</v>
      </c>
      <c r="J1810" s="52">
        <f t="shared" si="1168"/>
        <v>-123</v>
      </c>
      <c r="K1810" s="52">
        <f t="shared" si="1169"/>
        <v>1.0423664798270948E-2</v>
      </c>
      <c r="L1810" s="52">
        <f t="shared" si="1170"/>
        <v>8.2380175615997808E-3</v>
      </c>
      <c r="M1810" s="52">
        <f t="shared" si="1171"/>
        <v>8.238203926692644E-3</v>
      </c>
      <c r="N1810" s="52">
        <f t="shared" si="1172"/>
        <v>2.630654006419153E-5</v>
      </c>
      <c r="O1810" s="52">
        <f t="shared" si="1149"/>
        <v>6383611.4598925812</v>
      </c>
      <c r="P1810" s="52">
        <f t="shared" si="1150"/>
        <v>1.4285085052245373E-7</v>
      </c>
      <c r="Q1810" s="52">
        <f t="shared" si="1173"/>
        <v>0.9684384951218451</v>
      </c>
      <c r="R1810" s="52">
        <f t="shared" si="1174"/>
        <v>0.60491217589840318</v>
      </c>
      <c r="S1810" s="52">
        <f t="shared" si="1175"/>
        <v>1.1436631773074921</v>
      </c>
      <c r="T1810" s="52">
        <f t="shared" si="1176"/>
        <v>1.0089754269552198</v>
      </c>
      <c r="U1810" s="52">
        <f t="shared" si="1177"/>
        <v>1.8075737342399425</v>
      </c>
      <c r="V1810" s="52">
        <f t="shared" si="1183"/>
        <v>5.0546225567071803E-3</v>
      </c>
      <c r="W1810" s="52">
        <f t="shared" si="1178"/>
        <v>4.2582015317955055E-5</v>
      </c>
      <c r="X1810" s="52">
        <f t="shared" si="1179"/>
        <v>1.6740578955036711E-7</v>
      </c>
      <c r="Y1810" s="52">
        <f t="shared" si="1151"/>
        <v>4181778.1264333837</v>
      </c>
      <c r="Z1810" s="38" t="str">
        <f t="shared" si="1180"/>
        <v>S</v>
      </c>
      <c r="AA1810" s="38" t="str">
        <f t="shared" si="1181"/>
        <v>S</v>
      </c>
      <c r="AB1810" s="38" t="str">
        <f t="shared" si="1182"/>
        <v>U</v>
      </c>
      <c r="AC1810" s="50">
        <f t="shared" si="1164"/>
        <v>552589.49549951847</v>
      </c>
      <c r="AD1810" s="50">
        <f t="shared" si="1152"/>
        <v>4181946.0571879968</v>
      </c>
      <c r="AE1810" s="51">
        <f t="shared" si="1153"/>
        <v>10</v>
      </c>
      <c r="AF1810" s="51" t="str">
        <f t="shared" si="1154"/>
        <v>S</v>
      </c>
      <c r="AG1810" s="40">
        <f t="shared" si="1155"/>
        <v>-122</v>
      </c>
      <c r="AH1810" s="41">
        <f t="shared" si="1156"/>
        <v>-24</v>
      </c>
      <c r="AI1810" s="42">
        <f t="shared" si="1157"/>
        <v>-9.9649999999999999</v>
      </c>
      <c r="AJ1810" s="40">
        <f t="shared" si="1158"/>
        <v>37</v>
      </c>
      <c r="AK1810" s="41">
        <f t="shared" si="1159"/>
        <v>47</v>
      </c>
      <c r="AL1810" s="42">
        <f t="shared" si="1160"/>
        <v>7.3999999999999996E-2</v>
      </c>
      <c r="AM1810" s="43" t="str">
        <f t="shared" si="1161"/>
        <v>-37º -47' -0,074" S</v>
      </c>
      <c r="AN1810" s="43" t="str">
        <f t="shared" si="1162"/>
        <v>122º 24' 9,965" W</v>
      </c>
      <c r="AO1810" s="43" t="str">
        <f t="shared" si="1163"/>
        <v>10 S 552589 4181946</v>
      </c>
    </row>
    <row r="1811" spans="5:41" x14ac:dyDescent="0.25">
      <c r="E1811" s="53">
        <v>37.716751098632997</v>
      </c>
      <c r="F1811" s="53">
        <v>-122.39112854004</v>
      </c>
      <c r="G1811" s="52">
        <f t="shared" si="1165"/>
        <v>-2.1361281682552988</v>
      </c>
      <c r="H1811" s="52">
        <f t="shared" si="1166"/>
        <v>0.65828148982633439</v>
      </c>
      <c r="I1811" s="52">
        <f t="shared" si="1167"/>
        <v>10</v>
      </c>
      <c r="J1811" s="52">
        <f t="shared" si="1168"/>
        <v>-123</v>
      </c>
      <c r="K1811" s="52">
        <f t="shared" si="1169"/>
        <v>1.0626811697726612E-2</v>
      </c>
      <c r="L1811" s="52">
        <f t="shared" si="1170"/>
        <v>8.4061249806965457E-3</v>
      </c>
      <c r="M1811" s="52">
        <f t="shared" si="1171"/>
        <v>8.406322989585607E-3</v>
      </c>
      <c r="N1811" s="52">
        <f t="shared" si="1172"/>
        <v>2.7325502754527164E-5</v>
      </c>
      <c r="O1811" s="52">
        <f t="shared" si="1149"/>
        <v>6383587.3525535651</v>
      </c>
      <c r="P1811" s="52">
        <f t="shared" si="1150"/>
        <v>1.4900871877956494E-7</v>
      </c>
      <c r="Q1811" s="52">
        <f t="shared" si="1173"/>
        <v>0.96785639595778872</v>
      </c>
      <c r="R1811" s="52">
        <f t="shared" si="1174"/>
        <v>0.60563782033059088</v>
      </c>
      <c r="S1811" s="52">
        <f t="shared" si="1175"/>
        <v>1.1422096878052288</v>
      </c>
      <c r="T1811" s="52">
        <f t="shared" si="1176"/>
        <v>1.0080667209365692</v>
      </c>
      <c r="U1811" s="52">
        <f t="shared" si="1177"/>
        <v>1.8064375074560182</v>
      </c>
      <c r="V1811" s="52">
        <f t="shared" si="1183"/>
        <v>5.0546225567071803E-3</v>
      </c>
      <c r="W1811" s="52">
        <f t="shared" si="1178"/>
        <v>4.2582015317955055E-5</v>
      </c>
      <c r="X1811" s="52">
        <f t="shared" si="1179"/>
        <v>1.6740578955036711E-7</v>
      </c>
      <c r="Y1811" s="52">
        <f t="shared" si="1151"/>
        <v>4174388.7106622974</v>
      </c>
      <c r="Z1811" s="38" t="str">
        <f t="shared" si="1180"/>
        <v>S</v>
      </c>
      <c r="AA1811" s="38" t="str">
        <f t="shared" si="1181"/>
        <v>S</v>
      </c>
      <c r="AB1811" s="38" t="str">
        <f t="shared" si="1182"/>
        <v>U</v>
      </c>
      <c r="AC1811" s="50">
        <f t="shared" si="1164"/>
        <v>553662.4997831923</v>
      </c>
      <c r="AD1811" s="50">
        <f t="shared" si="1152"/>
        <v>4174563.1454220759</v>
      </c>
      <c r="AE1811" s="51">
        <f t="shared" si="1153"/>
        <v>10</v>
      </c>
      <c r="AF1811" s="51" t="str">
        <f t="shared" si="1154"/>
        <v>S</v>
      </c>
      <c r="AG1811" s="40">
        <f t="shared" si="1155"/>
        <v>-122</v>
      </c>
      <c r="AH1811" s="41">
        <f t="shared" si="1156"/>
        <v>-23</v>
      </c>
      <c r="AI1811" s="42">
        <f t="shared" si="1157"/>
        <v>-28.062999999999999</v>
      </c>
      <c r="AJ1811" s="40">
        <f t="shared" si="1158"/>
        <v>37</v>
      </c>
      <c r="AK1811" s="41">
        <f t="shared" si="1159"/>
        <v>43</v>
      </c>
      <c r="AL1811" s="42">
        <f t="shared" si="1160"/>
        <v>0.30399999999999999</v>
      </c>
      <c r="AM1811" s="43" t="str">
        <f t="shared" si="1161"/>
        <v>-37º -43' -0,304" S</v>
      </c>
      <c r="AN1811" s="43" t="str">
        <f t="shared" si="1162"/>
        <v>122º 23' 28,063" W</v>
      </c>
      <c r="AO1811" s="43" t="str">
        <f t="shared" si="1163"/>
        <v>10 S 553662 4174563</v>
      </c>
    </row>
    <row r="1812" spans="5:41" x14ac:dyDescent="0.25">
      <c r="E1812" s="53">
        <v>37.740639000000002</v>
      </c>
      <c r="F1812" s="53">
        <v>-122.42953799999999</v>
      </c>
      <c r="G1812" s="52">
        <f t="shared" si="1165"/>
        <v>-2.1367985397955134</v>
      </c>
      <c r="H1812" s="52">
        <f t="shared" si="1166"/>
        <v>0.65869841235658022</v>
      </c>
      <c r="I1812" s="52">
        <f t="shared" si="1167"/>
        <v>10</v>
      </c>
      <c r="J1812" s="52">
        <f t="shared" si="1168"/>
        <v>-123</v>
      </c>
      <c r="K1812" s="52">
        <f t="shared" si="1169"/>
        <v>9.9564401575120698E-3</v>
      </c>
      <c r="L1812" s="52">
        <f t="shared" si="1170"/>
        <v>7.8733191215102898E-3</v>
      </c>
      <c r="M1812" s="52">
        <f t="shared" si="1171"/>
        <v>7.8734818143585874E-3</v>
      </c>
      <c r="N1812" s="52">
        <f t="shared" si="1172"/>
        <v>2.399180505407994E-5</v>
      </c>
      <c r="O1812" s="52">
        <f t="shared" si="1149"/>
        <v>6383595.9972305372</v>
      </c>
      <c r="P1812" s="52">
        <f t="shared" si="1150"/>
        <v>1.3063303407450549E-7</v>
      </c>
      <c r="Q1812" s="52">
        <f t="shared" si="1173"/>
        <v>0.96806577438784469</v>
      </c>
      <c r="R1812" s="52">
        <f t="shared" si="1174"/>
        <v>0.60537816196819849</v>
      </c>
      <c r="S1812" s="52">
        <f t="shared" si="1175"/>
        <v>1.1427312995505026</v>
      </c>
      <c r="T1812" s="52">
        <f t="shared" si="1176"/>
        <v>1.0083930151549265</v>
      </c>
      <c r="U1812" s="52">
        <f t="shared" si="1177"/>
        <v>1.8068457341556303</v>
      </c>
      <c r="V1812" s="52">
        <f t="shared" si="1183"/>
        <v>5.0546225567071803E-3</v>
      </c>
      <c r="W1812" s="52">
        <f t="shared" si="1178"/>
        <v>4.2582015317955055E-5</v>
      </c>
      <c r="X1812" s="52">
        <f t="shared" si="1179"/>
        <v>1.6740578955036711E-7</v>
      </c>
      <c r="Y1812" s="52">
        <f t="shared" si="1151"/>
        <v>4177039.0005177101</v>
      </c>
      <c r="Z1812" s="38" t="str">
        <f t="shared" si="1180"/>
        <v>S</v>
      </c>
      <c r="AA1812" s="38" t="str">
        <f t="shared" si="1181"/>
        <v>S</v>
      </c>
      <c r="AB1812" s="38" t="str">
        <f t="shared" si="1182"/>
        <v>U</v>
      </c>
      <c r="AC1812" s="50">
        <f t="shared" si="1164"/>
        <v>550261.12918299471</v>
      </c>
      <c r="AD1812" s="50">
        <f t="shared" si="1152"/>
        <v>4177192.1545284265</v>
      </c>
      <c r="AE1812" s="51">
        <f t="shared" si="1153"/>
        <v>10</v>
      </c>
      <c r="AF1812" s="51" t="str">
        <f t="shared" si="1154"/>
        <v>S</v>
      </c>
      <c r="AG1812" s="40">
        <f t="shared" si="1155"/>
        <v>-122</v>
      </c>
      <c r="AH1812" s="41">
        <f t="shared" si="1156"/>
        <v>-25</v>
      </c>
      <c r="AI1812" s="42">
        <f t="shared" si="1157"/>
        <v>-46.337000000000003</v>
      </c>
      <c r="AJ1812" s="40">
        <f t="shared" si="1158"/>
        <v>37</v>
      </c>
      <c r="AK1812" s="41">
        <f t="shared" si="1159"/>
        <v>44</v>
      </c>
      <c r="AL1812" s="42">
        <f t="shared" si="1160"/>
        <v>26.3</v>
      </c>
      <c r="AM1812" s="43" t="str">
        <f t="shared" si="1161"/>
        <v>-37º -44' -26,3" S</v>
      </c>
      <c r="AN1812" s="43" t="str">
        <f t="shared" si="1162"/>
        <v>122º 25' 46,337" W</v>
      </c>
      <c r="AO1812" s="43" t="str">
        <f t="shared" si="1163"/>
        <v>10 S 550261 4177192</v>
      </c>
    </row>
    <row r="1813" spans="5:41" x14ac:dyDescent="0.25">
      <c r="E1813" s="53">
        <v>37.671733000000003</v>
      </c>
      <c r="F1813" s="53">
        <v>-122.478965</v>
      </c>
      <c r="G1813" s="52">
        <f t="shared" si="1165"/>
        <v>-2.137661203684897</v>
      </c>
      <c r="H1813" s="52">
        <f t="shared" si="1166"/>
        <v>0.65749577578220098</v>
      </c>
      <c r="I1813" s="52">
        <f t="shared" si="1167"/>
        <v>10</v>
      </c>
      <c r="J1813" s="52">
        <f t="shared" si="1168"/>
        <v>-123</v>
      </c>
      <c r="K1813" s="52">
        <f t="shared" si="1169"/>
        <v>9.0937762681284617E-3</v>
      </c>
      <c r="L1813" s="52">
        <f t="shared" si="1170"/>
        <v>7.1978532797769418E-3</v>
      </c>
      <c r="M1813" s="52">
        <f t="shared" si="1171"/>
        <v>7.1979775883883887E-3</v>
      </c>
      <c r="N1813" s="52">
        <f t="shared" si="1172"/>
        <v>2.0001833431981808E-5</v>
      </c>
      <c r="O1813" s="52">
        <f t="shared" si="1149"/>
        <v>6383571.0663627386</v>
      </c>
      <c r="P1813" s="52">
        <f t="shared" si="1150"/>
        <v>1.0938250703689716E-7</v>
      </c>
      <c r="Q1813" s="52">
        <f t="shared" si="1173"/>
        <v>0.96745998149369061</v>
      </c>
      <c r="R1813" s="52">
        <f t="shared" si="1174"/>
        <v>0.60612532580991463</v>
      </c>
      <c r="S1813" s="52">
        <f t="shared" si="1175"/>
        <v>1.1412257665290464</v>
      </c>
      <c r="T1813" s="52">
        <f t="shared" si="1176"/>
        <v>1.0074506563492633</v>
      </c>
      <c r="U1813" s="52">
        <f t="shared" si="1177"/>
        <v>1.8056660318683777</v>
      </c>
      <c r="V1813" s="52">
        <f t="shared" si="1183"/>
        <v>5.0546225567071803E-3</v>
      </c>
      <c r="W1813" s="52">
        <f t="shared" si="1178"/>
        <v>4.2582015317955055E-5</v>
      </c>
      <c r="X1813" s="52">
        <f t="shared" si="1179"/>
        <v>1.6740578955036711E-7</v>
      </c>
      <c r="Y1813" s="52">
        <f t="shared" si="1151"/>
        <v>4169394.1190773947</v>
      </c>
      <c r="Z1813" s="38" t="str">
        <f t="shared" si="1180"/>
        <v>S</v>
      </c>
      <c r="AA1813" s="38" t="str">
        <f t="shared" si="1181"/>
        <v>S</v>
      </c>
      <c r="AB1813" s="38" t="str">
        <f t="shared" si="1182"/>
        <v>U</v>
      </c>
      <c r="AC1813" s="50">
        <f t="shared" si="1164"/>
        <v>545948.80314489524</v>
      </c>
      <c r="AD1813" s="50">
        <f t="shared" si="1152"/>
        <v>4169521.8022165317</v>
      </c>
      <c r="AE1813" s="51">
        <f t="shared" si="1153"/>
        <v>10</v>
      </c>
      <c r="AF1813" s="51" t="str">
        <f t="shared" si="1154"/>
        <v>S</v>
      </c>
      <c r="AG1813" s="40">
        <f t="shared" si="1155"/>
        <v>-122</v>
      </c>
      <c r="AH1813" s="41">
        <f t="shared" si="1156"/>
        <v>-28</v>
      </c>
      <c r="AI1813" s="42">
        <f t="shared" si="1157"/>
        <v>-44.274000000000001</v>
      </c>
      <c r="AJ1813" s="40">
        <f t="shared" si="1158"/>
        <v>37</v>
      </c>
      <c r="AK1813" s="41">
        <f t="shared" si="1159"/>
        <v>40</v>
      </c>
      <c r="AL1813" s="42">
        <f t="shared" si="1160"/>
        <v>18.239000000000001</v>
      </c>
      <c r="AM1813" s="43" t="str">
        <f t="shared" si="1161"/>
        <v>-37º -40' -18,239" S</v>
      </c>
      <c r="AN1813" s="43" t="str">
        <f t="shared" si="1162"/>
        <v>122º 28' 44,274" W</v>
      </c>
      <c r="AO1813" s="43" t="str">
        <f t="shared" si="1163"/>
        <v>10 S 545949 4169522</v>
      </c>
    </row>
    <row r="1814" spans="5:41" x14ac:dyDescent="0.25">
      <c r="E1814" s="53">
        <v>37.785308999999998</v>
      </c>
      <c r="F1814" s="53">
        <v>-122.403952</v>
      </c>
      <c r="G1814" s="52">
        <f t="shared" si="1165"/>
        <v>-2.1363519798530981</v>
      </c>
      <c r="H1814" s="52">
        <f t="shared" si="1166"/>
        <v>0.65947805093344603</v>
      </c>
      <c r="I1814" s="52">
        <f t="shared" si="1167"/>
        <v>10</v>
      </c>
      <c r="J1814" s="52">
        <f t="shared" si="1168"/>
        <v>-123</v>
      </c>
      <c r="K1814" s="52">
        <f t="shared" si="1169"/>
        <v>1.040300009992734E-2</v>
      </c>
      <c r="L1814" s="52">
        <f t="shared" si="1170"/>
        <v>8.2214689746010657E-3</v>
      </c>
      <c r="M1814" s="52">
        <f t="shared" si="1171"/>
        <v>8.2216542188037235E-3</v>
      </c>
      <c r="N1814" s="52">
        <f t="shared" si="1172"/>
        <v>2.6202796645558024E-5</v>
      </c>
      <c r="O1814" s="52">
        <f t="shared" si="1149"/>
        <v>6383612.1677398812</v>
      </c>
      <c r="P1814" s="52">
        <f t="shared" si="1150"/>
        <v>1.4226995467164099E-7</v>
      </c>
      <c r="Q1814" s="52">
        <f t="shared" si="1173"/>
        <v>0.9684555024589887</v>
      </c>
      <c r="R1814" s="52">
        <f t="shared" si="1174"/>
        <v>0.60489079694189674</v>
      </c>
      <c r="S1814" s="52">
        <f t="shared" si="1175"/>
        <v>1.1437058021629403</v>
      </c>
      <c r="T1814" s="52">
        <f t="shared" si="1176"/>
        <v>1.0090020508576794</v>
      </c>
      <c r="U1814" s="52">
        <f t="shared" si="1177"/>
        <v>1.8076069933407599</v>
      </c>
      <c r="V1814" s="52">
        <f t="shared" si="1183"/>
        <v>5.0546225567071803E-3</v>
      </c>
      <c r="W1814" s="52">
        <f t="shared" si="1178"/>
        <v>4.2582015317955055E-5</v>
      </c>
      <c r="X1814" s="52">
        <f t="shared" si="1179"/>
        <v>1.6740578955036711E-7</v>
      </c>
      <c r="Y1814" s="52">
        <f t="shared" si="1151"/>
        <v>4181995.0297781467</v>
      </c>
      <c r="Z1814" s="38" t="str">
        <f t="shared" si="1180"/>
        <v>S</v>
      </c>
      <c r="AA1814" s="38" t="str">
        <f t="shared" si="1181"/>
        <v>S</v>
      </c>
      <c r="AB1814" s="38" t="str">
        <f t="shared" si="1182"/>
        <v>U</v>
      </c>
      <c r="AC1814" s="50">
        <f t="shared" si="1164"/>
        <v>552483.85439906374</v>
      </c>
      <c r="AD1814" s="50">
        <f t="shared" si="1152"/>
        <v>4182162.2982934392</v>
      </c>
      <c r="AE1814" s="51">
        <f t="shared" si="1153"/>
        <v>10</v>
      </c>
      <c r="AF1814" s="51" t="str">
        <f t="shared" si="1154"/>
        <v>S</v>
      </c>
      <c r="AG1814" s="40">
        <f t="shared" si="1155"/>
        <v>-122</v>
      </c>
      <c r="AH1814" s="41">
        <f t="shared" si="1156"/>
        <v>-24</v>
      </c>
      <c r="AI1814" s="42">
        <f t="shared" si="1157"/>
        <v>-14.227</v>
      </c>
      <c r="AJ1814" s="40">
        <f t="shared" si="1158"/>
        <v>37</v>
      </c>
      <c r="AK1814" s="41">
        <f t="shared" si="1159"/>
        <v>47</v>
      </c>
      <c r="AL1814" s="42">
        <f t="shared" si="1160"/>
        <v>7.1120000000000001</v>
      </c>
      <c r="AM1814" s="43" t="str">
        <f t="shared" si="1161"/>
        <v>-37º -47' -7,112" S</v>
      </c>
      <c r="AN1814" s="43" t="str">
        <f t="shared" si="1162"/>
        <v>122º 24' 14,227" W</v>
      </c>
      <c r="AO1814" s="43" t="str">
        <f t="shared" si="1163"/>
        <v>10 S 552484 4182162</v>
      </c>
    </row>
    <row r="1815" spans="5:41" x14ac:dyDescent="0.25">
      <c r="E1815" s="53">
        <v>37.751083000000001</v>
      </c>
      <c r="F1815" s="53">
        <v>-122.43679</v>
      </c>
      <c r="G1815" s="52">
        <f t="shared" si="1165"/>
        <v>-2.136925111072868</v>
      </c>
      <c r="H1815" s="52">
        <f t="shared" si="1166"/>
        <v>0.6588806945436585</v>
      </c>
      <c r="I1815" s="52">
        <f t="shared" si="1167"/>
        <v>10</v>
      </c>
      <c r="J1815" s="52">
        <f t="shared" si="1168"/>
        <v>-123</v>
      </c>
      <c r="K1815" s="52">
        <f t="shared" si="1169"/>
        <v>9.8298688801574663E-3</v>
      </c>
      <c r="L1815" s="52">
        <f t="shared" si="1170"/>
        <v>7.7721359145013222E-3</v>
      </c>
      <c r="M1815" s="52">
        <f t="shared" si="1171"/>
        <v>7.7722924149712987E-3</v>
      </c>
      <c r="N1815" s="52">
        <f t="shared" si="1172"/>
        <v>2.3387883171688273E-5</v>
      </c>
      <c r="O1815" s="52">
        <f t="shared" si="1149"/>
        <v>6383599.7773570716</v>
      </c>
      <c r="P1815" s="52">
        <f t="shared" si="1150"/>
        <v>1.2726091662672484E-7</v>
      </c>
      <c r="Q1815" s="52">
        <f t="shared" si="1173"/>
        <v>0.96815710500981011</v>
      </c>
      <c r="R1815" s="52">
        <f t="shared" si="1174"/>
        <v>0.60526442523201662</v>
      </c>
      <c r="S1815" s="52">
        <f t="shared" si="1175"/>
        <v>1.1429592470485637</v>
      </c>
      <c r="T1815" s="52">
        <f t="shared" si="1176"/>
        <v>1.0085355415944268</v>
      </c>
      <c r="U1815" s="52">
        <f t="shared" si="1177"/>
        <v>1.8070239663035086</v>
      </c>
      <c r="V1815" s="52">
        <f t="shared" si="1183"/>
        <v>5.0546225567071803E-3</v>
      </c>
      <c r="W1815" s="52">
        <f t="shared" si="1178"/>
        <v>4.2582015317955055E-5</v>
      </c>
      <c r="X1815" s="52">
        <f t="shared" si="1179"/>
        <v>1.6740578955036711E-7</v>
      </c>
      <c r="Y1815" s="52">
        <f t="shared" si="1151"/>
        <v>4178197.733871405</v>
      </c>
      <c r="Z1815" s="38" t="str">
        <f t="shared" si="1180"/>
        <v>S</v>
      </c>
      <c r="AA1815" s="38" t="str">
        <f t="shared" si="1181"/>
        <v>S</v>
      </c>
      <c r="AB1815" s="38" t="str">
        <f t="shared" si="1182"/>
        <v>U</v>
      </c>
      <c r="AC1815" s="50">
        <f t="shared" si="1164"/>
        <v>549615.20623445697</v>
      </c>
      <c r="AD1815" s="50">
        <f t="shared" si="1152"/>
        <v>4178347.0327762128</v>
      </c>
      <c r="AE1815" s="51">
        <f t="shared" si="1153"/>
        <v>10</v>
      </c>
      <c r="AF1815" s="51" t="str">
        <f t="shared" si="1154"/>
        <v>S</v>
      </c>
      <c r="AG1815" s="40">
        <f t="shared" si="1155"/>
        <v>-122</v>
      </c>
      <c r="AH1815" s="41">
        <f t="shared" si="1156"/>
        <v>-26</v>
      </c>
      <c r="AI1815" s="42">
        <f t="shared" si="1157"/>
        <v>-12.444000000000001</v>
      </c>
      <c r="AJ1815" s="40">
        <f t="shared" si="1158"/>
        <v>37</v>
      </c>
      <c r="AK1815" s="41">
        <f t="shared" si="1159"/>
        <v>45</v>
      </c>
      <c r="AL1815" s="42">
        <f t="shared" si="1160"/>
        <v>3.899</v>
      </c>
      <c r="AM1815" s="43" t="str">
        <f t="shared" si="1161"/>
        <v>-37º -45' -3,899" S</v>
      </c>
      <c r="AN1815" s="43" t="str">
        <f t="shared" si="1162"/>
        <v>122º 26' 12,444" W</v>
      </c>
      <c r="AO1815" s="43" t="str">
        <f t="shared" si="1163"/>
        <v>10 S 549615 4178347</v>
      </c>
    </row>
    <row r="1816" spans="5:41" x14ac:dyDescent="0.25">
      <c r="E1816" s="53">
        <v>37.787056999999997</v>
      </c>
      <c r="F1816" s="53">
        <v>-122.40997</v>
      </c>
      <c r="G1816" s="52">
        <f t="shared" si="1165"/>
        <v>-2.1364570137674832</v>
      </c>
      <c r="H1816" s="52">
        <f t="shared" si="1166"/>
        <v>0.65950855928877083</v>
      </c>
      <c r="I1816" s="52">
        <f t="shared" si="1167"/>
        <v>10</v>
      </c>
      <c r="J1816" s="52">
        <f t="shared" si="1168"/>
        <v>-123</v>
      </c>
      <c r="K1816" s="52">
        <f t="shared" si="1169"/>
        <v>1.029796618554224E-2</v>
      </c>
      <c r="L1816" s="52">
        <f t="shared" si="1170"/>
        <v>8.1382713473039919E-3</v>
      </c>
      <c r="M1816" s="52">
        <f t="shared" si="1171"/>
        <v>8.1384510243099426E-3</v>
      </c>
      <c r="N1816" s="52">
        <f t="shared" si="1172"/>
        <v>2.5676744791369721E-5</v>
      </c>
      <c r="O1816" s="52">
        <f t="shared" si="1149"/>
        <v>6383612.8006493654</v>
      </c>
      <c r="P1816" s="52">
        <f t="shared" si="1150"/>
        <v>1.3939838492311067E-7</v>
      </c>
      <c r="Q1816" s="52">
        <f t="shared" si="1173"/>
        <v>0.96847070520017375</v>
      </c>
      <c r="R1816" s="52">
        <f t="shared" si="1174"/>
        <v>0.60487167782671947</v>
      </c>
      <c r="S1816" s="52">
        <f t="shared" si="1175"/>
        <v>1.1437439118888577</v>
      </c>
      <c r="T1816" s="52">
        <f t="shared" si="1176"/>
        <v>1.0090258533733232</v>
      </c>
      <c r="U1816" s="52">
        <f t="shared" si="1177"/>
        <v>1.807636726420043</v>
      </c>
      <c r="V1816" s="52">
        <f t="shared" si="1183"/>
        <v>5.0546225567071803E-3</v>
      </c>
      <c r="W1816" s="52">
        <f t="shared" si="1178"/>
        <v>4.2582015317955055E-5</v>
      </c>
      <c r="X1816" s="52">
        <f t="shared" si="1179"/>
        <v>1.6740578955036711E-7</v>
      </c>
      <c r="Y1816" s="52">
        <f t="shared" si="1151"/>
        <v>4182188.9669475039</v>
      </c>
      <c r="Z1816" s="38" t="str">
        <f t="shared" si="1180"/>
        <v>S</v>
      </c>
      <c r="AA1816" s="38" t="str">
        <f t="shared" si="1181"/>
        <v>S</v>
      </c>
      <c r="AB1816" s="38" t="str">
        <f t="shared" si="1182"/>
        <v>U</v>
      </c>
      <c r="AC1816" s="50">
        <f t="shared" si="1164"/>
        <v>551952.7225502847</v>
      </c>
      <c r="AD1816" s="50">
        <f t="shared" si="1152"/>
        <v>4182352.8773670821</v>
      </c>
      <c r="AE1816" s="51">
        <f t="shared" si="1153"/>
        <v>10</v>
      </c>
      <c r="AF1816" s="51" t="str">
        <f t="shared" si="1154"/>
        <v>S</v>
      </c>
      <c r="AG1816" s="40">
        <f t="shared" si="1155"/>
        <v>-122</v>
      </c>
      <c r="AH1816" s="41">
        <f t="shared" si="1156"/>
        <v>-24</v>
      </c>
      <c r="AI1816" s="42">
        <f t="shared" si="1157"/>
        <v>-35.892000000000003</v>
      </c>
      <c r="AJ1816" s="40">
        <f t="shared" si="1158"/>
        <v>37</v>
      </c>
      <c r="AK1816" s="41">
        <f t="shared" si="1159"/>
        <v>47</v>
      </c>
      <c r="AL1816" s="42">
        <f t="shared" si="1160"/>
        <v>13.404999999999999</v>
      </c>
      <c r="AM1816" s="43" t="str">
        <f t="shared" si="1161"/>
        <v>-37º -47' -13,405" S</v>
      </c>
      <c r="AN1816" s="43" t="str">
        <f t="shared" si="1162"/>
        <v>122º 24' 35,892" W</v>
      </c>
      <c r="AO1816" s="43" t="str">
        <f t="shared" si="1163"/>
        <v>10 S 551953 4182353</v>
      </c>
    </row>
    <row r="1817" spans="5:41" x14ac:dyDescent="0.25">
      <c r="E1817" s="53">
        <v>37.787052000000003</v>
      </c>
      <c r="F1817" s="53">
        <v>-122.40997299999999</v>
      </c>
      <c r="G1817" s="52">
        <f t="shared" si="1165"/>
        <v>-2.1364570661273605</v>
      </c>
      <c r="H1817" s="52">
        <f t="shared" si="1166"/>
        <v>0.65950847202230833</v>
      </c>
      <c r="I1817" s="52">
        <f t="shared" si="1167"/>
        <v>10</v>
      </c>
      <c r="J1817" s="52">
        <f t="shared" si="1168"/>
        <v>-123</v>
      </c>
      <c r="K1817" s="52">
        <f t="shared" si="1169"/>
        <v>1.0297913825664917E-2</v>
      </c>
      <c r="L1817" s="52">
        <f t="shared" si="1170"/>
        <v>8.1382305204565717E-3</v>
      </c>
      <c r="M1817" s="52">
        <f t="shared" si="1171"/>
        <v>8.1384101947584043E-3</v>
      </c>
      <c r="N1817" s="52">
        <f t="shared" si="1172"/>
        <v>2.5676482526826305E-5</v>
      </c>
      <c r="O1817" s="52">
        <f t="shared" si="1149"/>
        <v>6383612.7988389703</v>
      </c>
      <c r="P1817" s="52">
        <f t="shared" si="1150"/>
        <v>1.3939700510243019E-7</v>
      </c>
      <c r="Q1817" s="52">
        <f t="shared" si="1173"/>
        <v>0.96847066171921403</v>
      </c>
      <c r="R1817" s="52">
        <f t="shared" si="1174"/>
        <v>0.60487173252039739</v>
      </c>
      <c r="S1817" s="52">
        <f t="shared" si="1175"/>
        <v>1.1437438028819154</v>
      </c>
      <c r="T1817" s="52">
        <f t="shared" si="1176"/>
        <v>1.0090257852915359</v>
      </c>
      <c r="U1817" s="52">
        <f t="shared" si="1177"/>
        <v>1.8076366413772069</v>
      </c>
      <c r="V1817" s="52">
        <f t="shared" si="1183"/>
        <v>5.0546225567071803E-3</v>
      </c>
      <c r="W1817" s="52">
        <f t="shared" si="1178"/>
        <v>4.2582015317955055E-5</v>
      </c>
      <c r="X1817" s="52">
        <f t="shared" si="1179"/>
        <v>1.6740578955036711E-7</v>
      </c>
      <c r="Y1817" s="52">
        <f t="shared" si="1151"/>
        <v>4182188.4122072351</v>
      </c>
      <c r="Z1817" s="38" t="str">
        <f t="shared" si="1180"/>
        <v>S</v>
      </c>
      <c r="AA1817" s="38" t="str">
        <f t="shared" si="1181"/>
        <v>S</v>
      </c>
      <c r="AB1817" s="38" t="str">
        <f t="shared" si="1182"/>
        <v>U</v>
      </c>
      <c r="AC1817" s="50">
        <f t="shared" si="1164"/>
        <v>551952.46189546701</v>
      </c>
      <c r="AD1817" s="50">
        <f t="shared" si="1152"/>
        <v>4182352.320952571</v>
      </c>
      <c r="AE1817" s="51">
        <f t="shared" si="1153"/>
        <v>10</v>
      </c>
      <c r="AF1817" s="51" t="str">
        <f t="shared" si="1154"/>
        <v>S</v>
      </c>
      <c r="AG1817" s="40">
        <f t="shared" si="1155"/>
        <v>-122</v>
      </c>
      <c r="AH1817" s="41">
        <f t="shared" si="1156"/>
        <v>-24</v>
      </c>
      <c r="AI1817" s="42">
        <f t="shared" si="1157"/>
        <v>-35.902999999999999</v>
      </c>
      <c r="AJ1817" s="40">
        <f t="shared" si="1158"/>
        <v>37</v>
      </c>
      <c r="AK1817" s="41">
        <f t="shared" si="1159"/>
        <v>47</v>
      </c>
      <c r="AL1817" s="42">
        <f t="shared" si="1160"/>
        <v>13.387</v>
      </c>
      <c r="AM1817" s="43" t="str">
        <f t="shared" si="1161"/>
        <v>-37º -47' -13,387" S</v>
      </c>
      <c r="AN1817" s="43" t="str">
        <f t="shared" si="1162"/>
        <v>122º 24' 35,903" W</v>
      </c>
      <c r="AO1817" s="43" t="str">
        <f t="shared" si="1163"/>
        <v>10 S 551952 4182352</v>
      </c>
    </row>
    <row r="1818" spans="5:41" x14ac:dyDescent="0.25">
      <c r="E1818" s="53">
        <v>37.787570000000002</v>
      </c>
      <c r="F1818" s="53">
        <v>-122.408541</v>
      </c>
      <c r="G1818" s="52">
        <f t="shared" si="1165"/>
        <v>-2.1364320730124722</v>
      </c>
      <c r="H1818" s="52">
        <f t="shared" si="1166"/>
        <v>0.65951751282783377</v>
      </c>
      <c r="I1818" s="52">
        <f t="shared" si="1167"/>
        <v>10</v>
      </c>
      <c r="J1818" s="52">
        <f t="shared" si="1168"/>
        <v>-123</v>
      </c>
      <c r="K1818" s="52">
        <f t="shared" si="1169"/>
        <v>1.0322906940553267E-2</v>
      </c>
      <c r="L1818" s="52">
        <f t="shared" si="1170"/>
        <v>8.1579241831819249E-3</v>
      </c>
      <c r="M1818" s="52">
        <f t="shared" si="1171"/>
        <v>8.1581051650564899E-3</v>
      </c>
      <c r="N1818" s="52">
        <f t="shared" si="1172"/>
        <v>2.5801390843072092E-5</v>
      </c>
      <c r="O1818" s="52">
        <f t="shared" si="1149"/>
        <v>6383612.9863964627</v>
      </c>
      <c r="P1818" s="52">
        <f t="shared" si="1150"/>
        <v>1.400705398972196E-7</v>
      </c>
      <c r="Q1818" s="52">
        <f t="shared" si="1173"/>
        <v>0.96847516618985263</v>
      </c>
      <c r="R1818" s="52">
        <f t="shared" si="1174"/>
        <v>0.60486606609885851</v>
      </c>
      <c r="S1818" s="52">
        <f t="shared" si="1175"/>
        <v>1.14375509592276</v>
      </c>
      <c r="T1818" s="52">
        <f t="shared" si="1176"/>
        <v>1.0090328384667846</v>
      </c>
      <c r="U1818" s="52">
        <f t="shared" si="1177"/>
        <v>1.8076454516315528</v>
      </c>
      <c r="V1818" s="52">
        <f t="shared" si="1183"/>
        <v>5.0546225567071803E-3</v>
      </c>
      <c r="W1818" s="52">
        <f t="shared" si="1178"/>
        <v>4.2582015317955055E-5</v>
      </c>
      <c r="X1818" s="52">
        <f t="shared" si="1179"/>
        <v>1.6740578955036711E-7</v>
      </c>
      <c r="Y1818" s="52">
        <f t="shared" si="1151"/>
        <v>4182245.8833016357</v>
      </c>
      <c r="Z1818" s="38" t="str">
        <f t="shared" si="1180"/>
        <v>S</v>
      </c>
      <c r="AA1818" s="38" t="str">
        <f t="shared" si="1181"/>
        <v>S</v>
      </c>
      <c r="AB1818" s="38" t="str">
        <f t="shared" si="1182"/>
        <v>U</v>
      </c>
      <c r="AC1818" s="50">
        <f t="shared" si="1164"/>
        <v>552078.18850758253</v>
      </c>
      <c r="AD1818" s="50">
        <f t="shared" si="1152"/>
        <v>4182410.5894183591</v>
      </c>
      <c r="AE1818" s="51">
        <f t="shared" si="1153"/>
        <v>10</v>
      </c>
      <c r="AF1818" s="51" t="str">
        <f t="shared" si="1154"/>
        <v>S</v>
      </c>
      <c r="AG1818" s="40">
        <f t="shared" si="1155"/>
        <v>-122</v>
      </c>
      <c r="AH1818" s="41">
        <f t="shared" si="1156"/>
        <v>-24</v>
      </c>
      <c r="AI1818" s="42">
        <f t="shared" si="1157"/>
        <v>-30.748000000000001</v>
      </c>
      <c r="AJ1818" s="40">
        <f t="shared" si="1158"/>
        <v>37</v>
      </c>
      <c r="AK1818" s="41">
        <f t="shared" si="1159"/>
        <v>47</v>
      </c>
      <c r="AL1818" s="42">
        <f t="shared" si="1160"/>
        <v>15.252000000000001</v>
      </c>
      <c r="AM1818" s="43" t="str">
        <f t="shared" si="1161"/>
        <v>-37º -47' -15,252" S</v>
      </c>
      <c r="AN1818" s="43" t="str">
        <f t="shared" si="1162"/>
        <v>122º 24' 30,748" W</v>
      </c>
      <c r="AO1818" s="43" t="str">
        <f t="shared" si="1163"/>
        <v>10 S 552078 4182411</v>
      </c>
    </row>
    <row r="1819" spans="5:41" x14ac:dyDescent="0.25">
      <c r="E1819" s="53">
        <v>37.775139000000003</v>
      </c>
      <c r="F1819" s="53">
        <v>-122.41485</v>
      </c>
      <c r="G1819" s="52">
        <f t="shared" si="1165"/>
        <v>-2.1365421858349807</v>
      </c>
      <c r="H1819" s="52">
        <f t="shared" si="1166"/>
        <v>0.65930055094851836</v>
      </c>
      <c r="I1819" s="52">
        <f t="shared" si="1167"/>
        <v>10</v>
      </c>
      <c r="J1819" s="52">
        <f t="shared" si="1168"/>
        <v>-123</v>
      </c>
      <c r="K1819" s="52">
        <f t="shared" si="1169"/>
        <v>1.0212794118044766E-2</v>
      </c>
      <c r="L1819" s="52">
        <f t="shared" si="1170"/>
        <v>8.0722654105567053E-3</v>
      </c>
      <c r="M1819" s="52">
        <f t="shared" si="1171"/>
        <v>8.0724407509690441E-3</v>
      </c>
      <c r="N1819" s="52">
        <f t="shared" si="1172"/>
        <v>2.5251053974550963E-5</v>
      </c>
      <c r="O1819" s="52">
        <f t="shared" si="1149"/>
        <v>6383608.4856241383</v>
      </c>
      <c r="P1819" s="52">
        <f t="shared" si="1150"/>
        <v>1.3719049248128641E-7</v>
      </c>
      <c r="Q1819" s="52">
        <f t="shared" si="1173"/>
        <v>0.96836698021614021</v>
      </c>
      <c r="R1819" s="52">
        <f t="shared" si="1174"/>
        <v>0.60500196203248313</v>
      </c>
      <c r="S1819" s="52">
        <f t="shared" si="1175"/>
        <v>1.1434840410565885</v>
      </c>
      <c r="T1819" s="52">
        <f t="shared" si="1176"/>
        <v>1.0088635213005621</v>
      </c>
      <c r="U1819" s="52">
        <f t="shared" si="1177"/>
        <v>1.8074339202655765</v>
      </c>
      <c r="V1819" s="52">
        <f t="shared" si="1183"/>
        <v>5.0546225567071803E-3</v>
      </c>
      <c r="W1819" s="52">
        <f t="shared" si="1178"/>
        <v>4.2582015317955055E-5</v>
      </c>
      <c r="X1819" s="52">
        <f t="shared" si="1179"/>
        <v>1.6740578955036711E-7</v>
      </c>
      <c r="Y1819" s="52">
        <f t="shared" si="1151"/>
        <v>4180866.6893819645</v>
      </c>
      <c r="Z1819" s="38" t="str">
        <f t="shared" si="1180"/>
        <v>S</v>
      </c>
      <c r="AA1819" s="38" t="str">
        <f t="shared" si="1181"/>
        <v>S</v>
      </c>
      <c r="AB1819" s="38" t="str">
        <f t="shared" si="1182"/>
        <v>U</v>
      </c>
      <c r="AC1819" s="50">
        <f t="shared" si="1164"/>
        <v>551531.30363411899</v>
      </c>
      <c r="AD1819" s="50">
        <f t="shared" si="1152"/>
        <v>4181027.8822465017</v>
      </c>
      <c r="AE1819" s="51">
        <f t="shared" si="1153"/>
        <v>10</v>
      </c>
      <c r="AF1819" s="51" t="str">
        <f t="shared" si="1154"/>
        <v>S</v>
      </c>
      <c r="AG1819" s="40">
        <f t="shared" si="1155"/>
        <v>-122</v>
      </c>
      <c r="AH1819" s="41">
        <f t="shared" si="1156"/>
        <v>-24</v>
      </c>
      <c r="AI1819" s="42">
        <f t="shared" si="1157"/>
        <v>-53.46</v>
      </c>
      <c r="AJ1819" s="40">
        <f t="shared" si="1158"/>
        <v>37</v>
      </c>
      <c r="AK1819" s="41">
        <f t="shared" si="1159"/>
        <v>46</v>
      </c>
      <c r="AL1819" s="42">
        <f t="shared" si="1160"/>
        <v>30.5</v>
      </c>
      <c r="AM1819" s="43" t="str">
        <f t="shared" si="1161"/>
        <v>-37º -46' -30,5" S</v>
      </c>
      <c r="AN1819" s="43" t="str">
        <f t="shared" si="1162"/>
        <v>122º 24' 53,46" W</v>
      </c>
      <c r="AO1819" s="43" t="str">
        <f t="shared" si="1163"/>
        <v>10 S 551531 4181028</v>
      </c>
    </row>
    <row r="1820" spans="5:41" x14ac:dyDescent="0.25">
      <c r="E1820" s="53">
        <v>37.785809999999998</v>
      </c>
      <c r="F1820" s="53">
        <v>-122.41087400000001</v>
      </c>
      <c r="G1820" s="52">
        <f t="shared" si="1165"/>
        <v>-2.1364727915439214</v>
      </c>
      <c r="H1820" s="52">
        <f t="shared" si="1166"/>
        <v>0.65948679503299856</v>
      </c>
      <c r="I1820" s="52">
        <f t="shared" si="1167"/>
        <v>10</v>
      </c>
      <c r="J1820" s="52">
        <f t="shared" si="1168"/>
        <v>-123</v>
      </c>
      <c r="K1820" s="52">
        <f t="shared" si="1169"/>
        <v>1.0282188409103998E-2</v>
      </c>
      <c r="L1820" s="52">
        <f t="shared" si="1170"/>
        <v>8.1259400487374497E-3</v>
      </c>
      <c r="M1820" s="52">
        <f t="shared" si="1171"/>
        <v>8.1261189102065819E-3</v>
      </c>
      <c r="N1820" s="52">
        <f t="shared" si="1172"/>
        <v>2.5597836549207109E-5</v>
      </c>
      <c r="O1820" s="52">
        <f t="shared" si="1149"/>
        <v>6383612.3491391037</v>
      </c>
      <c r="P1820" s="52">
        <f t="shared" si="1150"/>
        <v>1.3898093722023733E-7</v>
      </c>
      <c r="Q1820" s="52">
        <f t="shared" si="1173"/>
        <v>0.96845986013500163</v>
      </c>
      <c r="R1820" s="52">
        <f t="shared" si="1174"/>
        <v>0.60488531751772756</v>
      </c>
      <c r="S1820" s="52">
        <f t="shared" si="1175"/>
        <v>1.1437167251004994</v>
      </c>
      <c r="T1820" s="52">
        <f t="shared" si="1176"/>
        <v>1.0090088732048064</v>
      </c>
      <c r="U1820" s="52">
        <f t="shared" si="1177"/>
        <v>1.8076155156672991</v>
      </c>
      <c r="V1820" s="52">
        <f t="shared" si="1183"/>
        <v>5.0546225567071803E-3</v>
      </c>
      <c r="W1820" s="52">
        <f t="shared" si="1178"/>
        <v>4.2582015317955055E-5</v>
      </c>
      <c r="X1820" s="52">
        <f t="shared" si="1179"/>
        <v>1.6740578955036711E-7</v>
      </c>
      <c r="Y1820" s="52">
        <f t="shared" si="1151"/>
        <v>4182050.6147389822</v>
      </c>
      <c r="Z1820" s="38" t="str">
        <f t="shared" si="1180"/>
        <v>S</v>
      </c>
      <c r="AA1820" s="38" t="str">
        <f t="shared" si="1181"/>
        <v>S</v>
      </c>
      <c r="AB1820" s="38" t="str">
        <f t="shared" si="1182"/>
        <v>U</v>
      </c>
      <c r="AC1820" s="50">
        <f t="shared" si="1164"/>
        <v>551873.99542893295</v>
      </c>
      <c r="AD1820" s="50">
        <f t="shared" si="1152"/>
        <v>4182214.0214271992</v>
      </c>
      <c r="AE1820" s="51">
        <f t="shared" si="1153"/>
        <v>10</v>
      </c>
      <c r="AF1820" s="51" t="str">
        <f t="shared" si="1154"/>
        <v>S</v>
      </c>
      <c r="AG1820" s="40">
        <f t="shared" si="1155"/>
        <v>-122</v>
      </c>
      <c r="AH1820" s="41">
        <f t="shared" si="1156"/>
        <v>-24</v>
      </c>
      <c r="AI1820" s="42">
        <f t="shared" si="1157"/>
        <v>-39.146000000000001</v>
      </c>
      <c r="AJ1820" s="40">
        <f t="shared" si="1158"/>
        <v>37</v>
      </c>
      <c r="AK1820" s="41">
        <f t="shared" si="1159"/>
        <v>47</v>
      </c>
      <c r="AL1820" s="42">
        <f t="shared" si="1160"/>
        <v>8.9160000000000004</v>
      </c>
      <c r="AM1820" s="43" t="str">
        <f t="shared" si="1161"/>
        <v>-37º -47' -8,916" S</v>
      </c>
      <c r="AN1820" s="43" t="str">
        <f t="shared" si="1162"/>
        <v>122º 24' 39,146" W</v>
      </c>
      <c r="AO1820" s="43" t="str">
        <f t="shared" si="1163"/>
        <v>10 S 551874 4182214</v>
      </c>
    </row>
    <row r="1821" spans="5:41" x14ac:dyDescent="0.25">
      <c r="E1821" s="53">
        <v>37.785193</v>
      </c>
      <c r="F1821" s="53">
        <v>-122.409381</v>
      </c>
      <c r="G1821" s="52">
        <f t="shared" si="1165"/>
        <v>-2.1364467337781887</v>
      </c>
      <c r="H1821" s="52">
        <f t="shared" si="1166"/>
        <v>0.6594760263515137</v>
      </c>
      <c r="I1821" s="52">
        <f t="shared" si="1167"/>
        <v>10</v>
      </c>
      <c r="J1821" s="52">
        <f t="shared" si="1168"/>
        <v>-123</v>
      </c>
      <c r="K1821" s="52">
        <f t="shared" si="1169"/>
        <v>1.0308246174836722E-2</v>
      </c>
      <c r="L1821" s="52">
        <f t="shared" si="1170"/>
        <v>8.1466005994488104E-3</v>
      </c>
      <c r="M1821" s="52">
        <f t="shared" si="1171"/>
        <v>8.1467808287148478E-3</v>
      </c>
      <c r="N1821" s="52">
        <f t="shared" si="1172"/>
        <v>2.572760483721126E-5</v>
      </c>
      <c r="O1821" s="52">
        <f t="shared" si="1149"/>
        <v>6383612.1257393807</v>
      </c>
      <c r="P1821" s="52">
        <f t="shared" si="1150"/>
        <v>1.396909294016944E-7</v>
      </c>
      <c r="Q1821" s="52">
        <f t="shared" si="1173"/>
        <v>0.96845449345385082</v>
      </c>
      <c r="R1821" s="52">
        <f t="shared" si="1174"/>
        <v>0.6048920655887664</v>
      </c>
      <c r="S1821" s="52">
        <f t="shared" si="1175"/>
        <v>1.1437032730784391</v>
      </c>
      <c r="T1821" s="52">
        <f t="shared" si="1176"/>
        <v>1.0090004712060208</v>
      </c>
      <c r="U1821" s="52">
        <f t="shared" si="1177"/>
        <v>1.8076050200580474</v>
      </c>
      <c r="V1821" s="52">
        <f t="shared" si="1183"/>
        <v>5.0546225567071803E-3</v>
      </c>
      <c r="W1821" s="52">
        <f t="shared" si="1178"/>
        <v>4.2582015317955055E-5</v>
      </c>
      <c r="X1821" s="52">
        <f t="shared" si="1179"/>
        <v>1.6740578955036711E-7</v>
      </c>
      <c r="Y1821" s="52">
        <f t="shared" si="1151"/>
        <v>4181982.1598078506</v>
      </c>
      <c r="Z1821" s="38" t="str">
        <f t="shared" si="1180"/>
        <v>S</v>
      </c>
      <c r="AA1821" s="38" t="str">
        <f t="shared" si="1181"/>
        <v>S</v>
      </c>
      <c r="AB1821" s="38" t="str">
        <f t="shared" si="1182"/>
        <v>U</v>
      </c>
      <c r="AC1821" s="50">
        <f t="shared" si="1164"/>
        <v>552005.89130550891</v>
      </c>
      <c r="AD1821" s="50">
        <f t="shared" si="1152"/>
        <v>4182146.3948809979</v>
      </c>
      <c r="AE1821" s="51">
        <f t="shared" si="1153"/>
        <v>10</v>
      </c>
      <c r="AF1821" s="51" t="str">
        <f t="shared" si="1154"/>
        <v>S</v>
      </c>
      <c r="AG1821" s="40">
        <f t="shared" si="1155"/>
        <v>-122</v>
      </c>
      <c r="AH1821" s="41">
        <f t="shared" si="1156"/>
        <v>-24</v>
      </c>
      <c r="AI1821" s="42">
        <f t="shared" si="1157"/>
        <v>-33.771999999999998</v>
      </c>
      <c r="AJ1821" s="40">
        <f t="shared" si="1158"/>
        <v>37</v>
      </c>
      <c r="AK1821" s="41">
        <f t="shared" si="1159"/>
        <v>47</v>
      </c>
      <c r="AL1821" s="42">
        <f t="shared" si="1160"/>
        <v>6.6950000000000003</v>
      </c>
      <c r="AM1821" s="43" t="str">
        <f t="shared" si="1161"/>
        <v>-37º -47' -6,695" S</v>
      </c>
      <c r="AN1821" s="43" t="str">
        <f t="shared" si="1162"/>
        <v>122º 24' 33,772" W</v>
      </c>
      <c r="AO1821" s="43" t="str">
        <f t="shared" si="1163"/>
        <v>10 S 552006 4182146</v>
      </c>
    </row>
    <row r="1822" spans="5:41" x14ac:dyDescent="0.25">
      <c r="E1822" s="53">
        <v>37.785724000000002</v>
      </c>
      <c r="F1822" s="53">
        <v>-122.40903900000001</v>
      </c>
      <c r="G1822" s="52">
        <f t="shared" si="1165"/>
        <v>-2.1364407647521473</v>
      </c>
      <c r="H1822" s="52">
        <f t="shared" si="1166"/>
        <v>0.6594852940498418</v>
      </c>
      <c r="I1822" s="52">
        <f t="shared" si="1167"/>
        <v>10</v>
      </c>
      <c r="J1822" s="52">
        <f t="shared" si="1168"/>
        <v>-123</v>
      </c>
      <c r="K1822" s="52">
        <f t="shared" si="1169"/>
        <v>1.0314215200878163E-2</v>
      </c>
      <c r="L1822" s="52">
        <f t="shared" si="1170"/>
        <v>8.151259182833142E-3</v>
      </c>
      <c r="M1822" s="52">
        <f t="shared" si="1171"/>
        <v>8.1514397214732422E-3</v>
      </c>
      <c r="N1822" s="52">
        <f t="shared" si="1172"/>
        <v>2.5757532336911915E-5</v>
      </c>
      <c r="O1822" s="52">
        <f t="shared" si="1149"/>
        <v>6383612.3180006547</v>
      </c>
      <c r="P1822" s="52">
        <f t="shared" si="1150"/>
        <v>1.3984873531606575E-7</v>
      </c>
      <c r="Q1822" s="52">
        <f t="shared" si="1173"/>
        <v>0.96845911213183355</v>
      </c>
      <c r="R1822" s="52">
        <f t="shared" si="1174"/>
        <v>0.60488625811854813</v>
      </c>
      <c r="S1822" s="52">
        <f t="shared" si="1175"/>
        <v>1.1437148501157586</v>
      </c>
      <c r="T1822" s="52">
        <f t="shared" si="1176"/>
        <v>1.0090077021164561</v>
      </c>
      <c r="U1822" s="52">
        <f t="shared" si="1177"/>
        <v>1.8076140527776079</v>
      </c>
      <c r="V1822" s="52">
        <f t="shared" si="1183"/>
        <v>5.0546225567071803E-3</v>
      </c>
      <c r="W1822" s="52">
        <f t="shared" si="1178"/>
        <v>4.2582015317955055E-5</v>
      </c>
      <c r="X1822" s="52">
        <f t="shared" si="1179"/>
        <v>1.6740578955036711E-7</v>
      </c>
      <c r="Y1822" s="52">
        <f t="shared" si="1151"/>
        <v>4182041.073208442</v>
      </c>
      <c r="Z1822" s="38" t="str">
        <f t="shared" si="1180"/>
        <v>S</v>
      </c>
      <c r="AA1822" s="38" t="str">
        <f t="shared" si="1181"/>
        <v>S</v>
      </c>
      <c r="AB1822" s="38" t="str">
        <f t="shared" si="1182"/>
        <v>U</v>
      </c>
      <c r="AC1822" s="50">
        <f t="shared" si="1164"/>
        <v>552035.63344114216</v>
      </c>
      <c r="AD1822" s="50">
        <f t="shared" si="1152"/>
        <v>4182205.4993321439</v>
      </c>
      <c r="AE1822" s="51">
        <f t="shared" si="1153"/>
        <v>10</v>
      </c>
      <c r="AF1822" s="51" t="str">
        <f t="shared" si="1154"/>
        <v>S</v>
      </c>
      <c r="AG1822" s="40">
        <f t="shared" si="1155"/>
        <v>-122</v>
      </c>
      <c r="AH1822" s="41">
        <f t="shared" si="1156"/>
        <v>-24</v>
      </c>
      <c r="AI1822" s="42">
        <f t="shared" si="1157"/>
        <v>-32.54</v>
      </c>
      <c r="AJ1822" s="40">
        <f t="shared" si="1158"/>
        <v>37</v>
      </c>
      <c r="AK1822" s="41">
        <f t="shared" si="1159"/>
        <v>47</v>
      </c>
      <c r="AL1822" s="42">
        <f t="shared" si="1160"/>
        <v>8.6059999999999999</v>
      </c>
      <c r="AM1822" s="43" t="str">
        <f t="shared" si="1161"/>
        <v>-37º -47' -8,606" S</v>
      </c>
      <c r="AN1822" s="43" t="str">
        <f t="shared" si="1162"/>
        <v>122º 24' 32,54" W</v>
      </c>
      <c r="AO1822" s="43" t="str">
        <f t="shared" si="1163"/>
        <v>10 S 552036 4182205</v>
      </c>
    </row>
    <row r="1823" spans="5:41" x14ac:dyDescent="0.25">
      <c r="E1823" s="53">
        <v>37.786518999999998</v>
      </c>
      <c r="F1823" s="53">
        <v>-122.39784400000001</v>
      </c>
      <c r="G1823" s="52">
        <f t="shared" si="1165"/>
        <v>-2.1362453751423862</v>
      </c>
      <c r="H1823" s="52">
        <f t="shared" si="1166"/>
        <v>0.65949916941739517</v>
      </c>
      <c r="I1823" s="52">
        <f t="shared" si="1167"/>
        <v>10</v>
      </c>
      <c r="J1823" s="52">
        <f t="shared" si="1168"/>
        <v>-123</v>
      </c>
      <c r="K1823" s="52">
        <f t="shared" si="1169"/>
        <v>1.0509604810639228E-2</v>
      </c>
      <c r="L1823" s="52">
        <f t="shared" si="1170"/>
        <v>8.3055793786507258E-3</v>
      </c>
      <c r="M1823" s="52">
        <f t="shared" si="1171"/>
        <v>8.3057703668441528E-3</v>
      </c>
      <c r="N1823" s="52">
        <f t="shared" si="1172"/>
        <v>2.6742878611485388E-5</v>
      </c>
      <c r="O1823" s="52">
        <f t="shared" si="1149"/>
        <v>6383612.6058512041</v>
      </c>
      <c r="P1823" s="52">
        <f t="shared" si="1150"/>
        <v>1.4519123400420318E-7</v>
      </c>
      <c r="Q1823" s="52">
        <f t="shared" si="1173"/>
        <v>0.96846602647971392</v>
      </c>
      <c r="R1823" s="52">
        <f t="shared" si="1174"/>
        <v>0.60487756269755599</v>
      </c>
      <c r="S1823" s="52">
        <f t="shared" si="1175"/>
        <v>1.1437321826572522</v>
      </c>
      <c r="T1823" s="52">
        <f t="shared" si="1176"/>
        <v>1.0090185276673282</v>
      </c>
      <c r="U1823" s="52">
        <f t="shared" si="1177"/>
        <v>1.8076275756128748</v>
      </c>
      <c r="V1823" s="52">
        <f t="shared" si="1183"/>
        <v>5.0546225567071803E-3</v>
      </c>
      <c r="W1823" s="52">
        <f t="shared" si="1178"/>
        <v>4.2582015317955055E-5</v>
      </c>
      <c r="X1823" s="52">
        <f t="shared" si="1179"/>
        <v>1.6740578955036711E-7</v>
      </c>
      <c r="Y1823" s="52">
        <f t="shared" si="1151"/>
        <v>4182129.2768972442</v>
      </c>
      <c r="Z1823" s="38" t="str">
        <f t="shared" si="1180"/>
        <v>S</v>
      </c>
      <c r="AA1823" s="38" t="str">
        <f t="shared" si="1181"/>
        <v>S</v>
      </c>
      <c r="AB1823" s="38" t="str">
        <f t="shared" si="1182"/>
        <v>U</v>
      </c>
      <c r="AC1823" s="50">
        <f t="shared" si="1164"/>
        <v>553020.82298114453</v>
      </c>
      <c r="AD1823" s="50">
        <f t="shared" si="1152"/>
        <v>4182299.9930990515</v>
      </c>
      <c r="AE1823" s="51">
        <f t="shared" si="1153"/>
        <v>10</v>
      </c>
      <c r="AF1823" s="51" t="str">
        <f t="shared" si="1154"/>
        <v>S</v>
      </c>
      <c r="AG1823" s="40">
        <f t="shared" si="1155"/>
        <v>-122</v>
      </c>
      <c r="AH1823" s="41">
        <f t="shared" si="1156"/>
        <v>-23</v>
      </c>
      <c r="AI1823" s="42">
        <f t="shared" si="1157"/>
        <v>-52.238</v>
      </c>
      <c r="AJ1823" s="40">
        <f t="shared" si="1158"/>
        <v>37</v>
      </c>
      <c r="AK1823" s="41">
        <f t="shared" si="1159"/>
        <v>47</v>
      </c>
      <c r="AL1823" s="42">
        <f t="shared" si="1160"/>
        <v>11.468</v>
      </c>
      <c r="AM1823" s="43" t="str">
        <f t="shared" si="1161"/>
        <v>-37º -47' -11,468" S</v>
      </c>
      <c r="AN1823" s="43" t="str">
        <f t="shared" si="1162"/>
        <v>122º 23' 52,238" W</v>
      </c>
      <c r="AO1823" s="43" t="str">
        <f t="shared" si="1163"/>
        <v>10 S 553021 4182300</v>
      </c>
    </row>
    <row r="1824" spans="5:41" x14ac:dyDescent="0.25">
      <c r="E1824" s="53">
        <v>37.785471000000001</v>
      </c>
      <c r="F1824" s="53">
        <v>-122.40686700000001</v>
      </c>
      <c r="G1824" s="52">
        <f t="shared" si="1165"/>
        <v>-2.1364028562007937</v>
      </c>
      <c r="H1824" s="52">
        <f t="shared" si="1166"/>
        <v>0.65948087836683433</v>
      </c>
      <c r="I1824" s="52">
        <f t="shared" si="1167"/>
        <v>10</v>
      </c>
      <c r="J1824" s="52">
        <f t="shared" si="1168"/>
        <v>-123</v>
      </c>
      <c r="K1824" s="52">
        <f t="shared" si="1169"/>
        <v>1.0352123752231712E-2</v>
      </c>
      <c r="L1824" s="52">
        <f t="shared" si="1170"/>
        <v>8.1812450109333724E-3</v>
      </c>
      <c r="M1824" s="52">
        <f t="shared" si="1171"/>
        <v>8.1814275493941081E-3</v>
      </c>
      <c r="N1824" s="52">
        <f t="shared" si="1172"/>
        <v>2.5947162874850882E-5</v>
      </c>
      <c r="O1824" s="52">
        <f t="shared" si="1149"/>
        <v>6383612.2263958249</v>
      </c>
      <c r="P1824" s="52">
        <f t="shared" si="1150"/>
        <v>1.4088055432169356E-7</v>
      </c>
      <c r="Q1824" s="52">
        <f t="shared" si="1173"/>
        <v>0.96845691156028169</v>
      </c>
      <c r="R1824" s="52">
        <f t="shared" si="1174"/>
        <v>0.60488902518439502</v>
      </c>
      <c r="S1824" s="52">
        <f t="shared" si="1175"/>
        <v>1.1437093341469753</v>
      </c>
      <c r="T1824" s="52">
        <f t="shared" si="1176"/>
        <v>1.0090042569063302</v>
      </c>
      <c r="U1824" s="52">
        <f t="shared" si="1177"/>
        <v>1.8076097491010363</v>
      </c>
      <c r="V1824" s="52">
        <f t="shared" si="1183"/>
        <v>5.0546225567071803E-3</v>
      </c>
      <c r="W1824" s="52">
        <f t="shared" si="1178"/>
        <v>4.2582015317955055E-5</v>
      </c>
      <c r="X1824" s="52">
        <f t="shared" si="1179"/>
        <v>1.6740578955036711E-7</v>
      </c>
      <c r="Y1824" s="52">
        <f t="shared" si="1151"/>
        <v>4182013.0033577788</v>
      </c>
      <c r="Z1824" s="38" t="str">
        <f t="shared" si="1180"/>
        <v>S</v>
      </c>
      <c r="AA1824" s="38" t="str">
        <f t="shared" si="1181"/>
        <v>S</v>
      </c>
      <c r="AB1824" s="38" t="str">
        <f t="shared" si="1182"/>
        <v>U</v>
      </c>
      <c r="AC1824" s="50">
        <f t="shared" si="1164"/>
        <v>552227.06338627625</v>
      </c>
      <c r="AD1824" s="50">
        <f t="shared" si="1152"/>
        <v>4182178.6400072821</v>
      </c>
      <c r="AE1824" s="51">
        <f t="shared" si="1153"/>
        <v>10</v>
      </c>
      <c r="AF1824" s="51" t="str">
        <f t="shared" si="1154"/>
        <v>S</v>
      </c>
      <c r="AG1824" s="40">
        <f t="shared" si="1155"/>
        <v>-122</v>
      </c>
      <c r="AH1824" s="41">
        <f t="shared" si="1156"/>
        <v>-24</v>
      </c>
      <c r="AI1824" s="42">
        <f t="shared" si="1157"/>
        <v>-24.721</v>
      </c>
      <c r="AJ1824" s="40">
        <f t="shared" si="1158"/>
        <v>37</v>
      </c>
      <c r="AK1824" s="41">
        <f t="shared" si="1159"/>
        <v>47</v>
      </c>
      <c r="AL1824" s="42">
        <f t="shared" si="1160"/>
        <v>7.6959999999999997</v>
      </c>
      <c r="AM1824" s="43" t="str">
        <f t="shared" si="1161"/>
        <v>-37º -47' -7,696" S</v>
      </c>
      <c r="AN1824" s="43" t="str">
        <f t="shared" si="1162"/>
        <v>122º 24' 24,721" W</v>
      </c>
      <c r="AO1824" s="43" t="str">
        <f t="shared" si="1163"/>
        <v>10 S 552227 4182179</v>
      </c>
    </row>
    <row r="1825" spans="5:41" x14ac:dyDescent="0.25">
      <c r="E1825" s="53">
        <v>37.785442000000003</v>
      </c>
      <c r="F1825" s="53">
        <v>-122.40891999999999</v>
      </c>
      <c r="G1825" s="52">
        <f t="shared" si="1165"/>
        <v>-2.1364386878103372</v>
      </c>
      <c r="H1825" s="52">
        <f t="shared" si="1166"/>
        <v>0.65948037222135125</v>
      </c>
      <c r="I1825" s="52">
        <f t="shared" si="1167"/>
        <v>10</v>
      </c>
      <c r="J1825" s="52">
        <f t="shared" si="1168"/>
        <v>-123</v>
      </c>
      <c r="K1825" s="52">
        <f t="shared" si="1169"/>
        <v>1.0316292142688255E-2</v>
      </c>
      <c r="L1825" s="52">
        <f t="shared" si="1170"/>
        <v>8.1529316283353772E-3</v>
      </c>
      <c r="M1825" s="52">
        <f t="shared" si="1171"/>
        <v>8.153112278127931E-3</v>
      </c>
      <c r="N1825" s="52">
        <f t="shared" si="1172"/>
        <v>2.5767841808632674E-5</v>
      </c>
      <c r="O1825" s="52">
        <f t="shared" si="1149"/>
        <v>6383612.2158956826</v>
      </c>
      <c r="P1825" s="52">
        <f t="shared" si="1150"/>
        <v>1.3990719875492813E-7</v>
      </c>
      <c r="Q1825" s="52">
        <f t="shared" si="1173"/>
        <v>0.96845665931602964</v>
      </c>
      <c r="R1825" s="52">
        <f t="shared" si="1174"/>
        <v>0.6048893423531333</v>
      </c>
      <c r="S1825" s="52">
        <f t="shared" si="1175"/>
        <v>1.1437087018793661</v>
      </c>
      <c r="T1825" s="52">
        <f t="shared" si="1176"/>
        <v>1.0090038619978079</v>
      </c>
      <c r="U1825" s="52">
        <f t="shared" si="1177"/>
        <v>1.8076092557885886</v>
      </c>
      <c r="V1825" s="52">
        <f t="shared" si="1183"/>
        <v>5.0546225567071803E-3</v>
      </c>
      <c r="W1825" s="52">
        <f t="shared" si="1178"/>
        <v>4.2582015317955055E-5</v>
      </c>
      <c r="X1825" s="52">
        <f t="shared" si="1179"/>
        <v>1.6740578955036711E-7</v>
      </c>
      <c r="Y1825" s="52">
        <f t="shared" si="1151"/>
        <v>4182009.7858650927</v>
      </c>
      <c r="Z1825" s="38" t="str">
        <f t="shared" si="1180"/>
        <v>S</v>
      </c>
      <c r="AA1825" s="38" t="str">
        <f t="shared" si="1181"/>
        <v>S</v>
      </c>
      <c r="AB1825" s="38" t="str">
        <f t="shared" si="1182"/>
        <v>U</v>
      </c>
      <c r="AC1825" s="50">
        <f t="shared" si="1164"/>
        <v>552046.30956344423</v>
      </c>
      <c r="AD1825" s="50">
        <f t="shared" si="1152"/>
        <v>4182174.2777978531</v>
      </c>
      <c r="AE1825" s="51">
        <f t="shared" si="1153"/>
        <v>10</v>
      </c>
      <c r="AF1825" s="51" t="str">
        <f t="shared" si="1154"/>
        <v>S</v>
      </c>
      <c r="AG1825" s="40">
        <f t="shared" si="1155"/>
        <v>-122</v>
      </c>
      <c r="AH1825" s="41">
        <f t="shared" si="1156"/>
        <v>-24</v>
      </c>
      <c r="AI1825" s="42">
        <f t="shared" si="1157"/>
        <v>-32.112000000000002</v>
      </c>
      <c r="AJ1825" s="40">
        <f t="shared" si="1158"/>
        <v>37</v>
      </c>
      <c r="AK1825" s="41">
        <f t="shared" si="1159"/>
        <v>47</v>
      </c>
      <c r="AL1825" s="42">
        <f t="shared" si="1160"/>
        <v>7.5910000000000002</v>
      </c>
      <c r="AM1825" s="43" t="str">
        <f t="shared" si="1161"/>
        <v>-37º -47' -7,591" S</v>
      </c>
      <c r="AN1825" s="43" t="str">
        <f t="shared" si="1162"/>
        <v>122º 24' 32,112" W</v>
      </c>
      <c r="AO1825" s="43" t="str">
        <f t="shared" si="1163"/>
        <v>10 S 552046 4182174</v>
      </c>
    </row>
    <row r="1826" spans="5:41" x14ac:dyDescent="0.25">
      <c r="E1826" s="53">
        <v>37.789031000000001</v>
      </c>
      <c r="F1826" s="53">
        <v>-122.40619100000001</v>
      </c>
      <c r="G1826" s="52">
        <f t="shared" si="1165"/>
        <v>-2.1363910577750502</v>
      </c>
      <c r="H1826" s="52">
        <f t="shared" si="1166"/>
        <v>0.65954301208820532</v>
      </c>
      <c r="I1826" s="52">
        <f t="shared" si="1167"/>
        <v>10</v>
      </c>
      <c r="J1826" s="52">
        <f t="shared" si="1168"/>
        <v>-123</v>
      </c>
      <c r="K1826" s="52">
        <f t="shared" si="1169"/>
        <v>1.0363922177975216E-2</v>
      </c>
      <c r="L1826" s="52">
        <f t="shared" si="1170"/>
        <v>8.1901743687650668E-3</v>
      </c>
      <c r="M1826" s="52">
        <f t="shared" si="1171"/>
        <v>8.1903575055851802E-3</v>
      </c>
      <c r="N1826" s="52">
        <f t="shared" si="1172"/>
        <v>2.6007173782649495E-5</v>
      </c>
      <c r="O1826" s="52">
        <f t="shared" si="1149"/>
        <v>6383613.5154002802</v>
      </c>
      <c r="P1826" s="52">
        <f t="shared" si="1150"/>
        <v>1.4117465946062334E-7</v>
      </c>
      <c r="Q1826" s="52">
        <f t="shared" si="1173"/>
        <v>0.96848786917810048</v>
      </c>
      <c r="R1826" s="52">
        <f t="shared" si="1174"/>
        <v>0.60485008246185623</v>
      </c>
      <c r="S1826" s="52">
        <f t="shared" si="1175"/>
        <v>1.1437869466772557</v>
      </c>
      <c r="T1826" s="52">
        <f t="shared" si="1176"/>
        <v>1.0090527306234058</v>
      </c>
      <c r="U1826" s="52">
        <f t="shared" si="1177"/>
        <v>1.8076702986344804</v>
      </c>
      <c r="V1826" s="52">
        <f t="shared" si="1183"/>
        <v>5.0546225567071803E-3</v>
      </c>
      <c r="W1826" s="52">
        <f t="shared" si="1178"/>
        <v>4.2582015317955055E-5</v>
      </c>
      <c r="X1826" s="52">
        <f t="shared" si="1179"/>
        <v>1.6740578955036711E-7</v>
      </c>
      <c r="Y1826" s="52">
        <f t="shared" si="1151"/>
        <v>4182407.9784426675</v>
      </c>
      <c r="Z1826" s="38" t="str">
        <f t="shared" si="1180"/>
        <v>S</v>
      </c>
      <c r="AA1826" s="38" t="str">
        <f t="shared" si="1181"/>
        <v>S</v>
      </c>
      <c r="AB1826" s="38" t="str">
        <f t="shared" si="1182"/>
        <v>U</v>
      </c>
      <c r="AC1826" s="50">
        <f t="shared" si="1164"/>
        <v>552284.07932900928</v>
      </c>
      <c r="AD1826" s="50">
        <f t="shared" si="1152"/>
        <v>4182573.9982121615</v>
      </c>
      <c r="AE1826" s="51">
        <f t="shared" si="1153"/>
        <v>10</v>
      </c>
      <c r="AF1826" s="51" t="str">
        <f t="shared" si="1154"/>
        <v>S</v>
      </c>
      <c r="AG1826" s="40">
        <f t="shared" si="1155"/>
        <v>-122</v>
      </c>
      <c r="AH1826" s="41">
        <f t="shared" si="1156"/>
        <v>-24</v>
      </c>
      <c r="AI1826" s="42">
        <f t="shared" si="1157"/>
        <v>-22.288</v>
      </c>
      <c r="AJ1826" s="40">
        <f t="shared" si="1158"/>
        <v>37</v>
      </c>
      <c r="AK1826" s="41">
        <f t="shared" si="1159"/>
        <v>47</v>
      </c>
      <c r="AL1826" s="42">
        <f t="shared" si="1160"/>
        <v>20.512</v>
      </c>
      <c r="AM1826" s="43" t="str">
        <f t="shared" si="1161"/>
        <v>-37º -47' -20,512" S</v>
      </c>
      <c r="AN1826" s="43" t="str">
        <f t="shared" si="1162"/>
        <v>122º 24' 22,288" W</v>
      </c>
      <c r="AO1826" s="43" t="str">
        <f t="shared" si="1163"/>
        <v>10 S 552284 4182574</v>
      </c>
    </row>
    <row r="1827" spans="5:41" x14ac:dyDescent="0.25">
      <c r="E1827" s="53">
        <v>37.789209999999997</v>
      </c>
      <c r="F1827" s="53">
        <v>-122.405636</v>
      </c>
      <c r="G1827" s="52">
        <f t="shared" si="1165"/>
        <v>-2.136381371197702</v>
      </c>
      <c r="H1827" s="52">
        <f t="shared" si="1166"/>
        <v>0.6595461362275663</v>
      </c>
      <c r="I1827" s="52">
        <f t="shared" si="1167"/>
        <v>10</v>
      </c>
      <c r="J1827" s="52">
        <f t="shared" si="1168"/>
        <v>-123</v>
      </c>
      <c r="K1827" s="52">
        <f t="shared" si="1169"/>
        <v>1.0373608755323449E-2</v>
      </c>
      <c r="L1827" s="52">
        <f t="shared" si="1170"/>
        <v>8.1978091331359401E-3</v>
      </c>
      <c r="M1827" s="52">
        <f t="shared" si="1171"/>
        <v>8.1979927825999166E-3</v>
      </c>
      <c r="N1827" s="52">
        <f t="shared" si="1172"/>
        <v>2.6055854458584271E-5</v>
      </c>
      <c r="O1827" s="52">
        <f t="shared" si="1149"/>
        <v>6383613.580213692</v>
      </c>
      <c r="P1827" s="52">
        <f t="shared" si="1150"/>
        <v>1.4143731073387248E-7</v>
      </c>
      <c r="Q1827" s="52">
        <f t="shared" si="1173"/>
        <v>0.96848942536005522</v>
      </c>
      <c r="R1827" s="52">
        <f t="shared" si="1174"/>
        <v>0.60484812399257792</v>
      </c>
      <c r="S1827" s="52">
        <f t="shared" si="1175"/>
        <v>1.1437908489075939</v>
      </c>
      <c r="T1827" s="52">
        <f t="shared" si="1176"/>
        <v>1.0090551676788397</v>
      </c>
      <c r="U1827" s="52">
        <f t="shared" si="1177"/>
        <v>1.8076733426573457</v>
      </c>
      <c r="V1827" s="52">
        <f t="shared" si="1183"/>
        <v>5.0546225567071803E-3</v>
      </c>
      <c r="W1827" s="52">
        <f t="shared" si="1178"/>
        <v>4.2582015317955055E-5</v>
      </c>
      <c r="X1827" s="52">
        <f t="shared" si="1179"/>
        <v>1.6740578955036711E-7</v>
      </c>
      <c r="Y1827" s="52">
        <f t="shared" si="1151"/>
        <v>4182427.8381512864</v>
      </c>
      <c r="Z1827" s="38" t="str">
        <f t="shared" si="1180"/>
        <v>S</v>
      </c>
      <c r="AA1827" s="38" t="str">
        <f t="shared" si="1181"/>
        <v>S</v>
      </c>
      <c r="AB1827" s="38" t="str">
        <f t="shared" si="1182"/>
        <v>U</v>
      </c>
      <c r="AC1827" s="50">
        <f t="shared" si="1164"/>
        <v>552332.82052476972</v>
      </c>
      <c r="AD1827" s="50">
        <f t="shared" si="1152"/>
        <v>4182594.1686811778</v>
      </c>
      <c r="AE1827" s="51">
        <f t="shared" si="1153"/>
        <v>10</v>
      </c>
      <c r="AF1827" s="51" t="str">
        <f t="shared" si="1154"/>
        <v>S</v>
      </c>
      <c r="AG1827" s="40">
        <f t="shared" si="1155"/>
        <v>-122</v>
      </c>
      <c r="AH1827" s="41">
        <f t="shared" si="1156"/>
        <v>-24</v>
      </c>
      <c r="AI1827" s="42">
        <f t="shared" si="1157"/>
        <v>-20.29</v>
      </c>
      <c r="AJ1827" s="40">
        <f t="shared" si="1158"/>
        <v>37</v>
      </c>
      <c r="AK1827" s="41">
        <f t="shared" si="1159"/>
        <v>47</v>
      </c>
      <c r="AL1827" s="42">
        <f t="shared" si="1160"/>
        <v>21.155999999999999</v>
      </c>
      <c r="AM1827" s="43" t="str">
        <f t="shared" si="1161"/>
        <v>-37º -47' -21,156" S</v>
      </c>
      <c r="AN1827" s="43" t="str">
        <f t="shared" si="1162"/>
        <v>122º 24' 20,29" W</v>
      </c>
      <c r="AO1827" s="43" t="str">
        <f t="shared" si="1163"/>
        <v>10 S 552333 4182594</v>
      </c>
    </row>
    <row r="1828" spans="5:41" x14ac:dyDescent="0.25">
      <c r="E1828" s="53">
        <v>37.786351000000003</v>
      </c>
      <c r="F1828" s="53">
        <v>-122.408424</v>
      </c>
      <c r="G1828" s="52">
        <f t="shared" si="1165"/>
        <v>-2.1364300309772473</v>
      </c>
      <c r="H1828" s="52">
        <f t="shared" si="1166"/>
        <v>0.65949623726425188</v>
      </c>
      <c r="I1828" s="52">
        <f t="shared" si="1167"/>
        <v>10</v>
      </c>
      <c r="J1828" s="52">
        <f t="shared" si="1168"/>
        <v>-123</v>
      </c>
      <c r="K1828" s="52">
        <f t="shared" si="1169"/>
        <v>1.0324948975778181E-2</v>
      </c>
      <c r="L1828" s="52">
        <f t="shared" si="1170"/>
        <v>8.1596724878830081E-3</v>
      </c>
      <c r="M1828" s="52">
        <f t="shared" si="1171"/>
        <v>8.1598535861428425E-3</v>
      </c>
      <c r="N1828" s="52">
        <f t="shared" si="1172"/>
        <v>2.5811317451274185E-5</v>
      </c>
      <c r="O1828" s="52">
        <f t="shared" si="1149"/>
        <v>6383612.5450222334</v>
      </c>
      <c r="P1828" s="52">
        <f t="shared" si="1150"/>
        <v>1.4013520840107234E-7</v>
      </c>
      <c r="Q1828" s="52">
        <f t="shared" si="1173"/>
        <v>0.96846456539665204</v>
      </c>
      <c r="R1828" s="52">
        <f t="shared" si="1174"/>
        <v>0.60487940028252818</v>
      </c>
      <c r="S1828" s="52">
        <f t="shared" si="1175"/>
        <v>1.143728519962578</v>
      </c>
      <c r="T1828" s="52">
        <f t="shared" si="1176"/>
        <v>1.0090162400425655</v>
      </c>
      <c r="U1828" s="52">
        <f t="shared" si="1177"/>
        <v>1.8076247180298546</v>
      </c>
      <c r="V1828" s="52">
        <f t="shared" si="1183"/>
        <v>5.0546225567071803E-3</v>
      </c>
      <c r="W1828" s="52">
        <f t="shared" si="1178"/>
        <v>4.2582015317955055E-5</v>
      </c>
      <c r="X1828" s="52">
        <f t="shared" si="1179"/>
        <v>1.6740578955036711E-7</v>
      </c>
      <c r="Y1828" s="52">
        <f t="shared" si="1151"/>
        <v>4182110.6376261632</v>
      </c>
      <c r="Z1828" s="38" t="str">
        <f t="shared" si="1180"/>
        <v>S</v>
      </c>
      <c r="AA1828" s="38" t="str">
        <f t="shared" si="1181"/>
        <v>S</v>
      </c>
      <c r="AB1828" s="38" t="str">
        <f t="shared" si="1182"/>
        <v>U</v>
      </c>
      <c r="AC1828" s="50">
        <f t="shared" si="1164"/>
        <v>552089.34615122981</v>
      </c>
      <c r="AD1828" s="50">
        <f t="shared" si="1152"/>
        <v>4182275.4070991385</v>
      </c>
      <c r="AE1828" s="51">
        <f t="shared" si="1153"/>
        <v>10</v>
      </c>
      <c r="AF1828" s="51" t="str">
        <f t="shared" si="1154"/>
        <v>S</v>
      </c>
      <c r="AG1828" s="40">
        <f t="shared" si="1155"/>
        <v>-122</v>
      </c>
      <c r="AH1828" s="41">
        <f t="shared" si="1156"/>
        <v>-24</v>
      </c>
      <c r="AI1828" s="42">
        <f t="shared" si="1157"/>
        <v>-30.326000000000001</v>
      </c>
      <c r="AJ1828" s="40">
        <f t="shared" si="1158"/>
        <v>37</v>
      </c>
      <c r="AK1828" s="41">
        <f t="shared" si="1159"/>
        <v>47</v>
      </c>
      <c r="AL1828" s="42">
        <f t="shared" si="1160"/>
        <v>10.864000000000001</v>
      </c>
      <c r="AM1828" s="43" t="str">
        <f t="shared" si="1161"/>
        <v>-37º -47' -10,864" S</v>
      </c>
      <c r="AN1828" s="43" t="str">
        <f t="shared" si="1162"/>
        <v>122º 24' 30,326" W</v>
      </c>
      <c r="AO1828" s="43" t="str">
        <f t="shared" si="1163"/>
        <v>10 S 552089 4182275</v>
      </c>
    </row>
    <row r="1829" spans="5:41" x14ac:dyDescent="0.25">
      <c r="E1829" s="53">
        <v>37.786606999999997</v>
      </c>
      <c r="F1829" s="53">
        <v>-122.408338</v>
      </c>
      <c r="G1829" s="52">
        <f t="shared" si="1165"/>
        <v>-2.1364285299940908</v>
      </c>
      <c r="H1829" s="52">
        <f t="shared" si="1166"/>
        <v>0.65950070530713689</v>
      </c>
      <c r="I1829" s="52">
        <f t="shared" si="1167"/>
        <v>10</v>
      </c>
      <c r="J1829" s="52">
        <f t="shared" si="1168"/>
        <v>-123</v>
      </c>
      <c r="K1829" s="52">
        <f t="shared" si="1169"/>
        <v>1.0326449958934614E-2</v>
      </c>
      <c r="L1829" s="52">
        <f t="shared" si="1170"/>
        <v>8.1608303833051697E-3</v>
      </c>
      <c r="M1829" s="52">
        <f t="shared" si="1171"/>
        <v>8.1610115586741201E-3</v>
      </c>
      <c r="N1829" s="52">
        <f t="shared" si="1172"/>
        <v>2.5818882137929045E-5</v>
      </c>
      <c r="O1829" s="52">
        <f t="shared" si="1149"/>
        <v>6383612.6377140339</v>
      </c>
      <c r="P1829" s="52">
        <f t="shared" si="1150"/>
        <v>1.4017401351125476E-7</v>
      </c>
      <c r="Q1829" s="52">
        <f t="shared" si="1173"/>
        <v>0.96846679179564477</v>
      </c>
      <c r="R1829" s="52">
        <f t="shared" si="1174"/>
        <v>0.6048766001397774</v>
      </c>
      <c r="S1829" s="52">
        <f t="shared" si="1175"/>
        <v>1.1437341012049593</v>
      </c>
      <c r="T1829" s="52">
        <f t="shared" si="1176"/>
        <v>1.0090197259386637</v>
      </c>
      <c r="U1829" s="52">
        <f t="shared" si="1177"/>
        <v>1.8076290724265205</v>
      </c>
      <c r="V1829" s="52">
        <f t="shared" si="1183"/>
        <v>5.0546225567071803E-3</v>
      </c>
      <c r="W1829" s="52">
        <f t="shared" si="1178"/>
        <v>4.2582015317955055E-5</v>
      </c>
      <c r="X1829" s="52">
        <f t="shared" si="1179"/>
        <v>1.6740578955036711E-7</v>
      </c>
      <c r="Y1829" s="52">
        <f t="shared" si="1151"/>
        <v>4182139.0403251648</v>
      </c>
      <c r="Z1829" s="38" t="str">
        <f t="shared" si="1180"/>
        <v>S</v>
      </c>
      <c r="AA1829" s="38" t="str">
        <f t="shared" si="1181"/>
        <v>S</v>
      </c>
      <c r="AB1829" s="38" t="str">
        <f t="shared" si="1182"/>
        <v>U</v>
      </c>
      <c r="AC1829" s="50">
        <f t="shared" si="1164"/>
        <v>552096.73895668529</v>
      </c>
      <c r="AD1829" s="50">
        <f t="shared" si="1152"/>
        <v>4182303.8580905753</v>
      </c>
      <c r="AE1829" s="51">
        <f t="shared" si="1153"/>
        <v>10</v>
      </c>
      <c r="AF1829" s="51" t="str">
        <f t="shared" si="1154"/>
        <v>S</v>
      </c>
      <c r="AG1829" s="40">
        <f t="shared" si="1155"/>
        <v>-122</v>
      </c>
      <c r="AH1829" s="41">
        <f t="shared" si="1156"/>
        <v>-24</v>
      </c>
      <c r="AI1829" s="42">
        <f t="shared" si="1157"/>
        <v>-30.016999999999999</v>
      </c>
      <c r="AJ1829" s="40">
        <f t="shared" si="1158"/>
        <v>37</v>
      </c>
      <c r="AK1829" s="41">
        <f t="shared" si="1159"/>
        <v>47</v>
      </c>
      <c r="AL1829" s="42">
        <f t="shared" si="1160"/>
        <v>11.785</v>
      </c>
      <c r="AM1829" s="43" t="str">
        <f t="shared" si="1161"/>
        <v>-37º -47' -11,785" S</v>
      </c>
      <c r="AN1829" s="43" t="str">
        <f t="shared" si="1162"/>
        <v>122º 24' 30,017" W</v>
      </c>
      <c r="AO1829" s="43" t="str">
        <f t="shared" si="1163"/>
        <v>10 S 552097 4182304</v>
      </c>
    </row>
    <row r="1830" spans="5:41" x14ac:dyDescent="0.25">
      <c r="E1830" s="53">
        <v>37.786047000000003</v>
      </c>
      <c r="F1830" s="53">
        <v>-122.411068</v>
      </c>
      <c r="G1830" s="52">
        <f t="shared" si="1165"/>
        <v>-2.1364761774826699</v>
      </c>
      <c r="H1830" s="52">
        <f t="shared" si="1166"/>
        <v>0.65949093146332582</v>
      </c>
      <c r="I1830" s="52">
        <f t="shared" si="1167"/>
        <v>10</v>
      </c>
      <c r="J1830" s="52">
        <f t="shared" si="1168"/>
        <v>-123</v>
      </c>
      <c r="K1830" s="52">
        <f t="shared" si="1169"/>
        <v>1.0278802470355508E-2</v>
      </c>
      <c r="L1830" s="52">
        <f t="shared" si="1170"/>
        <v>8.123238209191164E-3</v>
      </c>
      <c r="M1830" s="52">
        <f t="shared" si="1171"/>
        <v>8.123416892302858E-3</v>
      </c>
      <c r="N1830" s="52">
        <f t="shared" si="1172"/>
        <v>2.5581034554189586E-5</v>
      </c>
      <c r="O1830" s="52">
        <f t="shared" si="1149"/>
        <v>6383612.4349510018</v>
      </c>
      <c r="P1830" s="52">
        <f t="shared" si="1150"/>
        <v>1.3888763660630012E-7</v>
      </c>
      <c r="Q1830" s="52">
        <f t="shared" si="1173"/>
        <v>0.96846192144740262</v>
      </c>
      <c r="R1830" s="52">
        <f t="shared" si="1174"/>
        <v>0.60488272535177001</v>
      </c>
      <c r="S1830" s="52">
        <f t="shared" si="1175"/>
        <v>1.1437218921870271</v>
      </c>
      <c r="T1830" s="52">
        <f t="shared" si="1176"/>
        <v>1.0090121004782129</v>
      </c>
      <c r="U1830" s="52">
        <f t="shared" si="1177"/>
        <v>1.8076195470662642</v>
      </c>
      <c r="V1830" s="52">
        <f t="shared" si="1183"/>
        <v>5.0546225567071803E-3</v>
      </c>
      <c r="W1830" s="52">
        <f t="shared" si="1178"/>
        <v>4.2582015317955055E-5</v>
      </c>
      <c r="X1830" s="52">
        <f t="shared" si="1179"/>
        <v>1.6740578955036711E-7</v>
      </c>
      <c r="Y1830" s="52">
        <f t="shared" si="1151"/>
        <v>4182076.9094227049</v>
      </c>
      <c r="Z1830" s="38" t="str">
        <f t="shared" si="1180"/>
        <v>S</v>
      </c>
      <c r="AA1830" s="38" t="str">
        <f t="shared" si="1181"/>
        <v>S</v>
      </c>
      <c r="AB1830" s="38" t="str">
        <f t="shared" si="1182"/>
        <v>U</v>
      </c>
      <c r="AC1830" s="50">
        <f t="shared" si="1164"/>
        <v>551856.7474887491</v>
      </c>
      <c r="AD1830" s="50">
        <f t="shared" si="1152"/>
        <v>4182240.2088556644</v>
      </c>
      <c r="AE1830" s="51">
        <f t="shared" si="1153"/>
        <v>10</v>
      </c>
      <c r="AF1830" s="51" t="str">
        <f t="shared" si="1154"/>
        <v>S</v>
      </c>
      <c r="AG1830" s="40">
        <f t="shared" si="1155"/>
        <v>-122</v>
      </c>
      <c r="AH1830" s="41">
        <f t="shared" si="1156"/>
        <v>-24</v>
      </c>
      <c r="AI1830" s="42">
        <f t="shared" si="1157"/>
        <v>-39.844999999999999</v>
      </c>
      <c r="AJ1830" s="40">
        <f t="shared" si="1158"/>
        <v>37</v>
      </c>
      <c r="AK1830" s="41">
        <f t="shared" si="1159"/>
        <v>47</v>
      </c>
      <c r="AL1830" s="42">
        <f t="shared" si="1160"/>
        <v>9.7690000000000001</v>
      </c>
      <c r="AM1830" s="43" t="str">
        <f t="shared" si="1161"/>
        <v>-37º -47' -9,769" S</v>
      </c>
      <c r="AN1830" s="43" t="str">
        <f t="shared" si="1162"/>
        <v>122º 24' 39,845" W</v>
      </c>
      <c r="AO1830" s="43" t="str">
        <f t="shared" si="1163"/>
        <v>10 S 551857 4182240</v>
      </c>
    </row>
    <row r="1831" spans="5:41" x14ac:dyDescent="0.25">
      <c r="E1831" s="53">
        <v>37.773056030272997</v>
      </c>
      <c r="F1831" s="53">
        <v>-122.38975524902</v>
      </c>
      <c r="G1831" s="52">
        <f t="shared" si="1165"/>
        <v>-2.1361041998054113</v>
      </c>
      <c r="H1831" s="52">
        <f t="shared" si="1166"/>
        <v>0.6592641962685627</v>
      </c>
      <c r="I1831" s="52">
        <f t="shared" si="1167"/>
        <v>10</v>
      </c>
      <c r="J1831" s="52">
        <f t="shared" si="1168"/>
        <v>-123</v>
      </c>
      <c r="K1831" s="52">
        <f t="shared" si="1169"/>
        <v>1.0650780147614114E-2</v>
      </c>
      <c r="L1831" s="52">
        <f t="shared" si="1170"/>
        <v>8.4186770533792935E-3</v>
      </c>
      <c r="M1831" s="52">
        <f t="shared" si="1171"/>
        <v>8.4188759506226771E-3</v>
      </c>
      <c r="N1831" s="52">
        <f t="shared" si="1172"/>
        <v>2.7462872982941811E-5</v>
      </c>
      <c r="O1831" s="52">
        <f t="shared" si="1149"/>
        <v>6383607.7315135039</v>
      </c>
      <c r="P1831" s="52">
        <f t="shared" si="1150"/>
        <v>1.492268510203924E-7</v>
      </c>
      <c r="Q1831" s="52">
        <f t="shared" si="1173"/>
        <v>0.96834883446499476</v>
      </c>
      <c r="R1831" s="52">
        <f t="shared" si="1174"/>
        <v>0.60502471528253388</v>
      </c>
      <c r="S1831" s="52">
        <f t="shared" si="1175"/>
        <v>1.1434386135010601</v>
      </c>
      <c r="T1831" s="52">
        <f t="shared" si="1176"/>
        <v>1.0088351389464285</v>
      </c>
      <c r="U1831" s="52">
        <f t="shared" si="1177"/>
        <v>1.8073984546537025</v>
      </c>
      <c r="V1831" s="52">
        <f t="shared" si="1183"/>
        <v>5.0546225567071803E-3</v>
      </c>
      <c r="W1831" s="52">
        <f t="shared" si="1178"/>
        <v>4.2582015317955055E-5</v>
      </c>
      <c r="X1831" s="52">
        <f t="shared" si="1179"/>
        <v>1.6740578955036711E-7</v>
      </c>
      <c r="Y1831" s="52">
        <f t="shared" si="1151"/>
        <v>4180635.5884540323</v>
      </c>
      <c r="Z1831" s="38" t="str">
        <f t="shared" si="1180"/>
        <v>S</v>
      </c>
      <c r="AA1831" s="38" t="str">
        <f t="shared" si="1181"/>
        <v>S</v>
      </c>
      <c r="AB1831" s="38" t="str">
        <f t="shared" si="1182"/>
        <v>U</v>
      </c>
      <c r="AC1831" s="50">
        <f t="shared" si="1164"/>
        <v>553742.80428233766</v>
      </c>
      <c r="AD1831" s="50">
        <f t="shared" si="1152"/>
        <v>4180810.9006884969</v>
      </c>
      <c r="AE1831" s="51">
        <f t="shared" si="1153"/>
        <v>10</v>
      </c>
      <c r="AF1831" s="51" t="str">
        <f t="shared" si="1154"/>
        <v>S</v>
      </c>
      <c r="AG1831" s="40">
        <f t="shared" si="1155"/>
        <v>-122</v>
      </c>
      <c r="AH1831" s="41">
        <f t="shared" si="1156"/>
        <v>-23</v>
      </c>
      <c r="AI1831" s="42">
        <f t="shared" si="1157"/>
        <v>-23.119</v>
      </c>
      <c r="AJ1831" s="40">
        <f t="shared" si="1158"/>
        <v>37</v>
      </c>
      <c r="AK1831" s="41">
        <f t="shared" si="1159"/>
        <v>46</v>
      </c>
      <c r="AL1831" s="42">
        <f t="shared" si="1160"/>
        <v>23.001999999999999</v>
      </c>
      <c r="AM1831" s="43" t="str">
        <f t="shared" si="1161"/>
        <v>-37º -46' -23,002" S</v>
      </c>
      <c r="AN1831" s="43" t="str">
        <f t="shared" si="1162"/>
        <v>122º 23' 23,119" W</v>
      </c>
      <c r="AO1831" s="43" t="str">
        <f t="shared" si="1163"/>
        <v>10 S 553743 4180811</v>
      </c>
    </row>
    <row r="1832" spans="5:41" x14ac:dyDescent="0.25">
      <c r="E1832" s="53">
        <v>37.778356000000002</v>
      </c>
      <c r="F1832" s="53">
        <v>-122.391525</v>
      </c>
      <c r="G1832" s="52">
        <f t="shared" si="1165"/>
        <v>-2.1361350877869527</v>
      </c>
      <c r="H1832" s="52">
        <f t="shared" si="1166"/>
        <v>0.65935669819055498</v>
      </c>
      <c r="I1832" s="52">
        <f t="shared" si="1167"/>
        <v>10</v>
      </c>
      <c r="J1832" s="52">
        <f t="shared" si="1168"/>
        <v>-123</v>
      </c>
      <c r="K1832" s="52">
        <f t="shared" si="1169"/>
        <v>1.0619892166072731E-2</v>
      </c>
      <c r="L1832" s="52">
        <f t="shared" si="1170"/>
        <v>8.3936614855557277E-3</v>
      </c>
      <c r="M1832" s="52">
        <f t="shared" si="1171"/>
        <v>8.3938586149807284E-3</v>
      </c>
      <c r="N1832" s="52">
        <f t="shared" si="1172"/>
        <v>2.7305112891617966E-5</v>
      </c>
      <c r="O1832" s="52">
        <f t="shared" si="1149"/>
        <v>6383609.6503231721</v>
      </c>
      <c r="P1832" s="52">
        <f t="shared" si="1150"/>
        <v>1.4832002329906335E-7</v>
      </c>
      <c r="Q1832" s="52">
        <f t="shared" si="1173"/>
        <v>0.96839499499152915</v>
      </c>
      <c r="R1832" s="52">
        <f t="shared" si="1174"/>
        <v>0.60496681119152851</v>
      </c>
      <c r="S1832" s="52">
        <f t="shared" si="1175"/>
        <v>1.1435541956863196</v>
      </c>
      <c r="T1832" s="52">
        <f t="shared" si="1176"/>
        <v>1.0089073495626217</v>
      </c>
      <c r="U1832" s="52">
        <f t="shared" si="1177"/>
        <v>1.8074886826259151</v>
      </c>
      <c r="V1832" s="52">
        <f t="shared" si="1183"/>
        <v>5.0546225567071803E-3</v>
      </c>
      <c r="W1832" s="52">
        <f t="shared" si="1178"/>
        <v>4.2582015317955055E-5</v>
      </c>
      <c r="X1832" s="52">
        <f t="shared" si="1179"/>
        <v>1.6740578955036711E-7</v>
      </c>
      <c r="Y1832" s="52">
        <f t="shared" si="1151"/>
        <v>4181223.6086452254</v>
      </c>
      <c r="Z1832" s="38" t="str">
        <f t="shared" si="1180"/>
        <v>S</v>
      </c>
      <c r="AA1832" s="38" t="str">
        <f t="shared" si="1181"/>
        <v>S</v>
      </c>
      <c r="AB1832" s="38" t="str">
        <f t="shared" si="1182"/>
        <v>U</v>
      </c>
      <c r="AC1832" s="50">
        <f t="shared" si="1164"/>
        <v>553583.11950718903</v>
      </c>
      <c r="AD1832" s="50">
        <f t="shared" si="1152"/>
        <v>4181397.9138532365</v>
      </c>
      <c r="AE1832" s="51">
        <f t="shared" si="1153"/>
        <v>10</v>
      </c>
      <c r="AF1832" s="51" t="str">
        <f t="shared" si="1154"/>
        <v>S</v>
      </c>
      <c r="AG1832" s="40">
        <f t="shared" si="1155"/>
        <v>-122</v>
      </c>
      <c r="AH1832" s="41">
        <f t="shared" si="1156"/>
        <v>-23</v>
      </c>
      <c r="AI1832" s="42">
        <f t="shared" si="1157"/>
        <v>-29.49</v>
      </c>
      <c r="AJ1832" s="40">
        <f t="shared" si="1158"/>
        <v>37</v>
      </c>
      <c r="AK1832" s="41">
        <f t="shared" si="1159"/>
        <v>46</v>
      </c>
      <c r="AL1832" s="42">
        <f t="shared" si="1160"/>
        <v>42.082000000000001</v>
      </c>
      <c r="AM1832" s="43" t="str">
        <f t="shared" si="1161"/>
        <v>-37º -46' -42,082" S</v>
      </c>
      <c r="AN1832" s="43" t="str">
        <f t="shared" si="1162"/>
        <v>122º 23' 29,49" W</v>
      </c>
      <c r="AO1832" s="43" t="str">
        <f t="shared" si="1163"/>
        <v>10 S 553583 4181398</v>
      </c>
    </row>
    <row r="1833" spans="5:41" x14ac:dyDescent="0.25">
      <c r="E1833" s="53">
        <v>37.782493000000002</v>
      </c>
      <c r="F1833" s="53">
        <v>-122.409402</v>
      </c>
      <c r="G1833" s="52">
        <f t="shared" si="1165"/>
        <v>-2.1364471002973318</v>
      </c>
      <c r="H1833" s="52">
        <f t="shared" si="1166"/>
        <v>0.65942890246170993</v>
      </c>
      <c r="I1833" s="52">
        <f t="shared" si="1167"/>
        <v>10</v>
      </c>
      <c r="J1833" s="52">
        <f t="shared" si="1168"/>
        <v>-123</v>
      </c>
      <c r="K1833" s="52">
        <f t="shared" si="1169"/>
        <v>1.0307879655693686E-2</v>
      </c>
      <c r="L1833" s="52">
        <f t="shared" si="1170"/>
        <v>8.1466085543383561E-3</v>
      </c>
      <c r="M1833" s="52">
        <f t="shared" si="1171"/>
        <v>8.1467887841323913E-3</v>
      </c>
      <c r="N1833" s="52">
        <f t="shared" si="1172"/>
        <v>2.5725151369448973E-5</v>
      </c>
      <c r="O1833" s="52">
        <f t="shared" si="1149"/>
        <v>6383611.1481541321</v>
      </c>
      <c r="P1833" s="52">
        <f t="shared" si="1150"/>
        <v>1.3970140892396976E-7</v>
      </c>
      <c r="Q1833" s="52">
        <f t="shared" si="1173"/>
        <v>0.96843100350345745</v>
      </c>
      <c r="R1833" s="52">
        <f t="shared" si="1174"/>
        <v>0.60492158995934131</v>
      </c>
      <c r="S1833" s="52">
        <f t="shared" si="1175"/>
        <v>1.1436444042134386</v>
      </c>
      <c r="T1833" s="52">
        <f t="shared" si="1176"/>
        <v>1.0089637006499141</v>
      </c>
      <c r="U1833" s="52">
        <f t="shared" si="1177"/>
        <v>1.8075590849513665</v>
      </c>
      <c r="V1833" s="52">
        <f t="shared" si="1183"/>
        <v>5.0546225567071803E-3</v>
      </c>
      <c r="W1833" s="52">
        <f t="shared" si="1178"/>
        <v>4.2582015317955055E-5</v>
      </c>
      <c r="X1833" s="52">
        <f t="shared" si="1179"/>
        <v>1.6740578955036711E-7</v>
      </c>
      <c r="Y1833" s="52">
        <f t="shared" si="1151"/>
        <v>4181682.6002261722</v>
      </c>
      <c r="Z1833" s="38" t="str">
        <f t="shared" si="1180"/>
        <v>S</v>
      </c>
      <c r="AA1833" s="38" t="str">
        <f t="shared" si="1181"/>
        <v>S</v>
      </c>
      <c r="AB1833" s="38" t="str">
        <f t="shared" si="1182"/>
        <v>U</v>
      </c>
      <c r="AC1833" s="50">
        <f t="shared" si="1164"/>
        <v>552005.93412581191</v>
      </c>
      <c r="AD1833" s="50">
        <f t="shared" si="1152"/>
        <v>4181846.8196121841</v>
      </c>
      <c r="AE1833" s="51">
        <f t="shared" si="1153"/>
        <v>10</v>
      </c>
      <c r="AF1833" s="51" t="str">
        <f t="shared" si="1154"/>
        <v>S</v>
      </c>
      <c r="AG1833" s="40">
        <f t="shared" si="1155"/>
        <v>-122</v>
      </c>
      <c r="AH1833" s="41">
        <f t="shared" si="1156"/>
        <v>-24</v>
      </c>
      <c r="AI1833" s="42">
        <f t="shared" si="1157"/>
        <v>-33.847000000000001</v>
      </c>
      <c r="AJ1833" s="40">
        <f t="shared" si="1158"/>
        <v>37</v>
      </c>
      <c r="AK1833" s="41">
        <f t="shared" si="1159"/>
        <v>46</v>
      </c>
      <c r="AL1833" s="42">
        <f t="shared" si="1160"/>
        <v>56.975000000000001</v>
      </c>
      <c r="AM1833" s="43" t="str">
        <f t="shared" si="1161"/>
        <v>-37º -46' -56,975" S</v>
      </c>
      <c r="AN1833" s="43" t="str">
        <f t="shared" si="1162"/>
        <v>122º 24' 33,847" W</v>
      </c>
      <c r="AO1833" s="43" t="str">
        <f t="shared" si="1163"/>
        <v>10 S 552006 4181847</v>
      </c>
    </row>
    <row r="1834" spans="5:41" x14ac:dyDescent="0.25">
      <c r="E1834" s="53">
        <v>37.778452999999999</v>
      </c>
      <c r="F1834" s="53">
        <v>-122.414514</v>
      </c>
      <c r="G1834" s="52">
        <f t="shared" si="1165"/>
        <v>-2.1365363215286939</v>
      </c>
      <c r="H1834" s="52">
        <f t="shared" si="1166"/>
        <v>0.65935839115992934</v>
      </c>
      <c r="I1834" s="52">
        <f t="shared" si="1167"/>
        <v>10</v>
      </c>
      <c r="J1834" s="52">
        <f t="shared" si="1168"/>
        <v>-123</v>
      </c>
      <c r="K1834" s="52">
        <f t="shared" si="1169"/>
        <v>1.0218658424331561E-2</v>
      </c>
      <c r="L1834" s="52">
        <f t="shared" si="1170"/>
        <v>8.0765383759806419E-3</v>
      </c>
      <c r="M1834" s="52">
        <f t="shared" si="1171"/>
        <v>8.076713994991264E-3</v>
      </c>
      <c r="N1834" s="52">
        <f t="shared" si="1172"/>
        <v>2.5280815220352082E-5</v>
      </c>
      <c r="O1834" s="52">
        <f t="shared" ref="O1834:O1897" si="1184">($C$19/(1+$C$18*(COS(H1834))^2)^(1/2))*0.9996</f>
        <v>6383609.685442077</v>
      </c>
      <c r="P1834" s="52">
        <f t="shared" ref="P1834:P1897" si="1185">($C$18/2)*M1834^2*(COS(H1834))^2</f>
        <v>1.3732346540053076E-7</v>
      </c>
      <c r="Q1834" s="52">
        <f t="shared" si="1173"/>
        <v>0.96839583951223229</v>
      </c>
      <c r="R1834" s="52">
        <f t="shared" si="1174"/>
        <v>0.60496575112282458</v>
      </c>
      <c r="S1834" s="52">
        <f t="shared" si="1175"/>
        <v>1.1435563109160456</v>
      </c>
      <c r="T1834" s="52">
        <f t="shared" si="1176"/>
        <v>1.0089086709677404</v>
      </c>
      <c r="U1834" s="52">
        <f t="shared" si="1177"/>
        <v>1.8074903336158441</v>
      </c>
      <c r="V1834" s="52">
        <f t="shared" si="1183"/>
        <v>5.0546225567071803E-3</v>
      </c>
      <c r="W1834" s="52">
        <f t="shared" si="1178"/>
        <v>4.2582015317955055E-5</v>
      </c>
      <c r="X1834" s="52">
        <f t="shared" si="1179"/>
        <v>1.6740578955036711E-7</v>
      </c>
      <c r="Y1834" s="52">
        <f t="shared" ref="Y1834:Y1897" si="1186">0.9996*$C$19*(H1834-(V1834*S1834)+(W1834*T1834)-(X1834*U1834))</f>
        <v>4181234.3705906081</v>
      </c>
      <c r="Z1834" s="38" t="str">
        <f t="shared" si="1180"/>
        <v>S</v>
      </c>
      <c r="AA1834" s="38" t="str">
        <f t="shared" si="1181"/>
        <v>S</v>
      </c>
      <c r="AB1834" s="38" t="str">
        <f t="shared" si="1182"/>
        <v>U</v>
      </c>
      <c r="AC1834" s="50">
        <f t="shared" si="1164"/>
        <v>551558.59204503987</v>
      </c>
      <c r="AD1834" s="50">
        <f t="shared" ref="AD1834:AD1897" si="1187">IF($C$22="S",N1834*O1834*(1+P1834)+Y1834+10000000,N1834*O1834*(1+P1834)+Y1834)</f>
        <v>4181395.7534696665</v>
      </c>
      <c r="AE1834" s="51">
        <f t="shared" ref="AE1834:AE1897" si="1188">I1834</f>
        <v>10</v>
      </c>
      <c r="AF1834" s="51" t="str">
        <f t="shared" ref="AF1834:AF1897" si="1189">IF(E1834&lt;-16,Z1834,IF(E1834&lt;48,AA1834,IF(E1834&lt;84,AB1834,"MALO")))</f>
        <v>S</v>
      </c>
      <c r="AG1834" s="40">
        <f t="shared" ref="AG1834:AG1897" si="1190">TRUNC(F1834,0)</f>
        <v>-122</v>
      </c>
      <c r="AH1834" s="41">
        <f t="shared" ref="AH1834:AH1897" si="1191">TRUNC((F1834-AG1834)*60,0)</f>
        <v>-24</v>
      </c>
      <c r="AI1834" s="42">
        <f t="shared" ref="AI1834:AI1897" si="1192">ROUND((((F1834-AG1834)*60)-AH1834)*60,3)</f>
        <v>-52.25</v>
      </c>
      <c r="AJ1834" s="40">
        <f t="shared" ref="AJ1834:AJ1897" si="1193">TRUNC(E1834,0)</f>
        <v>37</v>
      </c>
      <c r="AK1834" s="41">
        <f t="shared" ref="AK1834:AK1897" si="1194">TRUNC((E1834-AJ1834)*60,0)</f>
        <v>46</v>
      </c>
      <c r="AL1834" s="42">
        <f t="shared" ref="AL1834:AL1897" si="1195">ROUND((((E1834-AJ1834)*60)-AK1834)*60,3)</f>
        <v>42.430999999999997</v>
      </c>
      <c r="AM1834" s="43" t="str">
        <f t="shared" ref="AM1834:AM1897" si="1196">CONCATENATE(-AJ1834,"º ",-AK1834,"' ",-AL1834,""" S")</f>
        <v>-37º -46' -42,431" S</v>
      </c>
      <c r="AN1834" s="43" t="str">
        <f t="shared" ref="AN1834:AN1897" si="1197">CONCATENATE(-AG1834,"º ",-AH1834,"' ",-AI1834,""" W")</f>
        <v>122º 24' 52,25" W</v>
      </c>
      <c r="AO1834" s="43" t="str">
        <f t="shared" ref="AO1834:AO1897" si="1198">CONCATENATE(AE1834," ",AF1834," ",ROUND(AC1834,0)," ",ROUND(AD1834,0))</f>
        <v>10 S 551559 4181396</v>
      </c>
    </row>
    <row r="1835" spans="5:41" x14ac:dyDescent="0.25">
      <c r="E1835" s="53">
        <v>37.783811999999998</v>
      </c>
      <c r="F1835" s="53">
        <v>-122.40559399999999</v>
      </c>
      <c r="G1835" s="52">
        <f t="shared" si="1165"/>
        <v>-2.1363806381594159</v>
      </c>
      <c r="H1835" s="52">
        <f t="shared" si="1166"/>
        <v>0.65945192335454372</v>
      </c>
      <c r="I1835" s="52">
        <f t="shared" si="1167"/>
        <v>10</v>
      </c>
      <c r="J1835" s="52">
        <f t="shared" si="1168"/>
        <v>-123</v>
      </c>
      <c r="K1835" s="52">
        <f t="shared" si="1169"/>
        <v>1.0374341793609521E-2</v>
      </c>
      <c r="L1835" s="52">
        <f t="shared" si="1170"/>
        <v>8.1989872610984723E-3</v>
      </c>
      <c r="M1835" s="52">
        <f t="shared" si="1171"/>
        <v>8.1991709897542217E-3</v>
      </c>
      <c r="N1835" s="52">
        <f t="shared" si="1172"/>
        <v>2.6058274035345441E-5</v>
      </c>
      <c r="O1835" s="52">
        <f t="shared" si="1184"/>
        <v>6383611.6257196106</v>
      </c>
      <c r="P1835" s="52">
        <f t="shared" si="1185"/>
        <v>1.414986377020416E-7</v>
      </c>
      <c r="Q1835" s="52">
        <f t="shared" si="1173"/>
        <v>0.96844247985394816</v>
      </c>
      <c r="R1835" s="52">
        <f t="shared" si="1174"/>
        <v>0.60490716783065102</v>
      </c>
      <c r="S1835" s="52">
        <f t="shared" si="1175"/>
        <v>1.1436731632815178</v>
      </c>
      <c r="T1835" s="52">
        <f t="shared" si="1176"/>
        <v>1.0089816644188012</v>
      </c>
      <c r="U1835" s="52">
        <f t="shared" si="1177"/>
        <v>1.8075815263595354</v>
      </c>
      <c r="V1835" s="52">
        <f t="shared" si="1183"/>
        <v>5.0546225567071803E-3</v>
      </c>
      <c r="W1835" s="52">
        <f t="shared" si="1178"/>
        <v>4.2582015317955055E-5</v>
      </c>
      <c r="X1835" s="52">
        <f t="shared" si="1179"/>
        <v>1.6740578955036711E-7</v>
      </c>
      <c r="Y1835" s="52">
        <f t="shared" si="1186"/>
        <v>4181828.9406120279</v>
      </c>
      <c r="Z1835" s="38" t="str">
        <f t="shared" si="1180"/>
        <v>S</v>
      </c>
      <c r="AA1835" s="38" t="str">
        <f t="shared" si="1181"/>
        <v>S</v>
      </c>
      <c r="AB1835" s="38" t="str">
        <f t="shared" si="1182"/>
        <v>U</v>
      </c>
      <c r="AC1835" s="50">
        <f t="shared" si="1164"/>
        <v>552340.32572015282</v>
      </c>
      <c r="AD1835" s="50">
        <f t="shared" si="1187"/>
        <v>4181995.2865366437</v>
      </c>
      <c r="AE1835" s="51">
        <f t="shared" si="1188"/>
        <v>10</v>
      </c>
      <c r="AF1835" s="51" t="str">
        <f t="shared" si="1189"/>
        <v>S</v>
      </c>
      <c r="AG1835" s="40">
        <f t="shared" si="1190"/>
        <v>-122</v>
      </c>
      <c r="AH1835" s="41">
        <f t="shared" si="1191"/>
        <v>-24</v>
      </c>
      <c r="AI1835" s="42">
        <f t="shared" si="1192"/>
        <v>-20.138000000000002</v>
      </c>
      <c r="AJ1835" s="40">
        <f t="shared" si="1193"/>
        <v>37</v>
      </c>
      <c r="AK1835" s="41">
        <f t="shared" si="1194"/>
        <v>47</v>
      </c>
      <c r="AL1835" s="42">
        <f t="shared" si="1195"/>
        <v>1.7230000000000001</v>
      </c>
      <c r="AM1835" s="43" t="str">
        <f t="shared" si="1196"/>
        <v>-37º -47' -1,723" S</v>
      </c>
      <c r="AN1835" s="43" t="str">
        <f t="shared" si="1197"/>
        <v>122º 24' 20,138" W</v>
      </c>
      <c r="AO1835" s="43" t="str">
        <f t="shared" si="1198"/>
        <v>10 S 552340 4181995</v>
      </c>
    </row>
    <row r="1836" spans="5:41" x14ac:dyDescent="0.25">
      <c r="E1836" s="53">
        <v>37.778489999999998</v>
      </c>
      <c r="F1836" s="53">
        <v>-122.41443599999999</v>
      </c>
      <c r="G1836" s="52">
        <f t="shared" si="1165"/>
        <v>-2.1365349601718768</v>
      </c>
      <c r="H1836" s="52">
        <f t="shared" si="1166"/>
        <v>0.65935903693175257</v>
      </c>
      <c r="I1836" s="52">
        <f t="shared" si="1167"/>
        <v>10</v>
      </c>
      <c r="J1836" s="52">
        <f t="shared" si="1168"/>
        <v>-123</v>
      </c>
      <c r="K1836" s="52">
        <f t="shared" si="1169"/>
        <v>1.0220019781148615E-2</v>
      </c>
      <c r="L1836" s="52">
        <f t="shared" si="1170"/>
        <v>8.077610273381523E-3</v>
      </c>
      <c r="M1836" s="52">
        <f t="shared" si="1171"/>
        <v>8.0777859623263875E-3</v>
      </c>
      <c r="N1836" s="52">
        <f t="shared" si="1172"/>
        <v>2.5287560195930148E-5</v>
      </c>
      <c r="O1836" s="52">
        <f t="shared" si="1184"/>
        <v>6383609.6988379573</v>
      </c>
      <c r="P1836" s="52">
        <f t="shared" si="1185"/>
        <v>1.3735978233569857E-7</v>
      </c>
      <c r="Q1836" s="52">
        <f t="shared" si="1173"/>
        <v>0.96839616164607023</v>
      </c>
      <c r="R1836" s="52">
        <f t="shared" si="1174"/>
        <v>0.60496534676379932</v>
      </c>
      <c r="S1836" s="52">
        <f t="shared" si="1175"/>
        <v>1.1435571177547876</v>
      </c>
      <c r="T1836" s="52">
        <f t="shared" si="1176"/>
        <v>1.0089091750070405</v>
      </c>
      <c r="U1836" s="52">
        <f t="shared" si="1177"/>
        <v>1.8074909633714642</v>
      </c>
      <c r="V1836" s="52">
        <f t="shared" si="1183"/>
        <v>5.0546225567071803E-3</v>
      </c>
      <c r="W1836" s="52">
        <f t="shared" si="1178"/>
        <v>4.2582015317955055E-5</v>
      </c>
      <c r="X1836" s="52">
        <f t="shared" si="1179"/>
        <v>1.6740578955036711E-7</v>
      </c>
      <c r="Y1836" s="52">
        <f t="shared" si="1186"/>
        <v>4181238.4756626054</v>
      </c>
      <c r="Z1836" s="38" t="str">
        <f t="shared" si="1180"/>
        <v>S</v>
      </c>
      <c r="AA1836" s="38" t="str">
        <f t="shared" si="1181"/>
        <v>S</v>
      </c>
      <c r="AB1836" s="38" t="str">
        <f t="shared" si="1182"/>
        <v>U</v>
      </c>
      <c r="AC1836" s="50">
        <f t="shared" si="1164"/>
        <v>551565.43517524935</v>
      </c>
      <c r="AD1836" s="50">
        <f t="shared" si="1187"/>
        <v>4181399.9015993057</v>
      </c>
      <c r="AE1836" s="51">
        <f t="shared" si="1188"/>
        <v>10</v>
      </c>
      <c r="AF1836" s="51" t="str">
        <f t="shared" si="1189"/>
        <v>S</v>
      </c>
      <c r="AG1836" s="40">
        <f t="shared" si="1190"/>
        <v>-122</v>
      </c>
      <c r="AH1836" s="41">
        <f t="shared" si="1191"/>
        <v>-24</v>
      </c>
      <c r="AI1836" s="42">
        <f t="shared" si="1192"/>
        <v>-51.97</v>
      </c>
      <c r="AJ1836" s="40">
        <f t="shared" si="1193"/>
        <v>37</v>
      </c>
      <c r="AK1836" s="41">
        <f t="shared" si="1194"/>
        <v>46</v>
      </c>
      <c r="AL1836" s="42">
        <f t="shared" si="1195"/>
        <v>42.564</v>
      </c>
      <c r="AM1836" s="43" t="str">
        <f t="shared" si="1196"/>
        <v>-37º -46' -42,564" S</v>
      </c>
      <c r="AN1836" s="43" t="str">
        <f t="shared" si="1197"/>
        <v>122º 24' 51,97" W</v>
      </c>
      <c r="AO1836" s="43" t="str">
        <f t="shared" si="1198"/>
        <v>10 S 551565 4181400</v>
      </c>
    </row>
    <row r="1837" spans="5:41" x14ac:dyDescent="0.25">
      <c r="E1837" s="53">
        <v>37.792718999999998</v>
      </c>
      <c r="F1837" s="53">
        <v>-122.395583</v>
      </c>
      <c r="G1837" s="52">
        <f t="shared" si="1165"/>
        <v>-2.1362059132479985</v>
      </c>
      <c r="H1837" s="52">
        <f t="shared" si="1166"/>
        <v>0.6596073798310188</v>
      </c>
      <c r="I1837" s="52">
        <f t="shared" si="1167"/>
        <v>10</v>
      </c>
      <c r="J1837" s="52">
        <f t="shared" si="1168"/>
        <v>-123</v>
      </c>
      <c r="K1837" s="52">
        <f t="shared" si="1169"/>
        <v>1.0549066705026977E-2</v>
      </c>
      <c r="L1837" s="52">
        <f t="shared" si="1170"/>
        <v>8.3360648848855492E-3</v>
      </c>
      <c r="M1837" s="52">
        <f t="shared" si="1171"/>
        <v>8.3362579839245422E-3</v>
      </c>
      <c r="N1837" s="52">
        <f t="shared" si="1172"/>
        <v>2.6945590642979411E-5</v>
      </c>
      <c r="O1837" s="52">
        <f t="shared" si="1184"/>
        <v>6383614.8507952271</v>
      </c>
      <c r="P1837" s="52">
        <f t="shared" si="1185"/>
        <v>1.462345423739369E-7</v>
      </c>
      <c r="Q1837" s="52">
        <f t="shared" si="1173"/>
        <v>0.96851992410675591</v>
      </c>
      <c r="R1837" s="52">
        <f t="shared" si="1174"/>
        <v>0.60480972380916376</v>
      </c>
      <c r="S1837" s="52">
        <f t="shared" si="1175"/>
        <v>1.1438673418843968</v>
      </c>
      <c r="T1837" s="52">
        <f t="shared" si="1176"/>
        <v>1.0091029373655886</v>
      </c>
      <c r="U1837" s="52">
        <f t="shared" si="1177"/>
        <v>1.8077330067747372</v>
      </c>
      <c r="V1837" s="52">
        <f t="shared" si="1183"/>
        <v>5.0546225567071803E-3</v>
      </c>
      <c r="W1837" s="52">
        <f t="shared" si="1178"/>
        <v>4.2582015317955055E-5</v>
      </c>
      <c r="X1837" s="52">
        <f t="shared" si="1179"/>
        <v>1.6740578955036711E-7</v>
      </c>
      <c r="Y1837" s="52">
        <f t="shared" si="1186"/>
        <v>4182817.1551312502</v>
      </c>
      <c r="Z1837" s="38" t="str">
        <f t="shared" si="1180"/>
        <v>S</v>
      </c>
      <c r="AA1837" s="38" t="str">
        <f t="shared" si="1181"/>
        <v>S</v>
      </c>
      <c r="AB1837" s="38" t="str">
        <f t="shared" si="1182"/>
        <v>U</v>
      </c>
      <c r="AC1837" s="50">
        <f t="shared" ref="AC1837:AC1900" si="1199">M1837*O1837*(1+P1837/3)+500000</f>
        <v>553215.46286022046</v>
      </c>
      <c r="AD1837" s="50">
        <f t="shared" si="1187"/>
        <v>4182989.1654289961</v>
      </c>
      <c r="AE1837" s="51">
        <f t="shared" si="1188"/>
        <v>10</v>
      </c>
      <c r="AF1837" s="51" t="str">
        <f t="shared" si="1189"/>
        <v>S</v>
      </c>
      <c r="AG1837" s="40">
        <f t="shared" si="1190"/>
        <v>-122</v>
      </c>
      <c r="AH1837" s="41">
        <f t="shared" si="1191"/>
        <v>-23</v>
      </c>
      <c r="AI1837" s="42">
        <f t="shared" si="1192"/>
        <v>-44.098999999999997</v>
      </c>
      <c r="AJ1837" s="40">
        <f t="shared" si="1193"/>
        <v>37</v>
      </c>
      <c r="AK1837" s="41">
        <f t="shared" si="1194"/>
        <v>47</v>
      </c>
      <c r="AL1837" s="42">
        <f t="shared" si="1195"/>
        <v>33.787999999999997</v>
      </c>
      <c r="AM1837" s="43" t="str">
        <f t="shared" si="1196"/>
        <v>-37º -47' -33,788" S</v>
      </c>
      <c r="AN1837" s="43" t="str">
        <f t="shared" si="1197"/>
        <v>122º 23' 44,099" W</v>
      </c>
      <c r="AO1837" s="43" t="str">
        <f t="shared" si="1198"/>
        <v>10 S 553215 4182989</v>
      </c>
    </row>
    <row r="1838" spans="5:41" x14ac:dyDescent="0.25">
      <c r="E1838" s="53">
        <v>37.792163000000002</v>
      </c>
      <c r="F1838" s="53">
        <v>-122.403694</v>
      </c>
      <c r="G1838" s="52">
        <f t="shared" si="1165"/>
        <v>-2.1363474769036279</v>
      </c>
      <c r="H1838" s="52">
        <f t="shared" si="1166"/>
        <v>0.65959767580037787</v>
      </c>
      <c r="I1838" s="52">
        <f t="shared" si="1167"/>
        <v>10</v>
      </c>
      <c r="J1838" s="52">
        <f t="shared" si="1168"/>
        <v>-123</v>
      </c>
      <c r="K1838" s="52">
        <f t="shared" si="1169"/>
        <v>1.0407503049397526E-2</v>
      </c>
      <c r="L1838" s="52">
        <f t="shared" si="1170"/>
        <v>8.2242646578339958E-3</v>
      </c>
      <c r="M1838" s="52">
        <f t="shared" si="1171"/>
        <v>8.224450091081156E-3</v>
      </c>
      <c r="N1838" s="52">
        <f t="shared" si="1172"/>
        <v>2.6227099450992775E-5</v>
      </c>
      <c r="O1838" s="52">
        <f t="shared" si="1184"/>
        <v>6383614.6494692452</v>
      </c>
      <c r="P1838" s="52">
        <f t="shared" si="1185"/>
        <v>1.4234032493397781E-7</v>
      </c>
      <c r="Q1838" s="52">
        <f t="shared" si="1173"/>
        <v>0.96851509255824986</v>
      </c>
      <c r="R1838" s="52">
        <f t="shared" si="1174"/>
        <v>0.60481580927354461</v>
      </c>
      <c r="S1838" s="52">
        <f t="shared" si="1175"/>
        <v>1.1438552220795029</v>
      </c>
      <c r="T1838" s="52">
        <f t="shared" si="1176"/>
        <v>1.0090953688780133</v>
      </c>
      <c r="U1838" s="52">
        <f t="shared" si="1177"/>
        <v>1.807723554146633</v>
      </c>
      <c r="V1838" s="52">
        <f t="shared" si="1183"/>
        <v>5.0546225567071803E-3</v>
      </c>
      <c r="W1838" s="52">
        <f t="shared" si="1178"/>
        <v>4.2582015317955055E-5</v>
      </c>
      <c r="X1838" s="52">
        <f t="shared" si="1179"/>
        <v>1.6740578955036711E-7</v>
      </c>
      <c r="Y1838" s="52">
        <f t="shared" si="1186"/>
        <v>4182755.4679567721</v>
      </c>
      <c r="Z1838" s="38" t="str">
        <f t="shared" si="1180"/>
        <v>S</v>
      </c>
      <c r="AA1838" s="38" t="str">
        <f t="shared" si="1181"/>
        <v>S</v>
      </c>
      <c r="AB1838" s="38" t="str">
        <f t="shared" si="1182"/>
        <v>U</v>
      </c>
      <c r="AC1838" s="50">
        <f t="shared" si="1199"/>
        <v>552501.72257629165</v>
      </c>
      <c r="AD1838" s="50">
        <f t="shared" si="1187"/>
        <v>4182922.8916768716</v>
      </c>
      <c r="AE1838" s="51">
        <f t="shared" si="1188"/>
        <v>10</v>
      </c>
      <c r="AF1838" s="51" t="str">
        <f t="shared" si="1189"/>
        <v>S</v>
      </c>
      <c r="AG1838" s="40">
        <f t="shared" si="1190"/>
        <v>-122</v>
      </c>
      <c r="AH1838" s="41">
        <f t="shared" si="1191"/>
        <v>-24</v>
      </c>
      <c r="AI1838" s="42">
        <f t="shared" si="1192"/>
        <v>-13.298</v>
      </c>
      <c r="AJ1838" s="40">
        <f t="shared" si="1193"/>
        <v>37</v>
      </c>
      <c r="AK1838" s="41">
        <f t="shared" si="1194"/>
        <v>47</v>
      </c>
      <c r="AL1838" s="42">
        <f t="shared" si="1195"/>
        <v>31.786999999999999</v>
      </c>
      <c r="AM1838" s="43" t="str">
        <f t="shared" si="1196"/>
        <v>-37º -47' -31,787" S</v>
      </c>
      <c r="AN1838" s="43" t="str">
        <f t="shared" si="1197"/>
        <v>122º 24' 13,298" W</v>
      </c>
      <c r="AO1838" s="43" t="str">
        <f t="shared" si="1198"/>
        <v>10 S 552502 4182923</v>
      </c>
    </row>
    <row r="1839" spans="5:41" x14ac:dyDescent="0.25">
      <c r="E1839" s="53">
        <v>37.784340999999998</v>
      </c>
      <c r="F1839" s="53">
        <v>-122.438228</v>
      </c>
      <c r="G1839" s="52">
        <f t="shared" si="1165"/>
        <v>-2.1369502089075119</v>
      </c>
      <c r="H1839" s="52">
        <f t="shared" si="1166"/>
        <v>0.65946115614628675</v>
      </c>
      <c r="I1839" s="52">
        <f t="shared" si="1167"/>
        <v>10</v>
      </c>
      <c r="J1839" s="52">
        <f t="shared" si="1168"/>
        <v>-123</v>
      </c>
      <c r="K1839" s="52">
        <f t="shared" si="1169"/>
        <v>9.8047710455135828E-3</v>
      </c>
      <c r="L1839" s="52">
        <f t="shared" si="1170"/>
        <v>7.748806922012224E-3</v>
      </c>
      <c r="M1839" s="52">
        <f t="shared" si="1171"/>
        <v>7.7489620174099249E-3</v>
      </c>
      <c r="N1839" s="52">
        <f t="shared" si="1172"/>
        <v>2.3275572758052476E-5</v>
      </c>
      <c r="O1839" s="52">
        <f t="shared" si="1184"/>
        <v>6383611.8172543142</v>
      </c>
      <c r="P1839" s="52">
        <f t="shared" si="1185"/>
        <v>1.2638432664349823E-7</v>
      </c>
      <c r="Q1839" s="52">
        <f t="shared" si="1173"/>
        <v>0.96844708199847274</v>
      </c>
      <c r="R1839" s="52">
        <f t="shared" si="1174"/>
        <v>0.60490138309546426</v>
      </c>
      <c r="S1839" s="52">
        <f t="shared" si="1175"/>
        <v>1.143684697145523</v>
      </c>
      <c r="T1839" s="52">
        <f t="shared" si="1176"/>
        <v>1.0089888686330084</v>
      </c>
      <c r="U1839" s="52">
        <f t="shared" si="1177"/>
        <v>1.8075905260672345</v>
      </c>
      <c r="V1839" s="52">
        <f t="shared" si="1183"/>
        <v>5.0546225567071803E-3</v>
      </c>
      <c r="W1839" s="52">
        <f t="shared" si="1178"/>
        <v>4.2582015317955055E-5</v>
      </c>
      <c r="X1839" s="52">
        <f t="shared" si="1179"/>
        <v>1.6740578955036711E-7</v>
      </c>
      <c r="Y1839" s="52">
        <f t="shared" si="1186"/>
        <v>4181887.6321027698</v>
      </c>
      <c r="Z1839" s="38" t="str">
        <f t="shared" si="1180"/>
        <v>S</v>
      </c>
      <c r="AA1839" s="38" t="str">
        <f t="shared" si="1181"/>
        <v>S</v>
      </c>
      <c r="AB1839" s="38" t="str">
        <f t="shared" si="1182"/>
        <v>U</v>
      </c>
      <c r="AC1839" s="50">
        <f t="shared" si="1199"/>
        <v>549466.36758971727</v>
      </c>
      <c r="AD1839" s="50">
        <f t="shared" si="1187"/>
        <v>4182036.21434286</v>
      </c>
      <c r="AE1839" s="51">
        <f t="shared" si="1188"/>
        <v>10</v>
      </c>
      <c r="AF1839" s="51" t="str">
        <f t="shared" si="1189"/>
        <v>S</v>
      </c>
      <c r="AG1839" s="40">
        <f t="shared" si="1190"/>
        <v>-122</v>
      </c>
      <c r="AH1839" s="41">
        <f t="shared" si="1191"/>
        <v>-26</v>
      </c>
      <c r="AI1839" s="42">
        <f t="shared" si="1192"/>
        <v>-17.620999999999999</v>
      </c>
      <c r="AJ1839" s="40">
        <f t="shared" si="1193"/>
        <v>37</v>
      </c>
      <c r="AK1839" s="41">
        <f t="shared" si="1194"/>
        <v>47</v>
      </c>
      <c r="AL1839" s="42">
        <f t="shared" si="1195"/>
        <v>3.6280000000000001</v>
      </c>
      <c r="AM1839" s="43" t="str">
        <f t="shared" si="1196"/>
        <v>-37º -47' -3,628" S</v>
      </c>
      <c r="AN1839" s="43" t="str">
        <f t="shared" si="1197"/>
        <v>122º 26' 17,621" W</v>
      </c>
      <c r="AO1839" s="43" t="str">
        <f t="shared" si="1198"/>
        <v>10 S 549466 4182036</v>
      </c>
    </row>
    <row r="1840" spans="5:41" x14ac:dyDescent="0.25">
      <c r="E1840" s="53">
        <v>37.625394</v>
      </c>
      <c r="F1840" s="53">
        <v>-122.395394</v>
      </c>
      <c r="G1840" s="52">
        <f t="shared" si="1165"/>
        <v>-2.1362026145757125</v>
      </c>
      <c r="H1840" s="52">
        <f t="shared" si="1166"/>
        <v>0.65668700766011934</v>
      </c>
      <c r="I1840" s="52">
        <f t="shared" si="1167"/>
        <v>10</v>
      </c>
      <c r="J1840" s="52">
        <f t="shared" si="1168"/>
        <v>-123</v>
      </c>
      <c r="K1840" s="52">
        <f t="shared" si="1169"/>
        <v>1.0552365377312967E-2</v>
      </c>
      <c r="L1840" s="52">
        <f t="shared" si="1170"/>
        <v>8.3575202839087388E-3</v>
      </c>
      <c r="M1840" s="52">
        <f t="shared" si="1171"/>
        <v>8.3577148778277467E-3</v>
      </c>
      <c r="N1840" s="52">
        <f t="shared" si="1172"/>
        <v>2.6921513088473681E-5</v>
      </c>
      <c r="O1840" s="52">
        <f t="shared" si="1184"/>
        <v>6383554.3094295161</v>
      </c>
      <c r="P1840" s="52">
        <f t="shared" si="1185"/>
        <v>1.4765356335915762E-7</v>
      </c>
      <c r="Q1840" s="52">
        <f t="shared" si="1173"/>
        <v>0.96704944041259966</v>
      </c>
      <c r="R1840" s="52">
        <f t="shared" si="1174"/>
        <v>0.6066246251000087</v>
      </c>
      <c r="S1840" s="52">
        <f t="shared" si="1175"/>
        <v>1.1402117278664192</v>
      </c>
      <c r="T1840" s="52">
        <f t="shared" si="1176"/>
        <v>1.0068149521748166</v>
      </c>
      <c r="U1840" s="52">
        <f t="shared" si="1177"/>
        <v>1.8048689816872703</v>
      </c>
      <c r="V1840" s="52">
        <f t="shared" si="1183"/>
        <v>5.0546225567071803E-3</v>
      </c>
      <c r="W1840" s="52">
        <f t="shared" si="1178"/>
        <v>4.2582015317955055E-5</v>
      </c>
      <c r="X1840" s="52">
        <f t="shared" si="1179"/>
        <v>1.6740578955036711E-7</v>
      </c>
      <c r="Y1840" s="52">
        <f t="shared" si="1186"/>
        <v>4164253.0182878724</v>
      </c>
      <c r="Z1840" s="38" t="str">
        <f t="shared" si="1180"/>
        <v>S</v>
      </c>
      <c r="AA1840" s="38" t="str">
        <f t="shared" si="1181"/>
        <v>S</v>
      </c>
      <c r="AB1840" s="38" t="str">
        <f t="shared" si="1182"/>
        <v>U</v>
      </c>
      <c r="AC1840" s="50">
        <f t="shared" si="1199"/>
        <v>553351.92945120786</v>
      </c>
      <c r="AD1840" s="50">
        <f t="shared" si="1187"/>
        <v>4164424.8732541399</v>
      </c>
      <c r="AE1840" s="51">
        <f t="shared" si="1188"/>
        <v>10</v>
      </c>
      <c r="AF1840" s="51" t="str">
        <f t="shared" si="1189"/>
        <v>S</v>
      </c>
      <c r="AG1840" s="40">
        <f t="shared" si="1190"/>
        <v>-122</v>
      </c>
      <c r="AH1840" s="41">
        <f t="shared" si="1191"/>
        <v>-23</v>
      </c>
      <c r="AI1840" s="42">
        <f t="shared" si="1192"/>
        <v>-43.417999999999999</v>
      </c>
      <c r="AJ1840" s="40">
        <f t="shared" si="1193"/>
        <v>37</v>
      </c>
      <c r="AK1840" s="41">
        <f t="shared" si="1194"/>
        <v>37</v>
      </c>
      <c r="AL1840" s="42">
        <f t="shared" si="1195"/>
        <v>31.417999999999999</v>
      </c>
      <c r="AM1840" s="43" t="str">
        <f t="shared" si="1196"/>
        <v>-37º -37' -31,418" S</v>
      </c>
      <c r="AN1840" s="43" t="str">
        <f t="shared" si="1197"/>
        <v>122º 23' 43,418" W</v>
      </c>
      <c r="AO1840" s="43" t="str">
        <f t="shared" si="1198"/>
        <v>10 S 553352 4164425</v>
      </c>
    </row>
    <row r="1841" spans="5:41" x14ac:dyDescent="0.25">
      <c r="E1841" s="53">
        <v>37.611860999999998</v>
      </c>
      <c r="F1841" s="53">
        <v>-122.391121</v>
      </c>
      <c r="G1841" s="52">
        <f t="shared" si="1165"/>
        <v>-2.1361280366567748</v>
      </c>
      <c r="H1841" s="52">
        <f t="shared" si="1166"/>
        <v>0.65645081225244695</v>
      </c>
      <c r="I1841" s="52">
        <f t="shared" si="1167"/>
        <v>10</v>
      </c>
      <c r="J1841" s="52">
        <f t="shared" si="1168"/>
        <v>-123</v>
      </c>
      <c r="K1841" s="52">
        <f t="shared" si="1169"/>
        <v>1.062694329625069E-2</v>
      </c>
      <c r="L1841" s="52">
        <f t="shared" si="1170"/>
        <v>8.4181162149694396E-3</v>
      </c>
      <c r="M1841" s="52">
        <f t="shared" si="1171"/>
        <v>8.4183150724636731E-3</v>
      </c>
      <c r="N1841" s="52">
        <f t="shared" si="1172"/>
        <v>2.730000034989466E-5</v>
      </c>
      <c r="O1841" s="52">
        <f t="shared" si="1184"/>
        <v>6383549.4170463681</v>
      </c>
      <c r="P1841" s="52">
        <f t="shared" si="1185"/>
        <v>1.498570849570525E-7</v>
      </c>
      <c r="Q1841" s="52">
        <f t="shared" si="1173"/>
        <v>0.96692906717793714</v>
      </c>
      <c r="R1841" s="52">
        <f t="shared" si="1174"/>
        <v>0.60676996072941436</v>
      </c>
      <c r="S1841" s="52">
        <f t="shared" si="1175"/>
        <v>1.1399153458414155</v>
      </c>
      <c r="T1841" s="52">
        <f t="shared" si="1176"/>
        <v>1.0066289995634152</v>
      </c>
      <c r="U1841" s="52">
        <f t="shared" si="1177"/>
        <v>1.8046356451745824</v>
      </c>
      <c r="V1841" s="52">
        <f t="shared" si="1183"/>
        <v>5.0546225567071803E-3</v>
      </c>
      <c r="W1841" s="52">
        <f t="shared" si="1178"/>
        <v>4.2582015317955055E-5</v>
      </c>
      <c r="X1841" s="52">
        <f t="shared" si="1179"/>
        <v>1.6740578955036711E-7</v>
      </c>
      <c r="Y1841" s="52">
        <f t="shared" si="1186"/>
        <v>4162751.6012726421</v>
      </c>
      <c r="Z1841" s="38" t="str">
        <f t="shared" si="1180"/>
        <v>S</v>
      </c>
      <c r="AA1841" s="38" t="str">
        <f t="shared" si="1181"/>
        <v>S</v>
      </c>
      <c r="AB1841" s="38" t="str">
        <f t="shared" si="1182"/>
        <v>U</v>
      </c>
      <c r="AC1841" s="50">
        <f t="shared" si="1199"/>
        <v>553738.73295771459</v>
      </c>
      <c r="AD1841" s="50">
        <f t="shared" si="1187"/>
        <v>4162925.8722000769</v>
      </c>
      <c r="AE1841" s="51">
        <f t="shared" si="1188"/>
        <v>10</v>
      </c>
      <c r="AF1841" s="51" t="str">
        <f t="shared" si="1189"/>
        <v>S</v>
      </c>
      <c r="AG1841" s="40">
        <f t="shared" si="1190"/>
        <v>-122</v>
      </c>
      <c r="AH1841" s="41">
        <f t="shared" si="1191"/>
        <v>-23</v>
      </c>
      <c r="AI1841" s="42">
        <f t="shared" si="1192"/>
        <v>-28.036000000000001</v>
      </c>
      <c r="AJ1841" s="40">
        <f t="shared" si="1193"/>
        <v>37</v>
      </c>
      <c r="AK1841" s="41">
        <f t="shared" si="1194"/>
        <v>36</v>
      </c>
      <c r="AL1841" s="42">
        <f t="shared" si="1195"/>
        <v>42.7</v>
      </c>
      <c r="AM1841" s="43" t="str">
        <f t="shared" si="1196"/>
        <v>-37º -36' -42,7" S</v>
      </c>
      <c r="AN1841" s="43" t="str">
        <f t="shared" si="1197"/>
        <v>122º 23' 28,036" W</v>
      </c>
      <c r="AO1841" s="43" t="str">
        <f t="shared" si="1198"/>
        <v>10 S 553739 4162926</v>
      </c>
    </row>
    <row r="1842" spans="5:41" x14ac:dyDescent="0.25">
      <c r="E1842" s="53">
        <v>37.604584000000003</v>
      </c>
      <c r="F1842" s="53">
        <v>-122.387418</v>
      </c>
      <c r="G1842" s="52">
        <f t="shared" si="1165"/>
        <v>-2.1360634071145732</v>
      </c>
      <c r="H1842" s="52">
        <f t="shared" si="1166"/>
        <v>0.6563238046427794</v>
      </c>
      <c r="I1842" s="52">
        <f t="shared" si="1167"/>
        <v>10</v>
      </c>
      <c r="J1842" s="52">
        <f t="shared" si="1168"/>
        <v>-123</v>
      </c>
      <c r="K1842" s="52">
        <f t="shared" si="1169"/>
        <v>1.0691572838452235E-2</v>
      </c>
      <c r="L1842" s="52">
        <f t="shared" si="1170"/>
        <v>8.4701391205767324E-3</v>
      </c>
      <c r="M1842" s="52">
        <f t="shared" si="1171"/>
        <v>8.4703416877516258E-3</v>
      </c>
      <c r="N1842" s="52">
        <f t="shared" si="1172"/>
        <v>2.7631225795521352E-5</v>
      </c>
      <c r="O1842" s="52">
        <f t="shared" si="1184"/>
        <v>6383546.7865579557</v>
      </c>
      <c r="P1842" s="52">
        <f t="shared" si="1185"/>
        <v>1.5174478301606016E-7</v>
      </c>
      <c r="Q1842" s="52">
        <f t="shared" si="1173"/>
        <v>0.96686425055903058</v>
      </c>
      <c r="R1842" s="52">
        <f t="shared" si="1174"/>
        <v>0.60684802088515599</v>
      </c>
      <c r="S1842" s="52">
        <f t="shared" si="1175"/>
        <v>1.1397559299222948</v>
      </c>
      <c r="T1842" s="52">
        <f t="shared" si="1176"/>
        <v>1.0065289526630101</v>
      </c>
      <c r="U1842" s="52">
        <f t="shared" si="1177"/>
        <v>1.8045100694809149</v>
      </c>
      <c r="V1842" s="52">
        <f t="shared" si="1183"/>
        <v>5.0546225567071803E-3</v>
      </c>
      <c r="W1842" s="52">
        <f t="shared" si="1178"/>
        <v>4.2582015317955055E-5</v>
      </c>
      <c r="X1842" s="52">
        <f t="shared" si="1179"/>
        <v>1.6740578955036711E-7</v>
      </c>
      <c r="Y1842" s="52">
        <f t="shared" si="1186"/>
        <v>4161944.2568326602</v>
      </c>
      <c r="Z1842" s="38" t="str">
        <f t="shared" si="1180"/>
        <v>S</v>
      </c>
      <c r="AA1842" s="38" t="str">
        <f t="shared" si="1181"/>
        <v>S</v>
      </c>
      <c r="AB1842" s="38" t="str">
        <f t="shared" si="1182"/>
        <v>U</v>
      </c>
      <c r="AC1842" s="50">
        <f t="shared" si="1199"/>
        <v>554070.82519688318</v>
      </c>
      <c r="AD1842" s="50">
        <f t="shared" si="1187"/>
        <v>4162120.6420820612</v>
      </c>
      <c r="AE1842" s="51">
        <f t="shared" si="1188"/>
        <v>10</v>
      </c>
      <c r="AF1842" s="51" t="str">
        <f t="shared" si="1189"/>
        <v>S</v>
      </c>
      <c r="AG1842" s="40">
        <f t="shared" si="1190"/>
        <v>-122</v>
      </c>
      <c r="AH1842" s="41">
        <f t="shared" si="1191"/>
        <v>-23</v>
      </c>
      <c r="AI1842" s="42">
        <f t="shared" si="1192"/>
        <v>-14.705</v>
      </c>
      <c r="AJ1842" s="40">
        <f t="shared" si="1193"/>
        <v>37</v>
      </c>
      <c r="AK1842" s="41">
        <f t="shared" si="1194"/>
        <v>36</v>
      </c>
      <c r="AL1842" s="42">
        <f t="shared" si="1195"/>
        <v>16.501999999999999</v>
      </c>
      <c r="AM1842" s="43" t="str">
        <f t="shared" si="1196"/>
        <v>-37º -36' -16,502" S</v>
      </c>
      <c r="AN1842" s="43" t="str">
        <f t="shared" si="1197"/>
        <v>122º 23' 14,705" W</v>
      </c>
      <c r="AO1842" s="43" t="str">
        <f t="shared" si="1198"/>
        <v>10 S 554071 4162121</v>
      </c>
    </row>
    <row r="1843" spans="5:41" x14ac:dyDescent="0.25">
      <c r="E1843" s="53">
        <v>37.637253000000001</v>
      </c>
      <c r="F1843" s="53">
        <v>-122.42908199999999</v>
      </c>
      <c r="G1843" s="52">
        <f t="shared" si="1165"/>
        <v>-2.1367905810941243</v>
      </c>
      <c r="H1843" s="52">
        <f t="shared" si="1166"/>
        <v>0.65689398625611339</v>
      </c>
      <c r="I1843" s="52">
        <f t="shared" si="1167"/>
        <v>10</v>
      </c>
      <c r="J1843" s="52">
        <f t="shared" si="1168"/>
        <v>-123</v>
      </c>
      <c r="K1843" s="52">
        <f t="shared" si="1169"/>
        <v>9.9643988589011023E-3</v>
      </c>
      <c r="L1843" s="52">
        <f t="shared" si="1170"/>
        <v>7.8906048085118398E-3</v>
      </c>
      <c r="M1843" s="52">
        <f t="shared" si="1171"/>
        <v>7.8907685753062656E-3</v>
      </c>
      <c r="N1843" s="52">
        <f t="shared" si="1172"/>
        <v>2.4007564802142056E-5</v>
      </c>
      <c r="O1843" s="52">
        <f t="shared" si="1184"/>
        <v>6383558.5971459858</v>
      </c>
      <c r="P1843" s="52">
        <f t="shared" si="1185"/>
        <v>1.315736241532929E-7</v>
      </c>
      <c r="Q1843" s="52">
        <f t="shared" si="1173"/>
        <v>0.96715474635445098</v>
      </c>
      <c r="R1843" s="52">
        <f t="shared" si="1174"/>
        <v>0.606497088099205</v>
      </c>
      <c r="S1843" s="52">
        <f t="shared" si="1175"/>
        <v>1.1404713594333389</v>
      </c>
      <c r="T1843" s="52">
        <f t="shared" si="1176"/>
        <v>1.0069777915998055</v>
      </c>
      <c r="U1843" s="52">
        <f t="shared" si="1177"/>
        <v>1.8050732455899254</v>
      </c>
      <c r="V1843" s="52">
        <f t="shared" si="1183"/>
        <v>5.0546225567071803E-3</v>
      </c>
      <c r="W1843" s="52">
        <f t="shared" si="1178"/>
        <v>4.2582015317955055E-5</v>
      </c>
      <c r="X1843" s="52">
        <f t="shared" si="1179"/>
        <v>1.6740578955036711E-7</v>
      </c>
      <c r="Y1843" s="52">
        <f t="shared" si="1186"/>
        <v>4165568.7164177862</v>
      </c>
      <c r="Z1843" s="38" t="str">
        <f t="shared" si="1180"/>
        <v>S</v>
      </c>
      <c r="AA1843" s="38" t="str">
        <f t="shared" si="1181"/>
        <v>S</v>
      </c>
      <c r="AB1843" s="38" t="str">
        <f t="shared" si="1182"/>
        <v>U</v>
      </c>
      <c r="AC1843" s="50">
        <f t="shared" si="1199"/>
        <v>550371.18578615878</v>
      </c>
      <c r="AD1843" s="50">
        <f t="shared" si="1187"/>
        <v>4165721.9701346396</v>
      </c>
      <c r="AE1843" s="51">
        <f t="shared" si="1188"/>
        <v>10</v>
      </c>
      <c r="AF1843" s="51" t="str">
        <f t="shared" si="1189"/>
        <v>S</v>
      </c>
      <c r="AG1843" s="40">
        <f t="shared" si="1190"/>
        <v>-122</v>
      </c>
      <c r="AH1843" s="41">
        <f t="shared" si="1191"/>
        <v>-25</v>
      </c>
      <c r="AI1843" s="42">
        <f t="shared" si="1192"/>
        <v>-44.695</v>
      </c>
      <c r="AJ1843" s="40">
        <f t="shared" si="1193"/>
        <v>37</v>
      </c>
      <c r="AK1843" s="41">
        <f t="shared" si="1194"/>
        <v>38</v>
      </c>
      <c r="AL1843" s="42">
        <f t="shared" si="1195"/>
        <v>14.111000000000001</v>
      </c>
      <c r="AM1843" s="43" t="str">
        <f t="shared" si="1196"/>
        <v>-37º -38' -14,111" S</v>
      </c>
      <c r="AN1843" s="43" t="str">
        <f t="shared" si="1197"/>
        <v>122º 25' 44,695" W</v>
      </c>
      <c r="AO1843" s="43" t="str">
        <f t="shared" si="1198"/>
        <v>10 S 550371 4165722</v>
      </c>
    </row>
    <row r="1844" spans="5:41" x14ac:dyDescent="0.25">
      <c r="E1844" s="53">
        <v>37.678223000000003</v>
      </c>
      <c r="F1844" s="53">
        <v>-122.471683</v>
      </c>
      <c r="G1844" s="52">
        <f t="shared" si="1165"/>
        <v>-2.1375341088087665</v>
      </c>
      <c r="H1844" s="52">
        <f t="shared" si="1166"/>
        <v>0.65760904765065542</v>
      </c>
      <c r="I1844" s="52">
        <f t="shared" si="1167"/>
        <v>10</v>
      </c>
      <c r="J1844" s="52">
        <f t="shared" si="1168"/>
        <v>-123</v>
      </c>
      <c r="K1844" s="52">
        <f t="shared" si="1169"/>
        <v>9.2208711442589575E-3</v>
      </c>
      <c r="L1844" s="52">
        <f t="shared" si="1170"/>
        <v>7.2978095020127939E-3</v>
      </c>
      <c r="M1844" s="52">
        <f t="shared" si="1171"/>
        <v>7.2979390617895585E-3</v>
      </c>
      <c r="N1844" s="52">
        <f t="shared" si="1172"/>
        <v>2.0566061593729756E-5</v>
      </c>
      <c r="O1844" s="52">
        <f t="shared" si="1184"/>
        <v>6383573.4138294971</v>
      </c>
      <c r="P1844" s="52">
        <f t="shared" si="1185"/>
        <v>1.1242202014429302E-7</v>
      </c>
      <c r="Q1844" s="52">
        <f t="shared" si="1173"/>
        <v>0.96751727768740847</v>
      </c>
      <c r="R1844" s="52">
        <f t="shared" si="1174"/>
        <v>0.60605519307684774</v>
      </c>
      <c r="S1844" s="52">
        <f t="shared" si="1175"/>
        <v>1.1413676864943596</v>
      </c>
      <c r="T1844" s="52">
        <f t="shared" si="1176"/>
        <v>1.0075395631399815</v>
      </c>
      <c r="U1844" s="52">
        <f t="shared" si="1177"/>
        <v>1.8057774244753093</v>
      </c>
      <c r="V1844" s="52">
        <f t="shared" si="1183"/>
        <v>5.0546225567071803E-3</v>
      </c>
      <c r="W1844" s="52">
        <f t="shared" si="1178"/>
        <v>4.2582015317955055E-5</v>
      </c>
      <c r="X1844" s="52">
        <f t="shared" si="1179"/>
        <v>1.6740578955036711E-7</v>
      </c>
      <c r="Y1844" s="52">
        <f t="shared" si="1186"/>
        <v>4170114.1582218832</v>
      </c>
      <c r="Z1844" s="38" t="str">
        <f t="shared" si="1180"/>
        <v>S</v>
      </c>
      <c r="AA1844" s="38" t="str">
        <f t="shared" si="1181"/>
        <v>S</v>
      </c>
      <c r="AB1844" s="38" t="str">
        <f t="shared" si="1182"/>
        <v>U</v>
      </c>
      <c r="AC1844" s="50">
        <f t="shared" si="1199"/>
        <v>546586.93151638657</v>
      </c>
      <c r="AD1844" s="50">
        <f t="shared" si="1187"/>
        <v>4170245.4432006595</v>
      </c>
      <c r="AE1844" s="51">
        <f t="shared" si="1188"/>
        <v>10</v>
      </c>
      <c r="AF1844" s="51" t="str">
        <f t="shared" si="1189"/>
        <v>S</v>
      </c>
      <c r="AG1844" s="40">
        <f t="shared" si="1190"/>
        <v>-122</v>
      </c>
      <c r="AH1844" s="41">
        <f t="shared" si="1191"/>
        <v>-28</v>
      </c>
      <c r="AI1844" s="42">
        <f t="shared" si="1192"/>
        <v>-18.059000000000001</v>
      </c>
      <c r="AJ1844" s="40">
        <f t="shared" si="1193"/>
        <v>37</v>
      </c>
      <c r="AK1844" s="41">
        <f t="shared" si="1194"/>
        <v>40</v>
      </c>
      <c r="AL1844" s="42">
        <f t="shared" si="1195"/>
        <v>41.603000000000002</v>
      </c>
      <c r="AM1844" s="43" t="str">
        <f t="shared" si="1196"/>
        <v>-37º -40' -41,603" S</v>
      </c>
      <c r="AN1844" s="43" t="str">
        <f t="shared" si="1197"/>
        <v>122º 28' 18,059" W</v>
      </c>
      <c r="AO1844" s="43" t="str">
        <f t="shared" si="1198"/>
        <v>10 S 546587 4170245</v>
      </c>
    </row>
    <row r="1845" spans="5:41" x14ac:dyDescent="0.25">
      <c r="E1845" s="53">
        <v>37.617255999999998</v>
      </c>
      <c r="F1845" s="53">
        <v>-122.40835199999999</v>
      </c>
      <c r="G1845" s="52">
        <f t="shared" si="1165"/>
        <v>-2.1364287743401857</v>
      </c>
      <c r="H1845" s="52">
        <f t="shared" si="1166"/>
        <v>0.65654497276559198</v>
      </c>
      <c r="I1845" s="52">
        <f t="shared" si="1167"/>
        <v>10</v>
      </c>
      <c r="J1845" s="52">
        <f t="shared" si="1168"/>
        <v>-123</v>
      </c>
      <c r="K1845" s="52">
        <f t="shared" si="1169"/>
        <v>1.0326205612839701E-2</v>
      </c>
      <c r="L1845" s="52">
        <f t="shared" si="1170"/>
        <v>8.1793024866397227E-3</v>
      </c>
      <c r="M1845" s="52">
        <f t="shared" si="1171"/>
        <v>8.1794848951040142E-3</v>
      </c>
      <c r="N1845" s="52">
        <f t="shared" si="1172"/>
        <v>2.5777951048633341E-5</v>
      </c>
      <c r="O1845" s="52">
        <f t="shared" si="1184"/>
        <v>6383551.3673457019</v>
      </c>
      <c r="P1845" s="52">
        <f t="shared" si="1185"/>
        <v>1.4145419134875779E-7</v>
      </c>
      <c r="Q1845" s="52">
        <f t="shared" si="1173"/>
        <v>0.96697708045164055</v>
      </c>
      <c r="R1845" s="52">
        <f t="shared" si="1174"/>
        <v>0.60671204804888723</v>
      </c>
      <c r="S1845" s="52">
        <f t="shared" si="1175"/>
        <v>1.1400335129914123</v>
      </c>
      <c r="T1845" s="52">
        <f t="shared" si="1176"/>
        <v>1.006703146755781</v>
      </c>
      <c r="U1845" s="52">
        <f t="shared" si="1177"/>
        <v>1.8047286965199947</v>
      </c>
      <c r="V1845" s="52">
        <f t="shared" si="1183"/>
        <v>5.0546225567071803E-3</v>
      </c>
      <c r="W1845" s="52">
        <f t="shared" si="1178"/>
        <v>4.2582015317955055E-5</v>
      </c>
      <c r="X1845" s="52">
        <f t="shared" si="1179"/>
        <v>1.6740578955036711E-7</v>
      </c>
      <c r="Y1845" s="52">
        <f t="shared" si="1186"/>
        <v>4163350.1484681992</v>
      </c>
      <c r="Z1845" s="38" t="str">
        <f t="shared" si="1180"/>
        <v>S</v>
      </c>
      <c r="AA1845" s="38" t="str">
        <f t="shared" si="1181"/>
        <v>S</v>
      </c>
      <c r="AB1845" s="38" t="str">
        <f t="shared" si="1182"/>
        <v>U</v>
      </c>
      <c r="AC1845" s="50">
        <f t="shared" si="1199"/>
        <v>552214.16444829549</v>
      </c>
      <c r="AD1845" s="50">
        <f t="shared" si="1187"/>
        <v>4163514.7033661399</v>
      </c>
      <c r="AE1845" s="51">
        <f t="shared" si="1188"/>
        <v>10</v>
      </c>
      <c r="AF1845" s="51" t="str">
        <f t="shared" si="1189"/>
        <v>S</v>
      </c>
      <c r="AG1845" s="40">
        <f t="shared" si="1190"/>
        <v>-122</v>
      </c>
      <c r="AH1845" s="41">
        <f t="shared" si="1191"/>
        <v>-24</v>
      </c>
      <c r="AI1845" s="42">
        <f t="shared" si="1192"/>
        <v>-30.067</v>
      </c>
      <c r="AJ1845" s="40">
        <f t="shared" si="1193"/>
        <v>37</v>
      </c>
      <c r="AK1845" s="41">
        <f t="shared" si="1194"/>
        <v>37</v>
      </c>
      <c r="AL1845" s="42">
        <f t="shared" si="1195"/>
        <v>2.1219999999999999</v>
      </c>
      <c r="AM1845" s="43" t="str">
        <f t="shared" si="1196"/>
        <v>-37º -37' -2,122" S</v>
      </c>
      <c r="AN1845" s="43" t="str">
        <f t="shared" si="1197"/>
        <v>122º 24' 30,067" W</v>
      </c>
      <c r="AO1845" s="43" t="str">
        <f t="shared" si="1198"/>
        <v>10 S 552214 4163515</v>
      </c>
    </row>
    <row r="1846" spans="5:41" x14ac:dyDescent="0.25">
      <c r="E1846" s="53">
        <v>37.778458999999998</v>
      </c>
      <c r="F1846" s="53">
        <v>-122.421616</v>
      </c>
      <c r="G1846" s="52">
        <f t="shared" si="1165"/>
        <v>-2.1366602748121704</v>
      </c>
      <c r="H1846" s="52">
        <f t="shared" si="1166"/>
        <v>0.65935849587968443</v>
      </c>
      <c r="I1846" s="52">
        <f t="shared" si="1167"/>
        <v>10</v>
      </c>
      <c r="J1846" s="52">
        <f t="shared" si="1168"/>
        <v>-123</v>
      </c>
      <c r="K1846" s="52">
        <f t="shared" si="1169"/>
        <v>1.0094705140855087E-2</v>
      </c>
      <c r="L1846" s="52">
        <f t="shared" si="1170"/>
        <v>7.978571909913728E-3</v>
      </c>
      <c r="M1846" s="52">
        <f t="shared" si="1171"/>
        <v>7.9787412153191541E-3</v>
      </c>
      <c r="N1846" s="52">
        <f t="shared" si="1172"/>
        <v>2.4671204811088643E-5</v>
      </c>
      <c r="O1846" s="52">
        <f t="shared" si="1184"/>
        <v>6383609.6876143813</v>
      </c>
      <c r="P1846" s="52">
        <f t="shared" si="1185"/>
        <v>1.3401210651423694E-7</v>
      </c>
      <c r="Q1846" s="52">
        <f t="shared" si="1173"/>
        <v>0.96839589175026175</v>
      </c>
      <c r="R1846" s="52">
        <f t="shared" si="1174"/>
        <v>0.60496568555120034</v>
      </c>
      <c r="S1846" s="52">
        <f t="shared" si="1175"/>
        <v>1.1435564417548152</v>
      </c>
      <c r="T1846" s="52">
        <f t="shared" si="1176"/>
        <v>1.0089087527039116</v>
      </c>
      <c r="U1846" s="52">
        <f t="shared" si="1177"/>
        <v>1.8074904357385053</v>
      </c>
      <c r="V1846" s="52">
        <f t="shared" si="1183"/>
        <v>5.0546225567071803E-3</v>
      </c>
      <c r="W1846" s="52">
        <f t="shared" si="1178"/>
        <v>4.2582015317955055E-5</v>
      </c>
      <c r="X1846" s="52">
        <f t="shared" si="1179"/>
        <v>1.6740578955036711E-7</v>
      </c>
      <c r="Y1846" s="52">
        <f t="shared" si="1186"/>
        <v>4181235.0362779573</v>
      </c>
      <c r="Z1846" s="38" t="str">
        <f t="shared" si="1180"/>
        <v>S</v>
      </c>
      <c r="AA1846" s="38" t="str">
        <f t="shared" si="1181"/>
        <v>S</v>
      </c>
      <c r="AB1846" s="38" t="str">
        <f t="shared" si="1182"/>
        <v>U</v>
      </c>
      <c r="AC1846" s="50">
        <f t="shared" si="1199"/>
        <v>550933.17199229996</v>
      </c>
      <c r="AD1846" s="50">
        <f t="shared" si="1187"/>
        <v>4181392.5276411003</v>
      </c>
      <c r="AE1846" s="51">
        <f t="shared" si="1188"/>
        <v>10</v>
      </c>
      <c r="AF1846" s="51" t="str">
        <f t="shared" si="1189"/>
        <v>S</v>
      </c>
      <c r="AG1846" s="40">
        <f t="shared" si="1190"/>
        <v>-122</v>
      </c>
      <c r="AH1846" s="41">
        <f t="shared" si="1191"/>
        <v>-25</v>
      </c>
      <c r="AI1846" s="42">
        <f t="shared" si="1192"/>
        <v>-17.818000000000001</v>
      </c>
      <c r="AJ1846" s="40">
        <f t="shared" si="1193"/>
        <v>37</v>
      </c>
      <c r="AK1846" s="41">
        <f t="shared" si="1194"/>
        <v>46</v>
      </c>
      <c r="AL1846" s="42">
        <f t="shared" si="1195"/>
        <v>42.451999999999998</v>
      </c>
      <c r="AM1846" s="43" t="str">
        <f t="shared" si="1196"/>
        <v>-37º -46' -42,452" S</v>
      </c>
      <c r="AN1846" s="43" t="str">
        <f t="shared" si="1197"/>
        <v>122º 25' 17,818" W</v>
      </c>
      <c r="AO1846" s="43" t="str">
        <f t="shared" si="1198"/>
        <v>10 S 550933 4181393</v>
      </c>
    </row>
    <row r="1847" spans="5:41" x14ac:dyDescent="0.25">
      <c r="E1847" s="53">
        <v>37.770240999999999</v>
      </c>
      <c r="F1847" s="53">
        <v>-122.468996</v>
      </c>
      <c r="G1847" s="52">
        <f t="shared" si="1165"/>
        <v>-2.1374872118117656</v>
      </c>
      <c r="H1847" s="52">
        <f t="shared" si="1166"/>
        <v>0.65921506472175551</v>
      </c>
      <c r="I1847" s="52">
        <f t="shared" si="1167"/>
        <v>10</v>
      </c>
      <c r="J1847" s="52">
        <f t="shared" si="1168"/>
        <v>-123</v>
      </c>
      <c r="K1847" s="52">
        <f t="shared" si="1169"/>
        <v>9.2677681412598467E-3</v>
      </c>
      <c r="L1847" s="52">
        <f t="shared" si="1170"/>
        <v>7.3258178857218753E-3</v>
      </c>
      <c r="M1847" s="52">
        <f t="shared" si="1171"/>
        <v>7.3259489429821261E-3</v>
      </c>
      <c r="N1847" s="52">
        <f t="shared" si="1172"/>
        <v>2.079312223624008E-5</v>
      </c>
      <c r="O1847" s="52">
        <f t="shared" si="1184"/>
        <v>6383606.7123932671</v>
      </c>
      <c r="P1847" s="52">
        <f t="shared" si="1185"/>
        <v>1.1300550422963807E-7</v>
      </c>
      <c r="Q1847" s="52">
        <f t="shared" si="1173"/>
        <v>0.96832430324808227</v>
      </c>
      <c r="R1847" s="52">
        <f t="shared" si="1174"/>
        <v>0.60505545704355279</v>
      </c>
      <c r="S1847" s="52">
        <f t="shared" si="1175"/>
        <v>1.1433772163457967</v>
      </c>
      <c r="T1847" s="52">
        <f t="shared" si="1176"/>
        <v>1.0087967765202357</v>
      </c>
      <c r="U1847" s="52">
        <f t="shared" si="1177"/>
        <v>1.8073505151119502</v>
      </c>
      <c r="V1847" s="52">
        <f t="shared" si="1183"/>
        <v>5.0546225567071803E-3</v>
      </c>
      <c r="W1847" s="52">
        <f t="shared" si="1178"/>
        <v>4.2582015317955055E-5</v>
      </c>
      <c r="X1847" s="52">
        <f t="shared" si="1179"/>
        <v>1.6740578955036711E-7</v>
      </c>
      <c r="Y1847" s="52">
        <f t="shared" si="1186"/>
        <v>4180323.2671424239</v>
      </c>
      <c r="Z1847" s="38" t="str">
        <f t="shared" si="1180"/>
        <v>S</v>
      </c>
      <c r="AA1847" s="38" t="str">
        <f t="shared" si="1181"/>
        <v>S</v>
      </c>
      <c r="AB1847" s="38" t="str">
        <f t="shared" si="1182"/>
        <v>U</v>
      </c>
      <c r="AC1847" s="50">
        <f t="shared" si="1199"/>
        <v>546765.9786086753</v>
      </c>
      <c r="AD1847" s="50">
        <f t="shared" si="1187"/>
        <v>4180456.0022721025</v>
      </c>
      <c r="AE1847" s="51">
        <f t="shared" si="1188"/>
        <v>10</v>
      </c>
      <c r="AF1847" s="51" t="str">
        <f t="shared" si="1189"/>
        <v>S</v>
      </c>
      <c r="AG1847" s="40">
        <f t="shared" si="1190"/>
        <v>-122</v>
      </c>
      <c r="AH1847" s="41">
        <f t="shared" si="1191"/>
        <v>-28</v>
      </c>
      <c r="AI1847" s="42">
        <f t="shared" si="1192"/>
        <v>-8.3859999999999992</v>
      </c>
      <c r="AJ1847" s="40">
        <f t="shared" si="1193"/>
        <v>37</v>
      </c>
      <c r="AK1847" s="41">
        <f t="shared" si="1194"/>
        <v>46</v>
      </c>
      <c r="AL1847" s="42">
        <f t="shared" si="1195"/>
        <v>12.868</v>
      </c>
      <c r="AM1847" s="43" t="str">
        <f t="shared" si="1196"/>
        <v>-37º -46' -12,868" S</v>
      </c>
      <c r="AN1847" s="43" t="str">
        <f t="shared" si="1197"/>
        <v>122º 28' 8,386" W</v>
      </c>
      <c r="AO1847" s="43" t="str">
        <f t="shared" si="1198"/>
        <v>10 S 546766 4180456</v>
      </c>
    </row>
    <row r="1848" spans="5:41" x14ac:dyDescent="0.25">
      <c r="E1848" s="53">
        <v>37.776384999999998</v>
      </c>
      <c r="F1848" s="53">
        <v>-122.422708</v>
      </c>
      <c r="G1848" s="52">
        <f t="shared" si="1165"/>
        <v>-2.1366793338076024</v>
      </c>
      <c r="H1848" s="52">
        <f t="shared" si="1166"/>
        <v>0.65932229775099804</v>
      </c>
      <c r="I1848" s="52">
        <f t="shared" si="1167"/>
        <v>10</v>
      </c>
      <c r="J1848" s="52">
        <f t="shared" si="1168"/>
        <v>-123</v>
      </c>
      <c r="K1848" s="52">
        <f t="shared" si="1169"/>
        <v>1.0075646145423001E-2</v>
      </c>
      <c r="L1848" s="52">
        <f t="shared" si="1170"/>
        <v>7.9637321463470658E-3</v>
      </c>
      <c r="M1848" s="52">
        <f t="shared" si="1171"/>
        <v>7.9639005087846649E-3</v>
      </c>
      <c r="N1848" s="52">
        <f t="shared" si="1172"/>
        <v>2.4577672871783918E-5</v>
      </c>
      <c r="O1848" s="52">
        <f t="shared" si="1184"/>
        <v>6383608.9367282391</v>
      </c>
      <c r="P1848" s="52">
        <f t="shared" si="1185"/>
        <v>1.3352152855988328E-7</v>
      </c>
      <c r="Q1848" s="52">
        <f t="shared" si="1173"/>
        <v>0.96837783227433449</v>
      </c>
      <c r="R1848" s="52">
        <f t="shared" si="1174"/>
        <v>0.6049883489483675</v>
      </c>
      <c r="S1848" s="52">
        <f t="shared" si="1175"/>
        <v>1.1435112138881653</v>
      </c>
      <c r="T1848" s="52">
        <f t="shared" si="1176"/>
        <v>1.008880497653216</v>
      </c>
      <c r="U1848" s="52">
        <f t="shared" si="1177"/>
        <v>1.8074551323758152</v>
      </c>
      <c r="V1848" s="52">
        <f t="shared" si="1183"/>
        <v>5.0546225567071803E-3</v>
      </c>
      <c r="W1848" s="52">
        <f t="shared" si="1178"/>
        <v>4.2582015317955055E-5</v>
      </c>
      <c r="X1848" s="52">
        <f t="shared" si="1179"/>
        <v>1.6740578955036711E-7</v>
      </c>
      <c r="Y1848" s="52">
        <f t="shared" si="1186"/>
        <v>4181004.9303914304</v>
      </c>
      <c r="Z1848" s="38" t="str">
        <f t="shared" si="1180"/>
        <v>S</v>
      </c>
      <c r="AA1848" s="38" t="str">
        <f t="shared" si="1181"/>
        <v>S</v>
      </c>
      <c r="AB1848" s="38" t="str">
        <f t="shared" si="1182"/>
        <v>U</v>
      </c>
      <c r="AC1848" s="50">
        <f t="shared" si="1199"/>
        <v>550838.42872176715</v>
      </c>
      <c r="AD1848" s="50">
        <f t="shared" si="1187"/>
        <v>4181161.8246645676</v>
      </c>
      <c r="AE1848" s="51">
        <f t="shared" si="1188"/>
        <v>10</v>
      </c>
      <c r="AF1848" s="51" t="str">
        <f t="shared" si="1189"/>
        <v>S</v>
      </c>
      <c r="AG1848" s="40">
        <f t="shared" si="1190"/>
        <v>-122</v>
      </c>
      <c r="AH1848" s="41">
        <f t="shared" si="1191"/>
        <v>-25</v>
      </c>
      <c r="AI1848" s="42">
        <f t="shared" si="1192"/>
        <v>-21.748999999999999</v>
      </c>
      <c r="AJ1848" s="40">
        <f t="shared" si="1193"/>
        <v>37</v>
      </c>
      <c r="AK1848" s="41">
        <f t="shared" si="1194"/>
        <v>46</v>
      </c>
      <c r="AL1848" s="42">
        <f t="shared" si="1195"/>
        <v>34.985999999999997</v>
      </c>
      <c r="AM1848" s="43" t="str">
        <f t="shared" si="1196"/>
        <v>-37º -46' -34,986" S</v>
      </c>
      <c r="AN1848" s="43" t="str">
        <f t="shared" si="1197"/>
        <v>122º 25' 21,749" W</v>
      </c>
      <c r="AO1848" s="43" t="str">
        <f t="shared" si="1198"/>
        <v>10 S 550838 4181162</v>
      </c>
    </row>
    <row r="1849" spans="5:41" x14ac:dyDescent="0.25">
      <c r="E1849" s="53">
        <v>37.774591999999998</v>
      </c>
      <c r="F1849" s="53">
        <v>-122.399342</v>
      </c>
      <c r="G1849" s="52">
        <f t="shared" si="1165"/>
        <v>-2.1362715201745814</v>
      </c>
      <c r="H1849" s="52">
        <f t="shared" si="1166"/>
        <v>0.65929100399750984</v>
      </c>
      <c r="I1849" s="52">
        <f t="shared" si="1167"/>
        <v>10</v>
      </c>
      <c r="J1849" s="52">
        <f t="shared" si="1168"/>
        <v>-123</v>
      </c>
      <c r="K1849" s="52">
        <f t="shared" si="1169"/>
        <v>1.0483459778444004E-2</v>
      </c>
      <c r="L1849" s="52">
        <f t="shared" si="1170"/>
        <v>8.2862550523783943E-3</v>
      </c>
      <c r="M1849" s="52">
        <f t="shared" si="1171"/>
        <v>8.2864447105362275E-3</v>
      </c>
      <c r="N1849" s="52">
        <f t="shared" si="1172"/>
        <v>2.6607130729217054E-5</v>
      </c>
      <c r="O1849" s="52">
        <f t="shared" si="1184"/>
        <v>6383608.2875888934</v>
      </c>
      <c r="P1849" s="52">
        <f t="shared" si="1185"/>
        <v>1.4456301031872601E-7</v>
      </c>
      <c r="Q1849" s="52">
        <f t="shared" si="1173"/>
        <v>0.96836221553171598</v>
      </c>
      <c r="R1849" s="52">
        <f t="shared" si="1174"/>
        <v>0.60500793766389538</v>
      </c>
      <c r="S1849" s="52">
        <f t="shared" si="1175"/>
        <v>1.1434721117633679</v>
      </c>
      <c r="T1849" s="52">
        <f t="shared" si="1176"/>
        <v>1.0088560682384997</v>
      </c>
      <c r="U1849" s="52">
        <f t="shared" si="1177"/>
        <v>1.8074246073694846</v>
      </c>
      <c r="V1849" s="52">
        <f t="shared" si="1183"/>
        <v>5.0546225567071803E-3</v>
      </c>
      <c r="W1849" s="52">
        <f t="shared" si="1178"/>
        <v>4.2582015317955055E-5</v>
      </c>
      <c r="X1849" s="52">
        <f t="shared" si="1179"/>
        <v>1.6740578955036711E-7</v>
      </c>
      <c r="Y1849" s="52">
        <f t="shared" si="1186"/>
        <v>4180806.0009223772</v>
      </c>
      <c r="Z1849" s="38" t="str">
        <f t="shared" si="1180"/>
        <v>S</v>
      </c>
      <c r="AA1849" s="38" t="str">
        <f t="shared" si="1181"/>
        <v>S</v>
      </c>
      <c r="AB1849" s="38" t="str">
        <f t="shared" si="1182"/>
        <v>U</v>
      </c>
      <c r="AC1849" s="50">
        <f t="shared" si="1199"/>
        <v>552897.41967782949</v>
      </c>
      <c r="AD1849" s="50">
        <f t="shared" si="1187"/>
        <v>4180975.850447163</v>
      </c>
      <c r="AE1849" s="51">
        <f t="shared" si="1188"/>
        <v>10</v>
      </c>
      <c r="AF1849" s="51" t="str">
        <f t="shared" si="1189"/>
        <v>S</v>
      </c>
      <c r="AG1849" s="40">
        <f t="shared" si="1190"/>
        <v>-122</v>
      </c>
      <c r="AH1849" s="41">
        <f t="shared" si="1191"/>
        <v>-23</v>
      </c>
      <c r="AI1849" s="42">
        <f t="shared" si="1192"/>
        <v>-57.631</v>
      </c>
      <c r="AJ1849" s="40">
        <f t="shared" si="1193"/>
        <v>37</v>
      </c>
      <c r="AK1849" s="41">
        <f t="shared" si="1194"/>
        <v>46</v>
      </c>
      <c r="AL1849" s="42">
        <f t="shared" si="1195"/>
        <v>28.530999999999999</v>
      </c>
      <c r="AM1849" s="43" t="str">
        <f t="shared" si="1196"/>
        <v>-37º -46' -28,531" S</v>
      </c>
      <c r="AN1849" s="43" t="str">
        <f t="shared" si="1197"/>
        <v>122º 23' 57,631" W</v>
      </c>
      <c r="AO1849" s="43" t="str">
        <f t="shared" si="1198"/>
        <v>10 S 552897 4180976</v>
      </c>
    </row>
    <row r="1850" spans="5:41" x14ac:dyDescent="0.25">
      <c r="E1850" s="53">
        <v>37.796146</v>
      </c>
      <c r="F1850" s="53">
        <v>-122.402855</v>
      </c>
      <c r="G1850" s="52">
        <f t="shared" si="1165"/>
        <v>-2.136332833591204</v>
      </c>
      <c r="H1850" s="52">
        <f t="shared" si="1166"/>
        <v>0.65966719226448467</v>
      </c>
      <c r="I1850" s="52">
        <f t="shared" si="1167"/>
        <v>10</v>
      </c>
      <c r="J1850" s="52">
        <f t="shared" si="1168"/>
        <v>-123</v>
      </c>
      <c r="K1850" s="52">
        <f t="shared" si="1169"/>
        <v>1.0422146361821483E-2</v>
      </c>
      <c r="L1850" s="52">
        <f t="shared" si="1170"/>
        <v>8.2353917531580879E-3</v>
      </c>
      <c r="M1850" s="52">
        <f t="shared" si="1171"/>
        <v>8.2355779400953739E-3</v>
      </c>
      <c r="N1850" s="52">
        <f t="shared" si="1172"/>
        <v>2.6301895638347617E-5</v>
      </c>
      <c r="O1850" s="52">
        <f t="shared" si="1184"/>
        <v>6383616.0917245466</v>
      </c>
      <c r="P1850" s="52">
        <f t="shared" si="1185"/>
        <v>1.4271037605995439E-7</v>
      </c>
      <c r="Q1850" s="52">
        <f t="shared" si="1173"/>
        <v>0.96854969611863628</v>
      </c>
      <c r="R1850" s="52">
        <f t="shared" si="1174"/>
        <v>0.60477220698409062</v>
      </c>
      <c r="S1850" s="52">
        <f t="shared" si="1175"/>
        <v>1.1439420403238028</v>
      </c>
      <c r="T1850" s="52">
        <f t="shared" si="1176"/>
        <v>1.0091495819888747</v>
      </c>
      <c r="U1850" s="52">
        <f t="shared" si="1177"/>
        <v>1.8077912602242165</v>
      </c>
      <c r="V1850" s="52">
        <f t="shared" si="1183"/>
        <v>5.0546225567071803E-3</v>
      </c>
      <c r="W1850" s="52">
        <f t="shared" si="1178"/>
        <v>4.2582015317955055E-5</v>
      </c>
      <c r="X1850" s="52">
        <f t="shared" si="1179"/>
        <v>1.6740578955036711E-7</v>
      </c>
      <c r="Y1850" s="52">
        <f t="shared" si="1186"/>
        <v>4183197.3745891307</v>
      </c>
      <c r="Z1850" s="38" t="str">
        <f t="shared" si="1180"/>
        <v>S</v>
      </c>
      <c r="AA1850" s="38" t="str">
        <f t="shared" si="1181"/>
        <v>S</v>
      </c>
      <c r="AB1850" s="38" t="str">
        <f t="shared" si="1182"/>
        <v>U</v>
      </c>
      <c r="AC1850" s="50">
        <f t="shared" si="1199"/>
        <v>552572.77036393771</v>
      </c>
      <c r="AD1850" s="50">
        <f t="shared" si="1187"/>
        <v>4183365.2758173319</v>
      </c>
      <c r="AE1850" s="51">
        <f t="shared" si="1188"/>
        <v>10</v>
      </c>
      <c r="AF1850" s="51" t="str">
        <f t="shared" si="1189"/>
        <v>S</v>
      </c>
      <c r="AG1850" s="40">
        <f t="shared" si="1190"/>
        <v>-122</v>
      </c>
      <c r="AH1850" s="41">
        <f t="shared" si="1191"/>
        <v>-24</v>
      </c>
      <c r="AI1850" s="42">
        <f t="shared" si="1192"/>
        <v>-10.278</v>
      </c>
      <c r="AJ1850" s="40">
        <f t="shared" si="1193"/>
        <v>37</v>
      </c>
      <c r="AK1850" s="41">
        <f t="shared" si="1194"/>
        <v>47</v>
      </c>
      <c r="AL1850" s="42">
        <f t="shared" si="1195"/>
        <v>46.125999999999998</v>
      </c>
      <c r="AM1850" s="43" t="str">
        <f t="shared" si="1196"/>
        <v>-37º -47' -46,126" S</v>
      </c>
      <c r="AN1850" s="43" t="str">
        <f t="shared" si="1197"/>
        <v>122º 24' 10,278" W</v>
      </c>
      <c r="AO1850" s="43" t="str">
        <f t="shared" si="1198"/>
        <v>10 S 552573 4183365</v>
      </c>
    </row>
    <row r="1851" spans="5:41" x14ac:dyDescent="0.25">
      <c r="E1851" s="53">
        <v>37.663881000000003</v>
      </c>
      <c r="F1851" s="53">
        <v>-122.46445</v>
      </c>
      <c r="G1851" s="52">
        <f t="shared" si="1165"/>
        <v>-2.1374078691439697</v>
      </c>
      <c r="H1851" s="52">
        <f t="shared" si="1166"/>
        <v>0.65735873252933441</v>
      </c>
      <c r="I1851" s="52">
        <f t="shared" si="1167"/>
        <v>10</v>
      </c>
      <c r="J1851" s="52">
        <f t="shared" si="1168"/>
        <v>-123</v>
      </c>
      <c r="K1851" s="52">
        <f t="shared" si="1169"/>
        <v>9.3471108090557031E-3</v>
      </c>
      <c r="L1851" s="52">
        <f t="shared" si="1170"/>
        <v>7.3991481719366189E-3</v>
      </c>
      <c r="M1851" s="52">
        <f t="shared" si="1171"/>
        <v>7.3992832043982106E-3</v>
      </c>
      <c r="N1851" s="52">
        <f t="shared" si="1172"/>
        <v>2.1130286154580347E-5</v>
      </c>
      <c r="O1851" s="52">
        <f t="shared" si="1184"/>
        <v>6383568.226442894</v>
      </c>
      <c r="P1851" s="52">
        <f t="shared" si="1185"/>
        <v>1.1561071481961428E-7</v>
      </c>
      <c r="Q1851" s="52">
        <f t="shared" si="1173"/>
        <v>0.96739059466961919</v>
      </c>
      <c r="R1851" s="52">
        <f t="shared" si="1174"/>
        <v>0.60621010991257818</v>
      </c>
      <c r="S1851" s="52">
        <f t="shared" si="1175"/>
        <v>1.1410540298641441</v>
      </c>
      <c r="T1851" s="52">
        <f t="shared" si="1176"/>
        <v>1.0073430498762526</v>
      </c>
      <c r="U1851" s="52">
        <f t="shared" si="1177"/>
        <v>1.8055311840991652</v>
      </c>
      <c r="V1851" s="52">
        <f t="shared" si="1183"/>
        <v>5.0546225567071803E-3</v>
      </c>
      <c r="W1851" s="52">
        <f t="shared" si="1178"/>
        <v>4.2582015317955055E-5</v>
      </c>
      <c r="X1851" s="52">
        <f t="shared" si="1179"/>
        <v>1.6740578955036711E-7</v>
      </c>
      <c r="Y1851" s="52">
        <f t="shared" si="1186"/>
        <v>4168522.972625772</v>
      </c>
      <c r="Z1851" s="38" t="str">
        <f t="shared" si="1180"/>
        <v>S</v>
      </c>
      <c r="AA1851" s="38" t="str">
        <f t="shared" si="1181"/>
        <v>S</v>
      </c>
      <c r="AB1851" s="38" t="str">
        <f t="shared" si="1182"/>
        <v>U</v>
      </c>
      <c r="AC1851" s="50">
        <f t="shared" si="1199"/>
        <v>547233.83098229452</v>
      </c>
      <c r="AD1851" s="50">
        <f t="shared" si="1187"/>
        <v>4168657.8592646783</v>
      </c>
      <c r="AE1851" s="51">
        <f t="shared" si="1188"/>
        <v>10</v>
      </c>
      <c r="AF1851" s="51" t="str">
        <f t="shared" si="1189"/>
        <v>S</v>
      </c>
      <c r="AG1851" s="40">
        <f t="shared" si="1190"/>
        <v>-122</v>
      </c>
      <c r="AH1851" s="41">
        <f t="shared" si="1191"/>
        <v>-27</v>
      </c>
      <c r="AI1851" s="42">
        <f t="shared" si="1192"/>
        <v>-52.02</v>
      </c>
      <c r="AJ1851" s="40">
        <f t="shared" si="1193"/>
        <v>37</v>
      </c>
      <c r="AK1851" s="41">
        <f t="shared" si="1194"/>
        <v>39</v>
      </c>
      <c r="AL1851" s="42">
        <f t="shared" si="1195"/>
        <v>49.972000000000001</v>
      </c>
      <c r="AM1851" s="43" t="str">
        <f t="shared" si="1196"/>
        <v>-37º -39' -49,972" S</v>
      </c>
      <c r="AN1851" s="43" t="str">
        <f t="shared" si="1197"/>
        <v>122º 27' 52,02" W</v>
      </c>
      <c r="AO1851" s="43" t="str">
        <f t="shared" si="1198"/>
        <v>10 S 547234 4168658</v>
      </c>
    </row>
    <row r="1852" spans="5:41" x14ac:dyDescent="0.25">
      <c r="E1852" s="53">
        <v>37.785234000000003</v>
      </c>
      <c r="F1852" s="53">
        <v>-122.405647</v>
      </c>
      <c r="G1852" s="52">
        <f t="shared" si="1165"/>
        <v>-2.1363815631839196</v>
      </c>
      <c r="H1852" s="52">
        <f t="shared" si="1166"/>
        <v>0.65947674193650718</v>
      </c>
      <c r="I1852" s="52">
        <f t="shared" si="1167"/>
        <v>10</v>
      </c>
      <c r="J1852" s="52">
        <f t="shared" si="1168"/>
        <v>-123</v>
      </c>
      <c r="K1852" s="52">
        <f t="shared" si="1169"/>
        <v>1.0373416769105859E-2</v>
      </c>
      <c r="L1852" s="52">
        <f t="shared" si="1170"/>
        <v>8.1980984902565411E-3</v>
      </c>
      <c r="M1852" s="52">
        <f t="shared" si="1171"/>
        <v>8.1982821591685944E-3</v>
      </c>
      <c r="N1852" s="52">
        <f t="shared" si="1172"/>
        <v>2.6053959932270665E-5</v>
      </c>
      <c r="O1852" s="52">
        <f t="shared" si="1184"/>
        <v>6383612.1405843794</v>
      </c>
      <c r="P1852" s="52">
        <f t="shared" si="1185"/>
        <v>1.4146251733172891E-7</v>
      </c>
      <c r="Q1852" s="52">
        <f t="shared" si="1173"/>
        <v>0.96845485008679144</v>
      </c>
      <c r="R1852" s="52">
        <f t="shared" si="1174"/>
        <v>0.60489161718952877</v>
      </c>
      <c r="S1852" s="52">
        <f t="shared" si="1175"/>
        <v>1.1437041669799028</v>
      </c>
      <c r="T1852" s="52">
        <f t="shared" si="1176"/>
        <v>1.0090010295323093</v>
      </c>
      <c r="U1852" s="52">
        <f t="shared" si="1177"/>
        <v>1.8076057175135436</v>
      </c>
      <c r="V1852" s="52">
        <f t="shared" si="1183"/>
        <v>5.0546225567071803E-3</v>
      </c>
      <c r="W1852" s="52">
        <f t="shared" si="1178"/>
        <v>4.2582015317955055E-5</v>
      </c>
      <c r="X1852" s="52">
        <f t="shared" si="1179"/>
        <v>1.6740578955036711E-7</v>
      </c>
      <c r="Y1852" s="52">
        <f t="shared" si="1186"/>
        <v>4181986.7086766339</v>
      </c>
      <c r="Z1852" s="38" t="str">
        <f t="shared" si="1180"/>
        <v>S</v>
      </c>
      <c r="AA1852" s="38" t="str">
        <f t="shared" si="1181"/>
        <v>S</v>
      </c>
      <c r="AB1852" s="38" t="str">
        <f t="shared" si="1182"/>
        <v>U</v>
      </c>
      <c r="AC1852" s="50">
        <f t="shared" si="1199"/>
        <v>552334.65599100222</v>
      </c>
      <c r="AD1852" s="50">
        <f t="shared" si="1187"/>
        <v>4182153.0270750956</v>
      </c>
      <c r="AE1852" s="51">
        <f t="shared" si="1188"/>
        <v>10</v>
      </c>
      <c r="AF1852" s="51" t="str">
        <f t="shared" si="1189"/>
        <v>S</v>
      </c>
      <c r="AG1852" s="40">
        <f t="shared" si="1190"/>
        <v>-122</v>
      </c>
      <c r="AH1852" s="41">
        <f t="shared" si="1191"/>
        <v>-24</v>
      </c>
      <c r="AI1852" s="42">
        <f t="shared" si="1192"/>
        <v>-20.329000000000001</v>
      </c>
      <c r="AJ1852" s="40">
        <f t="shared" si="1193"/>
        <v>37</v>
      </c>
      <c r="AK1852" s="41">
        <f t="shared" si="1194"/>
        <v>47</v>
      </c>
      <c r="AL1852" s="42">
        <f t="shared" si="1195"/>
        <v>6.8419999999999996</v>
      </c>
      <c r="AM1852" s="43" t="str">
        <f t="shared" si="1196"/>
        <v>-37º -47' -6,842" S</v>
      </c>
      <c r="AN1852" s="43" t="str">
        <f t="shared" si="1197"/>
        <v>122º 24' 20,329" W</v>
      </c>
      <c r="AO1852" s="43" t="str">
        <f t="shared" si="1198"/>
        <v>10 S 552335 4182153</v>
      </c>
    </row>
    <row r="1853" spans="5:41" x14ac:dyDescent="0.25">
      <c r="E1853" s="53">
        <v>37.793143000000001</v>
      </c>
      <c r="F1853" s="53">
        <v>-122.443325</v>
      </c>
      <c r="G1853" s="52">
        <f t="shared" si="1165"/>
        <v>-2.137039168339486</v>
      </c>
      <c r="H1853" s="52">
        <f t="shared" si="1166"/>
        <v>0.65961478002704732</v>
      </c>
      <c r="I1853" s="52">
        <f t="shared" si="1167"/>
        <v>10</v>
      </c>
      <c r="J1853" s="52">
        <f t="shared" si="1168"/>
        <v>-123</v>
      </c>
      <c r="K1853" s="52">
        <f t="shared" si="1169"/>
        <v>9.7158116135394046E-3</v>
      </c>
      <c r="L1853" s="52">
        <f t="shared" si="1170"/>
        <v>7.6775890638612716E-3</v>
      </c>
      <c r="M1853" s="52">
        <f t="shared" si="1171"/>
        <v>7.6777399219825539E-3</v>
      </c>
      <c r="N1853" s="52">
        <f t="shared" si="1172"/>
        <v>2.2856923498015824E-5</v>
      </c>
      <c r="O1853" s="52">
        <f t="shared" si="1184"/>
        <v>6383615.0043250816</v>
      </c>
      <c r="P1853" s="52">
        <f t="shared" si="1185"/>
        <v>1.2404220743616914E-7</v>
      </c>
      <c r="Q1853" s="52">
        <f t="shared" si="1173"/>
        <v>0.96852360835180362</v>
      </c>
      <c r="R1853" s="52">
        <f t="shared" si="1174"/>
        <v>0.60480508285065981</v>
      </c>
      <c r="S1853" s="52">
        <f t="shared" si="1175"/>
        <v>1.1438765842029492</v>
      </c>
      <c r="T1853" s="52">
        <f t="shared" si="1176"/>
        <v>1.0091087088648769</v>
      </c>
      <c r="U1853" s="52">
        <f t="shared" si="1177"/>
        <v>1.8077402149668911</v>
      </c>
      <c r="V1853" s="52">
        <f t="shared" si="1183"/>
        <v>5.0546225567071803E-3</v>
      </c>
      <c r="W1853" s="52">
        <f t="shared" si="1178"/>
        <v>4.2582015317955055E-5</v>
      </c>
      <c r="X1853" s="52">
        <f t="shared" si="1179"/>
        <v>1.6740578955036711E-7</v>
      </c>
      <c r="Y1853" s="52">
        <f t="shared" si="1186"/>
        <v>4182864.1971531208</v>
      </c>
      <c r="Z1853" s="38" t="str">
        <f t="shared" si="1180"/>
        <v>S</v>
      </c>
      <c r="AA1853" s="38" t="str">
        <f t="shared" si="1181"/>
        <v>S</v>
      </c>
      <c r="AB1853" s="38" t="str">
        <f t="shared" si="1182"/>
        <v>U</v>
      </c>
      <c r="AC1853" s="50">
        <f t="shared" si="1199"/>
        <v>549011.73779178143</v>
      </c>
      <c r="AD1853" s="50">
        <f t="shared" si="1187"/>
        <v>4183010.1069710143</v>
      </c>
      <c r="AE1853" s="51">
        <f t="shared" si="1188"/>
        <v>10</v>
      </c>
      <c r="AF1853" s="51" t="str">
        <f t="shared" si="1189"/>
        <v>S</v>
      </c>
      <c r="AG1853" s="40">
        <f t="shared" si="1190"/>
        <v>-122</v>
      </c>
      <c r="AH1853" s="41">
        <f t="shared" si="1191"/>
        <v>-26</v>
      </c>
      <c r="AI1853" s="42">
        <f t="shared" si="1192"/>
        <v>-35.97</v>
      </c>
      <c r="AJ1853" s="40">
        <f t="shared" si="1193"/>
        <v>37</v>
      </c>
      <c r="AK1853" s="41">
        <f t="shared" si="1194"/>
        <v>47</v>
      </c>
      <c r="AL1853" s="42">
        <f t="shared" si="1195"/>
        <v>35.314999999999998</v>
      </c>
      <c r="AM1853" s="43" t="str">
        <f t="shared" si="1196"/>
        <v>-37º -47' -35,315" S</v>
      </c>
      <c r="AN1853" s="43" t="str">
        <f t="shared" si="1197"/>
        <v>122º 26' 35,97" W</v>
      </c>
      <c r="AO1853" s="43" t="str">
        <f t="shared" si="1198"/>
        <v>10 S 549012 4183010</v>
      </c>
    </row>
    <row r="1854" spans="5:41" x14ac:dyDescent="0.25">
      <c r="E1854" s="53">
        <v>37.784526</v>
      </c>
      <c r="F1854" s="53">
        <v>-122.41705899999999</v>
      </c>
      <c r="G1854" s="52">
        <f t="shared" si="1165"/>
        <v>-2.1365807401581569</v>
      </c>
      <c r="H1854" s="52">
        <f t="shared" si="1166"/>
        <v>0.65946438500540294</v>
      </c>
      <c r="I1854" s="52">
        <f t="shared" si="1167"/>
        <v>10</v>
      </c>
      <c r="J1854" s="52">
        <f t="shared" si="1168"/>
        <v>-123</v>
      </c>
      <c r="K1854" s="52">
        <f t="shared" si="1169"/>
        <v>1.0174239794868534E-2</v>
      </c>
      <c r="L1854" s="52">
        <f t="shared" si="1170"/>
        <v>8.0407716861554956E-3</v>
      </c>
      <c r="M1854" s="52">
        <f t="shared" si="1171"/>
        <v>8.040944982253875E-3</v>
      </c>
      <c r="N1854" s="52">
        <f t="shared" si="1172"/>
        <v>2.506287322701084E-5</v>
      </c>
      <c r="O1854" s="52">
        <f t="shared" si="1184"/>
        <v>6383611.8842373705</v>
      </c>
      <c r="P1854" s="52">
        <f t="shared" si="1185"/>
        <v>1.3608747671516736E-7</v>
      </c>
      <c r="Q1854" s="52">
        <f t="shared" si="1173"/>
        <v>0.96844869136616585</v>
      </c>
      <c r="R1854" s="52">
        <f t="shared" si="1174"/>
        <v>0.60489936000061939</v>
      </c>
      <c r="S1854" s="52">
        <f t="shared" si="1175"/>
        <v>1.1436887306884858</v>
      </c>
      <c r="T1854" s="52">
        <f t="shared" si="1176"/>
        <v>1.0089913880165191</v>
      </c>
      <c r="U1854" s="52">
        <f t="shared" si="1177"/>
        <v>1.8075936733218108</v>
      </c>
      <c r="V1854" s="52">
        <f t="shared" si="1183"/>
        <v>5.0546225567071803E-3</v>
      </c>
      <c r="W1854" s="52">
        <f t="shared" si="1178"/>
        <v>4.2582015317955055E-5</v>
      </c>
      <c r="X1854" s="52">
        <f t="shared" si="1179"/>
        <v>1.6740578955036711E-7</v>
      </c>
      <c r="Y1854" s="52">
        <f t="shared" si="1186"/>
        <v>4181908.1574835763</v>
      </c>
      <c r="Z1854" s="38" t="str">
        <f t="shared" si="1180"/>
        <v>S</v>
      </c>
      <c r="AA1854" s="38" t="str">
        <f t="shared" si="1181"/>
        <v>S</v>
      </c>
      <c r="AB1854" s="38" t="str">
        <f t="shared" si="1182"/>
        <v>U</v>
      </c>
      <c r="AC1854" s="50">
        <f t="shared" si="1199"/>
        <v>551330.2742776837</v>
      </c>
      <c r="AD1854" s="50">
        <f t="shared" si="1187"/>
        <v>4182068.1491607344</v>
      </c>
      <c r="AE1854" s="51">
        <f t="shared" si="1188"/>
        <v>10</v>
      </c>
      <c r="AF1854" s="51" t="str">
        <f t="shared" si="1189"/>
        <v>S</v>
      </c>
      <c r="AG1854" s="40">
        <f t="shared" si="1190"/>
        <v>-122</v>
      </c>
      <c r="AH1854" s="41">
        <f t="shared" si="1191"/>
        <v>-25</v>
      </c>
      <c r="AI1854" s="42">
        <f t="shared" si="1192"/>
        <v>-1.4119999999999999</v>
      </c>
      <c r="AJ1854" s="40">
        <f t="shared" si="1193"/>
        <v>37</v>
      </c>
      <c r="AK1854" s="41">
        <f t="shared" si="1194"/>
        <v>47</v>
      </c>
      <c r="AL1854" s="42">
        <f t="shared" si="1195"/>
        <v>4.2939999999999996</v>
      </c>
      <c r="AM1854" s="43" t="str">
        <f t="shared" si="1196"/>
        <v>-37º -47' -4,294" S</v>
      </c>
      <c r="AN1854" s="43" t="str">
        <f t="shared" si="1197"/>
        <v>122º 25' 1,412" W</v>
      </c>
      <c r="AO1854" s="43" t="str">
        <f t="shared" si="1198"/>
        <v>10 S 551330 4182068</v>
      </c>
    </row>
    <row r="1855" spans="5:41" x14ac:dyDescent="0.25">
      <c r="E1855" s="53">
        <v>37.795194000000002</v>
      </c>
      <c r="F1855" s="53">
        <v>-122.410307</v>
      </c>
      <c r="G1855" s="52">
        <f t="shared" si="1165"/>
        <v>-2.1364628955270626</v>
      </c>
      <c r="H1855" s="52">
        <f t="shared" si="1166"/>
        <v>0.65965057673000571</v>
      </c>
      <c r="I1855" s="52">
        <f t="shared" si="1167"/>
        <v>10</v>
      </c>
      <c r="J1855" s="52">
        <f t="shared" si="1168"/>
        <v>-123</v>
      </c>
      <c r="K1855" s="52">
        <f t="shared" si="1169"/>
        <v>1.0292084425962855E-2</v>
      </c>
      <c r="L1855" s="52">
        <f t="shared" si="1170"/>
        <v>8.1327276133312844E-3</v>
      </c>
      <c r="M1855" s="52">
        <f t="shared" si="1171"/>
        <v>8.1329069233935167E-3</v>
      </c>
      <c r="N1855" s="52">
        <f t="shared" si="1172"/>
        <v>2.5649294227214625E-5</v>
      </c>
      <c r="O1855" s="52">
        <f t="shared" si="1184"/>
        <v>6383615.7469979422</v>
      </c>
      <c r="P1855" s="52">
        <f t="shared" si="1185"/>
        <v>1.3917786956660843E-7</v>
      </c>
      <c r="Q1855" s="52">
        <f t="shared" si="1173"/>
        <v>0.96854142702301282</v>
      </c>
      <c r="R1855" s="52">
        <f t="shared" si="1174"/>
        <v>0.60478263031975021</v>
      </c>
      <c r="S1855" s="52">
        <f t="shared" si="1175"/>
        <v>1.1439212902415121</v>
      </c>
      <c r="T1855" s="52">
        <f t="shared" si="1176"/>
        <v>1.0091366252610716</v>
      </c>
      <c r="U1855" s="52">
        <f t="shared" si="1177"/>
        <v>1.8077750793924474</v>
      </c>
      <c r="V1855" s="52">
        <f t="shared" si="1183"/>
        <v>5.0546225567071803E-3</v>
      </c>
      <c r="W1855" s="52">
        <f t="shared" si="1178"/>
        <v>4.2582015317955055E-5</v>
      </c>
      <c r="X1855" s="52">
        <f t="shared" si="1179"/>
        <v>1.6740578955036711E-7</v>
      </c>
      <c r="Y1855" s="52">
        <f t="shared" si="1186"/>
        <v>4183091.7518870211</v>
      </c>
      <c r="Z1855" s="38" t="str">
        <f t="shared" si="1180"/>
        <v>S</v>
      </c>
      <c r="AA1855" s="38" t="str">
        <f t="shared" si="1181"/>
        <v>S</v>
      </c>
      <c r="AB1855" s="38" t="str">
        <f t="shared" si="1182"/>
        <v>U</v>
      </c>
      <c r="AC1855" s="50">
        <f t="shared" si="1199"/>
        <v>551917.35511362564</v>
      </c>
      <c r="AD1855" s="50">
        <f t="shared" si="1187"/>
        <v>4183255.4871483375</v>
      </c>
      <c r="AE1855" s="51">
        <f t="shared" si="1188"/>
        <v>10</v>
      </c>
      <c r="AF1855" s="51" t="str">
        <f t="shared" si="1189"/>
        <v>S</v>
      </c>
      <c r="AG1855" s="40">
        <f t="shared" si="1190"/>
        <v>-122</v>
      </c>
      <c r="AH1855" s="41">
        <f t="shared" si="1191"/>
        <v>-24</v>
      </c>
      <c r="AI1855" s="42">
        <f t="shared" si="1192"/>
        <v>-37.104999999999997</v>
      </c>
      <c r="AJ1855" s="40">
        <f t="shared" si="1193"/>
        <v>37</v>
      </c>
      <c r="AK1855" s="41">
        <f t="shared" si="1194"/>
        <v>47</v>
      </c>
      <c r="AL1855" s="42">
        <f t="shared" si="1195"/>
        <v>42.698</v>
      </c>
      <c r="AM1855" s="43" t="str">
        <f t="shared" si="1196"/>
        <v>-37º -47' -42,698" S</v>
      </c>
      <c r="AN1855" s="43" t="str">
        <f t="shared" si="1197"/>
        <v>122º 24' 37,105" W</v>
      </c>
      <c r="AO1855" s="43" t="str">
        <f t="shared" si="1198"/>
        <v>10 S 551917 4183255</v>
      </c>
    </row>
    <row r="1856" spans="5:41" x14ac:dyDescent="0.25">
      <c r="E1856" s="53">
        <v>37.664144999999998</v>
      </c>
      <c r="F1856" s="53">
        <v>-122.44028400000001</v>
      </c>
      <c r="G1856" s="52">
        <f t="shared" si="1165"/>
        <v>-2.1369860928769326</v>
      </c>
      <c r="H1856" s="52">
        <f t="shared" si="1166"/>
        <v>0.65736334019855958</v>
      </c>
      <c r="I1856" s="52">
        <f t="shared" si="1167"/>
        <v>10</v>
      </c>
      <c r="J1856" s="52">
        <f t="shared" si="1168"/>
        <v>-123</v>
      </c>
      <c r="K1856" s="52">
        <f t="shared" si="1169"/>
        <v>9.7688870760928026E-3</v>
      </c>
      <c r="L1856" s="52">
        <f t="shared" si="1170"/>
        <v>7.7329872537046504E-3</v>
      </c>
      <c r="M1856" s="52">
        <f t="shared" si="1171"/>
        <v>7.7331414011071187E-3</v>
      </c>
      <c r="N1856" s="52">
        <f t="shared" si="1172"/>
        <v>2.3080362622218686E-5</v>
      </c>
      <c r="O1856" s="52">
        <f t="shared" si="1184"/>
        <v>6383568.3219233267</v>
      </c>
      <c r="P1856" s="52">
        <f t="shared" si="1185"/>
        <v>1.2627797234766459E-7</v>
      </c>
      <c r="Q1856" s="52">
        <f t="shared" si="1173"/>
        <v>0.96739292877458305</v>
      </c>
      <c r="R1856" s="52">
        <f t="shared" si="1174"/>
        <v>0.60620726048909501</v>
      </c>
      <c r="S1856" s="52">
        <f t="shared" si="1175"/>
        <v>1.1410598045858511</v>
      </c>
      <c r="T1856" s="52">
        <f t="shared" si="1176"/>
        <v>1.0073466685616621</v>
      </c>
      <c r="U1856" s="52">
        <f t="shared" si="1177"/>
        <v>1.8055357193425092</v>
      </c>
      <c r="V1856" s="52">
        <f t="shared" si="1183"/>
        <v>5.0546225567071803E-3</v>
      </c>
      <c r="W1856" s="52">
        <f t="shared" si="1178"/>
        <v>4.2582015317955055E-5</v>
      </c>
      <c r="X1856" s="52">
        <f t="shared" si="1179"/>
        <v>1.6740578955036711E-7</v>
      </c>
      <c r="Y1856" s="52">
        <f t="shared" si="1186"/>
        <v>4168552.262299093</v>
      </c>
      <c r="Z1856" s="38" t="str">
        <f t="shared" si="1180"/>
        <v>S</v>
      </c>
      <c r="AA1856" s="38" t="str">
        <f t="shared" si="1181"/>
        <v>S</v>
      </c>
      <c r="AB1856" s="38" t="str">
        <f t="shared" si="1182"/>
        <v>U</v>
      </c>
      <c r="AC1856" s="50">
        <f t="shared" si="1199"/>
        <v>549365.03855496668</v>
      </c>
      <c r="AD1856" s="50">
        <f t="shared" si="1187"/>
        <v>4168699.5973893916</v>
      </c>
      <c r="AE1856" s="51">
        <f t="shared" si="1188"/>
        <v>10</v>
      </c>
      <c r="AF1856" s="51" t="str">
        <f t="shared" si="1189"/>
        <v>S</v>
      </c>
      <c r="AG1856" s="40">
        <f t="shared" si="1190"/>
        <v>-122</v>
      </c>
      <c r="AH1856" s="41">
        <f t="shared" si="1191"/>
        <v>-26</v>
      </c>
      <c r="AI1856" s="42">
        <f t="shared" si="1192"/>
        <v>-25.021999999999998</v>
      </c>
      <c r="AJ1856" s="40">
        <f t="shared" si="1193"/>
        <v>37</v>
      </c>
      <c r="AK1856" s="41">
        <f t="shared" si="1194"/>
        <v>39</v>
      </c>
      <c r="AL1856" s="42">
        <f t="shared" si="1195"/>
        <v>50.921999999999997</v>
      </c>
      <c r="AM1856" s="43" t="str">
        <f t="shared" si="1196"/>
        <v>-37º -39' -50,922" S</v>
      </c>
      <c r="AN1856" s="43" t="str">
        <f t="shared" si="1197"/>
        <v>122º 26' 25,022" W</v>
      </c>
      <c r="AO1856" s="43" t="str">
        <f t="shared" si="1198"/>
        <v>10 S 549365 4168700</v>
      </c>
    </row>
    <row r="1857" spans="5:41" x14ac:dyDescent="0.25">
      <c r="E1857" s="53">
        <v>37.785915000000003</v>
      </c>
      <c r="F1857" s="53">
        <v>-122.411097</v>
      </c>
      <c r="G1857" s="52">
        <f t="shared" si="1165"/>
        <v>-2.1364766836281532</v>
      </c>
      <c r="H1857" s="52">
        <f t="shared" si="1166"/>
        <v>0.65948862762871319</v>
      </c>
      <c r="I1857" s="52">
        <f t="shared" si="1167"/>
        <v>10</v>
      </c>
      <c r="J1857" s="52">
        <f t="shared" si="1168"/>
        <v>-123</v>
      </c>
      <c r="K1857" s="52">
        <f t="shared" si="1169"/>
        <v>1.0278296324872205E-2</v>
      </c>
      <c r="L1857" s="52">
        <f t="shared" si="1170"/>
        <v>8.1228527298912809E-3</v>
      </c>
      <c r="M1857" s="52">
        <f t="shared" si="1171"/>
        <v>8.1230313875659838E-3</v>
      </c>
      <c r="N1857" s="52">
        <f t="shared" si="1172"/>
        <v>2.5578484930011136E-5</v>
      </c>
      <c r="O1857" s="52">
        <f t="shared" si="1184"/>
        <v>6383612.3871570108</v>
      </c>
      <c r="P1857" s="52">
        <f t="shared" si="1185"/>
        <v>1.388749509181693E-7</v>
      </c>
      <c r="Q1857" s="52">
        <f t="shared" si="1173"/>
        <v>0.96846077338285064</v>
      </c>
      <c r="R1857" s="52">
        <f t="shared" si="1174"/>
        <v>0.60488416909793563</v>
      </c>
      <c r="S1857" s="52">
        <f t="shared" si="1175"/>
        <v>1.1437190143201386</v>
      </c>
      <c r="T1857" s="52">
        <f t="shared" si="1176"/>
        <v>1.0090103030145878</v>
      </c>
      <c r="U1857" s="52">
        <f t="shared" si="1177"/>
        <v>1.8076173017397021</v>
      </c>
      <c r="V1857" s="52">
        <f t="shared" si="1183"/>
        <v>5.0546225567071803E-3</v>
      </c>
      <c r="W1857" s="52">
        <f t="shared" si="1178"/>
        <v>4.2582015317955055E-5</v>
      </c>
      <c r="X1857" s="52">
        <f t="shared" si="1179"/>
        <v>1.6740578955036711E-7</v>
      </c>
      <c r="Y1857" s="52">
        <f t="shared" si="1186"/>
        <v>4182062.2642822736</v>
      </c>
      <c r="Z1857" s="38" t="str">
        <f t="shared" si="1180"/>
        <v>S</v>
      </c>
      <c r="AA1857" s="38" t="str">
        <f t="shared" si="1181"/>
        <v>S</v>
      </c>
      <c r="AB1857" s="38" t="str">
        <f t="shared" si="1182"/>
        <v>U</v>
      </c>
      <c r="AC1857" s="50">
        <f t="shared" si="1199"/>
        <v>551854.2861873518</v>
      </c>
      <c r="AD1857" s="50">
        <f t="shared" si="1187"/>
        <v>4182225.5474381936</v>
      </c>
      <c r="AE1857" s="51">
        <f t="shared" si="1188"/>
        <v>10</v>
      </c>
      <c r="AF1857" s="51" t="str">
        <f t="shared" si="1189"/>
        <v>S</v>
      </c>
      <c r="AG1857" s="40">
        <f t="shared" si="1190"/>
        <v>-122</v>
      </c>
      <c r="AH1857" s="41">
        <f t="shared" si="1191"/>
        <v>-24</v>
      </c>
      <c r="AI1857" s="42">
        <f t="shared" si="1192"/>
        <v>-39.948999999999998</v>
      </c>
      <c r="AJ1857" s="40">
        <f t="shared" si="1193"/>
        <v>37</v>
      </c>
      <c r="AK1857" s="41">
        <f t="shared" si="1194"/>
        <v>47</v>
      </c>
      <c r="AL1857" s="42">
        <f t="shared" si="1195"/>
        <v>9.2940000000000005</v>
      </c>
      <c r="AM1857" s="43" t="str">
        <f t="shared" si="1196"/>
        <v>-37º -47' -9,294" S</v>
      </c>
      <c r="AN1857" s="43" t="str">
        <f t="shared" si="1197"/>
        <v>122º 24' 39,949" W</v>
      </c>
      <c r="AO1857" s="43" t="str">
        <f t="shared" si="1198"/>
        <v>10 S 551854 4182226</v>
      </c>
    </row>
    <row r="1858" spans="5:41" x14ac:dyDescent="0.25">
      <c r="E1858" s="53">
        <v>37.788677999999997</v>
      </c>
      <c r="F1858" s="53">
        <v>-122.41059300000001</v>
      </c>
      <c r="G1858" s="52">
        <f t="shared" si="1165"/>
        <v>-2.136467887168723</v>
      </c>
      <c r="H1858" s="52">
        <f t="shared" si="1166"/>
        <v>0.65953685107594573</v>
      </c>
      <c r="I1858" s="52">
        <f t="shared" si="1167"/>
        <v>10</v>
      </c>
      <c r="J1858" s="52">
        <f t="shared" si="1168"/>
        <v>-123</v>
      </c>
      <c r="K1858" s="52">
        <f t="shared" si="1169"/>
        <v>1.0287092784302398E-2</v>
      </c>
      <c r="L1858" s="52">
        <f t="shared" si="1170"/>
        <v>8.1295002959507531E-3</v>
      </c>
      <c r="M1858" s="52">
        <f t="shared" si="1171"/>
        <v>8.1296793926246801E-3</v>
      </c>
      <c r="N1858" s="52">
        <f t="shared" si="1172"/>
        <v>2.5622921927870301E-5</v>
      </c>
      <c r="O1858" s="52">
        <f t="shared" si="1184"/>
        <v>6383613.3875842001</v>
      </c>
      <c r="P1858" s="52">
        <f t="shared" si="1185"/>
        <v>1.3909195707221E-7</v>
      </c>
      <c r="Q1858" s="52">
        <f t="shared" si="1173"/>
        <v>0.96848480017215421</v>
      </c>
      <c r="R1858" s="52">
        <f t="shared" si="1174"/>
        <v>0.60485394458396879</v>
      </c>
      <c r="S1858" s="52">
        <f t="shared" si="1175"/>
        <v>1.1437792511620228</v>
      </c>
      <c r="T1858" s="52">
        <f t="shared" si="1176"/>
        <v>1.0090479245175092</v>
      </c>
      <c r="U1858" s="52">
        <f t="shared" si="1177"/>
        <v>1.8076642954876629</v>
      </c>
      <c r="V1858" s="52">
        <f t="shared" si="1183"/>
        <v>5.0546225567071803E-3</v>
      </c>
      <c r="W1858" s="52">
        <f t="shared" si="1178"/>
        <v>4.2582015317955055E-5</v>
      </c>
      <c r="X1858" s="52">
        <f t="shared" si="1179"/>
        <v>1.6740578955036711E-7</v>
      </c>
      <c r="Y1858" s="52">
        <f t="shared" si="1186"/>
        <v>4182368.8137676651</v>
      </c>
      <c r="Z1858" s="38" t="str">
        <f t="shared" si="1180"/>
        <v>S</v>
      </c>
      <c r="AA1858" s="38" t="str">
        <f t="shared" si="1181"/>
        <v>S</v>
      </c>
      <c r="AB1858" s="38" t="str">
        <f t="shared" si="1182"/>
        <v>U</v>
      </c>
      <c r="AC1858" s="50">
        <f t="shared" si="1199"/>
        <v>551896.73261366552</v>
      </c>
      <c r="AD1858" s="50">
        <f t="shared" si="1187"/>
        <v>4182532.3806178635</v>
      </c>
      <c r="AE1858" s="51">
        <f t="shared" si="1188"/>
        <v>10</v>
      </c>
      <c r="AF1858" s="51" t="str">
        <f t="shared" si="1189"/>
        <v>S</v>
      </c>
      <c r="AG1858" s="40">
        <f t="shared" si="1190"/>
        <v>-122</v>
      </c>
      <c r="AH1858" s="41">
        <f t="shared" si="1191"/>
        <v>-24</v>
      </c>
      <c r="AI1858" s="42">
        <f t="shared" si="1192"/>
        <v>-38.134999999999998</v>
      </c>
      <c r="AJ1858" s="40">
        <f t="shared" si="1193"/>
        <v>37</v>
      </c>
      <c r="AK1858" s="41">
        <f t="shared" si="1194"/>
        <v>47</v>
      </c>
      <c r="AL1858" s="42">
        <f t="shared" si="1195"/>
        <v>19.241</v>
      </c>
      <c r="AM1858" s="43" t="str">
        <f t="shared" si="1196"/>
        <v>-37º -47' -19,241" S</v>
      </c>
      <c r="AN1858" s="43" t="str">
        <f t="shared" si="1197"/>
        <v>122º 24' 38,135" W</v>
      </c>
      <c r="AO1858" s="43" t="str">
        <f t="shared" si="1198"/>
        <v>10 S 551897 4182532</v>
      </c>
    </row>
    <row r="1859" spans="5:41" x14ac:dyDescent="0.25">
      <c r="E1859" s="53">
        <v>37.788598999999998</v>
      </c>
      <c r="F1859" s="53">
        <v>-122.410566</v>
      </c>
      <c r="G1859" s="52">
        <f t="shared" si="1165"/>
        <v>-2.1364674159298249</v>
      </c>
      <c r="H1859" s="52">
        <f t="shared" si="1166"/>
        <v>0.65953547226583664</v>
      </c>
      <c r="I1859" s="52">
        <f t="shared" si="1167"/>
        <v>10</v>
      </c>
      <c r="J1859" s="52">
        <f t="shared" si="1168"/>
        <v>-123</v>
      </c>
      <c r="K1859" s="52">
        <f t="shared" si="1169"/>
        <v>1.0287564023200524E-2</v>
      </c>
      <c r="L1859" s="52">
        <f t="shared" si="1170"/>
        <v>8.1298813765526522E-3</v>
      </c>
      <c r="M1859" s="52">
        <f t="shared" si="1171"/>
        <v>8.1300604984146495E-3</v>
      </c>
      <c r="N1859" s="52">
        <f t="shared" si="1172"/>
        <v>2.5625251375060998E-5</v>
      </c>
      <c r="O1859" s="52">
        <f t="shared" si="1184"/>
        <v>6383613.3589795241</v>
      </c>
      <c r="P1859" s="52">
        <f t="shared" si="1185"/>
        <v>1.3910529560328581E-7</v>
      </c>
      <c r="Q1859" s="52">
        <f t="shared" si="1173"/>
        <v>0.96848411332065842</v>
      </c>
      <c r="R1859" s="52">
        <f t="shared" si="1174"/>
        <v>0.60485480889148102</v>
      </c>
      <c r="S1859" s="52">
        <f t="shared" si="1175"/>
        <v>1.1437775289261658</v>
      </c>
      <c r="T1859" s="52">
        <f t="shared" si="1176"/>
        <v>1.0090468489174946</v>
      </c>
      <c r="U1859" s="52">
        <f t="shared" si="1177"/>
        <v>1.8076629519836509</v>
      </c>
      <c r="V1859" s="52">
        <f t="shared" si="1183"/>
        <v>5.0546225567071803E-3</v>
      </c>
      <c r="W1859" s="52">
        <f t="shared" si="1178"/>
        <v>4.2582015317955055E-5</v>
      </c>
      <c r="X1859" s="52">
        <f t="shared" si="1179"/>
        <v>1.6740578955036711E-7</v>
      </c>
      <c r="Y1859" s="52">
        <f t="shared" si="1186"/>
        <v>4182360.0488690487</v>
      </c>
      <c r="Z1859" s="38" t="str">
        <f t="shared" si="1180"/>
        <v>S</v>
      </c>
      <c r="AA1859" s="38" t="str">
        <f t="shared" si="1181"/>
        <v>S</v>
      </c>
      <c r="AB1859" s="38" t="str">
        <f t="shared" si="1182"/>
        <v>U</v>
      </c>
      <c r="AC1859" s="50">
        <f t="shared" si="1199"/>
        <v>551899.16521347431</v>
      </c>
      <c r="AD1859" s="50">
        <f t="shared" si="1187"/>
        <v>4182523.630588809</v>
      </c>
      <c r="AE1859" s="51">
        <f t="shared" si="1188"/>
        <v>10</v>
      </c>
      <c r="AF1859" s="51" t="str">
        <f t="shared" si="1189"/>
        <v>S</v>
      </c>
      <c r="AG1859" s="40">
        <f t="shared" si="1190"/>
        <v>-122</v>
      </c>
      <c r="AH1859" s="41">
        <f t="shared" si="1191"/>
        <v>-24</v>
      </c>
      <c r="AI1859" s="42">
        <f t="shared" si="1192"/>
        <v>-38.037999999999997</v>
      </c>
      <c r="AJ1859" s="40">
        <f t="shared" si="1193"/>
        <v>37</v>
      </c>
      <c r="AK1859" s="41">
        <f t="shared" si="1194"/>
        <v>47</v>
      </c>
      <c r="AL1859" s="42">
        <f t="shared" si="1195"/>
        <v>18.956</v>
      </c>
      <c r="AM1859" s="43" t="str">
        <f t="shared" si="1196"/>
        <v>-37º -47' -18,956" S</v>
      </c>
      <c r="AN1859" s="43" t="str">
        <f t="shared" si="1197"/>
        <v>122º 24' 38,038" W</v>
      </c>
      <c r="AO1859" s="43" t="str">
        <f t="shared" si="1198"/>
        <v>10 S 551899 4182524</v>
      </c>
    </row>
    <row r="1860" spans="5:41" x14ac:dyDescent="0.25">
      <c r="E1860" s="53">
        <v>37.777104000000001</v>
      </c>
      <c r="F1860" s="53">
        <v>-122.398188</v>
      </c>
      <c r="G1860" s="52">
        <f t="shared" si="1165"/>
        <v>-2.1362513790750133</v>
      </c>
      <c r="H1860" s="52">
        <f t="shared" si="1166"/>
        <v>0.65933484666831998</v>
      </c>
      <c r="I1860" s="52">
        <f t="shared" si="1167"/>
        <v>10</v>
      </c>
      <c r="J1860" s="52">
        <f t="shared" si="1168"/>
        <v>-123</v>
      </c>
      <c r="K1860" s="52">
        <f t="shared" si="1169"/>
        <v>1.0503600878012165E-2</v>
      </c>
      <c r="L1860" s="52">
        <f t="shared" si="1170"/>
        <v>8.3018921506216193E-3</v>
      </c>
      <c r="M1860" s="52">
        <f t="shared" si="1171"/>
        <v>8.3020828845557365E-3</v>
      </c>
      <c r="N1860" s="52">
        <f t="shared" si="1172"/>
        <v>2.6710071548641245E-5</v>
      </c>
      <c r="O1860" s="52">
        <f t="shared" si="1184"/>
        <v>6383609.1970386468</v>
      </c>
      <c r="P1860" s="52">
        <f t="shared" si="1185"/>
        <v>1.4509930287259458E-7</v>
      </c>
      <c r="Q1860" s="52">
        <f t="shared" si="1173"/>
        <v>0.96838409358353639</v>
      </c>
      <c r="R1860" s="52">
        <f t="shared" si="1174"/>
        <v>0.60498049273247301</v>
      </c>
      <c r="S1860" s="52">
        <f t="shared" si="1175"/>
        <v>1.1435268934600882</v>
      </c>
      <c r="T1860" s="52">
        <f t="shared" si="1176"/>
        <v>1.0088902932781845</v>
      </c>
      <c r="U1860" s="52">
        <f t="shared" si="1177"/>
        <v>1.8074673717748244</v>
      </c>
      <c r="V1860" s="52">
        <f t="shared" si="1183"/>
        <v>5.0546225567071803E-3</v>
      </c>
      <c r="W1860" s="52">
        <f t="shared" si="1178"/>
        <v>4.2582015317955055E-5</v>
      </c>
      <c r="X1860" s="52">
        <f t="shared" si="1179"/>
        <v>1.6740578955036711E-7</v>
      </c>
      <c r="Y1860" s="52">
        <f t="shared" si="1186"/>
        <v>4181084.7019022028</v>
      </c>
      <c r="Z1860" s="38" t="str">
        <f t="shared" si="1180"/>
        <v>S</v>
      </c>
      <c r="AA1860" s="38" t="str">
        <f t="shared" si="1181"/>
        <v>S</v>
      </c>
      <c r="AB1860" s="38" t="str">
        <f t="shared" si="1182"/>
        <v>U</v>
      </c>
      <c r="AC1860" s="50">
        <f t="shared" si="1199"/>
        <v>552997.2552197153</v>
      </c>
      <c r="AD1860" s="50">
        <f t="shared" si="1187"/>
        <v>4181255.2085853345</v>
      </c>
      <c r="AE1860" s="51">
        <f t="shared" si="1188"/>
        <v>10</v>
      </c>
      <c r="AF1860" s="51" t="str">
        <f t="shared" si="1189"/>
        <v>S</v>
      </c>
      <c r="AG1860" s="40">
        <f t="shared" si="1190"/>
        <v>-122</v>
      </c>
      <c r="AH1860" s="41">
        <f t="shared" si="1191"/>
        <v>-23</v>
      </c>
      <c r="AI1860" s="42">
        <f t="shared" si="1192"/>
        <v>-53.476999999999997</v>
      </c>
      <c r="AJ1860" s="40">
        <f t="shared" si="1193"/>
        <v>37</v>
      </c>
      <c r="AK1860" s="41">
        <f t="shared" si="1194"/>
        <v>46</v>
      </c>
      <c r="AL1860" s="42">
        <f t="shared" si="1195"/>
        <v>37.573999999999998</v>
      </c>
      <c r="AM1860" s="43" t="str">
        <f t="shared" si="1196"/>
        <v>-37º -46' -37,574" S</v>
      </c>
      <c r="AN1860" s="43" t="str">
        <f t="shared" si="1197"/>
        <v>122º 23' 53,477" W</v>
      </c>
      <c r="AO1860" s="43" t="str">
        <f t="shared" si="1198"/>
        <v>10 S 552997 4181255</v>
      </c>
    </row>
    <row r="1861" spans="5:41" x14ac:dyDescent="0.25">
      <c r="E1861" s="53">
        <v>37.779375999999999</v>
      </c>
      <c r="F1861" s="53">
        <v>-122.39927</v>
      </c>
      <c r="G1861" s="52">
        <f t="shared" ref="G1861:G1924" si="1200">F1861*PI()/180</f>
        <v>-2.1362702635375195</v>
      </c>
      <c r="H1861" s="52">
        <f t="shared" ref="H1861:H1924" si="1201">E1861*PI()/180</f>
        <v>0.65937450054892521</v>
      </c>
      <c r="I1861" s="52">
        <f t="shared" ref="I1861:I1924" si="1202">TRUNC((F1861/6)+31)</f>
        <v>10</v>
      </c>
      <c r="J1861" s="52">
        <f t="shared" ref="J1861:J1924" si="1203">6*I1861-183</f>
        <v>-123</v>
      </c>
      <c r="K1861" s="52">
        <f t="shared" ref="K1861:K1924" si="1204">+G1861-((J1861*PI())/180)</f>
        <v>1.0484716415505968E-2</v>
      </c>
      <c r="L1861" s="52">
        <f t="shared" ref="L1861:L1924" si="1205">COS(H1861)*SIN(K1861)</f>
        <v>8.2867120031363175E-3</v>
      </c>
      <c r="M1861" s="52">
        <f t="shared" ref="M1861:M1924" si="1206">(1/2)*LN((1+L1861)/(1-L1861))</f>
        <v>8.2869016926732497E-3</v>
      </c>
      <c r="N1861" s="52">
        <f t="shared" ref="N1861:N1924" si="1207">ATAN((TAN(H1861))/COS(K1861))-H1861</f>
        <v>2.6614654796475179E-5</v>
      </c>
      <c r="O1861" s="52">
        <f t="shared" si="1184"/>
        <v>6383610.0196163245</v>
      </c>
      <c r="P1861" s="52">
        <f t="shared" si="1185"/>
        <v>1.4456024450069582E-7</v>
      </c>
      <c r="Q1861" s="52">
        <f t="shared" ref="Q1861:Q1924" si="1208">SIN(2*H1861)</f>
        <v>0.9684038749630669</v>
      </c>
      <c r="R1861" s="52">
        <f t="shared" ref="R1861:R1924" si="1209">+Q1861*(COS(H1861))^2</f>
        <v>0.60495566352253527</v>
      </c>
      <c r="S1861" s="52">
        <f t="shared" ref="S1861:S1924" si="1210">H1861+(Q1861/2)</f>
        <v>1.1435764380304587</v>
      </c>
      <c r="T1861" s="52">
        <f t="shared" ref="T1861:T1924" si="1211">((3*S1861)+R1861)/4</f>
        <v>1.0089212444034779</v>
      </c>
      <c r="U1861" s="52">
        <f t="shared" ref="U1861:U1924" si="1212">(5*T1861+R1861*(COS(H1861))^2)/3</f>
        <v>1.8075060429006438</v>
      </c>
      <c r="V1861" s="52">
        <f t="shared" si="1183"/>
        <v>5.0546225567071803E-3</v>
      </c>
      <c r="W1861" s="52">
        <f t="shared" ref="W1861:W1924" si="1213">(5/3)*V1861^2</f>
        <v>4.2582015317955055E-5</v>
      </c>
      <c r="X1861" s="52">
        <f t="shared" ref="X1861:X1924" si="1214">(35/27)*V1861^3</f>
        <v>1.6740578955036711E-7</v>
      </c>
      <c r="Y1861" s="52">
        <f t="shared" si="1186"/>
        <v>4181336.7755024689</v>
      </c>
      <c r="Z1861" s="38" t="str">
        <f t="shared" ref="Z1861:Z1924" si="1215">IF(E1861&lt;-72,"C",IF(E1861&lt;-64,"D",IF(E1861&lt;-56,"E",IF(E1861&lt;-48,"F",IF(E1861&lt;-40,"G",IF(E1861&lt;-32,"H",IF(E1861&lt;-24,"J",IF(E1861&lt;-16,"K",AA1861))))))))</f>
        <v>S</v>
      </c>
      <c r="AA1861" s="38" t="str">
        <f t="shared" ref="AA1861:AA1924" si="1216">IF(E1861&lt;-8,"L",IF(E1861&lt;0,"M",IF(E1861&lt;8,"N",IF(E1861&lt;16,"P",IF(E1861&lt;24,"Q",IF(E1861&lt;32,"R",IF(E1861&lt;40,"S",IF(E1861&lt;48,"T","no"))))))))</f>
        <v>S</v>
      </c>
      <c r="AB1861" s="38" t="str">
        <f t="shared" ref="AB1861:AB1924" si="1217">IF(E1861&lt;56,"U",IF(E1861&lt;64,"V",IF(E1861&lt;72,"W",IF(E1861&lt;84,"X","no"))))</f>
        <v>U</v>
      </c>
      <c r="AC1861" s="50">
        <f t="shared" si="1199"/>
        <v>552900.35122602026</v>
      </c>
      <c r="AD1861" s="50">
        <f t="shared" si="1187"/>
        <v>4181506.6731040566</v>
      </c>
      <c r="AE1861" s="51">
        <f t="shared" si="1188"/>
        <v>10</v>
      </c>
      <c r="AF1861" s="51" t="str">
        <f t="shared" si="1189"/>
        <v>S</v>
      </c>
      <c r="AG1861" s="40">
        <f t="shared" si="1190"/>
        <v>-122</v>
      </c>
      <c r="AH1861" s="41">
        <f t="shared" si="1191"/>
        <v>-23</v>
      </c>
      <c r="AI1861" s="42">
        <f t="shared" si="1192"/>
        <v>-57.372</v>
      </c>
      <c r="AJ1861" s="40">
        <f t="shared" si="1193"/>
        <v>37</v>
      </c>
      <c r="AK1861" s="41">
        <f t="shared" si="1194"/>
        <v>46</v>
      </c>
      <c r="AL1861" s="42">
        <f t="shared" si="1195"/>
        <v>45.753999999999998</v>
      </c>
      <c r="AM1861" s="43" t="str">
        <f t="shared" si="1196"/>
        <v>-37º -46' -45,754" S</v>
      </c>
      <c r="AN1861" s="43" t="str">
        <f t="shared" si="1197"/>
        <v>122º 23' 57,372" W</v>
      </c>
      <c r="AO1861" s="43" t="str">
        <f t="shared" si="1198"/>
        <v>10 S 552900 4181507</v>
      </c>
    </row>
    <row r="1862" spans="5:41" x14ac:dyDescent="0.25">
      <c r="E1862" s="53">
        <v>37.783797</v>
      </c>
      <c r="F1862" s="53">
        <v>-122.401995</v>
      </c>
      <c r="G1862" s="52">
        <f t="shared" si="1200"/>
        <v>-2.1363178237596365</v>
      </c>
      <c r="H1862" s="52">
        <f t="shared" si="1201"/>
        <v>0.65945166155515589</v>
      </c>
      <c r="I1862" s="52">
        <f t="shared" si="1202"/>
        <v>10</v>
      </c>
      <c r="J1862" s="52">
        <f t="shared" si="1203"/>
        <v>-123</v>
      </c>
      <c r="K1862" s="52">
        <f t="shared" si="1204"/>
        <v>1.0437156193388919E-2</v>
      </c>
      <c r="L1862" s="52">
        <f t="shared" si="1205"/>
        <v>8.2486302357266793E-3</v>
      </c>
      <c r="M1862" s="52">
        <f t="shared" si="1206"/>
        <v>8.2488173220252176E-3</v>
      </c>
      <c r="N1862" s="52">
        <f t="shared" si="1207"/>
        <v>2.6374788130278937E-5</v>
      </c>
      <c r="O1862" s="52">
        <f t="shared" si="1184"/>
        <v>6383611.6202885825</v>
      </c>
      <c r="P1862" s="52">
        <f t="shared" si="1185"/>
        <v>1.4321744432624665E-7</v>
      </c>
      <c r="Q1862" s="52">
        <f t="shared" si="1208"/>
        <v>0.96844234935354223</v>
      </c>
      <c r="R1862" s="52">
        <f t="shared" si="1209"/>
        <v>0.60490733185425194</v>
      </c>
      <c r="S1862" s="52">
        <f t="shared" si="1210"/>
        <v>1.1436728362319271</v>
      </c>
      <c r="T1862" s="52">
        <f t="shared" si="1211"/>
        <v>1.0089814601375084</v>
      </c>
      <c r="U1862" s="52">
        <f t="shared" si="1212"/>
        <v>1.8075812711637012</v>
      </c>
      <c r="V1862" s="52">
        <f t="shared" ref="V1862:V1925" si="1218">(3/4)*$C$18</f>
        <v>5.0546225567071803E-3</v>
      </c>
      <c r="W1862" s="52">
        <f t="shared" si="1213"/>
        <v>4.2582015317955055E-5</v>
      </c>
      <c r="X1862" s="52">
        <f t="shared" si="1214"/>
        <v>1.6740578955036711E-7</v>
      </c>
      <c r="Y1862" s="52">
        <f t="shared" si="1186"/>
        <v>4181827.2763921409</v>
      </c>
      <c r="Z1862" s="38" t="str">
        <f t="shared" si="1215"/>
        <v>S</v>
      </c>
      <c r="AA1862" s="38" t="str">
        <f t="shared" si="1216"/>
        <v>S</v>
      </c>
      <c r="AB1862" s="38" t="str">
        <f t="shared" si="1217"/>
        <v>U</v>
      </c>
      <c r="AC1862" s="50">
        <f t="shared" si="1199"/>
        <v>552657.24862433004</v>
      </c>
      <c r="AD1862" s="50">
        <f t="shared" si="1187"/>
        <v>4181995.6428202451</v>
      </c>
      <c r="AE1862" s="51">
        <f t="shared" si="1188"/>
        <v>10</v>
      </c>
      <c r="AF1862" s="51" t="str">
        <f t="shared" si="1189"/>
        <v>S</v>
      </c>
      <c r="AG1862" s="40">
        <f t="shared" si="1190"/>
        <v>-122</v>
      </c>
      <c r="AH1862" s="41">
        <f t="shared" si="1191"/>
        <v>-24</v>
      </c>
      <c r="AI1862" s="42">
        <f t="shared" si="1192"/>
        <v>-7.1820000000000004</v>
      </c>
      <c r="AJ1862" s="40">
        <f t="shared" si="1193"/>
        <v>37</v>
      </c>
      <c r="AK1862" s="41">
        <f t="shared" si="1194"/>
        <v>47</v>
      </c>
      <c r="AL1862" s="42">
        <f t="shared" si="1195"/>
        <v>1.669</v>
      </c>
      <c r="AM1862" s="43" t="str">
        <f t="shared" si="1196"/>
        <v>-37º -47' -1,669" S</v>
      </c>
      <c r="AN1862" s="43" t="str">
        <f t="shared" si="1197"/>
        <v>122º 24' 7,182" W</v>
      </c>
      <c r="AO1862" s="43" t="str">
        <f t="shared" si="1198"/>
        <v>10 S 552657 4181996</v>
      </c>
    </row>
    <row r="1863" spans="5:41" x14ac:dyDescent="0.25">
      <c r="E1863" s="53">
        <v>37.783951000000002</v>
      </c>
      <c r="F1863" s="53">
        <v>-122.401642</v>
      </c>
      <c r="G1863" s="52">
        <f t="shared" si="1200"/>
        <v>-2.136311662747377</v>
      </c>
      <c r="H1863" s="52">
        <f t="shared" si="1201"/>
        <v>0.65945434936220404</v>
      </c>
      <c r="I1863" s="52">
        <f t="shared" si="1202"/>
        <v>10</v>
      </c>
      <c r="J1863" s="52">
        <f t="shared" si="1203"/>
        <v>-123</v>
      </c>
      <c r="K1863" s="52">
        <f t="shared" si="1204"/>
        <v>1.0443317205648395E-2</v>
      </c>
      <c r="L1863" s="52">
        <f t="shared" si="1205"/>
        <v>8.2534819952428257E-3</v>
      </c>
      <c r="M1863" s="52">
        <f t="shared" si="1206"/>
        <v>8.2536694118713252E-3</v>
      </c>
      <c r="N1863" s="52">
        <f t="shared" si="1207"/>
        <v>2.6405972493370733E-5</v>
      </c>
      <c r="O1863" s="52">
        <f t="shared" si="1184"/>
        <v>6383611.6760471649</v>
      </c>
      <c r="P1863" s="52">
        <f t="shared" si="1185"/>
        <v>1.4338538205025454E-7</v>
      </c>
      <c r="Q1863" s="52">
        <f t="shared" si="1208"/>
        <v>0.96844368914507994</v>
      </c>
      <c r="R1863" s="52">
        <f t="shared" si="1209"/>
        <v>0.60490564786600587</v>
      </c>
      <c r="S1863" s="52">
        <f t="shared" si="1210"/>
        <v>1.143676193934744</v>
      </c>
      <c r="T1863" s="52">
        <f t="shared" si="1211"/>
        <v>1.0089835574175594</v>
      </c>
      <c r="U1863" s="52">
        <f t="shared" si="1212"/>
        <v>1.8075838911594853</v>
      </c>
      <c r="V1863" s="52">
        <f t="shared" si="1218"/>
        <v>5.0546225567071803E-3</v>
      </c>
      <c r="W1863" s="52">
        <f t="shared" si="1213"/>
        <v>4.2582015317955055E-5</v>
      </c>
      <c r="X1863" s="52">
        <f t="shared" si="1214"/>
        <v>1.6740578955036711E-7</v>
      </c>
      <c r="Y1863" s="52">
        <f t="shared" si="1186"/>
        <v>4181844.3623831864</v>
      </c>
      <c r="Z1863" s="38" t="str">
        <f t="shared" si="1215"/>
        <v>S</v>
      </c>
      <c r="AA1863" s="38" t="str">
        <f t="shared" si="1216"/>
        <v>S</v>
      </c>
      <c r="AB1863" s="38" t="str">
        <f t="shared" si="1217"/>
        <v>U</v>
      </c>
      <c r="AC1863" s="50">
        <f t="shared" si="1199"/>
        <v>552688.22294609528</v>
      </c>
      <c r="AD1863" s="50">
        <f t="shared" si="1187"/>
        <v>4182012.9278816823</v>
      </c>
      <c r="AE1863" s="51">
        <f t="shared" si="1188"/>
        <v>10</v>
      </c>
      <c r="AF1863" s="51" t="str">
        <f t="shared" si="1189"/>
        <v>S</v>
      </c>
      <c r="AG1863" s="40">
        <f t="shared" si="1190"/>
        <v>-122</v>
      </c>
      <c r="AH1863" s="41">
        <f t="shared" si="1191"/>
        <v>-24</v>
      </c>
      <c r="AI1863" s="42">
        <f t="shared" si="1192"/>
        <v>-5.9109999999999996</v>
      </c>
      <c r="AJ1863" s="40">
        <f t="shared" si="1193"/>
        <v>37</v>
      </c>
      <c r="AK1863" s="41">
        <f t="shared" si="1194"/>
        <v>47</v>
      </c>
      <c r="AL1863" s="42">
        <f t="shared" si="1195"/>
        <v>2.2240000000000002</v>
      </c>
      <c r="AM1863" s="43" t="str">
        <f t="shared" si="1196"/>
        <v>-37º -47' -2,224" S</v>
      </c>
      <c r="AN1863" s="43" t="str">
        <f t="shared" si="1197"/>
        <v>122º 24' 5,911" W</v>
      </c>
      <c r="AO1863" s="43" t="str">
        <f t="shared" si="1198"/>
        <v>10 S 552688 4182013</v>
      </c>
    </row>
    <row r="1864" spans="5:41" x14ac:dyDescent="0.25">
      <c r="E1864" s="53">
        <v>37.784722000000002</v>
      </c>
      <c r="F1864" s="53">
        <v>-122.404099</v>
      </c>
      <c r="G1864" s="52">
        <f t="shared" si="1200"/>
        <v>-2.1363545454870985</v>
      </c>
      <c r="H1864" s="52">
        <f t="shared" si="1201"/>
        <v>0.65946780585073683</v>
      </c>
      <c r="I1864" s="52">
        <f t="shared" si="1202"/>
        <v>10</v>
      </c>
      <c r="J1864" s="52">
        <f t="shared" si="1203"/>
        <v>-123</v>
      </c>
      <c r="K1864" s="52">
        <f t="shared" si="1204"/>
        <v>1.0400434465926978E-2</v>
      </c>
      <c r="L1864" s="52">
        <f t="shared" si="1205"/>
        <v>8.2195067166731615E-3</v>
      </c>
      <c r="M1864" s="52">
        <f t="shared" si="1206"/>
        <v>8.219691828264597E-3</v>
      </c>
      <c r="N1864" s="52">
        <f t="shared" si="1207"/>
        <v>2.6189735350290455E-5</v>
      </c>
      <c r="O1864" s="52">
        <f t="shared" si="1184"/>
        <v>6383611.9552033255</v>
      </c>
      <c r="P1864" s="52">
        <f t="shared" si="1185"/>
        <v>1.4220430612428151E-7</v>
      </c>
      <c r="Q1864" s="52">
        <f t="shared" si="1208"/>
        <v>0.96845039638193231</v>
      </c>
      <c r="R1864" s="52">
        <f t="shared" si="1209"/>
        <v>0.60489721656965811</v>
      </c>
      <c r="S1864" s="52">
        <f t="shared" si="1210"/>
        <v>1.143693004041703</v>
      </c>
      <c r="T1864" s="52">
        <f t="shared" si="1211"/>
        <v>1.0089940571736919</v>
      </c>
      <c r="U1864" s="52">
        <f t="shared" si="1212"/>
        <v>1.8075970076588763</v>
      </c>
      <c r="V1864" s="52">
        <f t="shared" si="1218"/>
        <v>5.0546225567071803E-3</v>
      </c>
      <c r="W1864" s="52">
        <f t="shared" si="1213"/>
        <v>4.2582015317955055E-5</v>
      </c>
      <c r="X1864" s="52">
        <f t="shared" si="1214"/>
        <v>1.6740578955036711E-7</v>
      </c>
      <c r="Y1864" s="52">
        <f t="shared" si="1186"/>
        <v>4181929.903293136</v>
      </c>
      <c r="Z1864" s="38" t="str">
        <f t="shared" si="1215"/>
        <v>S</v>
      </c>
      <c r="AA1864" s="38" t="str">
        <f t="shared" si="1216"/>
        <v>S</v>
      </c>
      <c r="AB1864" s="38" t="str">
        <f t="shared" si="1217"/>
        <v>U</v>
      </c>
      <c r="AC1864" s="50">
        <f t="shared" si="1199"/>
        <v>552471.32551021304</v>
      </c>
      <c r="AD1864" s="50">
        <f t="shared" si="1187"/>
        <v>4182097.088424596</v>
      </c>
      <c r="AE1864" s="51">
        <f t="shared" si="1188"/>
        <v>10</v>
      </c>
      <c r="AF1864" s="51" t="str">
        <f t="shared" si="1189"/>
        <v>S</v>
      </c>
      <c r="AG1864" s="40">
        <f t="shared" si="1190"/>
        <v>-122</v>
      </c>
      <c r="AH1864" s="41">
        <f t="shared" si="1191"/>
        <v>-24</v>
      </c>
      <c r="AI1864" s="42">
        <f t="shared" si="1192"/>
        <v>-14.756</v>
      </c>
      <c r="AJ1864" s="40">
        <f t="shared" si="1193"/>
        <v>37</v>
      </c>
      <c r="AK1864" s="41">
        <f t="shared" si="1194"/>
        <v>47</v>
      </c>
      <c r="AL1864" s="42">
        <f t="shared" si="1195"/>
        <v>4.9989999999999997</v>
      </c>
      <c r="AM1864" s="43" t="str">
        <f t="shared" si="1196"/>
        <v>-37º -47' -4,999" S</v>
      </c>
      <c r="AN1864" s="43" t="str">
        <f t="shared" si="1197"/>
        <v>122º 24' 14,756" W</v>
      </c>
      <c r="AO1864" s="43" t="str">
        <f t="shared" si="1198"/>
        <v>10 S 552471 4182097</v>
      </c>
    </row>
    <row r="1865" spans="5:41" x14ac:dyDescent="0.25">
      <c r="E1865" s="53">
        <v>37.781640000000003</v>
      </c>
      <c r="F1865" s="53">
        <v>-122.40323600000001</v>
      </c>
      <c r="G1865" s="52">
        <f t="shared" si="1200"/>
        <v>-2.1363394832956542</v>
      </c>
      <c r="H1865" s="52">
        <f t="shared" si="1201"/>
        <v>0.6594140148031904</v>
      </c>
      <c r="I1865" s="52">
        <f t="shared" si="1202"/>
        <v>10</v>
      </c>
      <c r="J1865" s="52">
        <f t="shared" si="1203"/>
        <v>-123</v>
      </c>
      <c r="K1865" s="52">
        <f t="shared" si="1204"/>
        <v>1.0415496657371293E-2</v>
      </c>
      <c r="L1865" s="52">
        <f t="shared" si="1205"/>
        <v>8.231753250649362E-3</v>
      </c>
      <c r="M1865" s="52">
        <f t="shared" si="1206"/>
        <v>8.2319391909095926E-3</v>
      </c>
      <c r="N1865" s="52">
        <f t="shared" si="1207"/>
        <v>2.6264922331931118E-5</v>
      </c>
      <c r="O1865" s="52">
        <f t="shared" si="1184"/>
        <v>6383610.8393146284</v>
      </c>
      <c r="P1865" s="52">
        <f t="shared" si="1185"/>
        <v>1.4264028693275569E-7</v>
      </c>
      <c r="Q1865" s="52">
        <f t="shared" si="1208"/>
        <v>0.96842358063099554</v>
      </c>
      <c r="R1865" s="52">
        <f t="shared" si="1209"/>
        <v>0.60493091568796165</v>
      </c>
      <c r="S1865" s="52">
        <f t="shared" si="1210"/>
        <v>1.1436258051186883</v>
      </c>
      <c r="T1865" s="52">
        <f t="shared" si="1211"/>
        <v>1.0089520827610066</v>
      </c>
      <c r="U1865" s="52">
        <f t="shared" si="1212"/>
        <v>1.8075445707672637</v>
      </c>
      <c r="V1865" s="52">
        <f t="shared" si="1218"/>
        <v>5.0546225567071803E-3</v>
      </c>
      <c r="W1865" s="52">
        <f t="shared" si="1213"/>
        <v>4.2582015317955055E-5</v>
      </c>
      <c r="X1865" s="52">
        <f t="shared" si="1214"/>
        <v>1.6740578955036711E-7</v>
      </c>
      <c r="Y1865" s="52">
        <f t="shared" si="1186"/>
        <v>4181587.9616165683</v>
      </c>
      <c r="Z1865" s="38" t="str">
        <f t="shared" si="1215"/>
        <v>S</v>
      </c>
      <c r="AA1865" s="38" t="str">
        <f t="shared" si="1216"/>
        <v>S</v>
      </c>
      <c r="AB1865" s="38" t="str">
        <f t="shared" si="1217"/>
        <v>U</v>
      </c>
      <c r="AC1865" s="50">
        <f t="shared" si="1199"/>
        <v>552549.49874622782</v>
      </c>
      <c r="AD1865" s="50">
        <f t="shared" si="1187"/>
        <v>4181755.6266833758</v>
      </c>
      <c r="AE1865" s="51">
        <f t="shared" si="1188"/>
        <v>10</v>
      </c>
      <c r="AF1865" s="51" t="str">
        <f t="shared" si="1189"/>
        <v>S</v>
      </c>
      <c r="AG1865" s="40">
        <f t="shared" si="1190"/>
        <v>-122</v>
      </c>
      <c r="AH1865" s="41">
        <f t="shared" si="1191"/>
        <v>-24</v>
      </c>
      <c r="AI1865" s="42">
        <f t="shared" si="1192"/>
        <v>-11.65</v>
      </c>
      <c r="AJ1865" s="40">
        <f t="shared" si="1193"/>
        <v>37</v>
      </c>
      <c r="AK1865" s="41">
        <f t="shared" si="1194"/>
        <v>46</v>
      </c>
      <c r="AL1865" s="42">
        <f t="shared" si="1195"/>
        <v>53.904000000000003</v>
      </c>
      <c r="AM1865" s="43" t="str">
        <f t="shared" si="1196"/>
        <v>-37º -46' -53,904" S</v>
      </c>
      <c r="AN1865" s="43" t="str">
        <f t="shared" si="1197"/>
        <v>122º 24' 11,65" W</v>
      </c>
      <c r="AO1865" s="43" t="str">
        <f t="shared" si="1198"/>
        <v>10 S 552549 4181756</v>
      </c>
    </row>
    <row r="1866" spans="5:41" x14ac:dyDescent="0.25">
      <c r="E1866" s="53">
        <v>37.775798000000002</v>
      </c>
      <c r="F1866" s="53">
        <v>-122.407101</v>
      </c>
      <c r="G1866" s="52">
        <f t="shared" si="1200"/>
        <v>-2.1364069402712436</v>
      </c>
      <c r="H1866" s="52">
        <f t="shared" si="1201"/>
        <v>0.65931205266828896</v>
      </c>
      <c r="I1866" s="52">
        <f t="shared" si="1202"/>
        <v>10</v>
      </c>
      <c r="J1866" s="52">
        <f t="shared" si="1203"/>
        <v>-123</v>
      </c>
      <c r="K1866" s="52">
        <f t="shared" si="1204"/>
        <v>1.0348039681781884E-2</v>
      </c>
      <c r="L1866" s="52">
        <f t="shared" si="1205"/>
        <v>8.1790877725343783E-3</v>
      </c>
      <c r="M1866" s="52">
        <f t="shared" si="1206"/>
        <v>8.1792701666335912E-3</v>
      </c>
      <c r="N1866" s="52">
        <f t="shared" si="1207"/>
        <v>2.5924439633229213E-5</v>
      </c>
      <c r="O1866" s="52">
        <f t="shared" si="1184"/>
        <v>6383608.7242090516</v>
      </c>
      <c r="P1866" s="52">
        <f t="shared" si="1185"/>
        <v>1.4084312332728705E-7</v>
      </c>
      <c r="Q1866" s="52">
        <f t="shared" si="1208"/>
        <v>0.96837272001606811</v>
      </c>
      <c r="R1866" s="52">
        <f t="shared" si="1209"/>
        <v>0.60499476240298766</v>
      </c>
      <c r="S1866" s="52">
        <f t="shared" si="1210"/>
        <v>1.143498412676323</v>
      </c>
      <c r="T1866" s="52">
        <f t="shared" si="1211"/>
        <v>1.0088725001079892</v>
      </c>
      <c r="U1866" s="52">
        <f t="shared" si="1212"/>
        <v>1.8074451394578881</v>
      </c>
      <c r="V1866" s="52">
        <f t="shared" si="1218"/>
        <v>5.0546225567071803E-3</v>
      </c>
      <c r="W1866" s="52">
        <f t="shared" si="1213"/>
        <v>4.2582015317955055E-5</v>
      </c>
      <c r="X1866" s="52">
        <f t="shared" si="1214"/>
        <v>1.6740578955036711E-7</v>
      </c>
      <c r="Y1866" s="52">
        <f t="shared" si="1186"/>
        <v>4180939.8040053109</v>
      </c>
      <c r="Z1866" s="38" t="str">
        <f t="shared" si="1215"/>
        <v>S</v>
      </c>
      <c r="AA1866" s="38" t="str">
        <f t="shared" si="1216"/>
        <v>S</v>
      </c>
      <c r="AB1866" s="38" t="str">
        <f t="shared" si="1217"/>
        <v>U</v>
      </c>
      <c r="AC1866" s="50">
        <f t="shared" si="1199"/>
        <v>552213.2628446779</v>
      </c>
      <c r="AD1866" s="50">
        <f t="shared" si="1187"/>
        <v>4181105.2955076322</v>
      </c>
      <c r="AE1866" s="51">
        <f t="shared" si="1188"/>
        <v>10</v>
      </c>
      <c r="AF1866" s="51" t="str">
        <f t="shared" si="1189"/>
        <v>S</v>
      </c>
      <c r="AG1866" s="40">
        <f t="shared" si="1190"/>
        <v>-122</v>
      </c>
      <c r="AH1866" s="41">
        <f t="shared" si="1191"/>
        <v>-24</v>
      </c>
      <c r="AI1866" s="42">
        <f t="shared" si="1192"/>
        <v>-25.564</v>
      </c>
      <c r="AJ1866" s="40">
        <f t="shared" si="1193"/>
        <v>37</v>
      </c>
      <c r="AK1866" s="41">
        <f t="shared" si="1194"/>
        <v>46</v>
      </c>
      <c r="AL1866" s="42">
        <f t="shared" si="1195"/>
        <v>32.872999999999998</v>
      </c>
      <c r="AM1866" s="43" t="str">
        <f t="shared" si="1196"/>
        <v>-37º -46' -32,873" S</v>
      </c>
      <c r="AN1866" s="43" t="str">
        <f t="shared" si="1197"/>
        <v>122º 24' 25,564" W</v>
      </c>
      <c r="AO1866" s="43" t="str">
        <f t="shared" si="1198"/>
        <v>10 S 552213 4181105</v>
      </c>
    </row>
    <row r="1867" spans="5:41" x14ac:dyDescent="0.25">
      <c r="E1867" s="53">
        <v>37.788269999999997</v>
      </c>
      <c r="F1867" s="53">
        <v>-122.40493600000001</v>
      </c>
      <c r="G1867" s="52">
        <f t="shared" si="1200"/>
        <v>-2.1363691538929381</v>
      </c>
      <c r="H1867" s="52">
        <f t="shared" si="1201"/>
        <v>0.65952973013259752</v>
      </c>
      <c r="I1867" s="52">
        <f t="shared" si="1202"/>
        <v>10</v>
      </c>
      <c r="J1867" s="52">
        <f t="shared" si="1203"/>
        <v>-123</v>
      </c>
      <c r="K1867" s="52">
        <f t="shared" si="1204"/>
        <v>1.0385826060087311E-2</v>
      </c>
      <c r="L1867" s="52">
        <f t="shared" si="1205"/>
        <v>8.2075679930362772E-3</v>
      </c>
      <c r="M1867" s="52">
        <f t="shared" si="1206"/>
        <v>8.2077522991606654E-3</v>
      </c>
      <c r="N1867" s="52">
        <f t="shared" si="1207"/>
        <v>2.6117045244244963E-5</v>
      </c>
      <c r="O1867" s="52">
        <f t="shared" si="1184"/>
        <v>6383613.2398539465</v>
      </c>
      <c r="P1867" s="52">
        <f t="shared" si="1185"/>
        <v>1.4177787371582368E-7</v>
      </c>
      <c r="Q1867" s="52">
        <f t="shared" si="1208"/>
        <v>0.96848125280927833</v>
      </c>
      <c r="R1867" s="52">
        <f t="shared" si="1209"/>
        <v>0.60485840827029336</v>
      </c>
      <c r="S1867" s="52">
        <f t="shared" si="1210"/>
        <v>1.1437703565372366</v>
      </c>
      <c r="T1867" s="52">
        <f t="shared" si="1211"/>
        <v>1.0090423694705009</v>
      </c>
      <c r="U1867" s="52">
        <f t="shared" si="1212"/>
        <v>1.807657356791988</v>
      </c>
      <c r="V1867" s="52">
        <f t="shared" si="1218"/>
        <v>5.0546225567071803E-3</v>
      </c>
      <c r="W1867" s="52">
        <f t="shared" si="1213"/>
        <v>4.2582015317955055E-5</v>
      </c>
      <c r="X1867" s="52">
        <f t="shared" si="1214"/>
        <v>1.6740578955036711E-7</v>
      </c>
      <c r="Y1867" s="52">
        <f t="shared" si="1186"/>
        <v>4182323.5469507617</v>
      </c>
      <c r="Z1867" s="38" t="str">
        <f t="shared" si="1215"/>
        <v>S</v>
      </c>
      <c r="AA1867" s="38" t="str">
        <f t="shared" si="1216"/>
        <v>S</v>
      </c>
      <c r="AB1867" s="38" t="str">
        <f t="shared" si="1217"/>
        <v>U</v>
      </c>
      <c r="AC1867" s="50">
        <f t="shared" si="1199"/>
        <v>552395.11872251972</v>
      </c>
      <c r="AD1867" s="50">
        <f t="shared" si="1187"/>
        <v>4182490.2680902062</v>
      </c>
      <c r="AE1867" s="51">
        <f t="shared" si="1188"/>
        <v>10</v>
      </c>
      <c r="AF1867" s="51" t="str">
        <f t="shared" si="1189"/>
        <v>S</v>
      </c>
      <c r="AG1867" s="40">
        <f t="shared" si="1190"/>
        <v>-122</v>
      </c>
      <c r="AH1867" s="41">
        <f t="shared" si="1191"/>
        <v>-24</v>
      </c>
      <c r="AI1867" s="42">
        <f t="shared" si="1192"/>
        <v>-17.77</v>
      </c>
      <c r="AJ1867" s="40">
        <f t="shared" si="1193"/>
        <v>37</v>
      </c>
      <c r="AK1867" s="41">
        <f t="shared" si="1194"/>
        <v>47</v>
      </c>
      <c r="AL1867" s="42">
        <f t="shared" si="1195"/>
        <v>17.771999999999998</v>
      </c>
      <c r="AM1867" s="43" t="str">
        <f t="shared" si="1196"/>
        <v>-37º -47' -17,772" S</v>
      </c>
      <c r="AN1867" s="43" t="str">
        <f t="shared" si="1197"/>
        <v>122º 24' 17,77" W</v>
      </c>
      <c r="AO1867" s="43" t="str">
        <f t="shared" si="1198"/>
        <v>10 S 552395 4182490</v>
      </c>
    </row>
    <row r="1868" spans="5:41" x14ac:dyDescent="0.25">
      <c r="E1868" s="53">
        <v>37.784295</v>
      </c>
      <c r="F1868" s="53">
        <v>-122.401357</v>
      </c>
      <c r="G1868" s="52">
        <f t="shared" si="1200"/>
        <v>-2.1363066885590092</v>
      </c>
      <c r="H1868" s="52">
        <f t="shared" si="1201"/>
        <v>0.65946035329483088</v>
      </c>
      <c r="I1868" s="52">
        <f t="shared" si="1202"/>
        <v>10</v>
      </c>
      <c r="J1868" s="52">
        <f t="shared" si="1203"/>
        <v>-123</v>
      </c>
      <c r="K1868" s="52">
        <f t="shared" si="1204"/>
        <v>1.0448291394016263E-2</v>
      </c>
      <c r="L1868" s="52">
        <f t="shared" si="1205"/>
        <v>8.2573745807164242E-3</v>
      </c>
      <c r="M1868" s="52">
        <f t="shared" si="1206"/>
        <v>8.2575622626508364E-3</v>
      </c>
      <c r="N1868" s="52">
        <f t="shared" si="1207"/>
        <v>2.6431215295219523E-5</v>
      </c>
      <c r="O1868" s="52">
        <f t="shared" si="1184"/>
        <v>6383611.8005990852</v>
      </c>
      <c r="P1868" s="52">
        <f t="shared" si="1185"/>
        <v>1.4351933362481371E-7</v>
      </c>
      <c r="Q1868" s="52">
        <f t="shared" si="1208"/>
        <v>0.96844668182510119</v>
      </c>
      <c r="R1868" s="52">
        <f t="shared" si="1209"/>
        <v>0.60490188612900364</v>
      </c>
      <c r="S1868" s="52">
        <f t="shared" si="1210"/>
        <v>1.1436836942073816</v>
      </c>
      <c r="T1868" s="52">
        <f t="shared" si="1211"/>
        <v>1.0089882421877872</v>
      </c>
      <c r="U1868" s="52">
        <f t="shared" si="1212"/>
        <v>1.8075897434992989</v>
      </c>
      <c r="V1868" s="52">
        <f t="shared" si="1218"/>
        <v>5.0546225567071803E-3</v>
      </c>
      <c r="W1868" s="52">
        <f t="shared" si="1213"/>
        <v>4.2582015317955055E-5</v>
      </c>
      <c r="X1868" s="52">
        <f t="shared" si="1214"/>
        <v>1.6740578955036711E-7</v>
      </c>
      <c r="Y1868" s="52">
        <f t="shared" si="1186"/>
        <v>4181882.5284946696</v>
      </c>
      <c r="Z1868" s="38" t="str">
        <f t="shared" si="1215"/>
        <v>S</v>
      </c>
      <c r="AA1868" s="38" t="str">
        <f t="shared" si="1216"/>
        <v>S</v>
      </c>
      <c r="AB1868" s="38" t="str">
        <f t="shared" si="1217"/>
        <v>U</v>
      </c>
      <c r="AC1868" s="50">
        <f t="shared" si="1199"/>
        <v>552713.07442582119</v>
      </c>
      <c r="AD1868" s="50">
        <f t="shared" si="1187"/>
        <v>4182051.2551367478</v>
      </c>
      <c r="AE1868" s="51">
        <f t="shared" si="1188"/>
        <v>10</v>
      </c>
      <c r="AF1868" s="51" t="str">
        <f t="shared" si="1189"/>
        <v>S</v>
      </c>
      <c r="AG1868" s="40">
        <f t="shared" si="1190"/>
        <v>-122</v>
      </c>
      <c r="AH1868" s="41">
        <f t="shared" si="1191"/>
        <v>-24</v>
      </c>
      <c r="AI1868" s="42">
        <f t="shared" si="1192"/>
        <v>-4.8849999999999998</v>
      </c>
      <c r="AJ1868" s="40">
        <f t="shared" si="1193"/>
        <v>37</v>
      </c>
      <c r="AK1868" s="41">
        <f t="shared" si="1194"/>
        <v>47</v>
      </c>
      <c r="AL1868" s="42">
        <f t="shared" si="1195"/>
        <v>3.4620000000000002</v>
      </c>
      <c r="AM1868" s="43" t="str">
        <f t="shared" si="1196"/>
        <v>-37º -47' -3,462" S</v>
      </c>
      <c r="AN1868" s="43" t="str">
        <f t="shared" si="1197"/>
        <v>122º 24' 4,885" W</v>
      </c>
      <c r="AO1868" s="43" t="str">
        <f t="shared" si="1198"/>
        <v>10 S 552713 4182051</v>
      </c>
    </row>
    <row r="1869" spans="5:41" x14ac:dyDescent="0.25">
      <c r="E1869" s="53">
        <v>37.78387</v>
      </c>
      <c r="F1869" s="53">
        <v>-122.402322</v>
      </c>
      <c r="G1869" s="52">
        <f t="shared" si="1200"/>
        <v>-2.1363235309862905</v>
      </c>
      <c r="H1869" s="52">
        <f t="shared" si="1201"/>
        <v>0.65945293564550989</v>
      </c>
      <c r="I1869" s="52">
        <f t="shared" si="1202"/>
        <v>10</v>
      </c>
      <c r="J1869" s="52">
        <f t="shared" si="1203"/>
        <v>-123</v>
      </c>
      <c r="K1869" s="52">
        <f t="shared" si="1204"/>
        <v>1.043144896673498E-2</v>
      </c>
      <c r="L1869" s="52">
        <f t="shared" si="1205"/>
        <v>8.244111755685752E-3</v>
      </c>
      <c r="M1869" s="52">
        <f t="shared" si="1206"/>
        <v>8.2442985346948237E-3</v>
      </c>
      <c r="N1869" s="52">
        <f t="shared" si="1207"/>
        <v>2.6345968146990195E-5</v>
      </c>
      <c r="O1869" s="52">
        <f t="shared" si="1184"/>
        <v>6383611.6467195889</v>
      </c>
      <c r="P1869" s="52">
        <f t="shared" si="1185"/>
        <v>1.4306029271020916E-7</v>
      </c>
      <c r="Q1869" s="52">
        <f t="shared" si="1208"/>
        <v>0.96844298445301957</v>
      </c>
      <c r="R1869" s="52">
        <f t="shared" si="1209"/>
        <v>0.60490653360356672</v>
      </c>
      <c r="S1869" s="52">
        <f t="shared" si="1210"/>
        <v>1.1436744278720197</v>
      </c>
      <c r="T1869" s="52">
        <f t="shared" si="1211"/>
        <v>1.0089824543049064</v>
      </c>
      <c r="U1869" s="52">
        <f t="shared" si="1212"/>
        <v>1.8075825131138377</v>
      </c>
      <c r="V1869" s="52">
        <f t="shared" si="1218"/>
        <v>5.0546225567071803E-3</v>
      </c>
      <c r="W1869" s="52">
        <f t="shared" si="1213"/>
        <v>4.2582015317955055E-5</v>
      </c>
      <c r="X1869" s="52">
        <f t="shared" si="1214"/>
        <v>1.6740578955036711E-7</v>
      </c>
      <c r="Y1869" s="52">
        <f t="shared" si="1186"/>
        <v>4181835.375595632</v>
      </c>
      <c r="Z1869" s="38" t="str">
        <f t="shared" si="1215"/>
        <v>S</v>
      </c>
      <c r="AA1869" s="38" t="str">
        <f t="shared" si="1216"/>
        <v>S</v>
      </c>
      <c r="AB1869" s="38" t="str">
        <f t="shared" si="1217"/>
        <v>U</v>
      </c>
      <c r="AC1869" s="50">
        <f t="shared" si="1199"/>
        <v>552628.40265478927</v>
      </c>
      <c r="AD1869" s="50">
        <f t="shared" si="1187"/>
        <v>4182003.5580487996</v>
      </c>
      <c r="AE1869" s="51">
        <f t="shared" si="1188"/>
        <v>10</v>
      </c>
      <c r="AF1869" s="51" t="str">
        <f t="shared" si="1189"/>
        <v>S</v>
      </c>
      <c r="AG1869" s="40">
        <f t="shared" si="1190"/>
        <v>-122</v>
      </c>
      <c r="AH1869" s="41">
        <f t="shared" si="1191"/>
        <v>-24</v>
      </c>
      <c r="AI1869" s="42">
        <f t="shared" si="1192"/>
        <v>-8.359</v>
      </c>
      <c r="AJ1869" s="40">
        <f t="shared" si="1193"/>
        <v>37</v>
      </c>
      <c r="AK1869" s="41">
        <f t="shared" si="1194"/>
        <v>47</v>
      </c>
      <c r="AL1869" s="42">
        <f t="shared" si="1195"/>
        <v>1.9319999999999999</v>
      </c>
      <c r="AM1869" s="43" t="str">
        <f t="shared" si="1196"/>
        <v>-37º -47' -1,932" S</v>
      </c>
      <c r="AN1869" s="43" t="str">
        <f t="shared" si="1197"/>
        <v>122º 24' 8,359" W</v>
      </c>
      <c r="AO1869" s="43" t="str">
        <f t="shared" si="1198"/>
        <v>10 S 552628 4182004</v>
      </c>
    </row>
    <row r="1870" spans="5:41" x14ac:dyDescent="0.25">
      <c r="E1870" s="53">
        <v>37.783442000000001</v>
      </c>
      <c r="F1870" s="53">
        <v>-122.40157499999999</v>
      </c>
      <c r="G1870" s="52">
        <f t="shared" si="1200"/>
        <v>-2.136310493376778</v>
      </c>
      <c r="H1870" s="52">
        <f t="shared" si="1201"/>
        <v>0.65944546563631135</v>
      </c>
      <c r="I1870" s="52">
        <f t="shared" si="1202"/>
        <v>10</v>
      </c>
      <c r="J1870" s="52">
        <f t="shared" si="1203"/>
        <v>-123</v>
      </c>
      <c r="K1870" s="52">
        <f t="shared" si="1204"/>
        <v>1.0444486576247414E-2</v>
      </c>
      <c r="L1870" s="52">
        <f t="shared" si="1205"/>
        <v>8.2544629768711662E-3</v>
      </c>
      <c r="M1870" s="52">
        <f t="shared" si="1206"/>
        <v>8.2546504603366617E-3</v>
      </c>
      <c r="N1870" s="52">
        <f t="shared" si="1207"/>
        <v>2.6411765728817649E-5</v>
      </c>
      <c r="O1870" s="52">
        <f t="shared" si="1184"/>
        <v>6383611.4917544881</v>
      </c>
      <c r="P1870" s="52">
        <f t="shared" si="1185"/>
        <v>1.4342144568868148E-7</v>
      </c>
      <c r="Q1870" s="52">
        <f t="shared" si="1208"/>
        <v>0.96843926076643794</v>
      </c>
      <c r="R1870" s="52">
        <f t="shared" si="1209"/>
        <v>0.60491121366875911</v>
      </c>
      <c r="S1870" s="52">
        <f t="shared" si="1210"/>
        <v>1.1436650960195303</v>
      </c>
      <c r="T1870" s="52">
        <f t="shared" si="1211"/>
        <v>1.0089766254318375</v>
      </c>
      <c r="U1870" s="52">
        <f t="shared" si="1212"/>
        <v>1.8075752314382447</v>
      </c>
      <c r="V1870" s="52">
        <f t="shared" si="1218"/>
        <v>5.0546225567071803E-3</v>
      </c>
      <c r="W1870" s="52">
        <f t="shared" si="1213"/>
        <v>4.2582015317955055E-5</v>
      </c>
      <c r="X1870" s="52">
        <f t="shared" si="1214"/>
        <v>1.6740578955036711E-7</v>
      </c>
      <c r="Y1870" s="52">
        <f t="shared" si="1186"/>
        <v>4181787.8898560475</v>
      </c>
      <c r="Z1870" s="38" t="str">
        <f t="shared" si="1215"/>
        <v>S</v>
      </c>
      <c r="AA1870" s="38" t="str">
        <f t="shared" si="1216"/>
        <v>S</v>
      </c>
      <c r="AB1870" s="38" t="str">
        <f t="shared" si="1217"/>
        <v>U</v>
      </c>
      <c r="AC1870" s="50">
        <f t="shared" si="1199"/>
        <v>552694.48405819444</v>
      </c>
      <c r="AD1870" s="50">
        <f t="shared" si="1187"/>
        <v>4181956.4923314527</v>
      </c>
      <c r="AE1870" s="51">
        <f t="shared" si="1188"/>
        <v>10</v>
      </c>
      <c r="AF1870" s="51" t="str">
        <f t="shared" si="1189"/>
        <v>S</v>
      </c>
      <c r="AG1870" s="40">
        <f t="shared" si="1190"/>
        <v>-122</v>
      </c>
      <c r="AH1870" s="41">
        <f t="shared" si="1191"/>
        <v>-24</v>
      </c>
      <c r="AI1870" s="42">
        <f t="shared" si="1192"/>
        <v>-5.67</v>
      </c>
      <c r="AJ1870" s="40">
        <f t="shared" si="1193"/>
        <v>37</v>
      </c>
      <c r="AK1870" s="41">
        <f t="shared" si="1194"/>
        <v>47</v>
      </c>
      <c r="AL1870" s="42">
        <f t="shared" si="1195"/>
        <v>0.39100000000000001</v>
      </c>
      <c r="AM1870" s="43" t="str">
        <f t="shared" si="1196"/>
        <v>-37º -47' -0,391" S</v>
      </c>
      <c r="AN1870" s="43" t="str">
        <f t="shared" si="1197"/>
        <v>122º 24' 5,67" W</v>
      </c>
      <c r="AO1870" s="43" t="str">
        <f t="shared" si="1198"/>
        <v>10 S 552694 4181956</v>
      </c>
    </row>
    <row r="1871" spans="5:41" x14ac:dyDescent="0.25">
      <c r="E1871" s="53">
        <v>37.783523000000002</v>
      </c>
      <c r="F1871" s="53">
        <v>-122.40154</v>
      </c>
      <c r="G1871" s="52">
        <f t="shared" si="1200"/>
        <v>-2.1363098825115401</v>
      </c>
      <c r="H1871" s="52">
        <f t="shared" si="1201"/>
        <v>0.6594468793530055</v>
      </c>
      <c r="I1871" s="52">
        <f t="shared" si="1202"/>
        <v>10</v>
      </c>
      <c r="J1871" s="52">
        <f t="shared" si="1203"/>
        <v>-123</v>
      </c>
      <c r="K1871" s="52">
        <f t="shared" si="1204"/>
        <v>1.0445097441485363E-2</v>
      </c>
      <c r="L1871" s="52">
        <f t="shared" si="1205"/>
        <v>8.254936690038444E-3</v>
      </c>
      <c r="M1871" s="52">
        <f t="shared" si="1206"/>
        <v>8.2551242057849073E-3</v>
      </c>
      <c r="N1871" s="52">
        <f t="shared" si="1207"/>
        <v>2.6414874598978955E-5</v>
      </c>
      <c r="O1871" s="52">
        <f t="shared" si="1184"/>
        <v>6383611.5210819496</v>
      </c>
      <c r="P1871" s="52">
        <f t="shared" si="1185"/>
        <v>1.4343759406098894E-7</v>
      </c>
      <c r="Q1871" s="52">
        <f t="shared" si="1208"/>
        <v>0.96843996549940703</v>
      </c>
      <c r="R1871" s="52">
        <f t="shared" si="1209"/>
        <v>0.60491032797204491</v>
      </c>
      <c r="S1871" s="52">
        <f t="shared" si="1210"/>
        <v>1.1436668621027091</v>
      </c>
      <c r="T1871" s="52">
        <f t="shared" si="1211"/>
        <v>1.0089777285700432</v>
      </c>
      <c r="U1871" s="52">
        <f t="shared" si="1212"/>
        <v>1.8075766095317745</v>
      </c>
      <c r="V1871" s="52">
        <f t="shared" si="1218"/>
        <v>5.0546225567071803E-3</v>
      </c>
      <c r="W1871" s="52">
        <f t="shared" si="1213"/>
        <v>4.2582015317955055E-5</v>
      </c>
      <c r="X1871" s="52">
        <f t="shared" si="1214"/>
        <v>1.6740578955036711E-7</v>
      </c>
      <c r="Y1871" s="52">
        <f t="shared" si="1186"/>
        <v>4181796.8766429466</v>
      </c>
      <c r="Z1871" s="38" t="str">
        <f t="shared" si="1215"/>
        <v>S</v>
      </c>
      <c r="AA1871" s="38" t="str">
        <f t="shared" si="1216"/>
        <v>S</v>
      </c>
      <c r="AB1871" s="38" t="str">
        <f t="shared" si="1217"/>
        <v>U</v>
      </c>
      <c r="AC1871" s="50">
        <f t="shared" si="1199"/>
        <v>552697.50850761216</v>
      </c>
      <c r="AD1871" s="50">
        <f t="shared" si="1187"/>
        <v>4181965.4989649514</v>
      </c>
      <c r="AE1871" s="51">
        <f t="shared" si="1188"/>
        <v>10</v>
      </c>
      <c r="AF1871" s="51" t="str">
        <f t="shared" si="1189"/>
        <v>S</v>
      </c>
      <c r="AG1871" s="40">
        <f t="shared" si="1190"/>
        <v>-122</v>
      </c>
      <c r="AH1871" s="41">
        <f t="shared" si="1191"/>
        <v>-24</v>
      </c>
      <c r="AI1871" s="42">
        <f t="shared" si="1192"/>
        <v>-5.5439999999999996</v>
      </c>
      <c r="AJ1871" s="40">
        <f t="shared" si="1193"/>
        <v>37</v>
      </c>
      <c r="AK1871" s="41">
        <f t="shared" si="1194"/>
        <v>47</v>
      </c>
      <c r="AL1871" s="42">
        <f t="shared" si="1195"/>
        <v>0.68300000000000005</v>
      </c>
      <c r="AM1871" s="43" t="str">
        <f t="shared" si="1196"/>
        <v>-37º -47' -0,683" S</v>
      </c>
      <c r="AN1871" s="43" t="str">
        <f t="shared" si="1197"/>
        <v>122º 24' 5,544" W</v>
      </c>
      <c r="AO1871" s="43" t="str">
        <f t="shared" si="1198"/>
        <v>10 S 552698 4181965</v>
      </c>
    </row>
    <row r="1872" spans="5:41" x14ac:dyDescent="0.25">
      <c r="E1872" s="53">
        <v>37.782387999999997</v>
      </c>
      <c r="F1872" s="53">
        <v>-122.401087</v>
      </c>
      <c r="G1872" s="52">
        <f t="shared" si="1200"/>
        <v>-2.1363019761700288</v>
      </c>
      <c r="H1872" s="52">
        <f t="shared" si="1201"/>
        <v>0.65942706986599531</v>
      </c>
      <c r="I1872" s="52">
        <f t="shared" si="1202"/>
        <v>10</v>
      </c>
      <c r="J1872" s="52">
        <f t="shared" si="1203"/>
        <v>-123</v>
      </c>
      <c r="K1872" s="52">
        <f t="shared" si="1204"/>
        <v>1.0453003782996628E-2</v>
      </c>
      <c r="L1872" s="52">
        <f t="shared" si="1205"/>
        <v>8.261311840439732E-3</v>
      </c>
      <c r="M1872" s="52">
        <f t="shared" si="1206"/>
        <v>8.2614997909795929E-3</v>
      </c>
      <c r="N1872" s="52">
        <f t="shared" si="1207"/>
        <v>2.6454610087989217E-5</v>
      </c>
      <c r="O1872" s="52">
        <f t="shared" si="1184"/>
        <v>6383611.1101374151</v>
      </c>
      <c r="P1872" s="52">
        <f t="shared" si="1185"/>
        <v>1.4366365087332555E-7</v>
      </c>
      <c r="Q1872" s="52">
        <f t="shared" si="1208"/>
        <v>0.96843008983161494</v>
      </c>
      <c r="R1872" s="52">
        <f t="shared" si="1209"/>
        <v>0.60492273795579632</v>
      </c>
      <c r="S1872" s="52">
        <f t="shared" si="1210"/>
        <v>1.1436421147818028</v>
      </c>
      <c r="T1872" s="52">
        <f t="shared" si="1211"/>
        <v>1.0089622705753012</v>
      </c>
      <c r="U1872" s="52">
        <f t="shared" si="1212"/>
        <v>1.8075572983827117</v>
      </c>
      <c r="V1872" s="52">
        <f t="shared" si="1218"/>
        <v>5.0546225567071803E-3</v>
      </c>
      <c r="W1872" s="52">
        <f t="shared" si="1213"/>
        <v>4.2582015317955055E-5</v>
      </c>
      <c r="X1872" s="52">
        <f t="shared" si="1214"/>
        <v>1.6740578955036711E-7</v>
      </c>
      <c r="Y1872" s="52">
        <f t="shared" si="1186"/>
        <v>4181670.9506896641</v>
      </c>
      <c r="Z1872" s="38" t="str">
        <f t="shared" si="1215"/>
        <v>S</v>
      </c>
      <c r="AA1872" s="38" t="str">
        <f t="shared" si="1216"/>
        <v>S</v>
      </c>
      <c r="AB1872" s="38" t="str">
        <f t="shared" si="1217"/>
        <v>U</v>
      </c>
      <c r="AC1872" s="50">
        <f t="shared" si="1199"/>
        <v>552738.20437761617</v>
      </c>
      <c r="AD1872" s="50">
        <f t="shared" si="1187"/>
        <v>4181839.8266567974</v>
      </c>
      <c r="AE1872" s="51">
        <f t="shared" si="1188"/>
        <v>10</v>
      </c>
      <c r="AF1872" s="51" t="str">
        <f t="shared" si="1189"/>
        <v>S</v>
      </c>
      <c r="AG1872" s="40">
        <f t="shared" si="1190"/>
        <v>-122</v>
      </c>
      <c r="AH1872" s="41">
        <f t="shared" si="1191"/>
        <v>-24</v>
      </c>
      <c r="AI1872" s="42">
        <f t="shared" si="1192"/>
        <v>-3.9129999999999998</v>
      </c>
      <c r="AJ1872" s="40">
        <f t="shared" si="1193"/>
        <v>37</v>
      </c>
      <c r="AK1872" s="41">
        <f t="shared" si="1194"/>
        <v>46</v>
      </c>
      <c r="AL1872" s="42">
        <f t="shared" si="1195"/>
        <v>56.597000000000001</v>
      </c>
      <c r="AM1872" s="43" t="str">
        <f t="shared" si="1196"/>
        <v>-37º -46' -56,597" S</v>
      </c>
      <c r="AN1872" s="43" t="str">
        <f t="shared" si="1197"/>
        <v>122º 24' 3,913" W</v>
      </c>
      <c r="AO1872" s="43" t="str">
        <f t="shared" si="1198"/>
        <v>10 S 552738 4181840</v>
      </c>
    </row>
    <row r="1873" spans="5:41" x14ac:dyDescent="0.25">
      <c r="E1873" s="53">
        <v>37.783788000000001</v>
      </c>
      <c r="F1873" s="53">
        <v>-122.40346599999999</v>
      </c>
      <c r="G1873" s="52">
        <f t="shared" si="1200"/>
        <v>-2.1363434975529336</v>
      </c>
      <c r="H1873" s="52">
        <f t="shared" si="1201"/>
        <v>0.65945150447552325</v>
      </c>
      <c r="I1873" s="52">
        <f t="shared" si="1202"/>
        <v>10</v>
      </c>
      <c r="J1873" s="52">
        <f t="shared" si="1203"/>
        <v>-123</v>
      </c>
      <c r="K1873" s="52">
        <f t="shared" si="1204"/>
        <v>1.041148240009182E-2</v>
      </c>
      <c r="L1873" s="52">
        <f t="shared" si="1205"/>
        <v>8.2283416145386441E-3</v>
      </c>
      <c r="M1873" s="52">
        <f t="shared" si="1206"/>
        <v>8.2285273237005258E-3</v>
      </c>
      <c r="N1873" s="52">
        <f t="shared" si="1207"/>
        <v>2.6245186565576617E-5</v>
      </c>
      <c r="O1873" s="52">
        <f t="shared" si="1184"/>
        <v>6383611.6170299668</v>
      </c>
      <c r="P1873" s="52">
        <f t="shared" si="1185"/>
        <v>1.4251378837792945E-7</v>
      </c>
      <c r="Q1873" s="52">
        <f t="shared" si="1208"/>
        <v>0.96844227105317127</v>
      </c>
      <c r="R1873" s="52">
        <f t="shared" si="1209"/>
        <v>0.60490743026828531</v>
      </c>
      <c r="S1873" s="52">
        <f t="shared" si="1210"/>
        <v>1.1436726400021089</v>
      </c>
      <c r="T1873" s="52">
        <f t="shared" si="1211"/>
        <v>1.0089813375686529</v>
      </c>
      <c r="U1873" s="52">
        <f t="shared" si="1212"/>
        <v>1.8075811180460508</v>
      </c>
      <c r="V1873" s="52">
        <f t="shared" si="1218"/>
        <v>5.0546225567071803E-3</v>
      </c>
      <c r="W1873" s="52">
        <f t="shared" si="1213"/>
        <v>4.2582015317955055E-5</v>
      </c>
      <c r="X1873" s="52">
        <f t="shared" si="1214"/>
        <v>1.6740578955036711E-7</v>
      </c>
      <c r="Y1873" s="52">
        <f t="shared" si="1186"/>
        <v>4181826.2778602098</v>
      </c>
      <c r="Z1873" s="38" t="str">
        <f t="shared" si="1215"/>
        <v>S</v>
      </c>
      <c r="AA1873" s="38" t="str">
        <f t="shared" si="1216"/>
        <v>S</v>
      </c>
      <c r="AB1873" s="38" t="str">
        <f t="shared" si="1217"/>
        <v>U</v>
      </c>
      <c r="AC1873" s="50">
        <f t="shared" si="1199"/>
        <v>552527.72510993143</v>
      </c>
      <c r="AD1873" s="50">
        <f t="shared" si="1187"/>
        <v>4181993.8169619376</v>
      </c>
      <c r="AE1873" s="51">
        <f t="shared" si="1188"/>
        <v>10</v>
      </c>
      <c r="AF1873" s="51" t="str">
        <f t="shared" si="1189"/>
        <v>S</v>
      </c>
      <c r="AG1873" s="40">
        <f t="shared" si="1190"/>
        <v>-122</v>
      </c>
      <c r="AH1873" s="41">
        <f t="shared" si="1191"/>
        <v>-24</v>
      </c>
      <c r="AI1873" s="42">
        <f t="shared" si="1192"/>
        <v>-12.478</v>
      </c>
      <c r="AJ1873" s="40">
        <f t="shared" si="1193"/>
        <v>37</v>
      </c>
      <c r="AK1873" s="41">
        <f t="shared" si="1194"/>
        <v>47</v>
      </c>
      <c r="AL1873" s="42">
        <f t="shared" si="1195"/>
        <v>1.637</v>
      </c>
      <c r="AM1873" s="43" t="str">
        <f t="shared" si="1196"/>
        <v>-37º -47' -1,637" S</v>
      </c>
      <c r="AN1873" s="43" t="str">
        <f t="shared" si="1197"/>
        <v>122º 24' 12,478" W</v>
      </c>
      <c r="AO1873" s="43" t="str">
        <f t="shared" si="1198"/>
        <v>10 S 552528 4181994</v>
      </c>
    </row>
    <row r="1874" spans="5:41" x14ac:dyDescent="0.25">
      <c r="E1874" s="53">
        <v>37.784216999999998</v>
      </c>
      <c r="F1874" s="53">
        <v>-122.401223</v>
      </c>
      <c r="G1874" s="52">
        <f t="shared" si="1200"/>
        <v>-2.1363043498178111</v>
      </c>
      <c r="H1874" s="52">
        <f t="shared" si="1201"/>
        <v>0.65945899193801427</v>
      </c>
      <c r="I1874" s="52">
        <f t="shared" si="1202"/>
        <v>10</v>
      </c>
      <c r="J1874" s="52">
        <f t="shared" si="1203"/>
        <v>-123</v>
      </c>
      <c r="K1874" s="52">
        <f t="shared" si="1204"/>
        <v>1.0450630135214301E-2</v>
      </c>
      <c r="L1874" s="52">
        <f t="shared" si="1205"/>
        <v>8.2592315573279621E-3</v>
      </c>
      <c r="M1874" s="52">
        <f t="shared" si="1206"/>
        <v>8.2594193659161243E-3</v>
      </c>
      <c r="N1874" s="52">
        <f t="shared" si="1207"/>
        <v>2.6443031094003366E-5</v>
      </c>
      <c r="O1874" s="52">
        <f t="shared" si="1184"/>
        <v>6383611.7723576287</v>
      </c>
      <c r="P1874" s="52">
        <f t="shared" si="1185"/>
        <v>1.4358419816918962E-7</v>
      </c>
      <c r="Q1874" s="52">
        <f t="shared" si="1208"/>
        <v>0.96844600326454722</v>
      </c>
      <c r="R1874" s="52">
        <f t="shared" si="1209"/>
        <v>0.60490273909322101</v>
      </c>
      <c r="S1874" s="52">
        <f t="shared" si="1210"/>
        <v>1.1436819935702878</v>
      </c>
      <c r="T1874" s="52">
        <f t="shared" si="1211"/>
        <v>1.0089871799510211</v>
      </c>
      <c r="U1874" s="52">
        <f t="shared" si="1212"/>
        <v>1.807588416529599</v>
      </c>
      <c r="V1874" s="52">
        <f t="shared" si="1218"/>
        <v>5.0546225567071803E-3</v>
      </c>
      <c r="W1874" s="52">
        <f t="shared" si="1213"/>
        <v>4.2582015317955055E-5</v>
      </c>
      <c r="X1874" s="52">
        <f t="shared" si="1214"/>
        <v>1.6740578955036711E-7</v>
      </c>
      <c r="Y1874" s="52">
        <f t="shared" si="1186"/>
        <v>4181873.8745505908</v>
      </c>
      <c r="Z1874" s="38" t="str">
        <f t="shared" si="1215"/>
        <v>S</v>
      </c>
      <c r="AA1874" s="38" t="str">
        <f t="shared" si="1216"/>
        <v>S</v>
      </c>
      <c r="AB1874" s="38" t="str">
        <f t="shared" si="1217"/>
        <v>U</v>
      </c>
      <c r="AC1874" s="50">
        <f t="shared" si="1199"/>
        <v>552724.92922058958</v>
      </c>
      <c r="AD1874" s="50">
        <f t="shared" si="1187"/>
        <v>4182042.6766194166</v>
      </c>
      <c r="AE1874" s="51">
        <f t="shared" si="1188"/>
        <v>10</v>
      </c>
      <c r="AF1874" s="51" t="str">
        <f t="shared" si="1189"/>
        <v>S</v>
      </c>
      <c r="AG1874" s="40">
        <f t="shared" si="1190"/>
        <v>-122</v>
      </c>
      <c r="AH1874" s="41">
        <f t="shared" si="1191"/>
        <v>-24</v>
      </c>
      <c r="AI1874" s="42">
        <f t="shared" si="1192"/>
        <v>-4.4029999999999996</v>
      </c>
      <c r="AJ1874" s="40">
        <f t="shared" si="1193"/>
        <v>37</v>
      </c>
      <c r="AK1874" s="41">
        <f t="shared" si="1194"/>
        <v>47</v>
      </c>
      <c r="AL1874" s="42">
        <f t="shared" si="1195"/>
        <v>3.181</v>
      </c>
      <c r="AM1874" s="43" t="str">
        <f t="shared" si="1196"/>
        <v>-37º -47' -3,181" S</v>
      </c>
      <c r="AN1874" s="43" t="str">
        <f t="shared" si="1197"/>
        <v>122º 24' 4,403" W</v>
      </c>
      <c r="AO1874" s="43" t="str">
        <f t="shared" si="1198"/>
        <v>10 S 552725 4182043</v>
      </c>
    </row>
    <row r="1875" spans="5:41" x14ac:dyDescent="0.25">
      <c r="E1875" s="53">
        <v>37.784018000000003</v>
      </c>
      <c r="F1875" s="53">
        <v>-122.402084</v>
      </c>
      <c r="G1875" s="52">
        <f t="shared" si="1200"/>
        <v>-2.1363193771026707</v>
      </c>
      <c r="H1875" s="52">
        <f t="shared" si="1201"/>
        <v>0.65945551873280295</v>
      </c>
      <c r="I1875" s="52">
        <f t="shared" si="1202"/>
        <v>10</v>
      </c>
      <c r="J1875" s="52">
        <f t="shared" si="1203"/>
        <v>-123</v>
      </c>
      <c r="K1875" s="52">
        <f t="shared" si="1204"/>
        <v>1.0435602850354719E-2</v>
      </c>
      <c r="L1875" s="52">
        <f t="shared" si="1205"/>
        <v>8.2473779902732004E-3</v>
      </c>
      <c r="M1875" s="52">
        <f t="shared" si="1206"/>
        <v>8.2475649913762092E-3</v>
      </c>
      <c r="N1875" s="52">
        <f t="shared" si="1207"/>
        <v>2.6366990236614818E-5</v>
      </c>
      <c r="O1875" s="52">
        <f t="shared" si="1184"/>
        <v>6383611.7003057934</v>
      </c>
      <c r="P1875" s="52">
        <f t="shared" si="1185"/>
        <v>1.4317310501438412E-7</v>
      </c>
      <c r="Q1875" s="52">
        <f t="shared" si="1208"/>
        <v>0.96844427203266203</v>
      </c>
      <c r="R1875" s="52">
        <f t="shared" si="1209"/>
        <v>0.6049049152130459</v>
      </c>
      <c r="S1875" s="52">
        <f t="shared" si="1210"/>
        <v>1.1436776547491339</v>
      </c>
      <c r="T1875" s="52">
        <f t="shared" si="1211"/>
        <v>1.0089844698651118</v>
      </c>
      <c r="U1875" s="52">
        <f t="shared" si="1212"/>
        <v>1.8075850310175559</v>
      </c>
      <c r="V1875" s="52">
        <f t="shared" si="1218"/>
        <v>5.0546225567071803E-3</v>
      </c>
      <c r="W1875" s="52">
        <f t="shared" si="1213"/>
        <v>4.2582015317955055E-5</v>
      </c>
      <c r="X1875" s="52">
        <f t="shared" si="1214"/>
        <v>1.6740578955036711E-7</v>
      </c>
      <c r="Y1875" s="52">
        <f t="shared" si="1186"/>
        <v>4181851.7958989101</v>
      </c>
      <c r="Z1875" s="38" t="str">
        <f t="shared" si="1215"/>
        <v>S</v>
      </c>
      <c r="AA1875" s="38" t="str">
        <f t="shared" si="1216"/>
        <v>S</v>
      </c>
      <c r="AB1875" s="38" t="str">
        <f t="shared" si="1217"/>
        <v>U</v>
      </c>
      <c r="AC1875" s="50">
        <f t="shared" si="1199"/>
        <v>552649.25489063398</v>
      </c>
      <c r="AD1875" s="50">
        <f t="shared" si="1187"/>
        <v>4182020.1125503848</v>
      </c>
      <c r="AE1875" s="51">
        <f t="shared" si="1188"/>
        <v>10</v>
      </c>
      <c r="AF1875" s="51" t="str">
        <f t="shared" si="1189"/>
        <v>S</v>
      </c>
      <c r="AG1875" s="40">
        <f t="shared" si="1190"/>
        <v>-122</v>
      </c>
      <c r="AH1875" s="41">
        <f t="shared" si="1191"/>
        <v>-24</v>
      </c>
      <c r="AI1875" s="42">
        <f t="shared" si="1192"/>
        <v>-7.5019999999999998</v>
      </c>
      <c r="AJ1875" s="40">
        <f t="shared" si="1193"/>
        <v>37</v>
      </c>
      <c r="AK1875" s="41">
        <f t="shared" si="1194"/>
        <v>47</v>
      </c>
      <c r="AL1875" s="42">
        <f t="shared" si="1195"/>
        <v>2.4649999999999999</v>
      </c>
      <c r="AM1875" s="43" t="str">
        <f t="shared" si="1196"/>
        <v>-37º -47' -2,465" S</v>
      </c>
      <c r="AN1875" s="43" t="str">
        <f t="shared" si="1197"/>
        <v>122º 24' 7,502" W</v>
      </c>
      <c r="AO1875" s="43" t="str">
        <f t="shared" si="1198"/>
        <v>10 S 552649 4182020</v>
      </c>
    </row>
    <row r="1876" spans="5:41" x14ac:dyDescent="0.25">
      <c r="E1876" s="53">
        <v>37.784036</v>
      </c>
      <c r="F1876" s="53">
        <v>-122.402141</v>
      </c>
      <c r="G1876" s="52">
        <f t="shared" si="1200"/>
        <v>-2.1363203719403447</v>
      </c>
      <c r="H1876" s="52">
        <f t="shared" si="1201"/>
        <v>0.65945583289206822</v>
      </c>
      <c r="I1876" s="52">
        <f t="shared" si="1202"/>
        <v>10</v>
      </c>
      <c r="J1876" s="52">
        <f t="shared" si="1203"/>
        <v>-123</v>
      </c>
      <c r="K1876" s="52">
        <f t="shared" si="1204"/>
        <v>1.0434608012680702E-2</v>
      </c>
      <c r="L1876" s="52">
        <f t="shared" si="1205"/>
        <v>8.2465897786260546E-3</v>
      </c>
      <c r="M1876" s="52">
        <f t="shared" si="1206"/>
        <v>8.2467767261170857E-3</v>
      </c>
      <c r="N1876" s="52">
        <f t="shared" si="1207"/>
        <v>2.6361967423893518E-5</v>
      </c>
      <c r="O1876" s="52">
        <f t="shared" si="1184"/>
        <v>6383611.7068230389</v>
      </c>
      <c r="P1876" s="52">
        <f t="shared" si="1185"/>
        <v>1.4314566891084853E-7</v>
      </c>
      <c r="Q1876" s="52">
        <f t="shared" si="1208"/>
        <v>0.96844442862842306</v>
      </c>
      <c r="R1876" s="52">
        <f t="shared" si="1209"/>
        <v>0.60490471838000626</v>
      </c>
      <c r="S1876" s="52">
        <f t="shared" si="1210"/>
        <v>1.1436780472062797</v>
      </c>
      <c r="T1876" s="52">
        <f t="shared" si="1211"/>
        <v>1.0089847149997113</v>
      </c>
      <c r="U1876" s="52">
        <f t="shared" si="1212"/>
        <v>1.8075853372470254</v>
      </c>
      <c r="V1876" s="52">
        <f t="shared" si="1218"/>
        <v>5.0546225567071803E-3</v>
      </c>
      <c r="W1876" s="52">
        <f t="shared" si="1213"/>
        <v>4.2582015317955055E-5</v>
      </c>
      <c r="X1876" s="52">
        <f t="shared" si="1214"/>
        <v>1.6740578955036711E-7</v>
      </c>
      <c r="Y1876" s="52">
        <f t="shared" si="1186"/>
        <v>4181853.7929628505</v>
      </c>
      <c r="Z1876" s="38" t="str">
        <f t="shared" si="1215"/>
        <v>S</v>
      </c>
      <c r="AA1876" s="38" t="str">
        <f t="shared" si="1216"/>
        <v>S</v>
      </c>
      <c r="AB1876" s="38" t="str">
        <f t="shared" si="1217"/>
        <v>U</v>
      </c>
      <c r="AC1876" s="50">
        <f t="shared" si="1199"/>
        <v>552644.22296432755</v>
      </c>
      <c r="AD1876" s="50">
        <f t="shared" si="1187"/>
        <v>4182022.0775508019</v>
      </c>
      <c r="AE1876" s="51">
        <f t="shared" si="1188"/>
        <v>10</v>
      </c>
      <c r="AF1876" s="51" t="str">
        <f t="shared" si="1189"/>
        <v>S</v>
      </c>
      <c r="AG1876" s="40">
        <f t="shared" si="1190"/>
        <v>-122</v>
      </c>
      <c r="AH1876" s="41">
        <f t="shared" si="1191"/>
        <v>-24</v>
      </c>
      <c r="AI1876" s="42">
        <f t="shared" si="1192"/>
        <v>-7.7080000000000002</v>
      </c>
      <c r="AJ1876" s="40">
        <f t="shared" si="1193"/>
        <v>37</v>
      </c>
      <c r="AK1876" s="41">
        <f t="shared" si="1194"/>
        <v>47</v>
      </c>
      <c r="AL1876" s="42">
        <f t="shared" si="1195"/>
        <v>2.5299999999999998</v>
      </c>
      <c r="AM1876" s="43" t="str">
        <f t="shared" si="1196"/>
        <v>-37º -47' -2,53" S</v>
      </c>
      <c r="AN1876" s="43" t="str">
        <f t="shared" si="1197"/>
        <v>122º 24' 7,708" W</v>
      </c>
      <c r="AO1876" s="43" t="str">
        <f t="shared" si="1198"/>
        <v>10 S 552644 4182022</v>
      </c>
    </row>
    <row r="1877" spans="5:41" x14ac:dyDescent="0.25">
      <c r="E1877" s="53">
        <v>37.784081</v>
      </c>
      <c r="F1877" s="53">
        <v>-122.401205</v>
      </c>
      <c r="G1877" s="52">
        <f t="shared" si="1200"/>
        <v>-2.1363040356585459</v>
      </c>
      <c r="H1877" s="52">
        <f t="shared" si="1201"/>
        <v>0.6594566182902315</v>
      </c>
      <c r="I1877" s="52">
        <f t="shared" si="1202"/>
        <v>10</v>
      </c>
      <c r="J1877" s="52">
        <f t="shared" si="1203"/>
        <v>-123</v>
      </c>
      <c r="K1877" s="52">
        <f t="shared" si="1204"/>
        <v>1.0450944294479569E-2</v>
      </c>
      <c r="L1877" s="52">
        <f t="shared" si="1205"/>
        <v>8.2594950299188612E-3</v>
      </c>
      <c r="M1877" s="52">
        <f t="shared" si="1206"/>
        <v>8.2596828564814977E-3</v>
      </c>
      <c r="N1877" s="52">
        <f t="shared" si="1207"/>
        <v>2.6444588676066694E-5</v>
      </c>
      <c r="O1877" s="52">
        <f t="shared" si="1184"/>
        <v>6383611.7231161576</v>
      </c>
      <c r="P1877" s="52">
        <f t="shared" si="1185"/>
        <v>1.4359388797601764E-7</v>
      </c>
      <c r="Q1877" s="52">
        <f t="shared" si="1208"/>
        <v>0.96844482011615318</v>
      </c>
      <c r="R1877" s="52">
        <f t="shared" si="1209"/>
        <v>0.60490422629573692</v>
      </c>
      <c r="S1877" s="52">
        <f t="shared" si="1210"/>
        <v>1.143679028348308</v>
      </c>
      <c r="T1877" s="52">
        <f t="shared" si="1211"/>
        <v>1.0089853278351653</v>
      </c>
      <c r="U1877" s="52">
        <f t="shared" si="1212"/>
        <v>1.8075861028187425</v>
      </c>
      <c r="V1877" s="52">
        <f t="shared" si="1218"/>
        <v>5.0546225567071803E-3</v>
      </c>
      <c r="W1877" s="52">
        <f t="shared" si="1213"/>
        <v>4.2582015317955055E-5</v>
      </c>
      <c r="X1877" s="52">
        <f t="shared" si="1214"/>
        <v>1.6740578955036711E-7</v>
      </c>
      <c r="Y1877" s="52">
        <f t="shared" si="1186"/>
        <v>4181858.7856227271</v>
      </c>
      <c r="Z1877" s="38" t="str">
        <f t="shared" si="1215"/>
        <v>S</v>
      </c>
      <c r="AA1877" s="38" t="str">
        <f t="shared" si="1216"/>
        <v>S</v>
      </c>
      <c r="AB1877" s="38" t="str">
        <f t="shared" si="1217"/>
        <v>U</v>
      </c>
      <c r="AC1877" s="50">
        <f t="shared" si="1199"/>
        <v>552726.61083559645</v>
      </c>
      <c r="AD1877" s="50">
        <f t="shared" si="1187"/>
        <v>4182027.5976332529</v>
      </c>
      <c r="AE1877" s="51">
        <f t="shared" si="1188"/>
        <v>10</v>
      </c>
      <c r="AF1877" s="51" t="str">
        <f t="shared" si="1189"/>
        <v>S</v>
      </c>
      <c r="AG1877" s="40">
        <f t="shared" si="1190"/>
        <v>-122</v>
      </c>
      <c r="AH1877" s="41">
        <f t="shared" si="1191"/>
        <v>-24</v>
      </c>
      <c r="AI1877" s="42">
        <f t="shared" si="1192"/>
        <v>-4.3380000000000001</v>
      </c>
      <c r="AJ1877" s="40">
        <f t="shared" si="1193"/>
        <v>37</v>
      </c>
      <c r="AK1877" s="41">
        <f t="shared" si="1194"/>
        <v>47</v>
      </c>
      <c r="AL1877" s="42">
        <f t="shared" si="1195"/>
        <v>2.6920000000000002</v>
      </c>
      <c r="AM1877" s="43" t="str">
        <f t="shared" si="1196"/>
        <v>-37º -47' -2,692" S</v>
      </c>
      <c r="AN1877" s="43" t="str">
        <f t="shared" si="1197"/>
        <v>122º 24' 4,338" W</v>
      </c>
      <c r="AO1877" s="43" t="str">
        <f t="shared" si="1198"/>
        <v>10 S 552727 4182028</v>
      </c>
    </row>
    <row r="1878" spans="5:41" x14ac:dyDescent="0.25">
      <c r="E1878" s="53">
        <v>37.780025999999999</v>
      </c>
      <c r="F1878" s="53">
        <v>-122.40722599999999</v>
      </c>
      <c r="G1878" s="52">
        <f t="shared" si="1200"/>
        <v>-2.1364091219328083</v>
      </c>
      <c r="H1878" s="52">
        <f t="shared" si="1201"/>
        <v>0.65938584518906318</v>
      </c>
      <c r="I1878" s="52">
        <f t="shared" si="1202"/>
        <v>10</v>
      </c>
      <c r="J1878" s="52">
        <f t="shared" si="1203"/>
        <v>-123</v>
      </c>
      <c r="K1878" s="52">
        <f t="shared" si="1204"/>
        <v>1.0345858020217147E-2</v>
      </c>
      <c r="L1878" s="52">
        <f t="shared" si="1205"/>
        <v>8.1768957682697169E-3</v>
      </c>
      <c r="M1878" s="52">
        <f t="shared" si="1206"/>
        <v>8.1770780157589193E-3</v>
      </c>
      <c r="N1878" s="52">
        <f t="shared" si="1207"/>
        <v>2.5914494310996794E-5</v>
      </c>
      <c r="O1878" s="52">
        <f t="shared" si="1184"/>
        <v>6383610.2549519939</v>
      </c>
      <c r="P1878" s="52">
        <f t="shared" si="1185"/>
        <v>1.4075153671309782E-7</v>
      </c>
      <c r="Q1878" s="52">
        <f t="shared" si="1208"/>
        <v>0.96840953312803013</v>
      </c>
      <c r="R1878" s="52">
        <f t="shared" si="1209"/>
        <v>0.60494855897617528</v>
      </c>
      <c r="S1878" s="52">
        <f t="shared" si="1210"/>
        <v>1.1435906117530783</v>
      </c>
      <c r="T1878" s="52">
        <f t="shared" si="1211"/>
        <v>1.0089300985588525</v>
      </c>
      <c r="U1878" s="52">
        <f t="shared" si="1212"/>
        <v>1.8075171050710424</v>
      </c>
      <c r="V1878" s="52">
        <f t="shared" si="1218"/>
        <v>5.0546225567071803E-3</v>
      </c>
      <c r="W1878" s="52">
        <f t="shared" si="1213"/>
        <v>4.2582015317955055E-5</v>
      </c>
      <c r="X1878" s="52">
        <f t="shared" si="1214"/>
        <v>1.6740578955036711E-7</v>
      </c>
      <c r="Y1878" s="52">
        <f t="shared" si="1186"/>
        <v>4181408.8916472322</v>
      </c>
      <c r="Z1878" s="38" t="str">
        <f t="shared" si="1215"/>
        <v>S</v>
      </c>
      <c r="AA1878" s="38" t="str">
        <f t="shared" si="1216"/>
        <v>S</v>
      </c>
      <c r="AB1878" s="38" t="str">
        <f t="shared" si="1217"/>
        <v>U</v>
      </c>
      <c r="AC1878" s="50">
        <f t="shared" si="1199"/>
        <v>552199.28152598406</v>
      </c>
      <c r="AD1878" s="50">
        <f t="shared" si="1187"/>
        <v>4181574.3197021522</v>
      </c>
      <c r="AE1878" s="51">
        <f t="shared" si="1188"/>
        <v>10</v>
      </c>
      <c r="AF1878" s="51" t="str">
        <f t="shared" si="1189"/>
        <v>S</v>
      </c>
      <c r="AG1878" s="40">
        <f t="shared" si="1190"/>
        <v>-122</v>
      </c>
      <c r="AH1878" s="41">
        <f t="shared" si="1191"/>
        <v>-24</v>
      </c>
      <c r="AI1878" s="42">
        <f t="shared" si="1192"/>
        <v>-26.013999999999999</v>
      </c>
      <c r="AJ1878" s="40">
        <f t="shared" si="1193"/>
        <v>37</v>
      </c>
      <c r="AK1878" s="41">
        <f t="shared" si="1194"/>
        <v>46</v>
      </c>
      <c r="AL1878" s="42">
        <f t="shared" si="1195"/>
        <v>48.094000000000001</v>
      </c>
      <c r="AM1878" s="43" t="str">
        <f t="shared" si="1196"/>
        <v>-37º -46' -48,094" S</v>
      </c>
      <c r="AN1878" s="43" t="str">
        <f t="shared" si="1197"/>
        <v>122º 24' 26,014" W</v>
      </c>
      <c r="AO1878" s="43" t="str">
        <f t="shared" si="1198"/>
        <v>10 S 552199 4181574</v>
      </c>
    </row>
    <row r="1879" spans="5:41" x14ac:dyDescent="0.25">
      <c r="E1879" s="53">
        <v>37.786127</v>
      </c>
      <c r="F1879" s="53">
        <v>-122.39657200000001</v>
      </c>
      <c r="G1879" s="52">
        <f t="shared" si="1200"/>
        <v>-2.136223174554301</v>
      </c>
      <c r="H1879" s="52">
        <f t="shared" si="1201"/>
        <v>0.65949232772672739</v>
      </c>
      <c r="I1879" s="52">
        <f t="shared" si="1202"/>
        <v>10</v>
      </c>
      <c r="J1879" s="52">
        <f t="shared" si="1203"/>
        <v>-123</v>
      </c>
      <c r="K1879" s="52">
        <f t="shared" si="1204"/>
        <v>1.0531805398724448E-2</v>
      </c>
      <c r="L1879" s="52">
        <f t="shared" si="1205"/>
        <v>8.3231676634990381E-3</v>
      </c>
      <c r="M1879" s="52">
        <f t="shared" si="1206"/>
        <v>8.3233598676340954E-3</v>
      </c>
      <c r="N1879" s="52">
        <f t="shared" si="1207"/>
        <v>2.6855890104537927E-5</v>
      </c>
      <c r="O1879" s="52">
        <f t="shared" si="1184"/>
        <v>6383612.4639170868</v>
      </c>
      <c r="P1879" s="52">
        <f t="shared" si="1185"/>
        <v>1.4580838791065873E-7</v>
      </c>
      <c r="Q1879" s="52">
        <f t="shared" si="1208"/>
        <v>0.9684626172340941</v>
      </c>
      <c r="R1879" s="52">
        <f t="shared" si="1209"/>
        <v>0.6048818503441038</v>
      </c>
      <c r="S1879" s="52">
        <f t="shared" si="1210"/>
        <v>1.1437236363437744</v>
      </c>
      <c r="T1879" s="52">
        <f t="shared" si="1211"/>
        <v>1.0090131898438566</v>
      </c>
      <c r="U1879" s="52">
        <f t="shared" si="1212"/>
        <v>1.8076209078585297</v>
      </c>
      <c r="V1879" s="52">
        <f t="shared" si="1218"/>
        <v>5.0546225567071803E-3</v>
      </c>
      <c r="W1879" s="52">
        <f t="shared" si="1213"/>
        <v>4.2582015317955055E-5</v>
      </c>
      <c r="X1879" s="52">
        <f t="shared" si="1214"/>
        <v>1.6740578955036711E-7</v>
      </c>
      <c r="Y1879" s="52">
        <f t="shared" si="1186"/>
        <v>4182085.7852655509</v>
      </c>
      <c r="Z1879" s="38" t="str">
        <f t="shared" si="1215"/>
        <v>S</v>
      </c>
      <c r="AA1879" s="38" t="str">
        <f t="shared" si="1216"/>
        <v>S</v>
      </c>
      <c r="AB1879" s="38" t="str">
        <f t="shared" si="1217"/>
        <v>U</v>
      </c>
      <c r="AC1879" s="50">
        <f t="shared" si="1199"/>
        <v>553133.10637511371</v>
      </c>
      <c r="AD1879" s="50">
        <f t="shared" si="1187"/>
        <v>4182257.2228853488</v>
      </c>
      <c r="AE1879" s="51">
        <f t="shared" si="1188"/>
        <v>10</v>
      </c>
      <c r="AF1879" s="51" t="str">
        <f t="shared" si="1189"/>
        <v>S</v>
      </c>
      <c r="AG1879" s="40">
        <f t="shared" si="1190"/>
        <v>-122</v>
      </c>
      <c r="AH1879" s="41">
        <f t="shared" si="1191"/>
        <v>-23</v>
      </c>
      <c r="AI1879" s="42">
        <f t="shared" si="1192"/>
        <v>-47.658999999999999</v>
      </c>
      <c r="AJ1879" s="40">
        <f t="shared" si="1193"/>
        <v>37</v>
      </c>
      <c r="AK1879" s="41">
        <f t="shared" si="1194"/>
        <v>47</v>
      </c>
      <c r="AL1879" s="42">
        <f t="shared" si="1195"/>
        <v>10.057</v>
      </c>
      <c r="AM1879" s="43" t="str">
        <f t="shared" si="1196"/>
        <v>-37º -47' -10,057" S</v>
      </c>
      <c r="AN1879" s="43" t="str">
        <f t="shared" si="1197"/>
        <v>122º 23' 47,659" W</v>
      </c>
      <c r="AO1879" s="43" t="str">
        <f t="shared" si="1198"/>
        <v>10 S 553133 4182257</v>
      </c>
    </row>
    <row r="1880" spans="5:41" x14ac:dyDescent="0.25">
      <c r="E1880" s="53">
        <v>37.786002000000003</v>
      </c>
      <c r="F1880" s="53">
        <v>-122.395933</v>
      </c>
      <c r="G1880" s="52">
        <f t="shared" si="1200"/>
        <v>-2.1362120219003811</v>
      </c>
      <c r="H1880" s="52">
        <f t="shared" si="1201"/>
        <v>0.65949014606516243</v>
      </c>
      <c r="I1880" s="52">
        <f t="shared" si="1202"/>
        <v>10</v>
      </c>
      <c r="J1880" s="52">
        <f t="shared" si="1203"/>
        <v>-123</v>
      </c>
      <c r="K1880" s="52">
        <f t="shared" si="1204"/>
        <v>1.054295805264438E-2</v>
      </c>
      <c r="L1880" s="52">
        <f t="shared" si="1205"/>
        <v>8.3319952472862644E-3</v>
      </c>
      <c r="M1880" s="52">
        <f t="shared" si="1206"/>
        <v>8.3321880636445227E-3</v>
      </c>
      <c r="N1880" s="52">
        <f t="shared" si="1207"/>
        <v>2.6912769542475345E-5</v>
      </c>
      <c r="O1880" s="52">
        <f t="shared" si="1184"/>
        <v>6383612.4186575897</v>
      </c>
      <c r="P1880" s="52">
        <f t="shared" si="1185"/>
        <v>1.4611835042413884E-7</v>
      </c>
      <c r="Q1880" s="52">
        <f t="shared" si="1208"/>
        <v>0.96846153006406988</v>
      </c>
      <c r="R1880" s="52">
        <f t="shared" si="1209"/>
        <v>0.60488321754026886</v>
      </c>
      <c r="S1880" s="52">
        <f t="shared" si="1210"/>
        <v>1.1437209110971973</v>
      </c>
      <c r="T1880" s="52">
        <f t="shared" si="1211"/>
        <v>1.0090114877079652</v>
      </c>
      <c r="U1880" s="52">
        <f t="shared" si="1212"/>
        <v>1.8076187816167304</v>
      </c>
      <c r="V1880" s="52">
        <f t="shared" si="1218"/>
        <v>5.0546225567071803E-3</v>
      </c>
      <c r="W1880" s="52">
        <f t="shared" si="1213"/>
        <v>4.2582015317955055E-5</v>
      </c>
      <c r="X1880" s="52">
        <f t="shared" si="1214"/>
        <v>1.6740578955036711E-7</v>
      </c>
      <c r="Y1880" s="52">
        <f t="shared" si="1186"/>
        <v>4182071.9167611566</v>
      </c>
      <c r="Z1880" s="38" t="str">
        <f t="shared" si="1215"/>
        <v>S</v>
      </c>
      <c r="AA1880" s="38" t="str">
        <f t="shared" si="1216"/>
        <v>S</v>
      </c>
      <c r="AB1880" s="38" t="str">
        <f t="shared" si="1217"/>
        <v>U</v>
      </c>
      <c r="AC1880" s="50">
        <f t="shared" si="1199"/>
        <v>553189.46178832371</v>
      </c>
      <c r="AD1880" s="50">
        <f t="shared" si="1187"/>
        <v>4182243.7174761319</v>
      </c>
      <c r="AE1880" s="51">
        <f t="shared" si="1188"/>
        <v>10</v>
      </c>
      <c r="AF1880" s="51" t="str">
        <f t="shared" si="1189"/>
        <v>S</v>
      </c>
      <c r="AG1880" s="40">
        <f t="shared" si="1190"/>
        <v>-122</v>
      </c>
      <c r="AH1880" s="41">
        <f t="shared" si="1191"/>
        <v>-23</v>
      </c>
      <c r="AI1880" s="42">
        <f t="shared" si="1192"/>
        <v>-45.359000000000002</v>
      </c>
      <c r="AJ1880" s="40">
        <f t="shared" si="1193"/>
        <v>37</v>
      </c>
      <c r="AK1880" s="41">
        <f t="shared" si="1194"/>
        <v>47</v>
      </c>
      <c r="AL1880" s="42">
        <f t="shared" si="1195"/>
        <v>9.6069999999999993</v>
      </c>
      <c r="AM1880" s="43" t="str">
        <f t="shared" si="1196"/>
        <v>-37º -47' -9,607" S</v>
      </c>
      <c r="AN1880" s="43" t="str">
        <f t="shared" si="1197"/>
        <v>122º 23' 45,359" W</v>
      </c>
      <c r="AO1880" s="43" t="str">
        <f t="shared" si="1198"/>
        <v>10 S 553189 4182244</v>
      </c>
    </row>
    <row r="1881" spans="5:41" x14ac:dyDescent="0.25">
      <c r="E1881" s="53">
        <v>37.787472000000001</v>
      </c>
      <c r="F1881" s="53">
        <v>-122.404088</v>
      </c>
      <c r="G1881" s="52">
        <f t="shared" si="1200"/>
        <v>-2.1363543535008809</v>
      </c>
      <c r="H1881" s="52">
        <f t="shared" si="1201"/>
        <v>0.65951580240516672</v>
      </c>
      <c r="I1881" s="52">
        <f t="shared" si="1202"/>
        <v>10</v>
      </c>
      <c r="J1881" s="52">
        <f t="shared" si="1203"/>
        <v>-123</v>
      </c>
      <c r="K1881" s="52">
        <f t="shared" si="1204"/>
        <v>1.0400626452144568E-2</v>
      </c>
      <c r="L1881" s="52">
        <f t="shared" si="1205"/>
        <v>8.2193525802791122E-3</v>
      </c>
      <c r="M1881" s="52">
        <f t="shared" si="1206"/>
        <v>8.2195376814564961E-3</v>
      </c>
      <c r="N1881" s="52">
        <f t="shared" si="1207"/>
        <v>2.61913490398058E-5</v>
      </c>
      <c r="O1881" s="52">
        <f t="shared" si="1184"/>
        <v>6383612.9509125445</v>
      </c>
      <c r="P1881" s="52">
        <f t="shared" si="1185"/>
        <v>1.4218839013670891E-7</v>
      </c>
      <c r="Q1881" s="52">
        <f t="shared" si="1208"/>
        <v>0.96847431401699036</v>
      </c>
      <c r="R1881" s="52">
        <f t="shared" si="1209"/>
        <v>0.60486713814879778</v>
      </c>
      <c r="S1881" s="52">
        <f t="shared" si="1210"/>
        <v>1.143752959413662</v>
      </c>
      <c r="T1881" s="52">
        <f t="shared" si="1211"/>
        <v>1.0090315040974458</v>
      </c>
      <c r="U1881" s="52">
        <f t="shared" si="1212"/>
        <v>1.8076437848550961</v>
      </c>
      <c r="V1881" s="52">
        <f t="shared" si="1218"/>
        <v>5.0546225567071803E-3</v>
      </c>
      <c r="W1881" s="52">
        <f t="shared" si="1213"/>
        <v>4.2582015317955055E-5</v>
      </c>
      <c r="X1881" s="52">
        <f t="shared" si="1214"/>
        <v>1.6740578955036711E-7</v>
      </c>
      <c r="Y1881" s="52">
        <f t="shared" si="1186"/>
        <v>4182235.0103914952</v>
      </c>
      <c r="Z1881" s="38" t="str">
        <f t="shared" si="1215"/>
        <v>S</v>
      </c>
      <c r="AA1881" s="38" t="str">
        <f t="shared" si="1216"/>
        <v>S</v>
      </c>
      <c r="AB1881" s="38" t="str">
        <f t="shared" si="1217"/>
        <v>U</v>
      </c>
      <c r="AC1881" s="50">
        <f t="shared" si="1199"/>
        <v>552470.34968075075</v>
      </c>
      <c r="AD1881" s="50">
        <f t="shared" si="1187"/>
        <v>4182402.2058502007</v>
      </c>
      <c r="AE1881" s="51">
        <f t="shared" si="1188"/>
        <v>10</v>
      </c>
      <c r="AF1881" s="51" t="str">
        <f t="shared" si="1189"/>
        <v>S</v>
      </c>
      <c r="AG1881" s="40">
        <f t="shared" si="1190"/>
        <v>-122</v>
      </c>
      <c r="AH1881" s="41">
        <f t="shared" si="1191"/>
        <v>-24</v>
      </c>
      <c r="AI1881" s="42">
        <f t="shared" si="1192"/>
        <v>-14.717000000000001</v>
      </c>
      <c r="AJ1881" s="40">
        <f t="shared" si="1193"/>
        <v>37</v>
      </c>
      <c r="AK1881" s="41">
        <f t="shared" si="1194"/>
        <v>47</v>
      </c>
      <c r="AL1881" s="42">
        <f t="shared" si="1195"/>
        <v>14.898999999999999</v>
      </c>
      <c r="AM1881" s="43" t="str">
        <f t="shared" si="1196"/>
        <v>-37º -47' -14,899" S</v>
      </c>
      <c r="AN1881" s="43" t="str">
        <f t="shared" si="1197"/>
        <v>122º 24' 14,717" W</v>
      </c>
      <c r="AO1881" s="43" t="str">
        <f t="shared" si="1198"/>
        <v>10 S 552470 4182402</v>
      </c>
    </row>
    <row r="1882" spans="5:41" x14ac:dyDescent="0.25">
      <c r="E1882" s="53">
        <v>37.785829999999997</v>
      </c>
      <c r="F1882" s="53">
        <v>-122.398048</v>
      </c>
      <c r="G1882" s="52">
        <f t="shared" si="1200"/>
        <v>-2.1362489356140602</v>
      </c>
      <c r="H1882" s="52">
        <f t="shared" si="1201"/>
        <v>0.6594871440988489</v>
      </c>
      <c r="I1882" s="52">
        <f t="shared" si="1202"/>
        <v>10</v>
      </c>
      <c r="J1882" s="52">
        <f t="shared" si="1203"/>
        <v>-123</v>
      </c>
      <c r="K1882" s="52">
        <f t="shared" si="1204"/>
        <v>1.0506044338965292E-2</v>
      </c>
      <c r="L1882" s="52">
        <f t="shared" si="1205"/>
        <v>8.3028431043390555E-3</v>
      </c>
      <c r="M1882" s="52">
        <f t="shared" si="1206"/>
        <v>8.3030339038262495E-3</v>
      </c>
      <c r="N1882" s="52">
        <f t="shared" si="1207"/>
        <v>2.6724595834415332E-5</v>
      </c>
      <c r="O1882" s="52">
        <f t="shared" si="1184"/>
        <v>6383612.3563806079</v>
      </c>
      <c r="P1882" s="52">
        <f t="shared" si="1185"/>
        <v>1.4509828434104944E-7</v>
      </c>
      <c r="Q1882" s="52">
        <f t="shared" si="1208"/>
        <v>0.96846003408797587</v>
      </c>
      <c r="R1882" s="52">
        <f t="shared" si="1209"/>
        <v>0.60488509877210184</v>
      </c>
      <c r="S1882" s="52">
        <f t="shared" si="1210"/>
        <v>1.1437171611428369</v>
      </c>
      <c r="T1882" s="52">
        <f t="shared" si="1211"/>
        <v>1.0090091455501531</v>
      </c>
      <c r="U1882" s="52">
        <f t="shared" si="1212"/>
        <v>1.80761585587274</v>
      </c>
      <c r="V1882" s="52">
        <f t="shared" si="1218"/>
        <v>5.0546225567071803E-3</v>
      </c>
      <c r="W1882" s="52">
        <f t="shared" si="1213"/>
        <v>4.2582015317955055E-5</v>
      </c>
      <c r="X1882" s="52">
        <f t="shared" si="1214"/>
        <v>1.6740578955036711E-7</v>
      </c>
      <c r="Y1882" s="52">
        <f t="shared" si="1186"/>
        <v>4182052.8336995924</v>
      </c>
      <c r="Z1882" s="38" t="str">
        <f t="shared" si="1215"/>
        <v>S</v>
      </c>
      <c r="AA1882" s="38" t="str">
        <f t="shared" si="1216"/>
        <v>S</v>
      </c>
      <c r="AB1882" s="38" t="str">
        <f t="shared" si="1217"/>
        <v>U</v>
      </c>
      <c r="AC1882" s="50">
        <f t="shared" si="1199"/>
        <v>553003.35238747741</v>
      </c>
      <c r="AD1882" s="50">
        <f t="shared" si="1187"/>
        <v>4182223.4331845338</v>
      </c>
      <c r="AE1882" s="51">
        <f t="shared" si="1188"/>
        <v>10</v>
      </c>
      <c r="AF1882" s="51" t="str">
        <f t="shared" si="1189"/>
        <v>S</v>
      </c>
      <c r="AG1882" s="40">
        <f t="shared" si="1190"/>
        <v>-122</v>
      </c>
      <c r="AH1882" s="41">
        <f t="shared" si="1191"/>
        <v>-23</v>
      </c>
      <c r="AI1882" s="42">
        <f t="shared" si="1192"/>
        <v>-52.972999999999999</v>
      </c>
      <c r="AJ1882" s="40">
        <f t="shared" si="1193"/>
        <v>37</v>
      </c>
      <c r="AK1882" s="41">
        <f t="shared" si="1194"/>
        <v>47</v>
      </c>
      <c r="AL1882" s="42">
        <f t="shared" si="1195"/>
        <v>8.9879999999999995</v>
      </c>
      <c r="AM1882" s="43" t="str">
        <f t="shared" si="1196"/>
        <v>-37º -47' -8,988" S</v>
      </c>
      <c r="AN1882" s="43" t="str">
        <f t="shared" si="1197"/>
        <v>122º 23' 52,973" W</v>
      </c>
      <c r="AO1882" s="43" t="str">
        <f t="shared" si="1198"/>
        <v>10 S 553003 4182223</v>
      </c>
    </row>
    <row r="1883" spans="5:41" x14ac:dyDescent="0.25">
      <c r="E1883" s="53">
        <v>37.785015999999999</v>
      </c>
      <c r="F1883" s="53">
        <v>-122.405754</v>
      </c>
      <c r="G1883" s="52">
        <f t="shared" si="1200"/>
        <v>-2.1363834306862191</v>
      </c>
      <c r="H1883" s="52">
        <f t="shared" si="1201"/>
        <v>0.65947293711873767</v>
      </c>
      <c r="I1883" s="52">
        <f t="shared" si="1202"/>
        <v>10</v>
      </c>
      <c r="J1883" s="52">
        <f t="shared" si="1203"/>
        <v>-123</v>
      </c>
      <c r="K1883" s="52">
        <f t="shared" si="1204"/>
        <v>1.037154926680639E-2</v>
      </c>
      <c r="L1883" s="52">
        <f t="shared" si="1205"/>
        <v>8.1966468363352547E-3</v>
      </c>
      <c r="M1883" s="52">
        <f t="shared" si="1206"/>
        <v>8.196830407694004E-3</v>
      </c>
      <c r="N1883" s="52">
        <f t="shared" si="1207"/>
        <v>2.6044528686042234E-5</v>
      </c>
      <c r="O1883" s="52">
        <f t="shared" si="1184"/>
        <v>6383612.0616524955</v>
      </c>
      <c r="P1883" s="52">
        <f t="shared" si="1185"/>
        <v>1.414132556753378E-7</v>
      </c>
      <c r="Q1883" s="52">
        <f t="shared" si="1208"/>
        <v>0.96845295382058461</v>
      </c>
      <c r="R1883" s="52">
        <f t="shared" si="1209"/>
        <v>0.60489400133835414</v>
      </c>
      <c r="S1883" s="52">
        <f t="shared" si="1210"/>
        <v>1.14369941402903</v>
      </c>
      <c r="T1883" s="52">
        <f t="shared" si="1211"/>
        <v>1.0089980608563609</v>
      </c>
      <c r="U1883" s="52">
        <f t="shared" si="1212"/>
        <v>1.8076020090649934</v>
      </c>
      <c r="V1883" s="52">
        <f t="shared" si="1218"/>
        <v>5.0546225567071803E-3</v>
      </c>
      <c r="W1883" s="52">
        <f t="shared" si="1213"/>
        <v>4.2582015317955055E-5</v>
      </c>
      <c r="X1883" s="52">
        <f t="shared" si="1214"/>
        <v>1.6740578955036711E-7</v>
      </c>
      <c r="Y1883" s="52">
        <f t="shared" si="1186"/>
        <v>4181962.5220088363</v>
      </c>
      <c r="Z1883" s="38" t="str">
        <f t="shared" si="1215"/>
        <v>S</v>
      </c>
      <c r="AA1883" s="38" t="str">
        <f t="shared" si="1216"/>
        <v>S</v>
      </c>
      <c r="AB1883" s="38" t="str">
        <f t="shared" si="1217"/>
        <v>U</v>
      </c>
      <c r="AC1883" s="50">
        <f t="shared" si="1199"/>
        <v>552325.38792437641</v>
      </c>
      <c r="AD1883" s="50">
        <f t="shared" si="1187"/>
        <v>4182128.7801998076</v>
      </c>
      <c r="AE1883" s="51">
        <f t="shared" si="1188"/>
        <v>10</v>
      </c>
      <c r="AF1883" s="51" t="str">
        <f t="shared" si="1189"/>
        <v>S</v>
      </c>
      <c r="AG1883" s="40">
        <f t="shared" si="1190"/>
        <v>-122</v>
      </c>
      <c r="AH1883" s="41">
        <f t="shared" si="1191"/>
        <v>-24</v>
      </c>
      <c r="AI1883" s="42">
        <f t="shared" si="1192"/>
        <v>-20.713999999999999</v>
      </c>
      <c r="AJ1883" s="40">
        <f t="shared" si="1193"/>
        <v>37</v>
      </c>
      <c r="AK1883" s="41">
        <f t="shared" si="1194"/>
        <v>47</v>
      </c>
      <c r="AL1883" s="42">
        <f t="shared" si="1195"/>
        <v>6.0579999999999998</v>
      </c>
      <c r="AM1883" s="43" t="str">
        <f t="shared" si="1196"/>
        <v>-37º -47' -6,058" S</v>
      </c>
      <c r="AN1883" s="43" t="str">
        <f t="shared" si="1197"/>
        <v>122º 24' 20,714" W</v>
      </c>
      <c r="AO1883" s="43" t="str">
        <f t="shared" si="1198"/>
        <v>10 S 552325 4182129</v>
      </c>
    </row>
    <row r="1884" spans="5:41" x14ac:dyDescent="0.25">
      <c r="E1884" s="53">
        <v>37.786855000000003</v>
      </c>
      <c r="F1884" s="53">
        <v>-122.397334</v>
      </c>
      <c r="G1884" s="52">
        <f t="shared" si="1200"/>
        <v>-2.1362364739632014</v>
      </c>
      <c r="H1884" s="52">
        <f t="shared" si="1201"/>
        <v>0.65950503372368197</v>
      </c>
      <c r="I1884" s="52">
        <f t="shared" si="1202"/>
        <v>10</v>
      </c>
      <c r="J1884" s="52">
        <f t="shared" si="1203"/>
        <v>-123</v>
      </c>
      <c r="K1884" s="52">
        <f t="shared" si="1204"/>
        <v>1.0518505989824067E-2</v>
      </c>
      <c r="L1884" s="52">
        <f t="shared" si="1205"/>
        <v>8.312575790245965E-3</v>
      </c>
      <c r="M1884" s="52">
        <f t="shared" si="1206"/>
        <v>8.3127672615105237E-3</v>
      </c>
      <c r="N1884" s="52">
        <f t="shared" si="1207"/>
        <v>2.6788279875455956E-5</v>
      </c>
      <c r="O1884" s="52">
        <f t="shared" si="1184"/>
        <v>6383612.7275094222</v>
      </c>
      <c r="P1884" s="52">
        <f t="shared" si="1185"/>
        <v>1.454346367233014E-7</v>
      </c>
      <c r="Q1884" s="52">
        <f t="shared" si="1208"/>
        <v>0.96846894854592092</v>
      </c>
      <c r="R1884" s="52">
        <f t="shared" si="1209"/>
        <v>0.60487388742786563</v>
      </c>
      <c r="S1884" s="52">
        <f t="shared" si="1210"/>
        <v>1.1437395079966424</v>
      </c>
      <c r="T1884" s="52">
        <f t="shared" si="1211"/>
        <v>1.0090231028544483</v>
      </c>
      <c r="U1884" s="52">
        <f t="shared" si="1212"/>
        <v>1.8076332906619859</v>
      </c>
      <c r="V1884" s="52">
        <f t="shared" si="1218"/>
        <v>5.0546225567071803E-3</v>
      </c>
      <c r="W1884" s="52">
        <f t="shared" si="1213"/>
        <v>4.2582015317955055E-5</v>
      </c>
      <c r="X1884" s="52">
        <f t="shared" si="1214"/>
        <v>1.6740578955036711E-7</v>
      </c>
      <c r="Y1884" s="52">
        <f t="shared" si="1186"/>
        <v>4182166.5554410047</v>
      </c>
      <c r="Z1884" s="38" t="str">
        <f t="shared" si="1215"/>
        <v>S</v>
      </c>
      <c r="AA1884" s="38" t="str">
        <f t="shared" si="1216"/>
        <v>S</v>
      </c>
      <c r="AB1884" s="38" t="str">
        <f t="shared" si="1217"/>
        <v>U</v>
      </c>
      <c r="AC1884" s="50">
        <f t="shared" si="1199"/>
        <v>553065.4894639221</v>
      </c>
      <c r="AD1884" s="50">
        <f t="shared" si="1187"/>
        <v>4182337.5614702362</v>
      </c>
      <c r="AE1884" s="51">
        <f t="shared" si="1188"/>
        <v>10</v>
      </c>
      <c r="AF1884" s="51" t="str">
        <f t="shared" si="1189"/>
        <v>S</v>
      </c>
      <c r="AG1884" s="40">
        <f t="shared" si="1190"/>
        <v>-122</v>
      </c>
      <c r="AH1884" s="41">
        <f t="shared" si="1191"/>
        <v>-23</v>
      </c>
      <c r="AI1884" s="42">
        <f t="shared" si="1192"/>
        <v>-50.402000000000001</v>
      </c>
      <c r="AJ1884" s="40">
        <f t="shared" si="1193"/>
        <v>37</v>
      </c>
      <c r="AK1884" s="41">
        <f t="shared" si="1194"/>
        <v>47</v>
      </c>
      <c r="AL1884" s="42">
        <f t="shared" si="1195"/>
        <v>12.678000000000001</v>
      </c>
      <c r="AM1884" s="43" t="str">
        <f t="shared" si="1196"/>
        <v>-37º -47' -12,678" S</v>
      </c>
      <c r="AN1884" s="43" t="str">
        <f t="shared" si="1197"/>
        <v>122º 23' 50,402" W</v>
      </c>
      <c r="AO1884" s="43" t="str">
        <f t="shared" si="1198"/>
        <v>10 S 553065 4182338</v>
      </c>
    </row>
    <row r="1885" spans="5:41" x14ac:dyDescent="0.25">
      <c r="E1885" s="53">
        <v>37.784865000000003</v>
      </c>
      <c r="F1885" s="53">
        <v>-122.400724</v>
      </c>
      <c r="G1885" s="52">
        <f t="shared" si="1200"/>
        <v>-2.1362956406248435</v>
      </c>
      <c r="H1885" s="52">
        <f t="shared" si="1201"/>
        <v>0.65947030167156728</v>
      </c>
      <c r="I1885" s="52">
        <f t="shared" si="1202"/>
        <v>10</v>
      </c>
      <c r="J1885" s="52">
        <f t="shared" si="1203"/>
        <v>-123</v>
      </c>
      <c r="K1885" s="52">
        <f t="shared" si="1204"/>
        <v>1.0459339328181994E-2</v>
      </c>
      <c r="L1885" s="52">
        <f t="shared" si="1205"/>
        <v>8.2660417881102351E-3</v>
      </c>
      <c r="M1885" s="52">
        <f t="shared" si="1206"/>
        <v>8.2662300616724131E-3</v>
      </c>
      <c r="N1885" s="52">
        <f t="shared" si="1207"/>
        <v>2.6487278132703018E-5</v>
      </c>
      <c r="O1885" s="52">
        <f t="shared" si="1184"/>
        <v>6383612.0069795875</v>
      </c>
      <c r="P1885" s="52">
        <f t="shared" si="1185"/>
        <v>1.4381857213538176E-7</v>
      </c>
      <c r="Q1885" s="52">
        <f t="shared" si="1208"/>
        <v>0.96845164031891506</v>
      </c>
      <c r="R1885" s="52">
        <f t="shared" si="1209"/>
        <v>0.60489565271136958</v>
      </c>
      <c r="S1885" s="52">
        <f t="shared" si="1210"/>
        <v>1.1436961218310249</v>
      </c>
      <c r="T1885" s="52">
        <f t="shared" si="1211"/>
        <v>1.008996004551111</v>
      </c>
      <c r="U1885" s="52">
        <f t="shared" si="1212"/>
        <v>1.8075994403305042</v>
      </c>
      <c r="V1885" s="52">
        <f t="shared" si="1218"/>
        <v>5.0546225567071803E-3</v>
      </c>
      <c r="W1885" s="52">
        <f t="shared" si="1213"/>
        <v>4.2582015317955055E-5</v>
      </c>
      <c r="X1885" s="52">
        <f t="shared" si="1214"/>
        <v>1.6740578955036711E-7</v>
      </c>
      <c r="Y1885" s="52">
        <f t="shared" si="1186"/>
        <v>4181945.7688587327</v>
      </c>
      <c r="Z1885" s="38" t="str">
        <f t="shared" si="1215"/>
        <v>S</v>
      </c>
      <c r="AA1885" s="38" t="str">
        <f t="shared" si="1216"/>
        <v>S</v>
      </c>
      <c r="AB1885" s="38" t="str">
        <f t="shared" si="1217"/>
        <v>U</v>
      </c>
      <c r="AC1885" s="50">
        <f t="shared" si="1199"/>
        <v>552768.4080038399</v>
      </c>
      <c r="AD1885" s="50">
        <f t="shared" si="1187"/>
        <v>4182114.8533897703</v>
      </c>
      <c r="AE1885" s="51">
        <f t="shared" si="1188"/>
        <v>10</v>
      </c>
      <c r="AF1885" s="51" t="str">
        <f t="shared" si="1189"/>
        <v>S</v>
      </c>
      <c r="AG1885" s="40">
        <f t="shared" si="1190"/>
        <v>-122</v>
      </c>
      <c r="AH1885" s="41">
        <f t="shared" si="1191"/>
        <v>-24</v>
      </c>
      <c r="AI1885" s="42">
        <f t="shared" si="1192"/>
        <v>-2.6059999999999999</v>
      </c>
      <c r="AJ1885" s="40">
        <f t="shared" si="1193"/>
        <v>37</v>
      </c>
      <c r="AK1885" s="41">
        <f t="shared" si="1194"/>
        <v>47</v>
      </c>
      <c r="AL1885" s="42">
        <f t="shared" si="1195"/>
        <v>5.5140000000000002</v>
      </c>
      <c r="AM1885" s="43" t="str">
        <f t="shared" si="1196"/>
        <v>-37º -47' -5,514" S</v>
      </c>
      <c r="AN1885" s="43" t="str">
        <f t="shared" si="1197"/>
        <v>122º 24' 2,606" W</v>
      </c>
      <c r="AO1885" s="43" t="str">
        <f t="shared" si="1198"/>
        <v>10 S 552768 4182115</v>
      </c>
    </row>
    <row r="1886" spans="5:41" x14ac:dyDescent="0.25">
      <c r="E1886" s="53">
        <v>37.785093000000003</v>
      </c>
      <c r="F1886" s="53">
        <v>-122.406203</v>
      </c>
      <c r="G1886" s="52">
        <f t="shared" si="1200"/>
        <v>-2.1363912672145604</v>
      </c>
      <c r="H1886" s="52">
        <f t="shared" si="1201"/>
        <v>0.6594742810222618</v>
      </c>
      <c r="I1886" s="52">
        <f t="shared" si="1202"/>
        <v>10</v>
      </c>
      <c r="J1886" s="52">
        <f t="shared" si="1203"/>
        <v>-123</v>
      </c>
      <c r="K1886" s="52">
        <f t="shared" si="1204"/>
        <v>1.0363712738465036E-2</v>
      </c>
      <c r="L1886" s="52">
        <f t="shared" si="1205"/>
        <v>8.1904453077096383E-3</v>
      </c>
      <c r="M1886" s="52">
        <f t="shared" si="1206"/>
        <v>8.1906284627058963E-3</v>
      </c>
      <c r="N1886" s="52">
        <f t="shared" si="1207"/>
        <v>2.600520315532151E-5</v>
      </c>
      <c r="O1886" s="52">
        <f t="shared" si="1184"/>
        <v>6383612.0895320876</v>
      </c>
      <c r="P1886" s="52">
        <f t="shared" si="1185"/>
        <v>1.4119904817139231E-7</v>
      </c>
      <c r="Q1886" s="52">
        <f t="shared" si="1208"/>
        <v>0.96845362360909104</v>
      </c>
      <c r="R1886" s="52">
        <f t="shared" si="1209"/>
        <v>0.60489315923713716</v>
      </c>
      <c r="S1886" s="52">
        <f t="shared" si="1210"/>
        <v>1.1437010928268072</v>
      </c>
      <c r="T1886" s="52">
        <f t="shared" si="1211"/>
        <v>1.0089991094293898</v>
      </c>
      <c r="U1886" s="52">
        <f t="shared" si="1212"/>
        <v>1.8076033189373455</v>
      </c>
      <c r="V1886" s="52">
        <f t="shared" si="1218"/>
        <v>5.0546225567071803E-3</v>
      </c>
      <c r="W1886" s="52">
        <f t="shared" si="1213"/>
        <v>4.2582015317955055E-5</v>
      </c>
      <c r="X1886" s="52">
        <f t="shared" si="1214"/>
        <v>1.6740578955036711E-7</v>
      </c>
      <c r="Y1886" s="52">
        <f t="shared" si="1186"/>
        <v>4181971.065006075</v>
      </c>
      <c r="Z1886" s="38" t="str">
        <f t="shared" si="1215"/>
        <v>S</v>
      </c>
      <c r="AA1886" s="38" t="str">
        <f t="shared" si="1216"/>
        <v>S</v>
      </c>
      <c r="AB1886" s="38" t="str">
        <f t="shared" si="1217"/>
        <v>U</v>
      </c>
      <c r="AC1886" s="50">
        <f t="shared" si="1199"/>
        <v>552285.79733629641</v>
      </c>
      <c r="AD1886" s="50">
        <f t="shared" si="1187"/>
        <v>4182137.0721587678</v>
      </c>
      <c r="AE1886" s="51">
        <f t="shared" si="1188"/>
        <v>10</v>
      </c>
      <c r="AF1886" s="51" t="str">
        <f t="shared" si="1189"/>
        <v>S</v>
      </c>
      <c r="AG1886" s="40">
        <f t="shared" si="1190"/>
        <v>-122</v>
      </c>
      <c r="AH1886" s="41">
        <f t="shared" si="1191"/>
        <v>-24</v>
      </c>
      <c r="AI1886" s="42">
        <f t="shared" si="1192"/>
        <v>-22.331</v>
      </c>
      <c r="AJ1886" s="40">
        <f t="shared" si="1193"/>
        <v>37</v>
      </c>
      <c r="AK1886" s="41">
        <f t="shared" si="1194"/>
        <v>47</v>
      </c>
      <c r="AL1886" s="42">
        <f t="shared" si="1195"/>
        <v>6.335</v>
      </c>
      <c r="AM1886" s="43" t="str">
        <f t="shared" si="1196"/>
        <v>-37º -47' -6,335" S</v>
      </c>
      <c r="AN1886" s="43" t="str">
        <f t="shared" si="1197"/>
        <v>122º 24' 22,331" W</v>
      </c>
      <c r="AO1886" s="43" t="str">
        <f t="shared" si="1198"/>
        <v>10 S 552286 4182137</v>
      </c>
    </row>
    <row r="1887" spans="5:41" x14ac:dyDescent="0.25">
      <c r="E1887" s="53">
        <v>37.789752999999997</v>
      </c>
      <c r="F1887" s="53">
        <v>-122.403648</v>
      </c>
      <c r="G1887" s="52">
        <f t="shared" si="1200"/>
        <v>-2.1363466740521724</v>
      </c>
      <c r="H1887" s="52">
        <f t="shared" si="1201"/>
        <v>0.65955561336540469</v>
      </c>
      <c r="I1887" s="52">
        <f t="shared" si="1202"/>
        <v>10</v>
      </c>
      <c r="J1887" s="52">
        <f t="shared" si="1203"/>
        <v>-123</v>
      </c>
      <c r="K1887" s="52">
        <f t="shared" si="1204"/>
        <v>1.0408305900853065E-2</v>
      </c>
      <c r="L1887" s="52">
        <f t="shared" si="1205"/>
        <v>8.2251673383398737E-3</v>
      </c>
      <c r="M1887" s="52">
        <f t="shared" si="1206"/>
        <v>8.2253528326537879E-3</v>
      </c>
      <c r="N1887" s="52">
        <f t="shared" si="1207"/>
        <v>2.6230578847763475E-5</v>
      </c>
      <c r="O1887" s="52">
        <f t="shared" si="1184"/>
        <v>6383613.7768270904</v>
      </c>
      <c r="P1887" s="52">
        <f t="shared" si="1185"/>
        <v>1.4238086167637511E-7</v>
      </c>
      <c r="Q1887" s="52">
        <f t="shared" si="1208"/>
        <v>0.96849414583712101</v>
      </c>
      <c r="R1887" s="52">
        <f t="shared" si="1209"/>
        <v>0.60484218270684464</v>
      </c>
      <c r="S1887" s="52">
        <f t="shared" si="1210"/>
        <v>1.1438026862839652</v>
      </c>
      <c r="T1887" s="52">
        <f t="shared" si="1211"/>
        <v>1.009062560389685</v>
      </c>
      <c r="U1887" s="52">
        <f t="shared" si="1212"/>
        <v>1.8076825764895614</v>
      </c>
      <c r="V1887" s="52">
        <f t="shared" si="1218"/>
        <v>5.0546225567071803E-3</v>
      </c>
      <c r="W1887" s="52">
        <f t="shared" si="1213"/>
        <v>4.2582015317955055E-5</v>
      </c>
      <c r="X1887" s="52">
        <f t="shared" si="1214"/>
        <v>1.6740578955036711E-7</v>
      </c>
      <c r="Y1887" s="52">
        <f t="shared" si="1186"/>
        <v>4182488.0829694038</v>
      </c>
      <c r="Z1887" s="38" t="str">
        <f t="shared" si="1215"/>
        <v>S</v>
      </c>
      <c r="AA1887" s="38" t="str">
        <f t="shared" si="1216"/>
        <v>S</v>
      </c>
      <c r="AB1887" s="38" t="str">
        <f t="shared" si="1217"/>
        <v>U</v>
      </c>
      <c r="AC1887" s="50">
        <f t="shared" si="1199"/>
        <v>552507.47815381235</v>
      </c>
      <c r="AD1887" s="50">
        <f t="shared" si="1187"/>
        <v>4182655.5288777514</v>
      </c>
      <c r="AE1887" s="51">
        <f t="shared" si="1188"/>
        <v>10</v>
      </c>
      <c r="AF1887" s="51" t="str">
        <f t="shared" si="1189"/>
        <v>S</v>
      </c>
      <c r="AG1887" s="40">
        <f t="shared" si="1190"/>
        <v>-122</v>
      </c>
      <c r="AH1887" s="41">
        <f t="shared" si="1191"/>
        <v>-24</v>
      </c>
      <c r="AI1887" s="42">
        <f t="shared" si="1192"/>
        <v>-13.132999999999999</v>
      </c>
      <c r="AJ1887" s="40">
        <f t="shared" si="1193"/>
        <v>37</v>
      </c>
      <c r="AK1887" s="41">
        <f t="shared" si="1194"/>
        <v>47</v>
      </c>
      <c r="AL1887" s="42">
        <f t="shared" si="1195"/>
        <v>23.111000000000001</v>
      </c>
      <c r="AM1887" s="43" t="str">
        <f t="shared" si="1196"/>
        <v>-37º -47' -23,111" S</v>
      </c>
      <c r="AN1887" s="43" t="str">
        <f t="shared" si="1197"/>
        <v>122º 24' 13,133" W</v>
      </c>
      <c r="AO1887" s="43" t="str">
        <f t="shared" si="1198"/>
        <v>10 S 552507 4182656</v>
      </c>
    </row>
    <row r="1888" spans="5:41" x14ac:dyDescent="0.25">
      <c r="E1888" s="53">
        <v>37.766660000000002</v>
      </c>
      <c r="F1888" s="53">
        <v>-122.40841899999999</v>
      </c>
      <c r="G1888" s="52">
        <f t="shared" si="1200"/>
        <v>-2.1364299437107848</v>
      </c>
      <c r="H1888" s="52">
        <f t="shared" si="1201"/>
        <v>0.6591525644812416</v>
      </c>
      <c r="I1888" s="52">
        <f t="shared" si="1202"/>
        <v>10</v>
      </c>
      <c r="J1888" s="52">
        <f t="shared" si="1203"/>
        <v>-123</v>
      </c>
      <c r="K1888" s="52">
        <f t="shared" si="1204"/>
        <v>1.0325036242240682E-2</v>
      </c>
      <c r="L1888" s="52">
        <f t="shared" si="1205"/>
        <v>8.1619151226339347E-3</v>
      </c>
      <c r="M1888" s="52">
        <f t="shared" si="1206"/>
        <v>8.1620963702600628E-3</v>
      </c>
      <c r="N1888" s="52">
        <f t="shared" si="1207"/>
        <v>2.580718386069325E-5</v>
      </c>
      <c r="O1888" s="52">
        <f t="shared" si="1184"/>
        <v>6383605.4160084417</v>
      </c>
      <c r="P1888" s="52">
        <f t="shared" si="1185"/>
        <v>1.4028696514257888E-7</v>
      </c>
      <c r="Q1888" s="52">
        <f t="shared" si="1208"/>
        <v>0.9682930835751451</v>
      </c>
      <c r="R1888" s="52">
        <f t="shared" si="1209"/>
        <v>0.6050945501336249</v>
      </c>
      <c r="S1888" s="52">
        <f t="shared" si="1210"/>
        <v>1.143299106268814</v>
      </c>
      <c r="T1888" s="52">
        <f t="shared" si="1211"/>
        <v>1.0087479672350168</v>
      </c>
      <c r="U1888" s="52">
        <f t="shared" si="1212"/>
        <v>1.8072895153941808</v>
      </c>
      <c r="V1888" s="52">
        <f t="shared" si="1218"/>
        <v>5.0546225567071803E-3</v>
      </c>
      <c r="W1888" s="52">
        <f t="shared" si="1213"/>
        <v>4.2582015317955055E-5</v>
      </c>
      <c r="X1888" s="52">
        <f t="shared" si="1214"/>
        <v>1.6740578955036711E-7</v>
      </c>
      <c r="Y1888" s="52">
        <f t="shared" si="1186"/>
        <v>4179925.9634192381</v>
      </c>
      <c r="Z1888" s="38" t="str">
        <f t="shared" si="1215"/>
        <v>S</v>
      </c>
      <c r="AA1888" s="38" t="str">
        <f t="shared" si="1216"/>
        <v>S</v>
      </c>
      <c r="AB1888" s="38" t="str">
        <f t="shared" si="1217"/>
        <v>U</v>
      </c>
      <c r="AC1888" s="50">
        <f t="shared" si="1199"/>
        <v>552103.60503166041</v>
      </c>
      <c r="AD1888" s="50">
        <f t="shared" si="1187"/>
        <v>4180090.7063210146</v>
      </c>
      <c r="AE1888" s="51">
        <f t="shared" si="1188"/>
        <v>10</v>
      </c>
      <c r="AF1888" s="51" t="str">
        <f t="shared" si="1189"/>
        <v>S</v>
      </c>
      <c r="AG1888" s="40">
        <f t="shared" si="1190"/>
        <v>-122</v>
      </c>
      <c r="AH1888" s="41">
        <f t="shared" si="1191"/>
        <v>-24</v>
      </c>
      <c r="AI1888" s="42">
        <f t="shared" si="1192"/>
        <v>-30.308</v>
      </c>
      <c r="AJ1888" s="40">
        <f t="shared" si="1193"/>
        <v>37</v>
      </c>
      <c r="AK1888" s="41">
        <f t="shared" si="1194"/>
        <v>45</v>
      </c>
      <c r="AL1888" s="42">
        <f t="shared" si="1195"/>
        <v>59.975999999999999</v>
      </c>
      <c r="AM1888" s="43" t="str">
        <f t="shared" si="1196"/>
        <v>-37º -45' -59,976" S</v>
      </c>
      <c r="AN1888" s="43" t="str">
        <f t="shared" si="1197"/>
        <v>122º 24' 30,308" W</v>
      </c>
      <c r="AO1888" s="43" t="str">
        <f t="shared" si="1198"/>
        <v>10 S 552104 4180091</v>
      </c>
    </row>
    <row r="1889" spans="5:41" x14ac:dyDescent="0.25">
      <c r="E1889" s="53">
        <v>37.625404000000003</v>
      </c>
      <c r="F1889" s="53">
        <v>-122.379277</v>
      </c>
      <c r="G1889" s="52">
        <f t="shared" si="1200"/>
        <v>-2.1359213198601688</v>
      </c>
      <c r="H1889" s="52">
        <f t="shared" si="1201"/>
        <v>0.65668718219304456</v>
      </c>
      <c r="I1889" s="52">
        <f t="shared" si="1202"/>
        <v>10</v>
      </c>
      <c r="J1889" s="52">
        <f t="shared" si="1203"/>
        <v>-123</v>
      </c>
      <c r="K1889" s="52">
        <f t="shared" si="1204"/>
        <v>1.083366009285669E-2</v>
      </c>
      <c r="L1889" s="52">
        <f t="shared" si="1205"/>
        <v>8.5802971917183259E-3</v>
      </c>
      <c r="M1889" s="52">
        <f t="shared" si="1206"/>
        <v>8.5805077658030835E-3</v>
      </c>
      <c r="N1889" s="52">
        <f t="shared" si="1207"/>
        <v>2.837598050287049E-5</v>
      </c>
      <c r="O1889" s="52">
        <f t="shared" si="1184"/>
        <v>6383554.3130448954</v>
      </c>
      <c r="P1889" s="52">
        <f t="shared" si="1185"/>
        <v>1.556304920636049E-7</v>
      </c>
      <c r="Q1889" s="52">
        <f t="shared" si="1208"/>
        <v>0.96704952928074372</v>
      </c>
      <c r="R1889" s="52">
        <f t="shared" si="1209"/>
        <v>0.60662451762596103</v>
      </c>
      <c r="S1889" s="52">
        <f t="shared" si="1210"/>
        <v>1.1402119468334164</v>
      </c>
      <c r="T1889" s="52">
        <f t="shared" si="1211"/>
        <v>1.0068150895315526</v>
      </c>
      <c r="U1889" s="52">
        <f t="shared" si="1212"/>
        <v>1.8048691540134485</v>
      </c>
      <c r="V1889" s="52">
        <f t="shared" si="1218"/>
        <v>5.0546225567071803E-3</v>
      </c>
      <c r="W1889" s="52">
        <f t="shared" si="1213"/>
        <v>4.2582015317955055E-5</v>
      </c>
      <c r="X1889" s="52">
        <f t="shared" si="1214"/>
        <v>1.6740578955036711E-7</v>
      </c>
      <c r="Y1889" s="52">
        <f t="shared" si="1186"/>
        <v>4164254.1277379151</v>
      </c>
      <c r="Z1889" s="38" t="str">
        <f t="shared" si="1215"/>
        <v>S</v>
      </c>
      <c r="AA1889" s="38" t="str">
        <f t="shared" si="1216"/>
        <v>S</v>
      </c>
      <c r="AB1889" s="38" t="str">
        <f t="shared" si="1217"/>
        <v>U</v>
      </c>
      <c r="AC1889" s="50">
        <f t="shared" si="1199"/>
        <v>554774.14019801619</v>
      </c>
      <c r="AD1889" s="50">
        <f t="shared" si="1187"/>
        <v>4164435.2673788317</v>
      </c>
      <c r="AE1889" s="51">
        <f t="shared" si="1188"/>
        <v>10</v>
      </c>
      <c r="AF1889" s="51" t="str">
        <f t="shared" si="1189"/>
        <v>S</v>
      </c>
      <c r="AG1889" s="40">
        <f t="shared" si="1190"/>
        <v>-122</v>
      </c>
      <c r="AH1889" s="41">
        <f t="shared" si="1191"/>
        <v>-22</v>
      </c>
      <c r="AI1889" s="42">
        <f t="shared" si="1192"/>
        <v>-45.396999999999998</v>
      </c>
      <c r="AJ1889" s="40">
        <f t="shared" si="1193"/>
        <v>37</v>
      </c>
      <c r="AK1889" s="41">
        <f t="shared" si="1194"/>
        <v>37</v>
      </c>
      <c r="AL1889" s="42">
        <f t="shared" si="1195"/>
        <v>31.454000000000001</v>
      </c>
      <c r="AM1889" s="43" t="str">
        <f t="shared" si="1196"/>
        <v>-37º -37' -31,454" S</v>
      </c>
      <c r="AN1889" s="43" t="str">
        <f t="shared" si="1197"/>
        <v>122º 22' 45,397" W</v>
      </c>
      <c r="AO1889" s="43" t="str">
        <f t="shared" si="1198"/>
        <v>10 S 554774 4164435</v>
      </c>
    </row>
    <row r="1890" spans="5:41" x14ac:dyDescent="0.25">
      <c r="E1890" s="53">
        <v>37.766801000000001</v>
      </c>
      <c r="F1890" s="53">
        <v>-122.425515</v>
      </c>
      <c r="G1890" s="52">
        <f t="shared" si="1200"/>
        <v>-2.1367283251997056</v>
      </c>
      <c r="H1890" s="52">
        <f t="shared" si="1201"/>
        <v>0.65915502539548698</v>
      </c>
      <c r="I1890" s="52">
        <f t="shared" si="1202"/>
        <v>10</v>
      </c>
      <c r="J1890" s="52">
        <f t="shared" si="1203"/>
        <v>-123</v>
      </c>
      <c r="K1890" s="52">
        <f t="shared" si="1204"/>
        <v>1.0026654753319875E-2</v>
      </c>
      <c r="L1890" s="52">
        <f t="shared" si="1205"/>
        <v>7.9260382180114507E-3</v>
      </c>
      <c r="M1890" s="52">
        <f t="shared" si="1206"/>
        <v>7.9262042010085163E-3</v>
      </c>
      <c r="N1890" s="52">
        <f t="shared" si="1207"/>
        <v>2.4337138628260924E-5</v>
      </c>
      <c r="O1890" s="52">
        <f t="shared" si="1184"/>
        <v>6383605.4670521095</v>
      </c>
      <c r="P1890" s="52">
        <f t="shared" si="1185"/>
        <v>1.3229478999550177E-7</v>
      </c>
      <c r="Q1890" s="52">
        <f t="shared" si="1208"/>
        <v>0.96829431311955749</v>
      </c>
      <c r="R1890" s="52">
        <f t="shared" si="1209"/>
        <v>0.6050930111496805</v>
      </c>
      <c r="S1890" s="52">
        <f t="shared" si="1210"/>
        <v>1.1433021819552658</v>
      </c>
      <c r="T1890" s="52">
        <f t="shared" si="1211"/>
        <v>1.0087498892538695</v>
      </c>
      <c r="U1890" s="52">
        <f t="shared" si="1212"/>
        <v>1.8072919175613251</v>
      </c>
      <c r="V1890" s="52">
        <f t="shared" si="1218"/>
        <v>5.0546225567071803E-3</v>
      </c>
      <c r="W1890" s="52">
        <f t="shared" si="1213"/>
        <v>4.2582015317955055E-5</v>
      </c>
      <c r="X1890" s="52">
        <f t="shared" si="1214"/>
        <v>1.6740578955036711E-7</v>
      </c>
      <c r="Y1890" s="52">
        <f t="shared" si="1186"/>
        <v>4179941.607040734</v>
      </c>
      <c r="Z1890" s="38" t="str">
        <f t="shared" si="1215"/>
        <v>S</v>
      </c>
      <c r="AA1890" s="38" t="str">
        <f t="shared" si="1216"/>
        <v>S</v>
      </c>
      <c r="AB1890" s="38" t="str">
        <f t="shared" si="1217"/>
        <v>U</v>
      </c>
      <c r="AC1890" s="50">
        <f t="shared" si="1199"/>
        <v>550597.76270180277</v>
      </c>
      <c r="AD1890" s="50">
        <f t="shared" si="1187"/>
        <v>4180096.9657524871</v>
      </c>
      <c r="AE1890" s="51">
        <f t="shared" si="1188"/>
        <v>10</v>
      </c>
      <c r="AF1890" s="51" t="str">
        <f t="shared" si="1189"/>
        <v>S</v>
      </c>
      <c r="AG1890" s="40">
        <f t="shared" si="1190"/>
        <v>-122</v>
      </c>
      <c r="AH1890" s="41">
        <f t="shared" si="1191"/>
        <v>-25</v>
      </c>
      <c r="AI1890" s="42">
        <f t="shared" si="1192"/>
        <v>-31.853999999999999</v>
      </c>
      <c r="AJ1890" s="40">
        <f t="shared" si="1193"/>
        <v>37</v>
      </c>
      <c r="AK1890" s="41">
        <f t="shared" si="1194"/>
        <v>46</v>
      </c>
      <c r="AL1890" s="42">
        <f t="shared" si="1195"/>
        <v>0.48399999999999999</v>
      </c>
      <c r="AM1890" s="43" t="str">
        <f t="shared" si="1196"/>
        <v>-37º -46' -0,484" S</v>
      </c>
      <c r="AN1890" s="43" t="str">
        <f t="shared" si="1197"/>
        <v>122º 25' 31,854" W</v>
      </c>
      <c r="AO1890" s="43" t="str">
        <f t="shared" si="1198"/>
        <v>10 S 550598 4180097</v>
      </c>
    </row>
    <row r="1891" spans="5:41" x14ac:dyDescent="0.25">
      <c r="E1891" s="53">
        <v>37.62124</v>
      </c>
      <c r="F1891" s="53">
        <v>-122.365696</v>
      </c>
      <c r="G1891" s="52">
        <f t="shared" si="1200"/>
        <v>-2.1356842866944552</v>
      </c>
      <c r="H1891" s="52">
        <f t="shared" si="1201"/>
        <v>0.65661450668299148</v>
      </c>
      <c r="I1891" s="52">
        <f t="shared" si="1202"/>
        <v>10</v>
      </c>
      <c r="J1891" s="52">
        <f t="shared" si="1203"/>
        <v>-123</v>
      </c>
      <c r="K1891" s="52">
        <f t="shared" si="1204"/>
        <v>1.1070693258570241E-2</v>
      </c>
      <c r="L1891" s="52">
        <f t="shared" si="1205"/>
        <v>8.7685118645227343E-3</v>
      </c>
      <c r="M1891" s="52">
        <f t="shared" si="1206"/>
        <v>8.7687366024974088E-3</v>
      </c>
      <c r="N1891" s="52">
        <f t="shared" si="1207"/>
        <v>2.9630160188864885E-5</v>
      </c>
      <c r="O1891" s="52">
        <f t="shared" si="1184"/>
        <v>6383552.8076300379</v>
      </c>
      <c r="P1891" s="52">
        <f t="shared" si="1185"/>
        <v>1.6255166289882428E-7</v>
      </c>
      <c r="Q1891" s="52">
        <f t="shared" si="1208"/>
        <v>0.96701251439482594</v>
      </c>
      <c r="R1891" s="52">
        <f t="shared" si="1209"/>
        <v>0.60666925953413819</v>
      </c>
      <c r="S1891" s="52">
        <f t="shared" si="1210"/>
        <v>1.1401207638804045</v>
      </c>
      <c r="T1891" s="52">
        <f t="shared" si="1211"/>
        <v>1.0067578877938379</v>
      </c>
      <c r="U1891" s="52">
        <f t="shared" si="1212"/>
        <v>1.8047973853616794</v>
      </c>
      <c r="V1891" s="52">
        <f t="shared" si="1218"/>
        <v>5.0546225567071803E-3</v>
      </c>
      <c r="W1891" s="52">
        <f t="shared" si="1213"/>
        <v>4.2582015317955055E-5</v>
      </c>
      <c r="X1891" s="52">
        <f t="shared" si="1214"/>
        <v>1.6740578955036711E-7</v>
      </c>
      <c r="Y1891" s="52">
        <f t="shared" si="1186"/>
        <v>4163792.1529032253</v>
      </c>
      <c r="Z1891" s="38" t="str">
        <f t="shared" si="1215"/>
        <v>S</v>
      </c>
      <c r="AA1891" s="38" t="str">
        <f t="shared" si="1216"/>
        <v>S</v>
      </c>
      <c r="AB1891" s="38" t="str">
        <f t="shared" si="1217"/>
        <v>U</v>
      </c>
      <c r="AC1891" s="50">
        <f t="shared" si="1199"/>
        <v>555975.69619122124</v>
      </c>
      <c r="AD1891" s="50">
        <f t="shared" si="1187"/>
        <v>4163981.2986262352</v>
      </c>
      <c r="AE1891" s="51">
        <f t="shared" si="1188"/>
        <v>10</v>
      </c>
      <c r="AF1891" s="51" t="str">
        <f t="shared" si="1189"/>
        <v>S</v>
      </c>
      <c r="AG1891" s="40">
        <f t="shared" si="1190"/>
        <v>-122</v>
      </c>
      <c r="AH1891" s="41">
        <f t="shared" si="1191"/>
        <v>-21</v>
      </c>
      <c r="AI1891" s="42">
        <f t="shared" si="1192"/>
        <v>-56.506</v>
      </c>
      <c r="AJ1891" s="40">
        <f t="shared" si="1193"/>
        <v>37</v>
      </c>
      <c r="AK1891" s="41">
        <f t="shared" si="1194"/>
        <v>37</v>
      </c>
      <c r="AL1891" s="42">
        <f t="shared" si="1195"/>
        <v>16.463999999999999</v>
      </c>
      <c r="AM1891" s="43" t="str">
        <f t="shared" si="1196"/>
        <v>-37º -37' -16,464" S</v>
      </c>
      <c r="AN1891" s="43" t="str">
        <f t="shared" si="1197"/>
        <v>122º 21' 56,506" W</v>
      </c>
      <c r="AO1891" s="43" t="str">
        <f t="shared" si="1198"/>
        <v>10 S 555976 4163981</v>
      </c>
    </row>
    <row r="1892" spans="5:41" x14ac:dyDescent="0.25">
      <c r="E1892" s="53">
        <v>37.607599</v>
      </c>
      <c r="F1892" s="53">
        <v>-122.37669099999999</v>
      </c>
      <c r="G1892" s="52">
        <f t="shared" si="1200"/>
        <v>-2.1358761856457118</v>
      </c>
      <c r="H1892" s="52">
        <f t="shared" si="1201"/>
        <v>0.65637642631972692</v>
      </c>
      <c r="I1892" s="52">
        <f t="shared" si="1202"/>
        <v>10</v>
      </c>
      <c r="J1892" s="52">
        <f t="shared" si="1203"/>
        <v>-123</v>
      </c>
      <c r="K1892" s="52">
        <f t="shared" si="1204"/>
        <v>1.0878794307313644E-2</v>
      </c>
      <c r="L1892" s="52">
        <f t="shared" si="1205"/>
        <v>8.6181056596681543E-3</v>
      </c>
      <c r="M1892" s="52">
        <f t="shared" si="1206"/>
        <v>8.6183190297591198E-3</v>
      </c>
      <c r="N1892" s="52">
        <f t="shared" si="1207"/>
        <v>2.8608227661375274E-5</v>
      </c>
      <c r="O1892" s="52">
        <f t="shared" si="1184"/>
        <v>6383547.8763977233</v>
      </c>
      <c r="P1892" s="52">
        <f t="shared" si="1185"/>
        <v>1.5708034120246776E-7</v>
      </c>
      <c r="Q1892" s="52">
        <f t="shared" si="1208"/>
        <v>0.96689111289089003</v>
      </c>
      <c r="R1892" s="52">
        <f t="shared" si="1209"/>
        <v>0.60681568672046116</v>
      </c>
      <c r="S1892" s="52">
        <f t="shared" si="1210"/>
        <v>1.1398219827651719</v>
      </c>
      <c r="T1892" s="52">
        <f t="shared" si="1211"/>
        <v>1.0065704087539942</v>
      </c>
      <c r="U1892" s="52">
        <f t="shared" si="1212"/>
        <v>1.8045621068317923</v>
      </c>
      <c r="V1892" s="52">
        <f t="shared" si="1218"/>
        <v>5.0546225567071803E-3</v>
      </c>
      <c r="W1892" s="52">
        <f t="shared" si="1213"/>
        <v>4.2582015317955055E-5</v>
      </c>
      <c r="X1892" s="52">
        <f t="shared" si="1214"/>
        <v>1.6740578955036711E-7</v>
      </c>
      <c r="Y1892" s="52">
        <f t="shared" si="1186"/>
        <v>4162278.7549232673</v>
      </c>
      <c r="Z1892" s="38" t="str">
        <f t="shared" si="1215"/>
        <v>S</v>
      </c>
      <c r="AA1892" s="38" t="str">
        <f t="shared" si="1216"/>
        <v>S</v>
      </c>
      <c r="AB1892" s="38" t="str">
        <f t="shared" si="1217"/>
        <v>U</v>
      </c>
      <c r="AC1892" s="50">
        <f t="shared" si="1199"/>
        <v>555015.45502115227</v>
      </c>
      <c r="AD1892" s="50">
        <f t="shared" si="1187"/>
        <v>4162461.3769428888</v>
      </c>
      <c r="AE1892" s="51">
        <f t="shared" si="1188"/>
        <v>10</v>
      </c>
      <c r="AF1892" s="51" t="str">
        <f t="shared" si="1189"/>
        <v>S</v>
      </c>
      <c r="AG1892" s="40">
        <f t="shared" si="1190"/>
        <v>-122</v>
      </c>
      <c r="AH1892" s="41">
        <f t="shared" si="1191"/>
        <v>-22</v>
      </c>
      <c r="AI1892" s="42">
        <f t="shared" si="1192"/>
        <v>-36.088000000000001</v>
      </c>
      <c r="AJ1892" s="40">
        <f t="shared" si="1193"/>
        <v>37</v>
      </c>
      <c r="AK1892" s="41">
        <f t="shared" si="1194"/>
        <v>36</v>
      </c>
      <c r="AL1892" s="42">
        <f t="shared" si="1195"/>
        <v>27.356000000000002</v>
      </c>
      <c r="AM1892" s="43" t="str">
        <f t="shared" si="1196"/>
        <v>-37º -36' -27,356" S</v>
      </c>
      <c r="AN1892" s="43" t="str">
        <f t="shared" si="1197"/>
        <v>122º 22' 36,088" W</v>
      </c>
      <c r="AO1892" s="43" t="str">
        <f t="shared" si="1198"/>
        <v>10 S 555015 4162461</v>
      </c>
    </row>
    <row r="1893" spans="5:41" x14ac:dyDescent="0.25">
      <c r="E1893" s="53">
        <v>37.750239999999998</v>
      </c>
      <c r="F1893" s="53">
        <v>-122.40877500000001</v>
      </c>
      <c r="G1893" s="52">
        <f t="shared" si="1200"/>
        <v>-2.136436157082922</v>
      </c>
      <c r="H1893" s="52">
        <f t="shared" si="1201"/>
        <v>0.65886598141806418</v>
      </c>
      <c r="I1893" s="52">
        <f t="shared" si="1202"/>
        <v>10</v>
      </c>
      <c r="J1893" s="52">
        <f t="shared" si="1203"/>
        <v>-123</v>
      </c>
      <c r="K1893" s="52">
        <f t="shared" si="1204"/>
        <v>1.0318822870103439E-2</v>
      </c>
      <c r="L1893" s="52">
        <f t="shared" si="1205"/>
        <v>8.1588144035440232E-3</v>
      </c>
      <c r="M1893" s="52">
        <f t="shared" si="1206"/>
        <v>8.1589954446746847E-3</v>
      </c>
      <c r="N1893" s="52">
        <f t="shared" si="1207"/>
        <v>2.5772316589844912E-5</v>
      </c>
      <c r="O1893" s="52">
        <f t="shared" si="1184"/>
        <v>6383599.472226142</v>
      </c>
      <c r="P1893" s="52">
        <f t="shared" si="1185"/>
        <v>1.4024263416032551E-7</v>
      </c>
      <c r="Q1893" s="52">
        <f t="shared" si="1208"/>
        <v>0.9681497379227505</v>
      </c>
      <c r="R1893" s="52">
        <f t="shared" si="1209"/>
        <v>0.60527361040748462</v>
      </c>
      <c r="S1893" s="52">
        <f t="shared" si="1210"/>
        <v>1.1429408503794394</v>
      </c>
      <c r="T1893" s="52">
        <f t="shared" si="1211"/>
        <v>1.0085240403864508</v>
      </c>
      <c r="U1893" s="52">
        <f t="shared" si="1212"/>
        <v>1.8070095856801449</v>
      </c>
      <c r="V1893" s="52">
        <f t="shared" si="1218"/>
        <v>5.0546225567071803E-3</v>
      </c>
      <c r="W1893" s="52">
        <f t="shared" si="1213"/>
        <v>4.2582015317955055E-5</v>
      </c>
      <c r="X1893" s="52">
        <f t="shared" si="1214"/>
        <v>1.6740578955036711E-7</v>
      </c>
      <c r="Y1893" s="52">
        <f t="shared" si="1186"/>
        <v>4178104.2052411111</v>
      </c>
      <c r="Z1893" s="38" t="str">
        <f t="shared" si="1215"/>
        <v>S</v>
      </c>
      <c r="AA1893" s="38" t="str">
        <f t="shared" si="1216"/>
        <v>S</v>
      </c>
      <c r="AB1893" s="38" t="str">
        <f t="shared" si="1217"/>
        <v>U</v>
      </c>
      <c r="AC1893" s="50">
        <f t="shared" si="1199"/>
        <v>552083.76144930872</v>
      </c>
      <c r="AD1893" s="50">
        <f t="shared" si="1187"/>
        <v>4178268.725410765</v>
      </c>
      <c r="AE1893" s="51">
        <f t="shared" si="1188"/>
        <v>10</v>
      </c>
      <c r="AF1893" s="51" t="str">
        <f t="shared" si="1189"/>
        <v>S</v>
      </c>
      <c r="AG1893" s="40">
        <f t="shared" si="1190"/>
        <v>-122</v>
      </c>
      <c r="AH1893" s="41">
        <f t="shared" si="1191"/>
        <v>-24</v>
      </c>
      <c r="AI1893" s="42">
        <f t="shared" si="1192"/>
        <v>-31.59</v>
      </c>
      <c r="AJ1893" s="40">
        <f t="shared" si="1193"/>
        <v>37</v>
      </c>
      <c r="AK1893" s="41">
        <f t="shared" si="1194"/>
        <v>45</v>
      </c>
      <c r="AL1893" s="42">
        <f t="shared" si="1195"/>
        <v>0.86399999999999999</v>
      </c>
      <c r="AM1893" s="43" t="str">
        <f t="shared" si="1196"/>
        <v>-37º -45' -0,864" S</v>
      </c>
      <c r="AN1893" s="43" t="str">
        <f t="shared" si="1197"/>
        <v>122º 24' 31,59" W</v>
      </c>
      <c r="AO1893" s="43" t="str">
        <f t="shared" si="1198"/>
        <v>10 S 552084 4178269</v>
      </c>
    </row>
    <row r="1894" spans="5:41" x14ac:dyDescent="0.25">
      <c r="E1894" s="53">
        <v>37.741413000000001</v>
      </c>
      <c r="F1894" s="53">
        <v>-122.406813</v>
      </c>
      <c r="G1894" s="52">
        <f t="shared" si="1200"/>
        <v>-2.1364019137229979</v>
      </c>
      <c r="H1894" s="52">
        <f t="shared" si="1201"/>
        <v>0.65871192120499067</v>
      </c>
      <c r="I1894" s="52">
        <f t="shared" si="1202"/>
        <v>10</v>
      </c>
      <c r="J1894" s="52">
        <f t="shared" si="1203"/>
        <v>-123</v>
      </c>
      <c r="K1894" s="52">
        <f t="shared" si="1204"/>
        <v>1.0353066230027519E-2</v>
      </c>
      <c r="L1894" s="52">
        <f t="shared" si="1205"/>
        <v>8.186865111677195E-3</v>
      </c>
      <c r="M1894" s="52">
        <f t="shared" si="1206"/>
        <v>8.1870480265905585E-3</v>
      </c>
      <c r="N1894" s="52">
        <f t="shared" si="1207"/>
        <v>2.5941588934430548E-5</v>
      </c>
      <c r="O1894" s="52">
        <f t="shared" si="1184"/>
        <v>6383596.2773614954</v>
      </c>
      <c r="P1894" s="52">
        <f t="shared" si="1185"/>
        <v>1.4124235504650241E-7</v>
      </c>
      <c r="Q1894" s="52">
        <f t="shared" si="1208"/>
        <v>0.96807254727231407</v>
      </c>
      <c r="R1894" s="52">
        <f t="shared" si="1209"/>
        <v>0.60536973741082079</v>
      </c>
      <c r="S1894" s="52">
        <f t="shared" si="1210"/>
        <v>1.1427481948411478</v>
      </c>
      <c r="T1894" s="52">
        <f t="shared" si="1211"/>
        <v>1.008403580483566</v>
      </c>
      <c r="U1894" s="52">
        <f t="shared" si="1212"/>
        <v>1.806858948035357</v>
      </c>
      <c r="V1894" s="52">
        <f t="shared" si="1218"/>
        <v>5.0546225567071803E-3</v>
      </c>
      <c r="W1894" s="52">
        <f t="shared" si="1213"/>
        <v>4.2582015317955055E-5</v>
      </c>
      <c r="X1894" s="52">
        <f t="shared" si="1214"/>
        <v>1.6740578955036711E-7</v>
      </c>
      <c r="Y1894" s="52">
        <f t="shared" si="1186"/>
        <v>4177124.8736389447</v>
      </c>
      <c r="Z1894" s="38" t="str">
        <f t="shared" si="1215"/>
        <v>S</v>
      </c>
      <c r="AA1894" s="38" t="str">
        <f t="shared" si="1216"/>
        <v>S</v>
      </c>
      <c r="AB1894" s="38" t="str">
        <f t="shared" si="1217"/>
        <v>U</v>
      </c>
      <c r="AC1894" s="50">
        <f t="shared" si="1199"/>
        <v>552262.81176569732</v>
      </c>
      <c r="AD1894" s="50">
        <f t="shared" si="1187"/>
        <v>4177290.474292885</v>
      </c>
      <c r="AE1894" s="51">
        <f t="shared" si="1188"/>
        <v>10</v>
      </c>
      <c r="AF1894" s="51" t="str">
        <f t="shared" si="1189"/>
        <v>S</v>
      </c>
      <c r="AG1894" s="40">
        <f t="shared" si="1190"/>
        <v>-122</v>
      </c>
      <c r="AH1894" s="41">
        <f t="shared" si="1191"/>
        <v>-24</v>
      </c>
      <c r="AI1894" s="42">
        <f t="shared" si="1192"/>
        <v>-24.527000000000001</v>
      </c>
      <c r="AJ1894" s="40">
        <f t="shared" si="1193"/>
        <v>37</v>
      </c>
      <c r="AK1894" s="41">
        <f t="shared" si="1194"/>
        <v>44</v>
      </c>
      <c r="AL1894" s="42">
        <f t="shared" si="1195"/>
        <v>29.087</v>
      </c>
      <c r="AM1894" s="43" t="str">
        <f t="shared" si="1196"/>
        <v>-37º -44' -29,087" S</v>
      </c>
      <c r="AN1894" s="43" t="str">
        <f t="shared" si="1197"/>
        <v>122º 24' 24,527" W</v>
      </c>
      <c r="AO1894" s="43" t="str">
        <f t="shared" si="1198"/>
        <v>10 S 552263 4177290</v>
      </c>
    </row>
    <row r="1895" spans="5:41" x14ac:dyDescent="0.25">
      <c r="E1895" s="53">
        <v>37.663995</v>
      </c>
      <c r="F1895" s="53">
        <v>-122.39737700000001</v>
      </c>
      <c r="G1895" s="52">
        <f t="shared" si="1200"/>
        <v>-2.1362372244547796</v>
      </c>
      <c r="H1895" s="52">
        <f t="shared" si="1201"/>
        <v>0.65736072220468167</v>
      </c>
      <c r="I1895" s="52">
        <f t="shared" si="1202"/>
        <v>10</v>
      </c>
      <c r="J1895" s="52">
        <f t="shared" si="1203"/>
        <v>-123</v>
      </c>
      <c r="K1895" s="52">
        <f t="shared" si="1204"/>
        <v>1.0517755498245851E-2</v>
      </c>
      <c r="L1895" s="52">
        <f t="shared" si="1205"/>
        <v>8.3257823528929114E-3</v>
      </c>
      <c r="M1895" s="52">
        <f t="shared" si="1206"/>
        <v>8.3259747382304263E-3</v>
      </c>
      <c r="N1895" s="52">
        <f t="shared" si="1207"/>
        <v>2.6754664704808917E-5</v>
      </c>
      <c r="O1895" s="52">
        <f t="shared" si="1184"/>
        <v>6383568.2676730519</v>
      </c>
      <c r="P1895" s="52">
        <f t="shared" si="1185"/>
        <v>1.463819843119907E-7</v>
      </c>
      <c r="Q1895" s="52">
        <f t="shared" si="1208"/>
        <v>0.96739160258865908</v>
      </c>
      <c r="R1895" s="52">
        <f t="shared" si="1209"/>
        <v>0.60620887948985491</v>
      </c>
      <c r="S1895" s="52">
        <f t="shared" si="1210"/>
        <v>1.1410565234990111</v>
      </c>
      <c r="T1895" s="52">
        <f t="shared" si="1211"/>
        <v>1.007344612496722</v>
      </c>
      <c r="U1895" s="52">
        <f t="shared" si="1212"/>
        <v>1.8055331425115726</v>
      </c>
      <c r="V1895" s="52">
        <f t="shared" si="1218"/>
        <v>5.0546225567071803E-3</v>
      </c>
      <c r="W1895" s="52">
        <f t="shared" si="1213"/>
        <v>4.2582015317955055E-5</v>
      </c>
      <c r="X1895" s="52">
        <f t="shared" si="1214"/>
        <v>1.6740578955036711E-7</v>
      </c>
      <c r="Y1895" s="52">
        <f t="shared" si="1186"/>
        <v>4168535.6204390903</v>
      </c>
      <c r="Z1895" s="38" t="str">
        <f t="shared" si="1215"/>
        <v>S</v>
      </c>
      <c r="AA1895" s="38" t="str">
        <f t="shared" si="1216"/>
        <v>S</v>
      </c>
      <c r="AB1895" s="38" t="str">
        <f t="shared" si="1217"/>
        <v>U</v>
      </c>
      <c r="AC1895" s="50">
        <f t="shared" si="1199"/>
        <v>553149.43072978815</v>
      </c>
      <c r="AD1895" s="50">
        <f t="shared" si="1187"/>
        <v>4168706.4106927128</v>
      </c>
      <c r="AE1895" s="51">
        <f t="shared" si="1188"/>
        <v>10</v>
      </c>
      <c r="AF1895" s="51" t="str">
        <f t="shared" si="1189"/>
        <v>S</v>
      </c>
      <c r="AG1895" s="40">
        <f t="shared" si="1190"/>
        <v>-122</v>
      </c>
      <c r="AH1895" s="41">
        <f t="shared" si="1191"/>
        <v>-23</v>
      </c>
      <c r="AI1895" s="42">
        <f t="shared" si="1192"/>
        <v>-50.557000000000002</v>
      </c>
      <c r="AJ1895" s="40">
        <f t="shared" si="1193"/>
        <v>37</v>
      </c>
      <c r="AK1895" s="41">
        <f t="shared" si="1194"/>
        <v>39</v>
      </c>
      <c r="AL1895" s="42">
        <f t="shared" si="1195"/>
        <v>50.381999999999998</v>
      </c>
      <c r="AM1895" s="43" t="str">
        <f t="shared" si="1196"/>
        <v>-37º -39' -50,382" S</v>
      </c>
      <c r="AN1895" s="43" t="str">
        <f t="shared" si="1197"/>
        <v>122º 23' 50,557" W</v>
      </c>
      <c r="AO1895" s="43" t="str">
        <f t="shared" si="1198"/>
        <v>10 S 553149 4168706</v>
      </c>
    </row>
    <row r="1896" spans="5:41" x14ac:dyDescent="0.25">
      <c r="E1896" s="53">
        <v>37.782172000000003</v>
      </c>
      <c r="F1896" s="53">
        <v>-122.401832</v>
      </c>
      <c r="G1896" s="52">
        <f t="shared" si="1200"/>
        <v>-2.1363149788729561</v>
      </c>
      <c r="H1896" s="52">
        <f t="shared" si="1201"/>
        <v>0.65942329995481108</v>
      </c>
      <c r="I1896" s="52">
        <f t="shared" si="1202"/>
        <v>10</v>
      </c>
      <c r="J1896" s="52">
        <f t="shared" si="1203"/>
        <v>-123</v>
      </c>
      <c r="K1896" s="52">
        <f t="shared" si="1204"/>
        <v>1.0440001080069372E-2</v>
      </c>
      <c r="L1896" s="52">
        <f t="shared" si="1205"/>
        <v>8.2510599137226304E-3</v>
      </c>
      <c r="M1896" s="52">
        <f t="shared" si="1206"/>
        <v>8.2512471653962E-3</v>
      </c>
      <c r="N1896" s="52">
        <f t="shared" si="1207"/>
        <v>2.6388783318953557E-5</v>
      </c>
      <c r="O1896" s="52">
        <f t="shared" si="1184"/>
        <v>6383611.0319317151</v>
      </c>
      <c r="P1896" s="52">
        <f t="shared" si="1185"/>
        <v>1.4330813291908602E-7</v>
      </c>
      <c r="Q1896" s="52">
        <f t="shared" si="1208"/>
        <v>0.96842821023720205</v>
      </c>
      <c r="R1896" s="52">
        <f t="shared" si="1209"/>
        <v>0.60492509950765339</v>
      </c>
      <c r="S1896" s="52">
        <f t="shared" si="1210"/>
        <v>1.1436374050734122</v>
      </c>
      <c r="T1896" s="52">
        <f t="shared" si="1211"/>
        <v>1.0089593286819725</v>
      </c>
      <c r="U1896" s="52">
        <f t="shared" si="1212"/>
        <v>1.8075536231078795</v>
      </c>
      <c r="V1896" s="52">
        <f t="shared" si="1218"/>
        <v>5.0546225567071803E-3</v>
      </c>
      <c r="W1896" s="52">
        <f t="shared" si="1213"/>
        <v>4.2582015317955055E-5</v>
      </c>
      <c r="X1896" s="52">
        <f t="shared" si="1214"/>
        <v>1.6740578955036711E-7</v>
      </c>
      <c r="Y1896" s="52">
        <f t="shared" si="1186"/>
        <v>4181646.985929505</v>
      </c>
      <c r="Z1896" s="38" t="str">
        <f t="shared" si="1215"/>
        <v>S</v>
      </c>
      <c r="AA1896" s="38" t="str">
        <f t="shared" si="1216"/>
        <v>S</v>
      </c>
      <c r="AB1896" s="38" t="str">
        <f t="shared" si="1217"/>
        <v>U</v>
      </c>
      <c r="AC1896" s="50">
        <f t="shared" si="1199"/>
        <v>552672.75494836306</v>
      </c>
      <c r="AD1896" s="50">
        <f t="shared" si="1187"/>
        <v>4181815.4416819601</v>
      </c>
      <c r="AE1896" s="51">
        <f t="shared" si="1188"/>
        <v>10</v>
      </c>
      <c r="AF1896" s="51" t="str">
        <f t="shared" si="1189"/>
        <v>S</v>
      </c>
      <c r="AG1896" s="40">
        <f t="shared" si="1190"/>
        <v>-122</v>
      </c>
      <c r="AH1896" s="41">
        <f t="shared" si="1191"/>
        <v>-24</v>
      </c>
      <c r="AI1896" s="42">
        <f t="shared" si="1192"/>
        <v>-6.5949999999999998</v>
      </c>
      <c r="AJ1896" s="40">
        <f t="shared" si="1193"/>
        <v>37</v>
      </c>
      <c r="AK1896" s="41">
        <f t="shared" si="1194"/>
        <v>46</v>
      </c>
      <c r="AL1896" s="42">
        <f t="shared" si="1195"/>
        <v>55.819000000000003</v>
      </c>
      <c r="AM1896" s="43" t="str">
        <f t="shared" si="1196"/>
        <v>-37º -46' -55,819" S</v>
      </c>
      <c r="AN1896" s="43" t="str">
        <f t="shared" si="1197"/>
        <v>122º 24' 6,595" W</v>
      </c>
      <c r="AO1896" s="43" t="str">
        <f t="shared" si="1198"/>
        <v>10 S 552673 4181815</v>
      </c>
    </row>
    <row r="1897" spans="5:41" x14ac:dyDescent="0.25">
      <c r="E1897" s="53">
        <v>37.784249000000003</v>
      </c>
      <c r="F1897" s="53">
        <v>-122.402879</v>
      </c>
      <c r="G1897" s="52">
        <f t="shared" si="1200"/>
        <v>-2.1363332524702243</v>
      </c>
      <c r="H1897" s="52">
        <f t="shared" si="1201"/>
        <v>0.65945955044337501</v>
      </c>
      <c r="I1897" s="52">
        <f t="shared" si="1202"/>
        <v>10</v>
      </c>
      <c r="J1897" s="52">
        <f t="shared" si="1203"/>
        <v>-123</v>
      </c>
      <c r="K1897" s="52">
        <f t="shared" si="1204"/>
        <v>1.0421727482801124E-2</v>
      </c>
      <c r="L1897" s="52">
        <f t="shared" si="1205"/>
        <v>8.2363867805188284E-3</v>
      </c>
      <c r="M1897" s="52">
        <f t="shared" si="1206"/>
        <v>8.2365730349533359E-3</v>
      </c>
      <c r="N1897" s="52">
        <f t="shared" si="1207"/>
        <v>2.6296973610340224E-5</v>
      </c>
      <c r="O1897" s="52">
        <f t="shared" si="1184"/>
        <v>6383611.7839438645</v>
      </c>
      <c r="P1897" s="52">
        <f t="shared" si="1185"/>
        <v>1.4279083832243235E-7</v>
      </c>
      <c r="Q1897" s="52">
        <f t="shared" si="1208"/>
        <v>0.96844628164923274</v>
      </c>
      <c r="R1897" s="52">
        <f t="shared" si="1209"/>
        <v>0.60490238916005024</v>
      </c>
      <c r="S1897" s="52">
        <f t="shared" si="1210"/>
        <v>1.1436826912679914</v>
      </c>
      <c r="T1897" s="52">
        <f t="shared" si="1211"/>
        <v>1.008987615741006</v>
      </c>
      <c r="U1897" s="52">
        <f t="shared" si="1212"/>
        <v>1.8075889609284415</v>
      </c>
      <c r="V1897" s="52">
        <f t="shared" si="1218"/>
        <v>5.0546225567071803E-3</v>
      </c>
      <c r="W1897" s="52">
        <f t="shared" si="1213"/>
        <v>4.2582015317955055E-5</v>
      </c>
      <c r="X1897" s="52">
        <f t="shared" si="1214"/>
        <v>1.6740578955036711E-7</v>
      </c>
      <c r="Y1897" s="52">
        <f t="shared" si="1186"/>
        <v>4181877.4248866099</v>
      </c>
      <c r="Z1897" s="38" t="str">
        <f t="shared" si="1215"/>
        <v>S</v>
      </c>
      <c r="AA1897" s="38" t="str">
        <f t="shared" si="1216"/>
        <v>S</v>
      </c>
      <c r="AB1897" s="38" t="str">
        <f t="shared" si="1217"/>
        <v>U</v>
      </c>
      <c r="AC1897" s="50">
        <f t="shared" si="1199"/>
        <v>552579.08718784631</v>
      </c>
      <c r="AD1897" s="50">
        <f t="shared" si="1187"/>
        <v>4182045.2945812014</v>
      </c>
      <c r="AE1897" s="51">
        <f t="shared" si="1188"/>
        <v>10</v>
      </c>
      <c r="AF1897" s="51" t="str">
        <f t="shared" si="1189"/>
        <v>S</v>
      </c>
      <c r="AG1897" s="40">
        <f t="shared" si="1190"/>
        <v>-122</v>
      </c>
      <c r="AH1897" s="41">
        <f t="shared" si="1191"/>
        <v>-24</v>
      </c>
      <c r="AI1897" s="42">
        <f t="shared" si="1192"/>
        <v>-10.364000000000001</v>
      </c>
      <c r="AJ1897" s="40">
        <f t="shared" si="1193"/>
        <v>37</v>
      </c>
      <c r="AK1897" s="41">
        <f t="shared" si="1194"/>
        <v>47</v>
      </c>
      <c r="AL1897" s="42">
        <f t="shared" si="1195"/>
        <v>3.2959999999999998</v>
      </c>
      <c r="AM1897" s="43" t="str">
        <f t="shared" si="1196"/>
        <v>-37º -47' -3,296" S</v>
      </c>
      <c r="AN1897" s="43" t="str">
        <f t="shared" si="1197"/>
        <v>122º 24' 10,364" W</v>
      </c>
      <c r="AO1897" s="43" t="str">
        <f t="shared" si="1198"/>
        <v>10 S 552579 4182045</v>
      </c>
    </row>
    <row r="1898" spans="5:41" x14ac:dyDescent="0.25">
      <c r="E1898" s="53">
        <v>37.783596000000003</v>
      </c>
      <c r="F1898" s="53">
        <v>-122.403386</v>
      </c>
      <c r="G1898" s="52">
        <f t="shared" si="1200"/>
        <v>-2.1363421012895318</v>
      </c>
      <c r="H1898" s="52">
        <f t="shared" si="1201"/>
        <v>0.6594481534433595</v>
      </c>
      <c r="I1898" s="52">
        <f t="shared" si="1202"/>
        <v>10</v>
      </c>
      <c r="J1898" s="52">
        <f t="shared" si="1203"/>
        <v>-123</v>
      </c>
      <c r="K1898" s="52">
        <f t="shared" si="1204"/>
        <v>1.0412878663493608E-2</v>
      </c>
      <c r="L1898" s="52">
        <f t="shared" si="1205"/>
        <v>8.2294664398255227E-3</v>
      </c>
      <c r="M1898" s="52">
        <f t="shared" si="1206"/>
        <v>8.2296522251598999E-3</v>
      </c>
      <c r="N1898" s="52">
        <f t="shared" si="1207"/>
        <v>2.6252181316022138E-5</v>
      </c>
      <c r="O1898" s="52">
        <f t="shared" ref="O1898:O1961" si="1219">($C$19/(1+$C$18*(COS(H1898))^2)^(1/2))*0.9996</f>
        <v>6383611.5475128898</v>
      </c>
      <c r="P1898" s="52">
        <f t="shared" ref="P1898:P1961" si="1220">($C$18/2)*M1898^2*(COS(H1898))^2</f>
        <v>1.4255349709982373E-7</v>
      </c>
      <c r="Q1898" s="52">
        <f t="shared" si="1208"/>
        <v>0.96844060062248716</v>
      </c>
      <c r="R1898" s="52">
        <f t="shared" si="1209"/>
        <v>0.60490952974492662</v>
      </c>
      <c r="S1898" s="52">
        <f t="shared" si="1210"/>
        <v>1.1436684537546031</v>
      </c>
      <c r="T1898" s="52">
        <f t="shared" si="1211"/>
        <v>1.008978722752184</v>
      </c>
      <c r="U1898" s="52">
        <f t="shared" si="1212"/>
        <v>1.8075778515095375</v>
      </c>
      <c r="V1898" s="52">
        <f t="shared" si="1218"/>
        <v>5.0546225567071803E-3</v>
      </c>
      <c r="W1898" s="52">
        <f t="shared" si="1213"/>
        <v>4.2582015317955055E-5</v>
      </c>
      <c r="X1898" s="52">
        <f t="shared" si="1214"/>
        <v>1.6740578955036711E-7</v>
      </c>
      <c r="Y1898" s="52">
        <f t="shared" ref="Y1898:Y1961" si="1221">0.9996*$C$19*(H1898-(V1898*S1898)+(W1898*T1898)-(X1898*U1898))</f>
        <v>4181804.975846061</v>
      </c>
      <c r="Z1898" s="38" t="str">
        <f t="shared" si="1215"/>
        <v>S</v>
      </c>
      <c r="AA1898" s="38" t="str">
        <f t="shared" si="1216"/>
        <v>S</v>
      </c>
      <c r="AB1898" s="38" t="str">
        <f t="shared" si="1217"/>
        <v>U</v>
      </c>
      <c r="AC1898" s="50">
        <f t="shared" si="1199"/>
        <v>552534.90547289059</v>
      </c>
      <c r="AD1898" s="50">
        <f t="shared" ref="AD1898:AD1961" si="1222">IF($C$22="S",N1898*O1898*(1+P1898)+Y1898+10000000,N1898*O1898*(1+P1898)+Y1898)</f>
        <v>4181972.5595977469</v>
      </c>
      <c r="AE1898" s="51">
        <f t="shared" ref="AE1898:AE1961" si="1223">I1898</f>
        <v>10</v>
      </c>
      <c r="AF1898" s="51" t="str">
        <f t="shared" ref="AF1898:AF1961" si="1224">IF(E1898&lt;-16,Z1898,IF(E1898&lt;48,AA1898,IF(E1898&lt;84,AB1898,"MALO")))</f>
        <v>S</v>
      </c>
      <c r="AG1898" s="40">
        <f t="shared" ref="AG1898:AG1961" si="1225">TRUNC(F1898,0)</f>
        <v>-122</v>
      </c>
      <c r="AH1898" s="41">
        <f t="shared" ref="AH1898:AH1961" si="1226">TRUNC((F1898-AG1898)*60,0)</f>
        <v>-24</v>
      </c>
      <c r="AI1898" s="42">
        <f t="shared" ref="AI1898:AI1961" si="1227">ROUND((((F1898-AG1898)*60)-AH1898)*60,3)</f>
        <v>-12.19</v>
      </c>
      <c r="AJ1898" s="40">
        <f t="shared" ref="AJ1898:AJ1961" si="1228">TRUNC(E1898,0)</f>
        <v>37</v>
      </c>
      <c r="AK1898" s="41">
        <f t="shared" ref="AK1898:AK1961" si="1229">TRUNC((E1898-AJ1898)*60,0)</f>
        <v>47</v>
      </c>
      <c r="AL1898" s="42">
        <f t="shared" ref="AL1898:AL1961" si="1230">ROUND((((E1898-AJ1898)*60)-AK1898)*60,3)</f>
        <v>0.94599999999999995</v>
      </c>
      <c r="AM1898" s="43" t="str">
        <f t="shared" ref="AM1898:AM1961" si="1231">CONCATENATE(-AJ1898,"º ",-AK1898,"' ",-AL1898,""" S")</f>
        <v>-37º -47' -0,946" S</v>
      </c>
      <c r="AN1898" s="43" t="str">
        <f t="shared" ref="AN1898:AN1961" si="1232">CONCATENATE(-AG1898,"º ",-AH1898,"' ",-AI1898,""" W")</f>
        <v>122º 24' 12,19" W</v>
      </c>
      <c r="AO1898" s="43" t="str">
        <f t="shared" ref="AO1898:AO1961" si="1233">CONCATENATE(AE1898," ",AF1898," ",ROUND(AC1898,0)," ",ROUND(AD1898,0))</f>
        <v>10 S 552535 4181973</v>
      </c>
    </row>
    <row r="1899" spans="5:41" x14ac:dyDescent="0.25">
      <c r="E1899" s="53">
        <v>37.799140000000001</v>
      </c>
      <c r="F1899" s="53">
        <v>-122.42358900000001</v>
      </c>
      <c r="G1899" s="52">
        <f t="shared" si="1200"/>
        <v>-2.1366947101583125</v>
      </c>
      <c r="H1899" s="52">
        <f t="shared" si="1201"/>
        <v>0.65971944742228938</v>
      </c>
      <c r="I1899" s="52">
        <f t="shared" si="1202"/>
        <v>10</v>
      </c>
      <c r="J1899" s="52">
        <f t="shared" si="1203"/>
        <v>-123</v>
      </c>
      <c r="K1899" s="52">
        <f t="shared" si="1204"/>
        <v>1.0060269794712973E-2</v>
      </c>
      <c r="L1899" s="52">
        <f t="shared" si="1205"/>
        <v>7.949131065136587E-3</v>
      </c>
      <c r="M1899" s="52">
        <f t="shared" si="1206"/>
        <v>7.9492985031968597E-3</v>
      </c>
      <c r="N1899" s="52">
        <f t="shared" si="1207"/>
        <v>2.4507718869637429E-5</v>
      </c>
      <c r="O1899" s="52">
        <f t="shared" si="1219"/>
        <v>6383617.1758947764</v>
      </c>
      <c r="P1899" s="52">
        <f t="shared" si="1220"/>
        <v>1.3295044472706508E-7</v>
      </c>
      <c r="Q1899" s="52">
        <f t="shared" si="1208"/>
        <v>0.96857569510556063</v>
      </c>
      <c r="R1899" s="52">
        <f t="shared" si="1209"/>
        <v>0.6047394190767964</v>
      </c>
      <c r="S1899" s="52">
        <f t="shared" si="1210"/>
        <v>1.1440072949750697</v>
      </c>
      <c r="T1899" s="52">
        <f t="shared" si="1211"/>
        <v>1.0091903260005015</v>
      </c>
      <c r="U1899" s="52">
        <f t="shared" si="1212"/>
        <v>1.8078421401064049</v>
      </c>
      <c r="V1899" s="52">
        <f t="shared" si="1218"/>
        <v>5.0546225567071803E-3</v>
      </c>
      <c r="W1899" s="52">
        <f t="shared" si="1213"/>
        <v>4.2582015317955055E-5</v>
      </c>
      <c r="X1899" s="52">
        <f t="shared" si="1214"/>
        <v>1.6740578955036711E-7</v>
      </c>
      <c r="Y1899" s="52">
        <f t="shared" si="1221"/>
        <v>4183529.5536608668</v>
      </c>
      <c r="Z1899" s="38" t="str">
        <f t="shared" si="1215"/>
        <v>S</v>
      </c>
      <c r="AA1899" s="38" t="str">
        <f t="shared" si="1216"/>
        <v>S</v>
      </c>
      <c r="AB1899" s="38" t="str">
        <f t="shared" si="1217"/>
        <v>U</v>
      </c>
      <c r="AC1899" s="50">
        <f t="shared" si="1199"/>
        <v>550745.28071019123</v>
      </c>
      <c r="AD1899" s="50">
        <f t="shared" si="1222"/>
        <v>4183686.001576785</v>
      </c>
      <c r="AE1899" s="51">
        <f t="shared" si="1223"/>
        <v>10</v>
      </c>
      <c r="AF1899" s="51" t="str">
        <f t="shared" si="1224"/>
        <v>S</v>
      </c>
      <c r="AG1899" s="40">
        <f t="shared" si="1225"/>
        <v>-122</v>
      </c>
      <c r="AH1899" s="41">
        <f t="shared" si="1226"/>
        <v>-25</v>
      </c>
      <c r="AI1899" s="42">
        <f t="shared" si="1227"/>
        <v>-24.92</v>
      </c>
      <c r="AJ1899" s="40">
        <f t="shared" si="1228"/>
        <v>37</v>
      </c>
      <c r="AK1899" s="41">
        <f t="shared" si="1229"/>
        <v>47</v>
      </c>
      <c r="AL1899" s="42">
        <f t="shared" si="1230"/>
        <v>56.904000000000003</v>
      </c>
      <c r="AM1899" s="43" t="str">
        <f t="shared" si="1231"/>
        <v>-37º -47' -56,904" S</v>
      </c>
      <c r="AN1899" s="43" t="str">
        <f t="shared" si="1232"/>
        <v>122º 25' 24,92" W</v>
      </c>
      <c r="AO1899" s="43" t="str">
        <f t="shared" si="1233"/>
        <v>10 S 550745 4183686</v>
      </c>
    </row>
    <row r="1900" spans="5:41" x14ac:dyDescent="0.25">
      <c r="E1900" s="53">
        <v>37.799208999999998</v>
      </c>
      <c r="F1900" s="53">
        <v>-122.423602</v>
      </c>
      <c r="G1900" s="52">
        <f t="shared" si="1200"/>
        <v>-2.1366949370511152</v>
      </c>
      <c r="H1900" s="52">
        <f t="shared" si="1201"/>
        <v>0.65972065169947325</v>
      </c>
      <c r="I1900" s="52">
        <f t="shared" si="1202"/>
        <v>10</v>
      </c>
      <c r="J1900" s="52">
        <f t="shared" si="1203"/>
        <v>-123</v>
      </c>
      <c r="K1900" s="52">
        <f t="shared" si="1204"/>
        <v>1.0060042901910204E-2</v>
      </c>
      <c r="L1900" s="52">
        <f t="shared" si="1205"/>
        <v>7.9489443664812216E-3</v>
      </c>
      <c r="M1900" s="52">
        <f t="shared" si="1206"/>
        <v>7.9491117927438949E-3</v>
      </c>
      <c r="N1900" s="52">
        <f t="shared" si="1207"/>
        <v>2.4506628549691989E-5</v>
      </c>
      <c r="O1900" s="52">
        <f t="shared" si="1219"/>
        <v>6383617.2008810127</v>
      </c>
      <c r="P1900" s="52">
        <f t="shared" si="1220"/>
        <v>1.3294395104209511E-7</v>
      </c>
      <c r="Q1900" s="52">
        <f t="shared" si="1208"/>
        <v>0.9685762941558973</v>
      </c>
      <c r="R1900" s="52">
        <f t="shared" si="1209"/>
        <v>0.60473866331926107</v>
      </c>
      <c r="S1900" s="52">
        <f t="shared" si="1210"/>
        <v>1.1440087987774219</v>
      </c>
      <c r="T1900" s="52">
        <f t="shared" si="1211"/>
        <v>1.0091912649128818</v>
      </c>
      <c r="U1900" s="52">
        <f t="shared" si="1212"/>
        <v>1.8078433125430042</v>
      </c>
      <c r="V1900" s="52">
        <f t="shared" si="1218"/>
        <v>5.0546225567071803E-3</v>
      </c>
      <c r="W1900" s="52">
        <f t="shared" si="1213"/>
        <v>4.2582015317955055E-5</v>
      </c>
      <c r="X1900" s="52">
        <f t="shared" si="1214"/>
        <v>1.6740578955036711E-7</v>
      </c>
      <c r="Y1900" s="52">
        <f t="shared" si="1221"/>
        <v>4183537.2090923712</v>
      </c>
      <c r="Z1900" s="38" t="str">
        <f t="shared" si="1215"/>
        <v>S</v>
      </c>
      <c r="AA1900" s="38" t="str">
        <f t="shared" si="1216"/>
        <v>S</v>
      </c>
      <c r="AB1900" s="38" t="str">
        <f t="shared" si="1217"/>
        <v>U</v>
      </c>
      <c r="AC1900" s="50">
        <f t="shared" si="1199"/>
        <v>550744.08902059251</v>
      </c>
      <c r="AD1900" s="50">
        <f t="shared" si="1222"/>
        <v>4183693.6500487146</v>
      </c>
      <c r="AE1900" s="51">
        <f t="shared" si="1223"/>
        <v>10</v>
      </c>
      <c r="AF1900" s="51" t="str">
        <f t="shared" si="1224"/>
        <v>S</v>
      </c>
      <c r="AG1900" s="40">
        <f t="shared" si="1225"/>
        <v>-122</v>
      </c>
      <c r="AH1900" s="41">
        <f t="shared" si="1226"/>
        <v>-25</v>
      </c>
      <c r="AI1900" s="42">
        <f t="shared" si="1227"/>
        <v>-24.966999999999999</v>
      </c>
      <c r="AJ1900" s="40">
        <f t="shared" si="1228"/>
        <v>37</v>
      </c>
      <c r="AK1900" s="41">
        <f t="shared" si="1229"/>
        <v>47</v>
      </c>
      <c r="AL1900" s="42">
        <f t="shared" si="1230"/>
        <v>57.152000000000001</v>
      </c>
      <c r="AM1900" s="43" t="str">
        <f t="shared" si="1231"/>
        <v>-37º -47' -57,152" S</v>
      </c>
      <c r="AN1900" s="43" t="str">
        <f t="shared" si="1232"/>
        <v>122º 25' 24,967" W</v>
      </c>
      <c r="AO1900" s="43" t="str">
        <f t="shared" si="1233"/>
        <v>10 S 550744 4183694</v>
      </c>
    </row>
    <row r="1901" spans="5:41" x14ac:dyDescent="0.25">
      <c r="E1901" s="53">
        <v>37.783650999999999</v>
      </c>
      <c r="F1901" s="53">
        <v>-122.40338199999999</v>
      </c>
      <c r="G1901" s="52">
        <f t="shared" si="1200"/>
        <v>-2.1363420314763619</v>
      </c>
      <c r="H1901" s="52">
        <f t="shared" si="1201"/>
        <v>0.659449113374448</v>
      </c>
      <c r="I1901" s="52">
        <f t="shared" si="1202"/>
        <v>10</v>
      </c>
      <c r="J1901" s="52">
        <f t="shared" si="1203"/>
        <v>-123</v>
      </c>
      <c r="K1901" s="52">
        <f t="shared" si="1204"/>
        <v>1.0412948476663519E-2</v>
      </c>
      <c r="L1901" s="52">
        <f t="shared" si="1205"/>
        <v>8.2295154882341924E-3</v>
      </c>
      <c r="M1901" s="52">
        <f t="shared" si="1206"/>
        <v>8.2297012768906101E-3</v>
      </c>
      <c r="N1901" s="52">
        <f t="shared" si="1207"/>
        <v>2.6252546311833491E-5</v>
      </c>
      <c r="O1901" s="52">
        <f t="shared" si="1219"/>
        <v>6383611.5674266238</v>
      </c>
      <c r="P1901" s="52">
        <f t="shared" si="1220"/>
        <v>1.4255498427916926E-7</v>
      </c>
      <c r="Q1901" s="52">
        <f t="shared" si="1208"/>
        <v>0.96844107913572253</v>
      </c>
      <c r="R1901" s="52">
        <f t="shared" si="1209"/>
        <v>0.604908928336786</v>
      </c>
      <c r="S1901" s="52">
        <f t="shared" si="1210"/>
        <v>1.1436696529423092</v>
      </c>
      <c r="T1901" s="52">
        <f t="shared" si="1211"/>
        <v>1.0089794717909284</v>
      </c>
      <c r="U1901" s="52">
        <f t="shared" si="1212"/>
        <v>1.807578787241346</v>
      </c>
      <c r="V1901" s="52">
        <f t="shared" si="1218"/>
        <v>5.0546225567071803E-3</v>
      </c>
      <c r="W1901" s="52">
        <f t="shared" si="1213"/>
        <v>4.2582015317955055E-5</v>
      </c>
      <c r="X1901" s="52">
        <f t="shared" si="1214"/>
        <v>1.6740578955036711E-7</v>
      </c>
      <c r="Y1901" s="52">
        <f t="shared" si="1221"/>
        <v>4181811.0779854595</v>
      </c>
      <c r="Z1901" s="38" t="str">
        <f t="shared" si="1215"/>
        <v>S</v>
      </c>
      <c r="AA1901" s="38" t="str">
        <f t="shared" si="1216"/>
        <v>S</v>
      </c>
      <c r="AB1901" s="38" t="str">
        <f t="shared" si="1217"/>
        <v>U</v>
      </c>
      <c r="AC1901" s="50">
        <f t="shared" ref="AC1901:AC1964" si="1234">M1901*O1901*(1+P1901/3)+500000</f>
        <v>552535.21876401023</v>
      </c>
      <c r="AD1901" s="50">
        <f t="shared" si="1222"/>
        <v>4181978.6640676605</v>
      </c>
      <c r="AE1901" s="51">
        <f t="shared" si="1223"/>
        <v>10</v>
      </c>
      <c r="AF1901" s="51" t="str">
        <f t="shared" si="1224"/>
        <v>S</v>
      </c>
      <c r="AG1901" s="40">
        <f t="shared" si="1225"/>
        <v>-122</v>
      </c>
      <c r="AH1901" s="41">
        <f t="shared" si="1226"/>
        <v>-24</v>
      </c>
      <c r="AI1901" s="42">
        <f t="shared" si="1227"/>
        <v>-12.175000000000001</v>
      </c>
      <c r="AJ1901" s="40">
        <f t="shared" si="1228"/>
        <v>37</v>
      </c>
      <c r="AK1901" s="41">
        <f t="shared" si="1229"/>
        <v>47</v>
      </c>
      <c r="AL1901" s="42">
        <f t="shared" si="1230"/>
        <v>1.1439999999999999</v>
      </c>
      <c r="AM1901" s="43" t="str">
        <f t="shared" si="1231"/>
        <v>-37º -47' -1,144" S</v>
      </c>
      <c r="AN1901" s="43" t="str">
        <f t="shared" si="1232"/>
        <v>122º 24' 12,175" W</v>
      </c>
      <c r="AO1901" s="43" t="str">
        <f t="shared" si="1233"/>
        <v>10 S 552535 4181979</v>
      </c>
    </row>
    <row r="1902" spans="5:41" x14ac:dyDescent="0.25">
      <c r="E1902" s="53">
        <v>37.785947999999998</v>
      </c>
      <c r="F1902" s="53">
        <v>-122.41099800000001</v>
      </c>
      <c r="G1902" s="52">
        <f t="shared" si="1200"/>
        <v>-2.1364749557521936</v>
      </c>
      <c r="H1902" s="52">
        <f t="shared" si="1201"/>
        <v>0.65948920358736629</v>
      </c>
      <c r="I1902" s="52">
        <f t="shared" si="1202"/>
        <v>10</v>
      </c>
      <c r="J1902" s="52">
        <f t="shared" si="1203"/>
        <v>-123</v>
      </c>
      <c r="K1902" s="52">
        <f t="shared" si="1204"/>
        <v>1.028002420083185E-2</v>
      </c>
      <c r="L1902" s="52">
        <f t="shared" si="1205"/>
        <v>8.1242145801688863E-3</v>
      </c>
      <c r="M1902" s="52">
        <f t="shared" si="1206"/>
        <v>8.1243933277203827E-3</v>
      </c>
      <c r="N1902" s="52">
        <f t="shared" si="1207"/>
        <v>2.5587093399614957E-5</v>
      </c>
      <c r="O1902" s="52">
        <f t="shared" si="1219"/>
        <v>6383612.3991055032</v>
      </c>
      <c r="P1902" s="52">
        <f t="shared" si="1220"/>
        <v>1.3892139942317845E-7</v>
      </c>
      <c r="Q1902" s="52">
        <f t="shared" si="1208"/>
        <v>0.96846106040091617</v>
      </c>
      <c r="R1902" s="52">
        <f t="shared" si="1209"/>
        <v>0.60488380816331855</v>
      </c>
      <c r="S1902" s="52">
        <f t="shared" si="1210"/>
        <v>1.1437197337878244</v>
      </c>
      <c r="T1902" s="52">
        <f t="shared" si="1211"/>
        <v>1.009010752381698</v>
      </c>
      <c r="U1902" s="52">
        <f t="shared" si="1212"/>
        <v>1.8076178630735986</v>
      </c>
      <c r="V1902" s="52">
        <f t="shared" si="1218"/>
        <v>5.0546225567071803E-3</v>
      </c>
      <c r="W1902" s="52">
        <f t="shared" si="1213"/>
        <v>4.2582015317955055E-5</v>
      </c>
      <c r="X1902" s="52">
        <f t="shared" si="1214"/>
        <v>1.6740578955036711E-7</v>
      </c>
      <c r="Y1902" s="52">
        <f t="shared" si="1221"/>
        <v>4182065.9255673494</v>
      </c>
      <c r="Z1902" s="38" t="str">
        <f t="shared" si="1215"/>
        <v>S</v>
      </c>
      <c r="AA1902" s="38" t="str">
        <f t="shared" si="1216"/>
        <v>S</v>
      </c>
      <c r="AB1902" s="38" t="str">
        <f t="shared" si="1217"/>
        <v>U</v>
      </c>
      <c r="AC1902" s="50">
        <f t="shared" si="1234"/>
        <v>551862.9803836717</v>
      </c>
      <c r="AD1902" s="50">
        <f t="shared" si="1222"/>
        <v>4182229.2636767235</v>
      </c>
      <c r="AE1902" s="51">
        <f t="shared" si="1223"/>
        <v>10</v>
      </c>
      <c r="AF1902" s="51" t="str">
        <f t="shared" si="1224"/>
        <v>S</v>
      </c>
      <c r="AG1902" s="40">
        <f t="shared" si="1225"/>
        <v>-122</v>
      </c>
      <c r="AH1902" s="41">
        <f t="shared" si="1226"/>
        <v>-24</v>
      </c>
      <c r="AI1902" s="42">
        <f t="shared" si="1227"/>
        <v>-39.593000000000004</v>
      </c>
      <c r="AJ1902" s="40">
        <f t="shared" si="1228"/>
        <v>37</v>
      </c>
      <c r="AK1902" s="41">
        <f t="shared" si="1229"/>
        <v>47</v>
      </c>
      <c r="AL1902" s="42">
        <f t="shared" si="1230"/>
        <v>9.4130000000000003</v>
      </c>
      <c r="AM1902" s="43" t="str">
        <f t="shared" si="1231"/>
        <v>-37º -47' -9,413" S</v>
      </c>
      <c r="AN1902" s="43" t="str">
        <f t="shared" si="1232"/>
        <v>122º 24' 39,593" W</v>
      </c>
      <c r="AO1902" s="43" t="str">
        <f t="shared" si="1233"/>
        <v>10 S 551863 4182229</v>
      </c>
    </row>
    <row r="1903" spans="5:41" x14ac:dyDescent="0.25">
      <c r="E1903" s="53">
        <v>37.787201000000003</v>
      </c>
      <c r="F1903" s="53">
        <v>-122.39822100000001</v>
      </c>
      <c r="G1903" s="52">
        <f t="shared" si="1200"/>
        <v>-2.1362519550336665</v>
      </c>
      <c r="H1903" s="52">
        <f t="shared" si="1201"/>
        <v>0.65951107256289387</v>
      </c>
      <c r="I1903" s="52">
        <f t="shared" si="1202"/>
        <v>10</v>
      </c>
      <c r="J1903" s="52">
        <f t="shared" si="1203"/>
        <v>-123</v>
      </c>
      <c r="K1903" s="52">
        <f t="shared" si="1204"/>
        <v>1.050302491935895E-2</v>
      </c>
      <c r="L1903" s="52">
        <f t="shared" si="1205"/>
        <v>8.3003029818497463E-3</v>
      </c>
      <c r="M1903" s="52">
        <f t="shared" si="1206"/>
        <v>8.3004936062695146E-3</v>
      </c>
      <c r="N1903" s="52">
        <f t="shared" si="1207"/>
        <v>2.6709565246307854E-5</v>
      </c>
      <c r="O1903" s="52">
        <f t="shared" si="1219"/>
        <v>6383612.8527888143</v>
      </c>
      <c r="P1903" s="52">
        <f t="shared" si="1220"/>
        <v>1.4500413255477643E-7</v>
      </c>
      <c r="Q1903" s="52">
        <f t="shared" si="1208"/>
        <v>0.96847195743915471</v>
      </c>
      <c r="R1903" s="52">
        <f t="shared" si="1209"/>
        <v>0.60487010263616026</v>
      </c>
      <c r="S1903" s="52">
        <f t="shared" si="1210"/>
        <v>1.1437470512824712</v>
      </c>
      <c r="T1903" s="52">
        <f t="shared" si="1211"/>
        <v>1.0090278141208935</v>
      </c>
      <c r="U1903" s="52">
        <f t="shared" si="1212"/>
        <v>1.8076391756389099</v>
      </c>
      <c r="V1903" s="52">
        <f t="shared" si="1218"/>
        <v>5.0546225567071803E-3</v>
      </c>
      <c r="W1903" s="52">
        <f t="shared" si="1213"/>
        <v>4.2582015317955055E-5</v>
      </c>
      <c r="X1903" s="52">
        <f t="shared" si="1214"/>
        <v>1.6740578955036711E-7</v>
      </c>
      <c r="Y1903" s="52">
        <f t="shared" si="1221"/>
        <v>4182204.9434674615</v>
      </c>
      <c r="Z1903" s="38" t="str">
        <f t="shared" si="1215"/>
        <v>S</v>
      </c>
      <c r="AA1903" s="38" t="str">
        <f t="shared" si="1216"/>
        <v>S</v>
      </c>
      <c r="AB1903" s="38" t="str">
        <f t="shared" si="1217"/>
        <v>U</v>
      </c>
      <c r="AC1903" s="50">
        <f t="shared" si="1234"/>
        <v>552987.14023059141</v>
      </c>
      <c r="AD1903" s="50">
        <f t="shared" si="1222"/>
        <v>4182375.4470161838</v>
      </c>
      <c r="AE1903" s="51">
        <f t="shared" si="1223"/>
        <v>10</v>
      </c>
      <c r="AF1903" s="51" t="str">
        <f t="shared" si="1224"/>
        <v>S</v>
      </c>
      <c r="AG1903" s="40">
        <f t="shared" si="1225"/>
        <v>-122</v>
      </c>
      <c r="AH1903" s="41">
        <f t="shared" si="1226"/>
        <v>-23</v>
      </c>
      <c r="AI1903" s="42">
        <f t="shared" si="1227"/>
        <v>-53.595999999999997</v>
      </c>
      <c r="AJ1903" s="40">
        <f t="shared" si="1228"/>
        <v>37</v>
      </c>
      <c r="AK1903" s="41">
        <f t="shared" si="1229"/>
        <v>47</v>
      </c>
      <c r="AL1903" s="42">
        <f t="shared" si="1230"/>
        <v>13.923999999999999</v>
      </c>
      <c r="AM1903" s="43" t="str">
        <f t="shared" si="1231"/>
        <v>-37º -47' -13,924" S</v>
      </c>
      <c r="AN1903" s="43" t="str">
        <f t="shared" si="1232"/>
        <v>122º 23' 53,596" W</v>
      </c>
      <c r="AO1903" s="43" t="str">
        <f t="shared" si="1233"/>
        <v>10 S 552987 4182375</v>
      </c>
    </row>
    <row r="1904" spans="5:41" x14ac:dyDescent="0.25">
      <c r="E1904" s="53">
        <v>37.787277000000003</v>
      </c>
      <c r="F1904" s="53">
        <v>-122.39826100000001</v>
      </c>
      <c r="G1904" s="52">
        <f t="shared" si="1200"/>
        <v>-2.1362526531653674</v>
      </c>
      <c r="H1904" s="52">
        <f t="shared" si="1201"/>
        <v>0.65951239901312542</v>
      </c>
      <c r="I1904" s="52">
        <f t="shared" si="1202"/>
        <v>10</v>
      </c>
      <c r="J1904" s="52">
        <f t="shared" si="1203"/>
        <v>-123</v>
      </c>
      <c r="K1904" s="52">
        <f t="shared" si="1204"/>
        <v>1.0502326787658056E-2</v>
      </c>
      <c r="L1904" s="52">
        <f t="shared" si="1205"/>
        <v>8.2997427487606235E-3</v>
      </c>
      <c r="M1904" s="52">
        <f t="shared" si="1206"/>
        <v>8.2999333345830824E-3</v>
      </c>
      <c r="N1904" s="52">
        <f t="shared" si="1207"/>
        <v>2.6706032749790332E-5</v>
      </c>
      <c r="O1904" s="52">
        <f t="shared" si="1219"/>
        <v>6383612.8803068828</v>
      </c>
      <c r="P1904" s="52">
        <f t="shared" si="1220"/>
        <v>1.4498425985212577E-7</v>
      </c>
      <c r="Q1904" s="52">
        <f t="shared" si="1208"/>
        <v>0.96847261833319598</v>
      </c>
      <c r="R1904" s="52">
        <f t="shared" si="1209"/>
        <v>0.60486927127573942</v>
      </c>
      <c r="S1904" s="52">
        <f t="shared" si="1210"/>
        <v>1.1437487081797233</v>
      </c>
      <c r="T1904" s="52">
        <f t="shared" si="1211"/>
        <v>1.0090288489537274</v>
      </c>
      <c r="U1904" s="52">
        <f t="shared" si="1212"/>
        <v>1.8076404682706562</v>
      </c>
      <c r="V1904" s="52">
        <f t="shared" si="1218"/>
        <v>5.0546225567071803E-3</v>
      </c>
      <c r="W1904" s="52">
        <f t="shared" si="1213"/>
        <v>4.2582015317955055E-5</v>
      </c>
      <c r="X1904" s="52">
        <f t="shared" si="1214"/>
        <v>1.6740578955036711E-7</v>
      </c>
      <c r="Y1904" s="52">
        <f t="shared" si="1221"/>
        <v>4182213.3755198186</v>
      </c>
      <c r="Z1904" s="38" t="str">
        <f t="shared" si="1215"/>
        <v>S</v>
      </c>
      <c r="AA1904" s="38" t="str">
        <f t="shared" si="1216"/>
        <v>S</v>
      </c>
      <c r="AB1904" s="38" t="str">
        <f t="shared" si="1217"/>
        <v>U</v>
      </c>
      <c r="AC1904" s="50">
        <f t="shared" si="1234"/>
        <v>552983.5639009272</v>
      </c>
      <c r="AD1904" s="50">
        <f t="shared" si="1222"/>
        <v>4182383.856519179</v>
      </c>
      <c r="AE1904" s="51">
        <f t="shared" si="1223"/>
        <v>10</v>
      </c>
      <c r="AF1904" s="51" t="str">
        <f t="shared" si="1224"/>
        <v>S</v>
      </c>
      <c r="AG1904" s="40">
        <f t="shared" si="1225"/>
        <v>-122</v>
      </c>
      <c r="AH1904" s="41">
        <f t="shared" si="1226"/>
        <v>-23</v>
      </c>
      <c r="AI1904" s="42">
        <f t="shared" si="1227"/>
        <v>-53.74</v>
      </c>
      <c r="AJ1904" s="40">
        <f t="shared" si="1228"/>
        <v>37</v>
      </c>
      <c r="AK1904" s="41">
        <f t="shared" si="1229"/>
        <v>47</v>
      </c>
      <c r="AL1904" s="42">
        <f t="shared" si="1230"/>
        <v>14.196999999999999</v>
      </c>
      <c r="AM1904" s="43" t="str">
        <f t="shared" si="1231"/>
        <v>-37º -47' -14,197" S</v>
      </c>
      <c r="AN1904" s="43" t="str">
        <f t="shared" si="1232"/>
        <v>122º 23' 53,74" W</v>
      </c>
      <c r="AO1904" s="43" t="str">
        <f t="shared" si="1233"/>
        <v>10 S 552984 4182384</v>
      </c>
    </row>
    <row r="1905" spans="5:41" x14ac:dyDescent="0.25">
      <c r="E1905" s="53">
        <v>37.777842999999997</v>
      </c>
      <c r="F1905" s="53">
        <v>-122.402632</v>
      </c>
      <c r="G1905" s="52">
        <f t="shared" si="1200"/>
        <v>-2.1363289415069717</v>
      </c>
      <c r="H1905" s="52">
        <f t="shared" si="1201"/>
        <v>0.65934774465149215</v>
      </c>
      <c r="I1905" s="52">
        <f t="shared" si="1202"/>
        <v>10</v>
      </c>
      <c r="J1905" s="52">
        <f t="shared" si="1203"/>
        <v>-123</v>
      </c>
      <c r="K1905" s="52">
        <f t="shared" si="1204"/>
        <v>1.042603844605372E-2</v>
      </c>
      <c r="L1905" s="52">
        <f t="shared" si="1205"/>
        <v>8.240507793731762E-3</v>
      </c>
      <c r="M1905" s="52">
        <f t="shared" si="1206"/>
        <v>8.2406943278866985E-3</v>
      </c>
      <c r="N1905" s="52">
        <f t="shared" si="1207"/>
        <v>2.6317219208427112E-5</v>
      </c>
      <c r="O1905" s="52">
        <f t="shared" si="1219"/>
        <v>6383609.4645917425</v>
      </c>
      <c r="P1905" s="52">
        <f t="shared" si="1220"/>
        <v>1.4295854636131784E-7</v>
      </c>
      <c r="Q1905" s="52">
        <f t="shared" si="1208"/>
        <v>0.9683905284242188</v>
      </c>
      <c r="R1905" s="52">
        <f t="shared" si="1209"/>
        <v>0.60497241734985063</v>
      </c>
      <c r="S1905" s="52">
        <f t="shared" si="1210"/>
        <v>1.1435430088636016</v>
      </c>
      <c r="T1905" s="52">
        <f t="shared" si="1211"/>
        <v>1.0089003609851639</v>
      </c>
      <c r="U1905" s="52">
        <f t="shared" si="1212"/>
        <v>1.8074799508857033</v>
      </c>
      <c r="V1905" s="52">
        <f t="shared" si="1218"/>
        <v>5.0546225567071803E-3</v>
      </c>
      <c r="W1905" s="52">
        <f t="shared" si="1213"/>
        <v>4.2582015317955055E-5</v>
      </c>
      <c r="X1905" s="52">
        <f t="shared" si="1214"/>
        <v>1.6740578955036711E-7</v>
      </c>
      <c r="Y1905" s="52">
        <f t="shared" si="1221"/>
        <v>4181166.6923803282</v>
      </c>
      <c r="Z1905" s="38" t="str">
        <f t="shared" si="1215"/>
        <v>S</v>
      </c>
      <c r="AA1905" s="38" t="str">
        <f t="shared" si="1216"/>
        <v>S</v>
      </c>
      <c r="AB1905" s="38" t="str">
        <f t="shared" si="1217"/>
        <v>U</v>
      </c>
      <c r="AC1905" s="50">
        <f t="shared" si="1234"/>
        <v>552605.376813101</v>
      </c>
      <c r="AD1905" s="50">
        <f t="shared" si="1222"/>
        <v>4181334.6912539657</v>
      </c>
      <c r="AE1905" s="51">
        <f t="shared" si="1223"/>
        <v>10</v>
      </c>
      <c r="AF1905" s="51" t="str">
        <f t="shared" si="1224"/>
        <v>S</v>
      </c>
      <c r="AG1905" s="40">
        <f t="shared" si="1225"/>
        <v>-122</v>
      </c>
      <c r="AH1905" s="41">
        <f t="shared" si="1226"/>
        <v>-24</v>
      </c>
      <c r="AI1905" s="42">
        <f t="shared" si="1227"/>
        <v>-9.4749999999999996</v>
      </c>
      <c r="AJ1905" s="40">
        <f t="shared" si="1228"/>
        <v>37</v>
      </c>
      <c r="AK1905" s="41">
        <f t="shared" si="1229"/>
        <v>46</v>
      </c>
      <c r="AL1905" s="42">
        <f t="shared" si="1230"/>
        <v>40.234999999999999</v>
      </c>
      <c r="AM1905" s="43" t="str">
        <f t="shared" si="1231"/>
        <v>-37º -46' -40,235" S</v>
      </c>
      <c r="AN1905" s="43" t="str">
        <f t="shared" si="1232"/>
        <v>122º 24' 9,475" W</v>
      </c>
      <c r="AO1905" s="43" t="str">
        <f t="shared" si="1233"/>
        <v>10 S 552605 4181335</v>
      </c>
    </row>
    <row r="1906" spans="5:41" x14ac:dyDescent="0.25">
      <c r="E1906" s="53">
        <v>37.783881000000001</v>
      </c>
      <c r="F1906" s="53">
        <v>-122.399964</v>
      </c>
      <c r="G1906" s="52">
        <f t="shared" si="1200"/>
        <v>-2.1362823761225287</v>
      </c>
      <c r="H1906" s="52">
        <f t="shared" si="1201"/>
        <v>0.65945312763172759</v>
      </c>
      <c r="I1906" s="52">
        <f t="shared" si="1202"/>
        <v>10</v>
      </c>
      <c r="J1906" s="52">
        <f t="shared" si="1203"/>
        <v>-123</v>
      </c>
      <c r="K1906" s="52">
        <f t="shared" si="1204"/>
        <v>1.0472603830496752E-2</v>
      </c>
      <c r="L1906" s="52">
        <f t="shared" si="1205"/>
        <v>8.276634568948971E-3</v>
      </c>
      <c r="M1906" s="52">
        <f t="shared" si="1206"/>
        <v>8.2768235672663198E-3</v>
      </c>
      <c r="N1906" s="52">
        <f t="shared" si="1207"/>
        <v>2.655426990039178E-5</v>
      </c>
      <c r="O1906" s="52">
        <f t="shared" si="1219"/>
        <v>6383611.6507023452</v>
      </c>
      <c r="P1906" s="52">
        <f t="shared" si="1220"/>
        <v>1.4419126636831728E-7</v>
      </c>
      <c r="Q1906" s="52">
        <f t="shared" si="1208"/>
        <v>0.96844308015239566</v>
      </c>
      <c r="R1906" s="52">
        <f t="shared" si="1209"/>
        <v>0.60490641331867279</v>
      </c>
      <c r="S1906" s="52">
        <f t="shared" si="1210"/>
        <v>1.1436746677079255</v>
      </c>
      <c r="T1906" s="52">
        <f t="shared" si="1211"/>
        <v>1.0089826041106122</v>
      </c>
      <c r="U1906" s="52">
        <f t="shared" si="1212"/>
        <v>1.8075827002563709</v>
      </c>
      <c r="V1906" s="52">
        <f t="shared" si="1218"/>
        <v>5.0546225567071803E-3</v>
      </c>
      <c r="W1906" s="52">
        <f t="shared" si="1213"/>
        <v>4.2582015317955055E-5</v>
      </c>
      <c r="X1906" s="52">
        <f t="shared" si="1214"/>
        <v>1.6740578955036711E-7</v>
      </c>
      <c r="Y1906" s="52">
        <f t="shared" si="1221"/>
        <v>4181836.5960235642</v>
      </c>
      <c r="Z1906" s="38" t="str">
        <f t="shared" si="1215"/>
        <v>S</v>
      </c>
      <c r="AA1906" s="38" t="str">
        <f t="shared" si="1216"/>
        <v>S</v>
      </c>
      <c r="AB1906" s="38" t="str">
        <f t="shared" si="1217"/>
        <v>U</v>
      </c>
      <c r="AC1906" s="50">
        <f t="shared" si="1234"/>
        <v>552836.02989430691</v>
      </c>
      <c r="AD1906" s="50">
        <f t="shared" si="1222"/>
        <v>4182006.1081947186</v>
      </c>
      <c r="AE1906" s="51">
        <f t="shared" si="1223"/>
        <v>10</v>
      </c>
      <c r="AF1906" s="51" t="str">
        <f t="shared" si="1224"/>
        <v>S</v>
      </c>
      <c r="AG1906" s="40">
        <f t="shared" si="1225"/>
        <v>-122</v>
      </c>
      <c r="AH1906" s="41">
        <f t="shared" si="1226"/>
        <v>-23</v>
      </c>
      <c r="AI1906" s="42">
        <f t="shared" si="1227"/>
        <v>-59.87</v>
      </c>
      <c r="AJ1906" s="40">
        <f t="shared" si="1228"/>
        <v>37</v>
      </c>
      <c r="AK1906" s="41">
        <f t="shared" si="1229"/>
        <v>47</v>
      </c>
      <c r="AL1906" s="42">
        <f t="shared" si="1230"/>
        <v>1.972</v>
      </c>
      <c r="AM1906" s="43" t="str">
        <f t="shared" si="1231"/>
        <v>-37º -47' -1,972" S</v>
      </c>
      <c r="AN1906" s="43" t="str">
        <f t="shared" si="1232"/>
        <v>122º 23' 59,87" W</v>
      </c>
      <c r="AO1906" s="43" t="str">
        <f t="shared" si="1233"/>
        <v>10 S 552836 4182006</v>
      </c>
    </row>
    <row r="1907" spans="5:41" x14ac:dyDescent="0.25">
      <c r="E1907" s="53">
        <v>37.782063000000001</v>
      </c>
      <c r="F1907" s="53">
        <v>-122.404877</v>
      </c>
      <c r="G1907" s="52">
        <f t="shared" si="1200"/>
        <v>-2.1363681241486789</v>
      </c>
      <c r="H1907" s="52">
        <f t="shared" si="1201"/>
        <v>0.65942139754592632</v>
      </c>
      <c r="I1907" s="52">
        <f t="shared" si="1202"/>
        <v>10</v>
      </c>
      <c r="J1907" s="52">
        <f t="shared" si="1203"/>
        <v>-123</v>
      </c>
      <c r="K1907" s="52">
        <f t="shared" si="1204"/>
        <v>1.0386855804346506E-2</v>
      </c>
      <c r="L1907" s="52">
        <f t="shared" si="1205"/>
        <v>8.209071157761429E-3</v>
      </c>
      <c r="M1907" s="52">
        <f t="shared" si="1206"/>
        <v>8.2092555651706867E-3</v>
      </c>
      <c r="N1907" s="52">
        <f t="shared" si="1207"/>
        <v>2.6120768467419175E-5</v>
      </c>
      <c r="O1907" s="52">
        <f t="shared" si="1219"/>
        <v>6383610.9924668595</v>
      </c>
      <c r="P1907" s="52">
        <f t="shared" si="1220"/>
        <v>1.4185363783307361E-7</v>
      </c>
      <c r="Q1907" s="52">
        <f t="shared" si="1208"/>
        <v>0.96842726171726878</v>
      </c>
      <c r="R1907" s="52">
        <f t="shared" si="1209"/>
        <v>0.60492629119582153</v>
      </c>
      <c r="S1907" s="52">
        <f t="shared" si="1210"/>
        <v>1.1436350284045607</v>
      </c>
      <c r="T1907" s="52">
        <f t="shared" si="1211"/>
        <v>1.0089578441023759</v>
      </c>
      <c r="U1907" s="52">
        <f t="shared" si="1212"/>
        <v>1.8075517684308371</v>
      </c>
      <c r="V1907" s="52">
        <f t="shared" si="1218"/>
        <v>5.0546225567071803E-3</v>
      </c>
      <c r="W1907" s="52">
        <f t="shared" si="1213"/>
        <v>4.2582015317955055E-5</v>
      </c>
      <c r="X1907" s="52">
        <f t="shared" si="1214"/>
        <v>1.6740578955036711E-7</v>
      </c>
      <c r="Y1907" s="52">
        <f t="shared" si="1221"/>
        <v>4181634.8926017941</v>
      </c>
      <c r="Z1907" s="38" t="str">
        <f t="shared" si="1215"/>
        <v>S</v>
      </c>
      <c r="AA1907" s="38" t="str">
        <f t="shared" si="1216"/>
        <v>S</v>
      </c>
      <c r="AB1907" s="38" t="str">
        <f t="shared" si="1217"/>
        <v>U</v>
      </c>
      <c r="AC1907" s="50">
        <f t="shared" si="1234"/>
        <v>552404.69654372544</v>
      </c>
      <c r="AD1907" s="50">
        <f t="shared" si="1222"/>
        <v>4181801.6374501679</v>
      </c>
      <c r="AE1907" s="51">
        <f t="shared" si="1223"/>
        <v>10</v>
      </c>
      <c r="AF1907" s="51" t="str">
        <f t="shared" si="1224"/>
        <v>S</v>
      </c>
      <c r="AG1907" s="40">
        <f t="shared" si="1225"/>
        <v>-122</v>
      </c>
      <c r="AH1907" s="41">
        <f t="shared" si="1226"/>
        <v>-24</v>
      </c>
      <c r="AI1907" s="42">
        <f t="shared" si="1227"/>
        <v>-17.556999999999999</v>
      </c>
      <c r="AJ1907" s="40">
        <f t="shared" si="1228"/>
        <v>37</v>
      </c>
      <c r="AK1907" s="41">
        <f t="shared" si="1229"/>
        <v>46</v>
      </c>
      <c r="AL1907" s="42">
        <f t="shared" si="1230"/>
        <v>55.427</v>
      </c>
      <c r="AM1907" s="43" t="str">
        <f t="shared" si="1231"/>
        <v>-37º -46' -55,427" S</v>
      </c>
      <c r="AN1907" s="43" t="str">
        <f t="shared" si="1232"/>
        <v>122º 24' 17,557" W</v>
      </c>
      <c r="AO1907" s="43" t="str">
        <f t="shared" si="1233"/>
        <v>10 S 552405 4181802</v>
      </c>
    </row>
    <row r="1908" spans="5:41" x14ac:dyDescent="0.25">
      <c r="E1908" s="53">
        <v>37.782055</v>
      </c>
      <c r="F1908" s="53">
        <v>-122.39819300000001</v>
      </c>
      <c r="G1908" s="52">
        <f t="shared" si="1200"/>
        <v>-2.1362514663414758</v>
      </c>
      <c r="H1908" s="52">
        <f t="shared" si="1201"/>
        <v>0.65942125791958617</v>
      </c>
      <c r="I1908" s="52">
        <f t="shared" si="1202"/>
        <v>10</v>
      </c>
      <c r="J1908" s="52">
        <f t="shared" si="1203"/>
        <v>-123</v>
      </c>
      <c r="K1908" s="52">
        <f t="shared" si="1204"/>
        <v>1.0503513611549664E-2</v>
      </c>
      <c r="L1908" s="52">
        <f t="shared" si="1205"/>
        <v>8.3012671571099442E-3</v>
      </c>
      <c r="M1908" s="52">
        <f t="shared" si="1206"/>
        <v>8.3014578479689068E-3</v>
      </c>
      <c r="N1908" s="52">
        <f t="shared" si="1207"/>
        <v>2.6710816316555253E-5</v>
      </c>
      <c r="O1908" s="52">
        <f t="shared" si="1219"/>
        <v>6383610.9895703578</v>
      </c>
      <c r="P1908" s="52">
        <f t="shared" si="1220"/>
        <v>1.4505802286413192E-7</v>
      </c>
      <c r="Q1908" s="52">
        <f t="shared" si="1208"/>
        <v>0.96842719210057471</v>
      </c>
      <c r="R1908" s="52">
        <f t="shared" si="1209"/>
        <v>0.60492637865862198</v>
      </c>
      <c r="S1908" s="52">
        <f t="shared" si="1210"/>
        <v>1.1436348539698735</v>
      </c>
      <c r="T1908" s="52">
        <f t="shared" si="1211"/>
        <v>1.0089577351420607</v>
      </c>
      <c r="U1908" s="52">
        <f t="shared" si="1212"/>
        <v>1.8075516323071048</v>
      </c>
      <c r="V1908" s="52">
        <f t="shared" si="1218"/>
        <v>5.0546225567071803E-3</v>
      </c>
      <c r="W1908" s="52">
        <f t="shared" si="1213"/>
        <v>4.2582015317955055E-5</v>
      </c>
      <c r="X1908" s="52">
        <f t="shared" si="1214"/>
        <v>1.6740578955036711E-7</v>
      </c>
      <c r="Y1908" s="52">
        <f t="shared" si="1221"/>
        <v>4181634.0050181183</v>
      </c>
      <c r="Z1908" s="38" t="str">
        <f t="shared" si="1215"/>
        <v>S</v>
      </c>
      <c r="AA1908" s="38" t="str">
        <f t="shared" si="1216"/>
        <v>S</v>
      </c>
      <c r="AB1908" s="38" t="str">
        <f t="shared" si="1217"/>
        <v>U</v>
      </c>
      <c r="AC1908" s="50">
        <f t="shared" si="1234"/>
        <v>552993.28011011612</v>
      </c>
      <c r="AD1908" s="50">
        <f t="shared" si="1222"/>
        <v>4181804.5165034309</v>
      </c>
      <c r="AE1908" s="51">
        <f t="shared" si="1223"/>
        <v>10</v>
      </c>
      <c r="AF1908" s="51" t="str">
        <f t="shared" si="1224"/>
        <v>S</v>
      </c>
      <c r="AG1908" s="40">
        <f t="shared" si="1225"/>
        <v>-122</v>
      </c>
      <c r="AH1908" s="41">
        <f t="shared" si="1226"/>
        <v>-23</v>
      </c>
      <c r="AI1908" s="42">
        <f t="shared" si="1227"/>
        <v>-53.494999999999997</v>
      </c>
      <c r="AJ1908" s="40">
        <f t="shared" si="1228"/>
        <v>37</v>
      </c>
      <c r="AK1908" s="41">
        <f t="shared" si="1229"/>
        <v>46</v>
      </c>
      <c r="AL1908" s="42">
        <f t="shared" si="1230"/>
        <v>55.398000000000003</v>
      </c>
      <c r="AM1908" s="43" t="str">
        <f t="shared" si="1231"/>
        <v>-37º -46' -55,398" S</v>
      </c>
      <c r="AN1908" s="43" t="str">
        <f t="shared" si="1232"/>
        <v>122º 23' 53,495" W</v>
      </c>
      <c r="AO1908" s="43" t="str">
        <f t="shared" si="1233"/>
        <v>10 S 552993 4181805</v>
      </c>
    </row>
    <row r="1909" spans="5:41" x14ac:dyDescent="0.25">
      <c r="E1909" s="53">
        <v>37.783845999999997</v>
      </c>
      <c r="F1909" s="53">
        <v>-122.403514</v>
      </c>
      <c r="G1909" s="52">
        <f t="shared" si="1200"/>
        <v>-2.1363443353109743</v>
      </c>
      <c r="H1909" s="52">
        <f t="shared" si="1201"/>
        <v>0.65945251676648931</v>
      </c>
      <c r="I1909" s="52">
        <f t="shared" si="1202"/>
        <v>10</v>
      </c>
      <c r="J1909" s="52">
        <f t="shared" si="1203"/>
        <v>-123</v>
      </c>
      <c r="K1909" s="52">
        <f t="shared" si="1204"/>
        <v>1.0410644642051103E-2</v>
      </c>
      <c r="L1909" s="52">
        <f t="shared" si="1205"/>
        <v>8.2276730897311041E-3</v>
      </c>
      <c r="M1909" s="52">
        <f t="shared" si="1206"/>
        <v>8.2278587536306989E-3</v>
      </c>
      <c r="N1909" s="52">
        <f t="shared" si="1207"/>
        <v>2.624097667369707E-5</v>
      </c>
      <c r="O1909" s="52">
        <f t="shared" si="1219"/>
        <v>6383611.6380299414</v>
      </c>
      <c r="P1909" s="52">
        <f t="shared" si="1220"/>
        <v>1.4249040711063351E-7</v>
      </c>
      <c r="Q1909" s="52">
        <f t="shared" si="1208"/>
        <v>0.96844277565388515</v>
      </c>
      <c r="R1909" s="52">
        <f t="shared" si="1209"/>
        <v>0.60490679604284103</v>
      </c>
      <c r="S1909" s="52">
        <f t="shared" si="1210"/>
        <v>1.1436739045934319</v>
      </c>
      <c r="T1909" s="52">
        <f t="shared" si="1211"/>
        <v>1.0089821274557842</v>
      </c>
      <c r="U1909" s="52">
        <f t="shared" si="1212"/>
        <v>1.807582104802276</v>
      </c>
      <c r="V1909" s="52">
        <f t="shared" si="1218"/>
        <v>5.0546225567071803E-3</v>
      </c>
      <c r="W1909" s="52">
        <f t="shared" si="1213"/>
        <v>4.2582015317955055E-5</v>
      </c>
      <c r="X1909" s="52">
        <f t="shared" si="1214"/>
        <v>1.6740578955036711E-7</v>
      </c>
      <c r="Y1909" s="52">
        <f t="shared" si="1221"/>
        <v>4181832.7128437874</v>
      </c>
      <c r="Z1909" s="38" t="str">
        <f t="shared" si="1215"/>
        <v>S</v>
      </c>
      <c r="AA1909" s="38" t="str">
        <f t="shared" si="1216"/>
        <v>S</v>
      </c>
      <c r="AB1909" s="38" t="str">
        <f t="shared" si="1217"/>
        <v>U</v>
      </c>
      <c r="AC1909" s="50">
        <f t="shared" si="1234"/>
        <v>552523.45739043958</v>
      </c>
      <c r="AD1909" s="50">
        <f t="shared" si="1222"/>
        <v>4182000.2250717436</v>
      </c>
      <c r="AE1909" s="51">
        <f t="shared" si="1223"/>
        <v>10</v>
      </c>
      <c r="AF1909" s="51" t="str">
        <f t="shared" si="1224"/>
        <v>S</v>
      </c>
      <c r="AG1909" s="40">
        <f t="shared" si="1225"/>
        <v>-122</v>
      </c>
      <c r="AH1909" s="41">
        <f t="shared" si="1226"/>
        <v>-24</v>
      </c>
      <c r="AI1909" s="42">
        <f t="shared" si="1227"/>
        <v>-12.65</v>
      </c>
      <c r="AJ1909" s="40">
        <f t="shared" si="1228"/>
        <v>37</v>
      </c>
      <c r="AK1909" s="41">
        <f t="shared" si="1229"/>
        <v>47</v>
      </c>
      <c r="AL1909" s="42">
        <f t="shared" si="1230"/>
        <v>1.8460000000000001</v>
      </c>
      <c r="AM1909" s="43" t="str">
        <f t="shared" si="1231"/>
        <v>-37º -47' -1,846" S</v>
      </c>
      <c r="AN1909" s="43" t="str">
        <f t="shared" si="1232"/>
        <v>122º 24' 12,65" W</v>
      </c>
      <c r="AO1909" s="43" t="str">
        <f t="shared" si="1233"/>
        <v>10 S 552523 4182000</v>
      </c>
    </row>
    <row r="1910" spans="5:41" x14ac:dyDescent="0.25">
      <c r="E1910" s="53">
        <v>37.781637000000003</v>
      </c>
      <c r="F1910" s="53">
        <v>-122.40551499999999</v>
      </c>
      <c r="G1910" s="52">
        <f t="shared" si="1200"/>
        <v>-2.1363792593493067</v>
      </c>
      <c r="H1910" s="52">
        <f t="shared" si="1201"/>
        <v>0.65941396244331285</v>
      </c>
      <c r="I1910" s="52">
        <f t="shared" si="1202"/>
        <v>10</v>
      </c>
      <c r="J1910" s="52">
        <f t="shared" si="1203"/>
        <v>-123</v>
      </c>
      <c r="K1910" s="52">
        <f t="shared" si="1204"/>
        <v>1.0375720603718719E-2</v>
      </c>
      <c r="L1910" s="52">
        <f t="shared" si="1205"/>
        <v>8.2003182235216975E-3</v>
      </c>
      <c r="M1910" s="52">
        <f t="shared" si="1206"/>
        <v>8.2005020416698274E-3</v>
      </c>
      <c r="N1910" s="52">
        <f t="shared" si="1207"/>
        <v>2.6064691942107032E-5</v>
      </c>
      <c r="O1910" s="52">
        <f t="shared" si="1219"/>
        <v>6383610.8382284455</v>
      </c>
      <c r="P1910" s="52">
        <f t="shared" si="1220"/>
        <v>1.4155291391594276E-7</v>
      </c>
      <c r="Q1910" s="52">
        <f t="shared" si="1208"/>
        <v>0.96842355452324669</v>
      </c>
      <c r="R1910" s="52">
        <f t="shared" si="1209"/>
        <v>0.60493094848502527</v>
      </c>
      <c r="S1910" s="52">
        <f t="shared" si="1210"/>
        <v>1.1436257397049361</v>
      </c>
      <c r="T1910" s="52">
        <f t="shared" si="1211"/>
        <v>1.0089520418999585</v>
      </c>
      <c r="U1910" s="52">
        <f t="shared" si="1212"/>
        <v>1.8075445197191218</v>
      </c>
      <c r="V1910" s="52">
        <f t="shared" si="1218"/>
        <v>5.0546225567071803E-3</v>
      </c>
      <c r="W1910" s="52">
        <f t="shared" si="1213"/>
        <v>4.2582015317955055E-5</v>
      </c>
      <c r="X1910" s="52">
        <f t="shared" si="1214"/>
        <v>1.6740578955036711E-7</v>
      </c>
      <c r="Y1910" s="52">
        <f t="shared" si="1221"/>
        <v>4181587.6287727137</v>
      </c>
      <c r="Z1910" s="38" t="str">
        <f t="shared" si="1215"/>
        <v>S</v>
      </c>
      <c r="AA1910" s="38" t="str">
        <f t="shared" si="1216"/>
        <v>S</v>
      </c>
      <c r="AB1910" s="38" t="str">
        <f t="shared" si="1217"/>
        <v>U</v>
      </c>
      <c r="AC1910" s="50">
        <f t="shared" si="1234"/>
        <v>552348.8161821604</v>
      </c>
      <c r="AD1910" s="50">
        <f t="shared" si="1222"/>
        <v>4181754.015646243</v>
      </c>
      <c r="AE1910" s="51">
        <f t="shared" si="1223"/>
        <v>10</v>
      </c>
      <c r="AF1910" s="51" t="str">
        <f t="shared" si="1224"/>
        <v>S</v>
      </c>
      <c r="AG1910" s="40">
        <f t="shared" si="1225"/>
        <v>-122</v>
      </c>
      <c r="AH1910" s="41">
        <f t="shared" si="1226"/>
        <v>-24</v>
      </c>
      <c r="AI1910" s="42">
        <f t="shared" si="1227"/>
        <v>-19.853999999999999</v>
      </c>
      <c r="AJ1910" s="40">
        <f t="shared" si="1228"/>
        <v>37</v>
      </c>
      <c r="AK1910" s="41">
        <f t="shared" si="1229"/>
        <v>46</v>
      </c>
      <c r="AL1910" s="42">
        <f t="shared" si="1230"/>
        <v>53.893000000000001</v>
      </c>
      <c r="AM1910" s="43" t="str">
        <f t="shared" si="1231"/>
        <v>-37º -46' -53,893" S</v>
      </c>
      <c r="AN1910" s="43" t="str">
        <f t="shared" si="1232"/>
        <v>122º 24' 19,854" W</v>
      </c>
      <c r="AO1910" s="43" t="str">
        <f t="shared" si="1233"/>
        <v>10 S 552349 4181754</v>
      </c>
    </row>
    <row r="1911" spans="5:41" x14ac:dyDescent="0.25">
      <c r="E1911" s="53">
        <v>37.793398000000003</v>
      </c>
      <c r="F1911" s="53">
        <v>-122.395611</v>
      </c>
      <c r="G1911" s="52">
        <f t="shared" si="1200"/>
        <v>-2.1362064019401896</v>
      </c>
      <c r="H1911" s="52">
        <f t="shared" si="1201"/>
        <v>0.65961923061663996</v>
      </c>
      <c r="I1911" s="52">
        <f t="shared" si="1202"/>
        <v>10</v>
      </c>
      <c r="J1911" s="52">
        <f t="shared" si="1203"/>
        <v>-123</v>
      </c>
      <c r="K1911" s="52">
        <f t="shared" si="1204"/>
        <v>1.0548578012835819E-2</v>
      </c>
      <c r="L1911" s="52">
        <f t="shared" si="1205"/>
        <v>8.3356021202573467E-3</v>
      </c>
      <c r="M1911" s="52">
        <f t="shared" si="1206"/>
        <v>8.3357951871383708E-3</v>
      </c>
      <c r="N1911" s="52">
        <f t="shared" si="1207"/>
        <v>2.6943258205402998E-5</v>
      </c>
      <c r="O1911" s="52">
        <f t="shared" si="1219"/>
        <v>6383615.0966605395</v>
      </c>
      <c r="P1911" s="52">
        <f t="shared" si="1220"/>
        <v>1.4621561857217902E-7</v>
      </c>
      <c r="Q1911" s="52">
        <f t="shared" si="1208"/>
        <v>0.96852582401022103</v>
      </c>
      <c r="R1911" s="52">
        <f t="shared" si="1209"/>
        <v>0.6048022916062179</v>
      </c>
      <c r="S1911" s="52">
        <f t="shared" si="1210"/>
        <v>1.1438821426217505</v>
      </c>
      <c r="T1911" s="52">
        <f t="shared" si="1211"/>
        <v>1.0091121798678673</v>
      </c>
      <c r="U1911" s="52">
        <f t="shared" si="1212"/>
        <v>1.8077445499629359</v>
      </c>
      <c r="V1911" s="52">
        <f t="shared" si="1218"/>
        <v>5.0546225567071803E-3</v>
      </c>
      <c r="W1911" s="52">
        <f t="shared" si="1213"/>
        <v>4.2582015317955055E-5</v>
      </c>
      <c r="X1911" s="52">
        <f t="shared" si="1214"/>
        <v>1.6740578955036711E-7</v>
      </c>
      <c r="Y1911" s="52">
        <f t="shared" si="1221"/>
        <v>4182892.4889367763</v>
      </c>
      <c r="Z1911" s="38" t="str">
        <f t="shared" si="1215"/>
        <v>S</v>
      </c>
      <c r="AA1911" s="38" t="str">
        <f t="shared" si="1216"/>
        <v>S</v>
      </c>
      <c r="AB1911" s="38" t="str">
        <f t="shared" si="1217"/>
        <v>U</v>
      </c>
      <c r="AC1911" s="50">
        <f t="shared" si="1234"/>
        <v>553212.51059278671</v>
      </c>
      <c r="AD1911" s="50">
        <f t="shared" si="1222"/>
        <v>4183064.4843517579</v>
      </c>
      <c r="AE1911" s="51">
        <f t="shared" si="1223"/>
        <v>10</v>
      </c>
      <c r="AF1911" s="51" t="str">
        <f t="shared" si="1224"/>
        <v>S</v>
      </c>
      <c r="AG1911" s="40">
        <f t="shared" si="1225"/>
        <v>-122</v>
      </c>
      <c r="AH1911" s="41">
        <f t="shared" si="1226"/>
        <v>-23</v>
      </c>
      <c r="AI1911" s="42">
        <f t="shared" si="1227"/>
        <v>-44.2</v>
      </c>
      <c r="AJ1911" s="40">
        <f t="shared" si="1228"/>
        <v>37</v>
      </c>
      <c r="AK1911" s="41">
        <f t="shared" si="1229"/>
        <v>47</v>
      </c>
      <c r="AL1911" s="42">
        <f t="shared" si="1230"/>
        <v>36.232999999999997</v>
      </c>
      <c r="AM1911" s="43" t="str">
        <f t="shared" si="1231"/>
        <v>-37º -47' -36,233" S</v>
      </c>
      <c r="AN1911" s="43" t="str">
        <f t="shared" si="1232"/>
        <v>122º 23' 44,2" W</v>
      </c>
      <c r="AO1911" s="43" t="str">
        <f t="shared" si="1233"/>
        <v>10 S 553213 4183064</v>
      </c>
    </row>
    <row r="1912" spans="5:41" x14ac:dyDescent="0.25">
      <c r="E1912" s="53">
        <v>37.803109999999997</v>
      </c>
      <c r="F1912" s="53">
        <v>-122.42027299999999</v>
      </c>
      <c r="G1912" s="52">
        <f t="shared" si="1200"/>
        <v>-2.1366368350403158</v>
      </c>
      <c r="H1912" s="52">
        <f t="shared" si="1201"/>
        <v>0.65978873699359353</v>
      </c>
      <c r="I1912" s="52">
        <f t="shared" si="1202"/>
        <v>10</v>
      </c>
      <c r="J1912" s="52">
        <f t="shared" si="1203"/>
        <v>-123</v>
      </c>
      <c r="K1912" s="52">
        <f t="shared" si="1204"/>
        <v>1.0118144912709681E-2</v>
      </c>
      <c r="L1912" s="52">
        <f t="shared" si="1205"/>
        <v>7.9944298830309981E-3</v>
      </c>
      <c r="M1912" s="52">
        <f t="shared" si="1206"/>
        <v>7.9946001999894028E-3</v>
      </c>
      <c r="N1912" s="52">
        <f t="shared" si="1207"/>
        <v>2.4791396390888565E-5</v>
      </c>
      <c r="O1912" s="52">
        <f t="shared" si="1219"/>
        <v>6383618.6135342885</v>
      </c>
      <c r="P1912" s="52">
        <f t="shared" si="1220"/>
        <v>1.3445563194296492E-7</v>
      </c>
      <c r="Q1912" s="52">
        <f t="shared" si="1208"/>
        <v>0.9686101530658251</v>
      </c>
      <c r="R1912" s="52">
        <f t="shared" si="1209"/>
        <v>0.60469592652142035</v>
      </c>
      <c r="S1912" s="52">
        <f t="shared" si="1210"/>
        <v>1.144093813526506</v>
      </c>
      <c r="T1912" s="52">
        <f t="shared" si="1211"/>
        <v>1.0092443417752346</v>
      </c>
      <c r="U1912" s="52">
        <f t="shared" si="1212"/>
        <v>1.807909587003617</v>
      </c>
      <c r="V1912" s="52">
        <f t="shared" si="1218"/>
        <v>5.0546225567071803E-3</v>
      </c>
      <c r="W1912" s="52">
        <f t="shared" si="1213"/>
        <v>4.2582015317955055E-5</v>
      </c>
      <c r="X1912" s="52">
        <f t="shared" si="1214"/>
        <v>1.6740578955036711E-7</v>
      </c>
      <c r="Y1912" s="52">
        <f t="shared" si="1221"/>
        <v>4183970.0184892695</v>
      </c>
      <c r="Z1912" s="38" t="str">
        <f t="shared" si="1215"/>
        <v>S</v>
      </c>
      <c r="AA1912" s="38" t="str">
        <f t="shared" si="1216"/>
        <v>S</v>
      </c>
      <c r="AB1912" s="38" t="str">
        <f t="shared" si="1217"/>
        <v>U</v>
      </c>
      <c r="AC1912" s="50">
        <f t="shared" si="1234"/>
        <v>551034.48093170836</v>
      </c>
      <c r="AD1912" s="50">
        <f t="shared" si="1222"/>
        <v>4184128.2773300046</v>
      </c>
      <c r="AE1912" s="51">
        <f t="shared" si="1223"/>
        <v>10</v>
      </c>
      <c r="AF1912" s="51" t="str">
        <f t="shared" si="1224"/>
        <v>S</v>
      </c>
      <c r="AG1912" s="40">
        <f t="shared" si="1225"/>
        <v>-122</v>
      </c>
      <c r="AH1912" s="41">
        <f t="shared" si="1226"/>
        <v>-25</v>
      </c>
      <c r="AI1912" s="42">
        <f t="shared" si="1227"/>
        <v>-12.983000000000001</v>
      </c>
      <c r="AJ1912" s="40">
        <f t="shared" si="1228"/>
        <v>37</v>
      </c>
      <c r="AK1912" s="41">
        <f t="shared" si="1229"/>
        <v>48</v>
      </c>
      <c r="AL1912" s="42">
        <f t="shared" si="1230"/>
        <v>11.196</v>
      </c>
      <c r="AM1912" s="43" t="str">
        <f t="shared" si="1231"/>
        <v>-37º -48' -11,196" S</v>
      </c>
      <c r="AN1912" s="43" t="str">
        <f t="shared" si="1232"/>
        <v>122º 25' 12,983" W</v>
      </c>
      <c r="AO1912" s="43" t="str">
        <f t="shared" si="1233"/>
        <v>10 S 551034 4184128</v>
      </c>
    </row>
    <row r="1913" spans="5:41" x14ac:dyDescent="0.25">
      <c r="E1913" s="53">
        <v>37.787700000000001</v>
      </c>
      <c r="F1913" s="53">
        <v>-122.39875499999999</v>
      </c>
      <c r="G1913" s="52">
        <f t="shared" si="1200"/>
        <v>-2.1362612750918717</v>
      </c>
      <c r="H1913" s="52">
        <f t="shared" si="1201"/>
        <v>0.65951978175586123</v>
      </c>
      <c r="I1913" s="52">
        <f t="shared" si="1202"/>
        <v>10</v>
      </c>
      <c r="J1913" s="52">
        <f t="shared" si="1203"/>
        <v>-123</v>
      </c>
      <c r="K1913" s="52">
        <f t="shared" si="1204"/>
        <v>1.0493704861153752E-2</v>
      </c>
      <c r="L1913" s="52">
        <f t="shared" si="1205"/>
        <v>8.2928818234049035E-3</v>
      </c>
      <c r="M1913" s="52">
        <f t="shared" si="1206"/>
        <v>8.2930719369656361E-3</v>
      </c>
      <c r="N1913" s="52">
        <f t="shared" si="1207"/>
        <v>2.6662302051283504E-5</v>
      </c>
      <c r="O1913" s="52">
        <f t="shared" si="1219"/>
        <v>6383613.0334670162</v>
      </c>
      <c r="P1913" s="52">
        <f t="shared" si="1220"/>
        <v>1.4474299040901414E-7</v>
      </c>
      <c r="Q1913" s="52">
        <f t="shared" si="1208"/>
        <v>0.96847629660575296</v>
      </c>
      <c r="R1913" s="52">
        <f t="shared" si="1209"/>
        <v>0.60486464397433914</v>
      </c>
      <c r="S1913" s="52">
        <f t="shared" si="1210"/>
        <v>1.1437579300587377</v>
      </c>
      <c r="T1913" s="52">
        <f t="shared" si="1211"/>
        <v>1.009034608537638</v>
      </c>
      <c r="U1913" s="52">
        <f t="shared" si="1212"/>
        <v>1.8076476626410816</v>
      </c>
      <c r="V1913" s="52">
        <f t="shared" si="1218"/>
        <v>5.0546225567071803E-3</v>
      </c>
      <c r="W1913" s="52">
        <f t="shared" si="1213"/>
        <v>4.2582015317955055E-5</v>
      </c>
      <c r="X1913" s="52">
        <f t="shared" si="1214"/>
        <v>1.6740578955036711E-7</v>
      </c>
      <c r="Y1913" s="52">
        <f t="shared" si="1221"/>
        <v>4182260.306550059</v>
      </c>
      <c r="Z1913" s="38" t="str">
        <f t="shared" si="1215"/>
        <v>S</v>
      </c>
      <c r="AA1913" s="38" t="str">
        <f t="shared" si="1216"/>
        <v>S</v>
      </c>
      <c r="AB1913" s="38" t="str">
        <f t="shared" si="1217"/>
        <v>U</v>
      </c>
      <c r="AC1913" s="50">
        <f t="shared" si="1234"/>
        <v>552939.76465851325</v>
      </c>
      <c r="AD1913" s="50">
        <f t="shared" si="1222"/>
        <v>4182430.5083935712</v>
      </c>
      <c r="AE1913" s="51">
        <f t="shared" si="1223"/>
        <v>10</v>
      </c>
      <c r="AF1913" s="51" t="str">
        <f t="shared" si="1224"/>
        <v>S</v>
      </c>
      <c r="AG1913" s="40">
        <f t="shared" si="1225"/>
        <v>-122</v>
      </c>
      <c r="AH1913" s="41">
        <f t="shared" si="1226"/>
        <v>-23</v>
      </c>
      <c r="AI1913" s="42">
        <f t="shared" si="1227"/>
        <v>-55.518000000000001</v>
      </c>
      <c r="AJ1913" s="40">
        <f t="shared" si="1228"/>
        <v>37</v>
      </c>
      <c r="AK1913" s="41">
        <f t="shared" si="1229"/>
        <v>47</v>
      </c>
      <c r="AL1913" s="42">
        <f t="shared" si="1230"/>
        <v>15.72</v>
      </c>
      <c r="AM1913" s="43" t="str">
        <f t="shared" si="1231"/>
        <v>-37º -47' -15,72" S</v>
      </c>
      <c r="AN1913" s="43" t="str">
        <f t="shared" si="1232"/>
        <v>122º 23' 55,518" W</v>
      </c>
      <c r="AO1913" s="43" t="str">
        <f t="shared" si="1233"/>
        <v>10 S 552940 4182431</v>
      </c>
    </row>
    <row r="1914" spans="5:41" x14ac:dyDescent="0.25">
      <c r="E1914" s="53">
        <v>37.794835999999997</v>
      </c>
      <c r="F1914" s="53">
        <v>-122.396365</v>
      </c>
      <c r="G1914" s="52">
        <f t="shared" si="1200"/>
        <v>-2.1362195617227493</v>
      </c>
      <c r="H1914" s="52">
        <f t="shared" si="1201"/>
        <v>0.65964432845128351</v>
      </c>
      <c r="I1914" s="52">
        <f t="shared" si="1202"/>
        <v>10</v>
      </c>
      <c r="J1914" s="52">
        <f t="shared" si="1203"/>
        <v>-123</v>
      </c>
      <c r="K1914" s="52">
        <f t="shared" si="1204"/>
        <v>1.053541823027615E-2</v>
      </c>
      <c r="L1914" s="52">
        <f t="shared" si="1205"/>
        <v>8.32504146254061E-3</v>
      </c>
      <c r="M1914" s="52">
        <f t="shared" si="1206"/>
        <v>8.3252337965216121E-3</v>
      </c>
      <c r="N1914" s="52">
        <f t="shared" si="1207"/>
        <v>2.6876419440102772E-5</v>
      </c>
      <c r="O1914" s="52">
        <f t="shared" si="1219"/>
        <v>6383615.6173641337</v>
      </c>
      <c r="P1914" s="52">
        <f t="shared" si="1220"/>
        <v>1.4583966779745828E-7</v>
      </c>
      <c r="Q1914" s="52">
        <f t="shared" si="1208"/>
        <v>0.96853831714939798</v>
      </c>
      <c r="R1914" s="52">
        <f t="shared" si="1209"/>
        <v>0.60478654974341217</v>
      </c>
      <c r="S1914" s="52">
        <f t="shared" si="1210"/>
        <v>1.1439134870259826</v>
      </c>
      <c r="T1914" s="52">
        <f t="shared" si="1211"/>
        <v>1.0091317527053401</v>
      </c>
      <c r="U1914" s="52">
        <f t="shared" si="1212"/>
        <v>1.807768994260166</v>
      </c>
      <c r="V1914" s="52">
        <f t="shared" si="1218"/>
        <v>5.0546225567071803E-3</v>
      </c>
      <c r="W1914" s="52">
        <f t="shared" si="1213"/>
        <v>4.2582015317955055E-5</v>
      </c>
      <c r="X1914" s="52">
        <f t="shared" si="1214"/>
        <v>1.6740578955036711E-7</v>
      </c>
      <c r="Y1914" s="52">
        <f t="shared" si="1221"/>
        <v>4183052.0324299405</v>
      </c>
      <c r="Z1914" s="38" t="str">
        <f t="shared" si="1215"/>
        <v>S</v>
      </c>
      <c r="AA1914" s="38" t="str">
        <f t="shared" si="1216"/>
        <v>S</v>
      </c>
      <c r="AB1914" s="38" t="str">
        <f t="shared" si="1217"/>
        <v>U</v>
      </c>
      <c r="AC1914" s="50">
        <f t="shared" si="1234"/>
        <v>553145.09506523726</v>
      </c>
      <c r="AD1914" s="50">
        <f t="shared" si="1222"/>
        <v>4183223.6011858387</v>
      </c>
      <c r="AE1914" s="51">
        <f t="shared" si="1223"/>
        <v>10</v>
      </c>
      <c r="AF1914" s="51" t="str">
        <f t="shared" si="1224"/>
        <v>S</v>
      </c>
      <c r="AG1914" s="40">
        <f t="shared" si="1225"/>
        <v>-122</v>
      </c>
      <c r="AH1914" s="41">
        <f t="shared" si="1226"/>
        <v>-23</v>
      </c>
      <c r="AI1914" s="42">
        <f t="shared" si="1227"/>
        <v>-46.914000000000001</v>
      </c>
      <c r="AJ1914" s="40">
        <f t="shared" si="1228"/>
        <v>37</v>
      </c>
      <c r="AK1914" s="41">
        <f t="shared" si="1229"/>
        <v>47</v>
      </c>
      <c r="AL1914" s="42">
        <f t="shared" si="1230"/>
        <v>41.41</v>
      </c>
      <c r="AM1914" s="43" t="str">
        <f t="shared" si="1231"/>
        <v>-37º -47' -41,41" S</v>
      </c>
      <c r="AN1914" s="43" t="str">
        <f t="shared" si="1232"/>
        <v>122º 23' 46,914" W</v>
      </c>
      <c r="AO1914" s="43" t="str">
        <f t="shared" si="1233"/>
        <v>10 S 553145 4183224</v>
      </c>
    </row>
    <row r="1915" spans="5:41" x14ac:dyDescent="0.25">
      <c r="E1915" s="53">
        <v>37.788288999999999</v>
      </c>
      <c r="F1915" s="53">
        <v>-122.3995</v>
      </c>
      <c r="G1915" s="52">
        <f t="shared" si="1200"/>
        <v>-2.1362742777947994</v>
      </c>
      <c r="H1915" s="52">
        <f t="shared" si="1201"/>
        <v>0.65953006174515549</v>
      </c>
      <c r="I1915" s="52">
        <f t="shared" si="1202"/>
        <v>10</v>
      </c>
      <c r="J1915" s="52">
        <f t="shared" si="1203"/>
        <v>-123</v>
      </c>
      <c r="K1915" s="52">
        <f t="shared" si="1204"/>
        <v>1.0480702158226052E-2</v>
      </c>
      <c r="L1915" s="52">
        <f t="shared" si="1205"/>
        <v>8.2825405104948735E-3</v>
      </c>
      <c r="M1915" s="52">
        <f t="shared" si="1206"/>
        <v>8.2827299137017123E-3</v>
      </c>
      <c r="N1915" s="52">
        <f t="shared" si="1207"/>
        <v>2.6596407676771072E-5</v>
      </c>
      <c r="O1915" s="52">
        <f t="shared" si="1219"/>
        <v>6383613.2467335286</v>
      </c>
      <c r="P1915" s="52">
        <f t="shared" si="1220"/>
        <v>1.4437990526848562E-7</v>
      </c>
      <c r="Q1915" s="52">
        <f t="shared" si="1208"/>
        <v>0.96848141800945953</v>
      </c>
      <c r="R1915" s="52">
        <f t="shared" si="1209"/>
        <v>0.60485820040690075</v>
      </c>
      <c r="S1915" s="52">
        <f t="shared" si="1210"/>
        <v>1.1437707707498852</v>
      </c>
      <c r="T1915" s="52">
        <f t="shared" si="1211"/>
        <v>1.0090426281641391</v>
      </c>
      <c r="U1915" s="52">
        <f t="shared" si="1212"/>
        <v>1.8076576799226249</v>
      </c>
      <c r="V1915" s="52">
        <f t="shared" si="1218"/>
        <v>5.0546225567071803E-3</v>
      </c>
      <c r="W1915" s="52">
        <f t="shared" si="1213"/>
        <v>4.2582015317955055E-5</v>
      </c>
      <c r="X1915" s="52">
        <f t="shared" si="1214"/>
        <v>1.6740578955036711E-7</v>
      </c>
      <c r="Y1915" s="52">
        <f t="shared" si="1221"/>
        <v>4182325.6549642249</v>
      </c>
      <c r="Z1915" s="38" t="str">
        <f t="shared" si="1215"/>
        <v>S</v>
      </c>
      <c r="AA1915" s="38" t="str">
        <f t="shared" si="1216"/>
        <v>S</v>
      </c>
      <c r="AB1915" s="38" t="str">
        <f t="shared" si="1217"/>
        <v>U</v>
      </c>
      <c r="AC1915" s="50">
        <f t="shared" si="1234"/>
        <v>552873.74694085773</v>
      </c>
      <c r="AD1915" s="50">
        <f t="shared" si="1222"/>
        <v>4182495.4361690991</v>
      </c>
      <c r="AE1915" s="51">
        <f t="shared" si="1223"/>
        <v>10</v>
      </c>
      <c r="AF1915" s="51" t="str">
        <f t="shared" si="1224"/>
        <v>S</v>
      </c>
      <c r="AG1915" s="40">
        <f t="shared" si="1225"/>
        <v>-122</v>
      </c>
      <c r="AH1915" s="41">
        <f t="shared" si="1226"/>
        <v>-23</v>
      </c>
      <c r="AI1915" s="42">
        <f t="shared" si="1227"/>
        <v>-58.2</v>
      </c>
      <c r="AJ1915" s="40">
        <f t="shared" si="1228"/>
        <v>37</v>
      </c>
      <c r="AK1915" s="41">
        <f t="shared" si="1229"/>
        <v>47</v>
      </c>
      <c r="AL1915" s="42">
        <f t="shared" si="1230"/>
        <v>17.84</v>
      </c>
      <c r="AM1915" s="43" t="str">
        <f t="shared" si="1231"/>
        <v>-37º -47' -17,84" S</v>
      </c>
      <c r="AN1915" s="43" t="str">
        <f t="shared" si="1232"/>
        <v>122º 23' 58,2" W</v>
      </c>
      <c r="AO1915" s="43" t="str">
        <f t="shared" si="1233"/>
        <v>10 S 552874 4182495</v>
      </c>
    </row>
    <row r="1916" spans="5:41" x14ac:dyDescent="0.25">
      <c r="E1916" s="53">
        <v>37.783647999999999</v>
      </c>
      <c r="F1916" s="53">
        <v>-122.403778</v>
      </c>
      <c r="G1916" s="52">
        <f t="shared" si="1200"/>
        <v>-2.1363489429801996</v>
      </c>
      <c r="H1916" s="52">
        <f t="shared" si="1201"/>
        <v>0.65944906101457046</v>
      </c>
      <c r="I1916" s="52">
        <f t="shared" si="1202"/>
        <v>10</v>
      </c>
      <c r="J1916" s="52">
        <f t="shared" si="1203"/>
        <v>-123</v>
      </c>
      <c r="K1916" s="52">
        <f t="shared" si="1204"/>
        <v>1.0406036972825827E-2</v>
      </c>
      <c r="L1916" s="52">
        <f t="shared" si="1205"/>
        <v>8.2240537500688545E-3</v>
      </c>
      <c r="M1916" s="52">
        <f t="shared" si="1206"/>
        <v>8.2242391690498882E-3</v>
      </c>
      <c r="N1916" s="52">
        <f t="shared" si="1207"/>
        <v>2.621770650923505E-5</v>
      </c>
      <c r="O1916" s="52">
        <f t="shared" si="1219"/>
        <v>6383611.5663404195</v>
      </c>
      <c r="P1916" s="52">
        <f t="shared" si="1220"/>
        <v>1.423658292378633E-7</v>
      </c>
      <c r="Q1916" s="52">
        <f t="shared" si="1208"/>
        <v>0.96844105303509265</v>
      </c>
      <c r="R1916" s="52">
        <f t="shared" si="1209"/>
        <v>0.60490896114095827</v>
      </c>
      <c r="S1916" s="52">
        <f t="shared" si="1210"/>
        <v>1.1436695875321168</v>
      </c>
      <c r="T1916" s="52">
        <f t="shared" si="1211"/>
        <v>1.0089794309343272</v>
      </c>
      <c r="U1916" s="52">
        <f t="shared" si="1212"/>
        <v>1.8075787362015372</v>
      </c>
      <c r="V1916" s="52">
        <f t="shared" si="1218"/>
        <v>5.0546225567071803E-3</v>
      </c>
      <c r="W1916" s="52">
        <f t="shared" si="1213"/>
        <v>4.2582015317955055E-5</v>
      </c>
      <c r="X1916" s="52">
        <f t="shared" si="1214"/>
        <v>1.6740578955036711E-7</v>
      </c>
      <c r="Y1916" s="52">
        <f t="shared" si="1221"/>
        <v>4181810.7451414904</v>
      </c>
      <c r="Z1916" s="38" t="str">
        <f t="shared" si="1215"/>
        <v>S</v>
      </c>
      <c r="AA1916" s="38" t="str">
        <f t="shared" si="1216"/>
        <v>S</v>
      </c>
      <c r="AB1916" s="38" t="str">
        <f t="shared" si="1217"/>
        <v>U</v>
      </c>
      <c r="AC1916" s="50">
        <f t="shared" si="1234"/>
        <v>552500.35077531531</v>
      </c>
      <c r="AD1916" s="50">
        <f t="shared" si="1222"/>
        <v>4181978.1088198326</v>
      </c>
      <c r="AE1916" s="51">
        <f t="shared" si="1223"/>
        <v>10</v>
      </c>
      <c r="AF1916" s="51" t="str">
        <f t="shared" si="1224"/>
        <v>S</v>
      </c>
      <c r="AG1916" s="40">
        <f t="shared" si="1225"/>
        <v>-122</v>
      </c>
      <c r="AH1916" s="41">
        <f t="shared" si="1226"/>
        <v>-24</v>
      </c>
      <c r="AI1916" s="42">
        <f t="shared" si="1227"/>
        <v>-13.601000000000001</v>
      </c>
      <c r="AJ1916" s="40">
        <f t="shared" si="1228"/>
        <v>37</v>
      </c>
      <c r="AK1916" s="41">
        <f t="shared" si="1229"/>
        <v>47</v>
      </c>
      <c r="AL1916" s="42">
        <f t="shared" si="1230"/>
        <v>1.133</v>
      </c>
      <c r="AM1916" s="43" t="str">
        <f t="shared" si="1231"/>
        <v>-37º -47' -1,133" S</v>
      </c>
      <c r="AN1916" s="43" t="str">
        <f t="shared" si="1232"/>
        <v>122º 24' 13,601" W</v>
      </c>
      <c r="AO1916" s="43" t="str">
        <f t="shared" si="1233"/>
        <v>10 S 552500 4181978</v>
      </c>
    </row>
    <row r="1917" spans="5:41" x14ac:dyDescent="0.25">
      <c r="E1917" s="53">
        <v>37.785032000000001</v>
      </c>
      <c r="F1917" s="53">
        <v>-122.410454</v>
      </c>
      <c r="G1917" s="52">
        <f t="shared" si="1200"/>
        <v>-2.136465461161063</v>
      </c>
      <c r="H1917" s="52">
        <f t="shared" si="1201"/>
        <v>0.65947321637141809</v>
      </c>
      <c r="I1917" s="52">
        <f t="shared" si="1202"/>
        <v>10</v>
      </c>
      <c r="J1917" s="52">
        <f t="shared" si="1203"/>
        <v>-123</v>
      </c>
      <c r="K1917" s="52">
        <f t="shared" si="1204"/>
        <v>1.0289518791962493E-2</v>
      </c>
      <c r="L1917" s="52">
        <f t="shared" si="1205"/>
        <v>8.1318185980468194E-3</v>
      </c>
      <c r="M1917" s="52">
        <f t="shared" si="1206"/>
        <v>8.131997847988336E-3</v>
      </c>
      <c r="N1917" s="52">
        <f t="shared" si="1207"/>
        <v>2.563416978640376E-5</v>
      </c>
      <c r="O1917" s="52">
        <f t="shared" si="1219"/>
        <v>6383612.0674456563</v>
      </c>
      <c r="P1917" s="52">
        <f t="shared" si="1220"/>
        <v>1.391850352149338E-7</v>
      </c>
      <c r="Q1917" s="52">
        <f t="shared" si="1208"/>
        <v>0.96845309299799298</v>
      </c>
      <c r="R1917" s="52">
        <f t="shared" si="1209"/>
        <v>0.60489382635685796</v>
      </c>
      <c r="S1917" s="52">
        <f t="shared" si="1210"/>
        <v>1.1436997628704146</v>
      </c>
      <c r="T1917" s="52">
        <f t="shared" si="1211"/>
        <v>1.0089982787420255</v>
      </c>
      <c r="U1917" s="52">
        <f t="shared" si="1212"/>
        <v>1.8076022812469359</v>
      </c>
      <c r="V1917" s="52">
        <f t="shared" si="1218"/>
        <v>5.0546225567071803E-3</v>
      </c>
      <c r="W1917" s="52">
        <f t="shared" si="1213"/>
        <v>4.2582015317955055E-5</v>
      </c>
      <c r="X1917" s="52">
        <f t="shared" si="1214"/>
        <v>1.6740578955036711E-7</v>
      </c>
      <c r="Y1917" s="52">
        <f t="shared" si="1221"/>
        <v>4181964.2971770857</v>
      </c>
      <c r="Z1917" s="38" t="str">
        <f t="shared" si="1215"/>
        <v>S</v>
      </c>
      <c r="AA1917" s="38" t="str">
        <f t="shared" si="1216"/>
        <v>S</v>
      </c>
      <c r="AB1917" s="38" t="str">
        <f t="shared" si="1217"/>
        <v>U</v>
      </c>
      <c r="AC1917" s="50">
        <f t="shared" si="1234"/>
        <v>551911.52200329606</v>
      </c>
      <c r="AD1917" s="50">
        <f t="shared" si="1222"/>
        <v>4182127.9357954492</v>
      </c>
      <c r="AE1917" s="51">
        <f t="shared" si="1223"/>
        <v>10</v>
      </c>
      <c r="AF1917" s="51" t="str">
        <f t="shared" si="1224"/>
        <v>S</v>
      </c>
      <c r="AG1917" s="40">
        <f t="shared" si="1225"/>
        <v>-122</v>
      </c>
      <c r="AH1917" s="41">
        <f t="shared" si="1226"/>
        <v>-24</v>
      </c>
      <c r="AI1917" s="42">
        <f t="shared" si="1227"/>
        <v>-37.634</v>
      </c>
      <c r="AJ1917" s="40">
        <f t="shared" si="1228"/>
        <v>37</v>
      </c>
      <c r="AK1917" s="41">
        <f t="shared" si="1229"/>
        <v>47</v>
      </c>
      <c r="AL1917" s="42">
        <f t="shared" si="1230"/>
        <v>6.1150000000000002</v>
      </c>
      <c r="AM1917" s="43" t="str">
        <f t="shared" si="1231"/>
        <v>-37º -47' -6,115" S</v>
      </c>
      <c r="AN1917" s="43" t="str">
        <f t="shared" si="1232"/>
        <v>122º 24' 37,634" W</v>
      </c>
      <c r="AO1917" s="43" t="str">
        <f t="shared" si="1233"/>
        <v>10 S 551912 4182128</v>
      </c>
    </row>
    <row r="1918" spans="5:41" x14ac:dyDescent="0.25">
      <c r="E1918" s="53">
        <v>37.777358999999997</v>
      </c>
      <c r="F1918" s="53">
        <v>-122.41180900000001</v>
      </c>
      <c r="G1918" s="52">
        <f t="shared" si="1200"/>
        <v>-2.1364891103724273</v>
      </c>
      <c r="H1918" s="52">
        <f t="shared" si="1201"/>
        <v>0.6593392972579124</v>
      </c>
      <c r="I1918" s="52">
        <f t="shared" si="1202"/>
        <v>10</v>
      </c>
      <c r="J1918" s="52">
        <f t="shared" si="1203"/>
        <v>-123</v>
      </c>
      <c r="K1918" s="52">
        <f t="shared" si="1204"/>
        <v>1.0265869580598164E-2</v>
      </c>
      <c r="L1918" s="52">
        <f t="shared" si="1205"/>
        <v>8.1139715071859454E-3</v>
      </c>
      <c r="M1918" s="52">
        <f t="shared" si="1206"/>
        <v>8.1141495794728024E-3</v>
      </c>
      <c r="N1918" s="52">
        <f t="shared" si="1207"/>
        <v>2.551470900380437E-5</v>
      </c>
      <c r="O1918" s="52">
        <f t="shared" si="1219"/>
        <v>6383609.289360553</v>
      </c>
      <c r="P1918" s="52">
        <f t="shared" si="1220"/>
        <v>1.3860350690662491E-7</v>
      </c>
      <c r="Q1918" s="52">
        <f t="shared" si="1208"/>
        <v>0.96838631406822384</v>
      </c>
      <c r="R1918" s="52">
        <f t="shared" si="1209"/>
        <v>0.60497770630646819</v>
      </c>
      <c r="S1918" s="52">
        <f t="shared" si="1210"/>
        <v>1.1435324542920244</v>
      </c>
      <c r="T1918" s="52">
        <f t="shared" si="1211"/>
        <v>1.0088937672956353</v>
      </c>
      <c r="U1918" s="52">
        <f t="shared" si="1212"/>
        <v>1.8074717124193134</v>
      </c>
      <c r="V1918" s="52">
        <f t="shared" si="1218"/>
        <v>5.0546225567071803E-3</v>
      </c>
      <c r="W1918" s="52">
        <f t="shared" si="1213"/>
        <v>4.2582015317955055E-5</v>
      </c>
      <c r="X1918" s="52">
        <f t="shared" si="1214"/>
        <v>1.6740578955036711E-7</v>
      </c>
      <c r="Y1918" s="52">
        <f t="shared" si="1221"/>
        <v>4181112.9936086447</v>
      </c>
      <c r="Z1918" s="38" t="str">
        <f t="shared" si="1215"/>
        <v>S</v>
      </c>
      <c r="AA1918" s="38" t="str">
        <f t="shared" si="1216"/>
        <v>S</v>
      </c>
      <c r="AB1918" s="38" t="str">
        <f t="shared" si="1217"/>
        <v>U</v>
      </c>
      <c r="AC1918" s="50">
        <f t="shared" si="1234"/>
        <v>551797.56302389142</v>
      </c>
      <c r="AD1918" s="50">
        <f t="shared" si="1222"/>
        <v>4181275.869564632</v>
      </c>
      <c r="AE1918" s="51">
        <f t="shared" si="1223"/>
        <v>10</v>
      </c>
      <c r="AF1918" s="51" t="str">
        <f t="shared" si="1224"/>
        <v>S</v>
      </c>
      <c r="AG1918" s="40">
        <f t="shared" si="1225"/>
        <v>-122</v>
      </c>
      <c r="AH1918" s="41">
        <f t="shared" si="1226"/>
        <v>-24</v>
      </c>
      <c r="AI1918" s="42">
        <f t="shared" si="1227"/>
        <v>-42.512</v>
      </c>
      <c r="AJ1918" s="40">
        <f t="shared" si="1228"/>
        <v>37</v>
      </c>
      <c r="AK1918" s="41">
        <f t="shared" si="1229"/>
        <v>46</v>
      </c>
      <c r="AL1918" s="42">
        <f t="shared" si="1230"/>
        <v>38.491999999999997</v>
      </c>
      <c r="AM1918" s="43" t="str">
        <f t="shared" si="1231"/>
        <v>-37º -46' -38,492" S</v>
      </c>
      <c r="AN1918" s="43" t="str">
        <f t="shared" si="1232"/>
        <v>122º 24' 42,512" W</v>
      </c>
      <c r="AO1918" s="43" t="str">
        <f t="shared" si="1233"/>
        <v>10 S 551798 4181276</v>
      </c>
    </row>
    <row r="1919" spans="5:41" x14ac:dyDescent="0.25">
      <c r="E1919" s="53">
        <v>37.790207000000002</v>
      </c>
      <c r="F1919" s="53">
        <v>-122.397621</v>
      </c>
      <c r="G1919" s="52">
        <f t="shared" si="1200"/>
        <v>-2.1362414830581544</v>
      </c>
      <c r="H1919" s="52">
        <f t="shared" si="1201"/>
        <v>0.65956353716020877</v>
      </c>
      <c r="I1919" s="52">
        <f t="shared" si="1202"/>
        <v>10</v>
      </c>
      <c r="J1919" s="52">
        <f t="shared" si="1203"/>
        <v>-123</v>
      </c>
      <c r="K1919" s="52">
        <f t="shared" si="1204"/>
        <v>1.0513496894871022E-2</v>
      </c>
      <c r="L1919" s="52">
        <f t="shared" si="1205"/>
        <v>8.3082404633964043E-3</v>
      </c>
      <c r="M1919" s="52">
        <f t="shared" si="1206"/>
        <v>8.3084316352301166E-3</v>
      </c>
      <c r="N1919" s="52">
        <f t="shared" si="1207"/>
        <v>2.6763576497113029E-5</v>
      </c>
      <c r="O1919" s="52">
        <f t="shared" si="1219"/>
        <v>6383613.9412154704</v>
      </c>
      <c r="P1919" s="52">
        <f t="shared" si="1220"/>
        <v>1.4526979001771936E-7</v>
      </c>
      <c r="Q1919" s="52">
        <f t="shared" si="1208"/>
        <v>0.96849809234092643</v>
      </c>
      <c r="R1919" s="52">
        <f t="shared" si="1209"/>
        <v>0.60483721495644849</v>
      </c>
      <c r="S1919" s="52">
        <f t="shared" si="1210"/>
        <v>1.143812583330672</v>
      </c>
      <c r="T1919" s="52">
        <f t="shared" si="1211"/>
        <v>1.0090687412371162</v>
      </c>
      <c r="U1919" s="52">
        <f t="shared" si="1212"/>
        <v>1.8076902965450687</v>
      </c>
      <c r="V1919" s="52">
        <f t="shared" si="1218"/>
        <v>5.0546225567071803E-3</v>
      </c>
      <c r="W1919" s="52">
        <f t="shared" si="1213"/>
        <v>4.2582015317955055E-5</v>
      </c>
      <c r="X1919" s="52">
        <f t="shared" si="1214"/>
        <v>1.6740578955036711E-7</v>
      </c>
      <c r="Y1919" s="52">
        <f t="shared" si="1221"/>
        <v>4182538.4534109239</v>
      </c>
      <c r="Z1919" s="38" t="str">
        <f t="shared" si="1215"/>
        <v>S</v>
      </c>
      <c r="AA1919" s="38" t="str">
        <f t="shared" si="1216"/>
        <v>S</v>
      </c>
      <c r="AB1919" s="38" t="str">
        <f t="shared" si="1217"/>
        <v>U</v>
      </c>
      <c r="AC1919" s="50">
        <f t="shared" si="1234"/>
        <v>553037.8225845549</v>
      </c>
      <c r="AD1919" s="50">
        <f t="shared" si="1222"/>
        <v>4182709.301775787</v>
      </c>
      <c r="AE1919" s="51">
        <f t="shared" si="1223"/>
        <v>10</v>
      </c>
      <c r="AF1919" s="51" t="str">
        <f t="shared" si="1224"/>
        <v>S</v>
      </c>
      <c r="AG1919" s="40">
        <f t="shared" si="1225"/>
        <v>-122</v>
      </c>
      <c r="AH1919" s="41">
        <f t="shared" si="1226"/>
        <v>-23</v>
      </c>
      <c r="AI1919" s="42">
        <f t="shared" si="1227"/>
        <v>-51.436</v>
      </c>
      <c r="AJ1919" s="40">
        <f t="shared" si="1228"/>
        <v>37</v>
      </c>
      <c r="AK1919" s="41">
        <f t="shared" si="1229"/>
        <v>47</v>
      </c>
      <c r="AL1919" s="42">
        <f t="shared" si="1230"/>
        <v>24.745000000000001</v>
      </c>
      <c r="AM1919" s="43" t="str">
        <f t="shared" si="1231"/>
        <v>-37º -47' -24,745" S</v>
      </c>
      <c r="AN1919" s="43" t="str">
        <f t="shared" si="1232"/>
        <v>122º 23' 51,436" W</v>
      </c>
      <c r="AO1919" s="43" t="str">
        <f t="shared" si="1233"/>
        <v>10 S 553038 4182709</v>
      </c>
    </row>
    <row r="1920" spans="5:41" x14ac:dyDescent="0.25">
      <c r="E1920" s="53">
        <v>37.793213999999999</v>
      </c>
      <c r="F1920" s="53">
        <v>-122.394437</v>
      </c>
      <c r="G1920" s="52">
        <f t="shared" si="1200"/>
        <v>-2.136185911774771</v>
      </c>
      <c r="H1920" s="52">
        <f t="shared" si="1201"/>
        <v>0.65961601921081625</v>
      </c>
      <c r="I1920" s="52">
        <f t="shared" si="1202"/>
        <v>10</v>
      </c>
      <c r="J1920" s="52">
        <f t="shared" si="1203"/>
        <v>-123</v>
      </c>
      <c r="K1920" s="52">
        <f t="shared" si="1204"/>
        <v>1.0569068178254426E-2</v>
      </c>
      <c r="L1920" s="52">
        <f t="shared" si="1205"/>
        <v>8.3518138710497493E-3</v>
      </c>
      <c r="M1920" s="52">
        <f t="shared" si="1206"/>
        <v>8.3520080666306101E-3</v>
      </c>
      <c r="N1920" s="52">
        <f t="shared" si="1207"/>
        <v>2.7047990174500214E-5</v>
      </c>
      <c r="O1920" s="52">
        <f t="shared" si="1219"/>
        <v>6383615.0300341491</v>
      </c>
      <c r="P1920" s="52">
        <f t="shared" si="1220"/>
        <v>1.4678567306876868E-7</v>
      </c>
      <c r="Q1920" s="52">
        <f t="shared" si="1208"/>
        <v>0.96852422526832638</v>
      </c>
      <c r="R1920" s="52">
        <f t="shared" si="1209"/>
        <v>0.60480430568833066</v>
      </c>
      <c r="S1920" s="52">
        <f t="shared" si="1210"/>
        <v>1.1438781318449793</v>
      </c>
      <c r="T1920" s="52">
        <f t="shared" si="1211"/>
        <v>1.0091096753058171</v>
      </c>
      <c r="U1920" s="52">
        <f t="shared" si="1212"/>
        <v>1.8077414219748071</v>
      </c>
      <c r="V1920" s="52">
        <f t="shared" si="1218"/>
        <v>5.0546225567071803E-3</v>
      </c>
      <c r="W1920" s="52">
        <f t="shared" si="1213"/>
        <v>4.2582015317955055E-5</v>
      </c>
      <c r="X1920" s="52">
        <f t="shared" si="1214"/>
        <v>1.6740578955036711E-7</v>
      </c>
      <c r="Y1920" s="52">
        <f t="shared" si="1221"/>
        <v>4182872.0744731524</v>
      </c>
      <c r="Z1920" s="38" t="str">
        <f t="shared" si="1215"/>
        <v>S</v>
      </c>
      <c r="AA1920" s="38" t="str">
        <f t="shared" si="1216"/>
        <v>S</v>
      </c>
      <c r="AB1920" s="38" t="str">
        <f t="shared" si="1217"/>
        <v>U</v>
      </c>
      <c r="AC1920" s="50">
        <f t="shared" si="1234"/>
        <v>553316.00683378475</v>
      </c>
      <c r="AD1920" s="50">
        <f t="shared" si="1222"/>
        <v>4183044.738455107</v>
      </c>
      <c r="AE1920" s="51">
        <f t="shared" si="1223"/>
        <v>10</v>
      </c>
      <c r="AF1920" s="51" t="str">
        <f t="shared" si="1224"/>
        <v>S</v>
      </c>
      <c r="AG1920" s="40">
        <f t="shared" si="1225"/>
        <v>-122</v>
      </c>
      <c r="AH1920" s="41">
        <f t="shared" si="1226"/>
        <v>-23</v>
      </c>
      <c r="AI1920" s="42">
        <f t="shared" si="1227"/>
        <v>-39.972999999999999</v>
      </c>
      <c r="AJ1920" s="40">
        <f t="shared" si="1228"/>
        <v>37</v>
      </c>
      <c r="AK1920" s="41">
        <f t="shared" si="1229"/>
        <v>47</v>
      </c>
      <c r="AL1920" s="42">
        <f t="shared" si="1230"/>
        <v>35.57</v>
      </c>
      <c r="AM1920" s="43" t="str">
        <f t="shared" si="1231"/>
        <v>-37º -47' -35,57" S</v>
      </c>
      <c r="AN1920" s="43" t="str">
        <f t="shared" si="1232"/>
        <v>122º 23' 39,973" W</v>
      </c>
      <c r="AO1920" s="43" t="str">
        <f t="shared" si="1233"/>
        <v>10 S 553316 4183045</v>
      </c>
    </row>
    <row r="1921" spans="5:41" x14ac:dyDescent="0.25">
      <c r="E1921" s="53">
        <v>37.782877999999997</v>
      </c>
      <c r="F1921" s="53">
        <v>-122.39779900000001</v>
      </c>
      <c r="G1921" s="52">
        <f t="shared" si="1200"/>
        <v>-2.1362445897442233</v>
      </c>
      <c r="H1921" s="52">
        <f t="shared" si="1201"/>
        <v>0.65943562197933003</v>
      </c>
      <c r="I1921" s="52">
        <f t="shared" si="1202"/>
        <v>10</v>
      </c>
      <c r="J1921" s="52">
        <f t="shared" si="1203"/>
        <v>-123</v>
      </c>
      <c r="K1921" s="52">
        <f t="shared" si="1204"/>
        <v>1.0510390208802178E-2</v>
      </c>
      <c r="L1921" s="52">
        <f t="shared" si="1205"/>
        <v>8.3066092611703297E-3</v>
      </c>
      <c r="M1921" s="52">
        <f t="shared" si="1206"/>
        <v>8.306800320421524E-3</v>
      </c>
      <c r="N1921" s="52">
        <f t="shared" si="1207"/>
        <v>2.6746001285271603E-5</v>
      </c>
      <c r="O1921" s="52">
        <f t="shared" si="1219"/>
        <v>6383611.2875490701</v>
      </c>
      <c r="P1921" s="52">
        <f t="shared" si="1220"/>
        <v>1.452415550168082E-7</v>
      </c>
      <c r="Q1921" s="52">
        <f t="shared" si="1208"/>
        <v>0.96843435352224272</v>
      </c>
      <c r="R1921" s="52">
        <f t="shared" si="1209"/>
        <v>0.60491738052786315</v>
      </c>
      <c r="S1921" s="52">
        <f t="shared" si="1210"/>
        <v>1.1436527987404514</v>
      </c>
      <c r="T1921" s="52">
        <f t="shared" si="1211"/>
        <v>1.0089689441873044</v>
      </c>
      <c r="U1921" s="52">
        <f t="shared" si="1212"/>
        <v>1.807565635572818</v>
      </c>
      <c r="V1921" s="52">
        <f t="shared" si="1218"/>
        <v>5.0546225567071803E-3</v>
      </c>
      <c r="W1921" s="52">
        <f t="shared" si="1213"/>
        <v>4.2582015317955055E-5</v>
      </c>
      <c r="X1921" s="52">
        <f t="shared" si="1214"/>
        <v>1.6740578955036711E-7</v>
      </c>
      <c r="Y1921" s="52">
        <f t="shared" si="1221"/>
        <v>4181725.3151951469</v>
      </c>
      <c r="Z1921" s="38" t="str">
        <f t="shared" si="1215"/>
        <v>S</v>
      </c>
      <c r="AA1921" s="38" t="str">
        <f t="shared" si="1216"/>
        <v>S</v>
      </c>
      <c r="AB1921" s="38" t="str">
        <f t="shared" si="1217"/>
        <v>U</v>
      </c>
      <c r="AC1921" s="50">
        <f t="shared" si="1234"/>
        <v>553027.38685611903</v>
      </c>
      <c r="AD1921" s="50">
        <f t="shared" si="1222"/>
        <v>4181896.0512956465</v>
      </c>
      <c r="AE1921" s="51">
        <f t="shared" si="1223"/>
        <v>10</v>
      </c>
      <c r="AF1921" s="51" t="str">
        <f t="shared" si="1224"/>
        <v>S</v>
      </c>
      <c r="AG1921" s="40">
        <f t="shared" si="1225"/>
        <v>-122</v>
      </c>
      <c r="AH1921" s="41">
        <f t="shared" si="1226"/>
        <v>-23</v>
      </c>
      <c r="AI1921" s="42">
        <f t="shared" si="1227"/>
        <v>-52.076000000000001</v>
      </c>
      <c r="AJ1921" s="40">
        <f t="shared" si="1228"/>
        <v>37</v>
      </c>
      <c r="AK1921" s="41">
        <f t="shared" si="1229"/>
        <v>46</v>
      </c>
      <c r="AL1921" s="42">
        <f t="shared" si="1230"/>
        <v>58.360999999999997</v>
      </c>
      <c r="AM1921" s="43" t="str">
        <f t="shared" si="1231"/>
        <v>-37º -46' -58,361" S</v>
      </c>
      <c r="AN1921" s="43" t="str">
        <f t="shared" si="1232"/>
        <v>122º 23' 52,076" W</v>
      </c>
      <c r="AO1921" s="43" t="str">
        <f t="shared" si="1233"/>
        <v>10 S 553027 4181896</v>
      </c>
    </row>
    <row r="1922" spans="5:41" x14ac:dyDescent="0.25">
      <c r="E1922" s="53">
        <v>37.797629999999998</v>
      </c>
      <c r="F1922" s="53">
        <v>-122.401034</v>
      </c>
      <c r="G1922" s="52">
        <f t="shared" si="1200"/>
        <v>-2.1363010511455247</v>
      </c>
      <c r="H1922" s="52">
        <f t="shared" si="1201"/>
        <v>0.65969309295058431</v>
      </c>
      <c r="I1922" s="52">
        <f t="shared" si="1202"/>
        <v>10</v>
      </c>
      <c r="J1922" s="52">
        <f t="shared" si="1203"/>
        <v>-123</v>
      </c>
      <c r="K1922" s="52">
        <f t="shared" si="1204"/>
        <v>1.0453928807500734E-2</v>
      </c>
      <c r="L1922" s="52">
        <f t="shared" si="1205"/>
        <v>8.2603388155556082E-3</v>
      </c>
      <c r="M1922" s="52">
        <f t="shared" si="1206"/>
        <v>8.2605266996904365E-3</v>
      </c>
      <c r="N1922" s="52">
        <f t="shared" si="1207"/>
        <v>2.6462912155800211E-5</v>
      </c>
      <c r="O1922" s="52">
        <f t="shared" si="1219"/>
        <v>6383616.6290984694</v>
      </c>
      <c r="P1922" s="52">
        <f t="shared" si="1220"/>
        <v>1.4357056757788555E-7</v>
      </c>
      <c r="Q1922" s="52">
        <f t="shared" si="1208"/>
        <v>0.96856258404632534</v>
      </c>
      <c r="R1922" s="52">
        <f t="shared" si="1209"/>
        <v>0.60475595671513249</v>
      </c>
      <c r="S1922" s="52">
        <f t="shared" si="1210"/>
        <v>1.1439743849737469</v>
      </c>
      <c r="T1922" s="52">
        <f t="shared" si="1211"/>
        <v>1.0091697779090933</v>
      </c>
      <c r="U1922" s="52">
        <f t="shared" si="1212"/>
        <v>1.8078164807904766</v>
      </c>
      <c r="V1922" s="52">
        <f t="shared" si="1218"/>
        <v>5.0546225567071803E-3</v>
      </c>
      <c r="W1922" s="52">
        <f t="shared" si="1213"/>
        <v>4.2582015317955055E-5</v>
      </c>
      <c r="X1922" s="52">
        <f t="shared" si="1214"/>
        <v>1.6740578955036711E-7</v>
      </c>
      <c r="Y1922" s="52">
        <f t="shared" si="1221"/>
        <v>4183362.0217765458</v>
      </c>
      <c r="Z1922" s="38" t="str">
        <f t="shared" si="1215"/>
        <v>S</v>
      </c>
      <c r="AA1922" s="38" t="str">
        <f t="shared" si="1216"/>
        <v>S</v>
      </c>
      <c r="AB1922" s="38" t="str">
        <f t="shared" si="1217"/>
        <v>U</v>
      </c>
      <c r="AC1922" s="50">
        <f t="shared" si="1234"/>
        <v>552732.03812884516</v>
      </c>
      <c r="AD1922" s="50">
        <f t="shared" si="1222"/>
        <v>4183530.9508868912</v>
      </c>
      <c r="AE1922" s="51">
        <f t="shared" si="1223"/>
        <v>10</v>
      </c>
      <c r="AF1922" s="51" t="str">
        <f t="shared" si="1224"/>
        <v>S</v>
      </c>
      <c r="AG1922" s="40">
        <f t="shared" si="1225"/>
        <v>-122</v>
      </c>
      <c r="AH1922" s="41">
        <f t="shared" si="1226"/>
        <v>-24</v>
      </c>
      <c r="AI1922" s="42">
        <f t="shared" si="1227"/>
        <v>-3.722</v>
      </c>
      <c r="AJ1922" s="40">
        <f t="shared" si="1228"/>
        <v>37</v>
      </c>
      <c r="AK1922" s="41">
        <f t="shared" si="1229"/>
        <v>47</v>
      </c>
      <c r="AL1922" s="42">
        <f t="shared" si="1230"/>
        <v>51.468000000000004</v>
      </c>
      <c r="AM1922" s="43" t="str">
        <f t="shared" si="1231"/>
        <v>-37º -47' -51,468" S</v>
      </c>
      <c r="AN1922" s="43" t="str">
        <f t="shared" si="1232"/>
        <v>122º 24' 3,722" W</v>
      </c>
      <c r="AO1922" s="43" t="str">
        <f t="shared" si="1233"/>
        <v>10 S 552732 4183531</v>
      </c>
    </row>
    <row r="1923" spans="5:41" x14ac:dyDescent="0.25">
      <c r="E1923" s="53">
        <v>37.783822999999998</v>
      </c>
      <c r="F1923" s="53">
        <v>-122.403674</v>
      </c>
      <c r="G1923" s="52">
        <f t="shared" si="1200"/>
        <v>-2.1363471278377775</v>
      </c>
      <c r="H1923" s="52">
        <f t="shared" si="1201"/>
        <v>0.65945211534076142</v>
      </c>
      <c r="I1923" s="52">
        <f t="shared" si="1202"/>
        <v>10</v>
      </c>
      <c r="J1923" s="52">
        <f t="shared" si="1203"/>
        <v>-123</v>
      </c>
      <c r="K1923" s="52">
        <f t="shared" si="1204"/>
        <v>1.0407852115247973E-2</v>
      </c>
      <c r="L1923" s="52">
        <f t="shared" si="1205"/>
        <v>8.2254687575121516E-3</v>
      </c>
      <c r="M1923" s="52">
        <f t="shared" si="1206"/>
        <v>8.2256542722202036E-3</v>
      </c>
      <c r="N1923" s="52">
        <f t="shared" si="1207"/>
        <v>2.6226895158520946E-5</v>
      </c>
      <c r="O1923" s="52">
        <f t="shared" si="1219"/>
        <v>6383611.6297023632</v>
      </c>
      <c r="P1923" s="52">
        <f t="shared" si="1220"/>
        <v>1.4241415137167378E-7</v>
      </c>
      <c r="Q1923" s="52">
        <f t="shared" si="1208"/>
        <v>0.96844257555407709</v>
      </c>
      <c r="R1923" s="52">
        <f t="shared" si="1209"/>
        <v>0.60490704754650859</v>
      </c>
      <c r="S1923" s="52">
        <f t="shared" si="1210"/>
        <v>1.1436734031178</v>
      </c>
      <c r="T1923" s="52">
        <f t="shared" si="1211"/>
        <v>1.0089818142249771</v>
      </c>
      <c r="U1923" s="52">
        <f t="shared" si="1212"/>
        <v>1.8075817135029497</v>
      </c>
      <c r="V1923" s="52">
        <f t="shared" si="1218"/>
        <v>5.0546225567071803E-3</v>
      </c>
      <c r="W1923" s="52">
        <f t="shared" si="1213"/>
        <v>4.2582015317955055E-5</v>
      </c>
      <c r="X1923" s="52">
        <f t="shared" si="1214"/>
        <v>1.6740578955036711E-7</v>
      </c>
      <c r="Y1923" s="52">
        <f t="shared" si="1221"/>
        <v>4181830.161039948</v>
      </c>
      <c r="Z1923" s="38" t="str">
        <f t="shared" si="1215"/>
        <v>S</v>
      </c>
      <c r="AA1923" s="38" t="str">
        <f t="shared" si="1216"/>
        <v>S</v>
      </c>
      <c r="AB1923" s="38" t="str">
        <f t="shared" si="1217"/>
        <v>U</v>
      </c>
      <c r="AC1923" s="50">
        <f t="shared" si="1234"/>
        <v>552509.38476674887</v>
      </c>
      <c r="AD1923" s="50">
        <f t="shared" si="1222"/>
        <v>4181997.5833767364</v>
      </c>
      <c r="AE1923" s="51">
        <f t="shared" si="1223"/>
        <v>10</v>
      </c>
      <c r="AF1923" s="51" t="str">
        <f t="shared" si="1224"/>
        <v>S</v>
      </c>
      <c r="AG1923" s="40">
        <f t="shared" si="1225"/>
        <v>-122</v>
      </c>
      <c r="AH1923" s="41">
        <f t="shared" si="1226"/>
        <v>-24</v>
      </c>
      <c r="AI1923" s="42">
        <f t="shared" si="1227"/>
        <v>-13.226000000000001</v>
      </c>
      <c r="AJ1923" s="40">
        <f t="shared" si="1228"/>
        <v>37</v>
      </c>
      <c r="AK1923" s="41">
        <f t="shared" si="1229"/>
        <v>47</v>
      </c>
      <c r="AL1923" s="42">
        <f t="shared" si="1230"/>
        <v>1.7629999999999999</v>
      </c>
      <c r="AM1923" s="43" t="str">
        <f t="shared" si="1231"/>
        <v>-37º -47' -1,763" S</v>
      </c>
      <c r="AN1923" s="43" t="str">
        <f t="shared" si="1232"/>
        <v>122º 24' 13,226" W</v>
      </c>
      <c r="AO1923" s="43" t="str">
        <f t="shared" si="1233"/>
        <v>10 S 552509 4181998</v>
      </c>
    </row>
    <row r="1924" spans="5:41" x14ac:dyDescent="0.25">
      <c r="E1924" s="53">
        <v>37.780473999999998</v>
      </c>
      <c r="F1924" s="53">
        <v>-122.39899699999999</v>
      </c>
      <c r="G1924" s="52">
        <f t="shared" si="1200"/>
        <v>-2.1362654987886618</v>
      </c>
      <c r="H1924" s="52">
        <f t="shared" si="1201"/>
        <v>0.65939366426411206</v>
      </c>
      <c r="I1924" s="52">
        <f t="shared" si="1202"/>
        <v>10</v>
      </c>
      <c r="J1924" s="52">
        <f t="shared" si="1203"/>
        <v>-123</v>
      </c>
      <c r="K1924" s="52">
        <f t="shared" si="1204"/>
        <v>1.0489481164363657E-2</v>
      </c>
      <c r="L1924" s="52">
        <f t="shared" si="1205"/>
        <v>8.2903545901153418E-3</v>
      </c>
      <c r="M1924" s="52">
        <f t="shared" si="1206"/>
        <v>8.2905445299143576E-3</v>
      </c>
      <c r="N1924" s="52">
        <f t="shared" si="1207"/>
        <v>2.6639113692383809E-5</v>
      </c>
      <c r="O1924" s="52">
        <f t="shared" si="1219"/>
        <v>6383610.4171533966</v>
      </c>
      <c r="P1924" s="52">
        <f t="shared" si="1220"/>
        <v>1.4468306849401093E-7</v>
      </c>
      <c r="Q1924" s="52">
        <f t="shared" si="1208"/>
        <v>0.96841343261920254</v>
      </c>
      <c r="R1924" s="52">
        <f t="shared" si="1209"/>
        <v>0.60494366201437189</v>
      </c>
      <c r="S1924" s="52">
        <f t="shared" si="1210"/>
        <v>1.1436003805737134</v>
      </c>
      <c r="T1924" s="52">
        <f t="shared" si="1211"/>
        <v>1.008936200933878</v>
      </c>
      <c r="U1924" s="52">
        <f t="shared" si="1212"/>
        <v>1.8075247291195007</v>
      </c>
      <c r="V1924" s="52">
        <f t="shared" si="1218"/>
        <v>5.0546225567071803E-3</v>
      </c>
      <c r="W1924" s="52">
        <f t="shared" si="1213"/>
        <v>4.2582015317955055E-5</v>
      </c>
      <c r="X1924" s="52">
        <f t="shared" si="1214"/>
        <v>1.6740578955036711E-7</v>
      </c>
      <c r="Y1924" s="52">
        <f t="shared" si="1221"/>
        <v>4181458.5963178049</v>
      </c>
      <c r="Z1924" s="38" t="str">
        <f t="shared" si="1215"/>
        <v>S</v>
      </c>
      <c r="AA1924" s="38" t="str">
        <f t="shared" si="1216"/>
        <v>S</v>
      </c>
      <c r="AB1924" s="38" t="str">
        <f t="shared" si="1217"/>
        <v>U</v>
      </c>
      <c r="AC1924" s="50">
        <f t="shared" si="1234"/>
        <v>552923.60897741863</v>
      </c>
      <c r="AD1924" s="50">
        <f t="shared" si="1222"/>
        <v>4181628.6500660791</v>
      </c>
      <c r="AE1924" s="51">
        <f t="shared" si="1223"/>
        <v>10</v>
      </c>
      <c r="AF1924" s="51" t="str">
        <f t="shared" si="1224"/>
        <v>S</v>
      </c>
      <c r="AG1924" s="40">
        <f t="shared" si="1225"/>
        <v>-122</v>
      </c>
      <c r="AH1924" s="41">
        <f t="shared" si="1226"/>
        <v>-23</v>
      </c>
      <c r="AI1924" s="42">
        <f t="shared" si="1227"/>
        <v>-56.389000000000003</v>
      </c>
      <c r="AJ1924" s="40">
        <f t="shared" si="1228"/>
        <v>37</v>
      </c>
      <c r="AK1924" s="41">
        <f t="shared" si="1229"/>
        <v>46</v>
      </c>
      <c r="AL1924" s="42">
        <f t="shared" si="1230"/>
        <v>49.706000000000003</v>
      </c>
      <c r="AM1924" s="43" t="str">
        <f t="shared" si="1231"/>
        <v>-37º -46' -49,706" S</v>
      </c>
      <c r="AN1924" s="43" t="str">
        <f t="shared" si="1232"/>
        <v>122º 23' 56,389" W</v>
      </c>
      <c r="AO1924" s="43" t="str">
        <f t="shared" si="1233"/>
        <v>10 S 552924 4181629</v>
      </c>
    </row>
    <row r="1925" spans="5:41" x14ac:dyDescent="0.25">
      <c r="E1925" s="53">
        <v>37.79815</v>
      </c>
      <c r="F1925" s="53">
        <v>-122.40854400000001</v>
      </c>
      <c r="G1925" s="52">
        <f t="shared" ref="G1925:G1988" si="1235">F1925*PI()/180</f>
        <v>-2.1364321253723499</v>
      </c>
      <c r="H1925" s="52">
        <f t="shared" ref="H1925:H1988" si="1236">E1925*PI()/180</f>
        <v>0.65970216866269471</v>
      </c>
      <c r="I1925" s="52">
        <f t="shared" ref="I1925:I1988" si="1237">TRUNC((F1925/6)+31)</f>
        <v>10</v>
      </c>
      <c r="J1925" s="52">
        <f t="shared" ref="J1925:J1988" si="1238">6*I1925-183</f>
        <v>-123</v>
      </c>
      <c r="K1925" s="52">
        <f t="shared" ref="K1925:K1988" si="1239">+G1925-((J1925*PI())/180)</f>
        <v>1.03228545806755E-2</v>
      </c>
      <c r="L1925" s="52">
        <f t="shared" ref="L1925:L1988" si="1240">COS(H1925)*SIN(K1925)</f>
        <v>8.1567147061507549E-3</v>
      </c>
      <c r="M1925" s="52">
        <f t="shared" ref="M1925:M1988" si="1241">(1/2)*LN((1+L1925)/(1-L1925))</f>
        <v>8.1568956075390928E-3</v>
      </c>
      <c r="N1925" s="52">
        <f t="shared" ref="N1925:N1988" si="1242">ATAN((TAN(H1925))/COS(K1925))-H1925</f>
        <v>2.580357804304878E-5</v>
      </c>
      <c r="O1925" s="52">
        <f t="shared" si="1219"/>
        <v>6383616.8173983321</v>
      </c>
      <c r="P1925" s="52">
        <f t="shared" si="1220"/>
        <v>1.3998891029828306E-7</v>
      </c>
      <c r="Q1925" s="52">
        <f t="shared" ref="Q1925:Q1988" si="1243">SIN(2*H1925)</f>
        <v>0.96856709941685792</v>
      </c>
      <c r="R1925" s="52">
        <f t="shared" ref="R1925:R1988" si="1244">+Q1925*(COS(H1925))^2</f>
        <v>0.60475026193739589</v>
      </c>
      <c r="S1925" s="52">
        <f t="shared" ref="S1925:S1988" si="1245">H1925+(Q1925/2)</f>
        <v>1.1439857183711237</v>
      </c>
      <c r="T1925" s="52">
        <f t="shared" ref="T1925:T1988" si="1246">((3*S1925)+R1925)/4</f>
        <v>1.0091768542626918</v>
      </c>
      <c r="U1925" s="52">
        <f t="shared" ref="U1925:U1988" si="1247">(5*T1925+R1925*(COS(H1925))^2)/3</f>
        <v>1.8078253174664678</v>
      </c>
      <c r="V1925" s="52">
        <f t="shared" si="1218"/>
        <v>5.0546225567071803E-3</v>
      </c>
      <c r="W1925" s="52">
        <f t="shared" ref="W1925:W1988" si="1248">(5/3)*V1925^2</f>
        <v>4.2582015317955055E-5</v>
      </c>
      <c r="X1925" s="52">
        <f t="shared" ref="X1925:X1988" si="1249">(35/27)*V1925^3</f>
        <v>1.6740578955036711E-7</v>
      </c>
      <c r="Y1925" s="52">
        <f t="shared" si="1221"/>
        <v>4183419.7148709227</v>
      </c>
      <c r="Z1925" s="38" t="str">
        <f t="shared" ref="Z1925:Z1988" si="1250">IF(E1925&lt;-72,"C",IF(E1925&lt;-64,"D",IF(E1925&lt;-56,"E",IF(E1925&lt;-48,"F",IF(E1925&lt;-40,"G",IF(E1925&lt;-32,"H",IF(E1925&lt;-24,"J",IF(E1925&lt;-16,"K",AA1925))))))))</f>
        <v>S</v>
      </c>
      <c r="AA1925" s="38" t="str">
        <f t="shared" ref="AA1925:AA1988" si="1251">IF(E1925&lt;-8,"L",IF(E1925&lt;0,"M",IF(E1925&lt;8,"N",IF(E1925&lt;16,"P",IF(E1925&lt;24,"Q",IF(E1925&lt;32,"R",IF(E1925&lt;40,"S",IF(E1925&lt;48,"T","no"))))))))</f>
        <v>S</v>
      </c>
      <c r="AB1925" s="38" t="str">
        <f t="shared" ref="AB1925:AB1988" si="1252">IF(E1925&lt;56,"U",IF(E1925&lt;64,"V",IF(E1925&lt;72,"W",IF(E1925&lt;84,"X","no"))))</f>
        <v>U</v>
      </c>
      <c r="AC1925" s="50">
        <f t="shared" si="1234"/>
        <v>552070.49840781314</v>
      </c>
      <c r="AD1925" s="50">
        <f t="shared" si="1222"/>
        <v>4183584.4350487264</v>
      </c>
      <c r="AE1925" s="51">
        <f t="shared" si="1223"/>
        <v>10</v>
      </c>
      <c r="AF1925" s="51" t="str">
        <f t="shared" si="1224"/>
        <v>S</v>
      </c>
      <c r="AG1925" s="40">
        <f t="shared" si="1225"/>
        <v>-122</v>
      </c>
      <c r="AH1925" s="41">
        <f t="shared" si="1226"/>
        <v>-24</v>
      </c>
      <c r="AI1925" s="42">
        <f t="shared" si="1227"/>
        <v>-30.757999999999999</v>
      </c>
      <c r="AJ1925" s="40">
        <f t="shared" si="1228"/>
        <v>37</v>
      </c>
      <c r="AK1925" s="41">
        <f t="shared" si="1229"/>
        <v>47</v>
      </c>
      <c r="AL1925" s="42">
        <f t="shared" si="1230"/>
        <v>53.34</v>
      </c>
      <c r="AM1925" s="43" t="str">
        <f t="shared" si="1231"/>
        <v>-37º -47' -53,34" S</v>
      </c>
      <c r="AN1925" s="43" t="str">
        <f t="shared" si="1232"/>
        <v>122º 24' 30,758" W</v>
      </c>
      <c r="AO1925" s="43" t="str">
        <f t="shared" si="1233"/>
        <v>10 S 552070 4183584</v>
      </c>
    </row>
    <row r="1926" spans="5:41" x14ac:dyDescent="0.25">
      <c r="E1926" s="53">
        <v>37.806114999999998</v>
      </c>
      <c r="F1926" s="53">
        <v>-122.417286</v>
      </c>
      <c r="G1926" s="52">
        <f t="shared" si="1235"/>
        <v>-2.1365847020555591</v>
      </c>
      <c r="H1926" s="52">
        <f t="shared" si="1236"/>
        <v>0.65984118413761594</v>
      </c>
      <c r="I1926" s="52">
        <f t="shared" si="1237"/>
        <v>10</v>
      </c>
      <c r="J1926" s="52">
        <f t="shared" si="1238"/>
        <v>-123</v>
      </c>
      <c r="K1926" s="52">
        <f t="shared" si="1239"/>
        <v>1.0170277897466384E-2</v>
      </c>
      <c r="L1926" s="52">
        <f t="shared" si="1240"/>
        <v>8.0352922142567437E-3</v>
      </c>
      <c r="M1926" s="52">
        <f t="shared" si="1241"/>
        <v>8.0354651563038278E-3</v>
      </c>
      <c r="N1926" s="52">
        <f t="shared" si="1242"/>
        <v>2.5048206311995003E-5</v>
      </c>
      <c r="O1926" s="52">
        <f t="shared" si="1219"/>
        <v>6383619.7017570278</v>
      </c>
      <c r="P1926" s="52">
        <f t="shared" si="1220"/>
        <v>1.3582265028480613E-7</v>
      </c>
      <c r="Q1926" s="52">
        <f t="shared" si="1243"/>
        <v>0.96863622285604689</v>
      </c>
      <c r="R1926" s="52">
        <f t="shared" si="1244"/>
        <v>0.60466299350016106</v>
      </c>
      <c r="S1926" s="52">
        <f t="shared" si="1245"/>
        <v>1.1441592955656394</v>
      </c>
      <c r="T1926" s="52">
        <f t="shared" si="1246"/>
        <v>1.0092852200492697</v>
      </c>
      <c r="U1926" s="52">
        <f t="shared" si="1247"/>
        <v>1.8079606249160316</v>
      </c>
      <c r="V1926" s="52">
        <f t="shared" ref="V1926:V1989" si="1253">(3/4)*$C$18</f>
        <v>5.0546225567071803E-3</v>
      </c>
      <c r="W1926" s="52">
        <f t="shared" si="1248"/>
        <v>4.2582015317955055E-5</v>
      </c>
      <c r="X1926" s="52">
        <f t="shared" si="1249"/>
        <v>1.6740578955036711E-7</v>
      </c>
      <c r="Y1926" s="52">
        <f t="shared" si="1221"/>
        <v>4184303.4183872365</v>
      </c>
      <c r="Z1926" s="38" t="str">
        <f t="shared" si="1250"/>
        <v>S</v>
      </c>
      <c r="AA1926" s="38" t="str">
        <f t="shared" si="1251"/>
        <v>S</v>
      </c>
      <c r="AB1926" s="38" t="str">
        <f t="shared" si="1252"/>
        <v>U</v>
      </c>
      <c r="AC1926" s="50">
        <f t="shared" si="1234"/>
        <v>551295.35600692022</v>
      </c>
      <c r="AD1926" s="50">
        <f t="shared" si="1222"/>
        <v>4184463.316632261</v>
      </c>
      <c r="AE1926" s="51">
        <f t="shared" si="1223"/>
        <v>10</v>
      </c>
      <c r="AF1926" s="51" t="str">
        <f t="shared" si="1224"/>
        <v>S</v>
      </c>
      <c r="AG1926" s="40">
        <f t="shared" si="1225"/>
        <v>-122</v>
      </c>
      <c r="AH1926" s="41">
        <f t="shared" si="1226"/>
        <v>-25</v>
      </c>
      <c r="AI1926" s="42">
        <f t="shared" si="1227"/>
        <v>-2.23</v>
      </c>
      <c r="AJ1926" s="40">
        <f t="shared" si="1228"/>
        <v>37</v>
      </c>
      <c r="AK1926" s="41">
        <f t="shared" si="1229"/>
        <v>48</v>
      </c>
      <c r="AL1926" s="42">
        <f t="shared" si="1230"/>
        <v>22.013999999999999</v>
      </c>
      <c r="AM1926" s="43" t="str">
        <f t="shared" si="1231"/>
        <v>-37º -48' -22,014" S</v>
      </c>
      <c r="AN1926" s="43" t="str">
        <f t="shared" si="1232"/>
        <v>122º 25' 2,23" W</v>
      </c>
      <c r="AO1926" s="43" t="str">
        <f t="shared" si="1233"/>
        <v>10 S 551295 4184463</v>
      </c>
    </row>
    <row r="1927" spans="5:41" x14ac:dyDescent="0.25">
      <c r="E1927" s="53">
        <v>37.806015000000002</v>
      </c>
      <c r="F1927" s="53">
        <v>-122.418334</v>
      </c>
      <c r="G1927" s="52">
        <f t="shared" si="1235"/>
        <v>-2.1366029931061199</v>
      </c>
      <c r="H1927" s="52">
        <f t="shared" si="1236"/>
        <v>0.65983943880836404</v>
      </c>
      <c r="I1927" s="52">
        <f t="shared" si="1237"/>
        <v>10</v>
      </c>
      <c r="J1927" s="52">
        <f t="shared" si="1238"/>
        <v>-123</v>
      </c>
      <c r="K1927" s="52">
        <f t="shared" si="1239"/>
        <v>1.0151986846905547E-2</v>
      </c>
      <c r="L1927" s="52">
        <f t="shared" si="1240"/>
        <v>8.0208522527128751E-3</v>
      </c>
      <c r="M1927" s="52">
        <f t="shared" si="1241"/>
        <v>8.0210242640450409E-3</v>
      </c>
      <c r="N1927" s="52">
        <f t="shared" si="1242"/>
        <v>2.4958165420585487E-5</v>
      </c>
      <c r="O1927" s="52">
        <f t="shared" si="1219"/>
        <v>6383619.665542813</v>
      </c>
      <c r="P1927" s="52">
        <f t="shared" si="1220"/>
        <v>1.3533526960657547E-7</v>
      </c>
      <c r="Q1927" s="52">
        <f t="shared" si="1243"/>
        <v>0.9686353554803816</v>
      </c>
      <c r="R1927" s="52">
        <f t="shared" si="1244"/>
        <v>0.60466408961189066</v>
      </c>
      <c r="S1927" s="52">
        <f t="shared" si="1245"/>
        <v>1.1441571165485549</v>
      </c>
      <c r="T1927" s="52">
        <f t="shared" si="1246"/>
        <v>1.009283859814389</v>
      </c>
      <c r="U1927" s="52">
        <f t="shared" si="1247"/>
        <v>1.8079589266834255</v>
      </c>
      <c r="V1927" s="52">
        <f t="shared" si="1253"/>
        <v>5.0546225567071803E-3</v>
      </c>
      <c r="W1927" s="52">
        <f t="shared" si="1248"/>
        <v>4.2582015317955055E-5</v>
      </c>
      <c r="X1927" s="52">
        <f t="shared" si="1249"/>
        <v>1.6740578955036711E-7</v>
      </c>
      <c r="Y1927" s="52">
        <f t="shared" si="1221"/>
        <v>4184292.3235459602</v>
      </c>
      <c r="Z1927" s="38" t="str">
        <f t="shared" si="1250"/>
        <v>S</v>
      </c>
      <c r="AA1927" s="38" t="str">
        <f t="shared" si="1251"/>
        <v>S</v>
      </c>
      <c r="AB1927" s="38" t="str">
        <f t="shared" si="1252"/>
        <v>U</v>
      </c>
      <c r="AC1927" s="50">
        <f t="shared" si="1234"/>
        <v>551203.17053961882</v>
      </c>
      <c r="AD1927" s="50">
        <f t="shared" si="1222"/>
        <v>4184451.647003117</v>
      </c>
      <c r="AE1927" s="51">
        <f t="shared" si="1223"/>
        <v>10</v>
      </c>
      <c r="AF1927" s="51" t="str">
        <f t="shared" si="1224"/>
        <v>S</v>
      </c>
      <c r="AG1927" s="40">
        <f t="shared" si="1225"/>
        <v>-122</v>
      </c>
      <c r="AH1927" s="41">
        <f t="shared" si="1226"/>
        <v>-25</v>
      </c>
      <c r="AI1927" s="42">
        <f t="shared" si="1227"/>
        <v>-6.0019999999999998</v>
      </c>
      <c r="AJ1927" s="40">
        <f t="shared" si="1228"/>
        <v>37</v>
      </c>
      <c r="AK1927" s="41">
        <f t="shared" si="1229"/>
        <v>48</v>
      </c>
      <c r="AL1927" s="42">
        <f t="shared" si="1230"/>
        <v>21.654</v>
      </c>
      <c r="AM1927" s="43" t="str">
        <f t="shared" si="1231"/>
        <v>-37º -48' -21,654" S</v>
      </c>
      <c r="AN1927" s="43" t="str">
        <f t="shared" si="1232"/>
        <v>122º 25' 6,002" W</v>
      </c>
      <c r="AO1927" s="43" t="str">
        <f t="shared" si="1233"/>
        <v>10 S 551203 4184452</v>
      </c>
    </row>
    <row r="1928" spans="5:41" x14ac:dyDescent="0.25">
      <c r="E1928" s="53">
        <v>37.804782000000003</v>
      </c>
      <c r="F1928" s="53">
        <v>-122.417086</v>
      </c>
      <c r="G1928" s="52">
        <f t="shared" si="1235"/>
        <v>-2.136581211397055</v>
      </c>
      <c r="H1928" s="52">
        <f t="shared" si="1236"/>
        <v>0.65981791889868702</v>
      </c>
      <c r="I1928" s="52">
        <f t="shared" si="1237"/>
        <v>10</v>
      </c>
      <c r="J1928" s="52">
        <f t="shared" si="1238"/>
        <v>-123</v>
      </c>
      <c r="K1928" s="52">
        <f t="shared" si="1239"/>
        <v>1.0173768555970408E-2</v>
      </c>
      <c r="L1928" s="52">
        <f t="shared" si="1240"/>
        <v>8.0381950919495675E-3</v>
      </c>
      <c r="M1928" s="52">
        <f t="shared" si="1241"/>
        <v>8.0383682215033996E-3</v>
      </c>
      <c r="N1928" s="52">
        <f t="shared" si="1242"/>
        <v>2.5065104649280023E-5</v>
      </c>
      <c r="O1928" s="52">
        <f t="shared" si="1219"/>
        <v>6383619.2190242559</v>
      </c>
      <c r="P1928" s="52">
        <f t="shared" si="1220"/>
        <v>1.3592571525067984E-7</v>
      </c>
      <c r="Q1928" s="52">
        <f t="shared" si="1243"/>
        <v>0.96862465976850676</v>
      </c>
      <c r="R1928" s="52">
        <f t="shared" si="1244"/>
        <v>0.60467760370250445</v>
      </c>
      <c r="S1928" s="52">
        <f t="shared" si="1245"/>
        <v>1.1441302487829403</v>
      </c>
      <c r="T1928" s="52">
        <f t="shared" si="1246"/>
        <v>1.0092670875128313</v>
      </c>
      <c r="U1928" s="52">
        <f t="shared" si="1247"/>
        <v>1.8079379863414857</v>
      </c>
      <c r="V1928" s="52">
        <f t="shared" si="1253"/>
        <v>5.0546225567071803E-3</v>
      </c>
      <c r="W1928" s="52">
        <f t="shared" si="1248"/>
        <v>4.2582015317955055E-5</v>
      </c>
      <c r="X1928" s="52">
        <f t="shared" si="1249"/>
        <v>1.6740578955036711E-7</v>
      </c>
      <c r="Y1928" s="52">
        <f t="shared" si="1221"/>
        <v>4184155.5241685286</v>
      </c>
      <c r="Z1928" s="38" t="str">
        <f t="shared" si="1250"/>
        <v>S</v>
      </c>
      <c r="AA1928" s="38" t="str">
        <f t="shared" si="1251"/>
        <v>S</v>
      </c>
      <c r="AB1928" s="38" t="str">
        <f t="shared" si="1252"/>
        <v>U</v>
      </c>
      <c r="AC1928" s="50">
        <f t="shared" si="1234"/>
        <v>551313.8841933416</v>
      </c>
      <c r="AD1928" s="50">
        <f t="shared" si="1222"/>
        <v>4184315.5302740433</v>
      </c>
      <c r="AE1928" s="51">
        <f t="shared" si="1223"/>
        <v>10</v>
      </c>
      <c r="AF1928" s="51" t="str">
        <f t="shared" si="1224"/>
        <v>S</v>
      </c>
      <c r="AG1928" s="40">
        <f t="shared" si="1225"/>
        <v>-122</v>
      </c>
      <c r="AH1928" s="41">
        <f t="shared" si="1226"/>
        <v>-25</v>
      </c>
      <c r="AI1928" s="42">
        <f t="shared" si="1227"/>
        <v>-1.51</v>
      </c>
      <c r="AJ1928" s="40">
        <f t="shared" si="1228"/>
        <v>37</v>
      </c>
      <c r="AK1928" s="41">
        <f t="shared" si="1229"/>
        <v>48</v>
      </c>
      <c r="AL1928" s="42">
        <f t="shared" si="1230"/>
        <v>17.215</v>
      </c>
      <c r="AM1928" s="43" t="str">
        <f t="shared" si="1231"/>
        <v>-37º -48' -17,215" S</v>
      </c>
      <c r="AN1928" s="43" t="str">
        <f t="shared" si="1232"/>
        <v>122º 25' 1,51" W</v>
      </c>
      <c r="AO1928" s="43" t="str">
        <f t="shared" si="1233"/>
        <v>10 S 551314 4184316</v>
      </c>
    </row>
    <row r="1929" spans="5:41" x14ac:dyDescent="0.25">
      <c r="E1929" s="53">
        <v>37.801104000000002</v>
      </c>
      <c r="F1929" s="53">
        <v>-122.417883</v>
      </c>
      <c r="G1929" s="52">
        <f t="shared" si="1235"/>
        <v>-2.1365951216711938</v>
      </c>
      <c r="H1929" s="52">
        <f t="shared" si="1236"/>
        <v>0.65975372568879864</v>
      </c>
      <c r="I1929" s="52">
        <f t="shared" si="1237"/>
        <v>10</v>
      </c>
      <c r="J1929" s="52">
        <f t="shared" si="1238"/>
        <v>-123</v>
      </c>
      <c r="K1929" s="52">
        <f t="shared" si="1239"/>
        <v>1.0159858281831635E-2</v>
      </c>
      <c r="L1929" s="52">
        <f t="shared" si="1240"/>
        <v>8.0276048525759897E-3</v>
      </c>
      <c r="M1929" s="52">
        <f t="shared" si="1241"/>
        <v>8.0277772987242604E-3</v>
      </c>
      <c r="N1929" s="52">
        <f t="shared" si="1242"/>
        <v>2.4995784884906946E-5</v>
      </c>
      <c r="O1929" s="52">
        <f t="shared" si="1219"/>
        <v>6383617.8871033769</v>
      </c>
      <c r="P1929" s="52">
        <f t="shared" si="1220"/>
        <v>1.3558127719940588E-7</v>
      </c>
      <c r="Q1929" s="52">
        <f t="shared" si="1243"/>
        <v>0.96859274413923513</v>
      </c>
      <c r="R1929" s="52">
        <f t="shared" si="1244"/>
        <v>0.60471790517908541</v>
      </c>
      <c r="S1929" s="52">
        <f t="shared" si="1245"/>
        <v>1.1440500977584163</v>
      </c>
      <c r="T1929" s="52">
        <f t="shared" si="1246"/>
        <v>1.0092170496135835</v>
      </c>
      <c r="U1929" s="52">
        <f t="shared" si="1247"/>
        <v>1.8078755095015937</v>
      </c>
      <c r="V1929" s="52">
        <f t="shared" si="1253"/>
        <v>5.0546225567071803E-3</v>
      </c>
      <c r="W1929" s="52">
        <f t="shared" si="1248"/>
        <v>4.2582015317955055E-5</v>
      </c>
      <c r="X1929" s="52">
        <f t="shared" si="1249"/>
        <v>1.6740578955036711E-7</v>
      </c>
      <c r="Y1929" s="52">
        <f t="shared" si="1221"/>
        <v>4183747.4561231644</v>
      </c>
      <c r="Z1929" s="38" t="str">
        <f t="shared" si="1250"/>
        <v>S</v>
      </c>
      <c r="AA1929" s="38" t="str">
        <f t="shared" si="1251"/>
        <v>S</v>
      </c>
      <c r="AB1929" s="38" t="str">
        <f t="shared" si="1252"/>
        <v>U</v>
      </c>
      <c r="AC1929" s="50">
        <f t="shared" si="1234"/>
        <v>551246.26507382991</v>
      </c>
      <c r="AD1929" s="50">
        <f t="shared" si="1222"/>
        <v>4183907.0196842919</v>
      </c>
      <c r="AE1929" s="51">
        <f t="shared" si="1223"/>
        <v>10</v>
      </c>
      <c r="AF1929" s="51" t="str">
        <f t="shared" si="1224"/>
        <v>S</v>
      </c>
      <c r="AG1929" s="40">
        <f t="shared" si="1225"/>
        <v>-122</v>
      </c>
      <c r="AH1929" s="41">
        <f t="shared" si="1226"/>
        <v>-25</v>
      </c>
      <c r="AI1929" s="42">
        <f t="shared" si="1227"/>
        <v>-4.3789999999999996</v>
      </c>
      <c r="AJ1929" s="40">
        <f t="shared" si="1228"/>
        <v>37</v>
      </c>
      <c r="AK1929" s="41">
        <f t="shared" si="1229"/>
        <v>48</v>
      </c>
      <c r="AL1929" s="42">
        <f t="shared" si="1230"/>
        <v>3.9740000000000002</v>
      </c>
      <c r="AM1929" s="43" t="str">
        <f t="shared" si="1231"/>
        <v>-37º -48' -3,974" S</v>
      </c>
      <c r="AN1929" s="43" t="str">
        <f t="shared" si="1232"/>
        <v>122º 25' 4,379" W</v>
      </c>
      <c r="AO1929" s="43" t="str">
        <f t="shared" si="1233"/>
        <v>10 S 551246 4183907</v>
      </c>
    </row>
    <row r="1930" spans="5:41" x14ac:dyDescent="0.25">
      <c r="E1930" s="53">
        <v>37.804442000000002</v>
      </c>
      <c r="F1930" s="53">
        <v>-122.410132</v>
      </c>
      <c r="G1930" s="52">
        <f t="shared" si="1235"/>
        <v>-2.1364598412008715</v>
      </c>
      <c r="H1930" s="52">
        <f t="shared" si="1236"/>
        <v>0.6598119847792302</v>
      </c>
      <c r="I1930" s="52">
        <f t="shared" si="1237"/>
        <v>10</v>
      </c>
      <c r="J1930" s="52">
        <f t="shared" si="1238"/>
        <v>-123</v>
      </c>
      <c r="K1930" s="52">
        <f t="shared" si="1239"/>
        <v>1.0295138752153932E-2</v>
      </c>
      <c r="L1930" s="52">
        <f t="shared" si="1240"/>
        <v>8.1341225769500734E-3</v>
      </c>
      <c r="M1930" s="52">
        <f t="shared" si="1241"/>
        <v>8.1343019792988139E-3</v>
      </c>
      <c r="N1930" s="52">
        <f t="shared" si="1242"/>
        <v>2.5666647597510917E-5</v>
      </c>
      <c r="O1930" s="52">
        <f t="shared" si="1219"/>
        <v>6383619.0958975572</v>
      </c>
      <c r="P1930" s="52">
        <f t="shared" si="1220"/>
        <v>1.3919076289296421E-7</v>
      </c>
      <c r="Q1930" s="52">
        <f t="shared" si="1243"/>
        <v>0.96862171010817977</v>
      </c>
      <c r="R1930" s="52">
        <f t="shared" si="1244"/>
        <v>0.60468132990105794</v>
      </c>
      <c r="S1930" s="52">
        <f t="shared" si="1245"/>
        <v>1.1441228398333201</v>
      </c>
      <c r="T1930" s="52">
        <f t="shared" si="1246"/>
        <v>1.0092624623502546</v>
      </c>
      <c r="U1930" s="52">
        <f t="shared" si="1247"/>
        <v>1.8079322116689729</v>
      </c>
      <c r="V1930" s="52">
        <f t="shared" si="1253"/>
        <v>5.0546225567071803E-3</v>
      </c>
      <c r="W1930" s="52">
        <f t="shared" si="1248"/>
        <v>4.2582015317955055E-5</v>
      </c>
      <c r="X1930" s="52">
        <f t="shared" si="1249"/>
        <v>1.6740578955036711E-7</v>
      </c>
      <c r="Y1930" s="52">
        <f t="shared" si="1221"/>
        <v>4184117.8017175137</v>
      </c>
      <c r="Z1930" s="38" t="str">
        <f t="shared" si="1250"/>
        <v>S</v>
      </c>
      <c r="AA1930" s="38" t="str">
        <f t="shared" si="1251"/>
        <v>S</v>
      </c>
      <c r="AB1930" s="38" t="str">
        <f t="shared" si="1252"/>
        <v>U</v>
      </c>
      <c r="AC1930" s="50">
        <f t="shared" si="1234"/>
        <v>551926.28785606893</v>
      </c>
      <c r="AD1930" s="50">
        <f t="shared" si="1222"/>
        <v>4184281.6478420505</v>
      </c>
      <c r="AE1930" s="51">
        <f t="shared" si="1223"/>
        <v>10</v>
      </c>
      <c r="AF1930" s="51" t="str">
        <f t="shared" si="1224"/>
        <v>S</v>
      </c>
      <c r="AG1930" s="40">
        <f t="shared" si="1225"/>
        <v>-122</v>
      </c>
      <c r="AH1930" s="41">
        <f t="shared" si="1226"/>
        <v>-24</v>
      </c>
      <c r="AI1930" s="42">
        <f t="shared" si="1227"/>
        <v>-36.475000000000001</v>
      </c>
      <c r="AJ1930" s="40">
        <f t="shared" si="1228"/>
        <v>37</v>
      </c>
      <c r="AK1930" s="41">
        <f t="shared" si="1229"/>
        <v>48</v>
      </c>
      <c r="AL1930" s="42">
        <f t="shared" si="1230"/>
        <v>15.991</v>
      </c>
      <c r="AM1930" s="43" t="str">
        <f t="shared" si="1231"/>
        <v>-37º -48' -15,991" S</v>
      </c>
      <c r="AN1930" s="43" t="str">
        <f t="shared" si="1232"/>
        <v>122º 24' 36,475" W</v>
      </c>
      <c r="AO1930" s="43" t="str">
        <f t="shared" si="1233"/>
        <v>10 S 551926 4184282</v>
      </c>
    </row>
    <row r="1931" spans="5:41" x14ac:dyDescent="0.25">
      <c r="E1931" s="53">
        <v>37.805818000000002</v>
      </c>
      <c r="F1931" s="53">
        <v>-122.420616</v>
      </c>
      <c r="G1931" s="52">
        <f t="shared" si="1235"/>
        <v>-2.1366428215196507</v>
      </c>
      <c r="H1931" s="52">
        <f t="shared" si="1236"/>
        <v>0.65983600050973767</v>
      </c>
      <c r="I1931" s="52">
        <f t="shared" si="1237"/>
        <v>10</v>
      </c>
      <c r="J1931" s="52">
        <f t="shared" si="1238"/>
        <v>-123</v>
      </c>
      <c r="K1931" s="52">
        <f t="shared" si="1239"/>
        <v>1.0112158433374763E-2</v>
      </c>
      <c r="L1931" s="52">
        <f t="shared" si="1240"/>
        <v>7.9894071226493928E-3</v>
      </c>
      <c r="M1931" s="52">
        <f t="shared" si="1241"/>
        <v>7.9895771187797702E-3</v>
      </c>
      <c r="N1931" s="52">
        <f t="shared" si="1242"/>
        <v>2.4762668883404615E-5</v>
      </c>
      <c r="O1931" s="52">
        <f t="shared" si="1219"/>
        <v>6383619.5942009063</v>
      </c>
      <c r="P1931" s="52">
        <f t="shared" si="1220"/>
        <v>1.3427687810341665E-7</v>
      </c>
      <c r="Q1931" s="52">
        <f t="shared" si="1243"/>
        <v>0.96863364671579333</v>
      </c>
      <c r="R1931" s="52">
        <f t="shared" si="1244"/>
        <v>0.60466624891757437</v>
      </c>
      <c r="S1931" s="52">
        <f t="shared" si="1245"/>
        <v>1.1441528238676344</v>
      </c>
      <c r="T1931" s="52">
        <f t="shared" si="1246"/>
        <v>1.0092811801301194</v>
      </c>
      <c r="U1931" s="52">
        <f t="shared" si="1247"/>
        <v>1.8079555811248262</v>
      </c>
      <c r="V1931" s="52">
        <f t="shared" si="1253"/>
        <v>5.0546225567071803E-3</v>
      </c>
      <c r="W1931" s="52">
        <f t="shared" si="1248"/>
        <v>4.2582015317955055E-5</v>
      </c>
      <c r="X1931" s="52">
        <f t="shared" si="1249"/>
        <v>1.6740578955036711E-7</v>
      </c>
      <c r="Y1931" s="52">
        <f t="shared" si="1221"/>
        <v>4184270.4667091975</v>
      </c>
      <c r="Z1931" s="38" t="str">
        <f t="shared" si="1250"/>
        <v>S</v>
      </c>
      <c r="AA1931" s="38" t="str">
        <f t="shared" si="1251"/>
        <v>S</v>
      </c>
      <c r="AB1931" s="38" t="str">
        <f t="shared" si="1252"/>
        <v>U</v>
      </c>
      <c r="AC1931" s="50">
        <f t="shared" si="1234"/>
        <v>551002.42332763702</v>
      </c>
      <c r="AD1931" s="50">
        <f t="shared" si="1222"/>
        <v>4184428.5421887124</v>
      </c>
      <c r="AE1931" s="51">
        <f t="shared" si="1223"/>
        <v>10</v>
      </c>
      <c r="AF1931" s="51" t="str">
        <f t="shared" si="1224"/>
        <v>S</v>
      </c>
      <c r="AG1931" s="40">
        <f t="shared" si="1225"/>
        <v>-122</v>
      </c>
      <c r="AH1931" s="41">
        <f t="shared" si="1226"/>
        <v>-25</v>
      </c>
      <c r="AI1931" s="42">
        <f t="shared" si="1227"/>
        <v>-14.218</v>
      </c>
      <c r="AJ1931" s="40">
        <f t="shared" si="1228"/>
        <v>37</v>
      </c>
      <c r="AK1931" s="41">
        <f t="shared" si="1229"/>
        <v>48</v>
      </c>
      <c r="AL1931" s="42">
        <f t="shared" si="1230"/>
        <v>20.945</v>
      </c>
      <c r="AM1931" s="43" t="str">
        <f t="shared" si="1231"/>
        <v>-37º -48' -20,945" S</v>
      </c>
      <c r="AN1931" s="43" t="str">
        <f t="shared" si="1232"/>
        <v>122º 25' 14,218" W</v>
      </c>
      <c r="AO1931" s="43" t="str">
        <f t="shared" si="1233"/>
        <v>10 S 551002 4184429</v>
      </c>
    </row>
    <row r="1932" spans="5:41" x14ac:dyDescent="0.25">
      <c r="E1932" s="53">
        <v>37.641616999999997</v>
      </c>
      <c r="F1932" s="53">
        <v>-122.443699</v>
      </c>
      <c r="G1932" s="52">
        <f t="shared" si="1235"/>
        <v>-2.1370456958708886</v>
      </c>
      <c r="H1932" s="52">
        <f t="shared" si="1236"/>
        <v>0.65697015242467027</v>
      </c>
      <c r="I1932" s="52">
        <f t="shared" si="1237"/>
        <v>10</v>
      </c>
      <c r="J1932" s="52">
        <f t="shared" si="1238"/>
        <v>-123</v>
      </c>
      <c r="K1932" s="52">
        <f t="shared" si="1239"/>
        <v>9.7092840821368931E-3</v>
      </c>
      <c r="L1932" s="52">
        <f t="shared" si="1240"/>
        <v>7.6881394267290463E-3</v>
      </c>
      <c r="M1932" s="52">
        <f t="shared" si="1241"/>
        <v>7.6882909076371169E-3</v>
      </c>
      <c r="N1932" s="52">
        <f t="shared" si="1242"/>
        <v>2.2794874124931752E-5</v>
      </c>
      <c r="O1932" s="52">
        <f t="shared" si="1219"/>
        <v>6383560.1751047885</v>
      </c>
      <c r="P1932" s="52">
        <f t="shared" si="1220"/>
        <v>1.2489320761098722E-7</v>
      </c>
      <c r="Q1932" s="52">
        <f t="shared" si="1243"/>
        <v>0.96719345623204855</v>
      </c>
      <c r="R1932" s="52">
        <f t="shared" si="1244"/>
        <v>0.60645011361648293</v>
      </c>
      <c r="S1932" s="52">
        <f t="shared" si="1245"/>
        <v>1.1405668805406945</v>
      </c>
      <c r="T1932" s="52">
        <f t="shared" si="1246"/>
        <v>1.0070376888096417</v>
      </c>
      <c r="U1932" s="52">
        <f t="shared" si="1247"/>
        <v>1.8051483635580816</v>
      </c>
      <c r="V1932" s="52">
        <f t="shared" si="1253"/>
        <v>5.0546225567071803E-3</v>
      </c>
      <c r="W1932" s="52">
        <f t="shared" si="1248"/>
        <v>4.2582015317955055E-5</v>
      </c>
      <c r="X1932" s="52">
        <f t="shared" si="1249"/>
        <v>1.6740578955036711E-7</v>
      </c>
      <c r="Y1932" s="52">
        <f t="shared" si="1221"/>
        <v>4166052.8815710777</v>
      </c>
      <c r="Z1932" s="38" t="str">
        <f t="shared" si="1250"/>
        <v>S</v>
      </c>
      <c r="AA1932" s="38" t="str">
        <f t="shared" si="1251"/>
        <v>S</v>
      </c>
      <c r="AB1932" s="38" t="str">
        <f t="shared" si="1252"/>
        <v>U</v>
      </c>
      <c r="AC1932" s="50">
        <f t="shared" si="1234"/>
        <v>549078.66969580995</v>
      </c>
      <c r="AD1932" s="50">
        <f t="shared" si="1222"/>
        <v>4166198.3940399117</v>
      </c>
      <c r="AE1932" s="51">
        <f t="shared" si="1223"/>
        <v>10</v>
      </c>
      <c r="AF1932" s="51" t="str">
        <f t="shared" si="1224"/>
        <v>S</v>
      </c>
      <c r="AG1932" s="40">
        <f t="shared" si="1225"/>
        <v>-122</v>
      </c>
      <c r="AH1932" s="41">
        <f t="shared" si="1226"/>
        <v>-26</v>
      </c>
      <c r="AI1932" s="42">
        <f t="shared" si="1227"/>
        <v>-37.316000000000003</v>
      </c>
      <c r="AJ1932" s="40">
        <f t="shared" si="1228"/>
        <v>37</v>
      </c>
      <c r="AK1932" s="41">
        <f t="shared" si="1229"/>
        <v>38</v>
      </c>
      <c r="AL1932" s="42">
        <f t="shared" si="1230"/>
        <v>29.821000000000002</v>
      </c>
      <c r="AM1932" s="43" t="str">
        <f t="shared" si="1231"/>
        <v>-37º -38' -29,821" S</v>
      </c>
      <c r="AN1932" s="43" t="str">
        <f t="shared" si="1232"/>
        <v>122º 26' 37,316" W</v>
      </c>
      <c r="AO1932" s="43" t="str">
        <f t="shared" si="1233"/>
        <v>10 S 549079 4166198</v>
      </c>
    </row>
    <row r="1933" spans="5:41" x14ac:dyDescent="0.25">
      <c r="E1933" s="53">
        <v>37.79842</v>
      </c>
      <c r="F1933" s="53">
        <v>-122.429794</v>
      </c>
      <c r="G1933" s="52">
        <f t="shared" si="1235"/>
        <v>-2.1368030078383984</v>
      </c>
      <c r="H1933" s="52">
        <f t="shared" si="1236"/>
        <v>0.65970688105167496</v>
      </c>
      <c r="I1933" s="52">
        <f t="shared" si="1237"/>
        <v>10</v>
      </c>
      <c r="J1933" s="52">
        <f t="shared" si="1238"/>
        <v>-123</v>
      </c>
      <c r="K1933" s="52">
        <f t="shared" si="1239"/>
        <v>9.9519721146270612E-3</v>
      </c>
      <c r="L1933" s="52">
        <f t="shared" si="1240"/>
        <v>7.8636390448829658E-3</v>
      </c>
      <c r="M1933" s="52">
        <f t="shared" si="1241"/>
        <v>7.8638011383718835E-3</v>
      </c>
      <c r="N1933" s="52">
        <f t="shared" si="1242"/>
        <v>2.3982746514716879E-5</v>
      </c>
      <c r="O1933" s="52">
        <f t="shared" si="1219"/>
        <v>6383616.915169769</v>
      </c>
      <c r="P1933" s="52">
        <f t="shared" si="1220"/>
        <v>1.3010850736526501E-7</v>
      </c>
      <c r="Q1933" s="52">
        <f t="shared" si="1243"/>
        <v>0.96856944381030796</v>
      </c>
      <c r="R1933" s="52">
        <f t="shared" si="1244"/>
        <v>0.60474730490801964</v>
      </c>
      <c r="S1933" s="52">
        <f t="shared" si="1245"/>
        <v>1.1439916029568289</v>
      </c>
      <c r="T1933" s="52">
        <f t="shared" si="1246"/>
        <v>1.0091805284446265</v>
      </c>
      <c r="U1933" s="52">
        <f t="shared" si="1247"/>
        <v>1.8078299055933356</v>
      </c>
      <c r="V1933" s="52">
        <f t="shared" si="1253"/>
        <v>5.0546225567071803E-3</v>
      </c>
      <c r="W1933" s="52">
        <f t="shared" si="1248"/>
        <v>4.2582015317955055E-5</v>
      </c>
      <c r="X1933" s="52">
        <f t="shared" si="1249"/>
        <v>1.6740578955036711E-7</v>
      </c>
      <c r="Y1933" s="52">
        <f t="shared" si="1221"/>
        <v>4183449.6709027076</v>
      </c>
      <c r="Z1933" s="38" t="str">
        <f t="shared" si="1250"/>
        <v>S</v>
      </c>
      <c r="AA1933" s="38" t="str">
        <f t="shared" si="1251"/>
        <v>S</v>
      </c>
      <c r="AB1933" s="38" t="str">
        <f t="shared" si="1252"/>
        <v>U</v>
      </c>
      <c r="AC1933" s="50">
        <f t="shared" si="1234"/>
        <v>550199.49614156911</v>
      </c>
      <c r="AD1933" s="50">
        <f t="shared" si="1222"/>
        <v>4183602.7675889502</v>
      </c>
      <c r="AE1933" s="51">
        <f t="shared" si="1223"/>
        <v>10</v>
      </c>
      <c r="AF1933" s="51" t="str">
        <f t="shared" si="1224"/>
        <v>S</v>
      </c>
      <c r="AG1933" s="40">
        <f t="shared" si="1225"/>
        <v>-122</v>
      </c>
      <c r="AH1933" s="41">
        <f t="shared" si="1226"/>
        <v>-25</v>
      </c>
      <c r="AI1933" s="42">
        <f t="shared" si="1227"/>
        <v>-47.258000000000003</v>
      </c>
      <c r="AJ1933" s="40">
        <f t="shared" si="1228"/>
        <v>37</v>
      </c>
      <c r="AK1933" s="41">
        <f t="shared" si="1229"/>
        <v>47</v>
      </c>
      <c r="AL1933" s="42">
        <f t="shared" si="1230"/>
        <v>54.311999999999998</v>
      </c>
      <c r="AM1933" s="43" t="str">
        <f t="shared" si="1231"/>
        <v>-37º -47' -54,312" S</v>
      </c>
      <c r="AN1933" s="43" t="str">
        <f t="shared" si="1232"/>
        <v>122º 25' 47,258" W</v>
      </c>
      <c r="AO1933" s="43" t="str">
        <f t="shared" si="1233"/>
        <v>10 S 550199 4183603</v>
      </c>
    </row>
    <row r="1934" spans="5:41" x14ac:dyDescent="0.25">
      <c r="E1934" s="53">
        <v>37.617558000000002</v>
      </c>
      <c r="F1934" s="53">
        <v>-122.381485</v>
      </c>
      <c r="G1934" s="52">
        <f t="shared" si="1235"/>
        <v>-2.1359598567300524</v>
      </c>
      <c r="H1934" s="52">
        <f t="shared" si="1236"/>
        <v>0.65655024365993309</v>
      </c>
      <c r="I1934" s="52">
        <f t="shared" si="1237"/>
        <v>10</v>
      </c>
      <c r="J1934" s="52">
        <f t="shared" si="1238"/>
        <v>-123</v>
      </c>
      <c r="K1934" s="52">
        <f t="shared" si="1239"/>
        <v>1.0795123222973046E-2</v>
      </c>
      <c r="L1934" s="52">
        <f t="shared" si="1240"/>
        <v>8.5506794216993146E-3</v>
      </c>
      <c r="M1934" s="52">
        <f t="shared" si="1241"/>
        <v>8.5508878226379943E-3</v>
      </c>
      <c r="N1934" s="52">
        <f t="shared" si="1242"/>
        <v>2.8172427080308537E-5</v>
      </c>
      <c r="O1934" s="52">
        <f t="shared" si="1219"/>
        <v>6383551.4765219977</v>
      </c>
      <c r="P1934" s="52">
        <f t="shared" si="1220"/>
        <v>1.5459049969996579E-7</v>
      </c>
      <c r="Q1934" s="52">
        <f t="shared" si="1243"/>
        <v>0.96697976711346256</v>
      </c>
      <c r="R1934" s="52">
        <f t="shared" si="1244"/>
        <v>0.60670880520338921</v>
      </c>
      <c r="S1934" s="52">
        <f t="shared" si="1245"/>
        <v>1.1400401272166643</v>
      </c>
      <c r="T1934" s="52">
        <f t="shared" si="1246"/>
        <v>1.0067072967133455</v>
      </c>
      <c r="U1934" s="52">
        <f t="shared" si="1247"/>
        <v>1.8047339041284844</v>
      </c>
      <c r="V1934" s="52">
        <f t="shared" si="1253"/>
        <v>5.0546225567071803E-3</v>
      </c>
      <c r="W1934" s="52">
        <f t="shared" si="1248"/>
        <v>4.2582015317955055E-5</v>
      </c>
      <c r="X1934" s="52">
        <f t="shared" si="1249"/>
        <v>1.6740578955036711E-7</v>
      </c>
      <c r="Y1934" s="52">
        <f t="shared" si="1221"/>
        <v>4163383.6538139894</v>
      </c>
      <c r="Z1934" s="38" t="str">
        <f t="shared" si="1250"/>
        <v>S</v>
      </c>
      <c r="AA1934" s="38" t="str">
        <f t="shared" si="1251"/>
        <v>S</v>
      </c>
      <c r="AB1934" s="38" t="str">
        <f t="shared" si="1252"/>
        <v>U</v>
      </c>
      <c r="AC1934" s="50">
        <f t="shared" si="1234"/>
        <v>554585.03539855056</v>
      </c>
      <c r="AD1934" s="50">
        <f t="shared" si="1222"/>
        <v>4163563.4939802769</v>
      </c>
      <c r="AE1934" s="51">
        <f t="shared" si="1223"/>
        <v>10</v>
      </c>
      <c r="AF1934" s="51" t="str">
        <f t="shared" si="1224"/>
        <v>S</v>
      </c>
      <c r="AG1934" s="40">
        <f t="shared" si="1225"/>
        <v>-122</v>
      </c>
      <c r="AH1934" s="41">
        <f t="shared" si="1226"/>
        <v>-22</v>
      </c>
      <c r="AI1934" s="42">
        <f t="shared" si="1227"/>
        <v>-53.345999999999997</v>
      </c>
      <c r="AJ1934" s="40">
        <f t="shared" si="1228"/>
        <v>37</v>
      </c>
      <c r="AK1934" s="41">
        <f t="shared" si="1229"/>
        <v>37</v>
      </c>
      <c r="AL1934" s="42">
        <f t="shared" si="1230"/>
        <v>3.2090000000000001</v>
      </c>
      <c r="AM1934" s="43" t="str">
        <f t="shared" si="1231"/>
        <v>-37º -37' -3,209" S</v>
      </c>
      <c r="AN1934" s="43" t="str">
        <f t="shared" si="1232"/>
        <v>122º 22' 53,346" W</v>
      </c>
      <c r="AO1934" s="43" t="str">
        <f t="shared" si="1233"/>
        <v>10 S 554585 4163563</v>
      </c>
    </row>
    <row r="1935" spans="5:41" x14ac:dyDescent="0.25">
      <c r="E1935" s="53">
        <v>37.786299</v>
      </c>
      <c r="F1935" s="53">
        <v>-122.41708800000001</v>
      </c>
      <c r="G1935" s="52">
        <f t="shared" si="1235"/>
        <v>-2.1365812463036402</v>
      </c>
      <c r="H1935" s="52">
        <f t="shared" si="1236"/>
        <v>0.65949532969304081</v>
      </c>
      <c r="I1935" s="52">
        <f t="shared" si="1237"/>
        <v>10</v>
      </c>
      <c r="J1935" s="52">
        <f t="shared" si="1238"/>
        <v>-123</v>
      </c>
      <c r="K1935" s="52">
        <f t="shared" si="1239"/>
        <v>1.017373364938523E-2</v>
      </c>
      <c r="L1935" s="52">
        <f t="shared" si="1240"/>
        <v>8.0401787991247354E-3</v>
      </c>
      <c r="M1935" s="52">
        <f t="shared" si="1241"/>
        <v>8.0403520568909977E-3</v>
      </c>
      <c r="N1935" s="52">
        <f t="shared" si="1242"/>
        <v>2.5060778615082491E-5</v>
      </c>
      <c r="O1935" s="52">
        <f t="shared" si="1219"/>
        <v>6383612.526194239</v>
      </c>
      <c r="P1935" s="52">
        <f t="shared" si="1220"/>
        <v>1.3606087923963812E-7</v>
      </c>
      <c r="Q1935" s="52">
        <f t="shared" si="1243"/>
        <v>0.96846411314990677</v>
      </c>
      <c r="R1935" s="52">
        <f t="shared" si="1244"/>
        <v>0.60487996905209074</v>
      </c>
      <c r="S1935" s="52">
        <f t="shared" si="1245"/>
        <v>1.1437273862679942</v>
      </c>
      <c r="T1935" s="52">
        <f t="shared" si="1246"/>
        <v>1.0090155319640184</v>
      </c>
      <c r="U1935" s="52">
        <f t="shared" si="1247"/>
        <v>1.807623833531973</v>
      </c>
      <c r="V1935" s="52">
        <f t="shared" si="1253"/>
        <v>5.0546225567071803E-3</v>
      </c>
      <c r="W1935" s="52">
        <f t="shared" si="1248"/>
        <v>4.2582015317955055E-5</v>
      </c>
      <c r="X1935" s="52">
        <f t="shared" si="1249"/>
        <v>1.6740578955036711E-7</v>
      </c>
      <c r="Y1935" s="52">
        <f t="shared" si="1221"/>
        <v>4182104.8683280791</v>
      </c>
      <c r="Z1935" s="38" t="str">
        <f t="shared" si="1250"/>
        <v>S</v>
      </c>
      <c r="AA1935" s="38" t="str">
        <f t="shared" si="1251"/>
        <v>S</v>
      </c>
      <c r="AB1935" s="38" t="str">
        <f t="shared" si="1252"/>
        <v>U</v>
      </c>
      <c r="AC1935" s="50">
        <f t="shared" si="1234"/>
        <v>551326.4944332235</v>
      </c>
      <c r="AD1935" s="50">
        <f t="shared" si="1222"/>
        <v>4182264.8466501292</v>
      </c>
      <c r="AE1935" s="51">
        <f t="shared" si="1223"/>
        <v>10</v>
      </c>
      <c r="AF1935" s="51" t="str">
        <f t="shared" si="1224"/>
        <v>S</v>
      </c>
      <c r="AG1935" s="40">
        <f t="shared" si="1225"/>
        <v>-122</v>
      </c>
      <c r="AH1935" s="41">
        <f t="shared" si="1226"/>
        <v>-25</v>
      </c>
      <c r="AI1935" s="42">
        <f t="shared" si="1227"/>
        <v>-1.5169999999999999</v>
      </c>
      <c r="AJ1935" s="40">
        <f t="shared" si="1228"/>
        <v>37</v>
      </c>
      <c r="AK1935" s="41">
        <f t="shared" si="1229"/>
        <v>47</v>
      </c>
      <c r="AL1935" s="42">
        <f t="shared" si="1230"/>
        <v>10.676</v>
      </c>
      <c r="AM1935" s="43" t="str">
        <f t="shared" si="1231"/>
        <v>-37º -47' -10,676" S</v>
      </c>
      <c r="AN1935" s="43" t="str">
        <f t="shared" si="1232"/>
        <v>122º 25' 1,517" W</v>
      </c>
      <c r="AO1935" s="43" t="str">
        <f t="shared" si="1233"/>
        <v>10 S 551326 4182265</v>
      </c>
    </row>
    <row r="1936" spans="5:41" x14ac:dyDescent="0.25">
      <c r="E1936" s="53">
        <v>37.782511</v>
      </c>
      <c r="F1936" s="53">
        <v>-122.398229</v>
      </c>
      <c r="G1936" s="52">
        <f t="shared" si="1235"/>
        <v>-2.1362520946600068</v>
      </c>
      <c r="H1936" s="52">
        <f t="shared" si="1236"/>
        <v>0.6594292166209752</v>
      </c>
      <c r="I1936" s="52">
        <f t="shared" si="1237"/>
        <v>10</v>
      </c>
      <c r="J1936" s="52">
        <f t="shared" si="1238"/>
        <v>-123</v>
      </c>
      <c r="K1936" s="52">
        <f t="shared" si="1239"/>
        <v>1.0502885293018682E-2</v>
      </c>
      <c r="L1936" s="52">
        <f t="shared" si="1240"/>
        <v>8.300719383754181E-3</v>
      </c>
      <c r="M1936" s="52">
        <f t="shared" si="1241"/>
        <v>8.3009100368653544E-3</v>
      </c>
      <c r="N1936" s="52">
        <f t="shared" si="1242"/>
        <v>2.6707730078179281E-5</v>
      </c>
      <c r="O1936" s="52">
        <f t="shared" si="1219"/>
        <v>6383611.1546712853</v>
      </c>
      <c r="P1936" s="52">
        <f t="shared" si="1220"/>
        <v>1.450370891990118E-7</v>
      </c>
      <c r="Q1936" s="52">
        <f t="shared" si="1243"/>
        <v>0.9684311601316099</v>
      </c>
      <c r="R1936" s="52">
        <f t="shared" si="1244"/>
        <v>0.60492139315864468</v>
      </c>
      <c r="S1936" s="52">
        <f t="shared" si="1245"/>
        <v>1.1436447966867802</v>
      </c>
      <c r="T1936" s="52">
        <f t="shared" si="1246"/>
        <v>1.0089639458047464</v>
      </c>
      <c r="U1936" s="52">
        <f t="shared" si="1247"/>
        <v>1.80755939121875</v>
      </c>
      <c r="V1936" s="52">
        <f t="shared" si="1253"/>
        <v>5.0546225567071803E-3</v>
      </c>
      <c r="W1936" s="52">
        <f t="shared" si="1248"/>
        <v>4.2582015317955055E-5</v>
      </c>
      <c r="X1936" s="52">
        <f t="shared" si="1249"/>
        <v>1.6740578955036711E-7</v>
      </c>
      <c r="Y1936" s="52">
        <f t="shared" si="1221"/>
        <v>4181684.5972895948</v>
      </c>
      <c r="Z1936" s="38" t="str">
        <f t="shared" si="1250"/>
        <v>S</v>
      </c>
      <c r="AA1936" s="38" t="str">
        <f t="shared" si="1251"/>
        <v>S</v>
      </c>
      <c r="AB1936" s="38" t="str">
        <f t="shared" si="1252"/>
        <v>U</v>
      </c>
      <c r="AC1936" s="50">
        <f t="shared" si="1234"/>
        <v>552989.78446708445</v>
      </c>
      <c r="AD1936" s="50">
        <f t="shared" si="1222"/>
        <v>4181855.0890779654</v>
      </c>
      <c r="AE1936" s="51">
        <f t="shared" si="1223"/>
        <v>10</v>
      </c>
      <c r="AF1936" s="51" t="str">
        <f t="shared" si="1224"/>
        <v>S</v>
      </c>
      <c r="AG1936" s="40">
        <f t="shared" si="1225"/>
        <v>-122</v>
      </c>
      <c r="AH1936" s="41">
        <f t="shared" si="1226"/>
        <v>-23</v>
      </c>
      <c r="AI1936" s="42">
        <f t="shared" si="1227"/>
        <v>-53.624000000000002</v>
      </c>
      <c r="AJ1936" s="40">
        <f t="shared" si="1228"/>
        <v>37</v>
      </c>
      <c r="AK1936" s="41">
        <f t="shared" si="1229"/>
        <v>46</v>
      </c>
      <c r="AL1936" s="42">
        <f t="shared" si="1230"/>
        <v>57.04</v>
      </c>
      <c r="AM1936" s="43" t="str">
        <f t="shared" si="1231"/>
        <v>-37º -46' -57,04" S</v>
      </c>
      <c r="AN1936" s="43" t="str">
        <f t="shared" si="1232"/>
        <v>122º 23' 53,624" W</v>
      </c>
      <c r="AO1936" s="43" t="str">
        <f t="shared" si="1233"/>
        <v>10 S 552990 4181855</v>
      </c>
    </row>
    <row r="1937" spans="5:41" x14ac:dyDescent="0.25">
      <c r="E1937" s="53">
        <v>37.797069</v>
      </c>
      <c r="F1937" s="53">
        <v>-122.39596899999999</v>
      </c>
      <c r="G1937" s="52">
        <f t="shared" si="1235"/>
        <v>-2.1362126502189112</v>
      </c>
      <c r="H1937" s="52">
        <f t="shared" si="1236"/>
        <v>0.65968330165348066</v>
      </c>
      <c r="I1937" s="52">
        <f t="shared" si="1237"/>
        <v>10</v>
      </c>
      <c r="J1937" s="52">
        <f t="shared" si="1238"/>
        <v>-123</v>
      </c>
      <c r="K1937" s="52">
        <f t="shared" si="1239"/>
        <v>1.0542329734114286E-2</v>
      </c>
      <c r="L1937" s="52">
        <f t="shared" si="1240"/>
        <v>8.3302509039065789E-3</v>
      </c>
      <c r="M1937" s="52">
        <f t="shared" si="1241"/>
        <v>8.3304435991857582E-3</v>
      </c>
      <c r="N1937" s="52">
        <f t="shared" si="1242"/>
        <v>2.6912233996312374E-5</v>
      </c>
      <c r="O1937" s="52">
        <f t="shared" si="1219"/>
        <v>6383616.4259528881</v>
      </c>
      <c r="P1937" s="52">
        <f t="shared" si="1220"/>
        <v>1.4601342617071137E-7</v>
      </c>
      <c r="Q1937" s="52">
        <f t="shared" si="1243"/>
        <v>0.96855771229834309</v>
      </c>
      <c r="R1937" s="52">
        <f t="shared" si="1244"/>
        <v>0.60476210014722065</v>
      </c>
      <c r="S1937" s="52">
        <f t="shared" si="1245"/>
        <v>1.1439621578026522</v>
      </c>
      <c r="T1937" s="52">
        <f t="shared" si="1246"/>
        <v>1.0091621433887943</v>
      </c>
      <c r="U1937" s="52">
        <f t="shared" si="1247"/>
        <v>1.8078069469580393</v>
      </c>
      <c r="V1937" s="52">
        <f t="shared" si="1253"/>
        <v>5.0546225567071803E-3</v>
      </c>
      <c r="W1937" s="52">
        <f t="shared" si="1248"/>
        <v>4.2582015317955055E-5</v>
      </c>
      <c r="X1937" s="52">
        <f t="shared" si="1249"/>
        <v>1.6740578955036711E-7</v>
      </c>
      <c r="Y1937" s="52">
        <f t="shared" si="1221"/>
        <v>4183299.7798092994</v>
      </c>
      <c r="Z1937" s="38" t="str">
        <f t="shared" si="1250"/>
        <v>S</v>
      </c>
      <c r="AA1937" s="38" t="str">
        <f t="shared" si="1251"/>
        <v>S</v>
      </c>
      <c r="AB1937" s="38" t="str">
        <f t="shared" si="1252"/>
        <v>U</v>
      </c>
      <c r="AC1937" s="50">
        <f t="shared" si="1234"/>
        <v>553178.3591834876</v>
      </c>
      <c r="AD1937" s="50">
        <f t="shared" si="1222"/>
        <v>4183471.5772133819</v>
      </c>
      <c r="AE1937" s="51">
        <f t="shared" si="1223"/>
        <v>10</v>
      </c>
      <c r="AF1937" s="51" t="str">
        <f t="shared" si="1224"/>
        <v>S</v>
      </c>
      <c r="AG1937" s="40">
        <f t="shared" si="1225"/>
        <v>-122</v>
      </c>
      <c r="AH1937" s="41">
        <f t="shared" si="1226"/>
        <v>-23</v>
      </c>
      <c r="AI1937" s="42">
        <f t="shared" si="1227"/>
        <v>-45.488</v>
      </c>
      <c r="AJ1937" s="40">
        <f t="shared" si="1228"/>
        <v>37</v>
      </c>
      <c r="AK1937" s="41">
        <f t="shared" si="1229"/>
        <v>47</v>
      </c>
      <c r="AL1937" s="42">
        <f t="shared" si="1230"/>
        <v>49.448</v>
      </c>
      <c r="AM1937" s="43" t="str">
        <f t="shared" si="1231"/>
        <v>-37º -47' -49,448" S</v>
      </c>
      <c r="AN1937" s="43" t="str">
        <f t="shared" si="1232"/>
        <v>122º 23' 45,488" W</v>
      </c>
      <c r="AO1937" s="43" t="str">
        <f t="shared" si="1233"/>
        <v>10 S 553178 4183472</v>
      </c>
    </row>
    <row r="1938" spans="5:41" x14ac:dyDescent="0.25">
      <c r="E1938" s="53">
        <v>37.786062000000001</v>
      </c>
      <c r="F1938" s="53">
        <v>-122.40654000000001</v>
      </c>
      <c r="G1938" s="52">
        <f t="shared" si="1235"/>
        <v>-2.1363971489741398</v>
      </c>
      <c r="H1938" s="52">
        <f t="shared" si="1236"/>
        <v>0.65949119326271355</v>
      </c>
      <c r="I1938" s="52">
        <f t="shared" si="1237"/>
        <v>10</v>
      </c>
      <c r="J1938" s="52">
        <f t="shared" si="1238"/>
        <v>-123</v>
      </c>
      <c r="K1938" s="52">
        <f t="shared" si="1239"/>
        <v>1.0357830978885652E-2</v>
      </c>
      <c r="L1938" s="52">
        <f t="shared" si="1240"/>
        <v>8.1856897889238216E-3</v>
      </c>
      <c r="M1938" s="52">
        <f t="shared" si="1241"/>
        <v>8.1858726250674824E-3</v>
      </c>
      <c r="N1938" s="52">
        <f t="shared" si="1242"/>
        <v>2.5975919170972972E-5</v>
      </c>
      <c r="O1938" s="52">
        <f t="shared" si="1219"/>
        <v>6383612.4403821426</v>
      </c>
      <c r="P1938" s="52">
        <f t="shared" si="1220"/>
        <v>1.4103142471137201E-7</v>
      </c>
      <c r="Q1938" s="52">
        <f t="shared" si="1243"/>
        <v>0.96846205190798251</v>
      </c>
      <c r="R1938" s="52">
        <f t="shared" si="1244"/>
        <v>0.60488256128840689</v>
      </c>
      <c r="S1938" s="52">
        <f t="shared" si="1245"/>
        <v>1.1437222192167047</v>
      </c>
      <c r="T1938" s="52">
        <f t="shared" si="1246"/>
        <v>1.0090123047346302</v>
      </c>
      <c r="U1938" s="52">
        <f t="shared" si="1247"/>
        <v>1.807619802215487</v>
      </c>
      <c r="V1938" s="52">
        <f t="shared" si="1253"/>
        <v>5.0546225567071803E-3</v>
      </c>
      <c r="W1938" s="52">
        <f t="shared" si="1248"/>
        <v>4.2582015317955055E-5</v>
      </c>
      <c r="X1938" s="52">
        <f t="shared" si="1249"/>
        <v>1.6740578955036711E-7</v>
      </c>
      <c r="Y1938" s="52">
        <f t="shared" si="1221"/>
        <v>4182078.573643229</v>
      </c>
      <c r="Z1938" s="38" t="str">
        <f t="shared" si="1250"/>
        <v>S</v>
      </c>
      <c r="AA1938" s="38" t="str">
        <f t="shared" si="1251"/>
        <v>S</v>
      </c>
      <c r="AB1938" s="38" t="str">
        <f t="shared" si="1252"/>
        <v>U</v>
      </c>
      <c r="AC1938" s="50">
        <f t="shared" si="1234"/>
        <v>552255.44078131742</v>
      </c>
      <c r="AD1938" s="50">
        <f t="shared" si="1222"/>
        <v>4182244.3938673851</v>
      </c>
      <c r="AE1938" s="51">
        <f t="shared" si="1223"/>
        <v>10</v>
      </c>
      <c r="AF1938" s="51" t="str">
        <f t="shared" si="1224"/>
        <v>S</v>
      </c>
      <c r="AG1938" s="40">
        <f t="shared" si="1225"/>
        <v>-122</v>
      </c>
      <c r="AH1938" s="41">
        <f t="shared" si="1226"/>
        <v>-24</v>
      </c>
      <c r="AI1938" s="42">
        <f t="shared" si="1227"/>
        <v>-23.544</v>
      </c>
      <c r="AJ1938" s="40">
        <f t="shared" si="1228"/>
        <v>37</v>
      </c>
      <c r="AK1938" s="41">
        <f t="shared" si="1229"/>
        <v>47</v>
      </c>
      <c r="AL1938" s="42">
        <f t="shared" si="1230"/>
        <v>9.8230000000000004</v>
      </c>
      <c r="AM1938" s="43" t="str">
        <f t="shared" si="1231"/>
        <v>-37º -47' -9,823" S</v>
      </c>
      <c r="AN1938" s="43" t="str">
        <f t="shared" si="1232"/>
        <v>122º 24' 23,544" W</v>
      </c>
      <c r="AO1938" s="43" t="str">
        <f t="shared" si="1233"/>
        <v>10 S 552255 4182244</v>
      </c>
    </row>
    <row r="1939" spans="5:41" x14ac:dyDescent="0.25">
      <c r="E1939" s="53">
        <v>37.785899999999998</v>
      </c>
      <c r="F1939" s="53">
        <v>-122.407661</v>
      </c>
      <c r="G1939" s="52">
        <f t="shared" si="1235"/>
        <v>-2.1364167141150547</v>
      </c>
      <c r="H1939" s="52">
        <f t="shared" si="1236"/>
        <v>0.65948836582932535</v>
      </c>
      <c r="I1939" s="52">
        <f t="shared" si="1237"/>
        <v>10</v>
      </c>
      <c r="J1939" s="52">
        <f t="shared" si="1238"/>
        <v>-123</v>
      </c>
      <c r="K1939" s="52">
        <f t="shared" si="1239"/>
        <v>1.0338265837970706E-2</v>
      </c>
      <c r="L1939" s="52">
        <f t="shared" si="1240"/>
        <v>8.1702461157254179E-3</v>
      </c>
      <c r="M1939" s="52">
        <f t="shared" si="1241"/>
        <v>8.1704279189397863E-3</v>
      </c>
      <c r="N1939" s="52">
        <f t="shared" si="1242"/>
        <v>2.5877838808474607E-5</v>
      </c>
      <c r="O1939" s="52">
        <f t="shared" si="1219"/>
        <v>6383612.3817258794</v>
      </c>
      <c r="P1939" s="52">
        <f t="shared" si="1220"/>
        <v>1.405003602739262E-7</v>
      </c>
      <c r="Q1939" s="52">
        <f t="shared" si="1243"/>
        <v>0.96846064291966871</v>
      </c>
      <c r="R1939" s="52">
        <f t="shared" si="1244"/>
        <v>0.60488433315870116</v>
      </c>
      <c r="S1939" s="52">
        <f t="shared" si="1245"/>
        <v>1.1437186872891596</v>
      </c>
      <c r="T1939" s="52">
        <f t="shared" si="1246"/>
        <v>1.0090100987565449</v>
      </c>
      <c r="U1939" s="52">
        <f t="shared" si="1247"/>
        <v>1.8076170465874337</v>
      </c>
      <c r="V1939" s="52">
        <f t="shared" si="1253"/>
        <v>5.0546225567071803E-3</v>
      </c>
      <c r="W1939" s="52">
        <f t="shared" si="1248"/>
        <v>4.2582015317955055E-5</v>
      </c>
      <c r="X1939" s="52">
        <f t="shared" si="1249"/>
        <v>1.6740578955036711E-7</v>
      </c>
      <c r="Y1939" s="52">
        <f t="shared" si="1221"/>
        <v>4182060.6000617901</v>
      </c>
      <c r="Z1939" s="38" t="str">
        <f t="shared" si="1250"/>
        <v>S</v>
      </c>
      <c r="AA1939" s="38" t="str">
        <f t="shared" si="1251"/>
        <v>S</v>
      </c>
      <c r="AB1939" s="38" t="str">
        <f t="shared" si="1252"/>
        <v>U</v>
      </c>
      <c r="AC1939" s="50">
        <f t="shared" si="1234"/>
        <v>552156.84727002797</v>
      </c>
      <c r="AD1939" s="50">
        <f t="shared" si="1222"/>
        <v>4182225.79417723</v>
      </c>
      <c r="AE1939" s="51">
        <f t="shared" si="1223"/>
        <v>10</v>
      </c>
      <c r="AF1939" s="51" t="str">
        <f t="shared" si="1224"/>
        <v>S</v>
      </c>
      <c r="AG1939" s="40">
        <f t="shared" si="1225"/>
        <v>-122</v>
      </c>
      <c r="AH1939" s="41">
        <f t="shared" si="1226"/>
        <v>-24</v>
      </c>
      <c r="AI1939" s="42">
        <f t="shared" si="1227"/>
        <v>-27.58</v>
      </c>
      <c r="AJ1939" s="40">
        <f t="shared" si="1228"/>
        <v>37</v>
      </c>
      <c r="AK1939" s="41">
        <f t="shared" si="1229"/>
        <v>47</v>
      </c>
      <c r="AL1939" s="42">
        <f t="shared" si="1230"/>
        <v>9.24</v>
      </c>
      <c r="AM1939" s="43" t="str">
        <f t="shared" si="1231"/>
        <v>-37º -47' -9,24" S</v>
      </c>
      <c r="AN1939" s="43" t="str">
        <f t="shared" si="1232"/>
        <v>122º 24' 27,58" W</v>
      </c>
      <c r="AO1939" s="43" t="str">
        <f t="shared" si="1233"/>
        <v>10 S 552157 4182226</v>
      </c>
    </row>
    <row r="1940" spans="5:41" x14ac:dyDescent="0.25">
      <c r="E1940" s="53">
        <v>37.800341000000003</v>
      </c>
      <c r="F1940" s="53">
        <v>-122.40970900000001</v>
      </c>
      <c r="G1940" s="52">
        <f t="shared" si="1235"/>
        <v>-2.1364524584581357</v>
      </c>
      <c r="H1940" s="52">
        <f t="shared" si="1236"/>
        <v>0.6597404088266059</v>
      </c>
      <c r="I1940" s="52">
        <f t="shared" si="1237"/>
        <v>10</v>
      </c>
      <c r="J1940" s="52">
        <f t="shared" si="1238"/>
        <v>-123</v>
      </c>
      <c r="K1940" s="52">
        <f t="shared" si="1239"/>
        <v>1.0302521494889749E-2</v>
      </c>
      <c r="L1940" s="52">
        <f t="shared" si="1240"/>
        <v>8.1404074097811332E-3</v>
      </c>
      <c r="M1940" s="52">
        <f t="shared" si="1241"/>
        <v>8.1405872283081583E-3</v>
      </c>
      <c r="N1940" s="52">
        <f t="shared" si="1242"/>
        <v>2.5702528993032381E-5</v>
      </c>
      <c r="O1940" s="52">
        <f t="shared" si="1219"/>
        <v>6383617.6108023915</v>
      </c>
      <c r="P1940" s="52">
        <f t="shared" si="1220"/>
        <v>1.3942142891415716E-7</v>
      </c>
      <c r="Q1940" s="52">
        <f t="shared" si="1243"/>
        <v>0.96858612125192523</v>
      </c>
      <c r="R1940" s="52">
        <f t="shared" si="1244"/>
        <v>0.60472626371430627</v>
      </c>
      <c r="S1940" s="52">
        <f t="shared" si="1245"/>
        <v>1.1440334694525685</v>
      </c>
      <c r="T1940" s="52">
        <f t="shared" si="1246"/>
        <v>1.009206668018003</v>
      </c>
      <c r="U1940" s="52">
        <f t="shared" si="1247"/>
        <v>1.8078625463617775</v>
      </c>
      <c r="V1940" s="52">
        <f t="shared" si="1253"/>
        <v>5.0546225567071803E-3</v>
      </c>
      <c r="W1940" s="52">
        <f t="shared" si="1248"/>
        <v>4.2582015317955055E-5</v>
      </c>
      <c r="X1940" s="52">
        <f t="shared" si="1249"/>
        <v>1.6740578955036711E-7</v>
      </c>
      <c r="Y1940" s="52">
        <f t="shared" si="1221"/>
        <v>4183662.8025611872</v>
      </c>
      <c r="Z1940" s="38" t="str">
        <f t="shared" si="1250"/>
        <v>S</v>
      </c>
      <c r="AA1940" s="38" t="str">
        <f t="shared" si="1251"/>
        <v>S</v>
      </c>
      <c r="AB1940" s="38" t="str">
        <f t="shared" si="1252"/>
        <v>U</v>
      </c>
      <c r="AC1940" s="50">
        <f t="shared" si="1234"/>
        <v>551966.39840797742</v>
      </c>
      <c r="AD1940" s="50">
        <f t="shared" si="1222"/>
        <v>4183826.8777007847</v>
      </c>
      <c r="AE1940" s="51">
        <f t="shared" si="1223"/>
        <v>10</v>
      </c>
      <c r="AF1940" s="51" t="str">
        <f t="shared" si="1224"/>
        <v>S</v>
      </c>
      <c r="AG1940" s="40">
        <f t="shared" si="1225"/>
        <v>-122</v>
      </c>
      <c r="AH1940" s="41">
        <f t="shared" si="1226"/>
        <v>-24</v>
      </c>
      <c r="AI1940" s="42">
        <f t="shared" si="1227"/>
        <v>-34.951999999999998</v>
      </c>
      <c r="AJ1940" s="40">
        <f t="shared" si="1228"/>
        <v>37</v>
      </c>
      <c r="AK1940" s="41">
        <f t="shared" si="1229"/>
        <v>48</v>
      </c>
      <c r="AL1940" s="42">
        <f t="shared" si="1230"/>
        <v>1.228</v>
      </c>
      <c r="AM1940" s="43" t="str">
        <f t="shared" si="1231"/>
        <v>-37º -48' -1,228" S</v>
      </c>
      <c r="AN1940" s="43" t="str">
        <f t="shared" si="1232"/>
        <v>122º 24' 34,952" W</v>
      </c>
      <c r="AO1940" s="43" t="str">
        <f t="shared" si="1233"/>
        <v>10 S 551966 4183827</v>
      </c>
    </row>
    <row r="1941" spans="5:41" x14ac:dyDescent="0.25">
      <c r="E1941" s="53">
        <v>37.797823000000001</v>
      </c>
      <c r="F1941" s="53">
        <v>-122.40803699999999</v>
      </c>
      <c r="G1941" s="52">
        <f t="shared" si="1235"/>
        <v>-2.136423276553042</v>
      </c>
      <c r="H1941" s="52">
        <f t="shared" si="1236"/>
        <v>0.65969646143604066</v>
      </c>
      <c r="I1941" s="52">
        <f t="shared" si="1237"/>
        <v>10</v>
      </c>
      <c r="J1941" s="52">
        <f t="shared" si="1238"/>
        <v>-123</v>
      </c>
      <c r="K1941" s="52">
        <f t="shared" si="1239"/>
        <v>1.0331703399983461E-2</v>
      </c>
      <c r="L1941" s="52">
        <f t="shared" si="1240"/>
        <v>8.1637425853463598E-3</v>
      </c>
      <c r="M1941" s="52">
        <f t="shared" si="1241"/>
        <v>8.1639239547477097E-3</v>
      </c>
      <c r="N1941" s="52">
        <f t="shared" si="1242"/>
        <v>2.5847760313224555E-5</v>
      </c>
      <c r="O1941" s="52">
        <f t="shared" si="1219"/>
        <v>6383616.6989865834</v>
      </c>
      <c r="P1941" s="52">
        <f t="shared" si="1220"/>
        <v>1.402314971898738E-7</v>
      </c>
      <c r="Q1941" s="52">
        <f t="shared" si="1243"/>
        <v>0.96856425998070605</v>
      </c>
      <c r="R1941" s="52">
        <f t="shared" si="1244"/>
        <v>0.60475384311362124</v>
      </c>
      <c r="S1941" s="52">
        <f t="shared" si="1245"/>
        <v>1.1439785914263938</v>
      </c>
      <c r="T1941" s="52">
        <f t="shared" si="1246"/>
        <v>1.0091724043482007</v>
      </c>
      <c r="U1941" s="52">
        <f t="shared" si="1247"/>
        <v>1.807819760600313</v>
      </c>
      <c r="V1941" s="52">
        <f t="shared" si="1253"/>
        <v>5.0546225567071803E-3</v>
      </c>
      <c r="W1941" s="52">
        <f t="shared" si="1248"/>
        <v>4.2582015317955055E-5</v>
      </c>
      <c r="X1941" s="52">
        <f t="shared" si="1249"/>
        <v>1.6740578955036711E-7</v>
      </c>
      <c r="Y1941" s="52">
        <f t="shared" si="1221"/>
        <v>4183383.4347898238</v>
      </c>
      <c r="Z1941" s="38" t="str">
        <f t="shared" si="1250"/>
        <v>S</v>
      </c>
      <c r="AA1941" s="38" t="str">
        <f t="shared" si="1251"/>
        <v>S</v>
      </c>
      <c r="AB1941" s="38" t="str">
        <f t="shared" si="1252"/>
        <v>U</v>
      </c>
      <c r="AC1941" s="50">
        <f t="shared" si="1234"/>
        <v>552115.36372285581</v>
      </c>
      <c r="AD1941" s="50">
        <f t="shared" si="1222"/>
        <v>4183548.4370073294</v>
      </c>
      <c r="AE1941" s="51">
        <f t="shared" si="1223"/>
        <v>10</v>
      </c>
      <c r="AF1941" s="51" t="str">
        <f t="shared" si="1224"/>
        <v>S</v>
      </c>
      <c r="AG1941" s="40">
        <f t="shared" si="1225"/>
        <v>-122</v>
      </c>
      <c r="AH1941" s="41">
        <f t="shared" si="1226"/>
        <v>-24</v>
      </c>
      <c r="AI1941" s="42">
        <f t="shared" si="1227"/>
        <v>-28.933</v>
      </c>
      <c r="AJ1941" s="40">
        <f t="shared" si="1228"/>
        <v>37</v>
      </c>
      <c r="AK1941" s="41">
        <f t="shared" si="1229"/>
        <v>47</v>
      </c>
      <c r="AL1941" s="42">
        <f t="shared" si="1230"/>
        <v>52.162999999999997</v>
      </c>
      <c r="AM1941" s="43" t="str">
        <f t="shared" si="1231"/>
        <v>-37º -47' -52,163" S</v>
      </c>
      <c r="AN1941" s="43" t="str">
        <f t="shared" si="1232"/>
        <v>122º 24' 28,933" W</v>
      </c>
      <c r="AO1941" s="43" t="str">
        <f t="shared" si="1233"/>
        <v>10 S 552115 4183548</v>
      </c>
    </row>
    <row r="1942" spans="5:41" x14ac:dyDescent="0.25">
      <c r="E1942" s="53">
        <v>37.796458000000001</v>
      </c>
      <c r="F1942" s="53">
        <v>-122.42103299999999</v>
      </c>
      <c r="G1942" s="52">
        <f t="shared" si="1235"/>
        <v>-2.136650099542631</v>
      </c>
      <c r="H1942" s="52">
        <f t="shared" si="1236"/>
        <v>0.65967263769175088</v>
      </c>
      <c r="I1942" s="52">
        <f t="shared" si="1237"/>
        <v>10</v>
      </c>
      <c r="J1942" s="52">
        <f t="shared" si="1238"/>
        <v>-123</v>
      </c>
      <c r="K1942" s="52">
        <f t="shared" si="1239"/>
        <v>1.0104880410394479E-2</v>
      </c>
      <c r="L1942" s="52">
        <f t="shared" si="1240"/>
        <v>7.9846688752883473E-3</v>
      </c>
      <c r="M1942" s="52">
        <f t="shared" si="1241"/>
        <v>7.98483856913354E-3</v>
      </c>
      <c r="N1942" s="52">
        <f t="shared" si="1242"/>
        <v>2.4724962316202692E-5</v>
      </c>
      <c r="O1942" s="52">
        <f t="shared" si="1219"/>
        <v>6383616.2047028253</v>
      </c>
      <c r="P1942" s="52">
        <f t="shared" si="1220"/>
        <v>1.3415164413269933E-7</v>
      </c>
      <c r="Q1942" s="52">
        <f t="shared" si="1243"/>
        <v>0.96855240592567249</v>
      </c>
      <c r="R1942" s="52">
        <f t="shared" si="1244"/>
        <v>0.60476879070074785</v>
      </c>
      <c r="S1942" s="52">
        <f t="shared" si="1245"/>
        <v>1.1439488406545872</v>
      </c>
      <c r="T1942" s="52">
        <f t="shared" si="1246"/>
        <v>1.0091538281661274</v>
      </c>
      <c r="U1942" s="52">
        <f t="shared" si="1247"/>
        <v>1.8077965629136983</v>
      </c>
      <c r="V1942" s="52">
        <f t="shared" si="1253"/>
        <v>5.0546225567071803E-3</v>
      </c>
      <c r="W1942" s="52">
        <f t="shared" si="1248"/>
        <v>4.2582015317955055E-5</v>
      </c>
      <c r="X1942" s="52">
        <f t="shared" si="1249"/>
        <v>1.6740578955036711E-7</v>
      </c>
      <c r="Y1942" s="52">
        <f t="shared" si="1221"/>
        <v>4183231.9904364012</v>
      </c>
      <c r="Z1942" s="38" t="str">
        <f t="shared" si="1250"/>
        <v>S</v>
      </c>
      <c r="AA1942" s="38" t="str">
        <f t="shared" si="1251"/>
        <v>S</v>
      </c>
      <c r="AB1942" s="38" t="str">
        <f t="shared" si="1252"/>
        <v>U</v>
      </c>
      <c r="AC1942" s="50">
        <f t="shared" si="1234"/>
        <v>550972.14716118935</v>
      </c>
      <c r="AD1942" s="50">
        <f t="shared" si="1222"/>
        <v>4183389.8251276775</v>
      </c>
      <c r="AE1942" s="51">
        <f t="shared" si="1223"/>
        <v>10</v>
      </c>
      <c r="AF1942" s="51" t="str">
        <f t="shared" si="1224"/>
        <v>S</v>
      </c>
      <c r="AG1942" s="40">
        <f t="shared" si="1225"/>
        <v>-122</v>
      </c>
      <c r="AH1942" s="41">
        <f t="shared" si="1226"/>
        <v>-25</v>
      </c>
      <c r="AI1942" s="42">
        <f t="shared" si="1227"/>
        <v>-15.718999999999999</v>
      </c>
      <c r="AJ1942" s="40">
        <f t="shared" si="1228"/>
        <v>37</v>
      </c>
      <c r="AK1942" s="41">
        <f t="shared" si="1229"/>
        <v>47</v>
      </c>
      <c r="AL1942" s="42">
        <f t="shared" si="1230"/>
        <v>47.249000000000002</v>
      </c>
      <c r="AM1942" s="43" t="str">
        <f t="shared" si="1231"/>
        <v>-37º -47' -47,249" S</v>
      </c>
      <c r="AN1942" s="43" t="str">
        <f t="shared" si="1232"/>
        <v>122º 25' 15,719" W</v>
      </c>
      <c r="AO1942" s="43" t="str">
        <f t="shared" si="1233"/>
        <v>10 S 550972 4183390</v>
      </c>
    </row>
    <row r="1943" spans="5:41" x14ac:dyDescent="0.25">
      <c r="E1943" s="53">
        <v>37.80198</v>
      </c>
      <c r="F1943" s="53">
        <v>-122.413507</v>
      </c>
      <c r="G1943" s="52">
        <f t="shared" si="1235"/>
        <v>-2.1365187460631261</v>
      </c>
      <c r="H1943" s="52">
        <f t="shared" si="1236"/>
        <v>0.65976901477304606</v>
      </c>
      <c r="I1943" s="52">
        <f t="shared" si="1237"/>
        <v>10</v>
      </c>
      <c r="J1943" s="52">
        <f t="shared" si="1238"/>
        <v>-123</v>
      </c>
      <c r="K1943" s="52">
        <f t="shared" si="1239"/>
        <v>1.023623388989936E-2</v>
      </c>
      <c r="L1943" s="52">
        <f t="shared" si="1240"/>
        <v>8.0878534588283528E-3</v>
      </c>
      <c r="M1943" s="52">
        <f t="shared" si="1241"/>
        <v>8.0880298170100257E-3</v>
      </c>
      <c r="N1943" s="52">
        <f t="shared" si="1242"/>
        <v>2.5373211695822739E-5</v>
      </c>
      <c r="O1943" s="52">
        <f t="shared" si="1219"/>
        <v>6383618.2043268047</v>
      </c>
      <c r="P1943" s="52">
        <f t="shared" si="1220"/>
        <v>1.3762086217524621E-7</v>
      </c>
      <c r="Q1943" s="52">
        <f t="shared" si="1243"/>
        <v>0.96860034702630637</v>
      </c>
      <c r="R1943" s="52">
        <f t="shared" si="1244"/>
        <v>0.60470830790312513</v>
      </c>
      <c r="S1943" s="52">
        <f t="shared" si="1245"/>
        <v>1.1440691882861993</v>
      </c>
      <c r="T1943" s="52">
        <f t="shared" si="1246"/>
        <v>1.0092289681904307</v>
      </c>
      <c r="U1943" s="52">
        <f t="shared" si="1247"/>
        <v>1.8078903914865954</v>
      </c>
      <c r="V1943" s="52">
        <f t="shared" si="1253"/>
        <v>5.0546225567071803E-3</v>
      </c>
      <c r="W1943" s="52">
        <f t="shared" si="1248"/>
        <v>4.2582015317955055E-5</v>
      </c>
      <c r="X1943" s="52">
        <f t="shared" si="1249"/>
        <v>1.6740578955036711E-7</v>
      </c>
      <c r="Y1943" s="52">
        <f t="shared" si="1221"/>
        <v>4183844.6468579406</v>
      </c>
      <c r="Z1943" s="38" t="str">
        <f t="shared" si="1250"/>
        <v>S</v>
      </c>
      <c r="AA1943" s="38" t="str">
        <f t="shared" si="1251"/>
        <v>S</v>
      </c>
      <c r="AB1943" s="38" t="str">
        <f t="shared" si="1252"/>
        <v>U</v>
      </c>
      <c r="AC1943" s="50">
        <f t="shared" si="1234"/>
        <v>551630.89674549922</v>
      </c>
      <c r="AD1943" s="50">
        <f t="shared" si="1222"/>
        <v>4184006.6197763151</v>
      </c>
      <c r="AE1943" s="51">
        <f t="shared" si="1223"/>
        <v>10</v>
      </c>
      <c r="AF1943" s="51" t="str">
        <f t="shared" si="1224"/>
        <v>S</v>
      </c>
      <c r="AG1943" s="40">
        <f t="shared" si="1225"/>
        <v>-122</v>
      </c>
      <c r="AH1943" s="41">
        <f t="shared" si="1226"/>
        <v>-24</v>
      </c>
      <c r="AI1943" s="42">
        <f t="shared" si="1227"/>
        <v>-48.625</v>
      </c>
      <c r="AJ1943" s="40">
        <f t="shared" si="1228"/>
        <v>37</v>
      </c>
      <c r="AK1943" s="41">
        <f t="shared" si="1229"/>
        <v>48</v>
      </c>
      <c r="AL1943" s="42">
        <f t="shared" si="1230"/>
        <v>7.1280000000000001</v>
      </c>
      <c r="AM1943" s="43" t="str">
        <f t="shared" si="1231"/>
        <v>-37º -48' -7,128" S</v>
      </c>
      <c r="AN1943" s="43" t="str">
        <f t="shared" si="1232"/>
        <v>122º 24' 48,625" W</v>
      </c>
      <c r="AO1943" s="43" t="str">
        <f t="shared" si="1233"/>
        <v>10 S 551631 4184007</v>
      </c>
    </row>
    <row r="1944" spans="5:41" x14ac:dyDescent="0.25">
      <c r="E1944" s="53">
        <v>37.785514999999997</v>
      </c>
      <c r="F1944" s="53">
        <v>-122.487264</v>
      </c>
      <c r="G1944" s="52">
        <f t="shared" si="1235"/>
        <v>-2.1378060485595194</v>
      </c>
      <c r="H1944" s="52">
        <f t="shared" si="1236"/>
        <v>0.65948164631170514</v>
      </c>
      <c r="I1944" s="52">
        <f t="shared" si="1237"/>
        <v>10</v>
      </c>
      <c r="J1944" s="52">
        <f t="shared" si="1238"/>
        <v>-123</v>
      </c>
      <c r="K1944" s="52">
        <f t="shared" si="1239"/>
        <v>8.9489313935060544E-3</v>
      </c>
      <c r="L1944" s="52">
        <f t="shared" si="1240"/>
        <v>7.0723350064738587E-3</v>
      </c>
      <c r="M1944" s="52">
        <f t="shared" si="1241"/>
        <v>7.0724529245139766E-3</v>
      </c>
      <c r="N1944" s="52">
        <f t="shared" si="1242"/>
        <v>1.9389687230364494E-5</v>
      </c>
      <c r="O1944" s="52">
        <f t="shared" si="1219"/>
        <v>6383612.2423270848</v>
      </c>
      <c r="P1944" s="52">
        <f t="shared" si="1220"/>
        <v>1.052767544569848E-7</v>
      </c>
      <c r="Q1944" s="52">
        <f t="shared" si="1243"/>
        <v>0.96845729427380345</v>
      </c>
      <c r="R1944" s="52">
        <f t="shared" si="1244"/>
        <v>0.60488854396096903</v>
      </c>
      <c r="S1944" s="52">
        <f t="shared" si="1245"/>
        <v>1.1437102934486068</v>
      </c>
      <c r="T1944" s="52">
        <f t="shared" si="1246"/>
        <v>1.0090048560766973</v>
      </c>
      <c r="U1944" s="52">
        <f t="shared" si="1247"/>
        <v>1.8076104975728766</v>
      </c>
      <c r="V1944" s="52">
        <f t="shared" si="1253"/>
        <v>5.0546225567071803E-3</v>
      </c>
      <c r="W1944" s="52">
        <f t="shared" si="1248"/>
        <v>4.2582015317955055E-5</v>
      </c>
      <c r="X1944" s="52">
        <f t="shared" si="1249"/>
        <v>1.6740578955036711E-7</v>
      </c>
      <c r="Y1944" s="52">
        <f t="shared" si="1221"/>
        <v>4182017.8850708501</v>
      </c>
      <c r="Z1944" s="38" t="str">
        <f t="shared" si="1250"/>
        <v>S</v>
      </c>
      <c r="AA1944" s="38" t="str">
        <f t="shared" si="1251"/>
        <v>S</v>
      </c>
      <c r="AB1944" s="38" t="str">
        <f t="shared" si="1252"/>
        <v>U</v>
      </c>
      <c r="AC1944" s="50">
        <f t="shared" si="1234"/>
        <v>545147.79865654721</v>
      </c>
      <c r="AD1944" s="50">
        <f t="shared" si="1222"/>
        <v>4182141.6613286594</v>
      </c>
      <c r="AE1944" s="51">
        <f t="shared" si="1223"/>
        <v>10</v>
      </c>
      <c r="AF1944" s="51" t="str">
        <f t="shared" si="1224"/>
        <v>S</v>
      </c>
      <c r="AG1944" s="40">
        <f t="shared" si="1225"/>
        <v>-122</v>
      </c>
      <c r="AH1944" s="41">
        <f t="shared" si="1226"/>
        <v>-29</v>
      </c>
      <c r="AI1944" s="42">
        <f t="shared" si="1227"/>
        <v>-14.15</v>
      </c>
      <c r="AJ1944" s="40">
        <f t="shared" si="1228"/>
        <v>37</v>
      </c>
      <c r="AK1944" s="41">
        <f t="shared" si="1229"/>
        <v>47</v>
      </c>
      <c r="AL1944" s="42">
        <f t="shared" si="1230"/>
        <v>7.8540000000000001</v>
      </c>
      <c r="AM1944" s="43" t="str">
        <f t="shared" si="1231"/>
        <v>-37º -47' -7,854" S</v>
      </c>
      <c r="AN1944" s="43" t="str">
        <f t="shared" si="1232"/>
        <v>122º 29' 14,15" W</v>
      </c>
      <c r="AO1944" s="43" t="str">
        <f t="shared" si="1233"/>
        <v>10 S 545148 4182142</v>
      </c>
    </row>
    <row r="1945" spans="5:41" x14ac:dyDescent="0.25">
      <c r="E1945" s="53">
        <v>37.786935</v>
      </c>
      <c r="F1945" s="53">
        <v>-122.487953</v>
      </c>
      <c r="G1945" s="52">
        <f t="shared" si="1235"/>
        <v>-2.1378180738780661</v>
      </c>
      <c r="H1945" s="52">
        <f t="shared" si="1236"/>
        <v>0.65950642998708342</v>
      </c>
      <c r="I1945" s="52">
        <f t="shared" si="1237"/>
        <v>10</v>
      </c>
      <c r="J1945" s="52">
        <f t="shared" si="1238"/>
        <v>-123</v>
      </c>
      <c r="K1945" s="52">
        <f t="shared" si="1239"/>
        <v>8.9369060749593388E-3</v>
      </c>
      <c r="L1945" s="52">
        <f t="shared" si="1240"/>
        <v>7.0626959492493249E-3</v>
      </c>
      <c r="M1945" s="52">
        <f t="shared" si="1241"/>
        <v>7.0628133857965373E-3</v>
      </c>
      <c r="N1945" s="52">
        <f t="shared" si="1242"/>
        <v>1.9337857252943458E-5</v>
      </c>
      <c r="O1945" s="52">
        <f t="shared" si="1219"/>
        <v>6383612.7564757206</v>
      </c>
      <c r="P1945" s="52">
        <f t="shared" si="1220"/>
        <v>1.0498593737184897E-7</v>
      </c>
      <c r="Q1945" s="52">
        <f t="shared" si="1243"/>
        <v>0.96846964425633408</v>
      </c>
      <c r="R1945" s="52">
        <f t="shared" si="1244"/>
        <v>0.60487301234405144</v>
      </c>
      <c r="S1945" s="52">
        <f t="shared" si="1245"/>
        <v>1.1437412521152504</v>
      </c>
      <c r="T1945" s="52">
        <f t="shared" si="1246"/>
        <v>1.0090241921724505</v>
      </c>
      <c r="U1945" s="52">
        <f t="shared" si="1247"/>
        <v>1.8076346513649846</v>
      </c>
      <c r="V1945" s="52">
        <f t="shared" si="1253"/>
        <v>5.0546225567071803E-3</v>
      </c>
      <c r="W1945" s="52">
        <f t="shared" si="1248"/>
        <v>4.2582015317955055E-5</v>
      </c>
      <c r="X1945" s="52">
        <f t="shared" si="1249"/>
        <v>1.6740578955036711E-7</v>
      </c>
      <c r="Y1945" s="52">
        <f t="shared" si="1221"/>
        <v>4182175.4312850698</v>
      </c>
      <c r="Z1945" s="38" t="str">
        <f t="shared" si="1250"/>
        <v>S</v>
      </c>
      <c r="AA1945" s="38" t="str">
        <f t="shared" si="1251"/>
        <v>S</v>
      </c>
      <c r="AB1945" s="38" t="str">
        <f t="shared" si="1252"/>
        <v>U</v>
      </c>
      <c r="AC1945" s="50">
        <f t="shared" si="1234"/>
        <v>545086.26720398618</v>
      </c>
      <c r="AD1945" s="50">
        <f t="shared" si="1222"/>
        <v>4182298.8766902727</v>
      </c>
      <c r="AE1945" s="51">
        <f t="shared" si="1223"/>
        <v>10</v>
      </c>
      <c r="AF1945" s="51" t="str">
        <f t="shared" si="1224"/>
        <v>S</v>
      </c>
      <c r="AG1945" s="40">
        <f t="shared" si="1225"/>
        <v>-122</v>
      </c>
      <c r="AH1945" s="41">
        <f t="shared" si="1226"/>
        <v>-29</v>
      </c>
      <c r="AI1945" s="42">
        <f t="shared" si="1227"/>
        <v>-16.631</v>
      </c>
      <c r="AJ1945" s="40">
        <f t="shared" si="1228"/>
        <v>37</v>
      </c>
      <c r="AK1945" s="41">
        <f t="shared" si="1229"/>
        <v>47</v>
      </c>
      <c r="AL1945" s="42">
        <f t="shared" si="1230"/>
        <v>12.965999999999999</v>
      </c>
      <c r="AM1945" s="43" t="str">
        <f t="shared" si="1231"/>
        <v>-37º -47' -12,966" S</v>
      </c>
      <c r="AN1945" s="43" t="str">
        <f t="shared" si="1232"/>
        <v>122º 29' 16,631" W</v>
      </c>
      <c r="AO1945" s="43" t="str">
        <f t="shared" si="1233"/>
        <v>10 S 545086 4182299</v>
      </c>
    </row>
    <row r="1946" spans="5:41" x14ac:dyDescent="0.25">
      <c r="E1946" s="53">
        <v>37.797041</v>
      </c>
      <c r="F1946" s="53">
        <v>-122.418571</v>
      </c>
      <c r="G1946" s="52">
        <f t="shared" si="1235"/>
        <v>-2.1366071295364475</v>
      </c>
      <c r="H1946" s="52">
        <f t="shared" si="1236"/>
        <v>0.65968281296129005</v>
      </c>
      <c r="I1946" s="52">
        <f t="shared" si="1237"/>
        <v>10</v>
      </c>
      <c r="J1946" s="52">
        <f t="shared" si="1238"/>
        <v>-123</v>
      </c>
      <c r="K1946" s="52">
        <f t="shared" si="1239"/>
        <v>1.0147850416577953E-2</v>
      </c>
      <c r="L1946" s="52">
        <f t="shared" si="1240"/>
        <v>8.0185584469159646E-3</v>
      </c>
      <c r="M1946" s="52">
        <f t="shared" si="1241"/>
        <v>8.0187303107109691E-3</v>
      </c>
      <c r="N1946" s="52">
        <f t="shared" si="1242"/>
        <v>2.4935825645444609E-5</v>
      </c>
      <c r="O1946" s="52">
        <f t="shared" si="1219"/>
        <v>6383616.4158137422</v>
      </c>
      <c r="P1946" s="52">
        <f t="shared" si="1220"/>
        <v>1.3529074206919326E-7</v>
      </c>
      <c r="Q1946" s="52">
        <f t="shared" si="1243"/>
        <v>0.96855746913541452</v>
      </c>
      <c r="R1946" s="52">
        <f t="shared" si="1244"/>
        <v>0.60476240676157422</v>
      </c>
      <c r="S1946" s="52">
        <f t="shared" si="1245"/>
        <v>1.1439615475289973</v>
      </c>
      <c r="T1946" s="52">
        <f t="shared" si="1246"/>
        <v>1.0091617623371416</v>
      </c>
      <c r="U1946" s="52">
        <f t="shared" si="1247"/>
        <v>1.8078064711047535</v>
      </c>
      <c r="V1946" s="52">
        <f t="shared" si="1253"/>
        <v>5.0546225567071803E-3</v>
      </c>
      <c r="W1946" s="52">
        <f t="shared" si="1248"/>
        <v>4.2582015317955055E-5</v>
      </c>
      <c r="X1946" s="52">
        <f t="shared" si="1249"/>
        <v>1.6740578955036711E-7</v>
      </c>
      <c r="Y1946" s="52">
        <f t="shared" si="1221"/>
        <v>4183296.6732585048</v>
      </c>
      <c r="Z1946" s="38" t="str">
        <f t="shared" si="1250"/>
        <v>S</v>
      </c>
      <c r="AA1946" s="38" t="str">
        <f t="shared" si="1251"/>
        <v>S</v>
      </c>
      <c r="AB1946" s="38" t="str">
        <f t="shared" si="1252"/>
        <v>U</v>
      </c>
      <c r="AC1946" s="50">
        <f t="shared" si="1234"/>
        <v>551188.50075388106</v>
      </c>
      <c r="AD1946" s="50">
        <f t="shared" si="1222"/>
        <v>4183455.8540259725</v>
      </c>
      <c r="AE1946" s="51">
        <f t="shared" si="1223"/>
        <v>10</v>
      </c>
      <c r="AF1946" s="51" t="str">
        <f t="shared" si="1224"/>
        <v>S</v>
      </c>
      <c r="AG1946" s="40">
        <f t="shared" si="1225"/>
        <v>-122</v>
      </c>
      <c r="AH1946" s="41">
        <f t="shared" si="1226"/>
        <v>-25</v>
      </c>
      <c r="AI1946" s="42">
        <f t="shared" si="1227"/>
        <v>-6.8559999999999999</v>
      </c>
      <c r="AJ1946" s="40">
        <f t="shared" si="1228"/>
        <v>37</v>
      </c>
      <c r="AK1946" s="41">
        <f t="shared" si="1229"/>
        <v>47</v>
      </c>
      <c r="AL1946" s="42">
        <f t="shared" si="1230"/>
        <v>49.347999999999999</v>
      </c>
      <c r="AM1946" s="43" t="str">
        <f t="shared" si="1231"/>
        <v>-37º -47' -49,348" S</v>
      </c>
      <c r="AN1946" s="43" t="str">
        <f t="shared" si="1232"/>
        <v>122º 25' 6,856" W</v>
      </c>
      <c r="AO1946" s="43" t="str">
        <f t="shared" si="1233"/>
        <v>10 S 551189 4183456</v>
      </c>
    </row>
    <row r="1947" spans="5:41" x14ac:dyDescent="0.25">
      <c r="E1947" s="53">
        <v>37.790602</v>
      </c>
      <c r="F1947" s="53">
        <v>-122.477163</v>
      </c>
      <c r="G1947" s="52">
        <f t="shared" si="1235"/>
        <v>-2.1376297528517756</v>
      </c>
      <c r="H1947" s="52">
        <f t="shared" si="1236"/>
        <v>0.65957043121075409</v>
      </c>
      <c r="I1947" s="52">
        <f t="shared" si="1237"/>
        <v>10</v>
      </c>
      <c r="J1947" s="52">
        <f t="shared" si="1238"/>
        <v>-123</v>
      </c>
      <c r="K1947" s="52">
        <f t="shared" si="1239"/>
        <v>9.1252271012498554E-3</v>
      </c>
      <c r="L1947" s="52">
        <f t="shared" si="1240"/>
        <v>7.2111611404161759E-3</v>
      </c>
      <c r="M1947" s="52">
        <f t="shared" si="1241"/>
        <v>7.21128613980721E-3</v>
      </c>
      <c r="N1947" s="52">
        <f t="shared" si="1242"/>
        <v>2.0162109065857692E-5</v>
      </c>
      <c r="O1947" s="52">
        <f t="shared" si="1219"/>
        <v>6383614.0842411574</v>
      </c>
      <c r="P1947" s="52">
        <f t="shared" si="1220"/>
        <v>1.0943544823987814E-7</v>
      </c>
      <c r="Q1947" s="52">
        <f t="shared" si="1243"/>
        <v>0.96850152577521809</v>
      </c>
      <c r="R1947" s="52">
        <f t="shared" si="1244"/>
        <v>0.60483289259727346</v>
      </c>
      <c r="S1947" s="52">
        <f t="shared" si="1245"/>
        <v>1.1438211940983631</v>
      </c>
      <c r="T1947" s="52">
        <f t="shared" si="1246"/>
        <v>1.0090741187230907</v>
      </c>
      <c r="U1947" s="52">
        <f t="shared" si="1247"/>
        <v>1.8076970131019297</v>
      </c>
      <c r="V1947" s="52">
        <f t="shared" si="1253"/>
        <v>5.0546225567071803E-3</v>
      </c>
      <c r="W1947" s="52">
        <f t="shared" si="1248"/>
        <v>4.2582015317955055E-5</v>
      </c>
      <c r="X1947" s="52">
        <f t="shared" si="1249"/>
        <v>1.6740578955036711E-7</v>
      </c>
      <c r="Y1947" s="52">
        <f t="shared" si="1221"/>
        <v>4182582.2779171723</v>
      </c>
      <c r="Z1947" s="38" t="str">
        <f t="shared" si="1250"/>
        <v>S</v>
      </c>
      <c r="AA1947" s="38" t="str">
        <f t="shared" si="1251"/>
        <v>S</v>
      </c>
      <c r="AB1947" s="38" t="str">
        <f t="shared" si="1252"/>
        <v>U</v>
      </c>
      <c r="AC1947" s="50">
        <f t="shared" si="1234"/>
        <v>546034.06944681925</v>
      </c>
      <c r="AD1947" s="50">
        <f t="shared" si="1222"/>
        <v>4182710.9850546583</v>
      </c>
      <c r="AE1947" s="51">
        <f t="shared" si="1223"/>
        <v>10</v>
      </c>
      <c r="AF1947" s="51" t="str">
        <f t="shared" si="1224"/>
        <v>S</v>
      </c>
      <c r="AG1947" s="40">
        <f t="shared" si="1225"/>
        <v>-122</v>
      </c>
      <c r="AH1947" s="41">
        <f t="shared" si="1226"/>
        <v>-28</v>
      </c>
      <c r="AI1947" s="42">
        <f t="shared" si="1227"/>
        <v>-37.786999999999999</v>
      </c>
      <c r="AJ1947" s="40">
        <f t="shared" si="1228"/>
        <v>37</v>
      </c>
      <c r="AK1947" s="41">
        <f t="shared" si="1229"/>
        <v>47</v>
      </c>
      <c r="AL1947" s="42">
        <f t="shared" si="1230"/>
        <v>26.167000000000002</v>
      </c>
      <c r="AM1947" s="43" t="str">
        <f t="shared" si="1231"/>
        <v>-37º -47' -26,167" S</v>
      </c>
      <c r="AN1947" s="43" t="str">
        <f t="shared" si="1232"/>
        <v>122º 28' 37,787" W</v>
      </c>
      <c r="AO1947" s="43" t="str">
        <f t="shared" si="1233"/>
        <v>10 S 546034 4182711</v>
      </c>
    </row>
    <row r="1948" spans="5:41" x14ac:dyDescent="0.25">
      <c r="E1948" s="53">
        <v>37.796812000000003</v>
      </c>
      <c r="F1948" s="53">
        <v>-122.400818</v>
      </c>
      <c r="G1948" s="52">
        <f t="shared" si="1235"/>
        <v>-2.1362972812343406</v>
      </c>
      <c r="H1948" s="52">
        <f t="shared" si="1236"/>
        <v>0.65967881615730306</v>
      </c>
      <c r="I1948" s="52">
        <f t="shared" si="1237"/>
        <v>10</v>
      </c>
      <c r="J1948" s="52">
        <f t="shared" si="1238"/>
        <v>-123</v>
      </c>
      <c r="K1948" s="52">
        <f t="shared" si="1239"/>
        <v>1.0457698718684849E-2</v>
      </c>
      <c r="L1948" s="52">
        <f t="shared" si="1240"/>
        <v>8.263409063622126E-3</v>
      </c>
      <c r="M1948" s="52">
        <f t="shared" si="1241"/>
        <v>8.2635971573420536E-3</v>
      </c>
      <c r="N1948" s="52">
        <f t="shared" si="1242"/>
        <v>2.6481808058198553E-5</v>
      </c>
      <c r="O1948" s="52">
        <f t="shared" si="1219"/>
        <v>6383616.3328901082</v>
      </c>
      <c r="P1948" s="52">
        <f t="shared" si="1220"/>
        <v>1.4368050040873322E-7</v>
      </c>
      <c r="Q1948" s="52">
        <f t="shared" si="1243"/>
        <v>0.96855548037530648</v>
      </c>
      <c r="R1948" s="52">
        <f t="shared" si="1244"/>
        <v>0.60476491439432145</v>
      </c>
      <c r="S1948" s="52">
        <f t="shared" si="1245"/>
        <v>1.1439565563449563</v>
      </c>
      <c r="T1948" s="52">
        <f t="shared" si="1246"/>
        <v>1.0091586458572976</v>
      </c>
      <c r="U1948" s="52">
        <f t="shared" si="1247"/>
        <v>1.8078025792640446</v>
      </c>
      <c r="V1948" s="52">
        <f t="shared" si="1253"/>
        <v>5.0546225567071803E-3</v>
      </c>
      <c r="W1948" s="52">
        <f t="shared" si="1248"/>
        <v>4.2582015317955055E-5</v>
      </c>
      <c r="X1948" s="52">
        <f t="shared" si="1249"/>
        <v>1.6740578955036711E-7</v>
      </c>
      <c r="Y1948" s="52">
        <f t="shared" si="1221"/>
        <v>4183271.2661114936</v>
      </c>
      <c r="Z1948" s="38" t="str">
        <f t="shared" si="1250"/>
        <v>S</v>
      </c>
      <c r="AA1948" s="38" t="str">
        <f t="shared" si="1251"/>
        <v>S</v>
      </c>
      <c r="AB1948" s="38" t="str">
        <f t="shared" si="1252"/>
        <v>U</v>
      </c>
      <c r="AC1948" s="50">
        <f t="shared" si="1234"/>
        <v>552751.63630849333</v>
      </c>
      <c r="AD1948" s="50">
        <f t="shared" si="1222"/>
        <v>4183440.3158382275</v>
      </c>
      <c r="AE1948" s="51">
        <f t="shared" si="1223"/>
        <v>10</v>
      </c>
      <c r="AF1948" s="51" t="str">
        <f t="shared" si="1224"/>
        <v>S</v>
      </c>
      <c r="AG1948" s="40">
        <f t="shared" si="1225"/>
        <v>-122</v>
      </c>
      <c r="AH1948" s="41">
        <f t="shared" si="1226"/>
        <v>-24</v>
      </c>
      <c r="AI1948" s="42">
        <f t="shared" si="1227"/>
        <v>-2.9449999999999998</v>
      </c>
      <c r="AJ1948" s="40">
        <f t="shared" si="1228"/>
        <v>37</v>
      </c>
      <c r="AK1948" s="41">
        <f t="shared" si="1229"/>
        <v>47</v>
      </c>
      <c r="AL1948" s="42">
        <f t="shared" si="1230"/>
        <v>48.523000000000003</v>
      </c>
      <c r="AM1948" s="43" t="str">
        <f t="shared" si="1231"/>
        <v>-37º -47' -48,523" S</v>
      </c>
      <c r="AN1948" s="43" t="str">
        <f t="shared" si="1232"/>
        <v>122º 24' 2,945" W</v>
      </c>
      <c r="AO1948" s="43" t="str">
        <f t="shared" si="1233"/>
        <v>10 S 552752 4183440</v>
      </c>
    </row>
    <row r="1949" spans="5:41" x14ac:dyDescent="0.25">
      <c r="E1949" s="53">
        <v>37.645482000000001</v>
      </c>
      <c r="F1949" s="53">
        <v>-122.396083</v>
      </c>
      <c r="G1949" s="52">
        <f t="shared" si="1235"/>
        <v>-2.1362146398942587</v>
      </c>
      <c r="H1949" s="52">
        <f t="shared" si="1236"/>
        <v>0.65703760940026001</v>
      </c>
      <c r="I1949" s="52">
        <f t="shared" si="1237"/>
        <v>10</v>
      </c>
      <c r="J1949" s="52">
        <f t="shared" si="1238"/>
        <v>-123</v>
      </c>
      <c r="K1949" s="52">
        <f t="shared" si="1239"/>
        <v>1.0540340058766695E-2</v>
      </c>
      <c r="L1949" s="52">
        <f t="shared" si="1240"/>
        <v>8.3457399943806902E-3</v>
      </c>
      <c r="M1949" s="52">
        <f t="shared" si="1241"/>
        <v>8.3459337665702411E-3</v>
      </c>
      <c r="N1949" s="52">
        <f t="shared" si="1242"/>
        <v>2.6865139081677647E-5</v>
      </c>
      <c r="O1949" s="52">
        <f t="shared" si="1219"/>
        <v>6383561.5726861628</v>
      </c>
      <c r="P1949" s="52">
        <f t="shared" si="1220"/>
        <v>1.4715800065657047E-7</v>
      </c>
      <c r="Q1949" s="52">
        <f t="shared" si="1243"/>
        <v>0.96722772110165489</v>
      </c>
      <c r="R1949" s="52">
        <f t="shared" si="1244"/>
        <v>0.60640849152125298</v>
      </c>
      <c r="S1949" s="52">
        <f t="shared" si="1245"/>
        <v>1.1406514699510875</v>
      </c>
      <c r="T1949" s="52">
        <f t="shared" si="1246"/>
        <v>1.0070907253436288</v>
      </c>
      <c r="U1949" s="52">
        <f t="shared" si="1247"/>
        <v>1.8052148700847697</v>
      </c>
      <c r="V1949" s="52">
        <f t="shared" si="1253"/>
        <v>5.0546225567071803E-3</v>
      </c>
      <c r="W1949" s="52">
        <f t="shared" si="1248"/>
        <v>4.2582015317955055E-5</v>
      </c>
      <c r="X1949" s="52">
        <f t="shared" si="1249"/>
        <v>1.6740578955036711E-7</v>
      </c>
      <c r="Y1949" s="52">
        <f t="shared" si="1221"/>
        <v>4166481.6853350252</v>
      </c>
      <c r="Z1949" s="38" t="str">
        <f t="shared" si="1250"/>
        <v>S</v>
      </c>
      <c r="AA1949" s="38" t="str">
        <f t="shared" si="1251"/>
        <v>S</v>
      </c>
      <c r="AB1949" s="38" t="str">
        <f t="shared" si="1252"/>
        <v>U</v>
      </c>
      <c r="AC1949" s="50">
        <f t="shared" si="1234"/>
        <v>553276.78469382995</v>
      </c>
      <c r="AD1949" s="50">
        <f t="shared" si="1222"/>
        <v>4166653.1806297489</v>
      </c>
      <c r="AE1949" s="51">
        <f t="shared" si="1223"/>
        <v>10</v>
      </c>
      <c r="AF1949" s="51" t="str">
        <f t="shared" si="1224"/>
        <v>S</v>
      </c>
      <c r="AG1949" s="40">
        <f t="shared" si="1225"/>
        <v>-122</v>
      </c>
      <c r="AH1949" s="41">
        <f t="shared" si="1226"/>
        <v>-23</v>
      </c>
      <c r="AI1949" s="42">
        <f t="shared" si="1227"/>
        <v>-45.899000000000001</v>
      </c>
      <c r="AJ1949" s="40">
        <f t="shared" si="1228"/>
        <v>37</v>
      </c>
      <c r="AK1949" s="41">
        <f t="shared" si="1229"/>
        <v>38</v>
      </c>
      <c r="AL1949" s="42">
        <f t="shared" si="1230"/>
        <v>43.734999999999999</v>
      </c>
      <c r="AM1949" s="43" t="str">
        <f t="shared" si="1231"/>
        <v>-37º -38' -43,735" S</v>
      </c>
      <c r="AN1949" s="43" t="str">
        <f t="shared" si="1232"/>
        <v>122º 23' 45,899" W</v>
      </c>
      <c r="AO1949" s="43" t="str">
        <f t="shared" si="1233"/>
        <v>10 S 553277 4166653</v>
      </c>
    </row>
    <row r="1950" spans="5:41" x14ac:dyDescent="0.25">
      <c r="E1950" s="53">
        <v>37.783912999999998</v>
      </c>
      <c r="F1950" s="53">
        <v>-122.401544</v>
      </c>
      <c r="G1950" s="52">
        <f t="shared" si="1235"/>
        <v>-2.1363099523247104</v>
      </c>
      <c r="H1950" s="52">
        <f t="shared" si="1236"/>
        <v>0.65945368613708821</v>
      </c>
      <c r="I1950" s="52">
        <f t="shared" si="1237"/>
        <v>10</v>
      </c>
      <c r="J1950" s="52">
        <f t="shared" si="1238"/>
        <v>-123</v>
      </c>
      <c r="K1950" s="52">
        <f t="shared" si="1239"/>
        <v>1.0445027628315007E-2</v>
      </c>
      <c r="L1950" s="52">
        <f t="shared" si="1240"/>
        <v>8.2548379583948367E-3</v>
      </c>
      <c r="M1950" s="52">
        <f t="shared" si="1241"/>
        <v>8.255025467413012E-3</v>
      </c>
      <c r="N1950" s="52">
        <f t="shared" si="1242"/>
        <v>2.6414614023750893E-5</v>
      </c>
      <c r="O1950" s="52">
        <f t="shared" si="1219"/>
        <v>6383611.6622885456</v>
      </c>
      <c r="P1950" s="52">
        <f t="shared" si="1220"/>
        <v>1.4343264907337101E-7</v>
      </c>
      <c r="Q1950" s="52">
        <f t="shared" si="1243"/>
        <v>0.96844335854976871</v>
      </c>
      <c r="R1950" s="52">
        <f t="shared" si="1244"/>
        <v>0.60490606339816988</v>
      </c>
      <c r="S1950" s="52">
        <f t="shared" si="1245"/>
        <v>1.1436753654119727</v>
      </c>
      <c r="T1950" s="52">
        <f t="shared" si="1246"/>
        <v>1.008983039908522</v>
      </c>
      <c r="U1950" s="52">
        <f t="shared" si="1247"/>
        <v>1.807583244670063</v>
      </c>
      <c r="V1950" s="52">
        <f t="shared" si="1253"/>
        <v>5.0546225567071803E-3</v>
      </c>
      <c r="W1950" s="52">
        <f t="shared" si="1248"/>
        <v>4.2582015317955055E-5</v>
      </c>
      <c r="X1950" s="52">
        <f t="shared" si="1249"/>
        <v>1.6740578955036711E-7</v>
      </c>
      <c r="Y1950" s="52">
        <f t="shared" si="1221"/>
        <v>4181840.1463593799</v>
      </c>
      <c r="Z1950" s="38" t="str">
        <f t="shared" si="1250"/>
        <v>S</v>
      </c>
      <c r="AA1950" s="38" t="str">
        <f t="shared" si="1251"/>
        <v>S</v>
      </c>
      <c r="AB1950" s="38" t="str">
        <f t="shared" si="1252"/>
        <v>U</v>
      </c>
      <c r="AC1950" s="50">
        <f t="shared" si="1234"/>
        <v>552696.87936575082</v>
      </c>
      <c r="AD1950" s="50">
        <f t="shared" si="1222"/>
        <v>4182008.7670217026</v>
      </c>
      <c r="AE1950" s="51">
        <f t="shared" si="1223"/>
        <v>10</v>
      </c>
      <c r="AF1950" s="51" t="str">
        <f t="shared" si="1224"/>
        <v>S</v>
      </c>
      <c r="AG1950" s="40">
        <f t="shared" si="1225"/>
        <v>-122</v>
      </c>
      <c r="AH1950" s="41">
        <f t="shared" si="1226"/>
        <v>-24</v>
      </c>
      <c r="AI1950" s="42">
        <f t="shared" si="1227"/>
        <v>-5.5579999999999998</v>
      </c>
      <c r="AJ1950" s="40">
        <f t="shared" si="1228"/>
        <v>37</v>
      </c>
      <c r="AK1950" s="41">
        <f t="shared" si="1229"/>
        <v>47</v>
      </c>
      <c r="AL1950" s="42">
        <f t="shared" si="1230"/>
        <v>2.0870000000000002</v>
      </c>
      <c r="AM1950" s="43" t="str">
        <f t="shared" si="1231"/>
        <v>-37º -47' -2,087" S</v>
      </c>
      <c r="AN1950" s="43" t="str">
        <f t="shared" si="1232"/>
        <v>122º 24' 5,558" W</v>
      </c>
      <c r="AO1950" s="43" t="str">
        <f t="shared" si="1233"/>
        <v>10 S 552697 4182009</v>
      </c>
    </row>
    <row r="1951" spans="5:41" x14ac:dyDescent="0.25">
      <c r="E1951" s="53">
        <v>37.784247000000001</v>
      </c>
      <c r="F1951" s="53">
        <v>-122.40145099999999</v>
      </c>
      <c r="G1951" s="52">
        <f t="shared" si="1235"/>
        <v>-2.1363083291685059</v>
      </c>
      <c r="H1951" s="52">
        <f t="shared" si="1236"/>
        <v>0.65945951553678994</v>
      </c>
      <c r="I1951" s="52">
        <f t="shared" si="1237"/>
        <v>10</v>
      </c>
      <c r="J1951" s="52">
        <f t="shared" si="1238"/>
        <v>-123</v>
      </c>
      <c r="K1951" s="52">
        <f t="shared" si="1239"/>
        <v>1.0446650784519562E-2</v>
      </c>
      <c r="L1951" s="52">
        <f t="shared" si="1240"/>
        <v>8.2560834021096503E-3</v>
      </c>
      <c r="M1951" s="52">
        <f t="shared" si="1241"/>
        <v>8.2562709960138578E-3</v>
      </c>
      <c r="N1951" s="52">
        <f t="shared" si="1242"/>
        <v>2.6422903793732466E-5</v>
      </c>
      <c r="O1951" s="52">
        <f t="shared" si="1219"/>
        <v>6383611.7832197249</v>
      </c>
      <c r="P1951" s="52">
        <f t="shared" si="1220"/>
        <v>1.434746381614715E-7</v>
      </c>
      <c r="Q1951" s="52">
        <f t="shared" si="1243"/>
        <v>0.96844626425022529</v>
      </c>
      <c r="R1951" s="52">
        <f t="shared" si="1244"/>
        <v>0.60490241103090869</v>
      </c>
      <c r="S1951" s="52">
        <f t="shared" si="1245"/>
        <v>1.1436826476619026</v>
      </c>
      <c r="T1951" s="52">
        <f t="shared" si="1246"/>
        <v>1.0089875885041542</v>
      </c>
      <c r="U1951" s="52">
        <f t="shared" si="1247"/>
        <v>1.807588926903555</v>
      </c>
      <c r="V1951" s="52">
        <f t="shared" si="1253"/>
        <v>5.0546225567071803E-3</v>
      </c>
      <c r="W1951" s="52">
        <f t="shared" si="1248"/>
        <v>4.2582015317955055E-5</v>
      </c>
      <c r="X1951" s="52">
        <f t="shared" si="1249"/>
        <v>1.6740578955036711E-7</v>
      </c>
      <c r="Y1951" s="52">
        <f t="shared" si="1221"/>
        <v>4181877.2029906083</v>
      </c>
      <c r="Z1951" s="38" t="str">
        <f t="shared" si="1250"/>
        <v>S</v>
      </c>
      <c r="AA1951" s="38" t="str">
        <f t="shared" si="1251"/>
        <v>S</v>
      </c>
      <c r="AB1951" s="38" t="str">
        <f t="shared" si="1252"/>
        <v>U</v>
      </c>
      <c r="AC1951" s="50">
        <f t="shared" si="1234"/>
        <v>552704.83133621141</v>
      </c>
      <c r="AD1951" s="50">
        <f t="shared" si="1222"/>
        <v>4182045.8765748134</v>
      </c>
      <c r="AE1951" s="51">
        <f t="shared" si="1223"/>
        <v>10</v>
      </c>
      <c r="AF1951" s="51" t="str">
        <f t="shared" si="1224"/>
        <v>S</v>
      </c>
      <c r="AG1951" s="40">
        <f t="shared" si="1225"/>
        <v>-122</v>
      </c>
      <c r="AH1951" s="41">
        <f t="shared" si="1226"/>
        <v>-24</v>
      </c>
      <c r="AI1951" s="42">
        <f t="shared" si="1227"/>
        <v>-5.2240000000000002</v>
      </c>
      <c r="AJ1951" s="40">
        <f t="shared" si="1228"/>
        <v>37</v>
      </c>
      <c r="AK1951" s="41">
        <f t="shared" si="1229"/>
        <v>47</v>
      </c>
      <c r="AL1951" s="42">
        <f t="shared" si="1230"/>
        <v>3.2890000000000001</v>
      </c>
      <c r="AM1951" s="43" t="str">
        <f t="shared" si="1231"/>
        <v>-37º -47' -3,289" S</v>
      </c>
      <c r="AN1951" s="43" t="str">
        <f t="shared" si="1232"/>
        <v>122º 24' 5,224" W</v>
      </c>
      <c r="AO1951" s="43" t="str">
        <f t="shared" si="1233"/>
        <v>10 S 552705 4182046</v>
      </c>
    </row>
    <row r="1952" spans="5:41" x14ac:dyDescent="0.25">
      <c r="E1952" s="53">
        <v>37.798439999999999</v>
      </c>
      <c r="F1952" s="53">
        <v>-122.403058</v>
      </c>
      <c r="G1952" s="52">
        <f t="shared" si="1235"/>
        <v>-2.1363363766095853</v>
      </c>
      <c r="H1952" s="52">
        <f t="shared" si="1236"/>
        <v>0.65970723011752541</v>
      </c>
      <c r="I1952" s="52">
        <f t="shared" si="1237"/>
        <v>10</v>
      </c>
      <c r="J1952" s="52">
        <f t="shared" si="1238"/>
        <v>-123</v>
      </c>
      <c r="K1952" s="52">
        <f t="shared" si="1239"/>
        <v>1.0418603343440136E-2</v>
      </c>
      <c r="L1952" s="52">
        <f t="shared" si="1240"/>
        <v>8.2323365784248825E-3</v>
      </c>
      <c r="M1952" s="52">
        <f t="shared" si="1241"/>
        <v>8.2325225582179726E-3</v>
      </c>
      <c r="N1952" s="52">
        <f t="shared" si="1242"/>
        <v>2.6284556085998112E-5</v>
      </c>
      <c r="O1952" s="52">
        <f t="shared" si="1219"/>
        <v>6383616.9224121068</v>
      </c>
      <c r="P1952" s="52">
        <f t="shared" si="1220"/>
        <v>1.42595648744747E-7</v>
      </c>
      <c r="Q1952" s="52">
        <f t="shared" si="1243"/>
        <v>0.9685696174656595</v>
      </c>
      <c r="R1952" s="52">
        <f t="shared" si="1244"/>
        <v>0.6047470858653925</v>
      </c>
      <c r="S1952" s="52">
        <f t="shared" si="1245"/>
        <v>1.1439920388503553</v>
      </c>
      <c r="T1952" s="52">
        <f t="shared" si="1246"/>
        <v>1.0091808006041145</v>
      </c>
      <c r="U1952" s="52">
        <f t="shared" si="1247"/>
        <v>1.8078302454505826</v>
      </c>
      <c r="V1952" s="52">
        <f t="shared" si="1253"/>
        <v>5.0546225567071803E-3</v>
      </c>
      <c r="W1952" s="52">
        <f t="shared" si="1248"/>
        <v>4.2582015317955055E-5</v>
      </c>
      <c r="X1952" s="52">
        <f t="shared" si="1249"/>
        <v>1.6740578955036711E-7</v>
      </c>
      <c r="Y1952" s="52">
        <f t="shared" si="1221"/>
        <v>4183451.8898680802</v>
      </c>
      <c r="Z1952" s="38" t="str">
        <f t="shared" si="1250"/>
        <v>S</v>
      </c>
      <c r="AA1952" s="38" t="str">
        <f t="shared" si="1251"/>
        <v>S</v>
      </c>
      <c r="AB1952" s="38" t="str">
        <f t="shared" si="1252"/>
        <v>U</v>
      </c>
      <c r="AC1952" s="50">
        <f t="shared" si="1234"/>
        <v>552553.27281473554</v>
      </c>
      <c r="AD1952" s="50">
        <f t="shared" si="1222"/>
        <v>4183619.6804290349</v>
      </c>
      <c r="AE1952" s="51">
        <f t="shared" si="1223"/>
        <v>10</v>
      </c>
      <c r="AF1952" s="51" t="str">
        <f t="shared" si="1224"/>
        <v>S</v>
      </c>
      <c r="AG1952" s="40">
        <f t="shared" si="1225"/>
        <v>-122</v>
      </c>
      <c r="AH1952" s="41">
        <f t="shared" si="1226"/>
        <v>-24</v>
      </c>
      <c r="AI1952" s="42">
        <f t="shared" si="1227"/>
        <v>-11.009</v>
      </c>
      <c r="AJ1952" s="40">
        <f t="shared" si="1228"/>
        <v>37</v>
      </c>
      <c r="AK1952" s="41">
        <f t="shared" si="1229"/>
        <v>47</v>
      </c>
      <c r="AL1952" s="42">
        <f t="shared" si="1230"/>
        <v>54.384</v>
      </c>
      <c r="AM1952" s="43" t="str">
        <f t="shared" si="1231"/>
        <v>-37º -47' -54,384" S</v>
      </c>
      <c r="AN1952" s="43" t="str">
        <f t="shared" si="1232"/>
        <v>122º 24' 11,009" W</v>
      </c>
      <c r="AO1952" s="43" t="str">
        <f t="shared" si="1233"/>
        <v>10 S 552553 4183620</v>
      </c>
    </row>
    <row r="1953" spans="5:41" x14ac:dyDescent="0.25">
      <c r="E1953" s="53">
        <v>37.801642000000001</v>
      </c>
      <c r="F1953" s="53">
        <v>-122.399181</v>
      </c>
      <c r="G1953" s="52">
        <f t="shared" si="1235"/>
        <v>-2.1362687101944853</v>
      </c>
      <c r="H1953" s="52">
        <f t="shared" si="1236"/>
        <v>0.65976311556017431</v>
      </c>
      <c r="I1953" s="52">
        <f t="shared" si="1237"/>
        <v>10</v>
      </c>
      <c r="J1953" s="52">
        <f t="shared" si="1238"/>
        <v>-123</v>
      </c>
      <c r="K1953" s="52">
        <f t="shared" si="1239"/>
        <v>1.0486269758540168E-2</v>
      </c>
      <c r="L1953" s="52">
        <f t="shared" si="1240"/>
        <v>8.2854425683300762E-3</v>
      </c>
      <c r="M1953" s="52">
        <f t="shared" si="1241"/>
        <v>8.2856321707028505E-3</v>
      </c>
      <c r="N1953" s="52">
        <f t="shared" si="1242"/>
        <v>2.6627861715255996E-5</v>
      </c>
      <c r="O1953" s="52">
        <f t="shared" si="1219"/>
        <v>6383618.08192751</v>
      </c>
      <c r="P1953" s="52">
        <f t="shared" si="1220"/>
        <v>1.4442888578208951E-7</v>
      </c>
      <c r="Q1953" s="52">
        <f t="shared" si="1243"/>
        <v>0.96859741359956042</v>
      </c>
      <c r="R1953" s="52">
        <f t="shared" si="1244"/>
        <v>0.60471201106867178</v>
      </c>
      <c r="S1953" s="52">
        <f t="shared" si="1245"/>
        <v>1.1440618223599546</v>
      </c>
      <c r="T1953" s="52">
        <f t="shared" si="1246"/>
        <v>1.0092243695371339</v>
      </c>
      <c r="U1953" s="52">
        <f t="shared" si="1247"/>
        <v>1.8078846494763054</v>
      </c>
      <c r="V1953" s="52">
        <f t="shared" si="1253"/>
        <v>5.0546225567071803E-3</v>
      </c>
      <c r="W1953" s="52">
        <f t="shared" si="1248"/>
        <v>4.2582015317955055E-5</v>
      </c>
      <c r="X1953" s="52">
        <f t="shared" si="1249"/>
        <v>1.6740578955036711E-7</v>
      </c>
      <c r="Y1953" s="52">
        <f t="shared" si="1221"/>
        <v>4183807.1463215733</v>
      </c>
      <c r="Z1953" s="38" t="str">
        <f t="shared" si="1250"/>
        <v>S</v>
      </c>
      <c r="AA1953" s="38" t="str">
        <f t="shared" si="1251"/>
        <v>S</v>
      </c>
      <c r="AB1953" s="38" t="str">
        <f t="shared" si="1252"/>
        <v>U</v>
      </c>
      <c r="AC1953" s="50">
        <f t="shared" si="1234"/>
        <v>552892.3138914915</v>
      </c>
      <c r="AD1953" s="50">
        <f t="shared" si="1222"/>
        <v>4183977.1284456523</v>
      </c>
      <c r="AE1953" s="51">
        <f t="shared" si="1223"/>
        <v>10</v>
      </c>
      <c r="AF1953" s="51" t="str">
        <f t="shared" si="1224"/>
        <v>S</v>
      </c>
      <c r="AG1953" s="40">
        <f t="shared" si="1225"/>
        <v>-122</v>
      </c>
      <c r="AH1953" s="41">
        <f t="shared" si="1226"/>
        <v>-23</v>
      </c>
      <c r="AI1953" s="42">
        <f t="shared" si="1227"/>
        <v>-57.052</v>
      </c>
      <c r="AJ1953" s="40">
        <f t="shared" si="1228"/>
        <v>37</v>
      </c>
      <c r="AK1953" s="41">
        <f t="shared" si="1229"/>
        <v>48</v>
      </c>
      <c r="AL1953" s="42">
        <f t="shared" si="1230"/>
        <v>5.9109999999999996</v>
      </c>
      <c r="AM1953" s="43" t="str">
        <f t="shared" si="1231"/>
        <v>-37º -48' -5,911" S</v>
      </c>
      <c r="AN1953" s="43" t="str">
        <f t="shared" si="1232"/>
        <v>122º 23' 57,052" W</v>
      </c>
      <c r="AO1953" s="43" t="str">
        <f t="shared" si="1233"/>
        <v>10 S 552892 4183977</v>
      </c>
    </row>
    <row r="1954" spans="5:41" x14ac:dyDescent="0.25">
      <c r="E1954" s="53">
        <v>37.804340000000003</v>
      </c>
      <c r="F1954" s="53">
        <v>-122.424533</v>
      </c>
      <c r="G1954" s="52">
        <f t="shared" si="1235"/>
        <v>-2.1367111860664512</v>
      </c>
      <c r="H1954" s="52">
        <f t="shared" si="1236"/>
        <v>0.65981020454339312</v>
      </c>
      <c r="I1954" s="52">
        <f t="shared" si="1237"/>
        <v>10</v>
      </c>
      <c r="J1954" s="52">
        <f t="shared" si="1238"/>
        <v>-123</v>
      </c>
      <c r="K1954" s="52">
        <f t="shared" si="1239"/>
        <v>1.0043793886574282E-2</v>
      </c>
      <c r="L1954" s="52">
        <f t="shared" si="1240"/>
        <v>7.9355543445452301E-3</v>
      </c>
      <c r="M1954" s="52">
        <f t="shared" si="1241"/>
        <v>7.9357209261207515E-3</v>
      </c>
      <c r="N1954" s="52">
        <f t="shared" si="1242"/>
        <v>2.4428647246721447E-5</v>
      </c>
      <c r="O1954" s="52">
        <f t="shared" si="1219"/>
        <v>6383619.0589596219</v>
      </c>
      <c r="P1954" s="52">
        <f t="shared" si="1220"/>
        <v>1.3247801303421584E-7</v>
      </c>
      <c r="Q1954" s="52">
        <f t="shared" si="1243"/>
        <v>0.96862082518347681</v>
      </c>
      <c r="R1954" s="52">
        <f t="shared" si="1244"/>
        <v>0.60468244773409696</v>
      </c>
      <c r="S1954" s="52">
        <f t="shared" si="1245"/>
        <v>1.1441206171351315</v>
      </c>
      <c r="T1954" s="52">
        <f t="shared" si="1246"/>
        <v>1.0092610747848729</v>
      </c>
      <c r="U1954" s="52">
        <f t="shared" si="1247"/>
        <v>1.8079304792361139</v>
      </c>
      <c r="V1954" s="52">
        <f t="shared" si="1253"/>
        <v>5.0546225567071803E-3</v>
      </c>
      <c r="W1954" s="52">
        <f t="shared" si="1248"/>
        <v>4.2582015317955055E-5</v>
      </c>
      <c r="X1954" s="52">
        <f t="shared" si="1249"/>
        <v>1.6740578955036711E-7</v>
      </c>
      <c r="Y1954" s="52">
        <f t="shared" si="1221"/>
        <v>4184106.4849826344</v>
      </c>
      <c r="Z1954" s="38" t="str">
        <f t="shared" si="1250"/>
        <v>S</v>
      </c>
      <c r="AA1954" s="38" t="str">
        <f t="shared" si="1251"/>
        <v>S</v>
      </c>
      <c r="AB1954" s="38" t="str">
        <f t="shared" si="1252"/>
        <v>U</v>
      </c>
      <c r="AC1954" s="50">
        <f t="shared" si="1234"/>
        <v>550658.62158762023</v>
      </c>
      <c r="AD1954" s="50">
        <f t="shared" si="1222"/>
        <v>4184262.4281814424</v>
      </c>
      <c r="AE1954" s="51">
        <f t="shared" si="1223"/>
        <v>10</v>
      </c>
      <c r="AF1954" s="51" t="str">
        <f t="shared" si="1224"/>
        <v>S</v>
      </c>
      <c r="AG1954" s="40">
        <f t="shared" si="1225"/>
        <v>-122</v>
      </c>
      <c r="AH1954" s="41">
        <f t="shared" si="1226"/>
        <v>-25</v>
      </c>
      <c r="AI1954" s="42">
        <f t="shared" si="1227"/>
        <v>-28.318999999999999</v>
      </c>
      <c r="AJ1954" s="40">
        <f t="shared" si="1228"/>
        <v>37</v>
      </c>
      <c r="AK1954" s="41">
        <f t="shared" si="1229"/>
        <v>48</v>
      </c>
      <c r="AL1954" s="42">
        <f t="shared" si="1230"/>
        <v>15.624000000000001</v>
      </c>
      <c r="AM1954" s="43" t="str">
        <f t="shared" si="1231"/>
        <v>-37º -48' -15,624" S</v>
      </c>
      <c r="AN1954" s="43" t="str">
        <f t="shared" si="1232"/>
        <v>122º 25' 28,319" W</v>
      </c>
      <c r="AO1954" s="43" t="str">
        <f t="shared" si="1233"/>
        <v>10 S 550659 4184262</v>
      </c>
    </row>
    <row r="1955" spans="5:41" x14ac:dyDescent="0.25">
      <c r="E1955" s="53">
        <v>37.788272999999997</v>
      </c>
      <c r="F1955" s="53">
        <v>-122.410597</v>
      </c>
      <c r="G1955" s="52">
        <f t="shared" si="1235"/>
        <v>-2.136467956981893</v>
      </c>
      <c r="H1955" s="52">
        <f t="shared" si="1236"/>
        <v>0.65952978249247507</v>
      </c>
      <c r="I1955" s="52">
        <f t="shared" si="1237"/>
        <v>10</v>
      </c>
      <c r="J1955" s="52">
        <f t="shared" si="1238"/>
        <v>-123</v>
      </c>
      <c r="K1955" s="52">
        <f t="shared" si="1239"/>
        <v>1.0287022971132487E-2</v>
      </c>
      <c r="L1955" s="52">
        <f t="shared" si="1240"/>
        <v>8.1294896821867014E-3</v>
      </c>
      <c r="M1955" s="52">
        <f t="shared" si="1241"/>
        <v>8.1296687781592016E-3</v>
      </c>
      <c r="N1955" s="52">
        <f t="shared" si="1242"/>
        <v>2.562248099069464E-5</v>
      </c>
      <c r="O1955" s="52">
        <f t="shared" si="1219"/>
        <v>6383613.2409401955</v>
      </c>
      <c r="P1955" s="52">
        <f t="shared" si="1220"/>
        <v>1.3909311850431523E-7</v>
      </c>
      <c r="Q1955" s="52">
        <f t="shared" si="1243"/>
        <v>0.96848127889354574</v>
      </c>
      <c r="R1955" s="52">
        <f t="shared" si="1244"/>
        <v>0.60485837544978605</v>
      </c>
      <c r="S1955" s="52">
        <f t="shared" si="1245"/>
        <v>1.1437704219392479</v>
      </c>
      <c r="T1955" s="52">
        <f t="shared" si="1246"/>
        <v>1.0090424103168825</v>
      </c>
      <c r="U1955" s="52">
        <f t="shared" si="1247"/>
        <v>1.8076574078126482</v>
      </c>
      <c r="V1955" s="52">
        <f t="shared" si="1253"/>
        <v>5.0546225567071803E-3</v>
      </c>
      <c r="W1955" s="52">
        <f t="shared" si="1248"/>
        <v>4.2582015317955055E-5</v>
      </c>
      <c r="X1955" s="52">
        <f t="shared" si="1249"/>
        <v>1.6740578955036711E-7</v>
      </c>
      <c r="Y1955" s="52">
        <f t="shared" si="1221"/>
        <v>4182323.8797949925</v>
      </c>
      <c r="Z1955" s="38" t="str">
        <f t="shared" si="1250"/>
        <v>S</v>
      </c>
      <c r="AA1955" s="38" t="str">
        <f t="shared" si="1251"/>
        <v>S</v>
      </c>
      <c r="AB1955" s="38" t="str">
        <f t="shared" si="1252"/>
        <v>U</v>
      </c>
      <c r="AC1955" s="50">
        <f t="shared" si="1234"/>
        <v>551896.66366287135</v>
      </c>
      <c r="AD1955" s="50">
        <f t="shared" si="1222"/>
        <v>4182487.443826661</v>
      </c>
      <c r="AE1955" s="51">
        <f t="shared" si="1223"/>
        <v>10</v>
      </c>
      <c r="AF1955" s="51" t="str">
        <f t="shared" si="1224"/>
        <v>S</v>
      </c>
      <c r="AG1955" s="40">
        <f t="shared" si="1225"/>
        <v>-122</v>
      </c>
      <c r="AH1955" s="41">
        <f t="shared" si="1226"/>
        <v>-24</v>
      </c>
      <c r="AI1955" s="42">
        <f t="shared" si="1227"/>
        <v>-38.149000000000001</v>
      </c>
      <c r="AJ1955" s="40">
        <f t="shared" si="1228"/>
        <v>37</v>
      </c>
      <c r="AK1955" s="41">
        <f t="shared" si="1229"/>
        <v>47</v>
      </c>
      <c r="AL1955" s="42">
        <f t="shared" si="1230"/>
        <v>17.783000000000001</v>
      </c>
      <c r="AM1955" s="43" t="str">
        <f t="shared" si="1231"/>
        <v>-37º -47' -17,783" S</v>
      </c>
      <c r="AN1955" s="43" t="str">
        <f t="shared" si="1232"/>
        <v>122º 24' 38,149" W</v>
      </c>
      <c r="AO1955" s="43" t="str">
        <f t="shared" si="1233"/>
        <v>10 S 551897 4182487</v>
      </c>
    </row>
    <row r="1956" spans="5:41" x14ac:dyDescent="0.25">
      <c r="E1956" s="53">
        <v>37.798271</v>
      </c>
      <c r="F1956" s="53">
        <v>-122.430976</v>
      </c>
      <c r="G1956" s="52">
        <f t="shared" si="1235"/>
        <v>-2.1368236376301573</v>
      </c>
      <c r="H1956" s="52">
        <f t="shared" si="1236"/>
        <v>0.65970428051108954</v>
      </c>
      <c r="I1956" s="52">
        <f t="shared" si="1237"/>
        <v>10</v>
      </c>
      <c r="J1956" s="52">
        <f t="shared" si="1238"/>
        <v>-123</v>
      </c>
      <c r="K1956" s="52">
        <f t="shared" si="1239"/>
        <v>9.9313423228681863E-3</v>
      </c>
      <c r="L1956" s="52">
        <f t="shared" si="1240"/>
        <v>7.847354597028542E-3</v>
      </c>
      <c r="M1956" s="52">
        <f t="shared" si="1241"/>
        <v>7.8475156855608696E-3</v>
      </c>
      <c r="N1956" s="52">
        <f t="shared" si="1242"/>
        <v>2.3883386077727664E-5</v>
      </c>
      <c r="O1956" s="52">
        <f t="shared" si="1219"/>
        <v>6383616.86121439</v>
      </c>
      <c r="P1956" s="52">
        <f t="shared" si="1220"/>
        <v>1.2957069450161494E-7</v>
      </c>
      <c r="Q1956" s="52">
        <f t="shared" si="1243"/>
        <v>0.96856815006307972</v>
      </c>
      <c r="R1956" s="52">
        <f t="shared" si="1244"/>
        <v>0.60474893676076891</v>
      </c>
      <c r="S1956" s="52">
        <f t="shared" si="1245"/>
        <v>1.1439883555426293</v>
      </c>
      <c r="T1956" s="52">
        <f t="shared" si="1246"/>
        <v>1.0091785008471643</v>
      </c>
      <c r="U1956" s="52">
        <f t="shared" si="1247"/>
        <v>1.8078273736394694</v>
      </c>
      <c r="V1956" s="52">
        <f t="shared" si="1253"/>
        <v>5.0546225567071803E-3</v>
      </c>
      <c r="W1956" s="52">
        <f t="shared" si="1248"/>
        <v>4.2582015317955055E-5</v>
      </c>
      <c r="X1956" s="52">
        <f t="shared" si="1249"/>
        <v>1.6740578955036711E-7</v>
      </c>
      <c r="Y1956" s="52">
        <f t="shared" si="1221"/>
        <v>4183433.1396109215</v>
      </c>
      <c r="Z1956" s="38" t="str">
        <f t="shared" si="1250"/>
        <v>S</v>
      </c>
      <c r="AA1956" s="38" t="str">
        <f t="shared" si="1251"/>
        <v>S</v>
      </c>
      <c r="AB1956" s="38" t="str">
        <f t="shared" si="1252"/>
        <v>U</v>
      </c>
      <c r="AC1956" s="50">
        <f t="shared" si="1234"/>
        <v>550095.53561262845</v>
      </c>
      <c r="AD1956" s="50">
        <f t="shared" si="1222"/>
        <v>4183585.6020167447</v>
      </c>
      <c r="AE1956" s="51">
        <f t="shared" si="1223"/>
        <v>10</v>
      </c>
      <c r="AF1956" s="51" t="str">
        <f t="shared" si="1224"/>
        <v>S</v>
      </c>
      <c r="AG1956" s="40">
        <f t="shared" si="1225"/>
        <v>-122</v>
      </c>
      <c r="AH1956" s="41">
        <f t="shared" si="1226"/>
        <v>-25</v>
      </c>
      <c r="AI1956" s="42">
        <f t="shared" si="1227"/>
        <v>-51.514000000000003</v>
      </c>
      <c r="AJ1956" s="40">
        <f t="shared" si="1228"/>
        <v>37</v>
      </c>
      <c r="AK1956" s="41">
        <f t="shared" si="1229"/>
        <v>47</v>
      </c>
      <c r="AL1956" s="42">
        <f t="shared" si="1230"/>
        <v>53.776000000000003</v>
      </c>
      <c r="AM1956" s="43" t="str">
        <f t="shared" si="1231"/>
        <v>-37º -47' -53,776" S</v>
      </c>
      <c r="AN1956" s="43" t="str">
        <f t="shared" si="1232"/>
        <v>122º 25' 51,514" W</v>
      </c>
      <c r="AO1956" s="43" t="str">
        <f t="shared" si="1233"/>
        <v>10 S 550096 4183586</v>
      </c>
    </row>
    <row r="1957" spans="5:41" x14ac:dyDescent="0.25">
      <c r="E1957" s="53">
        <v>37.792997</v>
      </c>
      <c r="F1957" s="53">
        <v>-122.396885</v>
      </c>
      <c r="G1957" s="52">
        <f t="shared" si="1235"/>
        <v>-2.1362286374348596</v>
      </c>
      <c r="H1957" s="52">
        <f t="shared" si="1236"/>
        <v>0.65961223184633933</v>
      </c>
      <c r="I1957" s="52">
        <f t="shared" si="1237"/>
        <v>10</v>
      </c>
      <c r="J1957" s="52">
        <f t="shared" si="1238"/>
        <v>-123</v>
      </c>
      <c r="K1957" s="52">
        <f t="shared" si="1239"/>
        <v>1.0526342518165865E-2</v>
      </c>
      <c r="L1957" s="52">
        <f t="shared" si="1240"/>
        <v>8.3180771839932825E-3</v>
      </c>
      <c r="M1957" s="52">
        <f t="shared" si="1241"/>
        <v>8.3182690356760434E-3</v>
      </c>
      <c r="N1957" s="52">
        <f t="shared" si="1242"/>
        <v>2.6829690395357986E-5</v>
      </c>
      <c r="O1957" s="52">
        <f t="shared" si="1219"/>
        <v>6383614.9514586022</v>
      </c>
      <c r="P1957" s="52">
        <f t="shared" si="1220"/>
        <v>1.4560300377306817E-7</v>
      </c>
      <c r="Q1957" s="52">
        <f t="shared" si="1243"/>
        <v>0.96852233974420343</v>
      </c>
      <c r="R1957" s="52">
        <f t="shared" si="1244"/>
        <v>0.60480668094045775</v>
      </c>
      <c r="S1957" s="52">
        <f t="shared" si="1245"/>
        <v>1.1438734017184411</v>
      </c>
      <c r="T1957" s="52">
        <f t="shared" si="1246"/>
        <v>1.0091067215239453</v>
      </c>
      <c r="U1957" s="52">
        <f t="shared" si="1247"/>
        <v>1.8077377329287423</v>
      </c>
      <c r="V1957" s="52">
        <f t="shared" si="1253"/>
        <v>5.0546225567071803E-3</v>
      </c>
      <c r="W1957" s="52">
        <f t="shared" si="1248"/>
        <v>4.2582015317955055E-5</v>
      </c>
      <c r="X1957" s="52">
        <f t="shared" si="1249"/>
        <v>1.6740578955036711E-7</v>
      </c>
      <c r="Y1957" s="52">
        <f t="shared" si="1221"/>
        <v>4182847.9987206785</v>
      </c>
      <c r="Z1957" s="38" t="str">
        <f t="shared" si="1250"/>
        <v>S</v>
      </c>
      <c r="AA1957" s="38" t="str">
        <f t="shared" si="1251"/>
        <v>S</v>
      </c>
      <c r="AB1957" s="38" t="str">
        <f t="shared" si="1252"/>
        <v>U</v>
      </c>
      <c r="AC1957" s="50">
        <f t="shared" si="1234"/>
        <v>553100.62916360027</v>
      </c>
      <c r="AD1957" s="50">
        <f t="shared" si="1222"/>
        <v>4183019.2691583666</v>
      </c>
      <c r="AE1957" s="51">
        <f t="shared" si="1223"/>
        <v>10</v>
      </c>
      <c r="AF1957" s="51" t="str">
        <f t="shared" si="1224"/>
        <v>S</v>
      </c>
      <c r="AG1957" s="40">
        <f t="shared" si="1225"/>
        <v>-122</v>
      </c>
      <c r="AH1957" s="41">
        <f t="shared" si="1226"/>
        <v>-23</v>
      </c>
      <c r="AI1957" s="42">
        <f t="shared" si="1227"/>
        <v>-48.786000000000001</v>
      </c>
      <c r="AJ1957" s="40">
        <f t="shared" si="1228"/>
        <v>37</v>
      </c>
      <c r="AK1957" s="41">
        <f t="shared" si="1229"/>
        <v>47</v>
      </c>
      <c r="AL1957" s="42">
        <f t="shared" si="1230"/>
        <v>34.789000000000001</v>
      </c>
      <c r="AM1957" s="43" t="str">
        <f t="shared" si="1231"/>
        <v>-37º -47' -34,789" S</v>
      </c>
      <c r="AN1957" s="43" t="str">
        <f t="shared" si="1232"/>
        <v>122º 23' 48,786" W</v>
      </c>
      <c r="AO1957" s="43" t="str">
        <f t="shared" si="1233"/>
        <v>10 S 553101 4183019</v>
      </c>
    </row>
    <row r="1958" spans="5:41" x14ac:dyDescent="0.25">
      <c r="E1958" s="53">
        <v>37.792914000000003</v>
      </c>
      <c r="F1958" s="53">
        <v>-122.396908</v>
      </c>
      <c r="G1958" s="52">
        <f t="shared" si="1235"/>
        <v>-2.1362290388605873</v>
      </c>
      <c r="H1958" s="52">
        <f t="shared" si="1236"/>
        <v>0.65961078322306033</v>
      </c>
      <c r="I1958" s="52">
        <f t="shared" si="1237"/>
        <v>10</v>
      </c>
      <c r="J1958" s="52">
        <f t="shared" si="1238"/>
        <v>-123</v>
      </c>
      <c r="K1958" s="52">
        <f t="shared" si="1239"/>
        <v>1.0525941092438096E-2</v>
      </c>
      <c r="L1958" s="52">
        <f t="shared" si="1240"/>
        <v>8.3177693269748856E-3</v>
      </c>
      <c r="M1958" s="52">
        <f t="shared" si="1241"/>
        <v>8.3179611573562864E-3</v>
      </c>
      <c r="N1958" s="52">
        <f t="shared" si="1242"/>
        <v>2.6827624088343605E-5</v>
      </c>
      <c r="O1958" s="52">
        <f t="shared" si="1219"/>
        <v>6383614.9214044018</v>
      </c>
      <c r="P1958" s="52">
        <f t="shared" si="1220"/>
        <v>1.455925528784257E-7</v>
      </c>
      <c r="Q1958" s="52">
        <f t="shared" si="1243"/>
        <v>0.96852161853825669</v>
      </c>
      <c r="R1958" s="52">
        <f t="shared" si="1244"/>
        <v>0.60480758943237067</v>
      </c>
      <c r="S1958" s="52">
        <f t="shared" si="1245"/>
        <v>1.1438715924921887</v>
      </c>
      <c r="T1958" s="52">
        <f t="shared" si="1246"/>
        <v>1.0091055917272342</v>
      </c>
      <c r="U1958" s="52">
        <f t="shared" si="1247"/>
        <v>1.8077363218939346</v>
      </c>
      <c r="V1958" s="52">
        <f t="shared" si="1253"/>
        <v>5.0546225567071803E-3</v>
      </c>
      <c r="W1958" s="52">
        <f t="shared" si="1248"/>
        <v>4.2582015317955055E-5</v>
      </c>
      <c r="X1958" s="52">
        <f t="shared" si="1249"/>
        <v>1.6740578955036711E-7</v>
      </c>
      <c r="Y1958" s="52">
        <f t="shared" si="1221"/>
        <v>4182838.7900229627</v>
      </c>
      <c r="Z1958" s="38" t="str">
        <f t="shared" si="1250"/>
        <v>S</v>
      </c>
      <c r="AA1958" s="38" t="str">
        <f t="shared" si="1251"/>
        <v>S</v>
      </c>
      <c r="AB1958" s="38" t="str">
        <f t="shared" si="1252"/>
        <v>U</v>
      </c>
      <c r="AC1958" s="50">
        <f t="shared" si="1234"/>
        <v>553098.66353668505</v>
      </c>
      <c r="AD1958" s="50">
        <f t="shared" si="1222"/>
        <v>4183010.0472693327</v>
      </c>
      <c r="AE1958" s="51">
        <f t="shared" si="1223"/>
        <v>10</v>
      </c>
      <c r="AF1958" s="51" t="str">
        <f t="shared" si="1224"/>
        <v>S</v>
      </c>
      <c r="AG1958" s="40">
        <f t="shared" si="1225"/>
        <v>-122</v>
      </c>
      <c r="AH1958" s="41">
        <f t="shared" si="1226"/>
        <v>-23</v>
      </c>
      <c r="AI1958" s="42">
        <f t="shared" si="1227"/>
        <v>-48.869</v>
      </c>
      <c r="AJ1958" s="40">
        <f t="shared" si="1228"/>
        <v>37</v>
      </c>
      <c r="AK1958" s="41">
        <f t="shared" si="1229"/>
        <v>47</v>
      </c>
      <c r="AL1958" s="42">
        <f t="shared" si="1230"/>
        <v>34.49</v>
      </c>
      <c r="AM1958" s="43" t="str">
        <f t="shared" si="1231"/>
        <v>-37º -47' -34,49" S</v>
      </c>
      <c r="AN1958" s="43" t="str">
        <f t="shared" si="1232"/>
        <v>122º 23' 48,869" W</v>
      </c>
      <c r="AO1958" s="43" t="str">
        <f t="shared" si="1233"/>
        <v>10 S 553099 4183010</v>
      </c>
    </row>
    <row r="1959" spans="5:41" x14ac:dyDescent="0.25">
      <c r="E1959" s="53">
        <v>37.784672999999998</v>
      </c>
      <c r="F1959" s="53">
        <v>-122.409513</v>
      </c>
      <c r="G1959" s="52">
        <f t="shared" si="1235"/>
        <v>-2.1364490376128016</v>
      </c>
      <c r="H1959" s="52">
        <f t="shared" si="1236"/>
        <v>0.6594669506394033</v>
      </c>
      <c r="I1959" s="52">
        <f t="shared" si="1237"/>
        <v>10</v>
      </c>
      <c r="J1959" s="52">
        <f t="shared" si="1238"/>
        <v>-123</v>
      </c>
      <c r="K1959" s="52">
        <f t="shared" si="1239"/>
        <v>1.0305942340223861E-2</v>
      </c>
      <c r="L1959" s="52">
        <f t="shared" si="1240"/>
        <v>8.1448372518959835E-3</v>
      </c>
      <c r="M1959" s="52">
        <f t="shared" si="1241"/>
        <v>8.1450173641512205E-3</v>
      </c>
      <c r="N1959" s="52">
        <f t="shared" si="1242"/>
        <v>2.5715985795593532E-5</v>
      </c>
      <c r="O1959" s="52">
        <f t="shared" si="1219"/>
        <v>6383611.9374618251</v>
      </c>
      <c r="P1959" s="52">
        <f t="shared" si="1220"/>
        <v>1.396324254249352E-7</v>
      </c>
      <c r="Q1959" s="52">
        <f t="shared" si="1243"/>
        <v>0.96844997013224055</v>
      </c>
      <c r="R1959" s="52">
        <f t="shared" si="1244"/>
        <v>0.60489775243164157</v>
      </c>
      <c r="S1959" s="52">
        <f t="shared" si="1245"/>
        <v>1.1436919357055235</v>
      </c>
      <c r="T1959" s="52">
        <f t="shared" si="1246"/>
        <v>1.0089933898870531</v>
      </c>
      <c r="U1959" s="52">
        <f t="shared" si="1247"/>
        <v>1.8075961740795836</v>
      </c>
      <c r="V1959" s="52">
        <f t="shared" si="1253"/>
        <v>5.0546225567071803E-3</v>
      </c>
      <c r="W1959" s="52">
        <f t="shared" si="1248"/>
        <v>4.2582015317955055E-5</v>
      </c>
      <c r="X1959" s="52">
        <f t="shared" si="1249"/>
        <v>1.6740578955036711E-7</v>
      </c>
      <c r="Y1959" s="52">
        <f t="shared" si="1221"/>
        <v>4181924.4668406784</v>
      </c>
      <c r="Z1959" s="38" t="str">
        <f t="shared" si="1250"/>
        <v>S</v>
      </c>
      <c r="AA1959" s="38" t="str">
        <f t="shared" si="1251"/>
        <v>S</v>
      </c>
      <c r="AB1959" s="38" t="str">
        <f t="shared" si="1252"/>
        <v>U</v>
      </c>
      <c r="AC1959" s="50">
        <f t="shared" si="1234"/>
        <v>551994.63249667501</v>
      </c>
      <c r="AD1959" s="50">
        <f t="shared" si="1222"/>
        <v>4182088.6277375091</v>
      </c>
      <c r="AE1959" s="51">
        <f t="shared" si="1223"/>
        <v>10</v>
      </c>
      <c r="AF1959" s="51" t="str">
        <f t="shared" si="1224"/>
        <v>S</v>
      </c>
      <c r="AG1959" s="40">
        <f t="shared" si="1225"/>
        <v>-122</v>
      </c>
      <c r="AH1959" s="41">
        <f t="shared" si="1226"/>
        <v>-24</v>
      </c>
      <c r="AI1959" s="42">
        <f t="shared" si="1227"/>
        <v>-34.247</v>
      </c>
      <c r="AJ1959" s="40">
        <f t="shared" si="1228"/>
        <v>37</v>
      </c>
      <c r="AK1959" s="41">
        <f t="shared" si="1229"/>
        <v>47</v>
      </c>
      <c r="AL1959" s="42">
        <f t="shared" si="1230"/>
        <v>4.8230000000000004</v>
      </c>
      <c r="AM1959" s="43" t="str">
        <f t="shared" si="1231"/>
        <v>-37º -47' -4,823" S</v>
      </c>
      <c r="AN1959" s="43" t="str">
        <f t="shared" si="1232"/>
        <v>122º 24' 34,247" W</v>
      </c>
      <c r="AO1959" s="43" t="str">
        <f t="shared" si="1233"/>
        <v>10 S 551995 4182089</v>
      </c>
    </row>
    <row r="1960" spans="5:41" x14ac:dyDescent="0.25">
      <c r="E1960" s="53">
        <v>37.800204999999998</v>
      </c>
      <c r="F1960" s="53">
        <v>-122.448356</v>
      </c>
      <c r="G1960" s="52">
        <f t="shared" si="1235"/>
        <v>-2.1371269758541538</v>
      </c>
      <c r="H1960" s="52">
        <f t="shared" si="1236"/>
        <v>0.65973803517882312</v>
      </c>
      <c r="I1960" s="52">
        <f t="shared" si="1237"/>
        <v>10</v>
      </c>
      <c r="J1960" s="52">
        <f t="shared" si="1238"/>
        <v>-123</v>
      </c>
      <c r="K1960" s="52">
        <f t="shared" si="1239"/>
        <v>9.6280040988716564E-3</v>
      </c>
      <c r="L1960" s="52">
        <f t="shared" si="1240"/>
        <v>7.6074770494142839E-3</v>
      </c>
      <c r="M1960" s="52">
        <f t="shared" si="1241"/>
        <v>7.6076238121432988E-3</v>
      </c>
      <c r="N1960" s="52">
        <f t="shared" si="1242"/>
        <v>2.2447059966346217E-5</v>
      </c>
      <c r="O1960" s="52">
        <f t="shared" si="1219"/>
        <v>6383617.5615536626</v>
      </c>
      <c r="P1960" s="52">
        <f t="shared" si="1220"/>
        <v>1.2176366693897836E-7</v>
      </c>
      <c r="Q1960" s="52">
        <f t="shared" si="1243"/>
        <v>0.96858494069134482</v>
      </c>
      <c r="R1960" s="52">
        <f t="shared" si="1244"/>
        <v>0.60472775349921803</v>
      </c>
      <c r="S1960" s="52">
        <f t="shared" si="1245"/>
        <v>1.1440305055244955</v>
      </c>
      <c r="T1960" s="52">
        <f t="shared" si="1246"/>
        <v>1.009204817518176</v>
      </c>
      <c r="U1960" s="52">
        <f t="shared" si="1247"/>
        <v>1.8078602356784377</v>
      </c>
      <c r="V1960" s="52">
        <f t="shared" si="1253"/>
        <v>5.0546225567071803E-3</v>
      </c>
      <c r="W1960" s="52">
        <f t="shared" si="1248"/>
        <v>4.2582015317955055E-5</v>
      </c>
      <c r="X1960" s="52">
        <f t="shared" si="1249"/>
        <v>1.6740578955036711E-7</v>
      </c>
      <c r="Y1960" s="52">
        <f t="shared" si="1221"/>
        <v>4183647.713591923</v>
      </c>
      <c r="Z1960" s="38" t="str">
        <f t="shared" si="1250"/>
        <v>S</v>
      </c>
      <c r="AA1960" s="38" t="str">
        <f t="shared" si="1251"/>
        <v>S</v>
      </c>
      <c r="AB1960" s="38" t="str">
        <f t="shared" si="1252"/>
        <v>U</v>
      </c>
      <c r="AC1960" s="50">
        <f t="shared" si="1234"/>
        <v>548564.16294000857</v>
      </c>
      <c r="AD1960" s="50">
        <f t="shared" si="1222"/>
        <v>4183791.0070555774</v>
      </c>
      <c r="AE1960" s="51">
        <f t="shared" si="1223"/>
        <v>10</v>
      </c>
      <c r="AF1960" s="51" t="str">
        <f t="shared" si="1224"/>
        <v>S</v>
      </c>
      <c r="AG1960" s="40">
        <f t="shared" si="1225"/>
        <v>-122</v>
      </c>
      <c r="AH1960" s="41">
        <f t="shared" si="1226"/>
        <v>-26</v>
      </c>
      <c r="AI1960" s="42">
        <f t="shared" si="1227"/>
        <v>-54.082000000000001</v>
      </c>
      <c r="AJ1960" s="40">
        <f t="shared" si="1228"/>
        <v>37</v>
      </c>
      <c r="AK1960" s="41">
        <f t="shared" si="1229"/>
        <v>48</v>
      </c>
      <c r="AL1960" s="42">
        <f t="shared" si="1230"/>
        <v>0.73799999999999999</v>
      </c>
      <c r="AM1960" s="43" t="str">
        <f t="shared" si="1231"/>
        <v>-37º -48' -0,738" S</v>
      </c>
      <c r="AN1960" s="43" t="str">
        <f t="shared" si="1232"/>
        <v>122º 26' 54,082" W</v>
      </c>
      <c r="AO1960" s="43" t="str">
        <f t="shared" si="1233"/>
        <v>10 S 548564 4183791</v>
      </c>
    </row>
    <row r="1961" spans="5:41" x14ac:dyDescent="0.25">
      <c r="E1961" s="53">
        <v>37.801591999999999</v>
      </c>
      <c r="F1961" s="53">
        <v>-122.453613</v>
      </c>
      <c r="G1961" s="52">
        <f t="shared" si="1235"/>
        <v>-2.1372187278129311</v>
      </c>
      <c r="H1961" s="52">
        <f t="shared" si="1236"/>
        <v>0.6597622428955483</v>
      </c>
      <c r="I1961" s="52">
        <f t="shared" si="1237"/>
        <v>10</v>
      </c>
      <c r="J1961" s="52">
        <f t="shared" si="1238"/>
        <v>-123</v>
      </c>
      <c r="K1961" s="52">
        <f t="shared" si="1239"/>
        <v>9.5362521400943479E-3</v>
      </c>
      <c r="L1961" s="52">
        <f t="shared" si="1240"/>
        <v>7.5348408179267594E-3</v>
      </c>
      <c r="M1961" s="52">
        <f t="shared" si="1241"/>
        <v>7.5349834166985059E-3</v>
      </c>
      <c r="N1961" s="52">
        <f t="shared" si="1242"/>
        <v>2.2021535980076834E-5</v>
      </c>
      <c r="O1961" s="52">
        <f t="shared" si="1219"/>
        <v>6383618.0638211388</v>
      </c>
      <c r="P1961" s="52">
        <f t="shared" si="1220"/>
        <v>1.1944499360651413E-7</v>
      </c>
      <c r="Q1961" s="52">
        <f t="shared" si="1243"/>
        <v>0.96859697964924474</v>
      </c>
      <c r="R1961" s="52">
        <f t="shared" si="1244"/>
        <v>0.60471255886280961</v>
      </c>
      <c r="S1961" s="52">
        <f t="shared" si="1245"/>
        <v>1.1440607327201706</v>
      </c>
      <c r="T1961" s="52">
        <f t="shared" si="1246"/>
        <v>1.0092236892558304</v>
      </c>
      <c r="U1961" s="52">
        <f t="shared" si="1247"/>
        <v>1.807883800053113</v>
      </c>
      <c r="V1961" s="52">
        <f t="shared" si="1253"/>
        <v>5.0546225567071803E-3</v>
      </c>
      <c r="W1961" s="52">
        <f t="shared" si="1248"/>
        <v>4.2582015317955055E-5</v>
      </c>
      <c r="X1961" s="52">
        <f t="shared" si="1249"/>
        <v>1.6740578955036711E-7</v>
      </c>
      <c r="Y1961" s="52">
        <f t="shared" si="1221"/>
        <v>4183801.5989051335</v>
      </c>
      <c r="Z1961" s="38" t="str">
        <f t="shared" si="1250"/>
        <v>S</v>
      </c>
      <c r="AA1961" s="38" t="str">
        <f t="shared" si="1251"/>
        <v>S</v>
      </c>
      <c r="AB1961" s="38" t="str">
        <f t="shared" si="1252"/>
        <v>U</v>
      </c>
      <c r="AC1961" s="50">
        <f t="shared" si="1234"/>
        <v>548100.45816454885</v>
      </c>
      <c r="AD1961" s="50">
        <f t="shared" si="1222"/>
        <v>4183942.1759968004</v>
      </c>
      <c r="AE1961" s="51">
        <f t="shared" si="1223"/>
        <v>10</v>
      </c>
      <c r="AF1961" s="51" t="str">
        <f t="shared" si="1224"/>
        <v>S</v>
      </c>
      <c r="AG1961" s="40">
        <f t="shared" si="1225"/>
        <v>-122</v>
      </c>
      <c r="AH1961" s="41">
        <f t="shared" si="1226"/>
        <v>-27</v>
      </c>
      <c r="AI1961" s="42">
        <f t="shared" si="1227"/>
        <v>-13.007</v>
      </c>
      <c r="AJ1961" s="40">
        <f t="shared" si="1228"/>
        <v>37</v>
      </c>
      <c r="AK1961" s="41">
        <f t="shared" si="1229"/>
        <v>48</v>
      </c>
      <c r="AL1961" s="42">
        <f t="shared" si="1230"/>
        <v>5.7309999999999999</v>
      </c>
      <c r="AM1961" s="43" t="str">
        <f t="shared" si="1231"/>
        <v>-37º -48' -5,731" S</v>
      </c>
      <c r="AN1961" s="43" t="str">
        <f t="shared" si="1232"/>
        <v>122º 27' 13,007" W</v>
      </c>
      <c r="AO1961" s="43" t="str">
        <f t="shared" si="1233"/>
        <v>10 S 548100 4183942</v>
      </c>
    </row>
    <row r="1962" spans="5:41" x14ac:dyDescent="0.25">
      <c r="E1962" s="53">
        <v>37.775427000000001</v>
      </c>
      <c r="F1962" s="53">
        <v>-122.427441</v>
      </c>
      <c r="G1962" s="52">
        <f t="shared" si="1235"/>
        <v>-2.1367619402410991</v>
      </c>
      <c r="H1962" s="52">
        <f t="shared" si="1236"/>
        <v>0.65930557749676399</v>
      </c>
      <c r="I1962" s="52">
        <f t="shared" si="1237"/>
        <v>10</v>
      </c>
      <c r="J1962" s="52">
        <f t="shared" si="1238"/>
        <v>-123</v>
      </c>
      <c r="K1962" s="52">
        <f t="shared" si="1239"/>
        <v>9.9930397119263326E-3</v>
      </c>
      <c r="L1962" s="52">
        <f t="shared" si="1240"/>
        <v>7.898545034895104E-3</v>
      </c>
      <c r="M1962" s="52">
        <f t="shared" si="1241"/>
        <v>7.8987092965895692E-3</v>
      </c>
      <c r="N1962" s="52">
        <f t="shared" si="1242"/>
        <v>2.417610126292935E-5</v>
      </c>
      <c r="O1962" s="52">
        <f t="shared" ref="O1962:O2004" si="1254">($C$19/(1+$C$18*(COS(H1962))^2)^(1/2))*0.9996</f>
        <v>6383608.5898917224</v>
      </c>
      <c r="P1962" s="52">
        <f t="shared" ref="P1962:P2004" si="1255">($C$18/2)*M1962^2*(COS(H1962))^2</f>
        <v>1.3134790798049199E-7</v>
      </c>
      <c r="Q1962" s="52">
        <f t="shared" si="1243"/>
        <v>0.96836948871981288</v>
      </c>
      <c r="R1962" s="52">
        <f t="shared" si="1244"/>
        <v>0.60499881567164315</v>
      </c>
      <c r="S1962" s="52">
        <f t="shared" si="1245"/>
        <v>1.1434903218566705</v>
      </c>
      <c r="T1962" s="52">
        <f t="shared" si="1246"/>
        <v>1.0088674453104136</v>
      </c>
      <c r="U1962" s="52">
        <f t="shared" si="1247"/>
        <v>1.8074388234158485</v>
      </c>
      <c r="V1962" s="52">
        <f t="shared" si="1253"/>
        <v>5.0546225567071803E-3</v>
      </c>
      <c r="W1962" s="52">
        <f t="shared" si="1248"/>
        <v>4.2582015317955055E-5</v>
      </c>
      <c r="X1962" s="52">
        <f t="shared" si="1249"/>
        <v>1.6740578955036711E-7</v>
      </c>
      <c r="Y1962" s="52">
        <f t="shared" ref="Y1962:Y2004" si="1256">0.9996*$C$19*(H1962-(V1962*S1962)+(W1962*T1962)-(X1962*U1962))</f>
        <v>4180898.6423574709</v>
      </c>
      <c r="Z1962" s="38" t="str">
        <f t="shared" si="1250"/>
        <v>S</v>
      </c>
      <c r="AA1962" s="38" t="str">
        <f t="shared" si="1251"/>
        <v>S</v>
      </c>
      <c r="AB1962" s="38" t="str">
        <f t="shared" si="1252"/>
        <v>U</v>
      </c>
      <c r="AC1962" s="50">
        <f t="shared" si="1234"/>
        <v>550422.27072238666</v>
      </c>
      <c r="AD1962" s="50">
        <f t="shared" ref="AD1962:AD2004" si="1257">IF($C$22="S",N1962*O1962*(1+P1962)+Y1962+10000000,N1962*O1962*(1+P1962)+Y1962)</f>
        <v>4181052.9731454342</v>
      </c>
      <c r="AE1962" s="51">
        <f t="shared" ref="AE1962:AE2004" si="1258">I1962</f>
        <v>10</v>
      </c>
      <c r="AF1962" s="51" t="str">
        <f t="shared" ref="AF1962:AF2004" si="1259">IF(E1962&lt;-16,Z1962,IF(E1962&lt;48,AA1962,IF(E1962&lt;84,AB1962,"MALO")))</f>
        <v>S</v>
      </c>
      <c r="AG1962" s="40">
        <f t="shared" ref="AG1962:AG2004" si="1260">TRUNC(F1962,0)</f>
        <v>-122</v>
      </c>
      <c r="AH1962" s="41">
        <f t="shared" ref="AH1962:AH2004" si="1261">TRUNC((F1962-AG1962)*60,0)</f>
        <v>-25</v>
      </c>
      <c r="AI1962" s="42">
        <f t="shared" ref="AI1962:AI2004" si="1262">ROUND((((F1962-AG1962)*60)-AH1962)*60,3)</f>
        <v>-38.787999999999997</v>
      </c>
      <c r="AJ1962" s="40">
        <f t="shared" ref="AJ1962:AJ2004" si="1263">TRUNC(E1962,0)</f>
        <v>37</v>
      </c>
      <c r="AK1962" s="41">
        <f t="shared" ref="AK1962:AK2004" si="1264">TRUNC((E1962-AJ1962)*60,0)</f>
        <v>46</v>
      </c>
      <c r="AL1962" s="42">
        <f t="shared" ref="AL1962:AL2004" si="1265">ROUND((((E1962-AJ1962)*60)-AK1962)*60,3)</f>
        <v>31.536999999999999</v>
      </c>
      <c r="AM1962" s="43" t="str">
        <f t="shared" ref="AM1962:AM2004" si="1266">CONCATENATE(-AJ1962,"º ",-AK1962,"' ",-AL1962,""" S")</f>
        <v>-37º -46' -31,537" S</v>
      </c>
      <c r="AN1962" s="43" t="str">
        <f t="shared" ref="AN1962:AN2004" si="1267">CONCATENATE(-AG1962,"º ",-AH1962,"' ",-AI1962,""" W")</f>
        <v>122º 25' 38,788" W</v>
      </c>
      <c r="AO1962" s="43" t="str">
        <f t="shared" ref="AO1962:AO2004" si="1268">CONCATENATE(AE1962," ",AF1962," ",ROUND(AC1962,0)," ",ROUND(AD1962,0))</f>
        <v>10 S 550422 4181053</v>
      </c>
    </row>
    <row r="1963" spans="5:41" x14ac:dyDescent="0.25">
      <c r="E1963" s="53">
        <v>37.783552</v>
      </c>
      <c r="F1963" s="53">
        <v>-122.40041600000001</v>
      </c>
      <c r="G1963" s="52">
        <f t="shared" si="1235"/>
        <v>-2.1362902650107478</v>
      </c>
      <c r="H1963" s="52">
        <f t="shared" si="1236"/>
        <v>0.65944738549848847</v>
      </c>
      <c r="I1963" s="52">
        <f t="shared" si="1237"/>
        <v>10</v>
      </c>
      <c r="J1963" s="52">
        <f t="shared" si="1238"/>
        <v>-123</v>
      </c>
      <c r="K1963" s="52">
        <f t="shared" si="1239"/>
        <v>1.0464714942277631E-2</v>
      </c>
      <c r="L1963" s="52">
        <f t="shared" si="1240"/>
        <v>8.2704369212839544E-3</v>
      </c>
      <c r="M1963" s="52">
        <f t="shared" si="1241"/>
        <v>8.2706254953347162E-3</v>
      </c>
      <c r="N1963" s="52">
        <f t="shared" si="1242"/>
        <v>2.6514199574889652E-5</v>
      </c>
      <c r="O1963" s="52">
        <f t="shared" si="1254"/>
        <v>6383611.5315819103</v>
      </c>
      <c r="P1963" s="52">
        <f t="shared" si="1255"/>
        <v>1.4397667472346347E-7</v>
      </c>
      <c r="Q1963" s="52">
        <f t="shared" si="1243"/>
        <v>0.96844021780932865</v>
      </c>
      <c r="R1963" s="52">
        <f t="shared" si="1244"/>
        <v>0.60491001086887297</v>
      </c>
      <c r="S1963" s="52">
        <f t="shared" si="1245"/>
        <v>1.1436674944031529</v>
      </c>
      <c r="T1963" s="52">
        <f t="shared" si="1246"/>
        <v>1.0089781235195829</v>
      </c>
      <c r="U1963" s="52">
        <f t="shared" si="1247"/>
        <v>1.8075771029210816</v>
      </c>
      <c r="V1963" s="52">
        <f t="shared" si="1253"/>
        <v>5.0546225567071803E-3</v>
      </c>
      <c r="W1963" s="52">
        <f t="shared" si="1248"/>
        <v>4.2582015317955055E-5</v>
      </c>
      <c r="X1963" s="52">
        <f t="shared" si="1249"/>
        <v>1.6740578955036711E-7</v>
      </c>
      <c r="Y1963" s="52">
        <f t="shared" si="1256"/>
        <v>4181800.0941345822</v>
      </c>
      <c r="Z1963" s="38" t="str">
        <f t="shared" si="1250"/>
        <v>S</v>
      </c>
      <c r="AA1963" s="38" t="str">
        <f t="shared" si="1251"/>
        <v>S</v>
      </c>
      <c r="AB1963" s="38" t="str">
        <f t="shared" si="1252"/>
        <v>U</v>
      </c>
      <c r="AC1963" s="50">
        <f t="shared" si="1234"/>
        <v>552796.46281923365</v>
      </c>
      <c r="AD1963" s="50">
        <f t="shared" si="1257"/>
        <v>4181969.350509108</v>
      </c>
      <c r="AE1963" s="51">
        <f t="shared" si="1258"/>
        <v>10</v>
      </c>
      <c r="AF1963" s="51" t="str">
        <f t="shared" si="1259"/>
        <v>S</v>
      </c>
      <c r="AG1963" s="40">
        <f t="shared" si="1260"/>
        <v>-122</v>
      </c>
      <c r="AH1963" s="41">
        <f t="shared" si="1261"/>
        <v>-24</v>
      </c>
      <c r="AI1963" s="42">
        <f t="shared" si="1262"/>
        <v>-1.498</v>
      </c>
      <c r="AJ1963" s="40">
        <f t="shared" si="1263"/>
        <v>37</v>
      </c>
      <c r="AK1963" s="41">
        <f t="shared" si="1264"/>
        <v>47</v>
      </c>
      <c r="AL1963" s="42">
        <f t="shared" si="1265"/>
        <v>0.78700000000000003</v>
      </c>
      <c r="AM1963" s="43" t="str">
        <f t="shared" si="1266"/>
        <v>-37º -47' -0,787" S</v>
      </c>
      <c r="AN1963" s="43" t="str">
        <f t="shared" si="1267"/>
        <v>122º 24' 1,498" W</v>
      </c>
      <c r="AO1963" s="43" t="str">
        <f t="shared" si="1268"/>
        <v>10 S 552796 4181969</v>
      </c>
    </row>
    <row r="1964" spans="5:41" x14ac:dyDescent="0.25">
      <c r="E1964" s="53">
        <v>37.782725999999997</v>
      </c>
      <c r="F1964" s="53">
        <v>-122.404554</v>
      </c>
      <c r="G1964" s="52">
        <f t="shared" si="1235"/>
        <v>-2.1363624867351949</v>
      </c>
      <c r="H1964" s="52">
        <f t="shared" si="1236"/>
        <v>0.65943296907886695</v>
      </c>
      <c r="I1964" s="52">
        <f t="shared" si="1237"/>
        <v>10</v>
      </c>
      <c r="J1964" s="52">
        <f t="shared" si="1238"/>
        <v>-123</v>
      </c>
      <c r="K1964" s="52">
        <f t="shared" si="1239"/>
        <v>1.0392493217830534E-2</v>
      </c>
      <c r="L1964" s="52">
        <f t="shared" si="1240"/>
        <v>8.2134527533941383E-3</v>
      </c>
      <c r="M1964" s="52">
        <f t="shared" si="1241"/>
        <v>8.2136374562516417E-3</v>
      </c>
      <c r="N1964" s="52">
        <f t="shared" si="1242"/>
        <v>2.6149286455945386E-5</v>
      </c>
      <c r="O1964" s="52">
        <f t="shared" si="1254"/>
        <v>6383611.2325151656</v>
      </c>
      <c r="P1964" s="52">
        <f t="shared" si="1255"/>
        <v>1.4200256637211173E-7</v>
      </c>
      <c r="Q1964" s="52">
        <f t="shared" si="1243"/>
        <v>0.96843303093831912</v>
      </c>
      <c r="R1964" s="52">
        <f t="shared" si="1244"/>
        <v>0.60491904245414319</v>
      </c>
      <c r="S1964" s="52">
        <f t="shared" si="1245"/>
        <v>1.1436494845480265</v>
      </c>
      <c r="T1964" s="52">
        <f t="shared" si="1246"/>
        <v>1.0089668740245556</v>
      </c>
      <c r="U1964" s="52">
        <f t="shared" si="1247"/>
        <v>1.8075630493778982</v>
      </c>
      <c r="V1964" s="52">
        <f t="shared" si="1253"/>
        <v>5.0546225567071803E-3</v>
      </c>
      <c r="W1964" s="52">
        <f t="shared" si="1248"/>
        <v>4.2582015317955055E-5</v>
      </c>
      <c r="X1964" s="52">
        <f t="shared" si="1249"/>
        <v>1.6740578955036711E-7</v>
      </c>
      <c r="Y1964" s="52">
        <f t="shared" si="1256"/>
        <v>4181708.4511031653</v>
      </c>
      <c r="Z1964" s="38" t="str">
        <f t="shared" si="1250"/>
        <v>S</v>
      </c>
      <c r="AA1964" s="38" t="str">
        <f t="shared" si="1251"/>
        <v>S</v>
      </c>
      <c r="AB1964" s="38" t="str">
        <f t="shared" si="1252"/>
        <v>U</v>
      </c>
      <c r="AC1964" s="50">
        <f t="shared" si="1234"/>
        <v>552432.67080739303</v>
      </c>
      <c r="AD1964" s="50">
        <f t="shared" si="1257"/>
        <v>4181875.3780056117</v>
      </c>
      <c r="AE1964" s="51">
        <f t="shared" si="1258"/>
        <v>10</v>
      </c>
      <c r="AF1964" s="51" t="str">
        <f t="shared" si="1259"/>
        <v>S</v>
      </c>
      <c r="AG1964" s="40">
        <f t="shared" si="1260"/>
        <v>-122</v>
      </c>
      <c r="AH1964" s="41">
        <f t="shared" si="1261"/>
        <v>-24</v>
      </c>
      <c r="AI1964" s="42">
        <f t="shared" si="1262"/>
        <v>-16.393999999999998</v>
      </c>
      <c r="AJ1964" s="40">
        <f t="shared" si="1263"/>
        <v>37</v>
      </c>
      <c r="AK1964" s="41">
        <f t="shared" si="1264"/>
        <v>46</v>
      </c>
      <c r="AL1964" s="42">
        <f t="shared" si="1265"/>
        <v>57.814</v>
      </c>
      <c r="AM1964" s="43" t="str">
        <f t="shared" si="1266"/>
        <v>-37º -46' -57,814" S</v>
      </c>
      <c r="AN1964" s="43" t="str">
        <f t="shared" si="1267"/>
        <v>122º 24' 16,394" W</v>
      </c>
      <c r="AO1964" s="43" t="str">
        <f t="shared" si="1268"/>
        <v>10 S 552433 4181875</v>
      </c>
    </row>
    <row r="1965" spans="5:41" x14ac:dyDescent="0.25">
      <c r="E1965" s="53">
        <v>37.702874000000001</v>
      </c>
      <c r="F1965" s="53">
        <v>-122.464598</v>
      </c>
      <c r="G1965" s="52">
        <f t="shared" si="1235"/>
        <v>-2.1374104522312622</v>
      </c>
      <c r="H1965" s="52">
        <f t="shared" si="1236"/>
        <v>0.65803928876456452</v>
      </c>
      <c r="I1965" s="52">
        <f t="shared" si="1237"/>
        <v>10</v>
      </c>
      <c r="J1965" s="52">
        <f t="shared" si="1238"/>
        <v>-123</v>
      </c>
      <c r="K1965" s="52">
        <f t="shared" si="1239"/>
        <v>9.3445277217631961E-3</v>
      </c>
      <c r="L1965" s="52">
        <f t="shared" si="1240"/>
        <v>7.3932159911110429E-3</v>
      </c>
      <c r="M1965" s="52">
        <f t="shared" si="1241"/>
        <v>7.3933506990436788E-3</v>
      </c>
      <c r="N1965" s="52">
        <f t="shared" si="1242"/>
        <v>2.1126114765679382E-5</v>
      </c>
      <c r="O1965" s="52">
        <f t="shared" si="1254"/>
        <v>6383582.3315133117</v>
      </c>
      <c r="P1965" s="52">
        <f t="shared" si="1255"/>
        <v>1.1530411379168929E-7</v>
      </c>
      <c r="Q1965" s="52">
        <f t="shared" si="1243"/>
        <v>0.9677344535947453</v>
      </c>
      <c r="R1965" s="52">
        <f t="shared" si="1244"/>
        <v>0.60578835269016473</v>
      </c>
      <c r="S1965" s="52">
        <f t="shared" si="1245"/>
        <v>1.1419065155619372</v>
      </c>
      <c r="T1965" s="52">
        <f t="shared" si="1246"/>
        <v>1.0078769748439942</v>
      </c>
      <c r="U1965" s="52">
        <f t="shared" si="1247"/>
        <v>1.8061999950790442</v>
      </c>
      <c r="V1965" s="52">
        <f t="shared" si="1253"/>
        <v>5.0546225567071803E-3</v>
      </c>
      <c r="W1965" s="52">
        <f t="shared" si="1248"/>
        <v>4.2582015317955055E-5</v>
      </c>
      <c r="X1965" s="52">
        <f t="shared" si="1249"/>
        <v>1.6740578955036711E-7</v>
      </c>
      <c r="Y1965" s="52">
        <f t="shared" si="1256"/>
        <v>4172849.0938049494</v>
      </c>
      <c r="Z1965" s="38" t="str">
        <f t="shared" si="1250"/>
        <v>S</v>
      </c>
      <c r="AA1965" s="38" t="str">
        <f t="shared" si="1251"/>
        <v>S</v>
      </c>
      <c r="AB1965" s="38" t="str">
        <f t="shared" si="1252"/>
        <v>U</v>
      </c>
      <c r="AC1965" s="50">
        <f t="shared" ref="AC1965:AC2004" si="1269">M1965*O1965*(1+P1965/3)+500000</f>
        <v>547196.0647070636</v>
      </c>
      <c r="AD1965" s="50">
        <f t="shared" si="1257"/>
        <v>4172983.9541134513</v>
      </c>
      <c r="AE1965" s="51">
        <f t="shared" si="1258"/>
        <v>10</v>
      </c>
      <c r="AF1965" s="51" t="str">
        <f t="shared" si="1259"/>
        <v>S</v>
      </c>
      <c r="AG1965" s="40">
        <f t="shared" si="1260"/>
        <v>-122</v>
      </c>
      <c r="AH1965" s="41">
        <f t="shared" si="1261"/>
        <v>-27</v>
      </c>
      <c r="AI1965" s="42">
        <f t="shared" si="1262"/>
        <v>-52.552999999999997</v>
      </c>
      <c r="AJ1965" s="40">
        <f t="shared" si="1263"/>
        <v>37</v>
      </c>
      <c r="AK1965" s="41">
        <f t="shared" si="1264"/>
        <v>42</v>
      </c>
      <c r="AL1965" s="42">
        <f t="shared" si="1265"/>
        <v>10.346</v>
      </c>
      <c r="AM1965" s="43" t="str">
        <f t="shared" si="1266"/>
        <v>-37º -42' -10,346" S</v>
      </c>
      <c r="AN1965" s="43" t="str">
        <f t="shared" si="1267"/>
        <v>122º 27' 52,553" W</v>
      </c>
      <c r="AO1965" s="43" t="str">
        <f t="shared" si="1268"/>
        <v>10 S 547196 4172984</v>
      </c>
    </row>
    <row r="1966" spans="5:41" x14ac:dyDescent="0.25">
      <c r="E1966" s="53">
        <v>37.782336000000001</v>
      </c>
      <c r="F1966" s="53">
        <v>-122.401461</v>
      </c>
      <c r="G1966" s="52">
        <f t="shared" si="1235"/>
        <v>-2.1363085037014309</v>
      </c>
      <c r="H1966" s="52">
        <f t="shared" si="1236"/>
        <v>0.65942616229478423</v>
      </c>
      <c r="I1966" s="52">
        <f t="shared" si="1237"/>
        <v>10</v>
      </c>
      <c r="J1966" s="52">
        <f t="shared" si="1238"/>
        <v>-123</v>
      </c>
      <c r="K1966" s="52">
        <f t="shared" si="1239"/>
        <v>1.0446476251594561E-2</v>
      </c>
      <c r="L1966" s="52">
        <f t="shared" si="1240"/>
        <v>8.2561589394235212E-3</v>
      </c>
      <c r="M1966" s="52">
        <f t="shared" si="1241"/>
        <v>8.2563465384769223E-3</v>
      </c>
      <c r="N1966" s="52">
        <f t="shared" si="1242"/>
        <v>2.6421567296819326E-5</v>
      </c>
      <c r="O1966" s="52">
        <f t="shared" si="1254"/>
        <v>6383611.0913101025</v>
      </c>
      <c r="P1966" s="52">
        <f t="shared" si="1255"/>
        <v>1.4348468332082551E-7</v>
      </c>
      <c r="Q1966" s="52">
        <f t="shared" si="1243"/>
        <v>0.96842963734169518</v>
      </c>
      <c r="R1966" s="52">
        <f t="shared" si="1244"/>
        <v>0.60492330648256409</v>
      </c>
      <c r="S1966" s="52">
        <f t="shared" si="1245"/>
        <v>1.1436409809656318</v>
      </c>
      <c r="T1966" s="52">
        <f t="shared" si="1246"/>
        <v>1.0089615623448649</v>
      </c>
      <c r="U1966" s="52">
        <f t="shared" si="1247"/>
        <v>1.807556413600216</v>
      </c>
      <c r="V1966" s="52">
        <f t="shared" si="1253"/>
        <v>5.0546225567071803E-3</v>
      </c>
      <c r="W1966" s="52">
        <f t="shared" si="1248"/>
        <v>4.2582015317955055E-5</v>
      </c>
      <c r="X1966" s="52">
        <f t="shared" si="1249"/>
        <v>1.6740578955036711E-7</v>
      </c>
      <c r="Y1966" s="52">
        <f t="shared" si="1256"/>
        <v>4181665.1813954711</v>
      </c>
      <c r="Z1966" s="38" t="str">
        <f t="shared" si="1250"/>
        <v>S</v>
      </c>
      <c r="AA1966" s="38" t="str">
        <f t="shared" si="1251"/>
        <v>S</v>
      </c>
      <c r="AB1966" s="38" t="str">
        <f t="shared" si="1252"/>
        <v>U</v>
      </c>
      <c r="AC1966" s="50">
        <f t="shared" si="1269"/>
        <v>552705.30785752239</v>
      </c>
      <c r="AD1966" s="50">
        <f t="shared" si="1257"/>
        <v>4181833.8464297177</v>
      </c>
      <c r="AE1966" s="51">
        <f t="shared" si="1258"/>
        <v>10</v>
      </c>
      <c r="AF1966" s="51" t="str">
        <f t="shared" si="1259"/>
        <v>S</v>
      </c>
      <c r="AG1966" s="40">
        <f t="shared" si="1260"/>
        <v>-122</v>
      </c>
      <c r="AH1966" s="41">
        <f t="shared" si="1261"/>
        <v>-24</v>
      </c>
      <c r="AI1966" s="42">
        <f t="shared" si="1262"/>
        <v>-5.26</v>
      </c>
      <c r="AJ1966" s="40">
        <f t="shared" si="1263"/>
        <v>37</v>
      </c>
      <c r="AK1966" s="41">
        <f t="shared" si="1264"/>
        <v>46</v>
      </c>
      <c r="AL1966" s="42">
        <f t="shared" si="1265"/>
        <v>56.41</v>
      </c>
      <c r="AM1966" s="43" t="str">
        <f t="shared" si="1266"/>
        <v>-37º -46' -56,41" S</v>
      </c>
      <c r="AN1966" s="43" t="str">
        <f t="shared" si="1267"/>
        <v>122º 24' 5,26" W</v>
      </c>
      <c r="AO1966" s="43" t="str">
        <f t="shared" si="1268"/>
        <v>10 S 552705 4181834</v>
      </c>
    </row>
    <row r="1967" spans="5:41" x14ac:dyDescent="0.25">
      <c r="E1967" s="53">
        <v>37.782499000000001</v>
      </c>
      <c r="F1967" s="53">
        <v>-122.401578</v>
      </c>
      <c r="G1967" s="52">
        <f t="shared" si="1235"/>
        <v>-2.1363105457366558</v>
      </c>
      <c r="H1967" s="52">
        <f t="shared" si="1236"/>
        <v>0.65942900718146502</v>
      </c>
      <c r="I1967" s="52">
        <f t="shared" si="1237"/>
        <v>10</v>
      </c>
      <c r="J1967" s="52">
        <f t="shared" si="1238"/>
        <v>-123</v>
      </c>
      <c r="K1967" s="52">
        <f t="shared" si="1239"/>
        <v>1.0444434216369647E-2</v>
      </c>
      <c r="L1967" s="52">
        <f t="shared" si="1240"/>
        <v>8.254526913407995E-3</v>
      </c>
      <c r="M1967" s="52">
        <f t="shared" si="1241"/>
        <v>8.2547144012301791E-3</v>
      </c>
      <c r="N1967" s="52">
        <f t="shared" si="1242"/>
        <v>2.6411277162852187E-5</v>
      </c>
      <c r="O1967" s="52">
        <f t="shared" si="1254"/>
        <v>6383611.1503265165</v>
      </c>
      <c r="P1967" s="52">
        <f t="shared" si="1255"/>
        <v>1.4342732742750489E-7</v>
      </c>
      <c r="Q1967" s="52">
        <f t="shared" si="1243"/>
        <v>0.96843105571288413</v>
      </c>
      <c r="R1967" s="52">
        <f t="shared" si="1244"/>
        <v>0.60492152435915147</v>
      </c>
      <c r="S1967" s="52">
        <f t="shared" si="1245"/>
        <v>1.143644535037907</v>
      </c>
      <c r="T1967" s="52">
        <f t="shared" si="1246"/>
        <v>1.008963782368218</v>
      </c>
      <c r="U1967" s="52">
        <f t="shared" si="1247"/>
        <v>1.8075591870405441</v>
      </c>
      <c r="V1967" s="52">
        <f t="shared" si="1253"/>
        <v>5.0546225567071803E-3</v>
      </c>
      <c r="W1967" s="52">
        <f t="shared" si="1248"/>
        <v>4.2582015317955055E-5</v>
      </c>
      <c r="X1967" s="52">
        <f t="shared" si="1249"/>
        <v>1.6740578955036711E-7</v>
      </c>
      <c r="Y1967" s="52">
        <f t="shared" si="1256"/>
        <v>4181683.2659139787</v>
      </c>
      <c r="Z1967" s="38" t="str">
        <f t="shared" si="1250"/>
        <v>S</v>
      </c>
      <c r="AA1967" s="38" t="str">
        <f t="shared" si="1251"/>
        <v>S</v>
      </c>
      <c r="AB1967" s="38" t="str">
        <f t="shared" si="1252"/>
        <v>U</v>
      </c>
      <c r="AC1967" s="50">
        <f t="shared" si="1269"/>
        <v>552694.88941374945</v>
      </c>
      <c r="AD1967" s="50">
        <f t="shared" si="1257"/>
        <v>4181851.8652615515</v>
      </c>
      <c r="AE1967" s="51">
        <f t="shared" si="1258"/>
        <v>10</v>
      </c>
      <c r="AF1967" s="51" t="str">
        <f t="shared" si="1259"/>
        <v>S</v>
      </c>
      <c r="AG1967" s="40">
        <f t="shared" si="1260"/>
        <v>-122</v>
      </c>
      <c r="AH1967" s="41">
        <f t="shared" si="1261"/>
        <v>-24</v>
      </c>
      <c r="AI1967" s="42">
        <f t="shared" si="1262"/>
        <v>-5.681</v>
      </c>
      <c r="AJ1967" s="40">
        <f t="shared" si="1263"/>
        <v>37</v>
      </c>
      <c r="AK1967" s="41">
        <f t="shared" si="1264"/>
        <v>46</v>
      </c>
      <c r="AL1967" s="42">
        <f t="shared" si="1265"/>
        <v>56.996000000000002</v>
      </c>
      <c r="AM1967" s="43" t="str">
        <f t="shared" si="1266"/>
        <v>-37º -46' -56,996" S</v>
      </c>
      <c r="AN1967" s="43" t="str">
        <f t="shared" si="1267"/>
        <v>122º 24' 5,681" W</v>
      </c>
      <c r="AO1967" s="43" t="str">
        <f t="shared" si="1268"/>
        <v>10 S 552695 4181852</v>
      </c>
    </row>
    <row r="1968" spans="5:41" x14ac:dyDescent="0.25">
      <c r="E1968" s="53">
        <v>37.784852999999998</v>
      </c>
      <c r="F1968" s="53">
        <v>-122.38873700000001</v>
      </c>
      <c r="G1968" s="52">
        <f t="shared" si="1235"/>
        <v>-2.1360864280074074</v>
      </c>
      <c r="H1968" s="52">
        <f t="shared" si="1236"/>
        <v>0.65947009223205699</v>
      </c>
      <c r="I1968" s="52">
        <f t="shared" si="1237"/>
        <v>10</v>
      </c>
      <c r="J1968" s="52">
        <f t="shared" si="1238"/>
        <v>-123</v>
      </c>
      <c r="K1968" s="52">
        <f t="shared" si="1239"/>
        <v>1.0668551945617999E-2</v>
      </c>
      <c r="L1968" s="52">
        <f t="shared" si="1240"/>
        <v>8.431378195597871E-3</v>
      </c>
      <c r="M1968" s="52">
        <f t="shared" si="1241"/>
        <v>8.4315779944462363E-3</v>
      </c>
      <c r="N1968" s="52">
        <f t="shared" si="1242"/>
        <v>2.7557522535137657E-5</v>
      </c>
      <c r="O1968" s="52">
        <f t="shared" si="1254"/>
        <v>6383612.0026347218</v>
      </c>
      <c r="P1968" s="52">
        <f t="shared" si="1255"/>
        <v>1.4962971913805645E-7</v>
      </c>
      <c r="Q1968" s="52">
        <f t="shared" si="1243"/>
        <v>0.96845153593352229</v>
      </c>
      <c r="R1968" s="52">
        <f t="shared" si="1244"/>
        <v>0.60489578394515897</v>
      </c>
      <c r="S1968" s="52">
        <f t="shared" si="1245"/>
        <v>1.1436958601988181</v>
      </c>
      <c r="T1968" s="52">
        <f t="shared" si="1246"/>
        <v>1.0089958411354032</v>
      </c>
      <c r="U1968" s="52">
        <f t="shared" si="1247"/>
        <v>1.8075992361913131</v>
      </c>
      <c r="V1968" s="52">
        <f t="shared" si="1253"/>
        <v>5.0546225567071803E-3</v>
      </c>
      <c r="W1968" s="52">
        <f t="shared" si="1248"/>
        <v>4.2582015317955055E-5</v>
      </c>
      <c r="X1968" s="52">
        <f t="shared" si="1249"/>
        <v>1.6740578955036711E-7</v>
      </c>
      <c r="Y1968" s="52">
        <f t="shared" si="1256"/>
        <v>4181944.4374825838</v>
      </c>
      <c r="Z1968" s="38" t="str">
        <f t="shared" si="1250"/>
        <v>S</v>
      </c>
      <c r="AA1968" s="38" t="str">
        <f t="shared" si="1251"/>
        <v>S</v>
      </c>
      <c r="AB1968" s="38" t="str">
        <f t="shared" si="1252"/>
        <v>U</v>
      </c>
      <c r="AC1968" s="50">
        <f t="shared" si="1269"/>
        <v>553823.92517105059</v>
      </c>
      <c r="AD1968" s="50">
        <f t="shared" si="1257"/>
        <v>4182120.3540405245</v>
      </c>
      <c r="AE1968" s="51">
        <f t="shared" si="1258"/>
        <v>10</v>
      </c>
      <c r="AF1968" s="51" t="str">
        <f t="shared" si="1259"/>
        <v>S</v>
      </c>
      <c r="AG1968" s="40">
        <f t="shared" si="1260"/>
        <v>-122</v>
      </c>
      <c r="AH1968" s="41">
        <f t="shared" si="1261"/>
        <v>-23</v>
      </c>
      <c r="AI1968" s="42">
        <f t="shared" si="1262"/>
        <v>-19.452999999999999</v>
      </c>
      <c r="AJ1968" s="40">
        <f t="shared" si="1263"/>
        <v>37</v>
      </c>
      <c r="AK1968" s="41">
        <f t="shared" si="1264"/>
        <v>47</v>
      </c>
      <c r="AL1968" s="42">
        <f t="shared" si="1265"/>
        <v>5.4710000000000001</v>
      </c>
      <c r="AM1968" s="43" t="str">
        <f t="shared" si="1266"/>
        <v>-37º -47' -5,471" S</v>
      </c>
      <c r="AN1968" s="43" t="str">
        <f t="shared" si="1267"/>
        <v>122º 23' 19,453" W</v>
      </c>
      <c r="AO1968" s="43" t="str">
        <f t="shared" si="1268"/>
        <v>10 S 553824 4182120</v>
      </c>
    </row>
    <row r="1969" spans="5:41" x14ac:dyDescent="0.25">
      <c r="E1969" s="53">
        <v>37.799970999999999</v>
      </c>
      <c r="F1969" s="53">
        <v>-122.410602</v>
      </c>
      <c r="G1969" s="52">
        <f t="shared" si="1235"/>
        <v>-2.1364680442483555</v>
      </c>
      <c r="H1969" s="52">
        <f t="shared" si="1236"/>
        <v>0.65973395110837352</v>
      </c>
      <c r="I1969" s="52">
        <f t="shared" si="1237"/>
        <v>10</v>
      </c>
      <c r="J1969" s="52">
        <f t="shared" si="1238"/>
        <v>-123</v>
      </c>
      <c r="K1969" s="52">
        <f t="shared" si="1239"/>
        <v>1.0286935704669986E-2</v>
      </c>
      <c r="L1969" s="52">
        <f t="shared" si="1240"/>
        <v>8.1281336438741945E-3</v>
      </c>
      <c r="M1969" s="52">
        <f t="shared" si="1241"/>
        <v>8.1283126502370174E-3</v>
      </c>
      <c r="N1969" s="52">
        <f t="shared" si="1242"/>
        <v>2.5624734721008124E-5</v>
      </c>
      <c r="O1969" s="52">
        <f t="shared" si="1254"/>
        <v>6383617.4768170211</v>
      </c>
      <c r="P1969" s="52">
        <f t="shared" si="1255"/>
        <v>1.3900269232286578E-7</v>
      </c>
      <c r="Q1969" s="52">
        <f t="shared" si="1243"/>
        <v>0.96858290938160874</v>
      </c>
      <c r="R1969" s="52">
        <f t="shared" si="1244"/>
        <v>0.60473031675465416</v>
      </c>
      <c r="S1969" s="52">
        <f t="shared" si="1245"/>
        <v>1.1440254057991779</v>
      </c>
      <c r="T1969" s="52">
        <f t="shared" si="1246"/>
        <v>1.0092016335380469</v>
      </c>
      <c r="U1969" s="52">
        <f t="shared" si="1247"/>
        <v>1.807856259884123</v>
      </c>
      <c r="V1969" s="52">
        <f t="shared" si="1253"/>
        <v>5.0546225567071803E-3</v>
      </c>
      <c r="W1969" s="52">
        <f t="shared" si="1248"/>
        <v>4.2582015317955055E-5</v>
      </c>
      <c r="X1969" s="52">
        <f t="shared" si="1249"/>
        <v>1.6740578955036711E-7</v>
      </c>
      <c r="Y1969" s="52">
        <f t="shared" si="1256"/>
        <v>4183621.7516897428</v>
      </c>
      <c r="Z1969" s="38" t="str">
        <f t="shared" si="1250"/>
        <v>S</v>
      </c>
      <c r="AA1969" s="38" t="str">
        <f t="shared" si="1251"/>
        <v>S</v>
      </c>
      <c r="AB1969" s="38" t="str">
        <f t="shared" si="1252"/>
        <v>U</v>
      </c>
      <c r="AC1969" s="50">
        <f t="shared" si="1269"/>
        <v>551888.04109527823</v>
      </c>
      <c r="AD1969" s="50">
        <f t="shared" si="1257"/>
        <v>4183785.3302168846</v>
      </c>
      <c r="AE1969" s="51">
        <f t="shared" si="1258"/>
        <v>10</v>
      </c>
      <c r="AF1969" s="51" t="str">
        <f t="shared" si="1259"/>
        <v>S</v>
      </c>
      <c r="AG1969" s="40">
        <f t="shared" si="1260"/>
        <v>-122</v>
      </c>
      <c r="AH1969" s="41">
        <f t="shared" si="1261"/>
        <v>-24</v>
      </c>
      <c r="AI1969" s="42">
        <f t="shared" si="1262"/>
        <v>-38.167000000000002</v>
      </c>
      <c r="AJ1969" s="40">
        <f t="shared" si="1263"/>
        <v>37</v>
      </c>
      <c r="AK1969" s="41">
        <f t="shared" si="1264"/>
        <v>47</v>
      </c>
      <c r="AL1969" s="42">
        <f t="shared" si="1265"/>
        <v>59.896000000000001</v>
      </c>
      <c r="AM1969" s="43" t="str">
        <f t="shared" si="1266"/>
        <v>-37º -47' -59,896" S</v>
      </c>
      <c r="AN1969" s="43" t="str">
        <f t="shared" si="1267"/>
        <v>122º 24' 38,167" W</v>
      </c>
      <c r="AO1969" s="43" t="str">
        <f t="shared" si="1268"/>
        <v>10 S 551888 4183785</v>
      </c>
    </row>
    <row r="1970" spans="5:41" x14ac:dyDescent="0.25">
      <c r="E1970" s="53">
        <v>37.773653000000003</v>
      </c>
      <c r="F1970" s="53">
        <v>-122.410411</v>
      </c>
      <c r="G1970" s="52">
        <f t="shared" si="1235"/>
        <v>-2.1364647106694843</v>
      </c>
      <c r="H1970" s="52">
        <f t="shared" si="1236"/>
        <v>0.65927461535583365</v>
      </c>
      <c r="I1970" s="52">
        <f t="shared" si="1237"/>
        <v>10</v>
      </c>
      <c r="J1970" s="52">
        <f t="shared" si="1238"/>
        <v>-123</v>
      </c>
      <c r="K1970" s="52">
        <f t="shared" si="1239"/>
        <v>1.0290269283541154E-2</v>
      </c>
      <c r="L1970" s="52">
        <f t="shared" si="1240"/>
        <v>8.1336636594522421E-3</v>
      </c>
      <c r="M1970" s="52">
        <f t="shared" si="1241"/>
        <v>8.1338430314368774E-3</v>
      </c>
      <c r="N1970" s="52">
        <f t="shared" si="1242"/>
        <v>2.5635287303149568E-5</v>
      </c>
      <c r="O1970" s="52">
        <f t="shared" si="1254"/>
        <v>6383607.9476367366</v>
      </c>
      <c r="P1970" s="52">
        <f t="shared" si="1255"/>
        <v>1.3929108293154246E-7</v>
      </c>
      <c r="Q1970" s="52">
        <f t="shared" si="1243"/>
        <v>0.96835403547876209</v>
      </c>
      <c r="R1970" s="52">
        <f t="shared" si="1244"/>
        <v>0.60501819482661379</v>
      </c>
      <c r="S1970" s="52">
        <f t="shared" si="1245"/>
        <v>1.1434516330952147</v>
      </c>
      <c r="T1970" s="52">
        <f t="shared" si="1246"/>
        <v>1.0088432735280644</v>
      </c>
      <c r="U1970" s="52">
        <f t="shared" si="1247"/>
        <v>1.80740861955095</v>
      </c>
      <c r="V1970" s="52">
        <f t="shared" si="1253"/>
        <v>5.0546225567071803E-3</v>
      </c>
      <c r="W1970" s="52">
        <f t="shared" si="1248"/>
        <v>4.2582015317955055E-5</v>
      </c>
      <c r="X1970" s="52">
        <f t="shared" si="1249"/>
        <v>1.6740578955036711E-7</v>
      </c>
      <c r="Y1970" s="52">
        <f t="shared" si="1256"/>
        <v>4180701.820929056</v>
      </c>
      <c r="Z1970" s="38" t="str">
        <f t="shared" si="1250"/>
        <v>S</v>
      </c>
      <c r="AA1970" s="38" t="str">
        <f t="shared" si="1251"/>
        <v>S</v>
      </c>
      <c r="AB1970" s="38" t="str">
        <f t="shared" si="1252"/>
        <v>U</v>
      </c>
      <c r="AC1970" s="50">
        <f t="shared" si="1269"/>
        <v>551923.26743112609</v>
      </c>
      <c r="AD1970" s="50">
        <f t="shared" si="1257"/>
        <v>4180865.4665756188</v>
      </c>
      <c r="AE1970" s="51">
        <f t="shared" si="1258"/>
        <v>10</v>
      </c>
      <c r="AF1970" s="51" t="str">
        <f t="shared" si="1259"/>
        <v>S</v>
      </c>
      <c r="AG1970" s="40">
        <f t="shared" si="1260"/>
        <v>-122</v>
      </c>
      <c r="AH1970" s="41">
        <f t="shared" si="1261"/>
        <v>-24</v>
      </c>
      <c r="AI1970" s="42">
        <f t="shared" si="1262"/>
        <v>-37.479999999999997</v>
      </c>
      <c r="AJ1970" s="40">
        <f t="shared" si="1263"/>
        <v>37</v>
      </c>
      <c r="AK1970" s="41">
        <f t="shared" si="1264"/>
        <v>46</v>
      </c>
      <c r="AL1970" s="42">
        <f t="shared" si="1265"/>
        <v>25.151</v>
      </c>
      <c r="AM1970" s="43" t="str">
        <f t="shared" si="1266"/>
        <v>-37º -46' -25,151" S</v>
      </c>
      <c r="AN1970" s="43" t="str">
        <f t="shared" si="1267"/>
        <v>122º 24' 37,48" W</v>
      </c>
      <c r="AO1970" s="43" t="str">
        <f t="shared" si="1268"/>
        <v>10 S 551923 4180865</v>
      </c>
    </row>
    <row r="1971" spans="5:41" x14ac:dyDescent="0.25">
      <c r="E1971" s="53">
        <v>37.774152000000001</v>
      </c>
      <c r="F1971" s="53">
        <v>-122.419281</v>
      </c>
      <c r="G1971" s="52">
        <f t="shared" si="1235"/>
        <v>-2.1366195213741364</v>
      </c>
      <c r="H1971" s="52">
        <f t="shared" si="1236"/>
        <v>0.65928332454880112</v>
      </c>
      <c r="I1971" s="52">
        <f t="shared" si="1237"/>
        <v>10</v>
      </c>
      <c r="J1971" s="52">
        <f t="shared" si="1238"/>
        <v>-123</v>
      </c>
      <c r="K1971" s="52">
        <f t="shared" si="1239"/>
        <v>1.0135458578889089E-2</v>
      </c>
      <c r="L1971" s="52">
        <f t="shared" si="1240"/>
        <v>8.0112478983296494E-3</v>
      </c>
      <c r="M1971" s="52">
        <f t="shared" si="1241"/>
        <v>8.0114192924745052E-3</v>
      </c>
      <c r="N1971" s="52">
        <f t="shared" si="1242"/>
        <v>2.4869849120090493E-5</v>
      </c>
      <c r="O1971" s="52">
        <f t="shared" si="1254"/>
        <v>6383608.1282925233</v>
      </c>
      <c r="P1971" s="52">
        <f t="shared" si="1255"/>
        <v>1.3512782994700841E-7</v>
      </c>
      <c r="Q1971" s="52">
        <f t="shared" si="1243"/>
        <v>0.96835838262258922</v>
      </c>
      <c r="R1971" s="52">
        <f t="shared" si="1244"/>
        <v>0.6050127441315416</v>
      </c>
      <c r="S1971" s="52">
        <f t="shared" si="1245"/>
        <v>1.1434625158600957</v>
      </c>
      <c r="T1971" s="52">
        <f t="shared" si="1246"/>
        <v>1.0088500729279573</v>
      </c>
      <c r="U1971" s="52">
        <f t="shared" si="1247"/>
        <v>1.8074171158916152</v>
      </c>
      <c r="V1971" s="52">
        <f t="shared" si="1253"/>
        <v>5.0546225567071803E-3</v>
      </c>
      <c r="W1971" s="52">
        <f t="shared" si="1248"/>
        <v>4.2582015317955055E-5</v>
      </c>
      <c r="X1971" s="52">
        <f t="shared" si="1249"/>
        <v>1.6740578955036711E-7</v>
      </c>
      <c r="Y1971" s="52">
        <f t="shared" si="1256"/>
        <v>4180757.1838840307</v>
      </c>
      <c r="Z1971" s="38" t="str">
        <f t="shared" si="1250"/>
        <v>S</v>
      </c>
      <c r="AA1971" s="38" t="str">
        <f t="shared" si="1251"/>
        <v>S</v>
      </c>
      <c r="AB1971" s="38" t="str">
        <f t="shared" si="1252"/>
        <v>U</v>
      </c>
      <c r="AC1971" s="50">
        <f t="shared" si="1269"/>
        <v>551141.76361815818</v>
      </c>
      <c r="AD1971" s="50">
        <f t="shared" si="1257"/>
        <v>4180915.9432764761</v>
      </c>
      <c r="AE1971" s="51">
        <f t="shared" si="1258"/>
        <v>10</v>
      </c>
      <c r="AF1971" s="51" t="str">
        <f t="shared" si="1259"/>
        <v>S</v>
      </c>
      <c r="AG1971" s="40">
        <f t="shared" si="1260"/>
        <v>-122</v>
      </c>
      <c r="AH1971" s="41">
        <f t="shared" si="1261"/>
        <v>-25</v>
      </c>
      <c r="AI1971" s="42">
        <f t="shared" si="1262"/>
        <v>-9.4120000000000008</v>
      </c>
      <c r="AJ1971" s="40">
        <f t="shared" si="1263"/>
        <v>37</v>
      </c>
      <c r="AK1971" s="41">
        <f t="shared" si="1264"/>
        <v>46</v>
      </c>
      <c r="AL1971" s="42">
        <f t="shared" si="1265"/>
        <v>26.946999999999999</v>
      </c>
      <c r="AM1971" s="43" t="str">
        <f t="shared" si="1266"/>
        <v>-37º -46' -26,947" S</v>
      </c>
      <c r="AN1971" s="43" t="str">
        <f t="shared" si="1267"/>
        <v>122º 25' 9,412" W</v>
      </c>
      <c r="AO1971" s="43" t="str">
        <f t="shared" si="1268"/>
        <v>10 S 551142 4180916</v>
      </c>
    </row>
    <row r="1972" spans="5:41" x14ac:dyDescent="0.25">
      <c r="E1972" s="53">
        <v>37.796120000000002</v>
      </c>
      <c r="F1972" s="53">
        <v>-122.39642499999999</v>
      </c>
      <c r="G1972" s="52">
        <f t="shared" si="1235"/>
        <v>-2.1362206089203006</v>
      </c>
      <c r="H1972" s="52">
        <f t="shared" si="1236"/>
        <v>0.65966673847887924</v>
      </c>
      <c r="I1972" s="52">
        <f t="shared" si="1237"/>
        <v>10</v>
      </c>
      <c r="J1972" s="52">
        <f t="shared" si="1238"/>
        <v>-123</v>
      </c>
      <c r="K1972" s="52">
        <f t="shared" si="1239"/>
        <v>1.053437103272481E-2</v>
      </c>
      <c r="L1972" s="52">
        <f t="shared" si="1240"/>
        <v>8.3240693272529972E-3</v>
      </c>
      <c r="M1972" s="52">
        <f t="shared" si="1241"/>
        <v>8.3242615938621291E-3</v>
      </c>
      <c r="N1972" s="52">
        <f t="shared" si="1242"/>
        <v>2.6871386055171698E-5</v>
      </c>
      <c r="O1972" s="52">
        <f t="shared" si="1254"/>
        <v>6383616.0823097043</v>
      </c>
      <c r="P1972" s="52">
        <f t="shared" si="1255"/>
        <v>1.4580053994570955E-7</v>
      </c>
      <c r="Q1972" s="52">
        <f t="shared" si="1243"/>
        <v>0.96854947029619776</v>
      </c>
      <c r="R1972" s="52">
        <f t="shared" si="1244"/>
        <v>0.60477249166919578</v>
      </c>
      <c r="S1972" s="52">
        <f t="shared" si="1245"/>
        <v>1.1439414736269782</v>
      </c>
      <c r="T1972" s="52">
        <f t="shared" si="1246"/>
        <v>1.0091492281375325</v>
      </c>
      <c r="U1972" s="52">
        <f t="shared" si="1247"/>
        <v>1.8077908183273614</v>
      </c>
      <c r="V1972" s="52">
        <f t="shared" si="1253"/>
        <v>5.0546225567071803E-3</v>
      </c>
      <c r="W1972" s="52">
        <f t="shared" si="1248"/>
        <v>4.2582015317955055E-5</v>
      </c>
      <c r="X1972" s="52">
        <f t="shared" si="1249"/>
        <v>1.6740578955036711E-7</v>
      </c>
      <c r="Y1972" s="52">
        <f t="shared" si="1256"/>
        <v>4183194.4899352752</v>
      </c>
      <c r="Z1972" s="38" t="str">
        <f t="shared" si="1250"/>
        <v>S</v>
      </c>
      <c r="AA1972" s="38" t="str">
        <f t="shared" si="1251"/>
        <v>S</v>
      </c>
      <c r="AB1972" s="38" t="str">
        <f t="shared" si="1252"/>
        <v>U</v>
      </c>
      <c r="AC1972" s="50">
        <f t="shared" si="1269"/>
        <v>553138.89276649093</v>
      </c>
      <c r="AD1972" s="50">
        <f t="shared" si="1257"/>
        <v>4183366.0265724612</v>
      </c>
      <c r="AE1972" s="51">
        <f t="shared" si="1258"/>
        <v>10</v>
      </c>
      <c r="AF1972" s="51" t="str">
        <f t="shared" si="1259"/>
        <v>S</v>
      </c>
      <c r="AG1972" s="40">
        <f t="shared" si="1260"/>
        <v>-122</v>
      </c>
      <c r="AH1972" s="41">
        <f t="shared" si="1261"/>
        <v>-23</v>
      </c>
      <c r="AI1972" s="42">
        <f t="shared" si="1262"/>
        <v>-47.13</v>
      </c>
      <c r="AJ1972" s="40">
        <f t="shared" si="1263"/>
        <v>37</v>
      </c>
      <c r="AK1972" s="41">
        <f t="shared" si="1264"/>
        <v>47</v>
      </c>
      <c r="AL1972" s="42">
        <f t="shared" si="1265"/>
        <v>46.031999999999996</v>
      </c>
      <c r="AM1972" s="43" t="str">
        <f t="shared" si="1266"/>
        <v>-37º -47' -46,032" S</v>
      </c>
      <c r="AN1972" s="43" t="str">
        <f t="shared" si="1267"/>
        <v>122º 23' 47,13" W</v>
      </c>
      <c r="AO1972" s="43" t="str">
        <f t="shared" si="1268"/>
        <v>10 S 553139 4183366</v>
      </c>
    </row>
    <row r="1973" spans="5:41" x14ac:dyDescent="0.25">
      <c r="E1973" s="53">
        <v>37.738846000000002</v>
      </c>
      <c r="F1973" s="53">
        <v>-122.489836</v>
      </c>
      <c r="G1973" s="52">
        <f t="shared" si="1235"/>
        <v>-2.137850938427881</v>
      </c>
      <c r="H1973" s="52">
        <f t="shared" si="1236"/>
        <v>0.65866711860309191</v>
      </c>
      <c r="I1973" s="52">
        <f t="shared" si="1237"/>
        <v>10</v>
      </c>
      <c r="J1973" s="52">
        <f t="shared" si="1238"/>
        <v>-123</v>
      </c>
      <c r="K1973" s="52">
        <f t="shared" si="1239"/>
        <v>8.9040415251444571E-3</v>
      </c>
      <c r="L1973" s="52">
        <f t="shared" si="1240"/>
        <v>7.0413008311071574E-3</v>
      </c>
      <c r="M1973" s="52">
        <f t="shared" si="1241"/>
        <v>7.0414172036069173E-3</v>
      </c>
      <c r="N1973" s="52">
        <f t="shared" si="1242"/>
        <v>1.9187574776813321E-5</v>
      </c>
      <c r="O1973" s="52">
        <f t="shared" si="1254"/>
        <v>6383595.348304349</v>
      </c>
      <c r="P1973" s="52">
        <f t="shared" si="1255"/>
        <v>1.0448658828479323E-7</v>
      </c>
      <c r="Q1973" s="52">
        <f t="shared" si="1243"/>
        <v>0.96805008203267862</v>
      </c>
      <c r="R1973" s="52">
        <f t="shared" si="1244"/>
        <v>0.6053976750526413</v>
      </c>
      <c r="S1973" s="52">
        <f t="shared" si="1245"/>
        <v>1.1426921596194313</v>
      </c>
      <c r="T1973" s="52">
        <f t="shared" si="1246"/>
        <v>1.0083685384777339</v>
      </c>
      <c r="U1973" s="52">
        <f t="shared" si="1247"/>
        <v>1.8068151205234593</v>
      </c>
      <c r="V1973" s="52">
        <f t="shared" si="1253"/>
        <v>5.0546225567071803E-3</v>
      </c>
      <c r="W1973" s="52">
        <f t="shared" si="1248"/>
        <v>4.2582015317955055E-5</v>
      </c>
      <c r="X1973" s="52">
        <f t="shared" si="1249"/>
        <v>1.6740578955036711E-7</v>
      </c>
      <c r="Y1973" s="52">
        <f t="shared" si="1256"/>
        <v>4176840.0722583286</v>
      </c>
      <c r="Z1973" s="38" t="str">
        <f t="shared" si="1250"/>
        <v>S</v>
      </c>
      <c r="AA1973" s="38" t="str">
        <f t="shared" si="1251"/>
        <v>S</v>
      </c>
      <c r="AB1973" s="38" t="str">
        <f t="shared" si="1252"/>
        <v>U</v>
      </c>
      <c r="AC1973" s="50">
        <f t="shared" si="1269"/>
        <v>544949.55967195728</v>
      </c>
      <c r="AD1973" s="50">
        <f t="shared" si="1257"/>
        <v>4176962.5579842171</v>
      </c>
      <c r="AE1973" s="51">
        <f t="shared" si="1258"/>
        <v>10</v>
      </c>
      <c r="AF1973" s="51" t="str">
        <f t="shared" si="1259"/>
        <v>S</v>
      </c>
      <c r="AG1973" s="40">
        <f t="shared" si="1260"/>
        <v>-122</v>
      </c>
      <c r="AH1973" s="41">
        <f t="shared" si="1261"/>
        <v>-29</v>
      </c>
      <c r="AI1973" s="42">
        <f t="shared" si="1262"/>
        <v>-23.41</v>
      </c>
      <c r="AJ1973" s="40">
        <f t="shared" si="1263"/>
        <v>37</v>
      </c>
      <c r="AK1973" s="41">
        <f t="shared" si="1264"/>
        <v>44</v>
      </c>
      <c r="AL1973" s="42">
        <f t="shared" si="1265"/>
        <v>19.846</v>
      </c>
      <c r="AM1973" s="43" t="str">
        <f t="shared" si="1266"/>
        <v>-37º -44' -19,846" S</v>
      </c>
      <c r="AN1973" s="43" t="str">
        <f t="shared" si="1267"/>
        <v>122º 29' 23,41" W</v>
      </c>
      <c r="AO1973" s="43" t="str">
        <f t="shared" si="1268"/>
        <v>10 S 544950 4176963</v>
      </c>
    </row>
    <row r="1974" spans="5:41" x14ac:dyDescent="0.25">
      <c r="E1974" s="53">
        <v>37.731977999999998</v>
      </c>
      <c r="F1974" s="53">
        <v>-122.48717000000001</v>
      </c>
      <c r="G1974" s="52">
        <f t="shared" si="1235"/>
        <v>-2.1378044079500227</v>
      </c>
      <c r="H1974" s="52">
        <f t="shared" si="1236"/>
        <v>0.65854724939006493</v>
      </c>
      <c r="I1974" s="52">
        <f t="shared" si="1237"/>
        <v>10</v>
      </c>
      <c r="J1974" s="52">
        <f t="shared" si="1238"/>
        <v>-123</v>
      </c>
      <c r="K1974" s="52">
        <f t="shared" si="1239"/>
        <v>8.9505720030027547E-3</v>
      </c>
      <c r="L1974" s="52">
        <f t="shared" si="1240"/>
        <v>7.078752695390763E-3</v>
      </c>
      <c r="M1974" s="52">
        <f t="shared" si="1241"/>
        <v>7.0788709347378515E-3</v>
      </c>
      <c r="N1974" s="52">
        <f t="shared" si="1242"/>
        <v>1.9387437679374564E-5</v>
      </c>
      <c r="O1974" s="52">
        <f t="shared" si="1254"/>
        <v>6383592.862723073</v>
      </c>
      <c r="P1974" s="52">
        <f t="shared" si="1255"/>
        <v>1.0562067938507862E-7</v>
      </c>
      <c r="Q1974" s="52">
        <f t="shared" si="1243"/>
        <v>0.96798993814208012</v>
      </c>
      <c r="R1974" s="52">
        <f t="shared" si="1244"/>
        <v>0.60547238384292379</v>
      </c>
      <c r="S1974" s="52">
        <f t="shared" si="1245"/>
        <v>1.1425422184611049</v>
      </c>
      <c r="T1974" s="52">
        <f t="shared" si="1246"/>
        <v>1.0082747598065596</v>
      </c>
      <c r="U1974" s="52">
        <f t="shared" si="1247"/>
        <v>1.8066978153179958</v>
      </c>
      <c r="V1974" s="52">
        <f t="shared" si="1253"/>
        <v>5.0546225567071803E-3</v>
      </c>
      <c r="W1974" s="52">
        <f t="shared" si="1248"/>
        <v>4.2582015317955055E-5</v>
      </c>
      <c r="X1974" s="52">
        <f t="shared" si="1249"/>
        <v>1.6740578955036711E-7</v>
      </c>
      <c r="Y1974" s="52">
        <f t="shared" si="1256"/>
        <v>4176078.0877189315</v>
      </c>
      <c r="Z1974" s="38" t="str">
        <f t="shared" si="1250"/>
        <v>S</v>
      </c>
      <c r="AA1974" s="38" t="str">
        <f t="shared" si="1251"/>
        <v>S</v>
      </c>
      <c r="AB1974" s="38" t="str">
        <f t="shared" si="1252"/>
        <v>U</v>
      </c>
      <c r="AC1974" s="50">
        <f t="shared" si="1269"/>
        <v>545188.63156608166</v>
      </c>
      <c r="AD1974" s="50">
        <f t="shared" si="1257"/>
        <v>4176201.8492407999</v>
      </c>
      <c r="AE1974" s="51">
        <f t="shared" si="1258"/>
        <v>10</v>
      </c>
      <c r="AF1974" s="51" t="str">
        <f t="shared" si="1259"/>
        <v>S</v>
      </c>
      <c r="AG1974" s="40">
        <f t="shared" si="1260"/>
        <v>-122</v>
      </c>
      <c r="AH1974" s="41">
        <f t="shared" si="1261"/>
        <v>-29</v>
      </c>
      <c r="AI1974" s="42">
        <f t="shared" si="1262"/>
        <v>-13.811999999999999</v>
      </c>
      <c r="AJ1974" s="40">
        <f t="shared" si="1263"/>
        <v>37</v>
      </c>
      <c r="AK1974" s="41">
        <f t="shared" si="1264"/>
        <v>43</v>
      </c>
      <c r="AL1974" s="42">
        <f t="shared" si="1265"/>
        <v>55.121000000000002</v>
      </c>
      <c r="AM1974" s="43" t="str">
        <f t="shared" si="1266"/>
        <v>-37º -43' -55,121" S</v>
      </c>
      <c r="AN1974" s="43" t="str">
        <f t="shared" si="1267"/>
        <v>122º 29' 13,812" W</v>
      </c>
      <c r="AO1974" s="43" t="str">
        <f t="shared" si="1268"/>
        <v>10 S 545189 4176202</v>
      </c>
    </row>
    <row r="1975" spans="5:41" x14ac:dyDescent="0.25">
      <c r="E1975" s="53">
        <v>37.787294000000003</v>
      </c>
      <c r="F1975" s="53">
        <v>-122.473214</v>
      </c>
      <c r="G1975" s="52">
        <f t="shared" si="1235"/>
        <v>-2.1375608297996145</v>
      </c>
      <c r="H1975" s="52">
        <f t="shared" si="1236"/>
        <v>0.65951269571909821</v>
      </c>
      <c r="I1975" s="52">
        <f t="shared" si="1237"/>
        <v>10</v>
      </c>
      <c r="J1975" s="52">
        <f t="shared" si="1238"/>
        <v>-123</v>
      </c>
      <c r="K1975" s="52">
        <f t="shared" si="1239"/>
        <v>9.1941501534109626E-3</v>
      </c>
      <c r="L1975" s="52">
        <f t="shared" si="1240"/>
        <v>7.2659509421712093E-3</v>
      </c>
      <c r="M1975" s="52">
        <f t="shared" si="1241"/>
        <v>7.2660788125308061E-3</v>
      </c>
      <c r="N1975" s="52">
        <f t="shared" si="1242"/>
        <v>2.0467227205722693E-5</v>
      </c>
      <c r="O1975" s="52">
        <f t="shared" si="1254"/>
        <v>6383612.8864622433</v>
      </c>
      <c r="P1975" s="52">
        <f t="shared" si="1255"/>
        <v>1.111147353324333E-7</v>
      </c>
      <c r="Q1975" s="52">
        <f t="shared" si="1243"/>
        <v>0.96847276616382494</v>
      </c>
      <c r="R1975" s="52">
        <f t="shared" si="1244"/>
        <v>0.60486908531260897</v>
      </c>
      <c r="S1975" s="52">
        <f t="shared" si="1245"/>
        <v>1.1437490788010107</v>
      </c>
      <c r="T1975" s="52">
        <f t="shared" si="1246"/>
        <v>1.0090290804289104</v>
      </c>
      <c r="U1975" s="52">
        <f t="shared" si="1247"/>
        <v>1.8076407574108764</v>
      </c>
      <c r="V1975" s="52">
        <f t="shared" si="1253"/>
        <v>5.0546225567071803E-3</v>
      </c>
      <c r="W1975" s="52">
        <f t="shared" si="1248"/>
        <v>4.2582015317955055E-5</v>
      </c>
      <c r="X1975" s="52">
        <f t="shared" si="1249"/>
        <v>1.6740578955036711E-7</v>
      </c>
      <c r="Y1975" s="52">
        <f t="shared" si="1256"/>
        <v>4182215.2616368071</v>
      </c>
      <c r="Z1975" s="38" t="str">
        <f t="shared" si="1250"/>
        <v>S</v>
      </c>
      <c r="AA1975" s="38" t="str">
        <f t="shared" si="1251"/>
        <v>S</v>
      </c>
      <c r="AB1975" s="38" t="str">
        <f t="shared" si="1252"/>
        <v>U</v>
      </c>
      <c r="AC1975" s="50">
        <f t="shared" si="1269"/>
        <v>546383.83605969779</v>
      </c>
      <c r="AD1975" s="50">
        <f t="shared" si="1257"/>
        <v>4182345.9165066653</v>
      </c>
      <c r="AE1975" s="51">
        <f t="shared" si="1258"/>
        <v>10</v>
      </c>
      <c r="AF1975" s="51" t="str">
        <f t="shared" si="1259"/>
        <v>S</v>
      </c>
      <c r="AG1975" s="40">
        <f t="shared" si="1260"/>
        <v>-122</v>
      </c>
      <c r="AH1975" s="41">
        <f t="shared" si="1261"/>
        <v>-28</v>
      </c>
      <c r="AI1975" s="42">
        <f t="shared" si="1262"/>
        <v>-23.57</v>
      </c>
      <c r="AJ1975" s="40">
        <f t="shared" si="1263"/>
        <v>37</v>
      </c>
      <c r="AK1975" s="41">
        <f t="shared" si="1264"/>
        <v>47</v>
      </c>
      <c r="AL1975" s="42">
        <f t="shared" si="1265"/>
        <v>14.257999999999999</v>
      </c>
      <c r="AM1975" s="43" t="str">
        <f t="shared" si="1266"/>
        <v>-37º -47' -14,258" S</v>
      </c>
      <c r="AN1975" s="43" t="str">
        <f t="shared" si="1267"/>
        <v>122º 28' 23,57" W</v>
      </c>
      <c r="AO1975" s="43" t="str">
        <f t="shared" si="1268"/>
        <v>10 S 546384 4182346</v>
      </c>
    </row>
    <row r="1976" spans="5:41" x14ac:dyDescent="0.25">
      <c r="E1976" s="53">
        <v>37.795864999999999</v>
      </c>
      <c r="F1976" s="53">
        <v>-122.407021</v>
      </c>
      <c r="G1976" s="52">
        <f t="shared" si="1235"/>
        <v>-2.1364055440078418</v>
      </c>
      <c r="H1976" s="52">
        <f t="shared" si="1236"/>
        <v>0.6596622878892866</v>
      </c>
      <c r="I1976" s="52">
        <f t="shared" si="1237"/>
        <v>10</v>
      </c>
      <c r="J1976" s="52">
        <f t="shared" si="1238"/>
        <v>-123</v>
      </c>
      <c r="K1976" s="52">
        <f t="shared" si="1239"/>
        <v>1.0349435945183671E-2</v>
      </c>
      <c r="L1976" s="52">
        <f t="shared" si="1240"/>
        <v>8.1779704604661579E-3</v>
      </c>
      <c r="M1976" s="52">
        <f t="shared" si="1241"/>
        <v>8.1781527798251707E-3</v>
      </c>
      <c r="N1976" s="52">
        <f t="shared" si="1242"/>
        <v>2.5936109560364962E-5</v>
      </c>
      <c r="O1976" s="52">
        <f t="shared" si="1254"/>
        <v>6383615.9899719497</v>
      </c>
      <c r="P1976" s="52">
        <f t="shared" si="1255"/>
        <v>1.4072819916150345E-7</v>
      </c>
      <c r="Q1976" s="52">
        <f t="shared" si="1243"/>
        <v>0.96854725545692211</v>
      </c>
      <c r="R1976" s="52">
        <f t="shared" si="1244"/>
        <v>0.60477528373093037</v>
      </c>
      <c r="S1976" s="52">
        <f t="shared" si="1245"/>
        <v>1.1439359156177478</v>
      </c>
      <c r="T1976" s="52">
        <f t="shared" si="1246"/>
        <v>1.0091457576460434</v>
      </c>
      <c r="U1976" s="52">
        <f t="shared" si="1247"/>
        <v>1.8077864842895155</v>
      </c>
      <c r="V1976" s="52">
        <f t="shared" si="1253"/>
        <v>5.0546225567071803E-3</v>
      </c>
      <c r="W1976" s="52">
        <f t="shared" si="1248"/>
        <v>4.2582015317955055E-5</v>
      </c>
      <c r="X1976" s="52">
        <f t="shared" si="1249"/>
        <v>1.6740578955036711E-7</v>
      </c>
      <c r="Y1976" s="52">
        <f t="shared" si="1256"/>
        <v>4183166.1981385136</v>
      </c>
      <c r="Z1976" s="38" t="str">
        <f t="shared" si="1250"/>
        <v>S</v>
      </c>
      <c r="AA1976" s="38" t="str">
        <f t="shared" si="1251"/>
        <v>S</v>
      </c>
      <c r="AB1976" s="38" t="str">
        <f t="shared" si="1252"/>
        <v>U</v>
      </c>
      <c r="AC1976" s="50">
        <f t="shared" si="1269"/>
        <v>552206.18930268637</v>
      </c>
      <c r="AD1976" s="50">
        <f t="shared" si="1257"/>
        <v>4183331.7643255205</v>
      </c>
      <c r="AE1976" s="51">
        <f t="shared" si="1258"/>
        <v>10</v>
      </c>
      <c r="AF1976" s="51" t="str">
        <f t="shared" si="1259"/>
        <v>S</v>
      </c>
      <c r="AG1976" s="40">
        <f t="shared" si="1260"/>
        <v>-122</v>
      </c>
      <c r="AH1976" s="41">
        <f t="shared" si="1261"/>
        <v>-24</v>
      </c>
      <c r="AI1976" s="42">
        <f t="shared" si="1262"/>
        <v>-25.276</v>
      </c>
      <c r="AJ1976" s="40">
        <f t="shared" si="1263"/>
        <v>37</v>
      </c>
      <c r="AK1976" s="41">
        <f t="shared" si="1264"/>
        <v>47</v>
      </c>
      <c r="AL1976" s="42">
        <f t="shared" si="1265"/>
        <v>45.113999999999997</v>
      </c>
      <c r="AM1976" s="43" t="str">
        <f t="shared" si="1266"/>
        <v>-37º -47' -45,114" S</v>
      </c>
      <c r="AN1976" s="43" t="str">
        <f t="shared" si="1267"/>
        <v>122º 24' 25,276" W</v>
      </c>
      <c r="AO1976" s="43" t="str">
        <f t="shared" si="1268"/>
        <v>10 S 552206 4183332</v>
      </c>
    </row>
    <row r="1977" spans="5:41" x14ac:dyDescent="0.25">
      <c r="E1977" s="53">
        <v>37.795994999999998</v>
      </c>
      <c r="F1977" s="53">
        <v>-122.406989</v>
      </c>
      <c r="G1977" s="52">
        <f t="shared" si="1235"/>
        <v>-2.1364049855024811</v>
      </c>
      <c r="H1977" s="52">
        <f t="shared" si="1236"/>
        <v>0.65966455681731417</v>
      </c>
      <c r="I1977" s="52">
        <f t="shared" si="1237"/>
        <v>10</v>
      </c>
      <c r="J1977" s="52">
        <f t="shared" si="1238"/>
        <v>-123</v>
      </c>
      <c r="K1977" s="52">
        <f t="shared" si="1239"/>
        <v>1.0349994450544298E-2</v>
      </c>
      <c r="L1977" s="52">
        <f t="shared" si="1240"/>
        <v>8.1783973757810439E-3</v>
      </c>
      <c r="M1977" s="52">
        <f t="shared" si="1241"/>
        <v>8.1785797236952514E-3</v>
      </c>
      <c r="N1977" s="52">
        <f t="shared" si="1242"/>
        <v>2.593893921598589E-5</v>
      </c>
      <c r="O1977" s="52">
        <f t="shared" si="1254"/>
        <v>6383616.0370460711</v>
      </c>
      <c r="P1977" s="52">
        <f t="shared" si="1255"/>
        <v>1.4074239776300891E-7</v>
      </c>
      <c r="Q1977" s="52">
        <f t="shared" si="1243"/>
        <v>0.96854838460025916</v>
      </c>
      <c r="R1977" s="52">
        <f t="shared" si="1244"/>
        <v>0.60477386033647507</v>
      </c>
      <c r="S1977" s="52">
        <f t="shared" si="1245"/>
        <v>1.1439387491174438</v>
      </c>
      <c r="T1977" s="52">
        <f t="shared" si="1246"/>
        <v>1.0091475269222014</v>
      </c>
      <c r="U1977" s="52">
        <f t="shared" si="1247"/>
        <v>1.807788693810221</v>
      </c>
      <c r="V1977" s="52">
        <f t="shared" si="1253"/>
        <v>5.0546225567071803E-3</v>
      </c>
      <c r="W1977" s="52">
        <f t="shared" si="1248"/>
        <v>4.2582015317955055E-5</v>
      </c>
      <c r="X1977" s="52">
        <f t="shared" si="1249"/>
        <v>1.6740578955036711E-7</v>
      </c>
      <c r="Y1977" s="52">
        <f t="shared" si="1256"/>
        <v>4183180.621407297</v>
      </c>
      <c r="Z1977" s="38" t="str">
        <f t="shared" si="1250"/>
        <v>S</v>
      </c>
      <c r="AA1977" s="38" t="str">
        <f t="shared" si="1251"/>
        <v>S</v>
      </c>
      <c r="AB1977" s="38" t="str">
        <f t="shared" si="1252"/>
        <v>U</v>
      </c>
      <c r="AC1977" s="50">
        <f t="shared" si="1269"/>
        <v>552208.91513377673</v>
      </c>
      <c r="AD1977" s="50">
        <f t="shared" si="1257"/>
        <v>4183346.2056589648</v>
      </c>
      <c r="AE1977" s="51">
        <f t="shared" si="1258"/>
        <v>10</v>
      </c>
      <c r="AF1977" s="51" t="str">
        <f t="shared" si="1259"/>
        <v>S</v>
      </c>
      <c r="AG1977" s="40">
        <f t="shared" si="1260"/>
        <v>-122</v>
      </c>
      <c r="AH1977" s="41">
        <f t="shared" si="1261"/>
        <v>-24</v>
      </c>
      <c r="AI1977" s="42">
        <f t="shared" si="1262"/>
        <v>-25.16</v>
      </c>
      <c r="AJ1977" s="40">
        <f t="shared" si="1263"/>
        <v>37</v>
      </c>
      <c r="AK1977" s="41">
        <f t="shared" si="1264"/>
        <v>47</v>
      </c>
      <c r="AL1977" s="42">
        <f t="shared" si="1265"/>
        <v>45.582000000000001</v>
      </c>
      <c r="AM1977" s="43" t="str">
        <f t="shared" si="1266"/>
        <v>-37º -47' -45,582" S</v>
      </c>
      <c r="AN1977" s="43" t="str">
        <f t="shared" si="1267"/>
        <v>122º 24' 25,16" W</v>
      </c>
      <c r="AO1977" s="43" t="str">
        <f t="shared" si="1268"/>
        <v>10 S 552209 4183346</v>
      </c>
    </row>
    <row r="1978" spans="5:41" x14ac:dyDescent="0.25">
      <c r="E1978" s="53">
        <v>37.795026</v>
      </c>
      <c r="F1978" s="53">
        <v>-122.40128</v>
      </c>
      <c r="G1978" s="52">
        <f t="shared" si="1235"/>
        <v>-2.1363053446554847</v>
      </c>
      <c r="H1978" s="52">
        <f t="shared" si="1236"/>
        <v>0.65964764457686242</v>
      </c>
      <c r="I1978" s="52">
        <f t="shared" si="1237"/>
        <v>10</v>
      </c>
      <c r="J1978" s="52">
        <f t="shared" si="1238"/>
        <v>-123</v>
      </c>
      <c r="K1978" s="52">
        <f t="shared" si="1239"/>
        <v>1.0449635297540727E-2</v>
      </c>
      <c r="L1978" s="52">
        <f t="shared" si="1240"/>
        <v>8.257237405410978E-3</v>
      </c>
      <c r="M1978" s="52">
        <f t="shared" si="1241"/>
        <v>8.2574250779917386E-3</v>
      </c>
      <c r="N1978" s="52">
        <f t="shared" si="1242"/>
        <v>2.6440561677998353E-5</v>
      </c>
      <c r="O1978" s="52">
        <f t="shared" si="1254"/>
        <v>6383615.6861641463</v>
      </c>
      <c r="P1978" s="52">
        <f t="shared" si="1255"/>
        <v>1.4347288759692915E-7</v>
      </c>
      <c r="Q1978" s="52">
        <f t="shared" si="1243"/>
        <v>0.96853996765981631</v>
      </c>
      <c r="R1978" s="52">
        <f t="shared" si="1244"/>
        <v>0.60478446962115462</v>
      </c>
      <c r="S1978" s="52">
        <f t="shared" si="1245"/>
        <v>1.1439176284067707</v>
      </c>
      <c r="T1978" s="52">
        <f t="shared" si="1246"/>
        <v>1.0091343387103666</v>
      </c>
      <c r="U1978" s="52">
        <f t="shared" si="1247"/>
        <v>1.8077722238216773</v>
      </c>
      <c r="V1978" s="52">
        <f t="shared" si="1253"/>
        <v>5.0546225567071803E-3</v>
      </c>
      <c r="W1978" s="52">
        <f t="shared" si="1248"/>
        <v>4.2582015317955055E-5</v>
      </c>
      <c r="X1978" s="52">
        <f t="shared" si="1249"/>
        <v>1.6740578955036711E-7</v>
      </c>
      <c r="Y1978" s="52">
        <f t="shared" si="1256"/>
        <v>4183073.1125884256</v>
      </c>
      <c r="Z1978" s="38" t="str">
        <f t="shared" si="1250"/>
        <v>S</v>
      </c>
      <c r="AA1978" s="38" t="str">
        <f t="shared" si="1251"/>
        <v>S</v>
      </c>
      <c r="AB1978" s="38" t="str">
        <f t="shared" si="1252"/>
        <v>U</v>
      </c>
      <c r="AC1978" s="50">
        <f t="shared" si="1269"/>
        <v>552712.23077611846</v>
      </c>
      <c r="AD1978" s="50">
        <f t="shared" si="1257"/>
        <v>4183241.8989969208</v>
      </c>
      <c r="AE1978" s="51">
        <f t="shared" si="1258"/>
        <v>10</v>
      </c>
      <c r="AF1978" s="51" t="str">
        <f t="shared" si="1259"/>
        <v>S</v>
      </c>
      <c r="AG1978" s="40">
        <f t="shared" si="1260"/>
        <v>-122</v>
      </c>
      <c r="AH1978" s="41">
        <f t="shared" si="1261"/>
        <v>-24</v>
      </c>
      <c r="AI1978" s="42">
        <f t="shared" si="1262"/>
        <v>-4.6079999999999997</v>
      </c>
      <c r="AJ1978" s="40">
        <f t="shared" si="1263"/>
        <v>37</v>
      </c>
      <c r="AK1978" s="41">
        <f t="shared" si="1264"/>
        <v>47</v>
      </c>
      <c r="AL1978" s="42">
        <f t="shared" si="1265"/>
        <v>42.094000000000001</v>
      </c>
      <c r="AM1978" s="43" t="str">
        <f t="shared" si="1266"/>
        <v>-37º -47' -42,094" S</v>
      </c>
      <c r="AN1978" s="43" t="str">
        <f t="shared" si="1267"/>
        <v>122º 24' 4,608" W</v>
      </c>
      <c r="AO1978" s="43" t="str">
        <f t="shared" si="1268"/>
        <v>10 S 552712 4183242</v>
      </c>
    </row>
    <row r="1979" spans="5:41" x14ac:dyDescent="0.25">
      <c r="E1979" s="53">
        <v>37.769164000000004</v>
      </c>
      <c r="F1979" s="53">
        <v>-122.41741500000001</v>
      </c>
      <c r="G1979" s="52">
        <f t="shared" si="1235"/>
        <v>-2.1365869535302942</v>
      </c>
      <c r="H1979" s="52">
        <f t="shared" si="1236"/>
        <v>0.65919626752571159</v>
      </c>
      <c r="I1979" s="52">
        <f t="shared" si="1237"/>
        <v>10</v>
      </c>
      <c r="J1979" s="52">
        <f t="shared" si="1238"/>
        <v>-123</v>
      </c>
      <c r="K1979" s="52">
        <f t="shared" si="1239"/>
        <v>1.0168026422731291E-2</v>
      </c>
      <c r="L1979" s="52">
        <f t="shared" si="1240"/>
        <v>8.0375314081404855E-3</v>
      </c>
      <c r="M1979" s="52">
        <f t="shared" si="1241"/>
        <v>8.037704494812772E-3</v>
      </c>
      <c r="N1979" s="52">
        <f t="shared" si="1242"/>
        <v>2.5028812755567564E-5</v>
      </c>
      <c r="O1979" s="52">
        <f t="shared" si="1254"/>
        <v>6383606.3224958926</v>
      </c>
      <c r="P1979" s="52">
        <f t="shared" si="1255"/>
        <v>1.3603433681758533E-7</v>
      </c>
      <c r="Q1979" s="52">
        <f t="shared" si="1243"/>
        <v>0.96831491539813719</v>
      </c>
      <c r="R1979" s="52">
        <f t="shared" si="1244"/>
        <v>0.60506721603608016</v>
      </c>
      <c r="S1979" s="52">
        <f t="shared" si="1245"/>
        <v>1.1433537252247801</v>
      </c>
      <c r="T1979" s="52">
        <f t="shared" si="1246"/>
        <v>1.0087820979276052</v>
      </c>
      <c r="U1979" s="52">
        <f t="shared" si="1247"/>
        <v>1.807332171067707</v>
      </c>
      <c r="V1979" s="52">
        <f t="shared" si="1253"/>
        <v>5.0546225567071803E-3</v>
      </c>
      <c r="W1979" s="52">
        <f t="shared" si="1248"/>
        <v>4.2582015317955055E-5</v>
      </c>
      <c r="X1979" s="52">
        <f t="shared" si="1249"/>
        <v>1.6740578955036711E-7</v>
      </c>
      <c r="Y1979" s="52">
        <f t="shared" si="1256"/>
        <v>4180203.7764412193</v>
      </c>
      <c r="Z1979" s="38" t="str">
        <f t="shared" si="1250"/>
        <v>S</v>
      </c>
      <c r="AA1979" s="38" t="str">
        <f t="shared" si="1251"/>
        <v>S</v>
      </c>
      <c r="AB1979" s="38" t="str">
        <f t="shared" si="1252"/>
        <v>U</v>
      </c>
      <c r="AC1979" s="50">
        <f t="shared" si="1269"/>
        <v>551309.54355806031</v>
      </c>
      <c r="AD1979" s="50">
        <f t="shared" si="1257"/>
        <v>4180363.5505503048</v>
      </c>
      <c r="AE1979" s="51">
        <f t="shared" si="1258"/>
        <v>10</v>
      </c>
      <c r="AF1979" s="51" t="str">
        <f t="shared" si="1259"/>
        <v>S</v>
      </c>
      <c r="AG1979" s="40">
        <f t="shared" si="1260"/>
        <v>-122</v>
      </c>
      <c r="AH1979" s="41">
        <f t="shared" si="1261"/>
        <v>-25</v>
      </c>
      <c r="AI1979" s="42">
        <f t="shared" si="1262"/>
        <v>-2.694</v>
      </c>
      <c r="AJ1979" s="40">
        <f t="shared" si="1263"/>
        <v>37</v>
      </c>
      <c r="AK1979" s="41">
        <f t="shared" si="1264"/>
        <v>46</v>
      </c>
      <c r="AL1979" s="42">
        <f t="shared" si="1265"/>
        <v>8.99</v>
      </c>
      <c r="AM1979" s="43" t="str">
        <f t="shared" si="1266"/>
        <v>-37º -46' -8,99" S</v>
      </c>
      <c r="AN1979" s="43" t="str">
        <f t="shared" si="1267"/>
        <v>122º 25' 2,694" W</v>
      </c>
      <c r="AO1979" s="43" t="str">
        <f t="shared" si="1268"/>
        <v>10 S 551310 4180364</v>
      </c>
    </row>
    <row r="1980" spans="5:41" x14ac:dyDescent="0.25">
      <c r="E1980" s="53">
        <v>37.767043000000001</v>
      </c>
      <c r="F1980" s="53">
        <v>-122.412825</v>
      </c>
      <c r="G1980" s="52">
        <f t="shared" si="1235"/>
        <v>-2.1365068429176275</v>
      </c>
      <c r="H1980" s="52">
        <f t="shared" si="1236"/>
        <v>0.65915924909227686</v>
      </c>
      <c r="I1980" s="52">
        <f t="shared" si="1237"/>
        <v>10</v>
      </c>
      <c r="J1980" s="52">
        <f t="shared" si="1238"/>
        <v>-123</v>
      </c>
      <c r="K1980" s="52">
        <f t="shared" si="1239"/>
        <v>1.0248137035397953E-2</v>
      </c>
      <c r="L1980" s="52">
        <f t="shared" si="1240"/>
        <v>8.1010866745397439E-3</v>
      </c>
      <c r="M1980" s="52">
        <f t="shared" si="1241"/>
        <v>8.1012638998245977E-3</v>
      </c>
      <c r="N1980" s="52">
        <f t="shared" si="1242"/>
        <v>2.5424278362939923E-5</v>
      </c>
      <c r="O1980" s="52">
        <f t="shared" si="1254"/>
        <v>6383605.5546591263</v>
      </c>
      <c r="P1980" s="52">
        <f t="shared" si="1255"/>
        <v>1.3820219621072491E-7</v>
      </c>
      <c r="Q1980" s="52">
        <f t="shared" si="1243"/>
        <v>0.96829642334677946</v>
      </c>
      <c r="R1980" s="52">
        <f t="shared" si="1244"/>
        <v>0.60509036971832508</v>
      </c>
      <c r="S1980" s="52">
        <f t="shared" si="1245"/>
        <v>1.1433074607656666</v>
      </c>
      <c r="T1980" s="52">
        <f t="shared" si="1246"/>
        <v>1.0087531880038312</v>
      </c>
      <c r="U1980" s="52">
        <f t="shared" si="1247"/>
        <v>1.807296040365701</v>
      </c>
      <c r="V1980" s="52">
        <f t="shared" si="1253"/>
        <v>5.0546225567071803E-3</v>
      </c>
      <c r="W1980" s="52">
        <f t="shared" si="1248"/>
        <v>4.2582015317955055E-5</v>
      </c>
      <c r="X1980" s="52">
        <f t="shared" si="1249"/>
        <v>1.6740578955036711E-7</v>
      </c>
      <c r="Y1980" s="52">
        <f t="shared" si="1256"/>
        <v>4179968.4563777936</v>
      </c>
      <c r="Z1980" s="38" t="str">
        <f t="shared" si="1250"/>
        <v>S</v>
      </c>
      <c r="AA1980" s="38" t="str">
        <f t="shared" si="1251"/>
        <v>S</v>
      </c>
      <c r="AB1980" s="38" t="str">
        <f t="shared" si="1252"/>
        <v>U</v>
      </c>
      <c r="AC1980" s="50">
        <f t="shared" si="1269"/>
        <v>551715.2756130679</v>
      </c>
      <c r="AD1980" s="50">
        <f t="shared" si="1257"/>
        <v>4180130.7549648043</v>
      </c>
      <c r="AE1980" s="51">
        <f t="shared" si="1258"/>
        <v>10</v>
      </c>
      <c r="AF1980" s="51" t="str">
        <f t="shared" si="1259"/>
        <v>S</v>
      </c>
      <c r="AG1980" s="40">
        <f t="shared" si="1260"/>
        <v>-122</v>
      </c>
      <c r="AH1980" s="41">
        <f t="shared" si="1261"/>
        <v>-24</v>
      </c>
      <c r="AI1980" s="42">
        <f t="shared" si="1262"/>
        <v>-46.17</v>
      </c>
      <c r="AJ1980" s="40">
        <f t="shared" si="1263"/>
        <v>37</v>
      </c>
      <c r="AK1980" s="41">
        <f t="shared" si="1264"/>
        <v>46</v>
      </c>
      <c r="AL1980" s="42">
        <f t="shared" si="1265"/>
        <v>1.355</v>
      </c>
      <c r="AM1980" s="43" t="str">
        <f t="shared" si="1266"/>
        <v>-37º -46' -1,355" S</v>
      </c>
      <c r="AN1980" s="43" t="str">
        <f t="shared" si="1267"/>
        <v>122º 24' 46,17" W</v>
      </c>
      <c r="AO1980" s="43" t="str">
        <f t="shared" si="1268"/>
        <v>10 S 551715 4180131</v>
      </c>
    </row>
    <row r="1981" spans="5:41" x14ac:dyDescent="0.25">
      <c r="E1981" s="53">
        <v>37.768568999999999</v>
      </c>
      <c r="F1981" s="53">
        <v>-122.42125900000001</v>
      </c>
      <c r="G1981" s="52">
        <f t="shared" si="1235"/>
        <v>-2.136654043986741</v>
      </c>
      <c r="H1981" s="52">
        <f t="shared" si="1236"/>
        <v>0.65918588281666213</v>
      </c>
      <c r="I1981" s="52">
        <f t="shared" si="1237"/>
        <v>10</v>
      </c>
      <c r="J1981" s="52">
        <f t="shared" si="1238"/>
        <v>-123</v>
      </c>
      <c r="K1981" s="52">
        <f t="shared" si="1239"/>
        <v>1.0100935966284474E-2</v>
      </c>
      <c r="L1981" s="52">
        <f t="shared" si="1240"/>
        <v>7.9845643933025325E-3</v>
      </c>
      <c r="M1981" s="52">
        <f t="shared" si="1241"/>
        <v>7.9847340804861631E-3</v>
      </c>
      <c r="N1981" s="52">
        <f t="shared" si="1242"/>
        <v>2.4699473253786408E-5</v>
      </c>
      <c r="O1981" s="52">
        <f t="shared" si="1254"/>
        <v>6383606.1070946334</v>
      </c>
      <c r="P1981" s="52">
        <f t="shared" si="1255"/>
        <v>1.3424940704954835E-7</v>
      </c>
      <c r="Q1981" s="52">
        <f t="shared" si="1243"/>
        <v>0.96830972839461282</v>
      </c>
      <c r="R1981" s="52">
        <f t="shared" si="1244"/>
        <v>0.60507371182885705</v>
      </c>
      <c r="S1981" s="52">
        <f t="shared" si="1245"/>
        <v>1.1433407470139685</v>
      </c>
      <c r="T1981" s="52">
        <f t="shared" si="1246"/>
        <v>1.0087739882176907</v>
      </c>
      <c r="U1981" s="52">
        <f t="shared" si="1247"/>
        <v>1.807322036019686</v>
      </c>
      <c r="V1981" s="52">
        <f t="shared" si="1253"/>
        <v>5.0546225567071803E-3</v>
      </c>
      <c r="W1981" s="52">
        <f t="shared" si="1248"/>
        <v>4.2582015317955055E-5</v>
      </c>
      <c r="X1981" s="52">
        <f t="shared" si="1249"/>
        <v>1.6740578955036711E-7</v>
      </c>
      <c r="Y1981" s="52">
        <f t="shared" si="1256"/>
        <v>4180137.7625534707</v>
      </c>
      <c r="Z1981" s="38" t="str">
        <f t="shared" si="1250"/>
        <v>S</v>
      </c>
      <c r="AA1981" s="38" t="str">
        <f t="shared" si="1251"/>
        <v>S</v>
      </c>
      <c r="AB1981" s="38" t="str">
        <f t="shared" si="1252"/>
        <v>U</v>
      </c>
      <c r="AC1981" s="50">
        <f t="shared" si="1269"/>
        <v>550971.3995206781</v>
      </c>
      <c r="AD1981" s="50">
        <f t="shared" si="1257"/>
        <v>4180295.4342829427</v>
      </c>
      <c r="AE1981" s="51">
        <f t="shared" si="1258"/>
        <v>10</v>
      </c>
      <c r="AF1981" s="51" t="str">
        <f t="shared" si="1259"/>
        <v>S</v>
      </c>
      <c r="AG1981" s="40">
        <f t="shared" si="1260"/>
        <v>-122</v>
      </c>
      <c r="AH1981" s="41">
        <f t="shared" si="1261"/>
        <v>-25</v>
      </c>
      <c r="AI1981" s="42">
        <f t="shared" si="1262"/>
        <v>-16.532</v>
      </c>
      <c r="AJ1981" s="40">
        <f t="shared" si="1263"/>
        <v>37</v>
      </c>
      <c r="AK1981" s="41">
        <f t="shared" si="1264"/>
        <v>46</v>
      </c>
      <c r="AL1981" s="42">
        <f t="shared" si="1265"/>
        <v>6.8479999999999999</v>
      </c>
      <c r="AM1981" s="43" t="str">
        <f t="shared" si="1266"/>
        <v>-37º -46' -6,848" S</v>
      </c>
      <c r="AN1981" s="43" t="str">
        <f t="shared" si="1267"/>
        <v>122º 25' 16,532" W</v>
      </c>
      <c r="AO1981" s="43" t="str">
        <f t="shared" si="1268"/>
        <v>10 S 550971 4180295</v>
      </c>
    </row>
    <row r="1982" spans="5:41" x14ac:dyDescent="0.25">
      <c r="E1982" s="53">
        <v>37.795594999999999</v>
      </c>
      <c r="F1982" s="53">
        <v>-122.396275</v>
      </c>
      <c r="G1982" s="52">
        <f t="shared" si="1235"/>
        <v>-2.1362179909264225</v>
      </c>
      <c r="H1982" s="52">
        <f t="shared" si="1236"/>
        <v>0.65965757550030624</v>
      </c>
      <c r="I1982" s="52">
        <f t="shared" si="1237"/>
        <v>10</v>
      </c>
      <c r="J1982" s="52">
        <f t="shared" si="1238"/>
        <v>-123</v>
      </c>
      <c r="K1982" s="52">
        <f t="shared" si="1239"/>
        <v>1.0536989026602939E-2</v>
      </c>
      <c r="L1982" s="52">
        <f t="shared" si="1240"/>
        <v>8.3261971117707129E-3</v>
      </c>
      <c r="M1982" s="52">
        <f t="shared" si="1241"/>
        <v>8.3263895258622531E-3</v>
      </c>
      <c r="N1982" s="52">
        <f t="shared" si="1242"/>
        <v>2.6884617603695204E-5</v>
      </c>
      <c r="O1982" s="52">
        <f t="shared" si="1254"/>
        <v>6383615.8922027946</v>
      </c>
      <c r="P1982" s="52">
        <f t="shared" si="1255"/>
        <v>1.4587716482243558E-7</v>
      </c>
      <c r="Q1982" s="52">
        <f t="shared" si="1243"/>
        <v>0.96854491024934042</v>
      </c>
      <c r="R1982" s="52">
        <f t="shared" si="1244"/>
        <v>0.60477823994814373</v>
      </c>
      <c r="S1982" s="52">
        <f t="shared" si="1245"/>
        <v>1.1439300306249764</v>
      </c>
      <c r="T1982" s="52">
        <f t="shared" si="1246"/>
        <v>1.0091420829557682</v>
      </c>
      <c r="U1982" s="52">
        <f t="shared" si="1247"/>
        <v>1.8077818952104314</v>
      </c>
      <c r="V1982" s="52">
        <f t="shared" si="1253"/>
        <v>5.0546225567071803E-3</v>
      </c>
      <c r="W1982" s="52">
        <f t="shared" si="1248"/>
        <v>4.2582015317955055E-5</v>
      </c>
      <c r="X1982" s="52">
        <f t="shared" si="1249"/>
        <v>1.6740578955036711E-7</v>
      </c>
      <c r="Y1982" s="52">
        <f t="shared" si="1256"/>
        <v>4183136.2421197519</v>
      </c>
      <c r="Z1982" s="38" t="str">
        <f t="shared" si="1250"/>
        <v>S</v>
      </c>
      <c r="AA1982" s="38" t="str">
        <f t="shared" si="1251"/>
        <v>S</v>
      </c>
      <c r="AB1982" s="38" t="str">
        <f t="shared" si="1252"/>
        <v>U</v>
      </c>
      <c r="AC1982" s="50">
        <f t="shared" si="1269"/>
        <v>553152.47508654254</v>
      </c>
      <c r="AD1982" s="50">
        <f t="shared" si="1257"/>
        <v>4183307.863216978</v>
      </c>
      <c r="AE1982" s="51">
        <f t="shared" si="1258"/>
        <v>10</v>
      </c>
      <c r="AF1982" s="51" t="str">
        <f t="shared" si="1259"/>
        <v>S</v>
      </c>
      <c r="AG1982" s="40">
        <f t="shared" si="1260"/>
        <v>-122</v>
      </c>
      <c r="AH1982" s="41">
        <f t="shared" si="1261"/>
        <v>-23</v>
      </c>
      <c r="AI1982" s="42">
        <f t="shared" si="1262"/>
        <v>-46.59</v>
      </c>
      <c r="AJ1982" s="40">
        <f t="shared" si="1263"/>
        <v>37</v>
      </c>
      <c r="AK1982" s="41">
        <f t="shared" si="1264"/>
        <v>47</v>
      </c>
      <c r="AL1982" s="42">
        <f t="shared" si="1265"/>
        <v>44.142000000000003</v>
      </c>
      <c r="AM1982" s="43" t="str">
        <f t="shared" si="1266"/>
        <v>-37º -47' -44,142" S</v>
      </c>
      <c r="AN1982" s="43" t="str">
        <f t="shared" si="1267"/>
        <v>122º 23' 46,59" W</v>
      </c>
      <c r="AO1982" s="43" t="str">
        <f t="shared" si="1268"/>
        <v>10 S 553152 4183308</v>
      </c>
    </row>
    <row r="1983" spans="5:41" x14ac:dyDescent="0.25">
      <c r="E1983" s="53">
        <v>37.796258999999999</v>
      </c>
      <c r="F1983" s="53">
        <v>-122.396225</v>
      </c>
      <c r="G1983" s="52">
        <f t="shared" si="1235"/>
        <v>-2.1362171182617966</v>
      </c>
      <c r="H1983" s="52">
        <f t="shared" si="1236"/>
        <v>0.65966916448653934</v>
      </c>
      <c r="I1983" s="52">
        <f t="shared" si="1237"/>
        <v>10</v>
      </c>
      <c r="J1983" s="52">
        <f t="shared" si="1238"/>
        <v>-123</v>
      </c>
      <c r="K1983" s="52">
        <f t="shared" si="1239"/>
        <v>1.0537861691228834E-2</v>
      </c>
      <c r="L1983" s="52">
        <f t="shared" si="1240"/>
        <v>8.3268118130485434E-3</v>
      </c>
      <c r="M1983" s="52">
        <f t="shared" si="1241"/>
        <v>8.3270042697606902E-3</v>
      </c>
      <c r="N1983" s="52">
        <f t="shared" si="1242"/>
        <v>2.6889231121929313E-5</v>
      </c>
      <c r="O1983" s="52">
        <f t="shared" si="1254"/>
        <v>6383616.1326429239</v>
      </c>
      <c r="P1983" s="52">
        <f t="shared" si="1255"/>
        <v>1.4589608341229181E-7</v>
      </c>
      <c r="Q1983" s="52">
        <f t="shared" si="1243"/>
        <v>0.96855067756842805</v>
      </c>
      <c r="R1983" s="52">
        <f t="shared" si="1244"/>
        <v>0.604770969689579</v>
      </c>
      <c r="S1983" s="52">
        <f t="shared" si="1245"/>
        <v>1.1439445032707534</v>
      </c>
      <c r="T1983" s="52">
        <f t="shared" si="1246"/>
        <v>1.0091511198754597</v>
      </c>
      <c r="U1983" s="52">
        <f t="shared" si="1247"/>
        <v>1.8077931807650938</v>
      </c>
      <c r="V1983" s="52">
        <f t="shared" si="1253"/>
        <v>5.0546225567071803E-3</v>
      </c>
      <c r="W1983" s="52">
        <f t="shared" si="1248"/>
        <v>4.2582015317955055E-5</v>
      </c>
      <c r="X1983" s="52">
        <f t="shared" si="1249"/>
        <v>1.6740578955036711E-7</v>
      </c>
      <c r="Y1983" s="52">
        <f t="shared" si="1256"/>
        <v>4183209.911738731</v>
      </c>
      <c r="Z1983" s="38" t="str">
        <f t="shared" si="1250"/>
        <v>S</v>
      </c>
      <c r="AA1983" s="38" t="str">
        <f t="shared" si="1251"/>
        <v>S</v>
      </c>
      <c r="AB1983" s="38" t="str">
        <f t="shared" si="1252"/>
        <v>U</v>
      </c>
      <c r="AC1983" s="50">
        <f t="shared" si="1269"/>
        <v>553156.40137813427</v>
      </c>
      <c r="AD1983" s="50">
        <f t="shared" si="1257"/>
        <v>4183381.5622933586</v>
      </c>
      <c r="AE1983" s="51">
        <f t="shared" si="1258"/>
        <v>10</v>
      </c>
      <c r="AF1983" s="51" t="str">
        <f t="shared" si="1259"/>
        <v>S</v>
      </c>
      <c r="AG1983" s="40">
        <f t="shared" si="1260"/>
        <v>-122</v>
      </c>
      <c r="AH1983" s="41">
        <f t="shared" si="1261"/>
        <v>-23</v>
      </c>
      <c r="AI1983" s="42">
        <f t="shared" si="1262"/>
        <v>-46.41</v>
      </c>
      <c r="AJ1983" s="40">
        <f t="shared" si="1263"/>
        <v>37</v>
      </c>
      <c r="AK1983" s="41">
        <f t="shared" si="1264"/>
        <v>47</v>
      </c>
      <c r="AL1983" s="42">
        <f t="shared" si="1265"/>
        <v>46.531999999999996</v>
      </c>
      <c r="AM1983" s="43" t="str">
        <f t="shared" si="1266"/>
        <v>-37º -47' -46,532" S</v>
      </c>
      <c r="AN1983" s="43" t="str">
        <f t="shared" si="1267"/>
        <v>122º 23' 46,41" W</v>
      </c>
      <c r="AO1983" s="43" t="str">
        <f t="shared" si="1268"/>
        <v>10 S 553156 4183382</v>
      </c>
    </row>
    <row r="1984" spans="5:41" x14ac:dyDescent="0.25">
      <c r="E1984" s="53">
        <v>37.787598000000003</v>
      </c>
      <c r="F1984" s="53">
        <v>-122.403879</v>
      </c>
      <c r="G1984" s="52">
        <f t="shared" si="1235"/>
        <v>-2.1363507057627444</v>
      </c>
      <c r="H1984" s="52">
        <f t="shared" si="1236"/>
        <v>0.65951800152002427</v>
      </c>
      <c r="I1984" s="52">
        <f t="shared" si="1237"/>
        <v>10</v>
      </c>
      <c r="J1984" s="52">
        <f t="shared" si="1238"/>
        <v>-123</v>
      </c>
      <c r="K1984" s="52">
        <f t="shared" si="1239"/>
        <v>1.0404274190281004E-2</v>
      </c>
      <c r="L1984" s="52">
        <f t="shared" si="1240"/>
        <v>8.2222211724165706E-3</v>
      </c>
      <c r="M1984" s="52">
        <f t="shared" si="1241"/>
        <v>8.2224064674703973E-3</v>
      </c>
      <c r="N1984" s="52">
        <f t="shared" si="1242"/>
        <v>2.6209754178552203E-5</v>
      </c>
      <c r="O1984" s="52">
        <f t="shared" si="1254"/>
        <v>6383612.9965347303</v>
      </c>
      <c r="P1984" s="52">
        <f t="shared" si="1255"/>
        <v>1.4228717553200586E-7</v>
      </c>
      <c r="Q1984" s="52">
        <f t="shared" si="1243"/>
        <v>0.96847540966573165</v>
      </c>
      <c r="R1984" s="52">
        <f t="shared" si="1244"/>
        <v>0.60486575979679791</v>
      </c>
      <c r="S1984" s="52">
        <f t="shared" si="1245"/>
        <v>1.14375570635289</v>
      </c>
      <c r="T1984" s="52">
        <f t="shared" si="1246"/>
        <v>1.0090332197138669</v>
      </c>
      <c r="U1984" s="52">
        <f t="shared" si="1247"/>
        <v>1.8076459278509616</v>
      </c>
      <c r="V1984" s="52">
        <f t="shared" si="1253"/>
        <v>5.0546225567071803E-3</v>
      </c>
      <c r="W1984" s="52">
        <f t="shared" si="1248"/>
        <v>4.2582015317955055E-5</v>
      </c>
      <c r="X1984" s="52">
        <f t="shared" si="1249"/>
        <v>1.6740578955036711E-7</v>
      </c>
      <c r="Y1984" s="52">
        <f t="shared" si="1256"/>
        <v>4182248.9898474226</v>
      </c>
      <c r="Z1984" s="38" t="str">
        <f t="shared" si="1250"/>
        <v>S</v>
      </c>
      <c r="AA1984" s="38" t="str">
        <f t="shared" si="1251"/>
        <v>S</v>
      </c>
      <c r="AB1984" s="38" t="str">
        <f t="shared" si="1252"/>
        <v>U</v>
      </c>
      <c r="AC1984" s="50">
        <f t="shared" si="1269"/>
        <v>552488.66327802301</v>
      </c>
      <c r="AD1984" s="50">
        <f t="shared" si="1257"/>
        <v>4182416.3027986391</v>
      </c>
      <c r="AE1984" s="51">
        <f t="shared" si="1258"/>
        <v>10</v>
      </c>
      <c r="AF1984" s="51" t="str">
        <f t="shared" si="1259"/>
        <v>S</v>
      </c>
      <c r="AG1984" s="40">
        <f t="shared" si="1260"/>
        <v>-122</v>
      </c>
      <c r="AH1984" s="41">
        <f t="shared" si="1261"/>
        <v>-24</v>
      </c>
      <c r="AI1984" s="42">
        <f t="shared" si="1262"/>
        <v>-13.964</v>
      </c>
      <c r="AJ1984" s="40">
        <f t="shared" si="1263"/>
        <v>37</v>
      </c>
      <c r="AK1984" s="41">
        <f t="shared" si="1264"/>
        <v>47</v>
      </c>
      <c r="AL1984" s="42">
        <f t="shared" si="1265"/>
        <v>15.353</v>
      </c>
      <c r="AM1984" s="43" t="str">
        <f t="shared" si="1266"/>
        <v>-37º -47' -15,353" S</v>
      </c>
      <c r="AN1984" s="43" t="str">
        <f t="shared" si="1267"/>
        <v>122º 24' 13,964" W</v>
      </c>
      <c r="AO1984" s="43" t="str">
        <f t="shared" si="1268"/>
        <v>10 S 552489 4182416</v>
      </c>
    </row>
    <row r="1985" spans="5:41" x14ac:dyDescent="0.25">
      <c r="E1985" s="53">
        <v>37.773805000000003</v>
      </c>
      <c r="F1985" s="53">
        <v>-122.42059</v>
      </c>
      <c r="G1985" s="52">
        <f t="shared" si="1235"/>
        <v>-2.1366423677340451</v>
      </c>
      <c r="H1985" s="52">
        <f t="shared" si="1236"/>
        <v>0.65927726825629673</v>
      </c>
      <c r="I1985" s="52">
        <f t="shared" si="1237"/>
        <v>10</v>
      </c>
      <c r="J1985" s="52">
        <f t="shared" si="1238"/>
        <v>-123</v>
      </c>
      <c r="K1985" s="52">
        <f t="shared" si="1239"/>
        <v>1.0112612218980299E-2</v>
      </c>
      <c r="L1985" s="52">
        <f t="shared" si="1240"/>
        <v>7.9932278575837665E-3</v>
      </c>
      <c r="M1985" s="52">
        <f t="shared" si="1241"/>
        <v>7.9933980977263518E-3</v>
      </c>
      <c r="N1985" s="52">
        <f t="shared" si="1242"/>
        <v>2.4757777215111965E-5</v>
      </c>
      <c r="O1985" s="52">
        <f t="shared" si="1254"/>
        <v>6383608.0026660673</v>
      </c>
      <c r="P1985" s="52">
        <f t="shared" si="1255"/>
        <v>1.3452185291954083E-7</v>
      </c>
      <c r="Q1985" s="52">
        <f t="shared" si="1243"/>
        <v>0.96835535968996234</v>
      </c>
      <c r="R1985" s="52">
        <f t="shared" si="1244"/>
        <v>0.60501653452573778</v>
      </c>
      <c r="S1985" s="52">
        <f t="shared" si="1245"/>
        <v>1.1434549481012779</v>
      </c>
      <c r="T1985" s="52">
        <f t="shared" si="1246"/>
        <v>1.0088453447073928</v>
      </c>
      <c r="U1985" s="52">
        <f t="shared" si="1247"/>
        <v>1.8074112076510793</v>
      </c>
      <c r="V1985" s="52">
        <f t="shared" si="1253"/>
        <v>5.0546225567071803E-3</v>
      </c>
      <c r="W1985" s="52">
        <f t="shared" si="1248"/>
        <v>4.2582015317955055E-5</v>
      </c>
      <c r="X1985" s="52">
        <f t="shared" si="1249"/>
        <v>1.6740578955036711E-7</v>
      </c>
      <c r="Y1985" s="52">
        <f t="shared" si="1256"/>
        <v>4180718.684995003</v>
      </c>
      <c r="Z1985" s="38" t="str">
        <f t="shared" si="1250"/>
        <v>S</v>
      </c>
      <c r="AA1985" s="38" t="str">
        <f t="shared" si="1251"/>
        <v>S</v>
      </c>
      <c r="AB1985" s="38" t="str">
        <f t="shared" si="1252"/>
        <v>U</v>
      </c>
      <c r="AC1985" s="50">
        <f t="shared" si="1269"/>
        <v>551026.72235321125</v>
      </c>
      <c r="AD1985" s="50">
        <f t="shared" si="1257"/>
        <v>4180876.7289610221</v>
      </c>
      <c r="AE1985" s="51">
        <f t="shared" si="1258"/>
        <v>10</v>
      </c>
      <c r="AF1985" s="51" t="str">
        <f t="shared" si="1259"/>
        <v>S</v>
      </c>
      <c r="AG1985" s="40">
        <f t="shared" si="1260"/>
        <v>-122</v>
      </c>
      <c r="AH1985" s="41">
        <f t="shared" si="1261"/>
        <v>-25</v>
      </c>
      <c r="AI1985" s="42">
        <f t="shared" si="1262"/>
        <v>-14.124000000000001</v>
      </c>
      <c r="AJ1985" s="40">
        <f t="shared" si="1263"/>
        <v>37</v>
      </c>
      <c r="AK1985" s="41">
        <f t="shared" si="1264"/>
        <v>46</v>
      </c>
      <c r="AL1985" s="42">
        <f t="shared" si="1265"/>
        <v>25.698</v>
      </c>
      <c r="AM1985" s="43" t="str">
        <f t="shared" si="1266"/>
        <v>-37º -46' -25,698" S</v>
      </c>
      <c r="AN1985" s="43" t="str">
        <f t="shared" si="1267"/>
        <v>122º 25' 14,124" W</v>
      </c>
      <c r="AO1985" s="43" t="str">
        <f t="shared" si="1268"/>
        <v>10 S 551027 4180877</v>
      </c>
    </row>
    <row r="1986" spans="5:41" x14ac:dyDescent="0.25">
      <c r="E1986" s="53">
        <v>37.774244000000003</v>
      </c>
      <c r="F1986" s="53">
        <v>-122.42021</v>
      </c>
      <c r="G1986" s="52">
        <f t="shared" si="1235"/>
        <v>-2.1366357354828875</v>
      </c>
      <c r="H1986" s="52">
        <f t="shared" si="1236"/>
        <v>0.65928493025171298</v>
      </c>
      <c r="I1986" s="52">
        <f t="shared" si="1237"/>
        <v>10</v>
      </c>
      <c r="J1986" s="52">
        <f t="shared" si="1238"/>
        <v>-123</v>
      </c>
      <c r="K1986" s="52">
        <f t="shared" si="1239"/>
        <v>1.01192444701379E-2</v>
      </c>
      <c r="L1986" s="52">
        <f t="shared" si="1240"/>
        <v>7.9984224614514984E-3</v>
      </c>
      <c r="M1986" s="52">
        <f t="shared" si="1241"/>
        <v>7.9985930337230626E-3</v>
      </c>
      <c r="N1986" s="52">
        <f t="shared" si="1242"/>
        <v>2.4790360781623555E-5</v>
      </c>
      <c r="O1986" s="52">
        <f t="shared" si="1254"/>
        <v>6383608.1615998931</v>
      </c>
      <c r="P1986" s="52">
        <f t="shared" si="1255"/>
        <v>1.3469516257088851E-7</v>
      </c>
      <c r="Q1986" s="52">
        <f t="shared" si="1243"/>
        <v>0.96835918406793109</v>
      </c>
      <c r="R1986" s="52">
        <f t="shared" si="1244"/>
        <v>0.60501173916172324</v>
      </c>
      <c r="S1986" s="52">
        <f t="shared" si="1245"/>
        <v>1.1434645222856785</v>
      </c>
      <c r="T1986" s="52">
        <f t="shared" si="1246"/>
        <v>1.0088513265046897</v>
      </c>
      <c r="U1986" s="52">
        <f t="shared" si="1247"/>
        <v>1.807418682313652</v>
      </c>
      <c r="V1986" s="52">
        <f t="shared" si="1253"/>
        <v>5.0546225567071803E-3</v>
      </c>
      <c r="W1986" s="52">
        <f t="shared" si="1248"/>
        <v>4.2582015317955055E-5</v>
      </c>
      <c r="X1986" s="52">
        <f t="shared" si="1249"/>
        <v>1.6740578955036711E-7</v>
      </c>
      <c r="Y1986" s="52">
        <f t="shared" si="1256"/>
        <v>4180767.3910826566</v>
      </c>
      <c r="Z1986" s="38" t="str">
        <f t="shared" si="1250"/>
        <v>S</v>
      </c>
      <c r="AA1986" s="38" t="str">
        <f t="shared" si="1251"/>
        <v>S</v>
      </c>
      <c r="AB1986" s="38" t="str">
        <f t="shared" si="1252"/>
        <v>U</v>
      </c>
      <c r="AC1986" s="50">
        <f t="shared" si="1269"/>
        <v>551059.88606389705</v>
      </c>
      <c r="AD1986" s="50">
        <f t="shared" si="1257"/>
        <v>4180925.6430533868</v>
      </c>
      <c r="AE1986" s="51">
        <f t="shared" si="1258"/>
        <v>10</v>
      </c>
      <c r="AF1986" s="51" t="str">
        <f t="shared" si="1259"/>
        <v>S</v>
      </c>
      <c r="AG1986" s="40">
        <f t="shared" si="1260"/>
        <v>-122</v>
      </c>
      <c r="AH1986" s="41">
        <f t="shared" si="1261"/>
        <v>-25</v>
      </c>
      <c r="AI1986" s="42">
        <f t="shared" si="1262"/>
        <v>-12.756</v>
      </c>
      <c r="AJ1986" s="40">
        <f t="shared" si="1263"/>
        <v>37</v>
      </c>
      <c r="AK1986" s="41">
        <f t="shared" si="1264"/>
        <v>46</v>
      </c>
      <c r="AL1986" s="42">
        <f t="shared" si="1265"/>
        <v>27.277999999999999</v>
      </c>
      <c r="AM1986" s="43" t="str">
        <f t="shared" si="1266"/>
        <v>-37º -46' -27,278" S</v>
      </c>
      <c r="AN1986" s="43" t="str">
        <f t="shared" si="1267"/>
        <v>122º 25' 12,756" W</v>
      </c>
      <c r="AO1986" s="43" t="str">
        <f t="shared" si="1268"/>
        <v>10 S 551060 4180926</v>
      </c>
    </row>
    <row r="1987" spans="5:41" x14ac:dyDescent="0.25">
      <c r="E1987" s="53">
        <v>37.799185000000001</v>
      </c>
      <c r="F1987" s="53">
        <v>-122.445094</v>
      </c>
      <c r="G1987" s="52">
        <f t="shared" si="1235"/>
        <v>-2.1370700432139533</v>
      </c>
      <c r="H1987" s="52">
        <f t="shared" si="1236"/>
        <v>0.65972023282045278</v>
      </c>
      <c r="I1987" s="52">
        <f t="shared" si="1237"/>
        <v>10</v>
      </c>
      <c r="J1987" s="52">
        <f t="shared" si="1238"/>
        <v>-123</v>
      </c>
      <c r="K1987" s="52">
        <f t="shared" si="1239"/>
        <v>9.6849367390721142E-3</v>
      </c>
      <c r="L1987" s="52">
        <f t="shared" si="1240"/>
        <v>7.6525661100240519E-3</v>
      </c>
      <c r="M1987" s="52">
        <f t="shared" si="1241"/>
        <v>7.652715497873626E-3</v>
      </c>
      <c r="N1987" s="52">
        <f t="shared" si="1242"/>
        <v>2.271311237556084E-5</v>
      </c>
      <c r="O1987" s="52">
        <f t="shared" si="1254"/>
        <v>6383617.192190147</v>
      </c>
      <c r="P1987" s="52">
        <f t="shared" si="1255"/>
        <v>1.2321477560693732E-7</v>
      </c>
      <c r="Q1987" s="52">
        <f t="shared" si="1243"/>
        <v>0.96857608579120014</v>
      </c>
      <c r="R1987" s="52">
        <f t="shared" si="1244"/>
        <v>0.60473892619208303</v>
      </c>
      <c r="S1987" s="52">
        <f t="shared" si="1245"/>
        <v>1.1440082757160528</v>
      </c>
      <c r="T1987" s="52">
        <f t="shared" si="1246"/>
        <v>1.0091909383350604</v>
      </c>
      <c r="U1987" s="52">
        <f t="shared" si="1247"/>
        <v>1.8078429047397149</v>
      </c>
      <c r="V1987" s="52">
        <f t="shared" si="1253"/>
        <v>5.0546225567071803E-3</v>
      </c>
      <c r="W1987" s="52">
        <f t="shared" si="1248"/>
        <v>4.2582015317955055E-5</v>
      </c>
      <c r="X1987" s="52">
        <f t="shared" si="1249"/>
        <v>1.6740578955036711E-7</v>
      </c>
      <c r="Y1987" s="52">
        <f t="shared" si="1256"/>
        <v>4183534.546333577</v>
      </c>
      <c r="Z1987" s="38" t="str">
        <f t="shared" si="1250"/>
        <v>S</v>
      </c>
      <c r="AA1987" s="38" t="str">
        <f t="shared" si="1251"/>
        <v>S</v>
      </c>
      <c r="AB1987" s="38" t="str">
        <f t="shared" si="1252"/>
        <v>U</v>
      </c>
      <c r="AC1987" s="50">
        <f t="shared" si="1269"/>
        <v>548852.00822559569</v>
      </c>
      <c r="AD1987" s="50">
        <f t="shared" si="1257"/>
        <v>4183679.5381660908</v>
      </c>
      <c r="AE1987" s="51">
        <f t="shared" si="1258"/>
        <v>10</v>
      </c>
      <c r="AF1987" s="51" t="str">
        <f t="shared" si="1259"/>
        <v>S</v>
      </c>
      <c r="AG1987" s="40">
        <f t="shared" si="1260"/>
        <v>-122</v>
      </c>
      <c r="AH1987" s="41">
        <f t="shared" si="1261"/>
        <v>-26</v>
      </c>
      <c r="AI1987" s="42">
        <f t="shared" si="1262"/>
        <v>-42.338000000000001</v>
      </c>
      <c r="AJ1987" s="40">
        <f t="shared" si="1263"/>
        <v>37</v>
      </c>
      <c r="AK1987" s="41">
        <f t="shared" si="1264"/>
        <v>47</v>
      </c>
      <c r="AL1987" s="42">
        <f t="shared" si="1265"/>
        <v>57.066000000000003</v>
      </c>
      <c r="AM1987" s="43" t="str">
        <f t="shared" si="1266"/>
        <v>-37º -47' -57,066" S</v>
      </c>
      <c r="AN1987" s="43" t="str">
        <f t="shared" si="1267"/>
        <v>122º 26' 42,338" W</v>
      </c>
      <c r="AO1987" s="43" t="str">
        <f t="shared" si="1268"/>
        <v>10 S 548852 4183680</v>
      </c>
    </row>
    <row r="1988" spans="5:41" x14ac:dyDescent="0.25">
      <c r="E1988" s="53">
        <v>37.791764999999998</v>
      </c>
      <c r="F1988" s="53">
        <v>-122.396404</v>
      </c>
      <c r="G1988" s="52">
        <f t="shared" si="1235"/>
        <v>-2.1362202424011576</v>
      </c>
      <c r="H1988" s="52">
        <f t="shared" si="1236"/>
        <v>0.65959072938995478</v>
      </c>
      <c r="I1988" s="52">
        <f t="shared" si="1237"/>
        <v>10</v>
      </c>
      <c r="J1988" s="52">
        <f t="shared" si="1238"/>
        <v>-123</v>
      </c>
      <c r="K1988" s="52">
        <f t="shared" si="1239"/>
        <v>1.0534737551867845E-2</v>
      </c>
      <c r="L1988" s="52">
        <f t="shared" si="1240"/>
        <v>8.3248496339832275E-3</v>
      </c>
      <c r="M1988" s="52">
        <f t="shared" si="1241"/>
        <v>8.3250419546686549E-3</v>
      </c>
      <c r="N1988" s="52">
        <f t="shared" si="1242"/>
        <v>2.6872206293271361E-5</v>
      </c>
      <c r="O1988" s="52">
        <f t="shared" si="1254"/>
        <v>6383614.5053552315</v>
      </c>
      <c r="P1988" s="52">
        <f t="shared" si="1255"/>
        <v>1.4584507037392638E-7</v>
      </c>
      <c r="Q1988" s="52">
        <f t="shared" si="1243"/>
        <v>0.96851163377970495</v>
      </c>
      <c r="R1988" s="52">
        <f t="shared" si="1244"/>
        <v>0.60482016519174464</v>
      </c>
      <c r="S1988" s="52">
        <f t="shared" si="1245"/>
        <v>1.1438465462798073</v>
      </c>
      <c r="T1988" s="52">
        <f t="shared" si="1246"/>
        <v>1.0090899510077918</v>
      </c>
      <c r="U1988" s="52">
        <f t="shared" si="1247"/>
        <v>1.8077167874349136</v>
      </c>
      <c r="V1988" s="52">
        <f t="shared" si="1253"/>
        <v>5.0546225567071803E-3</v>
      </c>
      <c r="W1988" s="52">
        <f t="shared" si="1248"/>
        <v>4.2582015317955055E-5</v>
      </c>
      <c r="X1988" s="52">
        <f t="shared" si="1249"/>
        <v>1.6740578955036711E-7</v>
      </c>
      <c r="Y1988" s="52">
        <f t="shared" si="1256"/>
        <v>4182711.3105944521</v>
      </c>
      <c r="Z1988" s="38" t="str">
        <f t="shared" si="1250"/>
        <v>S</v>
      </c>
      <c r="AA1988" s="38" t="str">
        <f t="shared" si="1251"/>
        <v>S</v>
      </c>
      <c r="AB1988" s="38" t="str">
        <f t="shared" si="1252"/>
        <v>U</v>
      </c>
      <c r="AC1988" s="50">
        <f t="shared" si="1269"/>
        <v>553143.8611631036</v>
      </c>
      <c r="AD1988" s="50">
        <f t="shared" si="1257"/>
        <v>4182882.8524253555</v>
      </c>
      <c r="AE1988" s="51">
        <f t="shared" si="1258"/>
        <v>10</v>
      </c>
      <c r="AF1988" s="51" t="str">
        <f t="shared" si="1259"/>
        <v>S</v>
      </c>
      <c r="AG1988" s="40">
        <f t="shared" si="1260"/>
        <v>-122</v>
      </c>
      <c r="AH1988" s="41">
        <f t="shared" si="1261"/>
        <v>-23</v>
      </c>
      <c r="AI1988" s="42">
        <f t="shared" si="1262"/>
        <v>-47.054000000000002</v>
      </c>
      <c r="AJ1988" s="40">
        <f t="shared" si="1263"/>
        <v>37</v>
      </c>
      <c r="AK1988" s="41">
        <f t="shared" si="1264"/>
        <v>47</v>
      </c>
      <c r="AL1988" s="42">
        <f t="shared" si="1265"/>
        <v>30.353999999999999</v>
      </c>
      <c r="AM1988" s="43" t="str">
        <f t="shared" si="1266"/>
        <v>-37º -47' -30,354" S</v>
      </c>
      <c r="AN1988" s="43" t="str">
        <f t="shared" si="1267"/>
        <v>122º 23' 47,054" W</v>
      </c>
      <c r="AO1988" s="43" t="str">
        <f t="shared" si="1268"/>
        <v>10 S 553144 4182883</v>
      </c>
    </row>
    <row r="1989" spans="5:41" x14ac:dyDescent="0.25">
      <c r="E1989" s="53">
        <v>37.792042000000002</v>
      </c>
      <c r="F1989" s="53">
        <v>-122.396332</v>
      </c>
      <c r="G1989" s="52">
        <f t="shared" ref="G1989:G2004" si="1270">F1989*PI()/180</f>
        <v>-2.1362189857640961</v>
      </c>
      <c r="H1989" s="52">
        <f t="shared" ref="H1989:H2004" si="1271">E1989*PI()/180</f>
        <v>0.65959556395198293</v>
      </c>
      <c r="I1989" s="52">
        <f t="shared" ref="I1989:I2004" si="1272">TRUNC((F1989/6)+31)</f>
        <v>10</v>
      </c>
      <c r="J1989" s="52">
        <f t="shared" ref="J1989:J2004" si="1273">6*I1989-183</f>
        <v>-123</v>
      </c>
      <c r="K1989" s="52">
        <f t="shared" ref="K1989:K2004" si="1274">+G1989-((J1989*PI())/180)</f>
        <v>1.0535994188929365E-2</v>
      </c>
      <c r="L1989" s="52">
        <f t="shared" ref="L1989:L2004" si="1275">COS(H1989)*SIN(K1989)</f>
        <v>8.3258114143039234E-3</v>
      </c>
      <c r="M1989" s="52">
        <f t="shared" ref="M1989:M2004" si="1276">(1/2)*LN((1+L1989)/(1-L1989))</f>
        <v>8.3260038016560248E-3</v>
      </c>
      <c r="N1989" s="52">
        <f t="shared" ref="N1989:N2004" si="1277">ATAN((TAN(H1989))/COS(K1989))-H1989</f>
        <v>2.6878684545983411E-5</v>
      </c>
      <c r="O1989" s="52">
        <f t="shared" si="1254"/>
        <v>6383614.6056556329</v>
      </c>
      <c r="P1989" s="52">
        <f t="shared" si="1255"/>
        <v>1.458776794178452E-7</v>
      </c>
      <c r="Q1989" s="52">
        <f t="shared" ref="Q1989:Q2004" si="1278">SIN(2*H1989)</f>
        <v>0.96851404103982586</v>
      </c>
      <c r="R1989" s="52">
        <f t="shared" ref="R1989:R2004" si="1279">+Q1989*(COS(H1989))^2</f>
        <v>0.60481713357996936</v>
      </c>
      <c r="S1989" s="52">
        <f t="shared" ref="S1989:S2004" si="1280">H1989+(Q1989/2)</f>
        <v>1.1438525844718959</v>
      </c>
      <c r="T1989" s="52">
        <f t="shared" ref="T1989:T2004" si="1281">((3*S1989)+R1989)/4</f>
        <v>1.0090937217489142</v>
      </c>
      <c r="U1989" s="52">
        <f t="shared" ref="U1989:U2004" si="1282">(5*T1989+R1989*(COS(H1989))^2)/3</f>
        <v>1.8077214969533932</v>
      </c>
      <c r="V1989" s="52">
        <f t="shared" si="1253"/>
        <v>5.0546225567071803E-3</v>
      </c>
      <c r="W1989" s="52">
        <f t="shared" ref="W1989:W2004" si="1283">(5/3)*V1989^2</f>
        <v>4.2582015317955055E-5</v>
      </c>
      <c r="X1989" s="52">
        <f t="shared" ref="X1989:X2004" si="1284">(35/27)*V1989^3</f>
        <v>1.6740578955036711E-7</v>
      </c>
      <c r="Y1989" s="52">
        <f t="shared" si="1256"/>
        <v>4182742.0432307255</v>
      </c>
      <c r="Z1989" s="38" t="str">
        <f t="shared" ref="Z1989:Z2004" si="1285">IF(E1989&lt;-72,"C",IF(E1989&lt;-64,"D",IF(E1989&lt;-56,"E",IF(E1989&lt;-48,"F",IF(E1989&lt;-40,"G",IF(E1989&lt;-32,"H",IF(E1989&lt;-24,"J",IF(E1989&lt;-16,"K",AA1989))))))))</f>
        <v>S</v>
      </c>
      <c r="AA1989" s="38" t="str">
        <f t="shared" ref="AA1989:AA2004" si="1286">IF(E1989&lt;-8,"L",IF(E1989&lt;0,"M",IF(E1989&lt;8,"N",IF(E1989&lt;16,"P",IF(E1989&lt;24,"Q",IF(E1989&lt;32,"R",IF(E1989&lt;40,"S",IF(E1989&lt;48,"T","no"))))))))</f>
        <v>S</v>
      </c>
      <c r="AB1989" s="38" t="str">
        <f t="shared" ref="AB1989:AB2004" si="1287">IF(E1989&lt;56,"U",IF(E1989&lt;64,"V",IF(E1989&lt;72,"W",IF(E1989&lt;84,"X","no"))))</f>
        <v>U</v>
      </c>
      <c r="AC1989" s="50">
        <f t="shared" si="1269"/>
        <v>553150.0020594619</v>
      </c>
      <c r="AD1989" s="50">
        <f t="shared" si="1257"/>
        <v>4182913.6264190041</v>
      </c>
      <c r="AE1989" s="51">
        <f t="shared" si="1258"/>
        <v>10</v>
      </c>
      <c r="AF1989" s="51" t="str">
        <f t="shared" si="1259"/>
        <v>S</v>
      </c>
      <c r="AG1989" s="40">
        <f t="shared" si="1260"/>
        <v>-122</v>
      </c>
      <c r="AH1989" s="41">
        <f t="shared" si="1261"/>
        <v>-23</v>
      </c>
      <c r="AI1989" s="42">
        <f t="shared" si="1262"/>
        <v>-46.795000000000002</v>
      </c>
      <c r="AJ1989" s="40">
        <f t="shared" si="1263"/>
        <v>37</v>
      </c>
      <c r="AK1989" s="41">
        <f t="shared" si="1264"/>
        <v>47</v>
      </c>
      <c r="AL1989" s="42">
        <f t="shared" si="1265"/>
        <v>31.350999999999999</v>
      </c>
      <c r="AM1989" s="43" t="str">
        <f t="shared" si="1266"/>
        <v>-37º -47' -31,351" S</v>
      </c>
      <c r="AN1989" s="43" t="str">
        <f t="shared" si="1267"/>
        <v>122º 23' 46,795" W</v>
      </c>
      <c r="AO1989" s="43" t="str">
        <f t="shared" si="1268"/>
        <v>10 S 553150 4182914</v>
      </c>
    </row>
    <row r="1990" spans="5:41" x14ac:dyDescent="0.25">
      <c r="E1990" s="53">
        <v>37.791623999999999</v>
      </c>
      <c r="F1990" s="53">
        <v>-122.396394</v>
      </c>
      <c r="G1990" s="52">
        <f t="shared" si="1270"/>
        <v>-2.1362200678682322</v>
      </c>
      <c r="H1990" s="52">
        <f t="shared" si="1271"/>
        <v>0.6595882684757095</v>
      </c>
      <c r="I1990" s="52">
        <f t="shared" si="1272"/>
        <v>10</v>
      </c>
      <c r="J1990" s="52">
        <f t="shared" si="1273"/>
        <v>-123</v>
      </c>
      <c r="K1990" s="52">
        <f t="shared" si="1274"/>
        <v>1.0534912084793291E-2</v>
      </c>
      <c r="L1990" s="52">
        <f t="shared" si="1275"/>
        <v>8.3250034364367332E-3</v>
      </c>
      <c r="M1990" s="52">
        <f t="shared" si="1276"/>
        <v>8.3251957677821318E-3</v>
      </c>
      <c r="N1990" s="52">
        <f t="shared" si="1277"/>
        <v>2.6873062729859676E-5</v>
      </c>
      <c r="O1990" s="52">
        <f t="shared" si="1254"/>
        <v>6383614.4542998904</v>
      </c>
      <c r="P1990" s="52">
        <f t="shared" si="1255"/>
        <v>1.4585101633476527E-7</v>
      </c>
      <c r="Q1990" s="52">
        <f t="shared" si="1278"/>
        <v>0.96851040838869384</v>
      </c>
      <c r="R1990" s="52">
        <f t="shared" si="1279"/>
        <v>0.60482170832404469</v>
      </c>
      <c r="S1990" s="52">
        <f t="shared" si="1280"/>
        <v>1.1438434726700564</v>
      </c>
      <c r="T1990" s="52">
        <f t="shared" si="1281"/>
        <v>1.0090880315835535</v>
      </c>
      <c r="U1990" s="52">
        <f t="shared" si="1282"/>
        <v>1.8077143901303077</v>
      </c>
      <c r="V1990" s="52">
        <f t="shared" ref="V1990:V2004" si="1288">(3/4)*$C$18</f>
        <v>5.0546225567071803E-3</v>
      </c>
      <c r="W1990" s="52">
        <f t="shared" si="1283"/>
        <v>4.2582015317955055E-5</v>
      </c>
      <c r="X1990" s="52">
        <f t="shared" si="1284"/>
        <v>1.6740578955036711E-7</v>
      </c>
      <c r="Y1990" s="52">
        <f t="shared" si="1256"/>
        <v>4182695.6669065082</v>
      </c>
      <c r="Z1990" s="38" t="str">
        <f t="shared" si="1285"/>
        <v>S</v>
      </c>
      <c r="AA1990" s="38" t="str">
        <f t="shared" si="1286"/>
        <v>S</v>
      </c>
      <c r="AB1990" s="38" t="str">
        <f t="shared" si="1287"/>
        <v>U</v>
      </c>
      <c r="AC1990" s="50">
        <f t="shared" si="1269"/>
        <v>553144.84262183332</v>
      </c>
      <c r="AD1990" s="50">
        <f t="shared" si="1257"/>
        <v>4182867.2142032022</v>
      </c>
      <c r="AE1990" s="51">
        <f t="shared" si="1258"/>
        <v>10</v>
      </c>
      <c r="AF1990" s="51" t="str">
        <f t="shared" si="1259"/>
        <v>S</v>
      </c>
      <c r="AG1990" s="40">
        <f t="shared" si="1260"/>
        <v>-122</v>
      </c>
      <c r="AH1990" s="41">
        <f t="shared" si="1261"/>
        <v>-23</v>
      </c>
      <c r="AI1990" s="42">
        <f t="shared" si="1262"/>
        <v>-47.018000000000001</v>
      </c>
      <c r="AJ1990" s="40">
        <f t="shared" si="1263"/>
        <v>37</v>
      </c>
      <c r="AK1990" s="41">
        <f t="shared" si="1264"/>
        <v>47</v>
      </c>
      <c r="AL1990" s="42">
        <f t="shared" si="1265"/>
        <v>29.846</v>
      </c>
      <c r="AM1990" s="43" t="str">
        <f t="shared" si="1266"/>
        <v>-37º -47' -29,846" S</v>
      </c>
      <c r="AN1990" s="43" t="str">
        <f t="shared" si="1267"/>
        <v>122º 23' 47,018" W</v>
      </c>
      <c r="AO1990" s="43" t="str">
        <f t="shared" si="1268"/>
        <v>10 S 553145 4182867</v>
      </c>
    </row>
    <row r="1991" spans="5:41" x14ac:dyDescent="0.25">
      <c r="E1991" s="53">
        <v>37.799551999999998</v>
      </c>
      <c r="F1991" s="53">
        <v>-122.39978000000001</v>
      </c>
      <c r="G1991" s="52">
        <f t="shared" si="1270"/>
        <v>-2.1362791647167052</v>
      </c>
      <c r="H1991" s="52">
        <f t="shared" si="1271"/>
        <v>0.65972663817880761</v>
      </c>
      <c r="I1991" s="52">
        <f t="shared" si="1272"/>
        <v>10</v>
      </c>
      <c r="J1991" s="52">
        <f t="shared" si="1273"/>
        <v>-123</v>
      </c>
      <c r="K1991" s="52">
        <f t="shared" si="1274"/>
        <v>1.0475815236320241E-2</v>
      </c>
      <c r="L1991" s="52">
        <f t="shared" si="1275"/>
        <v>8.2774167217686094E-3</v>
      </c>
      <c r="M1991" s="52">
        <f t="shared" si="1276"/>
        <v>8.277605773674316E-3</v>
      </c>
      <c r="N1991" s="52">
        <f t="shared" si="1277"/>
        <v>2.6574294670456133E-5</v>
      </c>
      <c r="O1991" s="52">
        <f t="shared" si="1254"/>
        <v>6383617.3250881918</v>
      </c>
      <c r="P1991" s="52">
        <f t="shared" si="1255"/>
        <v>1.4415735886551797E-7</v>
      </c>
      <c r="Q1991" s="52">
        <f t="shared" si="1278"/>
        <v>0.9685792719604136</v>
      </c>
      <c r="R1991" s="52">
        <f t="shared" si="1279"/>
        <v>0.60473490635442495</v>
      </c>
      <c r="S1991" s="52">
        <f t="shared" si="1280"/>
        <v>1.1440162741590143</v>
      </c>
      <c r="T1991" s="52">
        <f t="shared" si="1281"/>
        <v>1.009195932207867</v>
      </c>
      <c r="U1991" s="52">
        <f t="shared" si="1282"/>
        <v>1.8078491406448098</v>
      </c>
      <c r="V1991" s="52">
        <f t="shared" si="1288"/>
        <v>5.0546225567071803E-3</v>
      </c>
      <c r="W1991" s="52">
        <f t="shared" si="1283"/>
        <v>4.2582015317955055E-5</v>
      </c>
      <c r="X1991" s="52">
        <f t="shared" si="1284"/>
        <v>1.6740578955036711E-7</v>
      </c>
      <c r="Y1991" s="52">
        <f t="shared" si="1256"/>
        <v>4183575.2643546602</v>
      </c>
      <c r="Z1991" s="38" t="str">
        <f t="shared" si="1285"/>
        <v>S</v>
      </c>
      <c r="AA1991" s="38" t="str">
        <f t="shared" si="1286"/>
        <v>S</v>
      </c>
      <c r="AB1991" s="38" t="str">
        <f t="shared" si="1287"/>
        <v>U</v>
      </c>
      <c r="AC1991" s="50">
        <f t="shared" si="1269"/>
        <v>552841.07016622031</v>
      </c>
      <c r="AD1991" s="50">
        <f t="shared" si="1257"/>
        <v>4183744.9045069753</v>
      </c>
      <c r="AE1991" s="51">
        <f t="shared" si="1258"/>
        <v>10</v>
      </c>
      <c r="AF1991" s="51" t="str">
        <f t="shared" si="1259"/>
        <v>S</v>
      </c>
      <c r="AG1991" s="40">
        <f t="shared" si="1260"/>
        <v>-122</v>
      </c>
      <c r="AH1991" s="41">
        <f t="shared" si="1261"/>
        <v>-23</v>
      </c>
      <c r="AI1991" s="42">
        <f t="shared" si="1262"/>
        <v>-59.207999999999998</v>
      </c>
      <c r="AJ1991" s="40">
        <f t="shared" si="1263"/>
        <v>37</v>
      </c>
      <c r="AK1991" s="41">
        <f t="shared" si="1264"/>
        <v>47</v>
      </c>
      <c r="AL1991" s="42">
        <f t="shared" si="1265"/>
        <v>58.387</v>
      </c>
      <c r="AM1991" s="43" t="str">
        <f t="shared" si="1266"/>
        <v>-37º -47' -58,387" S</v>
      </c>
      <c r="AN1991" s="43" t="str">
        <f t="shared" si="1267"/>
        <v>122º 23' 59,208" W</v>
      </c>
      <c r="AO1991" s="43" t="str">
        <f t="shared" si="1268"/>
        <v>10 S 552841 4183745</v>
      </c>
    </row>
    <row r="1992" spans="5:41" x14ac:dyDescent="0.25">
      <c r="E1992" s="53">
        <v>37.739806999999999</v>
      </c>
      <c r="F1992" s="53">
        <v>-122.46729499999999</v>
      </c>
      <c r="G1992" s="52">
        <f t="shared" si="1270"/>
        <v>-2.137457523761189</v>
      </c>
      <c r="H1992" s="52">
        <f t="shared" si="1271"/>
        <v>0.65868389121720361</v>
      </c>
      <c r="I1992" s="52">
        <f t="shared" si="1272"/>
        <v>10</v>
      </c>
      <c r="J1992" s="52">
        <f t="shared" si="1273"/>
        <v>-123</v>
      </c>
      <c r="K1992" s="52">
        <f t="shared" si="1274"/>
        <v>9.2974561918364174E-3</v>
      </c>
      <c r="L1992" s="52">
        <f t="shared" si="1275"/>
        <v>7.3523082563649875E-3</v>
      </c>
      <c r="M1992" s="52">
        <f t="shared" si="1276"/>
        <v>7.3524407405238974E-3</v>
      </c>
      <c r="N1992" s="52">
        <f t="shared" si="1277"/>
        <v>2.0920810214319907E-5</v>
      </c>
      <c r="O1992" s="52">
        <f t="shared" si="1254"/>
        <v>6383595.6961100809</v>
      </c>
      <c r="P1992" s="52">
        <f t="shared" si="1255"/>
        <v>1.1391795618374044E-7</v>
      </c>
      <c r="Q1992" s="52">
        <f t="shared" si="1278"/>
        <v>0.96805849318650672</v>
      </c>
      <c r="R1992" s="52">
        <f t="shared" si="1279"/>
        <v>0.60538721703400067</v>
      </c>
      <c r="S1992" s="52">
        <f t="shared" si="1280"/>
        <v>1.1427131378104569</v>
      </c>
      <c r="T1992" s="52">
        <f t="shared" si="1281"/>
        <v>1.0083816576163429</v>
      </c>
      <c r="U1992" s="52">
        <f t="shared" si="1282"/>
        <v>1.8068315291639985</v>
      </c>
      <c r="V1992" s="52">
        <f t="shared" si="1288"/>
        <v>5.0546225567071803E-3</v>
      </c>
      <c r="W1992" s="52">
        <f t="shared" si="1283"/>
        <v>4.2582015317955055E-5</v>
      </c>
      <c r="X1992" s="52">
        <f t="shared" si="1284"/>
        <v>1.6740578955036711E-7</v>
      </c>
      <c r="Y1992" s="52">
        <f t="shared" si="1256"/>
        <v>4176946.6924723489</v>
      </c>
      <c r="Z1992" s="38" t="str">
        <f t="shared" si="1285"/>
        <v>S</v>
      </c>
      <c r="AA1992" s="38" t="str">
        <f t="shared" si="1286"/>
        <v>S</v>
      </c>
      <c r="AB1992" s="38" t="str">
        <f t="shared" si="1287"/>
        <v>U</v>
      </c>
      <c r="AC1992" s="50">
        <f t="shared" si="1269"/>
        <v>546935.01084935956</v>
      </c>
      <c r="AD1992" s="50">
        <f t="shared" si="1257"/>
        <v>4177080.2424816061</v>
      </c>
      <c r="AE1992" s="51">
        <f t="shared" si="1258"/>
        <v>10</v>
      </c>
      <c r="AF1992" s="51" t="str">
        <f t="shared" si="1259"/>
        <v>S</v>
      </c>
      <c r="AG1992" s="40">
        <f t="shared" si="1260"/>
        <v>-122</v>
      </c>
      <c r="AH1992" s="41">
        <f t="shared" si="1261"/>
        <v>-28</v>
      </c>
      <c r="AI1992" s="42">
        <f t="shared" si="1262"/>
        <v>-2.262</v>
      </c>
      <c r="AJ1992" s="40">
        <f t="shared" si="1263"/>
        <v>37</v>
      </c>
      <c r="AK1992" s="41">
        <f t="shared" si="1264"/>
        <v>44</v>
      </c>
      <c r="AL1992" s="42">
        <f t="shared" si="1265"/>
        <v>23.305</v>
      </c>
      <c r="AM1992" s="43" t="str">
        <f t="shared" si="1266"/>
        <v>-37º -44' -23,305" S</v>
      </c>
      <c r="AN1992" s="43" t="str">
        <f t="shared" si="1267"/>
        <v>122º 28' 2,262" W</v>
      </c>
      <c r="AO1992" s="43" t="str">
        <f t="shared" si="1268"/>
        <v>10 S 546935 4177080</v>
      </c>
    </row>
    <row r="1993" spans="5:41" x14ac:dyDescent="0.25">
      <c r="E1993" s="53">
        <v>37.697789</v>
      </c>
      <c r="F1993" s="53">
        <v>-122.48297700000001</v>
      </c>
      <c r="G1993" s="52">
        <f t="shared" si="1270"/>
        <v>-2.1377312262944868</v>
      </c>
      <c r="H1993" s="52">
        <f t="shared" si="1271"/>
        <v>0.65795053877210063</v>
      </c>
      <c r="I1993" s="52">
        <f t="shared" si="1272"/>
        <v>10</v>
      </c>
      <c r="J1993" s="52">
        <f t="shared" si="1273"/>
        <v>-123</v>
      </c>
      <c r="K1993" s="52">
        <f t="shared" si="1274"/>
        <v>9.0237536585386913E-3</v>
      </c>
      <c r="L1993" s="52">
        <f t="shared" si="1275"/>
        <v>7.1399222914449228E-3</v>
      </c>
      <c r="M1993" s="52">
        <f t="shared" si="1276"/>
        <v>7.1400436226426297E-3</v>
      </c>
      <c r="N1993" s="52">
        <f t="shared" si="1277"/>
        <v>1.9699659429273098E-5</v>
      </c>
      <c r="O1993" s="52">
        <f t="shared" si="1254"/>
        <v>6383580.4918096308</v>
      </c>
      <c r="P1993" s="52">
        <f t="shared" si="1255"/>
        <v>1.0755324019613696E-7</v>
      </c>
      <c r="Q1993" s="52">
        <f t="shared" si="1278"/>
        <v>0.96768971327514142</v>
      </c>
      <c r="R1993" s="52">
        <f t="shared" si="1279"/>
        <v>0.60584345535975226</v>
      </c>
      <c r="S1993" s="52">
        <f t="shared" si="1280"/>
        <v>1.1417953954096713</v>
      </c>
      <c r="T1993" s="52">
        <f t="shared" si="1281"/>
        <v>1.0078074103971915</v>
      </c>
      <c r="U1993" s="52">
        <f t="shared" si="1282"/>
        <v>1.8061128963455044</v>
      </c>
      <c r="V1993" s="52">
        <f t="shared" si="1288"/>
        <v>5.0546225567071803E-3</v>
      </c>
      <c r="W1993" s="52">
        <f t="shared" si="1283"/>
        <v>4.2582015317955055E-5</v>
      </c>
      <c r="X1993" s="52">
        <f t="shared" si="1284"/>
        <v>1.6740578955036711E-7</v>
      </c>
      <c r="Y1993" s="52">
        <f t="shared" si="1256"/>
        <v>4172284.9312731698</v>
      </c>
      <c r="Z1993" s="38" t="str">
        <f t="shared" si="1285"/>
        <v>S</v>
      </c>
      <c r="AA1993" s="38" t="str">
        <f t="shared" si="1286"/>
        <v>S</v>
      </c>
      <c r="AB1993" s="38" t="str">
        <f t="shared" si="1287"/>
        <v>U</v>
      </c>
      <c r="AC1993" s="50">
        <f t="shared" si="1269"/>
        <v>545579.04481422924</v>
      </c>
      <c r="AD1993" s="50">
        <f t="shared" si="1257"/>
        <v>4172410.685648323</v>
      </c>
      <c r="AE1993" s="51">
        <f t="shared" si="1258"/>
        <v>10</v>
      </c>
      <c r="AF1993" s="51" t="str">
        <f t="shared" si="1259"/>
        <v>S</v>
      </c>
      <c r="AG1993" s="40">
        <f t="shared" si="1260"/>
        <v>-122</v>
      </c>
      <c r="AH1993" s="41">
        <f t="shared" si="1261"/>
        <v>-28</v>
      </c>
      <c r="AI1993" s="42">
        <f t="shared" si="1262"/>
        <v>-58.716999999999999</v>
      </c>
      <c r="AJ1993" s="40">
        <f t="shared" si="1263"/>
        <v>37</v>
      </c>
      <c r="AK1993" s="41">
        <f t="shared" si="1264"/>
        <v>41</v>
      </c>
      <c r="AL1993" s="42">
        <f t="shared" si="1265"/>
        <v>52.04</v>
      </c>
      <c r="AM1993" s="43" t="str">
        <f t="shared" si="1266"/>
        <v>-37º -41' -52,04" S</v>
      </c>
      <c r="AN1993" s="43" t="str">
        <f t="shared" si="1267"/>
        <v>122º 28' 58,717" W</v>
      </c>
      <c r="AO1993" s="43" t="str">
        <f t="shared" si="1268"/>
        <v>10 S 545579 4172411</v>
      </c>
    </row>
    <row r="1994" spans="5:41" x14ac:dyDescent="0.25">
      <c r="E1994" s="53">
        <v>37.725315999999999</v>
      </c>
      <c r="F1994" s="53">
        <v>-122.481449</v>
      </c>
      <c r="G1994" s="52">
        <f t="shared" si="1270"/>
        <v>-2.1377045576635161</v>
      </c>
      <c r="H1994" s="52">
        <f t="shared" si="1271"/>
        <v>0.65843097555529706</v>
      </c>
      <c r="I1994" s="52">
        <f t="shared" si="1272"/>
        <v>10</v>
      </c>
      <c r="J1994" s="52">
        <f t="shared" si="1273"/>
        <v>-123</v>
      </c>
      <c r="K1994" s="52">
        <f t="shared" si="1274"/>
        <v>9.0504222895093633E-3</v>
      </c>
      <c r="L1994" s="52">
        <f t="shared" si="1275"/>
        <v>7.1583632354008421E-3</v>
      </c>
      <c r="M1994" s="52">
        <f t="shared" si="1276"/>
        <v>7.1584855091684028E-3</v>
      </c>
      <c r="N1994" s="52">
        <f t="shared" si="1277"/>
        <v>1.9821225522576036E-5</v>
      </c>
      <c r="O1994" s="52">
        <f t="shared" si="1254"/>
        <v>6383590.4518451514</v>
      </c>
      <c r="P1994" s="52">
        <f t="shared" si="1255"/>
        <v>1.0802926133884901E-7</v>
      </c>
      <c r="Q1994" s="52">
        <f t="shared" si="1278"/>
        <v>0.96793154506118373</v>
      </c>
      <c r="R1994" s="52">
        <f t="shared" si="1279"/>
        <v>0.60554479854298182</v>
      </c>
      <c r="S1994" s="52">
        <f t="shared" si="1280"/>
        <v>1.142396748085889</v>
      </c>
      <c r="T1994" s="52">
        <f t="shared" si="1281"/>
        <v>1.0081837607001622</v>
      </c>
      <c r="U1994" s="52">
        <f t="shared" si="1282"/>
        <v>1.8065839661940739</v>
      </c>
      <c r="V1994" s="52">
        <f t="shared" si="1288"/>
        <v>5.0546225567071803E-3</v>
      </c>
      <c r="W1994" s="52">
        <f t="shared" si="1283"/>
        <v>4.2582015317955055E-5</v>
      </c>
      <c r="X1994" s="52">
        <f t="shared" si="1284"/>
        <v>1.6740578955036711E-7</v>
      </c>
      <c r="Y1994" s="52">
        <f t="shared" si="1256"/>
        <v>4175338.9591282443</v>
      </c>
      <c r="Z1994" s="38" t="str">
        <f t="shared" si="1285"/>
        <v>S</v>
      </c>
      <c r="AA1994" s="38" t="str">
        <f t="shared" si="1286"/>
        <v>S</v>
      </c>
      <c r="AB1994" s="38" t="str">
        <f t="shared" si="1287"/>
        <v>U</v>
      </c>
      <c r="AC1994" s="50">
        <f t="shared" si="1269"/>
        <v>545696.84139153128</v>
      </c>
      <c r="AD1994" s="50">
        <f t="shared" si="1257"/>
        <v>4175465.4897279032</v>
      </c>
      <c r="AE1994" s="51">
        <f t="shared" si="1258"/>
        <v>10</v>
      </c>
      <c r="AF1994" s="51" t="str">
        <f t="shared" si="1259"/>
        <v>S</v>
      </c>
      <c r="AG1994" s="40">
        <f t="shared" si="1260"/>
        <v>-122</v>
      </c>
      <c r="AH1994" s="41">
        <f t="shared" si="1261"/>
        <v>-28</v>
      </c>
      <c r="AI1994" s="42">
        <f t="shared" si="1262"/>
        <v>-53.216000000000001</v>
      </c>
      <c r="AJ1994" s="40">
        <f t="shared" si="1263"/>
        <v>37</v>
      </c>
      <c r="AK1994" s="41">
        <f t="shared" si="1264"/>
        <v>43</v>
      </c>
      <c r="AL1994" s="42">
        <f t="shared" si="1265"/>
        <v>31.138000000000002</v>
      </c>
      <c r="AM1994" s="43" t="str">
        <f t="shared" si="1266"/>
        <v>-37º -43' -31,138" S</v>
      </c>
      <c r="AN1994" s="43" t="str">
        <f t="shared" si="1267"/>
        <v>122º 28' 53,216" W</v>
      </c>
      <c r="AO1994" s="43" t="str">
        <f t="shared" si="1268"/>
        <v>10 S 545697 4175465</v>
      </c>
    </row>
    <row r="1995" spans="5:41" x14ac:dyDescent="0.25">
      <c r="E1995" s="53">
        <v>37.631610999999999</v>
      </c>
      <c r="F1995" s="53">
        <v>-122.42927400000001</v>
      </c>
      <c r="G1995" s="52">
        <f t="shared" si="1270"/>
        <v>-2.1367939321262881</v>
      </c>
      <c r="H1995" s="52">
        <f t="shared" si="1271"/>
        <v>0.65679551477971576</v>
      </c>
      <c r="I1995" s="52">
        <f t="shared" si="1272"/>
        <v>10</v>
      </c>
      <c r="J1995" s="52">
        <f t="shared" si="1273"/>
        <v>-123</v>
      </c>
      <c r="K1995" s="52">
        <f t="shared" si="1274"/>
        <v>9.9610478267373459E-3</v>
      </c>
      <c r="L1995" s="52">
        <f t="shared" si="1275"/>
        <v>7.8885502177147692E-3</v>
      </c>
      <c r="M1995" s="52">
        <f t="shared" si="1276"/>
        <v>7.8887138566122415E-3</v>
      </c>
      <c r="N1995" s="52">
        <f t="shared" si="1277"/>
        <v>2.3990177472898999E-5</v>
      </c>
      <c r="O1995" s="52">
        <f t="shared" si="1254"/>
        <v>6383556.5571763795</v>
      </c>
      <c r="P1995" s="52">
        <f t="shared" si="1255"/>
        <v>1.3152508202097877E-7</v>
      </c>
      <c r="Q1995" s="52">
        <f t="shared" si="1278"/>
        <v>0.96710466700228093</v>
      </c>
      <c r="R1995" s="52">
        <f t="shared" si="1279"/>
        <v>0.60655778554372852</v>
      </c>
      <c r="S1995" s="52">
        <f t="shared" si="1280"/>
        <v>1.1403478482808562</v>
      </c>
      <c r="T1995" s="52">
        <f t="shared" si="1281"/>
        <v>1.0069003325965742</v>
      </c>
      <c r="U1995" s="52">
        <f t="shared" si="1282"/>
        <v>1.8049760900363985</v>
      </c>
      <c r="V1995" s="52">
        <f t="shared" si="1288"/>
        <v>5.0546225567071803E-3</v>
      </c>
      <c r="W1995" s="52">
        <f t="shared" si="1283"/>
        <v>4.2582015317955055E-5</v>
      </c>
      <c r="X1995" s="52">
        <f t="shared" si="1284"/>
        <v>1.6740578955036711E-7</v>
      </c>
      <c r="Y1995" s="52">
        <f t="shared" si="1256"/>
        <v>4164942.7637430411</v>
      </c>
      <c r="Z1995" s="38" t="str">
        <f t="shared" si="1285"/>
        <v>S</v>
      </c>
      <c r="AA1995" s="38" t="str">
        <f t="shared" si="1286"/>
        <v>S</v>
      </c>
      <c r="AB1995" s="38" t="str">
        <f t="shared" si="1287"/>
        <v>U</v>
      </c>
      <c r="AC1995" s="50">
        <f t="shared" si="1269"/>
        <v>550358.05327484745</v>
      </c>
      <c r="AD1995" s="50">
        <f t="shared" si="1257"/>
        <v>4165095.9064178979</v>
      </c>
      <c r="AE1995" s="51">
        <f t="shared" si="1258"/>
        <v>10</v>
      </c>
      <c r="AF1995" s="51" t="str">
        <f t="shared" si="1259"/>
        <v>S</v>
      </c>
      <c r="AG1995" s="40">
        <f t="shared" si="1260"/>
        <v>-122</v>
      </c>
      <c r="AH1995" s="41">
        <f t="shared" si="1261"/>
        <v>-25</v>
      </c>
      <c r="AI1995" s="42">
        <f t="shared" si="1262"/>
        <v>-45.386000000000003</v>
      </c>
      <c r="AJ1995" s="40">
        <f t="shared" si="1263"/>
        <v>37</v>
      </c>
      <c r="AK1995" s="41">
        <f t="shared" si="1264"/>
        <v>37</v>
      </c>
      <c r="AL1995" s="42">
        <f t="shared" si="1265"/>
        <v>53.8</v>
      </c>
      <c r="AM1995" s="43" t="str">
        <f t="shared" si="1266"/>
        <v>-37º -37' -53,8" S</v>
      </c>
      <c r="AN1995" s="43" t="str">
        <f t="shared" si="1267"/>
        <v>122º 25' 45,386" W</v>
      </c>
      <c r="AO1995" s="43" t="str">
        <f t="shared" si="1268"/>
        <v>10 S 550358 4165096</v>
      </c>
    </row>
    <row r="1996" spans="5:41" x14ac:dyDescent="0.25">
      <c r="E1996" s="53">
        <v>37.787717999999998</v>
      </c>
      <c r="F1996" s="53">
        <v>-122.41733600000001</v>
      </c>
      <c r="G1996" s="52">
        <f t="shared" si="1270"/>
        <v>-2.136585574720185</v>
      </c>
      <c r="H1996" s="52">
        <f t="shared" si="1271"/>
        <v>0.65952009591512661</v>
      </c>
      <c r="I1996" s="52">
        <f t="shared" si="1272"/>
        <v>10</v>
      </c>
      <c r="J1996" s="52">
        <f t="shared" si="1273"/>
        <v>-123</v>
      </c>
      <c r="K1996" s="52">
        <f t="shared" si="1274"/>
        <v>1.0169405232840489E-2</v>
      </c>
      <c r="L1996" s="52">
        <f t="shared" si="1275"/>
        <v>8.0366039041609195E-3</v>
      </c>
      <c r="M1996" s="52">
        <f t="shared" si="1276"/>
        <v>8.0367769309177307E-3</v>
      </c>
      <c r="N1996" s="52">
        <f t="shared" si="1277"/>
        <v>2.5039777438951027E-5</v>
      </c>
      <c r="O1996" s="52">
        <f t="shared" si="1254"/>
        <v>6383613.0399844805</v>
      </c>
      <c r="P1996" s="52">
        <f t="shared" si="1255"/>
        <v>1.3593468731827899E-7</v>
      </c>
      <c r="Q1996" s="52">
        <f t="shared" si="1278"/>
        <v>0.96847645312330577</v>
      </c>
      <c r="R1996" s="52">
        <f t="shared" si="1279"/>
        <v>0.60486444706322107</v>
      </c>
      <c r="S1996" s="52">
        <f t="shared" si="1280"/>
        <v>1.1437583224767796</v>
      </c>
      <c r="T1996" s="52">
        <f t="shared" si="1281"/>
        <v>1.00903485362339</v>
      </c>
      <c r="U1996" s="52">
        <f t="shared" si="1282"/>
        <v>1.8076479687790235</v>
      </c>
      <c r="V1996" s="52">
        <f t="shared" si="1288"/>
        <v>5.0546225567071803E-3</v>
      </c>
      <c r="W1996" s="52">
        <f t="shared" si="1283"/>
        <v>4.2582015317955055E-5</v>
      </c>
      <c r="X1996" s="52">
        <f t="shared" si="1284"/>
        <v>1.6740578955036711E-7</v>
      </c>
      <c r="Y1996" s="52">
        <f t="shared" si="1256"/>
        <v>4182262.3036152502</v>
      </c>
      <c r="Z1996" s="38" t="str">
        <f t="shared" si="1285"/>
        <v>S</v>
      </c>
      <c r="AA1996" s="38" t="str">
        <f t="shared" si="1286"/>
        <v>S</v>
      </c>
      <c r="AB1996" s="38" t="str">
        <f t="shared" si="1287"/>
        <v>U</v>
      </c>
      <c r="AC1996" s="50">
        <f t="shared" si="1269"/>
        <v>551303.67634030245</v>
      </c>
      <c r="AD1996" s="50">
        <f t="shared" si="1257"/>
        <v>4182422.1478867563</v>
      </c>
      <c r="AE1996" s="51">
        <f t="shared" si="1258"/>
        <v>10</v>
      </c>
      <c r="AF1996" s="51" t="str">
        <f t="shared" si="1259"/>
        <v>S</v>
      </c>
      <c r="AG1996" s="40">
        <f t="shared" si="1260"/>
        <v>-122</v>
      </c>
      <c r="AH1996" s="41">
        <f t="shared" si="1261"/>
        <v>-25</v>
      </c>
      <c r="AI1996" s="42">
        <f t="shared" si="1262"/>
        <v>-2.41</v>
      </c>
      <c r="AJ1996" s="40">
        <f t="shared" si="1263"/>
        <v>37</v>
      </c>
      <c r="AK1996" s="41">
        <f t="shared" si="1264"/>
        <v>47</v>
      </c>
      <c r="AL1996" s="42">
        <f t="shared" si="1265"/>
        <v>15.785</v>
      </c>
      <c r="AM1996" s="43" t="str">
        <f t="shared" si="1266"/>
        <v>-37º -47' -15,785" S</v>
      </c>
      <c r="AN1996" s="43" t="str">
        <f t="shared" si="1267"/>
        <v>122º 25' 2,41" W</v>
      </c>
      <c r="AO1996" s="43" t="str">
        <f t="shared" si="1268"/>
        <v>10 S 551304 4182422</v>
      </c>
    </row>
    <row r="1997" spans="5:41" x14ac:dyDescent="0.25">
      <c r="E1997" s="53">
        <v>37.801766999999998</v>
      </c>
      <c r="F1997" s="53">
        <v>-122.412798</v>
      </c>
      <c r="G1997" s="52">
        <f t="shared" si="1270"/>
        <v>-2.1365063716787294</v>
      </c>
      <c r="H1997" s="52">
        <f t="shared" si="1271"/>
        <v>0.65976529722173927</v>
      </c>
      <c r="I1997" s="52">
        <f t="shared" si="1272"/>
        <v>10</v>
      </c>
      <c r="J1997" s="52">
        <f t="shared" si="1273"/>
        <v>-123</v>
      </c>
      <c r="K1997" s="52">
        <f t="shared" si="1274"/>
        <v>1.0248608274296078E-2</v>
      </c>
      <c r="L1997" s="52">
        <f t="shared" si="1275"/>
        <v>8.0976537178930625E-3</v>
      </c>
      <c r="M1997" s="52">
        <f t="shared" si="1276"/>
        <v>8.0978307179619281E-3</v>
      </c>
      <c r="N1997" s="52">
        <f t="shared" si="1277"/>
        <v>2.5434548080349728E-5</v>
      </c>
      <c r="O1997" s="52">
        <f t="shared" si="1254"/>
        <v>6383618.1271934779</v>
      </c>
      <c r="P1997" s="52">
        <f t="shared" si="1255"/>
        <v>1.3795539194880619E-7</v>
      </c>
      <c r="Q1997" s="52">
        <f t="shared" si="1278"/>
        <v>0.96859849846244128</v>
      </c>
      <c r="R1997" s="52">
        <f t="shared" si="1279"/>
        <v>0.60471064157045473</v>
      </c>
      <c r="S1997" s="52">
        <f t="shared" si="1280"/>
        <v>1.14406454645296</v>
      </c>
      <c r="T1997" s="52">
        <f t="shared" si="1281"/>
        <v>1.0092260702323337</v>
      </c>
      <c r="U1997" s="52">
        <f t="shared" si="1282"/>
        <v>1.8078867730191925</v>
      </c>
      <c r="V1997" s="52">
        <f t="shared" si="1288"/>
        <v>5.0546225567071803E-3</v>
      </c>
      <c r="W1997" s="52">
        <f t="shared" si="1283"/>
        <v>4.2582015317955055E-5</v>
      </c>
      <c r="X1997" s="52">
        <f t="shared" si="1284"/>
        <v>1.6740578955036711E-7</v>
      </c>
      <c r="Y1997" s="52">
        <f t="shared" si="1256"/>
        <v>4183821.0148628778</v>
      </c>
      <c r="Z1997" s="38" t="str">
        <f t="shared" si="1285"/>
        <v>S</v>
      </c>
      <c r="AA1997" s="38" t="str">
        <f t="shared" si="1286"/>
        <v>S</v>
      </c>
      <c r="AB1997" s="38" t="str">
        <f t="shared" si="1287"/>
        <v>U</v>
      </c>
      <c r="AC1997" s="50">
        <f t="shared" si="1269"/>
        <v>551693.46133925638</v>
      </c>
      <c r="AD1997" s="50">
        <f t="shared" si="1257"/>
        <v>4183983.3793274597</v>
      </c>
      <c r="AE1997" s="51">
        <f t="shared" si="1258"/>
        <v>10</v>
      </c>
      <c r="AF1997" s="51" t="str">
        <f t="shared" si="1259"/>
        <v>S</v>
      </c>
      <c r="AG1997" s="40">
        <f t="shared" si="1260"/>
        <v>-122</v>
      </c>
      <c r="AH1997" s="41">
        <f t="shared" si="1261"/>
        <v>-24</v>
      </c>
      <c r="AI1997" s="42">
        <f t="shared" si="1262"/>
        <v>-46.073</v>
      </c>
      <c r="AJ1997" s="40">
        <f t="shared" si="1263"/>
        <v>37</v>
      </c>
      <c r="AK1997" s="41">
        <f t="shared" si="1264"/>
        <v>48</v>
      </c>
      <c r="AL1997" s="42">
        <f t="shared" si="1265"/>
        <v>6.3609999999999998</v>
      </c>
      <c r="AM1997" s="43" t="str">
        <f t="shared" si="1266"/>
        <v>-37º -48' -6,361" S</v>
      </c>
      <c r="AN1997" s="43" t="str">
        <f t="shared" si="1267"/>
        <v>122º 24' 46,073" W</v>
      </c>
      <c r="AO1997" s="43" t="str">
        <f t="shared" si="1268"/>
        <v>10 S 551693 4183983</v>
      </c>
    </row>
    <row r="1998" spans="5:41" x14ac:dyDescent="0.25">
      <c r="E1998" s="53">
        <v>37.806963000000003</v>
      </c>
      <c r="F1998" s="53">
        <v>-122.40884</v>
      </c>
      <c r="G1998" s="52">
        <f t="shared" si="1270"/>
        <v>-2.1364372915469354</v>
      </c>
      <c r="H1998" s="52">
        <f t="shared" si="1271"/>
        <v>0.65985598452967298</v>
      </c>
      <c r="I1998" s="52">
        <f t="shared" si="1272"/>
        <v>10</v>
      </c>
      <c r="J1998" s="52">
        <f t="shared" si="1273"/>
        <v>-123</v>
      </c>
      <c r="K1998" s="52">
        <f t="shared" si="1274"/>
        <v>1.0317688406090042E-2</v>
      </c>
      <c r="L1998" s="52">
        <f t="shared" si="1275"/>
        <v>8.1516600055514879E-3</v>
      </c>
      <c r="M1998" s="52">
        <f t="shared" si="1276"/>
        <v>8.1518405708265358E-3</v>
      </c>
      <c r="N1998" s="52">
        <f t="shared" si="1277"/>
        <v>2.5779791779534378E-5</v>
      </c>
      <c r="O1998" s="52">
        <f t="shared" si="1254"/>
        <v>6383620.0088549005</v>
      </c>
      <c r="P1998" s="52">
        <f t="shared" si="1255"/>
        <v>1.3978209228548077E-7</v>
      </c>
      <c r="Q1998" s="52">
        <f t="shared" si="1278"/>
        <v>0.96864357772728205</v>
      </c>
      <c r="R1998" s="52">
        <f t="shared" si="1279"/>
        <v>0.60465369799973567</v>
      </c>
      <c r="S1998" s="52">
        <f t="shared" si="1280"/>
        <v>1.1441777733933141</v>
      </c>
      <c r="T1998" s="52">
        <f t="shared" si="1281"/>
        <v>1.0092967545449194</v>
      </c>
      <c r="U1998" s="52">
        <f t="shared" si="1282"/>
        <v>1.8079750253739473</v>
      </c>
      <c r="V1998" s="52">
        <f t="shared" si="1288"/>
        <v>5.0546225567071803E-3</v>
      </c>
      <c r="W1998" s="52">
        <f t="shared" si="1283"/>
        <v>4.2582015317955055E-5</v>
      </c>
      <c r="X1998" s="52">
        <f t="shared" si="1284"/>
        <v>1.6740578955036711E-7</v>
      </c>
      <c r="Y1998" s="52">
        <f t="shared" si="1256"/>
        <v>4184397.5026488598</v>
      </c>
      <c r="Z1998" s="38" t="str">
        <f t="shared" si="1285"/>
        <v>S</v>
      </c>
      <c r="AA1998" s="38" t="str">
        <f t="shared" si="1286"/>
        <v>S</v>
      </c>
      <c r="AB1998" s="38" t="str">
        <f t="shared" si="1287"/>
        <v>U</v>
      </c>
      <c r="AC1998" s="50">
        <f t="shared" si="1269"/>
        <v>552038.25500159536</v>
      </c>
      <c r="AD1998" s="50">
        <f t="shared" si="1257"/>
        <v>4184562.0710664913</v>
      </c>
      <c r="AE1998" s="51">
        <f t="shared" si="1258"/>
        <v>10</v>
      </c>
      <c r="AF1998" s="51" t="str">
        <f t="shared" si="1259"/>
        <v>S</v>
      </c>
      <c r="AG1998" s="40">
        <f t="shared" si="1260"/>
        <v>-122</v>
      </c>
      <c r="AH1998" s="41">
        <f t="shared" si="1261"/>
        <v>-24</v>
      </c>
      <c r="AI1998" s="42">
        <f t="shared" si="1262"/>
        <v>-31.824000000000002</v>
      </c>
      <c r="AJ1998" s="40">
        <f t="shared" si="1263"/>
        <v>37</v>
      </c>
      <c r="AK1998" s="41">
        <f t="shared" si="1264"/>
        <v>48</v>
      </c>
      <c r="AL1998" s="42">
        <f t="shared" si="1265"/>
        <v>25.067</v>
      </c>
      <c r="AM1998" s="43" t="str">
        <f t="shared" si="1266"/>
        <v>-37º -48' -25,067" S</v>
      </c>
      <c r="AN1998" s="43" t="str">
        <f t="shared" si="1267"/>
        <v>122º 24' 31,824" W</v>
      </c>
      <c r="AO1998" s="43" t="str">
        <f t="shared" si="1268"/>
        <v>10 S 552038 4184562</v>
      </c>
    </row>
    <row r="1999" spans="5:41" x14ac:dyDescent="0.25">
      <c r="E1999" s="53">
        <v>37.758431000000002</v>
      </c>
      <c r="F1999" s="53">
        <v>-122.430207</v>
      </c>
      <c r="G1999" s="52">
        <f t="shared" si="1270"/>
        <v>-2.1368102160482092</v>
      </c>
      <c r="H1999" s="52">
        <f t="shared" si="1271"/>
        <v>0.65900894133709498</v>
      </c>
      <c r="I1999" s="52">
        <f t="shared" si="1272"/>
        <v>10</v>
      </c>
      <c r="J1999" s="52">
        <f t="shared" si="1273"/>
        <v>-123</v>
      </c>
      <c r="K1999" s="52">
        <f t="shared" si="1274"/>
        <v>9.9447639048162451E-3</v>
      </c>
      <c r="L1999" s="52">
        <f t="shared" si="1275"/>
        <v>7.8621955594872957E-3</v>
      </c>
      <c r="M1999" s="52">
        <f t="shared" si="1276"/>
        <v>7.862357563726571E-3</v>
      </c>
      <c r="N1999" s="52">
        <f t="shared" si="1277"/>
        <v>2.3939409436235515E-5</v>
      </c>
      <c r="O1999" s="52">
        <f t="shared" si="1254"/>
        <v>6383602.4371275166</v>
      </c>
      <c r="P1999" s="52">
        <f t="shared" si="1255"/>
        <v>1.3020153378589119E-7</v>
      </c>
      <c r="Q1999" s="52">
        <f t="shared" si="1278"/>
        <v>0.96822128463977108</v>
      </c>
      <c r="R1999" s="52">
        <f t="shared" si="1279"/>
        <v>0.60518432723300819</v>
      </c>
      <c r="S1999" s="52">
        <f t="shared" si="1280"/>
        <v>1.1431195836569805</v>
      </c>
      <c r="T1999" s="52">
        <f t="shared" si="1281"/>
        <v>1.0086357695509873</v>
      </c>
      <c r="U1999" s="52">
        <f t="shared" si="1282"/>
        <v>1.8071492732238499</v>
      </c>
      <c r="V1999" s="52">
        <f t="shared" si="1288"/>
        <v>5.0546225567071803E-3</v>
      </c>
      <c r="W1999" s="52">
        <f t="shared" si="1283"/>
        <v>4.2582015317955055E-5</v>
      </c>
      <c r="X1999" s="52">
        <f t="shared" si="1284"/>
        <v>1.6740578955036711E-7</v>
      </c>
      <c r="Y1999" s="52">
        <f t="shared" si="1256"/>
        <v>4179012.9756913227</v>
      </c>
      <c r="Z1999" s="38" t="str">
        <f t="shared" si="1285"/>
        <v>S</v>
      </c>
      <c r="AA1999" s="38" t="str">
        <f t="shared" si="1286"/>
        <v>S</v>
      </c>
      <c r="AB1999" s="38" t="str">
        <f t="shared" si="1287"/>
        <v>U</v>
      </c>
      <c r="AC1999" s="50">
        <f t="shared" si="1269"/>
        <v>550190.16708365176</v>
      </c>
      <c r="AD1999" s="50">
        <f t="shared" si="1257"/>
        <v>4179165.7953836406</v>
      </c>
      <c r="AE1999" s="51">
        <f t="shared" si="1258"/>
        <v>10</v>
      </c>
      <c r="AF1999" s="51" t="str">
        <f t="shared" si="1259"/>
        <v>S</v>
      </c>
      <c r="AG1999" s="40">
        <f t="shared" si="1260"/>
        <v>-122</v>
      </c>
      <c r="AH1999" s="41">
        <f t="shared" si="1261"/>
        <v>-25</v>
      </c>
      <c r="AI1999" s="42">
        <f t="shared" si="1262"/>
        <v>-48.744999999999997</v>
      </c>
      <c r="AJ1999" s="40">
        <f t="shared" si="1263"/>
        <v>37</v>
      </c>
      <c r="AK1999" s="41">
        <f t="shared" si="1264"/>
        <v>45</v>
      </c>
      <c r="AL1999" s="42">
        <f t="shared" si="1265"/>
        <v>30.352</v>
      </c>
      <c r="AM1999" s="43" t="str">
        <f t="shared" si="1266"/>
        <v>-37º -45' -30,352" S</v>
      </c>
      <c r="AN1999" s="43" t="str">
        <f t="shared" si="1267"/>
        <v>122º 25' 48,745" W</v>
      </c>
      <c r="AO1999" s="43" t="str">
        <f t="shared" si="1268"/>
        <v>10 S 550190 4179166</v>
      </c>
    </row>
    <row r="2000" spans="5:41" x14ac:dyDescent="0.25">
      <c r="E2000" s="53">
        <v>37.799503000000001</v>
      </c>
      <c r="F2000" s="53">
        <v>-122.40105699999999</v>
      </c>
      <c r="G2000" s="52">
        <f t="shared" si="1270"/>
        <v>-2.1363014525712529</v>
      </c>
      <c r="H2000" s="52">
        <f t="shared" si="1271"/>
        <v>0.65972578296747419</v>
      </c>
      <c r="I2000" s="52">
        <f t="shared" si="1272"/>
        <v>10</v>
      </c>
      <c r="J2000" s="52">
        <f t="shared" si="1273"/>
        <v>-123</v>
      </c>
      <c r="K2000" s="52">
        <f t="shared" si="1274"/>
        <v>1.045352738177252E-2</v>
      </c>
      <c r="L2000" s="52">
        <f t="shared" si="1275"/>
        <v>8.2598121984616378E-3</v>
      </c>
      <c r="M2000" s="52">
        <f t="shared" si="1276"/>
        <v>8.2600000466635359E-3</v>
      </c>
      <c r="N2000" s="52">
        <f t="shared" si="1277"/>
        <v>2.6461324060478297E-5</v>
      </c>
      <c r="O2000" s="52">
        <f t="shared" si="1254"/>
        <v>6383617.3073442848</v>
      </c>
      <c r="P2000" s="52">
        <f t="shared" si="1255"/>
        <v>1.435449818270838E-7</v>
      </c>
      <c r="Q2000" s="52">
        <f t="shared" si="1278"/>
        <v>0.96857884656826931</v>
      </c>
      <c r="R2000" s="52">
        <f t="shared" si="1279"/>
        <v>0.60473544307216598</v>
      </c>
      <c r="S2000" s="52">
        <f t="shared" si="1280"/>
        <v>1.1440152062516089</v>
      </c>
      <c r="T2000" s="52">
        <f t="shared" si="1281"/>
        <v>1.0091952654567482</v>
      </c>
      <c r="U2000" s="52">
        <f t="shared" si="1282"/>
        <v>1.8078483080687793</v>
      </c>
      <c r="V2000" s="52">
        <f t="shared" si="1288"/>
        <v>5.0546225567071803E-3</v>
      </c>
      <c r="W2000" s="52">
        <f t="shared" si="1283"/>
        <v>4.2582015317955055E-5</v>
      </c>
      <c r="X2000" s="52">
        <f t="shared" si="1284"/>
        <v>1.6740578955036711E-7</v>
      </c>
      <c r="Y2000" s="52">
        <f t="shared" si="1256"/>
        <v>4183569.8278884832</v>
      </c>
      <c r="Z2000" s="38" t="str">
        <f t="shared" si="1285"/>
        <v>S</v>
      </c>
      <c r="AA2000" s="38" t="str">
        <f t="shared" si="1286"/>
        <v>S</v>
      </c>
      <c r="AB2000" s="38" t="str">
        <f t="shared" si="1287"/>
        <v>U</v>
      </c>
      <c r="AC2000" s="50">
        <f t="shared" si="1269"/>
        <v>552728.68177952501</v>
      </c>
      <c r="AD2000" s="50">
        <f t="shared" si="1257"/>
        <v>4183738.7468789783</v>
      </c>
      <c r="AE2000" s="51">
        <f t="shared" si="1258"/>
        <v>10</v>
      </c>
      <c r="AF2000" s="51" t="str">
        <f t="shared" si="1259"/>
        <v>S</v>
      </c>
      <c r="AG2000" s="40">
        <f t="shared" si="1260"/>
        <v>-122</v>
      </c>
      <c r="AH2000" s="41">
        <f t="shared" si="1261"/>
        <v>-24</v>
      </c>
      <c r="AI2000" s="42">
        <f t="shared" si="1262"/>
        <v>-3.8050000000000002</v>
      </c>
      <c r="AJ2000" s="40">
        <f t="shared" si="1263"/>
        <v>37</v>
      </c>
      <c r="AK2000" s="41">
        <f t="shared" si="1264"/>
        <v>47</v>
      </c>
      <c r="AL2000" s="42">
        <f t="shared" si="1265"/>
        <v>58.210999999999999</v>
      </c>
      <c r="AM2000" s="43" t="str">
        <f t="shared" si="1266"/>
        <v>-37º -47' -58,211" S</v>
      </c>
      <c r="AN2000" s="43" t="str">
        <f t="shared" si="1267"/>
        <v>122º 24' 3,805" W</v>
      </c>
      <c r="AO2000" s="43" t="str">
        <f t="shared" si="1268"/>
        <v>10 S 552729 4183739</v>
      </c>
    </row>
    <row r="2001" spans="5:41" x14ac:dyDescent="0.25">
      <c r="E2001" s="53">
        <v>37.803618999999998</v>
      </c>
      <c r="F2001" s="53">
        <v>-122.426801</v>
      </c>
      <c r="G2001" s="52">
        <f t="shared" si="1270"/>
        <v>-2.1367507701338861</v>
      </c>
      <c r="H2001" s="52">
        <f t="shared" si="1271"/>
        <v>0.65979762071948622</v>
      </c>
      <c r="I2001" s="52">
        <f t="shared" si="1272"/>
        <v>10</v>
      </c>
      <c r="J2001" s="52">
        <f t="shared" si="1273"/>
        <v>-123</v>
      </c>
      <c r="K2001" s="52">
        <f t="shared" si="1274"/>
        <v>1.0004209819139298E-2</v>
      </c>
      <c r="L2001" s="52">
        <f t="shared" si="1275"/>
        <v>7.9043573695981029E-3</v>
      </c>
      <c r="M2001" s="52">
        <f t="shared" si="1276"/>
        <v>7.9045219941962022E-3</v>
      </c>
      <c r="N2001" s="52">
        <f t="shared" si="1277"/>
        <v>2.423631200187959E-5</v>
      </c>
      <c r="O2001" s="52">
        <f t="shared" si="1254"/>
        <v>6383618.7978601009</v>
      </c>
      <c r="P2001" s="52">
        <f t="shared" si="1255"/>
        <v>1.3144096422947752E-7</v>
      </c>
      <c r="Q2001" s="52">
        <f t="shared" si="1278"/>
        <v>0.96861456963026427</v>
      </c>
      <c r="R2001" s="52">
        <f t="shared" si="1279"/>
        <v>0.60469034893025242</v>
      </c>
      <c r="S2001" s="52">
        <f t="shared" si="1280"/>
        <v>1.1441049055346184</v>
      </c>
      <c r="T2001" s="52">
        <f t="shared" si="1281"/>
        <v>1.0092512663835269</v>
      </c>
      <c r="U2001" s="52">
        <f t="shared" si="1282"/>
        <v>1.807918232904254</v>
      </c>
      <c r="V2001" s="52">
        <f t="shared" si="1288"/>
        <v>5.0546225567071803E-3</v>
      </c>
      <c r="W2001" s="52">
        <f t="shared" si="1283"/>
        <v>4.2582015317955055E-5</v>
      </c>
      <c r="X2001" s="52">
        <f t="shared" si="1284"/>
        <v>1.6740578955036711E-7</v>
      </c>
      <c r="Y2001" s="52">
        <f t="shared" si="1256"/>
        <v>4184026.4912054171</v>
      </c>
      <c r="Z2001" s="38" t="str">
        <f t="shared" si="1285"/>
        <v>S</v>
      </c>
      <c r="AA2001" s="38" t="str">
        <f t="shared" si="1286"/>
        <v>S</v>
      </c>
      <c r="AB2001" s="38" t="str">
        <f t="shared" si="1287"/>
        <v>U</v>
      </c>
      <c r="AC2001" s="50">
        <f t="shared" si="1269"/>
        <v>550459.45740106259</v>
      </c>
      <c r="AD2001" s="50">
        <f t="shared" si="1257"/>
        <v>4184181.2066026391</v>
      </c>
      <c r="AE2001" s="51">
        <f t="shared" si="1258"/>
        <v>10</v>
      </c>
      <c r="AF2001" s="51" t="str">
        <f t="shared" si="1259"/>
        <v>S</v>
      </c>
      <c r="AG2001" s="40">
        <f t="shared" si="1260"/>
        <v>-122</v>
      </c>
      <c r="AH2001" s="41">
        <f t="shared" si="1261"/>
        <v>-25</v>
      </c>
      <c r="AI2001" s="42">
        <f t="shared" si="1262"/>
        <v>-36.484000000000002</v>
      </c>
      <c r="AJ2001" s="40">
        <f t="shared" si="1263"/>
        <v>37</v>
      </c>
      <c r="AK2001" s="41">
        <f t="shared" si="1264"/>
        <v>48</v>
      </c>
      <c r="AL2001" s="42">
        <f t="shared" si="1265"/>
        <v>13.028</v>
      </c>
      <c r="AM2001" s="43" t="str">
        <f t="shared" si="1266"/>
        <v>-37º -48' -13,028" S</v>
      </c>
      <c r="AN2001" s="43" t="str">
        <f t="shared" si="1267"/>
        <v>122º 25' 36,484" W</v>
      </c>
      <c r="AO2001" s="43" t="str">
        <f t="shared" si="1268"/>
        <v>10 S 550459 4184181</v>
      </c>
    </row>
    <row r="2002" spans="5:41" x14ac:dyDescent="0.25">
      <c r="E2002" s="53">
        <v>37.776457000000001</v>
      </c>
      <c r="F2002" s="53">
        <v>-122.403513</v>
      </c>
      <c r="G2002" s="52">
        <f t="shared" si="1270"/>
        <v>-2.1363443178576822</v>
      </c>
      <c r="H2002" s="52">
        <f t="shared" si="1271"/>
        <v>0.65932355438805956</v>
      </c>
      <c r="I2002" s="52">
        <f t="shared" si="1272"/>
        <v>10</v>
      </c>
      <c r="J2002" s="52">
        <f t="shared" si="1273"/>
        <v>-123</v>
      </c>
      <c r="K2002" s="52">
        <f t="shared" si="1274"/>
        <v>1.0410662095343248E-2</v>
      </c>
      <c r="L2002" s="52">
        <f t="shared" si="1275"/>
        <v>8.2285093794440545E-3</v>
      </c>
      <c r="M2002" s="52">
        <f t="shared" si="1276"/>
        <v>8.2286950999656064E-3</v>
      </c>
      <c r="N2002" s="52">
        <f t="shared" si="1277"/>
        <v>2.6239322113652541E-5</v>
      </c>
      <c r="O2002" s="52">
        <f t="shared" si="1254"/>
        <v>6383608.9627954066</v>
      </c>
      <c r="P2002" s="52">
        <f t="shared" si="1255"/>
        <v>1.4254787222021957E-7</v>
      </c>
      <c r="Q2002" s="52">
        <f t="shared" si="1278"/>
        <v>0.96837845930357369</v>
      </c>
      <c r="R2002" s="52">
        <f t="shared" si="1279"/>
        <v>0.60498756226157402</v>
      </c>
      <c r="S2002" s="52">
        <f t="shared" si="1280"/>
        <v>1.1435127840398465</v>
      </c>
      <c r="T2002" s="52">
        <f t="shared" si="1281"/>
        <v>1.0088814785952782</v>
      </c>
      <c r="U2002" s="52">
        <f t="shared" si="1282"/>
        <v>1.8074563580501766</v>
      </c>
      <c r="V2002" s="52">
        <f t="shared" si="1288"/>
        <v>5.0546225567071803E-3</v>
      </c>
      <c r="W2002" s="52">
        <f t="shared" si="1283"/>
        <v>4.2582015317955055E-5</v>
      </c>
      <c r="X2002" s="52">
        <f t="shared" si="1284"/>
        <v>1.6740578955036711E-7</v>
      </c>
      <c r="Y2002" s="52">
        <f t="shared" si="1256"/>
        <v>4181012.9186368543</v>
      </c>
      <c r="Z2002" s="38" t="str">
        <f t="shared" si="1285"/>
        <v>S</v>
      </c>
      <c r="AA2002" s="38" t="str">
        <f t="shared" si="1286"/>
        <v>S</v>
      </c>
      <c r="AB2002" s="38" t="str">
        <f t="shared" si="1287"/>
        <v>U</v>
      </c>
      <c r="AC2002" s="50">
        <f t="shared" si="1269"/>
        <v>552528.77428820601</v>
      </c>
      <c r="AD2002" s="50">
        <f t="shared" si="1257"/>
        <v>4181180.4202325535</v>
      </c>
      <c r="AE2002" s="51">
        <f t="shared" si="1258"/>
        <v>10</v>
      </c>
      <c r="AF2002" s="51" t="str">
        <f t="shared" si="1259"/>
        <v>S</v>
      </c>
      <c r="AG2002" s="40">
        <f t="shared" si="1260"/>
        <v>-122</v>
      </c>
      <c r="AH2002" s="41">
        <f t="shared" si="1261"/>
        <v>-24</v>
      </c>
      <c r="AI2002" s="42">
        <f t="shared" si="1262"/>
        <v>-12.647</v>
      </c>
      <c r="AJ2002" s="40">
        <f t="shared" si="1263"/>
        <v>37</v>
      </c>
      <c r="AK2002" s="41">
        <f t="shared" si="1264"/>
        <v>46</v>
      </c>
      <c r="AL2002" s="42">
        <f t="shared" si="1265"/>
        <v>35.244999999999997</v>
      </c>
      <c r="AM2002" s="43" t="str">
        <f t="shared" si="1266"/>
        <v>-37º -46' -35,245" S</v>
      </c>
      <c r="AN2002" s="43" t="str">
        <f t="shared" si="1267"/>
        <v>122º 24' 12,647" W</v>
      </c>
      <c r="AO2002" s="43" t="str">
        <f t="shared" si="1268"/>
        <v>10 S 552529 4181180</v>
      </c>
    </row>
    <row r="2003" spans="5:41" x14ac:dyDescent="0.25">
      <c r="E2003" s="53">
        <v>37.620775000000002</v>
      </c>
      <c r="F2003" s="53">
        <v>-122.399541</v>
      </c>
      <c r="G2003" s="52">
        <f t="shared" si="1270"/>
        <v>-2.1362749933797929</v>
      </c>
      <c r="H2003" s="52">
        <f t="shared" si="1271"/>
        <v>0.65660639090196971</v>
      </c>
      <c r="I2003" s="52">
        <f t="shared" si="1272"/>
        <v>10</v>
      </c>
      <c r="J2003" s="52">
        <f t="shared" si="1273"/>
        <v>-123</v>
      </c>
      <c r="K2003" s="52">
        <f t="shared" si="1274"/>
        <v>1.0479986573232569E-2</v>
      </c>
      <c r="L2003" s="52">
        <f t="shared" si="1275"/>
        <v>8.3007138042672807E-3</v>
      </c>
      <c r="M2003" s="52">
        <f t="shared" si="1276"/>
        <v>8.3009044569939561E-3</v>
      </c>
      <c r="N2003" s="52">
        <f t="shared" si="1277"/>
        <v>2.6552333007079376E-5</v>
      </c>
      <c r="O2003" s="52">
        <f t="shared" si="1254"/>
        <v>6383552.6395217925</v>
      </c>
      <c r="P2003" s="52">
        <f t="shared" si="1255"/>
        <v>1.4567117730395564E-7</v>
      </c>
      <c r="Q2003" s="52">
        <f t="shared" si="1278"/>
        <v>0.96700837961998876</v>
      </c>
      <c r="R2003" s="52">
        <f t="shared" si="1279"/>
        <v>0.60667425464877078</v>
      </c>
      <c r="S2003" s="52">
        <f t="shared" si="1280"/>
        <v>1.140110580711964</v>
      </c>
      <c r="T2003" s="52">
        <f t="shared" si="1281"/>
        <v>1.0067514991961657</v>
      </c>
      <c r="U2003" s="52">
        <f t="shared" si="1282"/>
        <v>1.8047893693536057</v>
      </c>
      <c r="V2003" s="52">
        <f t="shared" si="1288"/>
        <v>5.0546225567071803E-3</v>
      </c>
      <c r="W2003" s="52">
        <f t="shared" si="1283"/>
        <v>4.2582015317955055E-5</v>
      </c>
      <c r="X2003" s="52">
        <f t="shared" si="1284"/>
        <v>1.6740578955036711E-7</v>
      </c>
      <c r="Y2003" s="52">
        <f t="shared" si="1256"/>
        <v>4163740.5635147383</v>
      </c>
      <c r="Z2003" s="38" t="str">
        <f t="shared" si="1285"/>
        <v>S</v>
      </c>
      <c r="AA2003" s="38" t="str">
        <f t="shared" si="1286"/>
        <v>S</v>
      </c>
      <c r="AB2003" s="38" t="str">
        <f t="shared" si="1287"/>
        <v>U</v>
      </c>
      <c r="AC2003" s="50">
        <f t="shared" si="1269"/>
        <v>552989.26312986459</v>
      </c>
      <c r="AD2003" s="50">
        <f t="shared" si="1257"/>
        <v>4163910.0617548823</v>
      </c>
      <c r="AE2003" s="51">
        <f t="shared" si="1258"/>
        <v>10</v>
      </c>
      <c r="AF2003" s="51" t="str">
        <f t="shared" si="1259"/>
        <v>S</v>
      </c>
      <c r="AG2003" s="40">
        <f t="shared" si="1260"/>
        <v>-122</v>
      </c>
      <c r="AH2003" s="41">
        <f t="shared" si="1261"/>
        <v>-23</v>
      </c>
      <c r="AI2003" s="42">
        <f t="shared" si="1262"/>
        <v>-58.347999999999999</v>
      </c>
      <c r="AJ2003" s="40">
        <f t="shared" si="1263"/>
        <v>37</v>
      </c>
      <c r="AK2003" s="41">
        <f t="shared" si="1264"/>
        <v>37</v>
      </c>
      <c r="AL2003" s="42">
        <f t="shared" si="1265"/>
        <v>14.79</v>
      </c>
      <c r="AM2003" s="43" t="str">
        <f t="shared" si="1266"/>
        <v>-37º -37' -14,79" S</v>
      </c>
      <c r="AN2003" s="43" t="str">
        <f t="shared" si="1267"/>
        <v>122º 23' 58,348" W</v>
      </c>
      <c r="AO2003" s="43" t="str">
        <f t="shared" si="1268"/>
        <v>10 S 552989 4163910</v>
      </c>
    </row>
    <row r="2004" spans="5:41" x14ac:dyDescent="0.25">
      <c r="E2004" s="53">
        <v>37.772998000000001</v>
      </c>
      <c r="F2004" s="53">
        <v>-122.406494</v>
      </c>
      <c r="G2004" s="52">
        <f t="shared" si="1270"/>
        <v>-2.1363963461226838</v>
      </c>
      <c r="H2004" s="52">
        <f t="shared" si="1271"/>
        <v>0.65926318344923307</v>
      </c>
      <c r="I2004" s="52">
        <f t="shared" si="1272"/>
        <v>10</v>
      </c>
      <c r="J2004" s="52">
        <f t="shared" si="1273"/>
        <v>-123</v>
      </c>
      <c r="K2004" s="52">
        <f t="shared" si="1274"/>
        <v>1.0358633830341635E-2</v>
      </c>
      <c r="L2004" s="52">
        <f t="shared" si="1275"/>
        <v>8.1877711658356351E-3</v>
      </c>
      <c r="M2004" s="52">
        <f t="shared" si="1276"/>
        <v>8.1879541414878309E-3</v>
      </c>
      <c r="N2004" s="52">
        <f t="shared" si="1277"/>
        <v>2.5976895868362604E-5</v>
      </c>
      <c r="O2004" s="52">
        <f t="shared" si="1254"/>
        <v>6383607.7105046464</v>
      </c>
      <c r="P2004" s="52">
        <f t="shared" si="1255"/>
        <v>1.411530409415378E-7</v>
      </c>
      <c r="Q2004" s="52">
        <f t="shared" si="1278"/>
        <v>0.96834832886207789</v>
      </c>
      <c r="R2004" s="52">
        <f t="shared" si="1279"/>
        <v>0.60502534910104155</v>
      </c>
      <c r="S2004" s="52">
        <f t="shared" si="1280"/>
        <v>1.143437347880272</v>
      </c>
      <c r="T2004" s="52">
        <f t="shared" si="1281"/>
        <v>1.0088343481854645</v>
      </c>
      <c r="U2004" s="52">
        <f t="shared" si="1282"/>
        <v>1.8073974665174326</v>
      </c>
      <c r="V2004" s="52">
        <f t="shared" si="1288"/>
        <v>5.0546225567071803E-3</v>
      </c>
      <c r="W2004" s="52">
        <f t="shared" si="1283"/>
        <v>4.2582015317955055E-5</v>
      </c>
      <c r="X2004" s="52">
        <f t="shared" si="1284"/>
        <v>1.6740578955036711E-7</v>
      </c>
      <c r="Y2004" s="52">
        <f t="shared" si="1256"/>
        <v>4180629.1501235464</v>
      </c>
      <c r="Z2004" s="38" t="str">
        <f t="shared" si="1285"/>
        <v>S</v>
      </c>
      <c r="AA2004" s="38" t="str">
        <f t="shared" si="1286"/>
        <v>S</v>
      </c>
      <c r="AB2004" s="38" t="str">
        <f t="shared" si="1287"/>
        <v>U</v>
      </c>
      <c r="AC2004" s="50">
        <f t="shared" si="1269"/>
        <v>552268.68965015491</v>
      </c>
      <c r="AD2004" s="50">
        <f t="shared" si="1257"/>
        <v>4180794.9764597137</v>
      </c>
      <c r="AE2004" s="51">
        <f t="shared" si="1258"/>
        <v>10</v>
      </c>
      <c r="AF2004" s="51" t="str">
        <f t="shared" si="1259"/>
        <v>S</v>
      </c>
      <c r="AG2004" s="40">
        <f t="shared" si="1260"/>
        <v>-122</v>
      </c>
      <c r="AH2004" s="41">
        <f t="shared" si="1261"/>
        <v>-24</v>
      </c>
      <c r="AI2004" s="42">
        <f t="shared" si="1262"/>
        <v>-23.378</v>
      </c>
      <c r="AJ2004" s="40">
        <f t="shared" si="1263"/>
        <v>37</v>
      </c>
      <c r="AK2004" s="41">
        <f t="shared" si="1264"/>
        <v>46</v>
      </c>
      <c r="AL2004" s="42">
        <f t="shared" si="1265"/>
        <v>22.792999999999999</v>
      </c>
      <c r="AM2004" s="43" t="str">
        <f t="shared" si="1266"/>
        <v>-37º -46' -22,793" S</v>
      </c>
      <c r="AN2004" s="43" t="str">
        <f t="shared" si="1267"/>
        <v>122º 24' 23,378" W</v>
      </c>
      <c r="AO2004" s="43" t="str">
        <f t="shared" si="1268"/>
        <v>10 S 552269 4180795</v>
      </c>
    </row>
    <row r="2005" spans="5:41" s="68" customFormat="1" x14ac:dyDescent="0.25">
      <c r="E2005" s="53"/>
      <c r="F2005" s="72" t="s">
        <v>62</v>
      </c>
      <c r="G2005" s="69"/>
      <c r="H2005" s="69"/>
      <c r="I2005" s="69"/>
      <c r="J2005" s="69"/>
      <c r="K2005" s="69"/>
      <c r="L2005" s="69"/>
      <c r="M2005" s="69"/>
      <c r="N2005" s="69"/>
      <c r="O2005" s="69"/>
      <c r="P2005" s="69"/>
      <c r="Q2005" s="69"/>
      <c r="R2005" s="69"/>
      <c r="S2005" s="69"/>
      <c r="T2005" s="69"/>
      <c r="U2005" s="69"/>
      <c r="V2005" s="69"/>
      <c r="W2005" s="69"/>
      <c r="X2005" s="69"/>
      <c r="Y2005" s="69"/>
      <c r="Z2005" s="70"/>
      <c r="AA2005" s="70"/>
      <c r="AB2005" s="70"/>
      <c r="AC2005" s="71">
        <f>MIN(AC6:AC2004)</f>
        <v>542958.45712434559</v>
      </c>
      <c r="AD2005" s="71">
        <f>MIN(AD6:AD2004)</f>
        <v>4161634.1391699393</v>
      </c>
      <c r="AE2005" s="51"/>
      <c r="AF2005" s="51"/>
      <c r="AG2005" s="40"/>
      <c r="AH2005" s="41"/>
      <c r="AI2005" s="42"/>
      <c r="AJ2005" s="40"/>
      <c r="AK2005" s="41"/>
      <c r="AL2005" s="42"/>
      <c r="AM2005" s="43"/>
      <c r="AN2005" s="43"/>
      <c r="AO2005" s="43"/>
    </row>
    <row r="2006" spans="5:41" x14ac:dyDescent="0.25">
      <c r="E2006" s="53"/>
      <c r="F2006" s="72" t="s">
        <v>63</v>
      </c>
      <c r="G2006" s="69"/>
      <c r="H2006" s="69"/>
      <c r="I2006" s="69"/>
      <c r="J2006" s="69"/>
      <c r="K2006" s="69"/>
      <c r="L2006" s="69"/>
      <c r="M2006" s="69"/>
      <c r="N2006" s="69"/>
      <c r="O2006" s="69"/>
      <c r="P2006" s="69"/>
      <c r="Q2006" s="69"/>
      <c r="R2006" s="69"/>
      <c r="S2006" s="69"/>
      <c r="T2006" s="69"/>
      <c r="U2006" s="69"/>
      <c r="V2006" s="69"/>
      <c r="W2006" s="69"/>
      <c r="X2006" s="69"/>
      <c r="Y2006" s="69"/>
      <c r="Z2006" s="70"/>
      <c r="AA2006" s="70"/>
      <c r="AB2006" s="70"/>
      <c r="AC2006" s="71">
        <f>MAX(AC6:AC2004)</f>
        <v>556458.72206129192</v>
      </c>
      <c r="AD2006" s="71">
        <f>MAX(AD6:AD2004)</f>
        <v>4184844.8226267411</v>
      </c>
      <c r="AE2006" s="51"/>
      <c r="AF2006" s="51"/>
      <c r="AG2006" s="40"/>
      <c r="AH2006" s="41"/>
      <c r="AI2006" s="42"/>
      <c r="AJ2006" s="40"/>
      <c r="AK2006" s="41"/>
      <c r="AL2006" s="42"/>
      <c r="AM2006" s="43"/>
      <c r="AN2006" s="43"/>
      <c r="AO2006" s="43"/>
    </row>
    <row r="2007" spans="5:41" x14ac:dyDescent="0.25">
      <c r="E2007" s="53"/>
      <c r="F2007" s="53"/>
      <c r="G2007" s="52"/>
      <c r="H2007" s="52"/>
      <c r="I2007" s="52"/>
      <c r="J2007" s="52"/>
      <c r="K2007" s="52"/>
      <c r="L2007" s="52"/>
      <c r="M2007" s="52"/>
      <c r="N2007" s="52"/>
      <c r="O2007" s="52"/>
      <c r="P2007" s="52"/>
      <c r="Q2007" s="52"/>
      <c r="R2007" s="52"/>
      <c r="S2007" s="52"/>
      <c r="T2007" s="52"/>
      <c r="U2007" s="52"/>
      <c r="V2007" s="52"/>
      <c r="W2007" s="52"/>
      <c r="X2007" s="52"/>
      <c r="Y2007" s="52"/>
      <c r="Z2007" s="38"/>
      <c r="AA2007" s="38"/>
      <c r="AB2007" s="38"/>
      <c r="AC2007" s="50"/>
      <c r="AD2007" s="50"/>
      <c r="AE2007" s="51"/>
      <c r="AF2007" s="51"/>
      <c r="AG2007" s="40"/>
      <c r="AH2007" s="41"/>
      <c r="AI2007" s="42"/>
      <c r="AJ2007" s="40"/>
      <c r="AK2007" s="41"/>
      <c r="AL2007" s="42"/>
      <c r="AM2007" s="43"/>
      <c r="AN2007" s="43"/>
      <c r="AO2007" s="43"/>
    </row>
    <row r="2008" spans="5:41" x14ac:dyDescent="0.25">
      <c r="E2008" s="53"/>
      <c r="F2008" s="53"/>
      <c r="G2008" s="52"/>
      <c r="H2008" s="52"/>
      <c r="I2008" s="52"/>
      <c r="J2008" s="52"/>
      <c r="K2008" s="52"/>
      <c r="L2008" s="52"/>
      <c r="M2008" s="52"/>
      <c r="N2008" s="52"/>
      <c r="O2008" s="52"/>
      <c r="P2008" s="52"/>
      <c r="Q2008" s="52"/>
      <c r="R2008" s="52"/>
      <c r="S2008" s="52"/>
      <c r="T2008" s="52"/>
      <c r="U2008" s="52"/>
      <c r="V2008" s="52"/>
      <c r="W2008" s="52"/>
      <c r="X2008" s="52"/>
      <c r="Y2008" s="52"/>
      <c r="Z2008" s="38"/>
      <c r="AA2008" s="38"/>
      <c r="AB2008" s="38"/>
      <c r="AC2008" s="50">
        <f>AC2006/100000</f>
        <v>5.5645872206129194</v>
      </c>
      <c r="AD2008" s="50">
        <f>AD2005/100000</f>
        <v>41.616341391699393</v>
      </c>
      <c r="AE2008" s="51"/>
      <c r="AF2008" s="51"/>
      <c r="AG2008" s="40"/>
      <c r="AH2008" s="41"/>
      <c r="AI2008" s="42"/>
      <c r="AJ2008" s="40"/>
      <c r="AK2008" s="41"/>
      <c r="AL2008" s="42"/>
      <c r="AM2008" s="43"/>
      <c r="AN2008" s="43"/>
      <c r="AO2008" s="43"/>
    </row>
    <row r="2009" spans="5:41" x14ac:dyDescent="0.25">
      <c r="E2009" s="53"/>
      <c r="F2009" s="53"/>
      <c r="G2009" s="52"/>
      <c r="H2009" s="52"/>
      <c r="I2009" s="52"/>
      <c r="J2009" s="52"/>
      <c r="K2009" s="52"/>
      <c r="L2009" s="52"/>
      <c r="M2009" s="52"/>
      <c r="N2009" s="52"/>
      <c r="O2009" s="52"/>
      <c r="P2009" s="52"/>
      <c r="Q2009" s="52"/>
      <c r="R2009" s="52"/>
      <c r="S2009" s="52"/>
      <c r="T2009" s="52"/>
      <c r="U2009" s="52"/>
      <c r="V2009" s="52"/>
      <c r="W2009" s="52"/>
      <c r="X2009" s="52"/>
      <c r="Y2009" s="52"/>
      <c r="Z2009" s="38"/>
      <c r="AA2009" s="38"/>
      <c r="AB2009" s="38"/>
      <c r="AC2009" s="50"/>
      <c r="AD2009" s="50"/>
      <c r="AE2009" s="51"/>
      <c r="AF2009" s="51"/>
      <c r="AG2009" s="40"/>
      <c r="AH2009" s="41"/>
      <c r="AI2009" s="42"/>
      <c r="AJ2009" s="40"/>
      <c r="AK2009" s="41"/>
      <c r="AL2009" s="42"/>
      <c r="AM2009" s="43"/>
      <c r="AN2009" s="43"/>
      <c r="AO2009" s="43"/>
    </row>
    <row r="2010" spans="5:41" x14ac:dyDescent="0.25">
      <c r="E2010" s="53"/>
      <c r="F2010" s="53"/>
      <c r="G2010" s="52"/>
      <c r="H2010" s="52"/>
      <c r="I2010" s="52"/>
      <c r="J2010" s="52"/>
      <c r="K2010" s="52"/>
      <c r="L2010" s="52"/>
      <c r="M2010" s="52"/>
      <c r="N2010" s="52"/>
      <c r="O2010" s="52"/>
      <c r="P2010" s="52"/>
      <c r="Q2010" s="52"/>
      <c r="R2010" s="52"/>
      <c r="S2010" s="52"/>
      <c r="T2010" s="52"/>
      <c r="U2010" s="52"/>
      <c r="V2010" s="52"/>
      <c r="W2010" s="52"/>
      <c r="X2010" s="52"/>
      <c r="Y2010" s="52"/>
      <c r="Z2010" s="38"/>
      <c r="AA2010" s="38"/>
      <c r="AB2010" s="38"/>
      <c r="AC2010" s="50"/>
      <c r="AD2010" s="50"/>
      <c r="AE2010" s="51"/>
      <c r="AF2010" s="51"/>
      <c r="AG2010" s="40"/>
      <c r="AH2010" s="41"/>
      <c r="AI2010" s="42"/>
      <c r="AJ2010" s="40"/>
      <c r="AK2010" s="41"/>
      <c r="AL2010" s="42"/>
      <c r="AM2010" s="43"/>
      <c r="AN2010" s="43"/>
      <c r="AO2010" s="43"/>
    </row>
    <row r="2011" spans="5:41" x14ac:dyDescent="0.25">
      <c r="E2011" s="53"/>
      <c r="F2011" s="53"/>
      <c r="G2011" s="52"/>
      <c r="H2011" s="52"/>
      <c r="I2011" s="52"/>
      <c r="J2011" s="52"/>
      <c r="K2011" s="52"/>
      <c r="L2011" s="52"/>
      <c r="M2011" s="52"/>
      <c r="N2011" s="52"/>
      <c r="O2011" s="52"/>
      <c r="P2011" s="52"/>
      <c r="Q2011" s="52"/>
      <c r="R2011" s="52"/>
      <c r="S2011" s="52"/>
      <c r="T2011" s="52"/>
      <c r="U2011" s="52"/>
      <c r="V2011" s="52"/>
      <c r="W2011" s="52"/>
      <c r="X2011" s="52"/>
      <c r="Y2011" s="52"/>
      <c r="Z2011" s="38"/>
      <c r="AA2011" s="38"/>
      <c r="AB2011" s="38"/>
      <c r="AC2011" s="50"/>
      <c r="AD2011" s="50"/>
      <c r="AE2011" s="51"/>
      <c r="AF2011" s="51"/>
      <c r="AG2011" s="40"/>
      <c r="AH2011" s="41"/>
      <c r="AI2011" s="42"/>
      <c r="AJ2011" s="40"/>
      <c r="AK2011" s="41"/>
      <c r="AL2011" s="42"/>
      <c r="AM2011" s="43"/>
      <c r="AN2011" s="43"/>
      <c r="AO2011" s="43"/>
    </row>
    <row r="2012" spans="5:41" x14ac:dyDescent="0.25">
      <c r="E2012" s="53"/>
      <c r="F2012" s="53"/>
      <c r="G2012" s="52"/>
      <c r="H2012" s="52"/>
      <c r="I2012" s="52"/>
      <c r="J2012" s="52"/>
      <c r="K2012" s="52"/>
      <c r="L2012" s="52"/>
      <c r="M2012" s="52"/>
      <c r="N2012" s="52"/>
      <c r="O2012" s="52"/>
      <c r="P2012" s="52"/>
      <c r="Q2012" s="52"/>
      <c r="R2012" s="52"/>
      <c r="S2012" s="52"/>
      <c r="T2012" s="52"/>
      <c r="U2012" s="52"/>
      <c r="V2012" s="52"/>
      <c r="W2012" s="52"/>
      <c r="X2012" s="52"/>
      <c r="Y2012" s="52"/>
      <c r="Z2012" s="38"/>
      <c r="AA2012" s="38"/>
      <c r="AB2012" s="38"/>
      <c r="AC2012" s="50"/>
      <c r="AD2012" s="50"/>
      <c r="AE2012" s="51"/>
      <c r="AF2012" s="51"/>
      <c r="AG2012" s="40"/>
      <c r="AH2012" s="41"/>
      <c r="AI2012" s="42"/>
      <c r="AJ2012" s="40"/>
      <c r="AK2012" s="41"/>
      <c r="AL2012" s="42"/>
      <c r="AM2012" s="43"/>
      <c r="AN2012" s="43"/>
      <c r="AO2012" s="43"/>
    </row>
    <row r="2013" spans="5:41" x14ac:dyDescent="0.25">
      <c r="E2013" s="53"/>
      <c r="F2013" s="53"/>
      <c r="G2013" s="52"/>
      <c r="H2013" s="52"/>
      <c r="I2013" s="52"/>
      <c r="J2013" s="52"/>
      <c r="K2013" s="52"/>
      <c r="L2013" s="52"/>
      <c r="M2013" s="52"/>
      <c r="N2013" s="52"/>
      <c r="O2013" s="52"/>
      <c r="P2013" s="52"/>
      <c r="Q2013" s="52"/>
      <c r="R2013" s="52"/>
      <c r="S2013" s="52"/>
      <c r="T2013" s="52"/>
      <c r="U2013" s="52"/>
      <c r="V2013" s="52"/>
      <c r="W2013" s="52"/>
      <c r="X2013" s="52"/>
      <c r="Y2013" s="52"/>
      <c r="Z2013" s="38"/>
      <c r="AA2013" s="38"/>
      <c r="AB2013" s="38"/>
      <c r="AC2013" s="50"/>
      <c r="AD2013" s="50"/>
      <c r="AE2013" s="51"/>
      <c r="AF2013" s="51"/>
      <c r="AG2013" s="40"/>
      <c r="AH2013" s="41"/>
      <c r="AI2013" s="42"/>
      <c r="AJ2013" s="40"/>
      <c r="AK2013" s="41"/>
      <c r="AL2013" s="42"/>
      <c r="AM2013" s="43"/>
      <c r="AN2013" s="43"/>
      <c r="AO2013" s="43"/>
    </row>
    <row r="2014" spans="5:41" x14ac:dyDescent="0.25">
      <c r="E2014" s="53"/>
      <c r="F2014" s="53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  <c r="X2014" s="52"/>
      <c r="Y2014" s="52"/>
      <c r="Z2014" s="38"/>
      <c r="AA2014" s="38"/>
      <c r="AB2014" s="38"/>
      <c r="AC2014" s="50"/>
      <c r="AD2014" s="50"/>
      <c r="AE2014" s="51"/>
      <c r="AF2014" s="51"/>
      <c r="AG2014" s="40"/>
      <c r="AH2014" s="41"/>
      <c r="AI2014" s="42"/>
      <c r="AJ2014" s="40"/>
      <c r="AK2014" s="41"/>
      <c r="AL2014" s="42"/>
      <c r="AM2014" s="43"/>
      <c r="AN2014" s="43"/>
      <c r="AO2014" s="43"/>
    </row>
    <row r="2015" spans="5:41" x14ac:dyDescent="0.25">
      <c r="E2015" s="53"/>
      <c r="F2015" s="53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  <c r="X2015" s="52"/>
      <c r="Y2015" s="52"/>
      <c r="Z2015" s="38"/>
      <c r="AA2015" s="38"/>
      <c r="AB2015" s="38"/>
      <c r="AC2015" s="50"/>
      <c r="AD2015" s="50"/>
      <c r="AE2015" s="51"/>
      <c r="AF2015" s="51"/>
      <c r="AG2015" s="40"/>
      <c r="AH2015" s="41"/>
      <c r="AI2015" s="42"/>
      <c r="AJ2015" s="40"/>
      <c r="AK2015" s="41"/>
      <c r="AL2015" s="42"/>
      <c r="AM2015" s="43"/>
      <c r="AN2015" s="43"/>
      <c r="AO2015" s="43"/>
    </row>
    <row r="2016" spans="5:41" x14ac:dyDescent="0.25">
      <c r="E2016" s="53"/>
      <c r="F2016" s="53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  <c r="X2016" s="52"/>
      <c r="Y2016" s="52"/>
      <c r="Z2016" s="38"/>
      <c r="AA2016" s="38"/>
      <c r="AB2016" s="38"/>
      <c r="AC2016" s="50"/>
      <c r="AD2016" s="50"/>
      <c r="AE2016" s="51"/>
      <c r="AF2016" s="51"/>
      <c r="AG2016" s="40"/>
      <c r="AH2016" s="41"/>
      <c r="AI2016" s="42"/>
      <c r="AJ2016" s="40"/>
      <c r="AK2016" s="41"/>
      <c r="AL2016" s="42"/>
      <c r="AM2016" s="43"/>
      <c r="AN2016" s="43"/>
      <c r="AO2016" s="43"/>
    </row>
    <row r="2017" spans="5:41" x14ac:dyDescent="0.25">
      <c r="E2017" s="53"/>
      <c r="F2017" s="53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  <c r="Z2017" s="38"/>
      <c r="AA2017" s="38"/>
      <c r="AB2017" s="38"/>
      <c r="AC2017" s="50"/>
      <c r="AD2017" s="50"/>
      <c r="AE2017" s="51"/>
      <c r="AF2017" s="51"/>
      <c r="AG2017" s="40"/>
      <c r="AH2017" s="41"/>
      <c r="AI2017" s="42"/>
      <c r="AJ2017" s="40"/>
      <c r="AK2017" s="41"/>
      <c r="AL2017" s="42"/>
      <c r="AM2017" s="43"/>
      <c r="AN2017" s="43"/>
      <c r="AO2017" s="43"/>
    </row>
    <row r="2018" spans="5:41" x14ac:dyDescent="0.25">
      <c r="E2018" s="53"/>
      <c r="F2018" s="53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  <c r="Z2018" s="38"/>
      <c r="AA2018" s="38"/>
      <c r="AB2018" s="38"/>
      <c r="AC2018" s="50"/>
      <c r="AD2018" s="50"/>
      <c r="AE2018" s="51"/>
      <c r="AF2018" s="51"/>
      <c r="AG2018" s="40"/>
      <c r="AH2018" s="41"/>
      <c r="AI2018" s="42"/>
      <c r="AJ2018" s="40"/>
      <c r="AK2018" s="41"/>
      <c r="AL2018" s="42"/>
      <c r="AM2018" s="43"/>
      <c r="AN2018" s="43"/>
      <c r="AO2018" s="43"/>
    </row>
    <row r="2019" spans="5:41" x14ac:dyDescent="0.25">
      <c r="E2019" s="53"/>
      <c r="F2019" s="53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  <c r="Z2019" s="38"/>
      <c r="AA2019" s="38"/>
      <c r="AB2019" s="38"/>
      <c r="AC2019" s="50"/>
      <c r="AD2019" s="50"/>
      <c r="AE2019" s="51"/>
      <c r="AF2019" s="51"/>
      <c r="AG2019" s="40"/>
      <c r="AH2019" s="41"/>
      <c r="AI2019" s="42"/>
      <c r="AJ2019" s="40"/>
      <c r="AK2019" s="41"/>
      <c r="AL2019" s="42"/>
      <c r="AM2019" s="43"/>
      <c r="AN2019" s="43"/>
      <c r="AO2019" s="43"/>
    </row>
    <row r="2020" spans="5:41" x14ac:dyDescent="0.25">
      <c r="E2020" s="53"/>
      <c r="F2020" s="53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  <c r="X2020" s="52"/>
      <c r="Y2020" s="52"/>
      <c r="Z2020" s="38"/>
      <c r="AA2020" s="38"/>
      <c r="AB2020" s="38"/>
      <c r="AC2020" s="50"/>
      <c r="AD2020" s="50"/>
      <c r="AE2020" s="51"/>
      <c r="AF2020" s="51"/>
      <c r="AG2020" s="40"/>
      <c r="AH2020" s="41"/>
      <c r="AI2020" s="42"/>
      <c r="AJ2020" s="40"/>
      <c r="AK2020" s="41"/>
      <c r="AL2020" s="42"/>
      <c r="AM2020" s="43"/>
      <c r="AN2020" s="43"/>
      <c r="AO2020" s="43"/>
    </row>
    <row r="2021" spans="5:41" x14ac:dyDescent="0.25">
      <c r="E2021" s="53"/>
      <c r="F2021" s="53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  <c r="X2021" s="52"/>
      <c r="Y2021" s="52"/>
      <c r="Z2021" s="38"/>
      <c r="AA2021" s="38"/>
      <c r="AB2021" s="38"/>
      <c r="AC2021" s="50"/>
      <c r="AD2021" s="50"/>
      <c r="AE2021" s="51"/>
      <c r="AF2021" s="51"/>
      <c r="AG2021" s="40"/>
      <c r="AH2021" s="41"/>
      <c r="AI2021" s="42"/>
      <c r="AJ2021" s="40"/>
      <c r="AK2021" s="41"/>
      <c r="AL2021" s="42"/>
      <c r="AM2021" s="43"/>
      <c r="AN2021" s="43"/>
      <c r="AO2021" s="43"/>
    </row>
    <row r="2022" spans="5:41" x14ac:dyDescent="0.25">
      <c r="E2022" s="53"/>
      <c r="F2022" s="53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  <c r="X2022" s="52"/>
      <c r="Y2022" s="52"/>
      <c r="Z2022" s="38"/>
      <c r="AA2022" s="38"/>
      <c r="AB2022" s="38"/>
      <c r="AC2022" s="50"/>
      <c r="AD2022" s="50"/>
      <c r="AE2022" s="51"/>
      <c r="AF2022" s="51"/>
      <c r="AG2022" s="40"/>
      <c r="AH2022" s="41"/>
      <c r="AI2022" s="42"/>
      <c r="AJ2022" s="40"/>
      <c r="AK2022" s="41"/>
      <c r="AL2022" s="42"/>
      <c r="AM2022" s="43"/>
      <c r="AN2022" s="43"/>
      <c r="AO2022" s="43"/>
    </row>
    <row r="2023" spans="5:41" x14ac:dyDescent="0.25">
      <c r="E2023" s="53"/>
      <c r="F2023" s="53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  <c r="X2023" s="52"/>
      <c r="Y2023" s="52"/>
      <c r="Z2023" s="38"/>
      <c r="AA2023" s="38"/>
      <c r="AB2023" s="38"/>
      <c r="AC2023" s="50"/>
      <c r="AD2023" s="50"/>
      <c r="AE2023" s="51"/>
      <c r="AF2023" s="51"/>
      <c r="AG2023" s="40"/>
      <c r="AH2023" s="41"/>
      <c r="AI2023" s="42"/>
      <c r="AJ2023" s="40"/>
      <c r="AK2023" s="41"/>
      <c r="AL2023" s="42"/>
      <c r="AM2023" s="43"/>
      <c r="AN2023" s="43"/>
      <c r="AO2023" s="43"/>
    </row>
    <row r="2024" spans="5:41" x14ac:dyDescent="0.25">
      <c r="E2024" s="53"/>
      <c r="F2024" s="53"/>
      <c r="G2024" s="52"/>
      <c r="H2024" s="52"/>
      <c r="I2024" s="52"/>
      <c r="J2024" s="52"/>
      <c r="K2024" s="52"/>
      <c r="L2024" s="52"/>
      <c r="M2024" s="52"/>
      <c r="N2024" s="52"/>
      <c r="O2024" s="52"/>
      <c r="P2024" s="52"/>
      <c r="Q2024" s="52"/>
      <c r="R2024" s="52"/>
      <c r="S2024" s="52"/>
      <c r="T2024" s="52"/>
      <c r="U2024" s="52"/>
      <c r="V2024" s="52"/>
      <c r="W2024" s="52"/>
      <c r="X2024" s="52"/>
      <c r="Y2024" s="52"/>
      <c r="Z2024" s="38"/>
      <c r="AA2024" s="38"/>
      <c r="AB2024" s="38"/>
      <c r="AC2024" s="50"/>
      <c r="AD2024" s="50"/>
      <c r="AE2024" s="51"/>
      <c r="AF2024" s="51"/>
      <c r="AG2024" s="40"/>
      <c r="AH2024" s="41"/>
      <c r="AI2024" s="42"/>
      <c r="AJ2024" s="40"/>
      <c r="AK2024" s="41"/>
      <c r="AL2024" s="42"/>
      <c r="AM2024" s="43"/>
      <c r="AN2024" s="43"/>
      <c r="AO2024" s="43"/>
    </row>
    <row r="2025" spans="5:41" x14ac:dyDescent="0.25">
      <c r="E2025" s="53"/>
      <c r="F2025" s="53"/>
      <c r="G2025" s="52"/>
      <c r="H2025" s="52"/>
      <c r="I2025" s="52"/>
      <c r="J2025" s="52"/>
      <c r="K2025" s="52"/>
      <c r="L2025" s="52"/>
      <c r="M2025" s="52"/>
      <c r="N2025" s="52"/>
      <c r="O2025" s="52"/>
      <c r="P2025" s="52"/>
      <c r="Q2025" s="52"/>
      <c r="R2025" s="52"/>
      <c r="S2025" s="52"/>
      <c r="T2025" s="52"/>
      <c r="U2025" s="52"/>
      <c r="V2025" s="52"/>
      <c r="W2025" s="52"/>
      <c r="X2025" s="52"/>
      <c r="Y2025" s="52"/>
      <c r="Z2025" s="38"/>
      <c r="AA2025" s="38"/>
      <c r="AB2025" s="38"/>
      <c r="AC2025" s="50"/>
      <c r="AD2025" s="50"/>
      <c r="AE2025" s="51"/>
      <c r="AF2025" s="51"/>
      <c r="AG2025" s="40"/>
      <c r="AH2025" s="41"/>
      <c r="AI2025" s="42"/>
      <c r="AJ2025" s="40"/>
      <c r="AK2025" s="41"/>
      <c r="AL2025" s="42"/>
      <c r="AM2025" s="43"/>
      <c r="AN2025" s="43"/>
      <c r="AO2025" s="43"/>
    </row>
    <row r="2026" spans="5:41" x14ac:dyDescent="0.25">
      <c r="E2026" s="53"/>
      <c r="F2026" s="53"/>
      <c r="G2026" s="52"/>
      <c r="H2026" s="52"/>
      <c r="I2026" s="52"/>
      <c r="J2026" s="52"/>
      <c r="K2026" s="52"/>
      <c r="L2026" s="52"/>
      <c r="M2026" s="52"/>
      <c r="N2026" s="52"/>
      <c r="O2026" s="52"/>
      <c r="P2026" s="52"/>
      <c r="Q2026" s="52"/>
      <c r="R2026" s="52"/>
      <c r="S2026" s="52"/>
      <c r="T2026" s="52"/>
      <c r="U2026" s="52"/>
      <c r="V2026" s="52"/>
      <c r="W2026" s="52"/>
      <c r="X2026" s="52"/>
      <c r="Y2026" s="52"/>
      <c r="Z2026" s="38"/>
      <c r="AA2026" s="38"/>
      <c r="AB2026" s="38"/>
      <c r="AC2026" s="50"/>
      <c r="AD2026" s="50"/>
      <c r="AE2026" s="51"/>
      <c r="AF2026" s="51"/>
      <c r="AG2026" s="40"/>
      <c r="AH2026" s="41"/>
      <c r="AI2026" s="42"/>
      <c r="AJ2026" s="40"/>
      <c r="AK2026" s="41"/>
      <c r="AL2026" s="42"/>
      <c r="AM2026" s="43"/>
      <c r="AN2026" s="43"/>
      <c r="AO2026" s="43"/>
    </row>
    <row r="2027" spans="5:41" x14ac:dyDescent="0.25">
      <c r="E2027" s="53"/>
      <c r="F2027" s="53"/>
      <c r="G2027" s="52"/>
      <c r="H2027" s="52"/>
      <c r="I2027" s="52"/>
      <c r="J2027" s="52"/>
      <c r="K2027" s="52"/>
      <c r="L2027" s="52"/>
      <c r="M2027" s="52"/>
      <c r="N2027" s="52"/>
      <c r="O2027" s="52"/>
      <c r="P2027" s="52"/>
      <c r="Q2027" s="52"/>
      <c r="R2027" s="52"/>
      <c r="S2027" s="52"/>
      <c r="T2027" s="52"/>
      <c r="U2027" s="52"/>
      <c r="V2027" s="52"/>
      <c r="W2027" s="52"/>
      <c r="X2027" s="52"/>
      <c r="Y2027" s="52"/>
      <c r="Z2027" s="38"/>
      <c r="AA2027" s="38"/>
      <c r="AB2027" s="38"/>
      <c r="AC2027" s="50"/>
      <c r="AD2027" s="50"/>
      <c r="AE2027" s="51"/>
      <c r="AF2027" s="51"/>
      <c r="AG2027" s="40"/>
      <c r="AH2027" s="41"/>
      <c r="AI2027" s="42"/>
      <c r="AJ2027" s="40"/>
      <c r="AK2027" s="41"/>
      <c r="AL2027" s="42"/>
      <c r="AM2027" s="43"/>
      <c r="AN2027" s="43"/>
      <c r="AO2027" s="43"/>
    </row>
    <row r="2028" spans="5:41" x14ac:dyDescent="0.25">
      <c r="E2028" s="53"/>
      <c r="F2028" s="53"/>
      <c r="G2028" s="52"/>
      <c r="H2028" s="52"/>
      <c r="I2028" s="52"/>
      <c r="J2028" s="52"/>
      <c r="K2028" s="52"/>
      <c r="L2028" s="52"/>
      <c r="M2028" s="52"/>
      <c r="N2028" s="52"/>
      <c r="O2028" s="52"/>
      <c r="P2028" s="52"/>
      <c r="Q2028" s="52"/>
      <c r="R2028" s="52"/>
      <c r="S2028" s="52"/>
      <c r="T2028" s="52"/>
      <c r="U2028" s="52"/>
      <c r="V2028" s="52"/>
      <c r="W2028" s="52"/>
      <c r="X2028" s="52"/>
      <c r="Y2028" s="52"/>
      <c r="Z2028" s="38"/>
      <c r="AA2028" s="38"/>
      <c r="AB2028" s="38"/>
      <c r="AC2028" s="50"/>
      <c r="AD2028" s="50"/>
      <c r="AE2028" s="51"/>
      <c r="AF2028" s="51"/>
      <c r="AG2028" s="40"/>
      <c r="AH2028" s="41"/>
      <c r="AI2028" s="42"/>
      <c r="AJ2028" s="40"/>
      <c r="AK2028" s="41"/>
      <c r="AL2028" s="42"/>
      <c r="AM2028" s="43"/>
      <c r="AN2028" s="43"/>
      <c r="AO2028" s="43"/>
    </row>
    <row r="2029" spans="5:41" x14ac:dyDescent="0.25">
      <c r="E2029" s="53"/>
      <c r="F2029" s="53"/>
      <c r="G2029" s="52"/>
      <c r="H2029" s="52"/>
      <c r="I2029" s="52"/>
      <c r="J2029" s="52"/>
      <c r="K2029" s="52"/>
      <c r="L2029" s="52"/>
      <c r="M2029" s="52"/>
      <c r="N2029" s="52"/>
      <c r="O2029" s="52"/>
      <c r="P2029" s="52"/>
      <c r="Q2029" s="52"/>
      <c r="R2029" s="52"/>
      <c r="S2029" s="52"/>
      <c r="T2029" s="52"/>
      <c r="U2029" s="52"/>
      <c r="V2029" s="52"/>
      <c r="W2029" s="52"/>
      <c r="X2029" s="52"/>
      <c r="Y2029" s="52"/>
      <c r="Z2029" s="38"/>
      <c r="AA2029" s="38"/>
      <c r="AB2029" s="38"/>
      <c r="AC2029" s="50"/>
      <c r="AD2029" s="50"/>
      <c r="AE2029" s="51"/>
      <c r="AF2029" s="51"/>
      <c r="AG2029" s="40"/>
      <c r="AH2029" s="41"/>
      <c r="AI2029" s="42"/>
      <c r="AJ2029" s="40"/>
      <c r="AK2029" s="41"/>
      <c r="AL2029" s="42"/>
      <c r="AM2029" s="43"/>
      <c r="AN2029" s="43"/>
      <c r="AO2029" s="43"/>
    </row>
    <row r="2030" spans="5:41" x14ac:dyDescent="0.25">
      <c r="E2030" s="53"/>
      <c r="F2030" s="53"/>
      <c r="G2030" s="52"/>
      <c r="H2030" s="52"/>
      <c r="I2030" s="52"/>
      <c r="J2030" s="52"/>
      <c r="K2030" s="52"/>
      <c r="L2030" s="52"/>
      <c r="M2030" s="52"/>
      <c r="N2030" s="52"/>
      <c r="O2030" s="52"/>
      <c r="P2030" s="52"/>
      <c r="Q2030" s="52"/>
      <c r="R2030" s="52"/>
      <c r="S2030" s="52"/>
      <c r="T2030" s="52"/>
      <c r="U2030" s="52"/>
      <c r="V2030" s="52"/>
      <c r="W2030" s="52"/>
      <c r="X2030" s="52"/>
      <c r="Y2030" s="52"/>
      <c r="Z2030" s="38"/>
      <c r="AA2030" s="38"/>
      <c r="AB2030" s="38"/>
      <c r="AC2030" s="50"/>
      <c r="AD2030" s="50"/>
      <c r="AE2030" s="51"/>
      <c r="AF2030" s="51"/>
      <c r="AG2030" s="40"/>
      <c r="AH2030" s="41"/>
      <c r="AI2030" s="42"/>
      <c r="AJ2030" s="40"/>
      <c r="AK2030" s="41"/>
      <c r="AL2030" s="42"/>
      <c r="AM2030" s="43"/>
      <c r="AN2030" s="43"/>
      <c r="AO2030" s="43"/>
    </row>
    <row r="2031" spans="5:41" x14ac:dyDescent="0.25">
      <c r="E2031" s="53"/>
      <c r="F2031" s="53"/>
      <c r="G2031" s="52"/>
      <c r="H2031" s="52"/>
      <c r="I2031" s="52"/>
      <c r="J2031" s="52"/>
      <c r="K2031" s="52"/>
      <c r="L2031" s="52"/>
      <c r="M2031" s="52"/>
      <c r="N2031" s="52"/>
      <c r="O2031" s="52"/>
      <c r="P2031" s="52"/>
      <c r="Q2031" s="52"/>
      <c r="R2031" s="52"/>
      <c r="S2031" s="52"/>
      <c r="T2031" s="52"/>
      <c r="U2031" s="52"/>
      <c r="V2031" s="52"/>
      <c r="W2031" s="52"/>
      <c r="X2031" s="52"/>
      <c r="Y2031" s="52"/>
      <c r="Z2031" s="38"/>
      <c r="AA2031" s="38"/>
      <c r="AB2031" s="38"/>
      <c r="AC2031" s="50"/>
      <c r="AD2031" s="50"/>
      <c r="AE2031" s="51"/>
      <c r="AF2031" s="51"/>
      <c r="AG2031" s="40"/>
      <c r="AH2031" s="41"/>
      <c r="AI2031" s="42"/>
      <c r="AJ2031" s="40"/>
      <c r="AK2031" s="41"/>
      <c r="AL2031" s="42"/>
      <c r="AM2031" s="43"/>
      <c r="AN2031" s="43"/>
      <c r="AO2031" s="43"/>
    </row>
    <row r="2032" spans="5:41" x14ac:dyDescent="0.25">
      <c r="E2032" s="53"/>
      <c r="F2032" s="53"/>
      <c r="G2032" s="52"/>
      <c r="H2032" s="52"/>
      <c r="I2032" s="52"/>
      <c r="J2032" s="52"/>
      <c r="K2032" s="52"/>
      <c r="L2032" s="52"/>
      <c r="M2032" s="52"/>
      <c r="N2032" s="52"/>
      <c r="O2032" s="52"/>
      <c r="P2032" s="52"/>
      <c r="Q2032" s="52"/>
      <c r="R2032" s="52"/>
      <c r="S2032" s="52"/>
      <c r="T2032" s="52"/>
      <c r="U2032" s="52"/>
      <c r="V2032" s="52"/>
      <c r="W2032" s="52"/>
      <c r="X2032" s="52"/>
      <c r="Y2032" s="52"/>
      <c r="Z2032" s="38"/>
      <c r="AA2032" s="38"/>
      <c r="AB2032" s="38"/>
      <c r="AC2032" s="50"/>
      <c r="AD2032" s="50"/>
      <c r="AE2032" s="51"/>
      <c r="AF2032" s="51"/>
      <c r="AG2032" s="40"/>
      <c r="AH2032" s="41"/>
      <c r="AI2032" s="42"/>
      <c r="AJ2032" s="40"/>
      <c r="AK2032" s="41"/>
      <c r="AL2032" s="42"/>
      <c r="AM2032" s="43"/>
      <c r="AN2032" s="43"/>
      <c r="AO2032" s="43"/>
    </row>
    <row r="2033" spans="5:41" x14ac:dyDescent="0.25">
      <c r="E2033" s="53"/>
      <c r="F2033" s="53"/>
      <c r="G2033" s="52"/>
      <c r="H2033" s="52"/>
      <c r="I2033" s="52"/>
      <c r="J2033" s="52"/>
      <c r="K2033" s="52"/>
      <c r="L2033" s="52"/>
      <c r="M2033" s="52"/>
      <c r="N2033" s="52"/>
      <c r="O2033" s="52"/>
      <c r="P2033" s="52"/>
      <c r="Q2033" s="52"/>
      <c r="R2033" s="52"/>
      <c r="S2033" s="52"/>
      <c r="T2033" s="52"/>
      <c r="U2033" s="52"/>
      <c r="V2033" s="52"/>
      <c r="W2033" s="52"/>
      <c r="X2033" s="52"/>
      <c r="Y2033" s="52"/>
      <c r="Z2033" s="38"/>
      <c r="AA2033" s="38"/>
      <c r="AB2033" s="38"/>
      <c r="AC2033" s="50"/>
      <c r="AD2033" s="50"/>
      <c r="AE2033" s="51"/>
      <c r="AF2033" s="51"/>
      <c r="AG2033" s="40"/>
      <c r="AH2033" s="41"/>
      <c r="AI2033" s="42"/>
      <c r="AJ2033" s="40"/>
      <c r="AK2033" s="41"/>
      <c r="AL2033" s="42"/>
      <c r="AM2033" s="43"/>
      <c r="AN2033" s="43"/>
      <c r="AO2033" s="43"/>
    </row>
    <row r="2034" spans="5:41" x14ac:dyDescent="0.25">
      <c r="E2034" s="53"/>
      <c r="F2034" s="53"/>
      <c r="G2034" s="52"/>
      <c r="H2034" s="52"/>
      <c r="I2034" s="52"/>
      <c r="J2034" s="52"/>
      <c r="K2034" s="52"/>
      <c r="L2034" s="52"/>
      <c r="M2034" s="52"/>
      <c r="N2034" s="52"/>
      <c r="O2034" s="52"/>
      <c r="P2034" s="52"/>
      <c r="Q2034" s="52"/>
      <c r="R2034" s="52"/>
      <c r="S2034" s="52"/>
      <c r="T2034" s="52"/>
      <c r="U2034" s="52"/>
      <c r="V2034" s="52"/>
      <c r="W2034" s="52"/>
      <c r="X2034" s="52"/>
      <c r="Y2034" s="52"/>
      <c r="Z2034" s="38"/>
      <c r="AA2034" s="38"/>
      <c r="AB2034" s="38"/>
      <c r="AC2034" s="50"/>
      <c r="AD2034" s="50"/>
      <c r="AE2034" s="51"/>
      <c r="AF2034" s="51"/>
      <c r="AG2034" s="40"/>
      <c r="AH2034" s="41"/>
      <c r="AI2034" s="42"/>
      <c r="AJ2034" s="40"/>
      <c r="AK2034" s="41"/>
      <c r="AL2034" s="42"/>
      <c r="AM2034" s="43"/>
      <c r="AN2034" s="43"/>
      <c r="AO2034" s="43"/>
    </row>
    <row r="2035" spans="5:41" x14ac:dyDescent="0.25">
      <c r="E2035" s="53"/>
      <c r="F2035" s="53"/>
      <c r="G2035" s="52"/>
      <c r="H2035" s="52"/>
      <c r="I2035" s="52"/>
      <c r="J2035" s="52"/>
      <c r="K2035" s="52"/>
      <c r="L2035" s="52"/>
      <c r="M2035" s="52"/>
      <c r="N2035" s="52"/>
      <c r="O2035" s="52"/>
      <c r="P2035" s="52"/>
      <c r="Q2035" s="52"/>
      <c r="R2035" s="52"/>
      <c r="S2035" s="52"/>
      <c r="T2035" s="52"/>
      <c r="U2035" s="52"/>
      <c r="V2035" s="52"/>
      <c r="W2035" s="52"/>
      <c r="X2035" s="52"/>
      <c r="Y2035" s="52"/>
      <c r="Z2035" s="38"/>
      <c r="AA2035" s="38"/>
      <c r="AB2035" s="38"/>
      <c r="AC2035" s="50"/>
      <c r="AD2035" s="50"/>
      <c r="AE2035" s="51"/>
      <c r="AF2035" s="51"/>
      <c r="AG2035" s="40"/>
      <c r="AH2035" s="41"/>
      <c r="AI2035" s="42"/>
      <c r="AJ2035" s="40"/>
      <c r="AK2035" s="41"/>
      <c r="AL2035" s="42"/>
      <c r="AM2035" s="43"/>
      <c r="AN2035" s="43"/>
      <c r="AO2035" s="43"/>
    </row>
    <row r="2036" spans="5:41" x14ac:dyDescent="0.25">
      <c r="E2036" s="53"/>
      <c r="F2036" s="53"/>
      <c r="G2036" s="52"/>
      <c r="H2036" s="52"/>
      <c r="I2036" s="52"/>
      <c r="J2036" s="52"/>
      <c r="K2036" s="52"/>
      <c r="L2036" s="52"/>
      <c r="M2036" s="52"/>
      <c r="N2036" s="52"/>
      <c r="O2036" s="52"/>
      <c r="P2036" s="52"/>
      <c r="Q2036" s="52"/>
      <c r="R2036" s="52"/>
      <c r="S2036" s="52"/>
      <c r="T2036" s="52"/>
      <c r="U2036" s="52"/>
      <c r="V2036" s="52"/>
      <c r="W2036" s="52"/>
      <c r="X2036" s="52"/>
      <c r="Y2036" s="52"/>
      <c r="Z2036" s="38"/>
      <c r="AA2036" s="38"/>
      <c r="AB2036" s="38"/>
      <c r="AC2036" s="50"/>
      <c r="AD2036" s="50"/>
      <c r="AE2036" s="51"/>
      <c r="AF2036" s="51"/>
      <c r="AG2036" s="40"/>
      <c r="AH2036" s="41"/>
      <c r="AI2036" s="42"/>
      <c r="AJ2036" s="40"/>
      <c r="AK2036" s="41"/>
      <c r="AL2036" s="42"/>
      <c r="AM2036" s="43"/>
      <c r="AN2036" s="43"/>
      <c r="AO2036" s="43"/>
    </row>
    <row r="2037" spans="5:41" x14ac:dyDescent="0.25">
      <c r="E2037" s="53"/>
      <c r="F2037" s="53"/>
      <c r="G2037" s="52"/>
      <c r="H2037" s="52"/>
      <c r="I2037" s="52"/>
      <c r="J2037" s="52"/>
      <c r="K2037" s="52"/>
      <c r="L2037" s="52"/>
      <c r="M2037" s="52"/>
      <c r="N2037" s="52"/>
      <c r="O2037" s="52"/>
      <c r="P2037" s="52"/>
      <c r="Q2037" s="52"/>
      <c r="R2037" s="52"/>
      <c r="S2037" s="52"/>
      <c r="T2037" s="52"/>
      <c r="U2037" s="52"/>
      <c r="V2037" s="52"/>
      <c r="W2037" s="52"/>
      <c r="X2037" s="52"/>
      <c r="Y2037" s="52"/>
      <c r="Z2037" s="38"/>
      <c r="AA2037" s="38"/>
      <c r="AB2037" s="38"/>
      <c r="AC2037" s="50"/>
      <c r="AD2037" s="50"/>
      <c r="AE2037" s="51"/>
      <c r="AF2037" s="51"/>
      <c r="AG2037" s="40"/>
      <c r="AH2037" s="41"/>
      <c r="AI2037" s="42"/>
      <c r="AJ2037" s="40"/>
      <c r="AK2037" s="41"/>
      <c r="AL2037" s="42"/>
      <c r="AM2037" s="43"/>
      <c r="AN2037" s="43"/>
      <c r="AO2037" s="43"/>
    </row>
    <row r="2038" spans="5:41" x14ac:dyDescent="0.25">
      <c r="E2038" s="53"/>
      <c r="F2038" s="53"/>
      <c r="G2038" s="52"/>
      <c r="H2038" s="52"/>
      <c r="I2038" s="52"/>
      <c r="J2038" s="52"/>
      <c r="K2038" s="52"/>
      <c r="L2038" s="52"/>
      <c r="M2038" s="52"/>
      <c r="N2038" s="52"/>
      <c r="O2038" s="52"/>
      <c r="P2038" s="52"/>
      <c r="Q2038" s="52"/>
      <c r="R2038" s="52"/>
      <c r="S2038" s="52"/>
      <c r="T2038" s="52"/>
      <c r="U2038" s="52"/>
      <c r="V2038" s="52"/>
      <c r="W2038" s="52"/>
      <c r="X2038" s="52"/>
      <c r="Y2038" s="52"/>
      <c r="Z2038" s="38"/>
      <c r="AA2038" s="38"/>
      <c r="AB2038" s="38"/>
      <c r="AC2038" s="50"/>
      <c r="AD2038" s="50"/>
      <c r="AE2038" s="51"/>
      <c r="AF2038" s="51"/>
      <c r="AG2038" s="40"/>
      <c r="AH2038" s="41"/>
      <c r="AI2038" s="42"/>
      <c r="AJ2038" s="40"/>
      <c r="AK2038" s="41"/>
      <c r="AL2038" s="42"/>
      <c r="AM2038" s="43"/>
      <c r="AN2038" s="43"/>
      <c r="AO2038" s="43"/>
    </row>
    <row r="2039" spans="5:41" x14ac:dyDescent="0.25">
      <c r="E2039" s="53"/>
      <c r="F2039" s="53"/>
      <c r="G2039" s="52"/>
      <c r="H2039" s="52"/>
      <c r="I2039" s="52"/>
      <c r="J2039" s="52"/>
      <c r="K2039" s="52"/>
      <c r="L2039" s="52"/>
      <c r="M2039" s="52"/>
      <c r="N2039" s="52"/>
      <c r="O2039" s="52"/>
      <c r="P2039" s="52"/>
      <c r="Q2039" s="52"/>
      <c r="R2039" s="52"/>
      <c r="S2039" s="52"/>
      <c r="T2039" s="52"/>
      <c r="U2039" s="52"/>
      <c r="V2039" s="52"/>
      <c r="W2039" s="52"/>
      <c r="X2039" s="52"/>
      <c r="Y2039" s="52"/>
      <c r="Z2039" s="38"/>
      <c r="AA2039" s="38"/>
      <c r="AB2039" s="38"/>
      <c r="AC2039" s="50"/>
      <c r="AD2039" s="50"/>
      <c r="AE2039" s="51"/>
      <c r="AF2039" s="51"/>
      <c r="AG2039" s="40"/>
      <c r="AH2039" s="41"/>
      <c r="AI2039" s="42"/>
      <c r="AJ2039" s="40"/>
      <c r="AK2039" s="41"/>
      <c r="AL2039" s="42"/>
      <c r="AM2039" s="43"/>
      <c r="AN2039" s="43"/>
      <c r="AO2039" s="43"/>
    </row>
    <row r="2040" spans="5:41" x14ac:dyDescent="0.25">
      <c r="E2040" s="53"/>
      <c r="F2040" s="53"/>
      <c r="G2040" s="52"/>
      <c r="H2040" s="52"/>
      <c r="I2040" s="52"/>
      <c r="J2040" s="52"/>
      <c r="K2040" s="52"/>
      <c r="L2040" s="52"/>
      <c r="M2040" s="52"/>
      <c r="N2040" s="52"/>
      <c r="O2040" s="52"/>
      <c r="P2040" s="52"/>
      <c r="Q2040" s="52"/>
      <c r="R2040" s="52"/>
      <c r="S2040" s="52"/>
      <c r="T2040" s="52"/>
      <c r="U2040" s="52"/>
      <c r="V2040" s="52"/>
      <c r="W2040" s="52"/>
      <c r="X2040" s="52"/>
      <c r="Y2040" s="52"/>
      <c r="Z2040" s="38"/>
      <c r="AA2040" s="38"/>
      <c r="AB2040" s="38"/>
      <c r="AC2040" s="50"/>
      <c r="AD2040" s="50"/>
      <c r="AE2040" s="51"/>
      <c r="AF2040" s="51"/>
      <c r="AG2040" s="40"/>
      <c r="AH2040" s="41"/>
      <c r="AI2040" s="42"/>
      <c r="AJ2040" s="40"/>
      <c r="AK2040" s="41"/>
      <c r="AL2040" s="42"/>
      <c r="AM2040" s="43"/>
      <c r="AN2040" s="43"/>
      <c r="AO2040" s="43"/>
    </row>
    <row r="2041" spans="5:41" x14ac:dyDescent="0.25">
      <c r="E2041" s="53"/>
      <c r="F2041" s="53"/>
      <c r="G2041" s="52"/>
      <c r="H2041" s="52"/>
      <c r="I2041" s="52"/>
      <c r="J2041" s="52"/>
      <c r="K2041" s="52"/>
      <c r="L2041" s="52"/>
      <c r="M2041" s="52"/>
      <c r="N2041" s="52"/>
      <c r="O2041" s="52"/>
      <c r="P2041" s="52"/>
      <c r="Q2041" s="52"/>
      <c r="R2041" s="52"/>
      <c r="S2041" s="52"/>
      <c r="T2041" s="52"/>
      <c r="U2041" s="52"/>
      <c r="V2041" s="52"/>
      <c r="W2041" s="52"/>
      <c r="X2041" s="52"/>
      <c r="Y2041" s="52"/>
      <c r="Z2041" s="38"/>
      <c r="AA2041" s="38"/>
      <c r="AB2041" s="38"/>
      <c r="AC2041" s="50"/>
      <c r="AD2041" s="50"/>
      <c r="AE2041" s="51"/>
      <c r="AF2041" s="51"/>
      <c r="AG2041" s="40"/>
      <c r="AH2041" s="41"/>
      <c r="AI2041" s="42"/>
      <c r="AJ2041" s="40"/>
      <c r="AK2041" s="41"/>
      <c r="AL2041" s="42"/>
      <c r="AM2041" s="43"/>
      <c r="AN2041" s="43"/>
      <c r="AO2041" s="43"/>
    </row>
    <row r="2042" spans="5:41" x14ac:dyDescent="0.25">
      <c r="E2042" s="53"/>
      <c r="F2042" s="53"/>
      <c r="G2042" s="52"/>
      <c r="H2042" s="52"/>
      <c r="I2042" s="52"/>
      <c r="J2042" s="52"/>
      <c r="K2042" s="52"/>
      <c r="L2042" s="52"/>
      <c r="M2042" s="52"/>
      <c r="N2042" s="52"/>
      <c r="O2042" s="52"/>
      <c r="P2042" s="52"/>
      <c r="Q2042" s="52"/>
      <c r="R2042" s="52"/>
      <c r="S2042" s="52"/>
      <c r="T2042" s="52"/>
      <c r="U2042" s="52"/>
      <c r="V2042" s="52"/>
      <c r="W2042" s="52"/>
      <c r="X2042" s="52"/>
      <c r="Y2042" s="52"/>
      <c r="Z2042" s="38"/>
      <c r="AA2042" s="38"/>
      <c r="AB2042" s="38"/>
      <c r="AC2042" s="50"/>
      <c r="AD2042" s="50"/>
      <c r="AE2042" s="51"/>
      <c r="AF2042" s="51"/>
      <c r="AG2042" s="40"/>
      <c r="AH2042" s="41"/>
      <c r="AI2042" s="42"/>
      <c r="AJ2042" s="40"/>
      <c r="AK2042" s="41"/>
      <c r="AL2042" s="42"/>
      <c r="AM2042" s="43"/>
      <c r="AN2042" s="43"/>
      <c r="AO2042" s="43"/>
    </row>
    <row r="2043" spans="5:41" x14ac:dyDescent="0.25">
      <c r="E2043" s="53"/>
      <c r="F2043" s="53"/>
      <c r="G2043" s="52"/>
      <c r="H2043" s="52"/>
      <c r="I2043" s="52"/>
      <c r="J2043" s="52"/>
      <c r="K2043" s="52"/>
      <c r="L2043" s="52"/>
      <c r="M2043" s="52"/>
      <c r="N2043" s="52"/>
      <c r="O2043" s="52"/>
      <c r="P2043" s="52"/>
      <c r="Q2043" s="52"/>
      <c r="R2043" s="52"/>
      <c r="S2043" s="52"/>
      <c r="T2043" s="52"/>
      <c r="U2043" s="52"/>
      <c r="V2043" s="52"/>
      <c r="W2043" s="52"/>
      <c r="X2043" s="52"/>
      <c r="Y2043" s="52"/>
      <c r="Z2043" s="38"/>
      <c r="AA2043" s="38"/>
      <c r="AB2043" s="38"/>
      <c r="AC2043" s="50"/>
      <c r="AD2043" s="50"/>
      <c r="AE2043" s="51"/>
      <c r="AF2043" s="51"/>
      <c r="AG2043" s="40"/>
      <c r="AH2043" s="41"/>
      <c r="AI2043" s="42"/>
      <c r="AJ2043" s="40"/>
      <c r="AK2043" s="41"/>
      <c r="AL2043" s="42"/>
      <c r="AM2043" s="43"/>
      <c r="AN2043" s="43"/>
      <c r="AO2043" s="43"/>
    </row>
    <row r="2044" spans="5:41" x14ac:dyDescent="0.25">
      <c r="E2044" s="53"/>
      <c r="F2044" s="53"/>
      <c r="G2044" s="52"/>
      <c r="H2044" s="52"/>
      <c r="I2044" s="52"/>
      <c r="J2044" s="52"/>
      <c r="K2044" s="52"/>
      <c r="L2044" s="52"/>
      <c r="M2044" s="52"/>
      <c r="N2044" s="52"/>
      <c r="O2044" s="52"/>
      <c r="P2044" s="52"/>
      <c r="Q2044" s="52"/>
      <c r="R2044" s="52"/>
      <c r="S2044" s="52"/>
      <c r="T2044" s="52"/>
      <c r="U2044" s="52"/>
      <c r="V2044" s="52"/>
      <c r="W2044" s="52"/>
      <c r="X2044" s="52"/>
      <c r="Y2044" s="52"/>
      <c r="Z2044" s="38"/>
      <c r="AA2044" s="38"/>
      <c r="AB2044" s="38"/>
      <c r="AC2044" s="50"/>
      <c r="AD2044" s="50"/>
      <c r="AE2044" s="51"/>
      <c r="AF2044" s="51"/>
      <c r="AG2044" s="40"/>
      <c r="AH2044" s="41"/>
      <c r="AI2044" s="42"/>
      <c r="AJ2044" s="40"/>
      <c r="AK2044" s="41"/>
      <c r="AL2044" s="42"/>
      <c r="AM2044" s="43"/>
      <c r="AN2044" s="43"/>
      <c r="AO2044" s="43"/>
    </row>
    <row r="2045" spans="5:41" x14ac:dyDescent="0.25">
      <c r="E2045" s="53"/>
      <c r="F2045" s="53"/>
      <c r="G2045" s="52"/>
      <c r="H2045" s="52"/>
      <c r="I2045" s="52"/>
      <c r="J2045" s="52"/>
      <c r="K2045" s="52"/>
      <c r="L2045" s="52"/>
      <c r="M2045" s="52"/>
      <c r="N2045" s="52"/>
      <c r="O2045" s="52"/>
      <c r="P2045" s="52"/>
      <c r="Q2045" s="52"/>
      <c r="R2045" s="52"/>
      <c r="S2045" s="52"/>
      <c r="T2045" s="52"/>
      <c r="U2045" s="52"/>
      <c r="V2045" s="52"/>
      <c r="W2045" s="52"/>
      <c r="X2045" s="52"/>
      <c r="Y2045" s="52"/>
      <c r="Z2045" s="38"/>
      <c r="AA2045" s="38"/>
      <c r="AB2045" s="38"/>
      <c r="AC2045" s="50"/>
      <c r="AD2045" s="50"/>
      <c r="AE2045" s="51"/>
      <c r="AF2045" s="51"/>
      <c r="AG2045" s="40"/>
      <c r="AH2045" s="41"/>
      <c r="AI2045" s="42"/>
      <c r="AJ2045" s="40"/>
      <c r="AK2045" s="41"/>
      <c r="AL2045" s="42"/>
      <c r="AM2045" s="43"/>
      <c r="AN2045" s="43"/>
      <c r="AO2045" s="43"/>
    </row>
    <row r="2046" spans="5:41" x14ac:dyDescent="0.25">
      <c r="E2046" s="53"/>
      <c r="F2046" s="53"/>
      <c r="G2046" s="52"/>
      <c r="H2046" s="52"/>
      <c r="I2046" s="52"/>
      <c r="J2046" s="52"/>
      <c r="K2046" s="52"/>
      <c r="L2046" s="52"/>
      <c r="M2046" s="52"/>
      <c r="N2046" s="52"/>
      <c r="O2046" s="52"/>
      <c r="P2046" s="52"/>
      <c r="Q2046" s="52"/>
      <c r="R2046" s="52"/>
      <c r="S2046" s="52"/>
      <c r="T2046" s="52"/>
      <c r="U2046" s="52"/>
      <c r="V2046" s="52"/>
      <c r="W2046" s="52"/>
      <c r="X2046" s="52"/>
      <c r="Y2046" s="52"/>
      <c r="Z2046" s="38"/>
      <c r="AA2046" s="38"/>
      <c r="AB2046" s="38"/>
      <c r="AC2046" s="50"/>
      <c r="AD2046" s="50"/>
      <c r="AE2046" s="51"/>
      <c r="AF2046" s="51"/>
      <c r="AG2046" s="40"/>
      <c r="AH2046" s="41"/>
      <c r="AI2046" s="42"/>
      <c r="AJ2046" s="40"/>
      <c r="AK2046" s="41"/>
      <c r="AL2046" s="42"/>
      <c r="AM2046" s="43"/>
      <c r="AN2046" s="43"/>
      <c r="AO2046" s="43"/>
    </row>
    <row r="2047" spans="5:41" x14ac:dyDescent="0.25">
      <c r="E2047" s="53"/>
      <c r="F2047" s="53"/>
      <c r="G2047" s="52"/>
      <c r="H2047" s="52"/>
      <c r="I2047" s="52"/>
      <c r="J2047" s="52"/>
      <c r="K2047" s="52"/>
      <c r="L2047" s="52"/>
      <c r="M2047" s="52"/>
      <c r="N2047" s="52"/>
      <c r="O2047" s="52"/>
      <c r="P2047" s="52"/>
      <c r="Q2047" s="52"/>
      <c r="R2047" s="52"/>
      <c r="S2047" s="52"/>
      <c r="T2047" s="52"/>
      <c r="U2047" s="52"/>
      <c r="V2047" s="52"/>
      <c r="W2047" s="52"/>
      <c r="X2047" s="52"/>
      <c r="Y2047" s="52"/>
      <c r="Z2047" s="38"/>
      <c r="AA2047" s="38"/>
      <c r="AB2047" s="38"/>
      <c r="AC2047" s="50"/>
      <c r="AD2047" s="50"/>
      <c r="AE2047" s="51"/>
      <c r="AF2047" s="51"/>
      <c r="AG2047" s="40"/>
      <c r="AH2047" s="41"/>
      <c r="AI2047" s="42"/>
      <c r="AJ2047" s="40"/>
      <c r="AK2047" s="41"/>
      <c r="AL2047" s="42"/>
      <c r="AM2047" s="43"/>
      <c r="AN2047" s="43"/>
      <c r="AO2047" s="43"/>
    </row>
    <row r="2048" spans="5:41" x14ac:dyDescent="0.25">
      <c r="E2048" s="53"/>
      <c r="F2048" s="53"/>
      <c r="G2048" s="52"/>
      <c r="H2048" s="52"/>
      <c r="I2048" s="52"/>
      <c r="J2048" s="52"/>
      <c r="K2048" s="52"/>
      <c r="L2048" s="52"/>
      <c r="M2048" s="52"/>
      <c r="N2048" s="52"/>
      <c r="O2048" s="52"/>
      <c r="P2048" s="52"/>
      <c r="Q2048" s="52"/>
      <c r="R2048" s="52"/>
      <c r="S2048" s="52"/>
      <c r="T2048" s="52"/>
      <c r="U2048" s="52"/>
      <c r="V2048" s="52"/>
      <c r="W2048" s="52"/>
      <c r="X2048" s="52"/>
      <c r="Y2048" s="52"/>
      <c r="Z2048" s="38"/>
      <c r="AA2048" s="38"/>
      <c r="AB2048" s="38"/>
      <c r="AC2048" s="50"/>
      <c r="AD2048" s="50"/>
      <c r="AE2048" s="51"/>
      <c r="AF2048" s="51"/>
      <c r="AG2048" s="40"/>
      <c r="AH2048" s="41"/>
      <c r="AI2048" s="42"/>
      <c r="AJ2048" s="40"/>
      <c r="AK2048" s="41"/>
      <c r="AL2048" s="42"/>
      <c r="AM2048" s="43"/>
      <c r="AN2048" s="43"/>
      <c r="AO2048" s="43"/>
    </row>
    <row r="2049" spans="5:41" x14ac:dyDescent="0.25">
      <c r="E2049" s="53"/>
      <c r="F2049" s="53"/>
      <c r="G2049" s="52"/>
      <c r="H2049" s="52"/>
      <c r="I2049" s="52"/>
      <c r="J2049" s="52"/>
      <c r="K2049" s="52"/>
      <c r="L2049" s="52"/>
      <c r="M2049" s="52"/>
      <c r="N2049" s="52"/>
      <c r="O2049" s="52"/>
      <c r="P2049" s="52"/>
      <c r="Q2049" s="52"/>
      <c r="R2049" s="52"/>
      <c r="S2049" s="52"/>
      <c r="T2049" s="52"/>
      <c r="U2049" s="52"/>
      <c r="V2049" s="52"/>
      <c r="W2049" s="52"/>
      <c r="X2049" s="52"/>
      <c r="Y2049" s="52"/>
      <c r="Z2049" s="38"/>
      <c r="AA2049" s="38"/>
      <c r="AB2049" s="38"/>
      <c r="AC2049" s="50"/>
      <c r="AD2049" s="50"/>
      <c r="AE2049" s="51"/>
      <c r="AF2049" s="51"/>
      <c r="AG2049" s="40"/>
      <c r="AH2049" s="41"/>
      <c r="AI2049" s="42"/>
      <c r="AJ2049" s="40"/>
      <c r="AK2049" s="41"/>
      <c r="AL2049" s="42"/>
      <c r="AM2049" s="43"/>
      <c r="AN2049" s="43"/>
      <c r="AO2049" s="43"/>
    </row>
    <row r="2050" spans="5:41" x14ac:dyDescent="0.25">
      <c r="E2050" s="53"/>
      <c r="F2050" s="53"/>
      <c r="G2050" s="52"/>
      <c r="H2050" s="52"/>
      <c r="I2050" s="52"/>
      <c r="J2050" s="52"/>
      <c r="K2050" s="52"/>
      <c r="L2050" s="52"/>
      <c r="M2050" s="52"/>
      <c r="N2050" s="52"/>
      <c r="O2050" s="52"/>
      <c r="P2050" s="52"/>
      <c r="Q2050" s="52"/>
      <c r="R2050" s="52"/>
      <c r="S2050" s="52"/>
      <c r="T2050" s="52"/>
      <c r="U2050" s="52"/>
      <c r="V2050" s="52"/>
      <c r="W2050" s="52"/>
      <c r="X2050" s="52"/>
      <c r="Y2050" s="52"/>
      <c r="Z2050" s="38"/>
      <c r="AA2050" s="38"/>
      <c r="AB2050" s="38"/>
      <c r="AC2050" s="50"/>
      <c r="AD2050" s="50"/>
      <c r="AE2050" s="51"/>
      <c r="AF2050" s="51"/>
      <c r="AG2050" s="40"/>
      <c r="AH2050" s="41"/>
      <c r="AI2050" s="42"/>
      <c r="AJ2050" s="40"/>
      <c r="AK2050" s="41"/>
      <c r="AL2050" s="42"/>
      <c r="AM2050" s="43"/>
      <c r="AN2050" s="43"/>
      <c r="AO2050" s="43"/>
    </row>
    <row r="2051" spans="5:41" x14ac:dyDescent="0.25">
      <c r="E2051" s="53"/>
      <c r="F2051" s="53"/>
      <c r="G2051" s="52"/>
      <c r="H2051" s="52"/>
      <c r="I2051" s="52"/>
      <c r="J2051" s="52"/>
      <c r="K2051" s="52"/>
      <c r="L2051" s="52"/>
      <c r="M2051" s="52"/>
      <c r="N2051" s="52"/>
      <c r="O2051" s="52"/>
      <c r="P2051" s="52"/>
      <c r="Q2051" s="52"/>
      <c r="R2051" s="52"/>
      <c r="S2051" s="52"/>
      <c r="T2051" s="52"/>
      <c r="U2051" s="52"/>
      <c r="V2051" s="52"/>
      <c r="W2051" s="52"/>
      <c r="X2051" s="52"/>
      <c r="Y2051" s="52"/>
      <c r="Z2051" s="38"/>
      <c r="AA2051" s="38"/>
      <c r="AB2051" s="38"/>
      <c r="AC2051" s="50"/>
      <c r="AD2051" s="50"/>
      <c r="AE2051" s="51"/>
      <c r="AF2051" s="51"/>
      <c r="AG2051" s="40"/>
      <c r="AH2051" s="41"/>
      <c r="AI2051" s="42"/>
      <c r="AJ2051" s="40"/>
      <c r="AK2051" s="41"/>
      <c r="AL2051" s="42"/>
      <c r="AM2051" s="43"/>
      <c r="AN2051" s="43"/>
      <c r="AO2051" s="43"/>
    </row>
    <row r="2052" spans="5:41" x14ac:dyDescent="0.25">
      <c r="E2052" s="53"/>
      <c r="F2052" s="53"/>
      <c r="G2052" s="52"/>
      <c r="H2052" s="52"/>
      <c r="I2052" s="52"/>
      <c r="J2052" s="52"/>
      <c r="K2052" s="52"/>
      <c r="L2052" s="52"/>
      <c r="M2052" s="52"/>
      <c r="N2052" s="52"/>
      <c r="O2052" s="52"/>
      <c r="P2052" s="52"/>
      <c r="Q2052" s="52"/>
      <c r="R2052" s="52"/>
      <c r="S2052" s="52"/>
      <c r="T2052" s="52"/>
      <c r="U2052" s="52"/>
      <c r="V2052" s="52"/>
      <c r="W2052" s="52"/>
      <c r="X2052" s="52"/>
      <c r="Y2052" s="52"/>
      <c r="Z2052" s="38"/>
      <c r="AA2052" s="38"/>
      <c r="AB2052" s="38"/>
      <c r="AC2052" s="50"/>
      <c r="AD2052" s="50"/>
      <c r="AE2052" s="51"/>
      <c r="AF2052" s="51"/>
      <c r="AG2052" s="40"/>
      <c r="AH2052" s="41"/>
      <c r="AI2052" s="42"/>
      <c r="AJ2052" s="40"/>
      <c r="AK2052" s="41"/>
      <c r="AL2052" s="42"/>
      <c r="AM2052" s="43"/>
      <c r="AN2052" s="43"/>
      <c r="AO2052" s="43"/>
    </row>
    <row r="2053" spans="5:41" x14ac:dyDescent="0.25">
      <c r="E2053" s="53"/>
      <c r="F2053" s="53"/>
      <c r="G2053" s="52"/>
      <c r="H2053" s="52"/>
      <c r="I2053" s="52"/>
      <c r="J2053" s="52"/>
      <c r="K2053" s="52"/>
      <c r="L2053" s="52"/>
      <c r="M2053" s="52"/>
      <c r="N2053" s="52"/>
      <c r="O2053" s="52"/>
      <c r="P2053" s="52"/>
      <c r="Q2053" s="52"/>
      <c r="R2053" s="52"/>
      <c r="S2053" s="52"/>
      <c r="T2053" s="52"/>
      <c r="U2053" s="52"/>
      <c r="V2053" s="52"/>
      <c r="W2053" s="52"/>
      <c r="X2053" s="52"/>
      <c r="Y2053" s="52"/>
      <c r="Z2053" s="38"/>
      <c r="AA2053" s="38"/>
      <c r="AB2053" s="38"/>
      <c r="AC2053" s="50"/>
      <c r="AD2053" s="50"/>
      <c r="AE2053" s="51"/>
      <c r="AF2053" s="51"/>
      <c r="AG2053" s="40"/>
      <c r="AH2053" s="41"/>
      <c r="AI2053" s="42"/>
      <c r="AJ2053" s="40"/>
      <c r="AK2053" s="41"/>
      <c r="AL2053" s="42"/>
      <c r="AM2053" s="43"/>
      <c r="AN2053" s="43"/>
      <c r="AO2053" s="43"/>
    </row>
    <row r="2054" spans="5:41" x14ac:dyDescent="0.25">
      <c r="E2054" s="53"/>
      <c r="F2054" s="53"/>
      <c r="G2054" s="52"/>
      <c r="H2054" s="52"/>
      <c r="I2054" s="52"/>
      <c r="J2054" s="52"/>
      <c r="K2054" s="52"/>
      <c r="L2054" s="52"/>
      <c r="M2054" s="52"/>
      <c r="N2054" s="52"/>
      <c r="O2054" s="52"/>
      <c r="P2054" s="52"/>
      <c r="Q2054" s="52"/>
      <c r="R2054" s="52"/>
      <c r="S2054" s="52"/>
      <c r="T2054" s="52"/>
      <c r="U2054" s="52"/>
      <c r="V2054" s="52"/>
      <c r="W2054" s="52"/>
      <c r="X2054" s="52"/>
      <c r="Y2054" s="52"/>
      <c r="Z2054" s="38"/>
      <c r="AA2054" s="38"/>
      <c r="AB2054" s="38"/>
      <c r="AC2054" s="50"/>
      <c r="AD2054" s="50"/>
      <c r="AE2054" s="51"/>
      <c r="AF2054" s="51"/>
      <c r="AG2054" s="40"/>
      <c r="AH2054" s="41"/>
      <c r="AI2054" s="42"/>
      <c r="AJ2054" s="40"/>
      <c r="AK2054" s="41"/>
      <c r="AL2054" s="42"/>
      <c r="AM2054" s="43"/>
      <c r="AN2054" s="43"/>
      <c r="AO2054" s="43"/>
    </row>
    <row r="2055" spans="5:41" x14ac:dyDescent="0.25">
      <c r="E2055" s="53"/>
      <c r="F2055" s="53"/>
      <c r="G2055" s="52"/>
      <c r="H2055" s="52"/>
      <c r="I2055" s="52"/>
      <c r="J2055" s="52"/>
      <c r="K2055" s="52"/>
      <c r="L2055" s="52"/>
      <c r="M2055" s="52"/>
      <c r="N2055" s="52"/>
      <c r="O2055" s="52"/>
      <c r="P2055" s="52"/>
      <c r="Q2055" s="52"/>
      <c r="R2055" s="52"/>
      <c r="S2055" s="52"/>
      <c r="T2055" s="52"/>
      <c r="U2055" s="52"/>
      <c r="V2055" s="52"/>
      <c r="W2055" s="52"/>
      <c r="X2055" s="52"/>
      <c r="Y2055" s="52"/>
      <c r="Z2055" s="38"/>
      <c r="AA2055" s="38"/>
      <c r="AB2055" s="38"/>
      <c r="AC2055" s="50"/>
      <c r="AD2055" s="50"/>
      <c r="AE2055" s="51"/>
      <c r="AF2055" s="51"/>
      <c r="AG2055" s="40"/>
      <c r="AH2055" s="41"/>
      <c r="AI2055" s="42"/>
      <c r="AJ2055" s="40"/>
      <c r="AK2055" s="41"/>
      <c r="AL2055" s="42"/>
      <c r="AM2055" s="43"/>
      <c r="AN2055" s="43"/>
      <c r="AO2055" s="43"/>
    </row>
    <row r="2056" spans="5:41" x14ac:dyDescent="0.25">
      <c r="E2056" s="53"/>
      <c r="F2056" s="53"/>
      <c r="G2056" s="52"/>
      <c r="H2056" s="52"/>
      <c r="I2056" s="52"/>
      <c r="J2056" s="52"/>
      <c r="K2056" s="52"/>
      <c r="L2056" s="52"/>
      <c r="M2056" s="52"/>
      <c r="N2056" s="52"/>
      <c r="O2056" s="52"/>
      <c r="P2056" s="52"/>
      <c r="Q2056" s="52"/>
      <c r="R2056" s="52"/>
      <c r="S2056" s="52"/>
      <c r="T2056" s="52"/>
      <c r="U2056" s="52"/>
      <c r="V2056" s="52"/>
      <c r="W2056" s="52"/>
      <c r="X2056" s="52"/>
      <c r="Y2056" s="52"/>
      <c r="Z2056" s="38"/>
      <c r="AA2056" s="38"/>
      <c r="AB2056" s="38"/>
      <c r="AC2056" s="50"/>
      <c r="AD2056" s="50"/>
      <c r="AE2056" s="51"/>
      <c r="AF2056" s="51"/>
      <c r="AG2056" s="40"/>
      <c r="AH2056" s="41"/>
      <c r="AI2056" s="42"/>
      <c r="AJ2056" s="40"/>
      <c r="AK2056" s="41"/>
      <c r="AL2056" s="42"/>
      <c r="AM2056" s="43"/>
      <c r="AN2056" s="43"/>
      <c r="AO2056" s="43"/>
    </row>
    <row r="2057" spans="5:41" x14ac:dyDescent="0.25">
      <c r="E2057" s="53"/>
      <c r="F2057" s="53"/>
      <c r="G2057" s="52"/>
      <c r="H2057" s="52"/>
      <c r="I2057" s="52"/>
      <c r="J2057" s="52"/>
      <c r="K2057" s="52"/>
      <c r="L2057" s="52"/>
      <c r="M2057" s="52"/>
      <c r="N2057" s="52"/>
      <c r="O2057" s="52"/>
      <c r="P2057" s="52"/>
      <c r="Q2057" s="52"/>
      <c r="R2057" s="52"/>
      <c r="S2057" s="52"/>
      <c r="T2057" s="52"/>
      <c r="U2057" s="52"/>
      <c r="V2057" s="52"/>
      <c r="W2057" s="52"/>
      <c r="X2057" s="52"/>
      <c r="Y2057" s="52"/>
      <c r="Z2057" s="38"/>
      <c r="AA2057" s="38"/>
      <c r="AB2057" s="38"/>
      <c r="AC2057" s="50"/>
      <c r="AD2057" s="50"/>
      <c r="AE2057" s="51"/>
      <c r="AF2057" s="51"/>
      <c r="AG2057" s="40"/>
      <c r="AH2057" s="41"/>
      <c r="AI2057" s="42"/>
      <c r="AJ2057" s="40"/>
      <c r="AK2057" s="41"/>
      <c r="AL2057" s="42"/>
      <c r="AM2057" s="43"/>
      <c r="AN2057" s="43"/>
      <c r="AO2057" s="43"/>
    </row>
    <row r="2058" spans="5:41" x14ac:dyDescent="0.25">
      <c r="E2058" s="53"/>
      <c r="F2058" s="53"/>
      <c r="G2058" s="52"/>
      <c r="H2058" s="52"/>
      <c r="I2058" s="52"/>
      <c r="J2058" s="52"/>
      <c r="K2058" s="52"/>
      <c r="L2058" s="52"/>
      <c r="M2058" s="52"/>
      <c r="N2058" s="52"/>
      <c r="O2058" s="52"/>
      <c r="P2058" s="52"/>
      <c r="Q2058" s="52"/>
      <c r="R2058" s="52"/>
      <c r="S2058" s="52"/>
      <c r="T2058" s="52"/>
      <c r="U2058" s="52"/>
      <c r="V2058" s="52"/>
      <c r="W2058" s="52"/>
      <c r="X2058" s="52"/>
      <c r="Y2058" s="52"/>
      <c r="Z2058" s="38"/>
      <c r="AA2058" s="38"/>
      <c r="AB2058" s="38"/>
      <c r="AC2058" s="50"/>
      <c r="AD2058" s="50"/>
      <c r="AE2058" s="51"/>
      <c r="AF2058" s="51"/>
      <c r="AG2058" s="40"/>
      <c r="AH2058" s="41"/>
      <c r="AI2058" s="42"/>
      <c r="AJ2058" s="40"/>
      <c r="AK2058" s="41"/>
      <c r="AL2058" s="42"/>
      <c r="AM2058" s="43"/>
      <c r="AN2058" s="43"/>
      <c r="AO2058" s="43"/>
    </row>
    <row r="2059" spans="5:41" x14ac:dyDescent="0.25">
      <c r="E2059" s="53"/>
      <c r="F2059" s="53"/>
      <c r="G2059" s="52"/>
      <c r="H2059" s="52"/>
      <c r="I2059" s="52"/>
      <c r="J2059" s="52"/>
      <c r="K2059" s="52"/>
      <c r="L2059" s="52"/>
      <c r="M2059" s="52"/>
      <c r="N2059" s="52"/>
      <c r="O2059" s="52"/>
      <c r="P2059" s="52"/>
      <c r="Q2059" s="52"/>
      <c r="R2059" s="52"/>
      <c r="S2059" s="52"/>
      <c r="T2059" s="52"/>
      <c r="U2059" s="52"/>
      <c r="V2059" s="52"/>
      <c r="W2059" s="52"/>
      <c r="X2059" s="52"/>
      <c r="Y2059" s="52"/>
      <c r="Z2059" s="38"/>
      <c r="AA2059" s="38"/>
      <c r="AB2059" s="38"/>
      <c r="AC2059" s="50"/>
      <c r="AD2059" s="50"/>
      <c r="AE2059" s="51"/>
      <c r="AF2059" s="51"/>
      <c r="AG2059" s="40"/>
      <c r="AH2059" s="41"/>
      <c r="AI2059" s="42"/>
      <c r="AJ2059" s="40"/>
      <c r="AK2059" s="41"/>
      <c r="AL2059" s="42"/>
      <c r="AM2059" s="43"/>
      <c r="AN2059" s="43"/>
      <c r="AO2059" s="43"/>
    </row>
    <row r="2060" spans="5:41" x14ac:dyDescent="0.25">
      <c r="E2060" s="53"/>
      <c r="F2060" s="53"/>
      <c r="G2060" s="52"/>
      <c r="H2060" s="52"/>
      <c r="I2060" s="52"/>
      <c r="J2060" s="52"/>
      <c r="K2060" s="52"/>
      <c r="L2060" s="52"/>
      <c r="M2060" s="52"/>
      <c r="N2060" s="52"/>
      <c r="O2060" s="52"/>
      <c r="P2060" s="52"/>
      <c r="Q2060" s="52"/>
      <c r="R2060" s="52"/>
      <c r="S2060" s="52"/>
      <c r="T2060" s="52"/>
      <c r="U2060" s="52"/>
      <c r="V2060" s="52"/>
      <c r="W2060" s="52"/>
      <c r="X2060" s="52"/>
      <c r="Y2060" s="52"/>
      <c r="Z2060" s="38"/>
      <c r="AA2060" s="38"/>
      <c r="AB2060" s="38"/>
      <c r="AC2060" s="50"/>
      <c r="AD2060" s="50"/>
      <c r="AE2060" s="51"/>
      <c r="AF2060" s="51"/>
      <c r="AG2060" s="40"/>
      <c r="AH2060" s="41"/>
      <c r="AI2060" s="42"/>
      <c r="AJ2060" s="40"/>
      <c r="AK2060" s="41"/>
      <c r="AL2060" s="42"/>
      <c r="AM2060" s="43"/>
      <c r="AN2060" s="43"/>
      <c r="AO2060" s="43"/>
    </row>
    <row r="2061" spans="5:41" x14ac:dyDescent="0.25">
      <c r="E2061" s="53"/>
      <c r="F2061" s="53"/>
      <c r="G2061" s="52"/>
      <c r="H2061" s="52"/>
      <c r="I2061" s="52"/>
      <c r="J2061" s="52"/>
      <c r="K2061" s="52"/>
      <c r="L2061" s="52"/>
      <c r="M2061" s="52"/>
      <c r="N2061" s="52"/>
      <c r="O2061" s="52"/>
      <c r="P2061" s="52"/>
      <c r="Q2061" s="52"/>
      <c r="R2061" s="52"/>
      <c r="S2061" s="52"/>
      <c r="T2061" s="52"/>
      <c r="U2061" s="52"/>
      <c r="V2061" s="52"/>
      <c r="W2061" s="52"/>
      <c r="X2061" s="52"/>
      <c r="Y2061" s="52"/>
      <c r="Z2061" s="38"/>
      <c r="AA2061" s="38"/>
      <c r="AB2061" s="38"/>
      <c r="AC2061" s="50"/>
      <c r="AD2061" s="50"/>
      <c r="AE2061" s="51"/>
      <c r="AF2061" s="51"/>
      <c r="AG2061" s="40"/>
      <c r="AH2061" s="41"/>
      <c r="AI2061" s="42"/>
      <c r="AJ2061" s="40"/>
      <c r="AK2061" s="41"/>
      <c r="AL2061" s="42"/>
      <c r="AM2061" s="43"/>
      <c r="AN2061" s="43"/>
      <c r="AO2061" s="43"/>
    </row>
    <row r="2062" spans="5:41" x14ac:dyDescent="0.25">
      <c r="E2062" s="53"/>
      <c r="F2062" s="53"/>
      <c r="G2062" s="52"/>
      <c r="H2062" s="52"/>
      <c r="I2062" s="52"/>
      <c r="J2062" s="52"/>
      <c r="K2062" s="52"/>
      <c r="L2062" s="52"/>
      <c r="M2062" s="52"/>
      <c r="N2062" s="52"/>
      <c r="O2062" s="52"/>
      <c r="P2062" s="52"/>
      <c r="Q2062" s="52"/>
      <c r="R2062" s="52"/>
      <c r="S2062" s="52"/>
      <c r="T2062" s="52"/>
      <c r="U2062" s="52"/>
      <c r="V2062" s="52"/>
      <c r="W2062" s="52"/>
      <c r="X2062" s="52"/>
      <c r="Y2062" s="52"/>
      <c r="Z2062" s="38"/>
      <c r="AA2062" s="38"/>
      <c r="AB2062" s="38"/>
      <c r="AC2062" s="50"/>
      <c r="AD2062" s="50"/>
      <c r="AE2062" s="51"/>
      <c r="AF2062" s="51"/>
      <c r="AG2062" s="40"/>
      <c r="AH2062" s="41"/>
      <c r="AI2062" s="42"/>
      <c r="AJ2062" s="40"/>
      <c r="AK2062" s="41"/>
      <c r="AL2062" s="42"/>
      <c r="AM2062" s="43"/>
      <c r="AN2062" s="43"/>
      <c r="AO2062" s="43"/>
    </row>
    <row r="2063" spans="5:41" x14ac:dyDescent="0.25">
      <c r="E2063" s="53"/>
      <c r="F2063" s="53"/>
      <c r="G2063" s="52"/>
      <c r="H2063" s="52"/>
      <c r="I2063" s="52"/>
      <c r="J2063" s="52"/>
      <c r="K2063" s="52"/>
      <c r="L2063" s="52"/>
      <c r="M2063" s="52"/>
      <c r="N2063" s="52"/>
      <c r="O2063" s="52"/>
      <c r="P2063" s="52"/>
      <c r="Q2063" s="52"/>
      <c r="R2063" s="52"/>
      <c r="S2063" s="52"/>
      <c r="T2063" s="52"/>
      <c r="U2063" s="52"/>
      <c r="V2063" s="52"/>
      <c r="W2063" s="52"/>
      <c r="X2063" s="52"/>
      <c r="Y2063" s="52"/>
      <c r="Z2063" s="38"/>
      <c r="AA2063" s="38"/>
      <c r="AB2063" s="38"/>
      <c r="AC2063" s="50"/>
      <c r="AD2063" s="50"/>
      <c r="AE2063" s="51"/>
      <c r="AF2063" s="51"/>
      <c r="AG2063" s="40"/>
      <c r="AH2063" s="41"/>
      <c r="AI2063" s="42"/>
      <c r="AJ2063" s="40"/>
      <c r="AK2063" s="41"/>
      <c r="AL2063" s="42"/>
      <c r="AM2063" s="43"/>
      <c r="AN2063" s="43"/>
      <c r="AO2063" s="43"/>
    </row>
    <row r="2064" spans="5:41" x14ac:dyDescent="0.25">
      <c r="E2064" s="53"/>
      <c r="F2064" s="53"/>
      <c r="G2064" s="52"/>
      <c r="H2064" s="52"/>
      <c r="I2064" s="52"/>
      <c r="J2064" s="52"/>
      <c r="K2064" s="52"/>
      <c r="L2064" s="52"/>
      <c r="M2064" s="52"/>
      <c r="N2064" s="52"/>
      <c r="O2064" s="52"/>
      <c r="P2064" s="52"/>
      <c r="Q2064" s="52"/>
      <c r="R2064" s="52"/>
      <c r="S2064" s="52"/>
      <c r="T2064" s="52"/>
      <c r="U2064" s="52"/>
      <c r="V2064" s="52"/>
      <c r="W2064" s="52"/>
      <c r="X2064" s="52"/>
      <c r="Y2064" s="52"/>
      <c r="Z2064" s="38"/>
      <c r="AA2064" s="38"/>
      <c r="AB2064" s="38"/>
      <c r="AC2064" s="50"/>
      <c r="AD2064" s="50"/>
      <c r="AE2064" s="51"/>
      <c r="AF2064" s="51"/>
      <c r="AG2064" s="40"/>
      <c r="AH2064" s="41"/>
      <c r="AI2064" s="42"/>
      <c r="AJ2064" s="40"/>
      <c r="AK2064" s="41"/>
      <c r="AL2064" s="42"/>
      <c r="AM2064" s="43"/>
      <c r="AN2064" s="43"/>
      <c r="AO2064" s="43"/>
    </row>
    <row r="2065" spans="5:41" x14ac:dyDescent="0.25">
      <c r="E2065" s="53"/>
      <c r="F2065" s="53"/>
      <c r="G2065" s="52"/>
      <c r="H2065" s="52"/>
      <c r="I2065" s="52"/>
      <c r="J2065" s="52"/>
      <c r="K2065" s="52"/>
      <c r="L2065" s="52"/>
      <c r="M2065" s="52"/>
      <c r="N2065" s="52"/>
      <c r="O2065" s="52"/>
      <c r="P2065" s="52"/>
      <c r="Q2065" s="52"/>
      <c r="R2065" s="52"/>
      <c r="S2065" s="52"/>
      <c r="T2065" s="52"/>
      <c r="U2065" s="52"/>
      <c r="V2065" s="52"/>
      <c r="W2065" s="52"/>
      <c r="X2065" s="52"/>
      <c r="Y2065" s="52"/>
      <c r="Z2065" s="38"/>
      <c r="AA2065" s="38"/>
      <c r="AB2065" s="38"/>
      <c r="AC2065" s="50"/>
      <c r="AD2065" s="50"/>
      <c r="AE2065" s="51"/>
      <c r="AF2065" s="51"/>
      <c r="AG2065" s="40"/>
      <c r="AH2065" s="41"/>
      <c r="AI2065" s="42"/>
      <c r="AJ2065" s="40"/>
      <c r="AK2065" s="41"/>
      <c r="AL2065" s="42"/>
      <c r="AM2065" s="43"/>
      <c r="AN2065" s="43"/>
      <c r="AO2065" s="43"/>
    </row>
    <row r="2066" spans="5:41" x14ac:dyDescent="0.25">
      <c r="E2066" s="53"/>
      <c r="F2066" s="53"/>
      <c r="G2066" s="52"/>
      <c r="H2066" s="52"/>
      <c r="I2066" s="52"/>
      <c r="J2066" s="52"/>
      <c r="K2066" s="52"/>
      <c r="L2066" s="52"/>
      <c r="M2066" s="52"/>
      <c r="N2066" s="52"/>
      <c r="O2066" s="52"/>
      <c r="P2066" s="52"/>
      <c r="Q2066" s="52"/>
      <c r="R2066" s="52"/>
      <c r="S2066" s="52"/>
      <c r="T2066" s="52"/>
      <c r="U2066" s="52"/>
      <c r="V2066" s="52"/>
      <c r="W2066" s="52"/>
      <c r="X2066" s="52"/>
      <c r="Y2066" s="52"/>
      <c r="Z2066" s="38"/>
      <c r="AA2066" s="38"/>
      <c r="AB2066" s="38"/>
      <c r="AC2066" s="50"/>
      <c r="AD2066" s="50"/>
      <c r="AE2066" s="51"/>
      <c r="AF2066" s="51"/>
      <c r="AG2066" s="40"/>
      <c r="AH2066" s="41"/>
      <c r="AI2066" s="42"/>
      <c r="AJ2066" s="40"/>
      <c r="AK2066" s="41"/>
      <c r="AL2066" s="42"/>
      <c r="AM2066" s="43"/>
      <c r="AN2066" s="43"/>
      <c r="AO2066" s="43"/>
    </row>
    <row r="2067" spans="5:41" x14ac:dyDescent="0.25">
      <c r="E2067" s="53"/>
      <c r="F2067" s="53"/>
      <c r="G2067" s="52"/>
      <c r="H2067" s="52"/>
      <c r="I2067" s="52"/>
      <c r="J2067" s="52"/>
      <c r="K2067" s="52"/>
      <c r="L2067" s="52"/>
      <c r="M2067" s="52"/>
      <c r="N2067" s="52"/>
      <c r="O2067" s="52"/>
      <c r="P2067" s="52"/>
      <c r="Q2067" s="52"/>
      <c r="R2067" s="52"/>
      <c r="S2067" s="52"/>
      <c r="T2067" s="52"/>
      <c r="U2067" s="52"/>
      <c r="V2067" s="52"/>
      <c r="W2067" s="52"/>
      <c r="X2067" s="52"/>
      <c r="Y2067" s="52"/>
      <c r="Z2067" s="38"/>
      <c r="AA2067" s="38"/>
      <c r="AB2067" s="38"/>
      <c r="AC2067" s="50"/>
      <c r="AD2067" s="50"/>
      <c r="AE2067" s="51"/>
      <c r="AF2067" s="51"/>
      <c r="AG2067" s="40"/>
      <c r="AH2067" s="41"/>
      <c r="AI2067" s="42"/>
      <c r="AJ2067" s="40"/>
      <c r="AK2067" s="41"/>
      <c r="AL2067" s="42"/>
      <c r="AM2067" s="43"/>
      <c r="AN2067" s="43"/>
      <c r="AO2067" s="43"/>
    </row>
    <row r="2068" spans="5:41" x14ac:dyDescent="0.25">
      <c r="E2068" s="53"/>
      <c r="F2068" s="53"/>
      <c r="G2068" s="52"/>
      <c r="H2068" s="52"/>
      <c r="I2068" s="52"/>
      <c r="J2068" s="52"/>
      <c r="K2068" s="52"/>
      <c r="L2068" s="52"/>
      <c r="M2068" s="52"/>
      <c r="N2068" s="52"/>
      <c r="O2068" s="52"/>
      <c r="P2068" s="52"/>
      <c r="Q2068" s="52"/>
      <c r="R2068" s="52"/>
      <c r="S2068" s="52"/>
      <c r="T2068" s="52"/>
      <c r="U2068" s="52"/>
      <c r="V2068" s="52"/>
      <c r="W2068" s="52"/>
      <c r="X2068" s="52"/>
      <c r="Y2068" s="52"/>
      <c r="Z2068" s="38"/>
      <c r="AA2068" s="38"/>
      <c r="AB2068" s="38"/>
      <c r="AC2068" s="50"/>
      <c r="AD2068" s="50"/>
      <c r="AE2068" s="51"/>
      <c r="AF2068" s="51"/>
      <c r="AG2068" s="40"/>
      <c r="AH2068" s="41"/>
      <c r="AI2068" s="42"/>
      <c r="AJ2068" s="40"/>
      <c r="AK2068" s="41"/>
      <c r="AL2068" s="42"/>
      <c r="AM2068" s="43"/>
      <c r="AN2068" s="43"/>
      <c r="AO2068" s="43"/>
    </row>
    <row r="2069" spans="5:41" x14ac:dyDescent="0.25">
      <c r="E2069" s="53"/>
      <c r="F2069" s="53"/>
      <c r="G2069" s="52"/>
      <c r="H2069" s="52"/>
      <c r="I2069" s="52"/>
      <c r="J2069" s="52"/>
      <c r="K2069" s="52"/>
      <c r="L2069" s="52"/>
      <c r="M2069" s="52"/>
      <c r="N2069" s="52"/>
      <c r="O2069" s="52"/>
      <c r="P2069" s="52"/>
      <c r="Q2069" s="52"/>
      <c r="R2069" s="52"/>
      <c r="S2069" s="52"/>
      <c r="T2069" s="52"/>
      <c r="U2069" s="52"/>
      <c r="V2069" s="52"/>
      <c r="W2069" s="52"/>
      <c r="X2069" s="52"/>
      <c r="Y2069" s="52"/>
      <c r="Z2069" s="38"/>
      <c r="AA2069" s="38"/>
      <c r="AB2069" s="38"/>
      <c r="AC2069" s="50"/>
      <c r="AD2069" s="50"/>
      <c r="AE2069" s="51"/>
      <c r="AF2069" s="51"/>
      <c r="AG2069" s="40"/>
      <c r="AH2069" s="41"/>
      <c r="AI2069" s="42"/>
      <c r="AJ2069" s="40"/>
      <c r="AK2069" s="41"/>
      <c r="AL2069" s="42"/>
      <c r="AM2069" s="43"/>
      <c r="AN2069" s="43"/>
      <c r="AO2069" s="43"/>
    </row>
    <row r="2070" spans="5:41" x14ac:dyDescent="0.25">
      <c r="E2070" s="53"/>
      <c r="F2070" s="53"/>
      <c r="G2070" s="52"/>
      <c r="H2070" s="52"/>
      <c r="I2070" s="52"/>
      <c r="J2070" s="52"/>
      <c r="K2070" s="52"/>
      <c r="L2070" s="52"/>
      <c r="M2070" s="52"/>
      <c r="N2070" s="52"/>
      <c r="O2070" s="52"/>
      <c r="P2070" s="52"/>
      <c r="Q2070" s="52"/>
      <c r="R2070" s="52"/>
      <c r="S2070" s="52"/>
      <c r="T2070" s="52"/>
      <c r="U2070" s="52"/>
      <c r="V2070" s="52"/>
      <c r="W2070" s="52"/>
      <c r="X2070" s="52"/>
      <c r="Y2070" s="52"/>
      <c r="Z2070" s="38"/>
      <c r="AA2070" s="38"/>
      <c r="AB2070" s="38"/>
      <c r="AC2070" s="50"/>
      <c r="AD2070" s="50"/>
      <c r="AE2070" s="51"/>
      <c r="AF2070" s="51"/>
      <c r="AG2070" s="40"/>
      <c r="AH2070" s="41"/>
      <c r="AI2070" s="42"/>
      <c r="AJ2070" s="40"/>
      <c r="AK2070" s="41"/>
      <c r="AL2070" s="42"/>
      <c r="AM2070" s="43"/>
      <c r="AN2070" s="43"/>
      <c r="AO2070" s="43"/>
    </row>
    <row r="2071" spans="5:41" x14ac:dyDescent="0.25">
      <c r="E2071" s="53"/>
      <c r="F2071" s="53"/>
      <c r="G2071" s="52"/>
      <c r="H2071" s="52"/>
      <c r="I2071" s="52"/>
      <c r="J2071" s="52"/>
      <c r="K2071" s="52"/>
      <c r="L2071" s="52"/>
      <c r="M2071" s="52"/>
      <c r="N2071" s="52"/>
      <c r="O2071" s="52"/>
      <c r="P2071" s="52"/>
      <c r="Q2071" s="52"/>
      <c r="R2071" s="52"/>
      <c r="S2071" s="52"/>
      <c r="T2071" s="52"/>
      <c r="U2071" s="52"/>
      <c r="V2071" s="52"/>
      <c r="W2071" s="52"/>
      <c r="X2071" s="52"/>
      <c r="Y2071" s="52"/>
      <c r="Z2071" s="38"/>
      <c r="AA2071" s="38"/>
      <c r="AB2071" s="38"/>
      <c r="AC2071" s="50"/>
      <c r="AD2071" s="50"/>
      <c r="AE2071" s="51"/>
      <c r="AF2071" s="51"/>
      <c r="AG2071" s="40"/>
      <c r="AH2071" s="41"/>
      <c r="AI2071" s="42"/>
      <c r="AJ2071" s="40"/>
      <c r="AK2071" s="41"/>
      <c r="AL2071" s="42"/>
      <c r="AM2071" s="43"/>
      <c r="AN2071" s="43"/>
      <c r="AO2071" s="43"/>
    </row>
    <row r="2072" spans="5:41" x14ac:dyDescent="0.25">
      <c r="E2072" s="53"/>
      <c r="F2072" s="53"/>
      <c r="G2072" s="52"/>
      <c r="H2072" s="52"/>
      <c r="I2072" s="52"/>
      <c r="J2072" s="52"/>
      <c r="K2072" s="52"/>
      <c r="L2072" s="52"/>
      <c r="M2072" s="52"/>
      <c r="N2072" s="52"/>
      <c r="O2072" s="52"/>
      <c r="P2072" s="52"/>
      <c r="Q2072" s="52"/>
      <c r="R2072" s="52"/>
      <c r="S2072" s="52"/>
      <c r="T2072" s="52"/>
      <c r="U2072" s="52"/>
      <c r="V2072" s="52"/>
      <c r="W2072" s="52"/>
      <c r="X2072" s="52"/>
      <c r="Y2072" s="52"/>
      <c r="Z2072" s="38"/>
      <c r="AA2072" s="38"/>
      <c r="AB2072" s="38"/>
      <c r="AC2072" s="50"/>
      <c r="AD2072" s="50"/>
      <c r="AE2072" s="51"/>
      <c r="AF2072" s="51"/>
      <c r="AG2072" s="40"/>
      <c r="AH2072" s="41"/>
      <c r="AI2072" s="42"/>
      <c r="AJ2072" s="40"/>
      <c r="AK2072" s="41"/>
      <c r="AL2072" s="42"/>
      <c r="AM2072" s="43"/>
      <c r="AN2072" s="43"/>
      <c r="AO2072" s="43"/>
    </row>
    <row r="2073" spans="5:41" x14ac:dyDescent="0.25">
      <c r="E2073" s="53"/>
      <c r="F2073" s="53"/>
      <c r="G2073" s="52"/>
      <c r="H2073" s="52"/>
      <c r="I2073" s="52"/>
      <c r="J2073" s="52"/>
      <c r="K2073" s="52"/>
      <c r="L2073" s="52"/>
      <c r="M2073" s="52"/>
      <c r="N2073" s="52"/>
      <c r="O2073" s="52"/>
      <c r="P2073" s="52"/>
      <c r="Q2073" s="52"/>
      <c r="R2073" s="52"/>
      <c r="S2073" s="52"/>
      <c r="T2073" s="52"/>
      <c r="U2073" s="52"/>
      <c r="V2073" s="52"/>
      <c r="W2073" s="52"/>
      <c r="X2073" s="52"/>
      <c r="Y2073" s="52"/>
      <c r="Z2073" s="38"/>
      <c r="AA2073" s="38"/>
      <c r="AB2073" s="38"/>
      <c r="AC2073" s="50"/>
      <c r="AD2073" s="50"/>
      <c r="AE2073" s="51"/>
      <c r="AF2073" s="51"/>
      <c r="AG2073" s="40"/>
      <c r="AH2073" s="41"/>
      <c r="AI2073" s="42"/>
      <c r="AJ2073" s="40"/>
      <c r="AK2073" s="41"/>
      <c r="AL2073" s="42"/>
      <c r="AM2073" s="43"/>
      <c r="AN2073" s="43"/>
      <c r="AO2073" s="43"/>
    </row>
    <row r="2074" spans="5:41" x14ac:dyDescent="0.25">
      <c r="E2074" s="53"/>
      <c r="F2074" s="53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  <c r="T2074" s="52"/>
      <c r="U2074" s="52"/>
      <c r="V2074" s="52"/>
      <c r="W2074" s="52"/>
      <c r="X2074" s="52"/>
      <c r="Y2074" s="52"/>
      <c r="Z2074" s="38"/>
      <c r="AA2074" s="38"/>
      <c r="AB2074" s="38"/>
      <c r="AC2074" s="50"/>
      <c r="AD2074" s="50"/>
      <c r="AE2074" s="51"/>
      <c r="AF2074" s="51"/>
      <c r="AG2074" s="40"/>
      <c r="AH2074" s="41"/>
      <c r="AI2074" s="42"/>
      <c r="AJ2074" s="40"/>
      <c r="AK2074" s="41"/>
      <c r="AL2074" s="42"/>
      <c r="AM2074" s="43"/>
      <c r="AN2074" s="43"/>
      <c r="AO2074" s="43"/>
    </row>
    <row r="2075" spans="5:41" x14ac:dyDescent="0.25">
      <c r="E2075" s="53"/>
      <c r="F2075" s="53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  <c r="T2075" s="52"/>
      <c r="U2075" s="52"/>
      <c r="V2075" s="52"/>
      <c r="W2075" s="52"/>
      <c r="X2075" s="52"/>
      <c r="Y2075" s="52"/>
      <c r="Z2075" s="38"/>
      <c r="AA2075" s="38"/>
      <c r="AB2075" s="38"/>
      <c r="AC2075" s="50"/>
      <c r="AD2075" s="50"/>
      <c r="AE2075" s="51"/>
      <c r="AF2075" s="51"/>
      <c r="AG2075" s="40"/>
      <c r="AH2075" s="41"/>
      <c r="AI2075" s="42"/>
      <c r="AJ2075" s="40"/>
      <c r="AK2075" s="41"/>
      <c r="AL2075" s="42"/>
      <c r="AM2075" s="43"/>
      <c r="AN2075" s="43"/>
      <c r="AO2075" s="43"/>
    </row>
    <row r="2076" spans="5:41" x14ac:dyDescent="0.25">
      <c r="E2076" s="53"/>
      <c r="F2076" s="53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  <c r="T2076" s="52"/>
      <c r="U2076" s="52"/>
      <c r="V2076" s="52"/>
      <c r="W2076" s="52"/>
      <c r="X2076" s="52"/>
      <c r="Y2076" s="52"/>
      <c r="Z2076" s="38"/>
      <c r="AA2076" s="38"/>
      <c r="AB2076" s="38"/>
      <c r="AC2076" s="50"/>
      <c r="AD2076" s="50"/>
      <c r="AE2076" s="51"/>
      <c r="AF2076" s="51"/>
      <c r="AG2076" s="40"/>
      <c r="AH2076" s="41"/>
      <c r="AI2076" s="42"/>
      <c r="AJ2076" s="40"/>
      <c r="AK2076" s="41"/>
      <c r="AL2076" s="42"/>
      <c r="AM2076" s="43"/>
      <c r="AN2076" s="43"/>
      <c r="AO2076" s="43"/>
    </row>
    <row r="2077" spans="5:41" x14ac:dyDescent="0.25">
      <c r="E2077" s="53"/>
      <c r="F2077" s="53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  <c r="T2077" s="52"/>
      <c r="U2077" s="52"/>
      <c r="V2077" s="52"/>
      <c r="W2077" s="52"/>
      <c r="X2077" s="52"/>
      <c r="Y2077" s="52"/>
      <c r="Z2077" s="38"/>
      <c r="AA2077" s="38"/>
      <c r="AB2077" s="38"/>
      <c r="AC2077" s="50"/>
      <c r="AD2077" s="50"/>
      <c r="AE2077" s="51"/>
      <c r="AF2077" s="51"/>
      <c r="AG2077" s="40"/>
      <c r="AH2077" s="41"/>
      <c r="AI2077" s="42"/>
      <c r="AJ2077" s="40"/>
      <c r="AK2077" s="41"/>
      <c r="AL2077" s="42"/>
      <c r="AM2077" s="43"/>
      <c r="AN2077" s="43"/>
      <c r="AO2077" s="43"/>
    </row>
    <row r="2078" spans="5:41" x14ac:dyDescent="0.25">
      <c r="E2078" s="53"/>
      <c r="F2078" s="53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  <c r="T2078" s="52"/>
      <c r="U2078" s="52"/>
      <c r="V2078" s="52"/>
      <c r="W2078" s="52"/>
      <c r="X2078" s="52"/>
      <c r="Y2078" s="52"/>
      <c r="Z2078" s="38"/>
      <c r="AA2078" s="38"/>
      <c r="AB2078" s="38"/>
      <c r="AC2078" s="50"/>
      <c r="AD2078" s="50"/>
      <c r="AE2078" s="51"/>
      <c r="AF2078" s="51"/>
      <c r="AG2078" s="40"/>
      <c r="AH2078" s="41"/>
      <c r="AI2078" s="42"/>
      <c r="AJ2078" s="40"/>
      <c r="AK2078" s="41"/>
      <c r="AL2078" s="42"/>
      <c r="AM2078" s="43"/>
      <c r="AN2078" s="43"/>
      <c r="AO2078" s="43"/>
    </row>
    <row r="2079" spans="5:41" x14ac:dyDescent="0.25">
      <c r="E2079" s="53"/>
      <c r="F2079" s="53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  <c r="T2079" s="52"/>
      <c r="U2079" s="52"/>
      <c r="V2079" s="52"/>
      <c r="W2079" s="52"/>
      <c r="X2079" s="52"/>
      <c r="Y2079" s="52"/>
      <c r="Z2079" s="38"/>
      <c r="AA2079" s="38"/>
      <c r="AB2079" s="38"/>
      <c r="AC2079" s="50"/>
      <c r="AD2079" s="50"/>
      <c r="AE2079" s="51"/>
      <c r="AF2079" s="51"/>
      <c r="AG2079" s="40"/>
      <c r="AH2079" s="41"/>
      <c r="AI2079" s="42"/>
      <c r="AJ2079" s="40"/>
      <c r="AK2079" s="41"/>
      <c r="AL2079" s="42"/>
      <c r="AM2079" s="43"/>
      <c r="AN2079" s="43"/>
      <c r="AO2079" s="43"/>
    </row>
    <row r="2080" spans="5:41" x14ac:dyDescent="0.25">
      <c r="E2080" s="53"/>
      <c r="F2080" s="53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  <c r="T2080" s="52"/>
      <c r="U2080" s="52"/>
      <c r="V2080" s="52"/>
      <c r="W2080" s="52"/>
      <c r="X2080" s="52"/>
      <c r="Y2080" s="52"/>
      <c r="Z2080" s="38"/>
      <c r="AA2080" s="38"/>
      <c r="AB2080" s="38"/>
      <c r="AC2080" s="50"/>
      <c r="AD2080" s="50"/>
      <c r="AE2080" s="51"/>
      <c r="AF2080" s="51"/>
      <c r="AG2080" s="40"/>
      <c r="AH2080" s="41"/>
      <c r="AI2080" s="42"/>
      <c r="AJ2080" s="40"/>
      <c r="AK2080" s="41"/>
      <c r="AL2080" s="42"/>
      <c r="AM2080" s="43"/>
      <c r="AN2080" s="43"/>
      <c r="AO2080" s="43"/>
    </row>
    <row r="2081" spans="5:41" x14ac:dyDescent="0.25">
      <c r="E2081" s="53"/>
      <c r="F2081" s="53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38"/>
      <c r="AA2081" s="38"/>
      <c r="AB2081" s="38"/>
      <c r="AC2081" s="50"/>
      <c r="AD2081" s="50"/>
      <c r="AE2081" s="51"/>
      <c r="AF2081" s="51"/>
      <c r="AG2081" s="40"/>
      <c r="AH2081" s="41"/>
      <c r="AI2081" s="42"/>
      <c r="AJ2081" s="40"/>
      <c r="AK2081" s="41"/>
      <c r="AL2081" s="42"/>
      <c r="AM2081" s="43"/>
      <c r="AN2081" s="43"/>
      <c r="AO2081" s="43"/>
    </row>
    <row r="2082" spans="5:41" x14ac:dyDescent="0.25">
      <c r="E2082" s="53"/>
      <c r="F2082" s="53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  <c r="T2082" s="52"/>
      <c r="U2082" s="52"/>
      <c r="V2082" s="52"/>
      <c r="W2082" s="52"/>
      <c r="X2082" s="52"/>
      <c r="Y2082" s="52"/>
      <c r="Z2082" s="38"/>
      <c r="AA2082" s="38"/>
      <c r="AB2082" s="38"/>
      <c r="AC2082" s="50"/>
      <c r="AD2082" s="50"/>
      <c r="AE2082" s="51"/>
      <c r="AF2082" s="51"/>
      <c r="AG2082" s="40"/>
      <c r="AH2082" s="41"/>
      <c r="AI2082" s="42"/>
      <c r="AJ2082" s="40"/>
      <c r="AK2082" s="41"/>
      <c r="AL2082" s="42"/>
      <c r="AM2082" s="43"/>
      <c r="AN2082" s="43"/>
      <c r="AO2082" s="43"/>
    </row>
    <row r="2083" spans="5:41" x14ac:dyDescent="0.25">
      <c r="E2083" s="53"/>
      <c r="F2083" s="53"/>
      <c r="G2083" s="52"/>
      <c r="H2083" s="52"/>
      <c r="I2083" s="52"/>
      <c r="J2083" s="52"/>
      <c r="K2083" s="52"/>
      <c r="L2083" s="52"/>
      <c r="M2083" s="52"/>
      <c r="N2083" s="52"/>
      <c r="O2083" s="52"/>
      <c r="P2083" s="52"/>
      <c r="Q2083" s="52"/>
      <c r="R2083" s="52"/>
      <c r="S2083" s="52"/>
      <c r="T2083" s="52"/>
      <c r="U2083" s="52"/>
      <c r="V2083" s="52"/>
      <c r="W2083" s="52"/>
      <c r="X2083" s="52"/>
      <c r="Y2083" s="52"/>
      <c r="Z2083" s="38"/>
      <c r="AA2083" s="38"/>
      <c r="AB2083" s="38"/>
      <c r="AC2083" s="50"/>
      <c r="AD2083" s="50"/>
      <c r="AE2083" s="51"/>
      <c r="AF2083" s="51"/>
      <c r="AG2083" s="40"/>
      <c r="AH2083" s="41"/>
      <c r="AI2083" s="42"/>
      <c r="AJ2083" s="40"/>
      <c r="AK2083" s="41"/>
      <c r="AL2083" s="42"/>
      <c r="AM2083" s="43"/>
      <c r="AN2083" s="43"/>
      <c r="AO2083" s="43"/>
    </row>
    <row r="2084" spans="5:41" x14ac:dyDescent="0.25">
      <c r="E2084" s="53"/>
      <c r="F2084" s="53"/>
      <c r="G2084" s="52"/>
      <c r="H2084" s="52"/>
      <c r="I2084" s="52"/>
      <c r="J2084" s="52"/>
      <c r="K2084" s="52"/>
      <c r="L2084" s="52"/>
      <c r="M2084" s="52"/>
      <c r="N2084" s="52"/>
      <c r="O2084" s="52"/>
      <c r="P2084" s="52"/>
      <c r="Q2084" s="52"/>
      <c r="R2084" s="52"/>
      <c r="S2084" s="52"/>
      <c r="T2084" s="52"/>
      <c r="U2084" s="52"/>
      <c r="V2084" s="52"/>
      <c r="W2084" s="52"/>
      <c r="X2084" s="52"/>
      <c r="Y2084" s="52"/>
      <c r="Z2084" s="38"/>
      <c r="AA2084" s="38"/>
      <c r="AB2084" s="38"/>
      <c r="AC2084" s="50"/>
      <c r="AD2084" s="50"/>
      <c r="AE2084" s="51"/>
      <c r="AF2084" s="51"/>
      <c r="AG2084" s="40"/>
      <c r="AH2084" s="41"/>
      <c r="AI2084" s="42"/>
      <c r="AJ2084" s="40"/>
      <c r="AK2084" s="41"/>
      <c r="AL2084" s="42"/>
      <c r="AM2084" s="43"/>
      <c r="AN2084" s="43"/>
      <c r="AO2084" s="43"/>
    </row>
    <row r="2085" spans="5:41" x14ac:dyDescent="0.25">
      <c r="E2085" s="53"/>
      <c r="F2085" s="53"/>
      <c r="G2085" s="52"/>
      <c r="H2085" s="52"/>
      <c r="I2085" s="52"/>
      <c r="J2085" s="52"/>
      <c r="K2085" s="52"/>
      <c r="L2085" s="52"/>
      <c r="M2085" s="52"/>
      <c r="N2085" s="52"/>
      <c r="O2085" s="52"/>
      <c r="P2085" s="52"/>
      <c r="Q2085" s="52"/>
      <c r="R2085" s="52"/>
      <c r="S2085" s="52"/>
      <c r="T2085" s="52"/>
      <c r="U2085" s="52"/>
      <c r="V2085" s="52"/>
      <c r="W2085" s="52"/>
      <c r="X2085" s="52"/>
      <c r="Y2085" s="52"/>
      <c r="Z2085" s="38"/>
      <c r="AA2085" s="38"/>
      <c r="AB2085" s="38"/>
      <c r="AC2085" s="50"/>
      <c r="AD2085" s="50"/>
      <c r="AE2085" s="51"/>
      <c r="AF2085" s="51"/>
      <c r="AG2085" s="40"/>
      <c r="AH2085" s="41"/>
      <c r="AI2085" s="42"/>
      <c r="AJ2085" s="40"/>
      <c r="AK2085" s="41"/>
      <c r="AL2085" s="42"/>
      <c r="AM2085" s="43"/>
      <c r="AN2085" s="43"/>
      <c r="AO2085" s="43"/>
    </row>
    <row r="2086" spans="5:41" x14ac:dyDescent="0.25">
      <c r="E2086" s="53"/>
      <c r="F2086" s="53"/>
      <c r="G2086" s="52"/>
      <c r="H2086" s="52"/>
      <c r="I2086" s="52"/>
      <c r="J2086" s="52"/>
      <c r="K2086" s="52"/>
      <c r="L2086" s="52"/>
      <c r="M2086" s="52"/>
      <c r="N2086" s="52"/>
      <c r="O2086" s="52"/>
      <c r="P2086" s="52"/>
      <c r="Q2086" s="52"/>
      <c r="R2086" s="52"/>
      <c r="S2086" s="52"/>
      <c r="T2086" s="52"/>
      <c r="U2086" s="52"/>
      <c r="V2086" s="52"/>
      <c r="W2086" s="52"/>
      <c r="X2086" s="52"/>
      <c r="Y2086" s="52"/>
      <c r="Z2086" s="38"/>
      <c r="AA2086" s="38"/>
      <c r="AB2086" s="38"/>
      <c r="AC2086" s="50"/>
      <c r="AD2086" s="50"/>
      <c r="AE2086" s="51"/>
      <c r="AF2086" s="51"/>
      <c r="AG2086" s="40"/>
      <c r="AH2086" s="41"/>
      <c r="AI2086" s="42"/>
      <c r="AJ2086" s="40"/>
      <c r="AK2086" s="41"/>
      <c r="AL2086" s="42"/>
      <c r="AM2086" s="43"/>
      <c r="AN2086" s="43"/>
      <c r="AO2086" s="43"/>
    </row>
    <row r="2087" spans="5:41" x14ac:dyDescent="0.25">
      <c r="E2087" s="53"/>
      <c r="F2087" s="53"/>
      <c r="G2087" s="52"/>
      <c r="H2087" s="52"/>
      <c r="I2087" s="52"/>
      <c r="J2087" s="52"/>
      <c r="K2087" s="52"/>
      <c r="L2087" s="52"/>
      <c r="M2087" s="52"/>
      <c r="N2087" s="52"/>
      <c r="O2087" s="52"/>
      <c r="P2087" s="52"/>
      <c r="Q2087" s="52"/>
      <c r="R2087" s="52"/>
      <c r="S2087" s="52"/>
      <c r="T2087" s="52"/>
      <c r="U2087" s="52"/>
      <c r="V2087" s="52"/>
      <c r="W2087" s="52"/>
      <c r="X2087" s="52"/>
      <c r="Y2087" s="52"/>
      <c r="Z2087" s="38"/>
      <c r="AA2087" s="38"/>
      <c r="AB2087" s="38"/>
      <c r="AC2087" s="50"/>
      <c r="AD2087" s="50"/>
      <c r="AE2087" s="51"/>
      <c r="AF2087" s="51"/>
      <c r="AG2087" s="40"/>
      <c r="AH2087" s="41"/>
      <c r="AI2087" s="42"/>
      <c r="AJ2087" s="40"/>
      <c r="AK2087" s="41"/>
      <c r="AL2087" s="42"/>
      <c r="AM2087" s="43"/>
      <c r="AN2087" s="43"/>
      <c r="AO2087" s="43"/>
    </row>
    <row r="2088" spans="5:41" x14ac:dyDescent="0.25">
      <c r="E2088" s="53"/>
      <c r="F2088" s="53"/>
      <c r="G2088" s="52"/>
      <c r="H2088" s="52"/>
      <c r="I2088" s="52"/>
      <c r="J2088" s="52"/>
      <c r="K2088" s="52"/>
      <c r="L2088" s="52"/>
      <c r="M2088" s="52"/>
      <c r="N2088" s="52"/>
      <c r="O2088" s="52"/>
      <c r="P2088" s="52"/>
      <c r="Q2088" s="52"/>
      <c r="R2088" s="52"/>
      <c r="S2088" s="52"/>
      <c r="T2088" s="52"/>
      <c r="U2088" s="52"/>
      <c r="V2088" s="52"/>
      <c r="W2088" s="52"/>
      <c r="X2088" s="52"/>
      <c r="Y2088" s="52"/>
      <c r="Z2088" s="38"/>
      <c r="AA2088" s="38"/>
      <c r="AB2088" s="38"/>
      <c r="AC2088" s="50"/>
      <c r="AD2088" s="50"/>
      <c r="AE2088" s="51"/>
      <c r="AF2088" s="51"/>
      <c r="AG2088" s="40"/>
      <c r="AH2088" s="41"/>
      <c r="AI2088" s="42"/>
      <c r="AJ2088" s="40"/>
      <c r="AK2088" s="41"/>
      <c r="AL2088" s="42"/>
      <c r="AM2088" s="43"/>
      <c r="AN2088" s="43"/>
      <c r="AO2088" s="43"/>
    </row>
    <row r="2089" spans="5:41" x14ac:dyDescent="0.25">
      <c r="E2089" s="53"/>
      <c r="F2089" s="53"/>
      <c r="G2089" s="52"/>
      <c r="H2089" s="52"/>
      <c r="I2089" s="52"/>
      <c r="J2089" s="52"/>
      <c r="K2089" s="52"/>
      <c r="L2089" s="52"/>
      <c r="M2089" s="52"/>
      <c r="N2089" s="52"/>
      <c r="O2089" s="52"/>
      <c r="P2089" s="52"/>
      <c r="Q2089" s="52"/>
      <c r="R2089" s="52"/>
      <c r="S2089" s="52"/>
      <c r="T2089" s="52"/>
      <c r="U2089" s="52"/>
      <c r="V2089" s="52"/>
      <c r="W2089" s="52"/>
      <c r="X2089" s="52"/>
      <c r="Y2089" s="52"/>
      <c r="Z2089" s="38"/>
      <c r="AA2089" s="38"/>
      <c r="AB2089" s="38"/>
      <c r="AC2089" s="50"/>
      <c r="AD2089" s="50"/>
      <c r="AE2089" s="51"/>
      <c r="AF2089" s="51"/>
      <c r="AG2089" s="40"/>
      <c r="AH2089" s="41"/>
      <c r="AI2089" s="42"/>
      <c r="AJ2089" s="40"/>
      <c r="AK2089" s="41"/>
      <c r="AL2089" s="42"/>
      <c r="AM2089" s="43"/>
      <c r="AN2089" s="43"/>
      <c r="AO2089" s="43"/>
    </row>
    <row r="2090" spans="5:41" x14ac:dyDescent="0.25">
      <c r="E2090" s="53"/>
      <c r="F2090" s="53"/>
      <c r="G2090" s="52"/>
      <c r="H2090" s="52"/>
      <c r="I2090" s="52"/>
      <c r="J2090" s="52"/>
      <c r="K2090" s="52"/>
      <c r="L2090" s="52"/>
      <c r="M2090" s="52"/>
      <c r="N2090" s="52"/>
      <c r="O2090" s="52"/>
      <c r="P2090" s="52"/>
      <c r="Q2090" s="52"/>
      <c r="R2090" s="52"/>
      <c r="S2090" s="52"/>
      <c r="T2090" s="52"/>
      <c r="U2090" s="52"/>
      <c r="V2090" s="52"/>
      <c r="W2090" s="52"/>
      <c r="X2090" s="52"/>
      <c r="Y2090" s="52"/>
      <c r="Z2090" s="38"/>
      <c r="AA2090" s="38"/>
      <c r="AB2090" s="38"/>
      <c r="AC2090" s="50"/>
      <c r="AD2090" s="50"/>
      <c r="AE2090" s="51"/>
      <c r="AF2090" s="51"/>
      <c r="AG2090" s="40"/>
      <c r="AH2090" s="41"/>
      <c r="AI2090" s="42"/>
      <c r="AJ2090" s="40"/>
      <c r="AK2090" s="41"/>
      <c r="AL2090" s="42"/>
      <c r="AM2090" s="43"/>
      <c r="AN2090" s="43"/>
      <c r="AO2090" s="43"/>
    </row>
    <row r="2091" spans="5:41" x14ac:dyDescent="0.25">
      <c r="E2091" s="53"/>
      <c r="F2091" s="53"/>
      <c r="G2091" s="52"/>
      <c r="H2091" s="52"/>
      <c r="I2091" s="52"/>
      <c r="J2091" s="52"/>
      <c r="K2091" s="52"/>
      <c r="L2091" s="52"/>
      <c r="M2091" s="52"/>
      <c r="N2091" s="52"/>
      <c r="O2091" s="52"/>
      <c r="P2091" s="52"/>
      <c r="Q2091" s="52"/>
      <c r="R2091" s="52"/>
      <c r="S2091" s="52"/>
      <c r="T2091" s="52"/>
      <c r="U2091" s="52"/>
      <c r="V2091" s="52"/>
      <c r="W2091" s="52"/>
      <c r="X2091" s="52"/>
      <c r="Y2091" s="52"/>
      <c r="Z2091" s="38"/>
      <c r="AA2091" s="38"/>
      <c r="AB2091" s="38"/>
      <c r="AC2091" s="50"/>
      <c r="AD2091" s="50"/>
      <c r="AE2091" s="51"/>
      <c r="AF2091" s="51"/>
      <c r="AG2091" s="40"/>
      <c r="AH2091" s="41"/>
      <c r="AI2091" s="42"/>
      <c r="AJ2091" s="40"/>
      <c r="AK2091" s="41"/>
      <c r="AL2091" s="42"/>
      <c r="AM2091" s="43"/>
      <c r="AN2091" s="43"/>
      <c r="AO2091" s="43"/>
    </row>
    <row r="2092" spans="5:41" x14ac:dyDescent="0.25">
      <c r="E2092" s="53"/>
      <c r="F2092" s="53"/>
      <c r="G2092" s="52"/>
      <c r="H2092" s="52"/>
      <c r="I2092" s="52"/>
      <c r="J2092" s="52"/>
      <c r="K2092" s="52"/>
      <c r="L2092" s="52"/>
      <c r="M2092" s="52"/>
      <c r="N2092" s="52"/>
      <c r="O2092" s="52"/>
      <c r="P2092" s="52"/>
      <c r="Q2092" s="52"/>
      <c r="R2092" s="52"/>
      <c r="S2092" s="52"/>
      <c r="T2092" s="52"/>
      <c r="U2092" s="52"/>
      <c r="V2092" s="52"/>
      <c r="W2092" s="52"/>
      <c r="X2092" s="52"/>
      <c r="Y2092" s="52"/>
      <c r="Z2092" s="38"/>
      <c r="AA2092" s="38"/>
      <c r="AB2092" s="38"/>
      <c r="AC2092" s="50"/>
      <c r="AD2092" s="50"/>
      <c r="AE2092" s="51"/>
      <c r="AF2092" s="51"/>
      <c r="AG2092" s="40"/>
      <c r="AH2092" s="41"/>
      <c r="AI2092" s="42"/>
      <c r="AJ2092" s="40"/>
      <c r="AK2092" s="41"/>
      <c r="AL2092" s="42"/>
      <c r="AM2092" s="43"/>
      <c r="AN2092" s="43"/>
      <c r="AO2092" s="43"/>
    </row>
    <row r="2093" spans="5:41" x14ac:dyDescent="0.25">
      <c r="E2093" s="53"/>
      <c r="F2093" s="53"/>
      <c r="G2093" s="52"/>
      <c r="H2093" s="52"/>
      <c r="I2093" s="52"/>
      <c r="J2093" s="52"/>
      <c r="K2093" s="52"/>
      <c r="L2093" s="52"/>
      <c r="M2093" s="52"/>
      <c r="N2093" s="52"/>
      <c r="O2093" s="52"/>
      <c r="P2093" s="52"/>
      <c r="Q2093" s="52"/>
      <c r="R2093" s="52"/>
      <c r="S2093" s="52"/>
      <c r="T2093" s="52"/>
      <c r="U2093" s="52"/>
      <c r="V2093" s="52"/>
      <c r="W2093" s="52"/>
      <c r="X2093" s="52"/>
      <c r="Y2093" s="52"/>
      <c r="Z2093" s="38"/>
      <c r="AA2093" s="38"/>
      <c r="AB2093" s="38"/>
      <c r="AC2093" s="50"/>
      <c r="AD2093" s="50"/>
      <c r="AE2093" s="51"/>
      <c r="AF2093" s="51"/>
      <c r="AG2093" s="40"/>
      <c r="AH2093" s="41"/>
      <c r="AI2093" s="42"/>
      <c r="AJ2093" s="40"/>
      <c r="AK2093" s="41"/>
      <c r="AL2093" s="42"/>
      <c r="AM2093" s="43"/>
      <c r="AN2093" s="43"/>
      <c r="AO2093" s="43"/>
    </row>
    <row r="2094" spans="5:41" x14ac:dyDescent="0.25">
      <c r="E2094" s="53"/>
      <c r="F2094" s="53"/>
      <c r="G2094" s="52"/>
      <c r="H2094" s="52"/>
      <c r="I2094" s="52"/>
      <c r="J2094" s="52"/>
      <c r="K2094" s="52"/>
      <c r="L2094" s="52"/>
      <c r="M2094" s="52"/>
      <c r="N2094" s="52"/>
      <c r="O2094" s="52"/>
      <c r="P2094" s="52"/>
      <c r="Q2094" s="52"/>
      <c r="R2094" s="52"/>
      <c r="S2094" s="52"/>
      <c r="T2094" s="52"/>
      <c r="U2094" s="52"/>
      <c r="V2094" s="52"/>
      <c r="W2094" s="52"/>
      <c r="X2094" s="52"/>
      <c r="Y2094" s="52"/>
      <c r="Z2094" s="38"/>
      <c r="AA2094" s="38"/>
      <c r="AB2094" s="38"/>
      <c r="AC2094" s="50"/>
      <c r="AD2094" s="50"/>
      <c r="AE2094" s="51"/>
      <c r="AF2094" s="51"/>
      <c r="AG2094" s="40"/>
      <c r="AH2094" s="41"/>
      <c r="AI2094" s="42"/>
      <c r="AJ2094" s="40"/>
      <c r="AK2094" s="41"/>
      <c r="AL2094" s="42"/>
      <c r="AM2094" s="43"/>
      <c r="AN2094" s="43"/>
      <c r="AO2094" s="43"/>
    </row>
    <row r="2095" spans="5:41" x14ac:dyDescent="0.25">
      <c r="E2095" s="53"/>
      <c r="F2095" s="53"/>
      <c r="G2095" s="52"/>
      <c r="H2095" s="52"/>
      <c r="I2095" s="52"/>
      <c r="J2095" s="52"/>
      <c r="K2095" s="52"/>
      <c r="L2095" s="52"/>
      <c r="M2095" s="52"/>
      <c r="N2095" s="52"/>
      <c r="O2095" s="52"/>
      <c r="P2095" s="52"/>
      <c r="Q2095" s="52"/>
      <c r="R2095" s="52"/>
      <c r="S2095" s="52"/>
      <c r="T2095" s="52"/>
      <c r="U2095" s="52"/>
      <c r="V2095" s="52"/>
      <c r="W2095" s="52"/>
      <c r="X2095" s="52"/>
      <c r="Y2095" s="52"/>
      <c r="Z2095" s="38"/>
      <c r="AA2095" s="38"/>
      <c r="AB2095" s="38"/>
      <c r="AC2095" s="50"/>
      <c r="AD2095" s="50"/>
      <c r="AE2095" s="51"/>
      <c r="AF2095" s="51"/>
      <c r="AG2095" s="40"/>
      <c r="AH2095" s="41"/>
      <c r="AI2095" s="42"/>
      <c r="AJ2095" s="40"/>
      <c r="AK2095" s="41"/>
      <c r="AL2095" s="42"/>
      <c r="AM2095" s="43"/>
      <c r="AN2095" s="43"/>
      <c r="AO2095" s="43"/>
    </row>
    <row r="2096" spans="5:41" x14ac:dyDescent="0.25">
      <c r="E2096" s="53"/>
      <c r="F2096" s="53"/>
      <c r="G2096" s="52"/>
      <c r="H2096" s="52"/>
      <c r="I2096" s="52"/>
      <c r="J2096" s="52"/>
      <c r="K2096" s="52"/>
      <c r="L2096" s="52"/>
      <c r="M2096" s="52"/>
      <c r="N2096" s="52"/>
      <c r="O2096" s="52"/>
      <c r="P2096" s="52"/>
      <c r="Q2096" s="52"/>
      <c r="R2096" s="52"/>
      <c r="S2096" s="52"/>
      <c r="T2096" s="52"/>
      <c r="U2096" s="52"/>
      <c r="V2096" s="52"/>
      <c r="W2096" s="52"/>
      <c r="X2096" s="52"/>
      <c r="Y2096" s="52"/>
      <c r="Z2096" s="38"/>
      <c r="AA2096" s="38"/>
      <c r="AB2096" s="38"/>
      <c r="AC2096" s="50"/>
      <c r="AD2096" s="50"/>
      <c r="AE2096" s="51"/>
      <c r="AF2096" s="51"/>
      <c r="AG2096" s="40"/>
      <c r="AH2096" s="41"/>
      <c r="AI2096" s="42"/>
      <c r="AJ2096" s="40"/>
      <c r="AK2096" s="41"/>
      <c r="AL2096" s="42"/>
      <c r="AM2096" s="43"/>
      <c r="AN2096" s="43"/>
      <c r="AO2096" s="43"/>
    </row>
    <row r="2097" spans="5:41" x14ac:dyDescent="0.25">
      <c r="E2097" s="53"/>
      <c r="F2097" s="53"/>
      <c r="G2097" s="52"/>
      <c r="H2097" s="52"/>
      <c r="I2097" s="52"/>
      <c r="J2097" s="52"/>
      <c r="K2097" s="52"/>
      <c r="L2097" s="52"/>
      <c r="M2097" s="52"/>
      <c r="N2097" s="52"/>
      <c r="O2097" s="52"/>
      <c r="P2097" s="52"/>
      <c r="Q2097" s="52"/>
      <c r="R2097" s="52"/>
      <c r="S2097" s="52"/>
      <c r="T2097" s="52"/>
      <c r="U2097" s="52"/>
      <c r="V2097" s="52"/>
      <c r="W2097" s="52"/>
      <c r="X2097" s="52"/>
      <c r="Y2097" s="52"/>
      <c r="Z2097" s="38"/>
      <c r="AA2097" s="38"/>
      <c r="AB2097" s="38"/>
      <c r="AC2097" s="50"/>
      <c r="AD2097" s="50"/>
      <c r="AE2097" s="51"/>
      <c r="AF2097" s="51"/>
      <c r="AG2097" s="40"/>
      <c r="AH2097" s="41"/>
      <c r="AI2097" s="42"/>
      <c r="AJ2097" s="40"/>
      <c r="AK2097" s="41"/>
      <c r="AL2097" s="42"/>
      <c r="AM2097" s="43"/>
      <c r="AN2097" s="43"/>
      <c r="AO2097" s="43"/>
    </row>
    <row r="2098" spans="5:41" x14ac:dyDescent="0.25">
      <c r="E2098" s="53"/>
      <c r="F2098" s="53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  <c r="T2098" s="52"/>
      <c r="U2098" s="52"/>
      <c r="V2098" s="52"/>
      <c r="W2098" s="52"/>
      <c r="X2098" s="52"/>
      <c r="Y2098" s="52"/>
      <c r="Z2098" s="38"/>
      <c r="AA2098" s="38"/>
      <c r="AB2098" s="38"/>
      <c r="AC2098" s="50"/>
      <c r="AD2098" s="50"/>
      <c r="AE2098" s="51"/>
      <c r="AF2098" s="51"/>
      <c r="AG2098" s="40"/>
      <c r="AH2098" s="41"/>
      <c r="AI2098" s="42"/>
      <c r="AJ2098" s="40"/>
      <c r="AK2098" s="41"/>
      <c r="AL2098" s="42"/>
      <c r="AM2098" s="43"/>
      <c r="AN2098" s="43"/>
      <c r="AO2098" s="43"/>
    </row>
    <row r="2099" spans="5:41" x14ac:dyDescent="0.25">
      <c r="E2099" s="53"/>
      <c r="F2099" s="53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  <c r="T2099" s="52"/>
      <c r="U2099" s="52"/>
      <c r="V2099" s="52"/>
      <c r="W2099" s="52"/>
      <c r="X2099" s="52"/>
      <c r="Y2099" s="52"/>
      <c r="Z2099" s="38"/>
      <c r="AA2099" s="38"/>
      <c r="AB2099" s="38"/>
      <c r="AC2099" s="50"/>
      <c r="AD2099" s="50"/>
      <c r="AE2099" s="51"/>
      <c r="AF2099" s="51"/>
      <c r="AG2099" s="40"/>
      <c r="AH2099" s="41"/>
      <c r="AI2099" s="42"/>
      <c r="AJ2099" s="40"/>
      <c r="AK2099" s="41"/>
      <c r="AL2099" s="42"/>
      <c r="AM2099" s="43"/>
      <c r="AN2099" s="43"/>
      <c r="AO2099" s="43"/>
    </row>
    <row r="2100" spans="5:41" x14ac:dyDescent="0.25">
      <c r="E2100" s="53"/>
      <c r="F2100" s="53"/>
      <c r="G2100" s="52"/>
      <c r="H2100" s="52"/>
      <c r="I2100" s="52"/>
      <c r="J2100" s="52"/>
      <c r="K2100" s="52"/>
      <c r="L2100" s="52"/>
      <c r="M2100" s="52"/>
      <c r="N2100" s="52"/>
      <c r="O2100" s="52"/>
      <c r="P2100" s="52"/>
      <c r="Q2100" s="52"/>
      <c r="R2100" s="52"/>
      <c r="S2100" s="52"/>
      <c r="T2100" s="52"/>
      <c r="U2100" s="52"/>
      <c r="V2100" s="52"/>
      <c r="W2100" s="52"/>
      <c r="X2100" s="52"/>
      <c r="Y2100" s="52"/>
      <c r="Z2100" s="38"/>
      <c r="AA2100" s="38"/>
      <c r="AB2100" s="38"/>
      <c r="AC2100" s="50"/>
      <c r="AD2100" s="50"/>
      <c r="AE2100" s="51"/>
      <c r="AF2100" s="51"/>
      <c r="AG2100" s="40"/>
      <c r="AH2100" s="41"/>
      <c r="AI2100" s="42"/>
      <c r="AJ2100" s="40"/>
      <c r="AK2100" s="41"/>
      <c r="AL2100" s="42"/>
      <c r="AM2100" s="43"/>
      <c r="AN2100" s="43"/>
      <c r="AO2100" s="43"/>
    </row>
    <row r="2101" spans="5:41" x14ac:dyDescent="0.25">
      <c r="E2101" s="53"/>
      <c r="F2101" s="53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38"/>
      <c r="AA2101" s="38"/>
      <c r="AB2101" s="38"/>
      <c r="AC2101" s="50"/>
      <c r="AD2101" s="50"/>
      <c r="AE2101" s="51"/>
      <c r="AF2101" s="51"/>
      <c r="AG2101" s="40"/>
      <c r="AH2101" s="41"/>
      <c r="AI2101" s="42"/>
      <c r="AJ2101" s="40"/>
      <c r="AK2101" s="41"/>
      <c r="AL2101" s="42"/>
      <c r="AM2101" s="43"/>
      <c r="AN2101" s="43"/>
      <c r="AO2101" s="43"/>
    </row>
    <row r="2102" spans="5:41" x14ac:dyDescent="0.25">
      <c r="E2102" s="53"/>
      <c r="F2102" s="53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38"/>
      <c r="AA2102" s="38"/>
      <c r="AB2102" s="38"/>
      <c r="AC2102" s="50"/>
      <c r="AD2102" s="50"/>
      <c r="AE2102" s="51"/>
      <c r="AF2102" s="51"/>
      <c r="AG2102" s="40"/>
      <c r="AH2102" s="41"/>
      <c r="AI2102" s="42"/>
      <c r="AJ2102" s="40"/>
      <c r="AK2102" s="41"/>
      <c r="AL2102" s="42"/>
      <c r="AM2102" s="43"/>
      <c r="AN2102" s="43"/>
      <c r="AO2102" s="43"/>
    </row>
    <row r="2103" spans="5:41" x14ac:dyDescent="0.25">
      <c r="E2103" s="53"/>
      <c r="F2103" s="53"/>
      <c r="G2103" s="52"/>
      <c r="H2103" s="52"/>
      <c r="I2103" s="52"/>
      <c r="J2103" s="52"/>
      <c r="K2103" s="52"/>
      <c r="L2103" s="52"/>
      <c r="M2103" s="52"/>
      <c r="N2103" s="52"/>
      <c r="O2103" s="52"/>
      <c r="P2103" s="52"/>
      <c r="Q2103" s="52"/>
      <c r="R2103" s="52"/>
      <c r="S2103" s="52"/>
      <c r="T2103" s="52"/>
      <c r="U2103" s="52"/>
      <c r="V2103" s="52"/>
      <c r="W2103" s="52"/>
      <c r="X2103" s="52"/>
      <c r="Y2103" s="52"/>
      <c r="Z2103" s="38"/>
      <c r="AA2103" s="38"/>
      <c r="AB2103" s="38"/>
      <c r="AC2103" s="50"/>
      <c r="AD2103" s="50"/>
      <c r="AE2103" s="51"/>
      <c r="AF2103" s="51"/>
      <c r="AG2103" s="40"/>
      <c r="AH2103" s="41"/>
      <c r="AI2103" s="42"/>
      <c r="AJ2103" s="40"/>
      <c r="AK2103" s="41"/>
      <c r="AL2103" s="42"/>
      <c r="AM2103" s="43"/>
      <c r="AN2103" s="43"/>
      <c r="AO2103" s="43"/>
    </row>
    <row r="2104" spans="5:41" x14ac:dyDescent="0.25">
      <c r="E2104" s="53"/>
      <c r="F2104" s="53"/>
      <c r="G2104" s="52"/>
      <c r="H2104" s="52"/>
      <c r="I2104" s="52"/>
      <c r="J2104" s="52"/>
      <c r="K2104" s="52"/>
      <c r="L2104" s="52"/>
      <c r="M2104" s="52"/>
      <c r="N2104" s="52"/>
      <c r="O2104" s="52"/>
      <c r="P2104" s="52"/>
      <c r="Q2104" s="52"/>
      <c r="R2104" s="52"/>
      <c r="S2104" s="52"/>
      <c r="T2104" s="52"/>
      <c r="U2104" s="52"/>
      <c r="V2104" s="52"/>
      <c r="W2104" s="52"/>
      <c r="X2104" s="52"/>
      <c r="Y2104" s="52"/>
      <c r="Z2104" s="38"/>
      <c r="AA2104" s="38"/>
      <c r="AB2104" s="38"/>
      <c r="AC2104" s="50"/>
      <c r="AD2104" s="50"/>
      <c r="AE2104" s="51"/>
      <c r="AF2104" s="51"/>
      <c r="AG2104" s="40"/>
      <c r="AH2104" s="41"/>
      <c r="AI2104" s="42"/>
      <c r="AJ2104" s="40"/>
      <c r="AK2104" s="41"/>
      <c r="AL2104" s="42"/>
      <c r="AM2104" s="43"/>
      <c r="AN2104" s="43"/>
      <c r="AO2104" s="43"/>
    </row>
    <row r="2105" spans="5:41" x14ac:dyDescent="0.25">
      <c r="E2105" s="53"/>
      <c r="F2105" s="53"/>
      <c r="G2105" s="52"/>
      <c r="H2105" s="52"/>
      <c r="I2105" s="52"/>
      <c r="J2105" s="52"/>
      <c r="K2105" s="52"/>
      <c r="L2105" s="52"/>
      <c r="M2105" s="52"/>
      <c r="N2105" s="52"/>
      <c r="O2105" s="52"/>
      <c r="P2105" s="52"/>
      <c r="Q2105" s="52"/>
      <c r="R2105" s="52"/>
      <c r="S2105" s="52"/>
      <c r="T2105" s="52"/>
      <c r="U2105" s="52"/>
      <c r="V2105" s="52"/>
      <c r="W2105" s="52"/>
      <c r="X2105" s="52"/>
      <c r="Y2105" s="52"/>
      <c r="Z2105" s="38"/>
      <c r="AA2105" s="38"/>
      <c r="AB2105" s="38"/>
      <c r="AC2105" s="50"/>
      <c r="AD2105" s="50"/>
      <c r="AE2105" s="51"/>
      <c r="AF2105" s="51"/>
      <c r="AG2105" s="40"/>
      <c r="AH2105" s="41"/>
      <c r="AI2105" s="42"/>
      <c r="AJ2105" s="40"/>
      <c r="AK2105" s="41"/>
      <c r="AL2105" s="42"/>
      <c r="AM2105" s="43"/>
      <c r="AN2105" s="43"/>
      <c r="AO2105" s="43"/>
    </row>
    <row r="2106" spans="5:41" x14ac:dyDescent="0.25">
      <c r="E2106" s="53"/>
      <c r="F2106" s="53"/>
      <c r="G2106" s="52"/>
      <c r="H2106" s="52"/>
      <c r="I2106" s="52"/>
      <c r="J2106" s="52"/>
      <c r="K2106" s="52"/>
      <c r="L2106" s="52"/>
      <c r="M2106" s="52"/>
      <c r="N2106" s="52"/>
      <c r="O2106" s="52"/>
      <c r="P2106" s="52"/>
      <c r="Q2106" s="52"/>
      <c r="R2106" s="52"/>
      <c r="S2106" s="52"/>
      <c r="T2106" s="52"/>
      <c r="U2106" s="52"/>
      <c r="V2106" s="52"/>
      <c r="W2106" s="52"/>
      <c r="X2106" s="52"/>
      <c r="Y2106" s="52"/>
      <c r="Z2106" s="38"/>
      <c r="AA2106" s="38"/>
      <c r="AB2106" s="38"/>
      <c r="AC2106" s="50"/>
      <c r="AD2106" s="50"/>
      <c r="AE2106" s="51"/>
      <c r="AF2106" s="51"/>
      <c r="AG2106" s="40"/>
      <c r="AH2106" s="41"/>
      <c r="AI2106" s="42"/>
      <c r="AJ2106" s="40"/>
      <c r="AK2106" s="41"/>
      <c r="AL2106" s="42"/>
      <c r="AM2106" s="43"/>
      <c r="AN2106" s="43"/>
      <c r="AO2106" s="43"/>
    </row>
    <row r="2107" spans="5:41" x14ac:dyDescent="0.25">
      <c r="E2107" s="53"/>
      <c r="F2107" s="53"/>
      <c r="G2107" s="52"/>
      <c r="H2107" s="52"/>
      <c r="I2107" s="52"/>
      <c r="J2107" s="52"/>
      <c r="K2107" s="52"/>
      <c r="L2107" s="52"/>
      <c r="M2107" s="52"/>
      <c r="N2107" s="52"/>
      <c r="O2107" s="52"/>
      <c r="P2107" s="52"/>
      <c r="Q2107" s="52"/>
      <c r="R2107" s="52"/>
      <c r="S2107" s="52"/>
      <c r="T2107" s="52"/>
      <c r="U2107" s="52"/>
      <c r="V2107" s="52"/>
      <c r="W2107" s="52"/>
      <c r="X2107" s="52"/>
      <c r="Y2107" s="52"/>
      <c r="Z2107" s="38"/>
      <c r="AA2107" s="38"/>
      <c r="AB2107" s="38"/>
      <c r="AC2107" s="50"/>
      <c r="AD2107" s="50"/>
      <c r="AE2107" s="51"/>
      <c r="AF2107" s="51"/>
      <c r="AG2107" s="40"/>
      <c r="AH2107" s="41"/>
      <c r="AI2107" s="42"/>
      <c r="AJ2107" s="40"/>
      <c r="AK2107" s="41"/>
      <c r="AL2107" s="42"/>
      <c r="AM2107" s="43"/>
      <c r="AN2107" s="43"/>
      <c r="AO2107" s="43"/>
    </row>
    <row r="2108" spans="5:41" x14ac:dyDescent="0.25">
      <c r="E2108" s="53"/>
      <c r="F2108" s="53"/>
      <c r="G2108" s="52"/>
      <c r="H2108" s="52"/>
      <c r="I2108" s="52"/>
      <c r="J2108" s="52"/>
      <c r="K2108" s="52"/>
      <c r="L2108" s="52"/>
      <c r="M2108" s="52"/>
      <c r="N2108" s="52"/>
      <c r="O2108" s="52"/>
      <c r="P2108" s="52"/>
      <c r="Q2108" s="52"/>
      <c r="R2108" s="52"/>
      <c r="S2108" s="52"/>
      <c r="T2108" s="52"/>
      <c r="U2108" s="52"/>
      <c r="V2108" s="52"/>
      <c r="W2108" s="52"/>
      <c r="X2108" s="52"/>
      <c r="Y2108" s="52"/>
      <c r="Z2108" s="38"/>
      <c r="AA2108" s="38"/>
      <c r="AB2108" s="38"/>
      <c r="AC2108" s="50"/>
      <c r="AD2108" s="50"/>
      <c r="AE2108" s="51"/>
      <c r="AF2108" s="51"/>
      <c r="AG2108" s="40"/>
      <c r="AH2108" s="41"/>
      <c r="AI2108" s="42"/>
      <c r="AJ2108" s="40"/>
      <c r="AK2108" s="41"/>
      <c r="AL2108" s="42"/>
      <c r="AM2108" s="43"/>
      <c r="AN2108" s="43"/>
      <c r="AO2108" s="43"/>
    </row>
    <row r="2109" spans="5:41" x14ac:dyDescent="0.25">
      <c r="E2109" s="53"/>
      <c r="F2109" s="53"/>
      <c r="G2109" s="52"/>
      <c r="H2109" s="52"/>
      <c r="I2109" s="52"/>
      <c r="J2109" s="52"/>
      <c r="K2109" s="52"/>
      <c r="L2109" s="52"/>
      <c r="M2109" s="52"/>
      <c r="N2109" s="52"/>
      <c r="O2109" s="52"/>
      <c r="P2109" s="52"/>
      <c r="Q2109" s="52"/>
      <c r="R2109" s="52"/>
      <c r="S2109" s="52"/>
      <c r="T2109" s="52"/>
      <c r="U2109" s="52"/>
      <c r="V2109" s="52"/>
      <c r="W2109" s="52"/>
      <c r="X2109" s="52"/>
      <c r="Y2109" s="52"/>
      <c r="Z2109" s="38"/>
      <c r="AA2109" s="38"/>
      <c r="AB2109" s="38"/>
      <c r="AC2109" s="50"/>
      <c r="AD2109" s="50"/>
      <c r="AE2109" s="51"/>
      <c r="AF2109" s="51"/>
      <c r="AG2109" s="40"/>
      <c r="AH2109" s="41"/>
      <c r="AI2109" s="42"/>
      <c r="AJ2109" s="40"/>
      <c r="AK2109" s="41"/>
      <c r="AL2109" s="42"/>
      <c r="AM2109" s="43"/>
      <c r="AN2109" s="43"/>
      <c r="AO2109" s="43"/>
    </row>
    <row r="2110" spans="5:41" x14ac:dyDescent="0.25">
      <c r="E2110" s="53"/>
      <c r="F2110" s="53"/>
      <c r="G2110" s="52"/>
      <c r="H2110" s="52"/>
      <c r="I2110" s="52"/>
      <c r="J2110" s="52"/>
      <c r="K2110" s="52"/>
      <c r="L2110" s="52"/>
      <c r="M2110" s="52"/>
      <c r="N2110" s="52"/>
      <c r="O2110" s="52"/>
      <c r="P2110" s="52"/>
      <c r="Q2110" s="52"/>
      <c r="R2110" s="52"/>
      <c r="S2110" s="52"/>
      <c r="T2110" s="52"/>
      <c r="U2110" s="52"/>
      <c r="V2110" s="52"/>
      <c r="W2110" s="52"/>
      <c r="X2110" s="52"/>
      <c r="Y2110" s="52"/>
      <c r="Z2110" s="38"/>
      <c r="AA2110" s="38"/>
      <c r="AB2110" s="38"/>
      <c r="AC2110" s="50"/>
      <c r="AD2110" s="50"/>
      <c r="AE2110" s="51"/>
      <c r="AF2110" s="51"/>
      <c r="AG2110" s="40"/>
      <c r="AH2110" s="41"/>
      <c r="AI2110" s="42"/>
      <c r="AJ2110" s="40"/>
      <c r="AK2110" s="41"/>
      <c r="AL2110" s="42"/>
      <c r="AM2110" s="43"/>
      <c r="AN2110" s="43"/>
      <c r="AO2110" s="43"/>
    </row>
    <row r="2111" spans="5:41" x14ac:dyDescent="0.25">
      <c r="E2111" s="53"/>
      <c r="F2111" s="53"/>
      <c r="G2111" s="52"/>
      <c r="H2111" s="52"/>
      <c r="I2111" s="52"/>
      <c r="J2111" s="52"/>
      <c r="K2111" s="52"/>
      <c r="L2111" s="52"/>
      <c r="M2111" s="52"/>
      <c r="N2111" s="52"/>
      <c r="O2111" s="52"/>
      <c r="P2111" s="52"/>
      <c r="Q2111" s="52"/>
      <c r="R2111" s="52"/>
      <c r="S2111" s="52"/>
      <c r="T2111" s="52"/>
      <c r="U2111" s="52"/>
      <c r="V2111" s="52"/>
      <c r="W2111" s="52"/>
      <c r="X2111" s="52"/>
      <c r="Y2111" s="52"/>
      <c r="Z2111" s="38"/>
      <c r="AA2111" s="38"/>
      <c r="AB2111" s="38"/>
      <c r="AC2111" s="50"/>
      <c r="AD2111" s="50"/>
      <c r="AE2111" s="51"/>
      <c r="AF2111" s="51"/>
      <c r="AG2111" s="40"/>
      <c r="AH2111" s="41"/>
      <c r="AI2111" s="42"/>
      <c r="AJ2111" s="40"/>
      <c r="AK2111" s="41"/>
      <c r="AL2111" s="42"/>
      <c r="AM2111" s="43"/>
      <c r="AN2111" s="43"/>
      <c r="AO2111" s="43"/>
    </row>
    <row r="2112" spans="5:41" x14ac:dyDescent="0.25">
      <c r="E2112" s="53"/>
      <c r="F2112" s="53"/>
      <c r="G2112" s="52"/>
      <c r="H2112" s="52"/>
      <c r="I2112" s="52"/>
      <c r="J2112" s="52"/>
      <c r="K2112" s="52"/>
      <c r="L2112" s="52"/>
      <c r="M2112" s="52"/>
      <c r="N2112" s="52"/>
      <c r="O2112" s="52"/>
      <c r="P2112" s="52"/>
      <c r="Q2112" s="52"/>
      <c r="R2112" s="52"/>
      <c r="S2112" s="52"/>
      <c r="T2112" s="52"/>
      <c r="U2112" s="52"/>
      <c r="V2112" s="52"/>
      <c r="W2112" s="52"/>
      <c r="X2112" s="52"/>
      <c r="Y2112" s="52"/>
      <c r="Z2112" s="38"/>
      <c r="AA2112" s="38"/>
      <c r="AB2112" s="38"/>
      <c r="AC2112" s="50"/>
      <c r="AD2112" s="50"/>
      <c r="AE2112" s="51"/>
      <c r="AF2112" s="51"/>
      <c r="AG2112" s="40"/>
      <c r="AH2112" s="41"/>
      <c r="AI2112" s="42"/>
      <c r="AJ2112" s="40"/>
      <c r="AK2112" s="41"/>
      <c r="AL2112" s="42"/>
      <c r="AM2112" s="43"/>
      <c r="AN2112" s="43"/>
      <c r="AO2112" s="43"/>
    </row>
    <row r="2113" spans="5:41" x14ac:dyDescent="0.25">
      <c r="E2113" s="53"/>
      <c r="F2113" s="53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  <c r="S2113" s="52"/>
      <c r="T2113" s="52"/>
      <c r="U2113" s="52"/>
      <c r="V2113" s="52"/>
      <c r="W2113" s="52"/>
      <c r="X2113" s="52"/>
      <c r="Y2113" s="52"/>
      <c r="Z2113" s="38"/>
      <c r="AA2113" s="38"/>
      <c r="AB2113" s="38"/>
      <c r="AC2113" s="50"/>
      <c r="AD2113" s="50"/>
      <c r="AE2113" s="51"/>
      <c r="AF2113" s="51"/>
      <c r="AG2113" s="40"/>
      <c r="AH2113" s="41"/>
      <c r="AI2113" s="42"/>
      <c r="AJ2113" s="40"/>
      <c r="AK2113" s="41"/>
      <c r="AL2113" s="42"/>
      <c r="AM2113" s="43"/>
      <c r="AN2113" s="43"/>
      <c r="AO2113" s="43"/>
    </row>
    <row r="2114" spans="5:41" x14ac:dyDescent="0.25">
      <c r="E2114" s="53"/>
      <c r="F2114" s="53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  <c r="S2114" s="52"/>
      <c r="T2114" s="52"/>
      <c r="U2114" s="52"/>
      <c r="V2114" s="52"/>
      <c r="W2114" s="52"/>
      <c r="X2114" s="52"/>
      <c r="Y2114" s="52"/>
      <c r="Z2114" s="38"/>
      <c r="AA2114" s="38"/>
      <c r="AB2114" s="38"/>
      <c r="AC2114" s="50"/>
      <c r="AD2114" s="50"/>
      <c r="AE2114" s="51"/>
      <c r="AF2114" s="51"/>
      <c r="AG2114" s="40"/>
      <c r="AH2114" s="41"/>
      <c r="AI2114" s="42"/>
      <c r="AJ2114" s="40"/>
      <c r="AK2114" s="41"/>
      <c r="AL2114" s="42"/>
      <c r="AM2114" s="43"/>
      <c r="AN2114" s="43"/>
      <c r="AO2114" s="43"/>
    </row>
    <row r="2115" spans="5:41" x14ac:dyDescent="0.25">
      <c r="E2115" s="53"/>
      <c r="F2115" s="53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  <c r="S2115" s="52"/>
      <c r="T2115" s="52"/>
      <c r="U2115" s="52"/>
      <c r="V2115" s="52"/>
      <c r="W2115" s="52"/>
      <c r="X2115" s="52"/>
      <c r="Y2115" s="52"/>
      <c r="Z2115" s="38"/>
      <c r="AA2115" s="38"/>
      <c r="AB2115" s="38"/>
      <c r="AC2115" s="50"/>
      <c r="AD2115" s="50"/>
      <c r="AE2115" s="51"/>
      <c r="AF2115" s="51"/>
      <c r="AG2115" s="40"/>
      <c r="AH2115" s="41"/>
      <c r="AI2115" s="42"/>
      <c r="AJ2115" s="40"/>
      <c r="AK2115" s="41"/>
      <c r="AL2115" s="42"/>
      <c r="AM2115" s="43"/>
      <c r="AN2115" s="43"/>
      <c r="AO2115" s="43"/>
    </row>
    <row r="2116" spans="5:41" x14ac:dyDescent="0.25">
      <c r="E2116" s="53"/>
      <c r="F2116" s="53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  <c r="S2116" s="52"/>
      <c r="T2116" s="52"/>
      <c r="U2116" s="52"/>
      <c r="V2116" s="52"/>
      <c r="W2116" s="52"/>
      <c r="X2116" s="52"/>
      <c r="Y2116" s="52"/>
      <c r="Z2116" s="38"/>
      <c r="AA2116" s="38"/>
      <c r="AB2116" s="38"/>
      <c r="AC2116" s="50"/>
      <c r="AD2116" s="50"/>
      <c r="AE2116" s="51"/>
      <c r="AF2116" s="51"/>
      <c r="AG2116" s="40"/>
      <c r="AH2116" s="41"/>
      <c r="AI2116" s="42"/>
      <c r="AJ2116" s="40"/>
      <c r="AK2116" s="41"/>
      <c r="AL2116" s="42"/>
      <c r="AM2116" s="43"/>
      <c r="AN2116" s="43"/>
      <c r="AO2116" s="43"/>
    </row>
    <row r="2117" spans="5:41" x14ac:dyDescent="0.25">
      <c r="E2117" s="53"/>
      <c r="F2117" s="53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  <c r="S2117" s="52"/>
      <c r="T2117" s="52"/>
      <c r="U2117" s="52"/>
      <c r="V2117" s="52"/>
      <c r="W2117" s="52"/>
      <c r="X2117" s="52"/>
      <c r="Y2117" s="52"/>
      <c r="Z2117" s="38"/>
      <c r="AA2117" s="38"/>
      <c r="AB2117" s="38"/>
      <c r="AC2117" s="50"/>
      <c r="AD2117" s="50"/>
      <c r="AE2117" s="51"/>
      <c r="AF2117" s="51"/>
      <c r="AG2117" s="40"/>
      <c r="AH2117" s="41"/>
      <c r="AI2117" s="42"/>
      <c r="AJ2117" s="40"/>
      <c r="AK2117" s="41"/>
      <c r="AL2117" s="42"/>
      <c r="AM2117" s="43"/>
      <c r="AN2117" s="43"/>
      <c r="AO2117" s="43"/>
    </row>
    <row r="2118" spans="5:41" x14ac:dyDescent="0.25">
      <c r="E2118" s="53"/>
      <c r="F2118" s="53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  <c r="S2118" s="52"/>
      <c r="T2118" s="52"/>
      <c r="U2118" s="52"/>
      <c r="V2118" s="52"/>
      <c r="W2118" s="52"/>
      <c r="X2118" s="52"/>
      <c r="Y2118" s="52"/>
      <c r="Z2118" s="38"/>
      <c r="AA2118" s="38"/>
      <c r="AB2118" s="38"/>
      <c r="AC2118" s="50"/>
      <c r="AD2118" s="50"/>
      <c r="AE2118" s="51"/>
      <c r="AF2118" s="51"/>
      <c r="AG2118" s="40"/>
      <c r="AH2118" s="41"/>
      <c r="AI2118" s="42"/>
      <c r="AJ2118" s="40"/>
      <c r="AK2118" s="41"/>
      <c r="AL2118" s="42"/>
      <c r="AM2118" s="43"/>
      <c r="AN2118" s="43"/>
      <c r="AO2118" s="43"/>
    </row>
    <row r="2119" spans="5:41" x14ac:dyDescent="0.25">
      <c r="E2119" s="53"/>
      <c r="F2119" s="53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  <c r="S2119" s="52"/>
      <c r="T2119" s="52"/>
      <c r="U2119" s="52"/>
      <c r="V2119" s="52"/>
      <c r="W2119" s="52"/>
      <c r="X2119" s="52"/>
      <c r="Y2119" s="52"/>
      <c r="Z2119" s="38"/>
      <c r="AA2119" s="38"/>
      <c r="AB2119" s="38"/>
      <c r="AC2119" s="50"/>
      <c r="AD2119" s="50"/>
      <c r="AE2119" s="51"/>
      <c r="AF2119" s="51"/>
      <c r="AG2119" s="40"/>
      <c r="AH2119" s="41"/>
      <c r="AI2119" s="42"/>
      <c r="AJ2119" s="40"/>
      <c r="AK2119" s="41"/>
      <c r="AL2119" s="42"/>
      <c r="AM2119" s="43"/>
      <c r="AN2119" s="43"/>
      <c r="AO2119" s="43"/>
    </row>
    <row r="2120" spans="5:41" x14ac:dyDescent="0.25">
      <c r="E2120" s="53"/>
      <c r="F2120" s="53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  <c r="S2120" s="52"/>
      <c r="T2120" s="52"/>
      <c r="U2120" s="52"/>
      <c r="V2120" s="52"/>
      <c r="W2120" s="52"/>
      <c r="X2120" s="52"/>
      <c r="Y2120" s="52"/>
      <c r="Z2120" s="38"/>
      <c r="AA2120" s="38"/>
      <c r="AB2120" s="38"/>
      <c r="AC2120" s="50"/>
      <c r="AD2120" s="50"/>
      <c r="AE2120" s="51"/>
      <c r="AF2120" s="51"/>
      <c r="AG2120" s="40"/>
      <c r="AH2120" s="41"/>
      <c r="AI2120" s="42"/>
      <c r="AJ2120" s="40"/>
      <c r="AK2120" s="41"/>
      <c r="AL2120" s="42"/>
      <c r="AM2120" s="43"/>
      <c r="AN2120" s="43"/>
      <c r="AO2120" s="43"/>
    </row>
    <row r="2121" spans="5:41" x14ac:dyDescent="0.25">
      <c r="E2121" s="53"/>
      <c r="F2121" s="53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  <c r="S2121" s="52"/>
      <c r="T2121" s="52"/>
      <c r="U2121" s="52"/>
      <c r="V2121" s="52"/>
      <c r="W2121" s="52"/>
      <c r="X2121" s="52"/>
      <c r="Y2121" s="52"/>
      <c r="Z2121" s="38"/>
      <c r="AA2121" s="38"/>
      <c r="AB2121" s="38"/>
      <c r="AC2121" s="50"/>
      <c r="AD2121" s="50"/>
      <c r="AE2121" s="51"/>
      <c r="AF2121" s="51"/>
      <c r="AG2121" s="40"/>
      <c r="AH2121" s="41"/>
      <c r="AI2121" s="42"/>
      <c r="AJ2121" s="40"/>
      <c r="AK2121" s="41"/>
      <c r="AL2121" s="42"/>
      <c r="AM2121" s="43"/>
      <c r="AN2121" s="43"/>
      <c r="AO2121" s="43"/>
    </row>
    <row r="2122" spans="5:41" x14ac:dyDescent="0.25">
      <c r="E2122" s="53"/>
      <c r="F2122" s="53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38"/>
      <c r="AA2122" s="38"/>
      <c r="AB2122" s="38"/>
      <c r="AC2122" s="50"/>
      <c r="AD2122" s="50"/>
      <c r="AE2122" s="51"/>
      <c r="AF2122" s="51"/>
      <c r="AG2122" s="40"/>
      <c r="AH2122" s="41"/>
      <c r="AI2122" s="42"/>
      <c r="AJ2122" s="40"/>
      <c r="AK2122" s="41"/>
      <c r="AL2122" s="42"/>
      <c r="AM2122" s="43"/>
      <c r="AN2122" s="43"/>
      <c r="AO2122" s="43"/>
    </row>
    <row r="2123" spans="5:41" x14ac:dyDescent="0.25">
      <c r="E2123" s="53"/>
      <c r="F2123" s="53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  <c r="S2123" s="52"/>
      <c r="T2123" s="52"/>
      <c r="U2123" s="52"/>
      <c r="V2123" s="52"/>
      <c r="W2123" s="52"/>
      <c r="X2123" s="52"/>
      <c r="Y2123" s="52"/>
      <c r="Z2123" s="38"/>
      <c r="AA2123" s="38"/>
      <c r="AB2123" s="38"/>
      <c r="AC2123" s="50"/>
      <c r="AD2123" s="50"/>
      <c r="AE2123" s="51"/>
      <c r="AF2123" s="51"/>
      <c r="AG2123" s="40"/>
      <c r="AH2123" s="41"/>
      <c r="AI2123" s="42"/>
      <c r="AJ2123" s="40"/>
      <c r="AK2123" s="41"/>
      <c r="AL2123" s="42"/>
      <c r="AM2123" s="43"/>
      <c r="AN2123" s="43"/>
      <c r="AO2123" s="43"/>
    </row>
    <row r="2124" spans="5:41" x14ac:dyDescent="0.25">
      <c r="E2124" s="53"/>
      <c r="F2124" s="53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38"/>
      <c r="AA2124" s="38"/>
      <c r="AB2124" s="38"/>
      <c r="AC2124" s="50"/>
      <c r="AD2124" s="50"/>
      <c r="AE2124" s="51"/>
      <c r="AF2124" s="51"/>
      <c r="AG2124" s="40"/>
      <c r="AH2124" s="41"/>
      <c r="AI2124" s="42"/>
      <c r="AJ2124" s="40"/>
      <c r="AK2124" s="41"/>
      <c r="AL2124" s="42"/>
      <c r="AM2124" s="43"/>
      <c r="AN2124" s="43"/>
      <c r="AO2124" s="43"/>
    </row>
    <row r="2125" spans="5:41" x14ac:dyDescent="0.25">
      <c r="E2125" s="53"/>
      <c r="F2125" s="53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38"/>
      <c r="AA2125" s="38"/>
      <c r="AB2125" s="38"/>
      <c r="AC2125" s="50"/>
      <c r="AD2125" s="50"/>
      <c r="AE2125" s="51"/>
      <c r="AF2125" s="51"/>
      <c r="AG2125" s="40"/>
      <c r="AH2125" s="41"/>
      <c r="AI2125" s="42"/>
      <c r="AJ2125" s="40"/>
      <c r="AK2125" s="41"/>
      <c r="AL2125" s="42"/>
      <c r="AM2125" s="43"/>
      <c r="AN2125" s="43"/>
      <c r="AO2125" s="43"/>
    </row>
    <row r="2126" spans="5:41" x14ac:dyDescent="0.25">
      <c r="E2126" s="53"/>
      <c r="F2126" s="53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38"/>
      <c r="AA2126" s="38"/>
      <c r="AB2126" s="38"/>
      <c r="AC2126" s="50"/>
      <c r="AD2126" s="50"/>
      <c r="AE2126" s="51"/>
      <c r="AF2126" s="51"/>
      <c r="AG2126" s="40"/>
      <c r="AH2126" s="41"/>
      <c r="AI2126" s="42"/>
      <c r="AJ2126" s="40"/>
      <c r="AK2126" s="41"/>
      <c r="AL2126" s="42"/>
      <c r="AM2126" s="43"/>
      <c r="AN2126" s="43"/>
      <c r="AO2126" s="43"/>
    </row>
    <row r="2127" spans="5:41" x14ac:dyDescent="0.25">
      <c r="E2127" s="53"/>
      <c r="F2127" s="53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38"/>
      <c r="AA2127" s="38"/>
      <c r="AB2127" s="38"/>
      <c r="AC2127" s="50"/>
      <c r="AD2127" s="50"/>
      <c r="AE2127" s="51"/>
      <c r="AF2127" s="51"/>
      <c r="AG2127" s="40"/>
      <c r="AH2127" s="41"/>
      <c r="AI2127" s="42"/>
      <c r="AJ2127" s="40"/>
      <c r="AK2127" s="41"/>
      <c r="AL2127" s="42"/>
      <c r="AM2127" s="43"/>
      <c r="AN2127" s="43"/>
      <c r="AO2127" s="43"/>
    </row>
    <row r="2128" spans="5:41" x14ac:dyDescent="0.25">
      <c r="E2128" s="53"/>
      <c r="F2128" s="53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38"/>
      <c r="AA2128" s="38"/>
      <c r="AB2128" s="38"/>
      <c r="AC2128" s="50"/>
      <c r="AD2128" s="50"/>
      <c r="AE2128" s="51"/>
      <c r="AF2128" s="51"/>
      <c r="AG2128" s="40"/>
      <c r="AH2128" s="41"/>
      <c r="AI2128" s="42"/>
      <c r="AJ2128" s="40"/>
      <c r="AK2128" s="41"/>
      <c r="AL2128" s="42"/>
      <c r="AM2128" s="43"/>
      <c r="AN2128" s="43"/>
      <c r="AO2128" s="43"/>
    </row>
    <row r="2129" spans="5:41" x14ac:dyDescent="0.25">
      <c r="E2129" s="53"/>
      <c r="F2129" s="53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38"/>
      <c r="AA2129" s="38"/>
      <c r="AB2129" s="38"/>
      <c r="AC2129" s="50"/>
      <c r="AD2129" s="50"/>
      <c r="AE2129" s="51"/>
      <c r="AF2129" s="51"/>
      <c r="AG2129" s="40"/>
      <c r="AH2129" s="41"/>
      <c r="AI2129" s="42"/>
      <c r="AJ2129" s="40"/>
      <c r="AK2129" s="41"/>
      <c r="AL2129" s="42"/>
      <c r="AM2129" s="43"/>
      <c r="AN2129" s="43"/>
      <c r="AO2129" s="43"/>
    </row>
    <row r="2130" spans="5:41" x14ac:dyDescent="0.25">
      <c r="E2130" s="53"/>
      <c r="F2130" s="53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38"/>
      <c r="AA2130" s="38"/>
      <c r="AB2130" s="38"/>
      <c r="AC2130" s="50"/>
      <c r="AD2130" s="50"/>
      <c r="AE2130" s="51"/>
      <c r="AF2130" s="51"/>
      <c r="AG2130" s="40"/>
      <c r="AH2130" s="41"/>
      <c r="AI2130" s="42"/>
      <c r="AJ2130" s="40"/>
      <c r="AK2130" s="41"/>
      <c r="AL2130" s="42"/>
      <c r="AM2130" s="43"/>
      <c r="AN2130" s="43"/>
      <c r="AO2130" s="43"/>
    </row>
    <row r="2131" spans="5:41" x14ac:dyDescent="0.25">
      <c r="E2131" s="53"/>
      <c r="F2131" s="53"/>
      <c r="G2131" s="49"/>
      <c r="H2131" s="49"/>
      <c r="I2131" s="49"/>
      <c r="J2131" s="49"/>
      <c r="K2131" s="49"/>
      <c r="L2131" s="49"/>
      <c r="M2131" s="49"/>
      <c r="N2131" s="49"/>
      <c r="O2131" s="49"/>
      <c r="P2131" s="49"/>
      <c r="Q2131" s="49"/>
      <c r="R2131" s="49"/>
      <c r="S2131" s="49"/>
      <c r="T2131" s="49"/>
      <c r="U2131" s="49"/>
      <c r="V2131" s="49"/>
      <c r="W2131" s="49"/>
      <c r="X2131" s="49"/>
      <c r="Y2131" s="49"/>
      <c r="Z2131" s="29"/>
      <c r="AA2131" s="29"/>
      <c r="AB2131" s="29"/>
      <c r="AC2131" s="50"/>
      <c r="AD2131" s="50"/>
      <c r="AE2131" s="51"/>
      <c r="AF2131" s="51"/>
      <c r="AG2131" s="33"/>
      <c r="AH2131" s="34"/>
      <c r="AI2131" s="35"/>
      <c r="AJ2131" s="33"/>
      <c r="AK2131" s="34"/>
      <c r="AL2131" s="35"/>
      <c r="AM2131" s="17"/>
      <c r="AN2131" s="17"/>
      <c r="AO2131" s="17"/>
    </row>
    <row r="2132" spans="5:41" x14ac:dyDescent="0.25">
      <c r="E2132" s="53"/>
      <c r="F2132" s="53"/>
      <c r="G2132" s="49"/>
      <c r="H2132" s="49"/>
      <c r="I2132" s="49"/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/>
      <c r="U2132" s="49"/>
      <c r="V2132" s="49"/>
      <c r="W2132" s="49"/>
      <c r="X2132" s="49"/>
      <c r="Y2132" s="49"/>
      <c r="Z2132" s="29"/>
      <c r="AA2132" s="29"/>
      <c r="AB2132" s="29"/>
      <c r="AC2132" s="50"/>
      <c r="AD2132" s="50"/>
      <c r="AE2132" s="51"/>
      <c r="AF2132" s="51"/>
      <c r="AG2132" s="40"/>
      <c r="AH2132" s="41"/>
      <c r="AI2132" s="42"/>
      <c r="AJ2132" s="40"/>
      <c r="AK2132" s="41"/>
      <c r="AL2132" s="42"/>
      <c r="AM2132" s="43"/>
      <c r="AN2132" s="43"/>
      <c r="AO2132" s="43"/>
    </row>
    <row r="2133" spans="5:41" x14ac:dyDescent="0.25">
      <c r="E2133" s="53"/>
      <c r="F2133" s="53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38"/>
      <c r="AA2133" s="38"/>
      <c r="AB2133" s="38"/>
      <c r="AC2133" s="50"/>
      <c r="AD2133" s="50"/>
      <c r="AE2133" s="51"/>
      <c r="AF2133" s="51"/>
      <c r="AG2133" s="40"/>
      <c r="AH2133" s="41"/>
      <c r="AI2133" s="42"/>
      <c r="AJ2133" s="40"/>
      <c r="AK2133" s="41"/>
      <c r="AL2133" s="42"/>
      <c r="AM2133" s="43"/>
      <c r="AN2133" s="43"/>
      <c r="AO2133" s="43"/>
    </row>
    <row r="2134" spans="5:41" x14ac:dyDescent="0.25">
      <c r="E2134" s="53"/>
      <c r="F2134" s="53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38"/>
      <c r="AA2134" s="38"/>
      <c r="AB2134" s="38"/>
      <c r="AC2134" s="50"/>
      <c r="AD2134" s="50"/>
      <c r="AE2134" s="51"/>
      <c r="AF2134" s="51"/>
      <c r="AG2134" s="40"/>
      <c r="AH2134" s="41"/>
      <c r="AI2134" s="42"/>
      <c r="AJ2134" s="40"/>
      <c r="AK2134" s="41"/>
      <c r="AL2134" s="42"/>
      <c r="AM2134" s="43"/>
      <c r="AN2134" s="43"/>
      <c r="AO2134" s="43"/>
    </row>
    <row r="2135" spans="5:41" x14ac:dyDescent="0.25">
      <c r="E2135" s="53"/>
      <c r="F2135" s="53"/>
      <c r="G2135" s="52"/>
      <c r="H2135" s="52"/>
      <c r="I2135" s="52"/>
      <c r="J2135" s="52"/>
      <c r="K2135" s="52"/>
      <c r="L2135" s="52"/>
      <c r="M2135" s="52"/>
      <c r="N2135" s="52"/>
      <c r="O2135" s="52"/>
      <c r="P2135" s="52"/>
      <c r="Q2135" s="52"/>
      <c r="R2135" s="52"/>
      <c r="S2135" s="52"/>
      <c r="T2135" s="52"/>
      <c r="U2135" s="52"/>
      <c r="V2135" s="52"/>
      <c r="W2135" s="52"/>
      <c r="X2135" s="52"/>
      <c r="Y2135" s="52"/>
      <c r="Z2135" s="38"/>
      <c r="AA2135" s="38"/>
      <c r="AB2135" s="38"/>
      <c r="AC2135" s="50"/>
      <c r="AD2135" s="50"/>
      <c r="AE2135" s="51"/>
      <c r="AF2135" s="51"/>
      <c r="AG2135" s="40"/>
      <c r="AH2135" s="41"/>
      <c r="AI2135" s="42"/>
      <c r="AJ2135" s="40"/>
      <c r="AK2135" s="41"/>
      <c r="AL2135" s="42"/>
      <c r="AM2135" s="43"/>
      <c r="AN2135" s="43"/>
      <c r="AO2135" s="43"/>
    </row>
    <row r="2136" spans="5:41" x14ac:dyDescent="0.25">
      <c r="E2136" s="53"/>
      <c r="F2136" s="53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38"/>
      <c r="AA2136" s="38"/>
      <c r="AB2136" s="38"/>
      <c r="AC2136" s="50"/>
      <c r="AD2136" s="50"/>
      <c r="AE2136" s="51"/>
      <c r="AF2136" s="51"/>
      <c r="AG2136" s="40"/>
      <c r="AH2136" s="41"/>
      <c r="AI2136" s="42"/>
      <c r="AJ2136" s="40"/>
      <c r="AK2136" s="41"/>
      <c r="AL2136" s="42"/>
      <c r="AM2136" s="43"/>
      <c r="AN2136" s="43"/>
      <c r="AO2136" s="43"/>
    </row>
    <row r="2137" spans="5:41" x14ac:dyDescent="0.25">
      <c r="E2137" s="53"/>
      <c r="F2137" s="53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38"/>
      <c r="AA2137" s="38"/>
      <c r="AB2137" s="38"/>
      <c r="AC2137" s="50"/>
      <c r="AD2137" s="50"/>
      <c r="AE2137" s="51"/>
      <c r="AF2137" s="51"/>
      <c r="AG2137" s="40"/>
      <c r="AH2137" s="41"/>
      <c r="AI2137" s="42"/>
      <c r="AJ2137" s="40"/>
      <c r="AK2137" s="41"/>
      <c r="AL2137" s="42"/>
      <c r="AM2137" s="43"/>
      <c r="AN2137" s="43"/>
      <c r="AO2137" s="43"/>
    </row>
    <row r="2138" spans="5:41" x14ac:dyDescent="0.25">
      <c r="E2138" s="53"/>
      <c r="F2138" s="53"/>
      <c r="G2138" s="52"/>
      <c r="H2138" s="52"/>
      <c r="I2138" s="52"/>
      <c r="J2138" s="52"/>
      <c r="K2138" s="52"/>
      <c r="L2138" s="52"/>
      <c r="M2138" s="52"/>
      <c r="N2138" s="52"/>
      <c r="O2138" s="52"/>
      <c r="P2138" s="52"/>
      <c r="Q2138" s="52"/>
      <c r="R2138" s="52"/>
      <c r="S2138" s="52"/>
      <c r="T2138" s="52"/>
      <c r="U2138" s="52"/>
      <c r="V2138" s="52"/>
      <c r="W2138" s="52"/>
      <c r="X2138" s="52"/>
      <c r="Y2138" s="52"/>
      <c r="Z2138" s="38"/>
      <c r="AA2138" s="38"/>
      <c r="AB2138" s="38"/>
      <c r="AC2138" s="50"/>
      <c r="AD2138" s="50"/>
      <c r="AE2138" s="51"/>
      <c r="AF2138" s="51"/>
      <c r="AG2138" s="40"/>
      <c r="AH2138" s="41"/>
      <c r="AI2138" s="42"/>
      <c r="AJ2138" s="40"/>
      <c r="AK2138" s="41"/>
      <c r="AL2138" s="42"/>
      <c r="AM2138" s="43"/>
      <c r="AN2138" s="43"/>
      <c r="AO2138" s="43"/>
    </row>
    <row r="2139" spans="5:41" x14ac:dyDescent="0.25">
      <c r="E2139" s="53"/>
      <c r="F2139" s="53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38"/>
      <c r="AA2139" s="38"/>
      <c r="AB2139" s="38"/>
      <c r="AC2139" s="50"/>
      <c r="AD2139" s="50"/>
      <c r="AE2139" s="51"/>
      <c r="AF2139" s="51"/>
      <c r="AG2139" s="40"/>
      <c r="AH2139" s="41"/>
      <c r="AI2139" s="42"/>
      <c r="AJ2139" s="40"/>
      <c r="AK2139" s="41"/>
      <c r="AL2139" s="42"/>
      <c r="AM2139" s="43"/>
      <c r="AN2139" s="43"/>
      <c r="AO2139" s="43"/>
    </row>
    <row r="2140" spans="5:41" x14ac:dyDescent="0.25">
      <c r="E2140" s="53"/>
      <c r="F2140" s="53"/>
      <c r="G2140" s="52"/>
      <c r="H2140" s="52"/>
      <c r="I2140" s="52"/>
      <c r="J2140" s="52"/>
      <c r="K2140" s="52"/>
      <c r="L2140" s="52"/>
      <c r="M2140" s="52"/>
      <c r="N2140" s="52"/>
      <c r="O2140" s="52"/>
      <c r="P2140" s="52"/>
      <c r="Q2140" s="52"/>
      <c r="R2140" s="52"/>
      <c r="S2140" s="52"/>
      <c r="T2140" s="52"/>
      <c r="U2140" s="52"/>
      <c r="V2140" s="52"/>
      <c r="W2140" s="52"/>
      <c r="X2140" s="52"/>
      <c r="Y2140" s="52"/>
      <c r="Z2140" s="38"/>
      <c r="AA2140" s="38"/>
      <c r="AB2140" s="38"/>
      <c r="AC2140" s="50"/>
      <c r="AD2140" s="50"/>
      <c r="AE2140" s="51"/>
      <c r="AF2140" s="51"/>
      <c r="AG2140" s="40"/>
      <c r="AH2140" s="41"/>
      <c r="AI2140" s="42"/>
      <c r="AJ2140" s="40"/>
      <c r="AK2140" s="41"/>
      <c r="AL2140" s="42"/>
      <c r="AM2140" s="43"/>
      <c r="AN2140" s="43"/>
      <c r="AO2140" s="43"/>
    </row>
    <row r="2141" spans="5:41" x14ac:dyDescent="0.25">
      <c r="E2141" s="53"/>
      <c r="F2141" s="53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38"/>
      <c r="AA2141" s="38"/>
      <c r="AB2141" s="38"/>
      <c r="AC2141" s="50"/>
      <c r="AD2141" s="50"/>
      <c r="AE2141" s="51"/>
      <c r="AF2141" s="51"/>
      <c r="AG2141" s="40"/>
      <c r="AH2141" s="41"/>
      <c r="AI2141" s="42"/>
      <c r="AJ2141" s="40"/>
      <c r="AK2141" s="41"/>
      <c r="AL2141" s="42"/>
      <c r="AM2141" s="43"/>
      <c r="AN2141" s="43"/>
      <c r="AO2141" s="43"/>
    </row>
    <row r="2142" spans="5:41" x14ac:dyDescent="0.25">
      <c r="E2142" s="53"/>
      <c r="F2142" s="53"/>
      <c r="G2142" s="52"/>
      <c r="H2142" s="52"/>
      <c r="I2142" s="52"/>
      <c r="J2142" s="52"/>
      <c r="K2142" s="52"/>
      <c r="L2142" s="52"/>
      <c r="M2142" s="52"/>
      <c r="N2142" s="52"/>
      <c r="O2142" s="52"/>
      <c r="P2142" s="52"/>
      <c r="Q2142" s="52"/>
      <c r="R2142" s="52"/>
      <c r="S2142" s="52"/>
      <c r="T2142" s="52"/>
      <c r="U2142" s="52"/>
      <c r="V2142" s="52"/>
      <c r="W2142" s="52"/>
      <c r="X2142" s="52"/>
      <c r="Y2142" s="52"/>
      <c r="Z2142" s="38"/>
      <c r="AA2142" s="38"/>
      <c r="AB2142" s="38"/>
      <c r="AC2142" s="50"/>
      <c r="AD2142" s="50"/>
      <c r="AE2142" s="51"/>
      <c r="AF2142" s="51"/>
      <c r="AG2142" s="40"/>
      <c r="AH2142" s="41"/>
      <c r="AI2142" s="42"/>
      <c r="AJ2142" s="40"/>
      <c r="AK2142" s="41"/>
      <c r="AL2142" s="42"/>
      <c r="AM2142" s="43"/>
      <c r="AN2142" s="43"/>
      <c r="AO2142" s="43"/>
    </row>
    <row r="2143" spans="5:41" x14ac:dyDescent="0.25">
      <c r="E2143" s="53"/>
      <c r="F2143" s="53"/>
      <c r="G2143" s="52"/>
      <c r="H2143" s="52"/>
      <c r="I2143" s="52"/>
      <c r="J2143" s="52"/>
      <c r="K2143" s="52"/>
      <c r="L2143" s="52"/>
      <c r="M2143" s="52"/>
      <c r="N2143" s="52"/>
      <c r="O2143" s="52"/>
      <c r="P2143" s="52"/>
      <c r="Q2143" s="52"/>
      <c r="R2143" s="52"/>
      <c r="S2143" s="52"/>
      <c r="T2143" s="52"/>
      <c r="U2143" s="52"/>
      <c r="V2143" s="52"/>
      <c r="W2143" s="52"/>
      <c r="X2143" s="52"/>
      <c r="Y2143" s="52"/>
      <c r="Z2143" s="38"/>
      <c r="AA2143" s="38"/>
      <c r="AB2143" s="38"/>
      <c r="AC2143" s="50"/>
      <c r="AD2143" s="50"/>
      <c r="AE2143" s="51"/>
      <c r="AF2143" s="51"/>
      <c r="AG2143" s="40"/>
      <c r="AH2143" s="41"/>
      <c r="AI2143" s="42"/>
      <c r="AJ2143" s="40"/>
      <c r="AK2143" s="41"/>
      <c r="AL2143" s="42"/>
      <c r="AM2143" s="43"/>
      <c r="AN2143" s="43"/>
      <c r="AO2143" s="43"/>
    </row>
    <row r="2144" spans="5:41" x14ac:dyDescent="0.25">
      <c r="E2144" s="53"/>
      <c r="F2144" s="53"/>
      <c r="G2144" s="52"/>
      <c r="H2144" s="52"/>
      <c r="I2144" s="52"/>
      <c r="J2144" s="52"/>
      <c r="K2144" s="52"/>
      <c r="L2144" s="52"/>
      <c r="M2144" s="52"/>
      <c r="N2144" s="52"/>
      <c r="O2144" s="52"/>
      <c r="P2144" s="52"/>
      <c r="Q2144" s="52"/>
      <c r="R2144" s="52"/>
      <c r="S2144" s="52"/>
      <c r="T2144" s="52"/>
      <c r="U2144" s="52"/>
      <c r="V2144" s="52"/>
      <c r="W2144" s="52"/>
      <c r="X2144" s="52"/>
      <c r="Y2144" s="52"/>
      <c r="Z2144" s="38"/>
      <c r="AA2144" s="38"/>
      <c r="AB2144" s="38"/>
      <c r="AC2144" s="50"/>
      <c r="AD2144" s="50"/>
      <c r="AE2144" s="51"/>
      <c r="AF2144" s="51"/>
      <c r="AG2144" s="40"/>
      <c r="AH2144" s="41"/>
      <c r="AI2144" s="42"/>
      <c r="AJ2144" s="40"/>
      <c r="AK2144" s="41"/>
      <c r="AL2144" s="42"/>
      <c r="AM2144" s="43"/>
      <c r="AN2144" s="43"/>
      <c r="AO2144" s="43"/>
    </row>
    <row r="2145" spans="5:41" x14ac:dyDescent="0.25">
      <c r="E2145" s="53"/>
      <c r="F2145" s="53"/>
      <c r="G2145" s="52"/>
      <c r="H2145" s="52"/>
      <c r="I2145" s="52"/>
      <c r="J2145" s="52"/>
      <c r="K2145" s="52"/>
      <c r="L2145" s="52"/>
      <c r="M2145" s="52"/>
      <c r="N2145" s="52"/>
      <c r="O2145" s="52"/>
      <c r="P2145" s="52"/>
      <c r="Q2145" s="52"/>
      <c r="R2145" s="52"/>
      <c r="S2145" s="52"/>
      <c r="T2145" s="52"/>
      <c r="U2145" s="52"/>
      <c r="V2145" s="52"/>
      <c r="W2145" s="52"/>
      <c r="X2145" s="52"/>
      <c r="Y2145" s="52"/>
      <c r="Z2145" s="38"/>
      <c r="AA2145" s="38"/>
      <c r="AB2145" s="38"/>
      <c r="AC2145" s="50"/>
      <c r="AD2145" s="50"/>
      <c r="AE2145" s="51"/>
      <c r="AF2145" s="51"/>
      <c r="AG2145" s="40"/>
      <c r="AH2145" s="41"/>
      <c r="AI2145" s="42"/>
      <c r="AJ2145" s="40"/>
      <c r="AK2145" s="41"/>
      <c r="AL2145" s="42"/>
      <c r="AM2145" s="43"/>
      <c r="AN2145" s="43"/>
      <c r="AO2145" s="43"/>
    </row>
    <row r="2146" spans="5:41" x14ac:dyDescent="0.25">
      <c r="E2146" s="53"/>
      <c r="F2146" s="53"/>
      <c r="G2146" s="52"/>
      <c r="H2146" s="52"/>
      <c r="I2146" s="52"/>
      <c r="J2146" s="52"/>
      <c r="K2146" s="52"/>
      <c r="L2146" s="52"/>
      <c r="M2146" s="52"/>
      <c r="N2146" s="52"/>
      <c r="O2146" s="52"/>
      <c r="P2146" s="52"/>
      <c r="Q2146" s="52"/>
      <c r="R2146" s="52"/>
      <c r="S2146" s="52"/>
      <c r="T2146" s="52"/>
      <c r="U2146" s="52"/>
      <c r="V2146" s="52"/>
      <c r="W2146" s="52"/>
      <c r="X2146" s="52"/>
      <c r="Y2146" s="52"/>
      <c r="Z2146" s="38"/>
      <c r="AA2146" s="38"/>
      <c r="AB2146" s="38"/>
      <c r="AC2146" s="50"/>
      <c r="AD2146" s="50"/>
      <c r="AE2146" s="51"/>
      <c r="AF2146" s="51"/>
      <c r="AG2146" s="40"/>
      <c r="AH2146" s="41"/>
      <c r="AI2146" s="42"/>
      <c r="AJ2146" s="40"/>
      <c r="AK2146" s="41"/>
      <c r="AL2146" s="42"/>
      <c r="AM2146" s="43"/>
      <c r="AN2146" s="43"/>
      <c r="AO2146" s="43"/>
    </row>
    <row r="2147" spans="5:41" x14ac:dyDescent="0.25">
      <c r="E2147" s="53"/>
      <c r="F2147" s="53"/>
      <c r="G2147" s="52"/>
      <c r="H2147" s="52"/>
      <c r="I2147" s="52"/>
      <c r="J2147" s="52"/>
      <c r="K2147" s="52"/>
      <c r="L2147" s="52"/>
      <c r="M2147" s="52"/>
      <c r="N2147" s="52"/>
      <c r="O2147" s="52"/>
      <c r="P2147" s="52"/>
      <c r="Q2147" s="52"/>
      <c r="R2147" s="52"/>
      <c r="S2147" s="52"/>
      <c r="T2147" s="52"/>
      <c r="U2147" s="52"/>
      <c r="V2147" s="52"/>
      <c r="W2147" s="52"/>
      <c r="X2147" s="52"/>
      <c r="Y2147" s="52"/>
      <c r="Z2147" s="38"/>
      <c r="AA2147" s="38"/>
      <c r="AB2147" s="38"/>
      <c r="AC2147" s="50"/>
      <c r="AD2147" s="50"/>
      <c r="AE2147" s="51"/>
      <c r="AF2147" s="51"/>
      <c r="AG2147" s="40"/>
      <c r="AH2147" s="41"/>
      <c r="AI2147" s="42"/>
      <c r="AJ2147" s="40"/>
      <c r="AK2147" s="41"/>
      <c r="AL2147" s="42"/>
      <c r="AM2147" s="43"/>
      <c r="AN2147" s="43"/>
      <c r="AO2147" s="43"/>
    </row>
    <row r="2148" spans="5:41" x14ac:dyDescent="0.25">
      <c r="E2148" s="53"/>
      <c r="F2148" s="53"/>
      <c r="G2148" s="52"/>
      <c r="H2148" s="52"/>
      <c r="I2148" s="52"/>
      <c r="J2148" s="52"/>
      <c r="K2148" s="52"/>
      <c r="L2148" s="52"/>
      <c r="M2148" s="52"/>
      <c r="N2148" s="52"/>
      <c r="O2148" s="52"/>
      <c r="P2148" s="52"/>
      <c r="Q2148" s="52"/>
      <c r="R2148" s="52"/>
      <c r="S2148" s="52"/>
      <c r="T2148" s="52"/>
      <c r="U2148" s="52"/>
      <c r="V2148" s="52"/>
      <c r="W2148" s="52"/>
      <c r="X2148" s="52"/>
      <c r="Y2148" s="52"/>
      <c r="Z2148" s="38"/>
      <c r="AA2148" s="38"/>
      <c r="AB2148" s="38"/>
      <c r="AC2148" s="50"/>
      <c r="AD2148" s="50"/>
      <c r="AE2148" s="51"/>
      <c r="AF2148" s="51"/>
      <c r="AG2148" s="40"/>
      <c r="AH2148" s="41"/>
      <c r="AI2148" s="42"/>
      <c r="AJ2148" s="40"/>
      <c r="AK2148" s="41"/>
      <c r="AL2148" s="42"/>
      <c r="AM2148" s="43"/>
      <c r="AN2148" s="43"/>
      <c r="AO2148" s="43"/>
    </row>
    <row r="2149" spans="5:41" x14ac:dyDescent="0.25">
      <c r="E2149" s="53"/>
      <c r="F2149" s="53"/>
      <c r="G2149" s="52"/>
      <c r="H2149" s="52"/>
      <c r="I2149" s="52"/>
      <c r="J2149" s="52"/>
      <c r="K2149" s="52"/>
      <c r="L2149" s="52"/>
      <c r="M2149" s="52"/>
      <c r="N2149" s="52"/>
      <c r="O2149" s="52"/>
      <c r="P2149" s="52"/>
      <c r="Q2149" s="52"/>
      <c r="R2149" s="52"/>
      <c r="S2149" s="52"/>
      <c r="T2149" s="52"/>
      <c r="U2149" s="52"/>
      <c r="V2149" s="52"/>
      <c r="W2149" s="52"/>
      <c r="X2149" s="52"/>
      <c r="Y2149" s="52"/>
      <c r="Z2149" s="38"/>
      <c r="AA2149" s="38"/>
      <c r="AB2149" s="38"/>
      <c r="AC2149" s="50"/>
      <c r="AD2149" s="50"/>
      <c r="AE2149" s="51"/>
      <c r="AF2149" s="51"/>
      <c r="AG2149" s="40"/>
      <c r="AH2149" s="41"/>
      <c r="AI2149" s="42"/>
      <c r="AJ2149" s="40"/>
      <c r="AK2149" s="41"/>
      <c r="AL2149" s="42"/>
      <c r="AM2149" s="43"/>
      <c r="AN2149" s="43"/>
      <c r="AO2149" s="43"/>
    </row>
    <row r="2150" spans="5:41" x14ac:dyDescent="0.25">
      <c r="E2150" s="53"/>
      <c r="F2150" s="53"/>
      <c r="G2150" s="52"/>
      <c r="H2150" s="52"/>
      <c r="I2150" s="52"/>
      <c r="J2150" s="52"/>
      <c r="K2150" s="52"/>
      <c r="L2150" s="52"/>
      <c r="M2150" s="52"/>
      <c r="N2150" s="52"/>
      <c r="O2150" s="52"/>
      <c r="P2150" s="52"/>
      <c r="Q2150" s="52"/>
      <c r="R2150" s="52"/>
      <c r="S2150" s="52"/>
      <c r="T2150" s="52"/>
      <c r="U2150" s="52"/>
      <c r="V2150" s="52"/>
      <c r="W2150" s="52"/>
      <c r="X2150" s="52"/>
      <c r="Y2150" s="52"/>
      <c r="Z2150" s="38"/>
      <c r="AA2150" s="38"/>
      <c r="AB2150" s="38"/>
      <c r="AC2150" s="50"/>
      <c r="AD2150" s="50"/>
      <c r="AE2150" s="51"/>
      <c r="AF2150" s="51"/>
      <c r="AG2150" s="40"/>
      <c r="AH2150" s="41"/>
      <c r="AI2150" s="42"/>
      <c r="AJ2150" s="40"/>
      <c r="AK2150" s="41"/>
      <c r="AL2150" s="42"/>
      <c r="AM2150" s="43"/>
      <c r="AN2150" s="43"/>
      <c r="AO2150" s="43"/>
    </row>
    <row r="2151" spans="5:41" x14ac:dyDescent="0.25">
      <c r="E2151" s="53"/>
      <c r="F2151" s="53"/>
      <c r="G2151" s="52"/>
      <c r="H2151" s="52"/>
      <c r="I2151" s="52"/>
      <c r="J2151" s="52"/>
      <c r="K2151" s="52"/>
      <c r="L2151" s="52"/>
      <c r="M2151" s="52"/>
      <c r="N2151" s="52"/>
      <c r="O2151" s="52"/>
      <c r="P2151" s="52"/>
      <c r="Q2151" s="52"/>
      <c r="R2151" s="52"/>
      <c r="S2151" s="52"/>
      <c r="T2151" s="52"/>
      <c r="U2151" s="52"/>
      <c r="V2151" s="52"/>
      <c r="W2151" s="52"/>
      <c r="X2151" s="52"/>
      <c r="Y2151" s="52"/>
      <c r="Z2151" s="38"/>
      <c r="AA2151" s="38"/>
      <c r="AB2151" s="38"/>
      <c r="AC2151" s="50"/>
      <c r="AD2151" s="50"/>
      <c r="AE2151" s="51"/>
      <c r="AF2151" s="51"/>
      <c r="AG2151" s="40"/>
      <c r="AH2151" s="41"/>
      <c r="AI2151" s="42"/>
      <c r="AJ2151" s="40"/>
      <c r="AK2151" s="41"/>
      <c r="AL2151" s="42"/>
      <c r="AM2151" s="43"/>
      <c r="AN2151" s="43"/>
      <c r="AO2151" s="43"/>
    </row>
    <row r="2152" spans="5:41" x14ac:dyDescent="0.25">
      <c r="E2152" s="53"/>
      <c r="F2152" s="53"/>
      <c r="G2152" s="52"/>
      <c r="H2152" s="52"/>
      <c r="I2152" s="52"/>
      <c r="J2152" s="52"/>
      <c r="K2152" s="52"/>
      <c r="L2152" s="52"/>
      <c r="M2152" s="52"/>
      <c r="N2152" s="52"/>
      <c r="O2152" s="52"/>
      <c r="P2152" s="52"/>
      <c r="Q2152" s="52"/>
      <c r="R2152" s="52"/>
      <c r="S2152" s="52"/>
      <c r="T2152" s="52"/>
      <c r="U2152" s="52"/>
      <c r="V2152" s="52"/>
      <c r="W2152" s="52"/>
      <c r="X2152" s="52"/>
      <c r="Y2152" s="52"/>
      <c r="Z2152" s="38"/>
      <c r="AA2152" s="38"/>
      <c r="AB2152" s="38"/>
      <c r="AC2152" s="50"/>
      <c r="AD2152" s="50"/>
      <c r="AE2152" s="51"/>
      <c r="AF2152" s="51"/>
      <c r="AG2152" s="40"/>
      <c r="AH2152" s="41"/>
      <c r="AI2152" s="42"/>
      <c r="AJ2152" s="40"/>
      <c r="AK2152" s="41"/>
      <c r="AL2152" s="42"/>
      <c r="AM2152" s="43"/>
      <c r="AN2152" s="43"/>
      <c r="AO2152" s="43"/>
    </row>
    <row r="2153" spans="5:41" x14ac:dyDescent="0.25">
      <c r="E2153" s="53"/>
      <c r="F2153" s="53"/>
      <c r="G2153" s="52"/>
      <c r="H2153" s="52"/>
      <c r="I2153" s="52"/>
      <c r="J2153" s="52"/>
      <c r="K2153" s="52"/>
      <c r="L2153" s="52"/>
      <c r="M2153" s="52"/>
      <c r="N2153" s="52"/>
      <c r="O2153" s="52"/>
      <c r="P2153" s="52"/>
      <c r="Q2153" s="52"/>
      <c r="R2153" s="52"/>
      <c r="S2153" s="52"/>
      <c r="T2153" s="52"/>
      <c r="U2153" s="52"/>
      <c r="V2153" s="52"/>
      <c r="W2153" s="52"/>
      <c r="X2153" s="52"/>
      <c r="Y2153" s="52"/>
      <c r="Z2153" s="38"/>
      <c r="AA2153" s="38"/>
      <c r="AB2153" s="38"/>
      <c r="AC2153" s="50"/>
      <c r="AD2153" s="50"/>
      <c r="AE2153" s="51"/>
      <c r="AF2153" s="51"/>
      <c r="AG2153" s="40"/>
      <c r="AH2153" s="41"/>
      <c r="AI2153" s="42"/>
      <c r="AJ2153" s="40"/>
      <c r="AK2153" s="41"/>
      <c r="AL2153" s="42"/>
      <c r="AM2153" s="43"/>
      <c r="AN2153" s="43"/>
      <c r="AO2153" s="43"/>
    </row>
    <row r="2154" spans="5:41" x14ac:dyDescent="0.25">
      <c r="E2154" s="53"/>
      <c r="F2154" s="53"/>
      <c r="G2154" s="52"/>
      <c r="H2154" s="52"/>
      <c r="I2154" s="52"/>
      <c r="J2154" s="52"/>
      <c r="K2154" s="52"/>
      <c r="L2154" s="52"/>
      <c r="M2154" s="52"/>
      <c r="N2154" s="52"/>
      <c r="O2154" s="52"/>
      <c r="P2154" s="52"/>
      <c r="Q2154" s="52"/>
      <c r="R2154" s="52"/>
      <c r="S2154" s="52"/>
      <c r="T2154" s="52"/>
      <c r="U2154" s="52"/>
      <c r="V2154" s="52"/>
      <c r="W2154" s="52"/>
      <c r="X2154" s="52"/>
      <c r="Y2154" s="52"/>
      <c r="Z2154" s="38"/>
      <c r="AA2154" s="38"/>
      <c r="AB2154" s="38"/>
      <c r="AC2154" s="50"/>
      <c r="AD2154" s="50"/>
      <c r="AE2154" s="51"/>
      <c r="AF2154" s="51"/>
      <c r="AG2154" s="40"/>
      <c r="AH2154" s="41"/>
      <c r="AI2154" s="42"/>
      <c r="AJ2154" s="40"/>
      <c r="AK2154" s="41"/>
      <c r="AL2154" s="42"/>
      <c r="AM2154" s="43"/>
      <c r="AN2154" s="43"/>
      <c r="AO2154" s="43"/>
    </row>
    <row r="2155" spans="5:41" x14ac:dyDescent="0.25">
      <c r="E2155" s="53"/>
      <c r="F2155" s="53"/>
      <c r="G2155" s="52"/>
      <c r="H2155" s="52"/>
      <c r="I2155" s="52"/>
      <c r="J2155" s="52"/>
      <c r="K2155" s="52"/>
      <c r="L2155" s="52"/>
      <c r="M2155" s="52"/>
      <c r="N2155" s="52"/>
      <c r="O2155" s="52"/>
      <c r="P2155" s="52"/>
      <c r="Q2155" s="52"/>
      <c r="R2155" s="52"/>
      <c r="S2155" s="52"/>
      <c r="T2155" s="52"/>
      <c r="U2155" s="52"/>
      <c r="V2155" s="52"/>
      <c r="W2155" s="52"/>
      <c r="X2155" s="52"/>
      <c r="Y2155" s="52"/>
      <c r="Z2155" s="38"/>
      <c r="AA2155" s="38"/>
      <c r="AB2155" s="38"/>
      <c r="AC2155" s="50"/>
      <c r="AD2155" s="50"/>
      <c r="AE2155" s="51"/>
      <c r="AF2155" s="51"/>
      <c r="AG2155" s="40"/>
      <c r="AH2155" s="41"/>
      <c r="AI2155" s="42"/>
      <c r="AJ2155" s="40"/>
      <c r="AK2155" s="41"/>
      <c r="AL2155" s="42"/>
      <c r="AM2155" s="43"/>
      <c r="AN2155" s="43"/>
      <c r="AO2155" s="43"/>
    </row>
    <row r="2156" spans="5:41" x14ac:dyDescent="0.25">
      <c r="E2156" s="53"/>
      <c r="F2156" s="53"/>
      <c r="G2156" s="52"/>
      <c r="H2156" s="52"/>
      <c r="I2156" s="52"/>
      <c r="J2156" s="52"/>
      <c r="K2156" s="52"/>
      <c r="L2156" s="52"/>
      <c r="M2156" s="52"/>
      <c r="N2156" s="52"/>
      <c r="O2156" s="52"/>
      <c r="P2156" s="52"/>
      <c r="Q2156" s="52"/>
      <c r="R2156" s="52"/>
      <c r="S2156" s="52"/>
      <c r="T2156" s="52"/>
      <c r="U2156" s="52"/>
      <c r="V2156" s="52"/>
      <c r="W2156" s="52"/>
      <c r="X2156" s="52"/>
      <c r="Y2156" s="52"/>
      <c r="Z2156" s="38"/>
      <c r="AA2156" s="38"/>
      <c r="AB2156" s="38"/>
      <c r="AC2156" s="50"/>
      <c r="AD2156" s="50"/>
      <c r="AE2156" s="51"/>
      <c r="AF2156" s="51"/>
      <c r="AG2156" s="40"/>
      <c r="AH2156" s="41"/>
      <c r="AI2156" s="42"/>
      <c r="AJ2156" s="40"/>
      <c r="AK2156" s="41"/>
      <c r="AL2156" s="42"/>
      <c r="AM2156" s="43"/>
      <c r="AN2156" s="43"/>
      <c r="AO2156" s="43"/>
    </row>
    <row r="2157" spans="5:41" x14ac:dyDescent="0.25">
      <c r="E2157" s="53"/>
      <c r="F2157" s="53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38"/>
      <c r="AA2157" s="38"/>
      <c r="AB2157" s="38"/>
      <c r="AC2157" s="50"/>
      <c r="AD2157" s="50"/>
      <c r="AE2157" s="51"/>
      <c r="AF2157" s="51"/>
      <c r="AG2157" s="40"/>
      <c r="AH2157" s="41"/>
      <c r="AI2157" s="42"/>
      <c r="AJ2157" s="40"/>
      <c r="AK2157" s="41"/>
      <c r="AL2157" s="42"/>
      <c r="AM2157" s="43"/>
      <c r="AN2157" s="43"/>
      <c r="AO2157" s="43"/>
    </row>
    <row r="2158" spans="5:41" x14ac:dyDescent="0.25">
      <c r="E2158" s="53"/>
      <c r="F2158" s="53"/>
      <c r="G2158" s="52"/>
      <c r="H2158" s="52"/>
      <c r="I2158" s="52"/>
      <c r="J2158" s="52"/>
      <c r="K2158" s="52"/>
      <c r="L2158" s="52"/>
      <c r="M2158" s="52"/>
      <c r="N2158" s="52"/>
      <c r="O2158" s="52"/>
      <c r="P2158" s="52"/>
      <c r="Q2158" s="52"/>
      <c r="R2158" s="52"/>
      <c r="S2158" s="52"/>
      <c r="T2158" s="52"/>
      <c r="U2158" s="52"/>
      <c r="V2158" s="52"/>
      <c r="W2158" s="52"/>
      <c r="X2158" s="52"/>
      <c r="Y2158" s="52"/>
      <c r="Z2158" s="38"/>
      <c r="AA2158" s="38"/>
      <c r="AB2158" s="38"/>
      <c r="AC2158" s="50"/>
      <c r="AD2158" s="50"/>
      <c r="AE2158" s="51"/>
      <c r="AF2158" s="51"/>
      <c r="AG2158" s="40"/>
      <c r="AH2158" s="41"/>
      <c r="AI2158" s="42"/>
      <c r="AJ2158" s="40"/>
      <c r="AK2158" s="41"/>
      <c r="AL2158" s="42"/>
      <c r="AM2158" s="43"/>
      <c r="AN2158" s="43"/>
      <c r="AO2158" s="43"/>
    </row>
    <row r="2159" spans="5:41" x14ac:dyDescent="0.25">
      <c r="E2159" s="53"/>
      <c r="F2159" s="53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38"/>
      <c r="AA2159" s="38"/>
      <c r="AB2159" s="38"/>
      <c r="AC2159" s="50"/>
      <c r="AD2159" s="50"/>
      <c r="AE2159" s="51"/>
      <c r="AF2159" s="51"/>
      <c r="AG2159" s="40"/>
      <c r="AH2159" s="41"/>
      <c r="AI2159" s="42"/>
      <c r="AJ2159" s="40"/>
      <c r="AK2159" s="41"/>
      <c r="AL2159" s="42"/>
      <c r="AM2159" s="43"/>
      <c r="AN2159" s="43"/>
      <c r="AO2159" s="43"/>
    </row>
    <row r="2160" spans="5:41" x14ac:dyDescent="0.25">
      <c r="E2160" s="53"/>
      <c r="F2160" s="53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38"/>
      <c r="AA2160" s="38"/>
      <c r="AB2160" s="38"/>
      <c r="AC2160" s="50"/>
      <c r="AD2160" s="50"/>
      <c r="AE2160" s="51"/>
      <c r="AF2160" s="51"/>
      <c r="AG2160" s="40"/>
      <c r="AH2160" s="41"/>
      <c r="AI2160" s="42"/>
      <c r="AJ2160" s="40"/>
      <c r="AK2160" s="41"/>
      <c r="AL2160" s="42"/>
      <c r="AM2160" s="43"/>
      <c r="AN2160" s="43"/>
      <c r="AO2160" s="43"/>
    </row>
    <row r="2161" spans="5:41" x14ac:dyDescent="0.25">
      <c r="E2161" s="53"/>
      <c r="F2161" s="53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38"/>
      <c r="AA2161" s="38"/>
      <c r="AB2161" s="38"/>
      <c r="AC2161" s="50"/>
      <c r="AD2161" s="50"/>
      <c r="AE2161" s="51"/>
      <c r="AF2161" s="51"/>
      <c r="AG2161" s="40"/>
      <c r="AH2161" s="41"/>
      <c r="AI2161" s="42"/>
      <c r="AJ2161" s="40"/>
      <c r="AK2161" s="41"/>
      <c r="AL2161" s="42"/>
      <c r="AM2161" s="43"/>
      <c r="AN2161" s="43"/>
      <c r="AO2161" s="43"/>
    </row>
    <row r="2162" spans="5:41" x14ac:dyDescent="0.25">
      <c r="E2162" s="53"/>
      <c r="F2162" s="53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38"/>
      <c r="AA2162" s="38"/>
      <c r="AB2162" s="38"/>
      <c r="AC2162" s="50"/>
      <c r="AD2162" s="50"/>
      <c r="AE2162" s="51"/>
      <c r="AF2162" s="51"/>
      <c r="AG2162" s="40"/>
      <c r="AH2162" s="41"/>
      <c r="AI2162" s="42"/>
      <c r="AJ2162" s="40"/>
      <c r="AK2162" s="41"/>
      <c r="AL2162" s="42"/>
      <c r="AM2162" s="43"/>
      <c r="AN2162" s="43"/>
      <c r="AO2162" s="43"/>
    </row>
    <row r="2163" spans="5:41" x14ac:dyDescent="0.25">
      <c r="E2163" s="53"/>
      <c r="F2163" s="53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38"/>
      <c r="AA2163" s="38"/>
      <c r="AB2163" s="38"/>
      <c r="AC2163" s="50"/>
      <c r="AD2163" s="50"/>
      <c r="AE2163" s="51"/>
      <c r="AF2163" s="51"/>
      <c r="AG2163" s="40"/>
      <c r="AH2163" s="41"/>
      <c r="AI2163" s="42"/>
      <c r="AJ2163" s="40"/>
      <c r="AK2163" s="41"/>
      <c r="AL2163" s="42"/>
      <c r="AM2163" s="43"/>
      <c r="AN2163" s="43"/>
      <c r="AO2163" s="43"/>
    </row>
    <row r="2164" spans="5:41" x14ac:dyDescent="0.25">
      <c r="E2164" s="53"/>
      <c r="F2164" s="53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38"/>
      <c r="AA2164" s="38"/>
      <c r="AB2164" s="38"/>
      <c r="AC2164" s="50"/>
      <c r="AD2164" s="50"/>
      <c r="AE2164" s="51"/>
      <c r="AF2164" s="51"/>
      <c r="AG2164" s="40"/>
      <c r="AH2164" s="41"/>
      <c r="AI2164" s="42"/>
      <c r="AJ2164" s="40"/>
      <c r="AK2164" s="41"/>
      <c r="AL2164" s="42"/>
      <c r="AM2164" s="43"/>
      <c r="AN2164" s="43"/>
      <c r="AO2164" s="43"/>
    </row>
    <row r="2165" spans="5:41" x14ac:dyDescent="0.25">
      <c r="E2165" s="53"/>
      <c r="F2165" s="53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38"/>
      <c r="AA2165" s="38"/>
      <c r="AB2165" s="38"/>
      <c r="AC2165" s="50"/>
      <c r="AD2165" s="50"/>
      <c r="AE2165" s="51"/>
      <c r="AF2165" s="51"/>
      <c r="AG2165" s="40"/>
      <c r="AH2165" s="41"/>
      <c r="AI2165" s="42"/>
      <c r="AJ2165" s="40"/>
      <c r="AK2165" s="41"/>
      <c r="AL2165" s="42"/>
      <c r="AM2165" s="43"/>
      <c r="AN2165" s="43"/>
      <c r="AO2165" s="43"/>
    </row>
    <row r="2166" spans="5:41" x14ac:dyDescent="0.25">
      <c r="E2166" s="53"/>
      <c r="F2166" s="53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38"/>
      <c r="AA2166" s="38"/>
      <c r="AB2166" s="38"/>
      <c r="AC2166" s="50"/>
      <c r="AD2166" s="50"/>
      <c r="AE2166" s="51"/>
      <c r="AF2166" s="51"/>
      <c r="AG2166" s="40"/>
      <c r="AH2166" s="41"/>
      <c r="AI2166" s="42"/>
      <c r="AJ2166" s="40"/>
      <c r="AK2166" s="41"/>
      <c r="AL2166" s="42"/>
      <c r="AM2166" s="43"/>
      <c r="AN2166" s="43"/>
      <c r="AO2166" s="43"/>
    </row>
    <row r="2167" spans="5:41" x14ac:dyDescent="0.25">
      <c r="E2167" s="53"/>
      <c r="F2167" s="53"/>
      <c r="G2167" s="52"/>
      <c r="H2167" s="52"/>
      <c r="I2167" s="52"/>
      <c r="J2167" s="52"/>
      <c r="K2167" s="52"/>
      <c r="L2167" s="52"/>
      <c r="M2167" s="52"/>
      <c r="N2167" s="52"/>
      <c r="O2167" s="52"/>
      <c r="P2167" s="52"/>
      <c r="Q2167" s="52"/>
      <c r="R2167" s="52"/>
      <c r="S2167" s="52"/>
      <c r="T2167" s="52"/>
      <c r="U2167" s="52"/>
      <c r="V2167" s="52"/>
      <c r="W2167" s="52"/>
      <c r="X2167" s="52"/>
      <c r="Y2167" s="52"/>
      <c r="Z2167" s="38"/>
      <c r="AA2167" s="38"/>
      <c r="AB2167" s="38"/>
      <c r="AC2167" s="50"/>
      <c r="AD2167" s="50"/>
      <c r="AE2167" s="51"/>
      <c r="AF2167" s="51"/>
      <c r="AG2167" s="40"/>
      <c r="AH2167" s="41"/>
      <c r="AI2167" s="42"/>
      <c r="AJ2167" s="40"/>
      <c r="AK2167" s="41"/>
      <c r="AL2167" s="42"/>
      <c r="AM2167" s="43"/>
      <c r="AN2167" s="43"/>
      <c r="AO2167" s="43"/>
    </row>
    <row r="2168" spans="5:41" x14ac:dyDescent="0.25">
      <c r="E2168" s="53"/>
      <c r="F2168" s="53"/>
      <c r="G2168" s="52"/>
      <c r="H2168" s="52"/>
      <c r="I2168" s="52"/>
      <c r="J2168" s="52"/>
      <c r="K2168" s="52"/>
      <c r="L2168" s="52"/>
      <c r="M2168" s="52"/>
      <c r="N2168" s="52"/>
      <c r="O2168" s="52"/>
      <c r="P2168" s="52"/>
      <c r="Q2168" s="52"/>
      <c r="R2168" s="52"/>
      <c r="S2168" s="52"/>
      <c r="T2168" s="52"/>
      <c r="U2168" s="52"/>
      <c r="V2168" s="52"/>
      <c r="W2168" s="52"/>
      <c r="X2168" s="52"/>
      <c r="Y2168" s="52"/>
      <c r="Z2168" s="38"/>
      <c r="AA2168" s="38"/>
      <c r="AB2168" s="38"/>
      <c r="AC2168" s="50"/>
      <c r="AD2168" s="50"/>
      <c r="AE2168" s="51"/>
      <c r="AF2168" s="51"/>
      <c r="AG2168" s="40"/>
      <c r="AH2168" s="41"/>
      <c r="AI2168" s="42"/>
      <c r="AJ2168" s="40"/>
      <c r="AK2168" s="41"/>
      <c r="AL2168" s="42"/>
      <c r="AM2168" s="43"/>
      <c r="AN2168" s="43"/>
      <c r="AO2168" s="43"/>
    </row>
    <row r="2169" spans="5:41" x14ac:dyDescent="0.25">
      <c r="E2169" s="53"/>
      <c r="F2169" s="53"/>
      <c r="G2169" s="52"/>
      <c r="H2169" s="52"/>
      <c r="I2169" s="52"/>
      <c r="J2169" s="52"/>
      <c r="K2169" s="52"/>
      <c r="L2169" s="52"/>
      <c r="M2169" s="52"/>
      <c r="N2169" s="52"/>
      <c r="O2169" s="52"/>
      <c r="P2169" s="52"/>
      <c r="Q2169" s="52"/>
      <c r="R2169" s="52"/>
      <c r="S2169" s="52"/>
      <c r="T2169" s="52"/>
      <c r="U2169" s="52"/>
      <c r="V2169" s="52"/>
      <c r="W2169" s="52"/>
      <c r="X2169" s="52"/>
      <c r="Y2169" s="52"/>
      <c r="Z2169" s="38"/>
      <c r="AA2169" s="38"/>
      <c r="AB2169" s="38"/>
      <c r="AC2169" s="50"/>
      <c r="AD2169" s="50"/>
      <c r="AE2169" s="51"/>
      <c r="AF2169" s="51"/>
      <c r="AG2169" s="40"/>
      <c r="AH2169" s="41"/>
      <c r="AI2169" s="42"/>
      <c r="AJ2169" s="40"/>
      <c r="AK2169" s="41"/>
      <c r="AL2169" s="42"/>
      <c r="AM2169" s="43"/>
      <c r="AN2169" s="43"/>
      <c r="AO2169" s="43"/>
    </row>
    <row r="2170" spans="5:41" x14ac:dyDescent="0.25">
      <c r="E2170" s="53"/>
      <c r="F2170" s="53"/>
      <c r="G2170" s="52"/>
      <c r="H2170" s="52"/>
      <c r="I2170" s="52"/>
      <c r="J2170" s="52"/>
      <c r="K2170" s="52"/>
      <c r="L2170" s="52"/>
      <c r="M2170" s="52"/>
      <c r="N2170" s="52"/>
      <c r="O2170" s="52"/>
      <c r="P2170" s="52"/>
      <c r="Q2170" s="52"/>
      <c r="R2170" s="52"/>
      <c r="S2170" s="52"/>
      <c r="T2170" s="52"/>
      <c r="U2170" s="52"/>
      <c r="V2170" s="52"/>
      <c r="W2170" s="52"/>
      <c r="X2170" s="52"/>
      <c r="Y2170" s="52"/>
      <c r="Z2170" s="38"/>
      <c r="AA2170" s="38"/>
      <c r="AB2170" s="38"/>
      <c r="AC2170" s="50"/>
      <c r="AD2170" s="50"/>
      <c r="AE2170" s="51"/>
      <c r="AF2170" s="51"/>
      <c r="AG2170" s="40"/>
      <c r="AH2170" s="41"/>
      <c r="AI2170" s="42"/>
      <c r="AJ2170" s="40"/>
      <c r="AK2170" s="41"/>
      <c r="AL2170" s="42"/>
      <c r="AM2170" s="43"/>
      <c r="AN2170" s="43"/>
      <c r="AO2170" s="43"/>
    </row>
    <row r="2171" spans="5:41" x14ac:dyDescent="0.25">
      <c r="E2171" s="53"/>
      <c r="F2171" s="53"/>
      <c r="G2171" s="52"/>
      <c r="H2171" s="52"/>
      <c r="I2171" s="52"/>
      <c r="J2171" s="52"/>
      <c r="K2171" s="52"/>
      <c r="L2171" s="52"/>
      <c r="M2171" s="52"/>
      <c r="N2171" s="52"/>
      <c r="O2171" s="52"/>
      <c r="P2171" s="52"/>
      <c r="Q2171" s="52"/>
      <c r="R2171" s="52"/>
      <c r="S2171" s="52"/>
      <c r="T2171" s="52"/>
      <c r="U2171" s="52"/>
      <c r="V2171" s="52"/>
      <c r="W2171" s="52"/>
      <c r="X2171" s="52"/>
      <c r="Y2171" s="52"/>
      <c r="Z2171" s="38"/>
      <c r="AA2171" s="38"/>
      <c r="AB2171" s="38"/>
      <c r="AC2171" s="50"/>
      <c r="AD2171" s="50"/>
      <c r="AE2171" s="51"/>
      <c r="AF2171" s="51"/>
      <c r="AG2171" s="40"/>
      <c r="AH2171" s="41"/>
      <c r="AI2171" s="42"/>
      <c r="AJ2171" s="40"/>
      <c r="AK2171" s="41"/>
      <c r="AL2171" s="42"/>
      <c r="AM2171" s="43"/>
      <c r="AN2171" s="43"/>
      <c r="AO2171" s="43"/>
    </row>
    <row r="2172" spans="5:41" x14ac:dyDescent="0.25">
      <c r="E2172" s="53"/>
      <c r="F2172" s="53"/>
      <c r="G2172" s="52"/>
      <c r="H2172" s="52"/>
      <c r="I2172" s="52"/>
      <c r="J2172" s="52"/>
      <c r="K2172" s="52"/>
      <c r="L2172" s="52"/>
      <c r="M2172" s="52"/>
      <c r="N2172" s="52"/>
      <c r="O2172" s="52"/>
      <c r="P2172" s="52"/>
      <c r="Q2172" s="52"/>
      <c r="R2172" s="52"/>
      <c r="S2172" s="52"/>
      <c r="T2172" s="52"/>
      <c r="U2172" s="52"/>
      <c r="V2172" s="52"/>
      <c r="W2172" s="52"/>
      <c r="X2172" s="52"/>
      <c r="Y2172" s="52"/>
      <c r="Z2172" s="38"/>
      <c r="AA2172" s="38"/>
      <c r="AB2172" s="38"/>
      <c r="AC2172" s="50"/>
      <c r="AD2172" s="50"/>
      <c r="AE2172" s="51"/>
      <c r="AF2172" s="51"/>
      <c r="AG2172" s="40"/>
      <c r="AH2172" s="41"/>
      <c r="AI2172" s="42"/>
      <c r="AJ2172" s="40"/>
      <c r="AK2172" s="41"/>
      <c r="AL2172" s="42"/>
      <c r="AM2172" s="43"/>
      <c r="AN2172" s="43"/>
      <c r="AO2172" s="43"/>
    </row>
    <row r="2173" spans="5:41" x14ac:dyDescent="0.25">
      <c r="E2173" s="53"/>
      <c r="F2173" s="53"/>
      <c r="G2173" s="52"/>
      <c r="H2173" s="52"/>
      <c r="I2173" s="52"/>
      <c r="J2173" s="52"/>
      <c r="K2173" s="52"/>
      <c r="L2173" s="52"/>
      <c r="M2173" s="52"/>
      <c r="N2173" s="52"/>
      <c r="O2173" s="52"/>
      <c r="P2173" s="52"/>
      <c r="Q2173" s="52"/>
      <c r="R2173" s="52"/>
      <c r="S2173" s="52"/>
      <c r="T2173" s="52"/>
      <c r="U2173" s="52"/>
      <c r="V2173" s="52"/>
      <c r="W2173" s="52"/>
      <c r="X2173" s="52"/>
      <c r="Y2173" s="52"/>
      <c r="Z2173" s="38"/>
      <c r="AA2173" s="38"/>
      <c r="AB2173" s="38"/>
      <c r="AC2173" s="50"/>
      <c r="AD2173" s="50"/>
      <c r="AE2173" s="51"/>
      <c r="AF2173" s="51"/>
      <c r="AG2173" s="40"/>
      <c r="AH2173" s="41"/>
      <c r="AI2173" s="42"/>
      <c r="AJ2173" s="40"/>
      <c r="AK2173" s="41"/>
      <c r="AL2173" s="42"/>
      <c r="AM2173" s="43"/>
      <c r="AN2173" s="43"/>
      <c r="AO2173" s="43"/>
    </row>
    <row r="2174" spans="5:41" x14ac:dyDescent="0.25">
      <c r="E2174" s="53"/>
      <c r="F2174" s="53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38"/>
      <c r="AA2174" s="38"/>
      <c r="AB2174" s="38"/>
      <c r="AC2174" s="50"/>
      <c r="AD2174" s="50"/>
      <c r="AE2174" s="51"/>
      <c r="AF2174" s="51"/>
      <c r="AG2174" s="40"/>
      <c r="AH2174" s="41"/>
      <c r="AI2174" s="42"/>
      <c r="AJ2174" s="40"/>
      <c r="AK2174" s="41"/>
      <c r="AL2174" s="42"/>
      <c r="AM2174" s="43"/>
      <c r="AN2174" s="43"/>
      <c r="AO2174" s="43"/>
    </row>
    <row r="2175" spans="5:41" x14ac:dyDescent="0.25">
      <c r="E2175" s="53"/>
      <c r="F2175" s="53"/>
      <c r="G2175" s="52"/>
      <c r="H2175" s="52"/>
      <c r="I2175" s="52"/>
      <c r="J2175" s="52"/>
      <c r="K2175" s="52"/>
      <c r="L2175" s="52"/>
      <c r="M2175" s="52"/>
      <c r="N2175" s="52"/>
      <c r="O2175" s="52"/>
      <c r="P2175" s="52"/>
      <c r="Q2175" s="52"/>
      <c r="R2175" s="52"/>
      <c r="S2175" s="52"/>
      <c r="T2175" s="52"/>
      <c r="U2175" s="52"/>
      <c r="V2175" s="52"/>
      <c r="W2175" s="52"/>
      <c r="X2175" s="52"/>
      <c r="Y2175" s="52"/>
      <c r="Z2175" s="38"/>
      <c r="AA2175" s="38"/>
      <c r="AB2175" s="38"/>
      <c r="AC2175" s="50"/>
      <c r="AD2175" s="50"/>
      <c r="AE2175" s="51"/>
      <c r="AF2175" s="51"/>
      <c r="AG2175" s="40"/>
      <c r="AH2175" s="41"/>
      <c r="AI2175" s="42"/>
      <c r="AJ2175" s="40"/>
      <c r="AK2175" s="41"/>
      <c r="AL2175" s="42"/>
      <c r="AM2175" s="43"/>
      <c r="AN2175" s="43"/>
      <c r="AO2175" s="43"/>
    </row>
    <row r="2176" spans="5:41" x14ac:dyDescent="0.25">
      <c r="E2176" s="53"/>
      <c r="F2176" s="53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38"/>
      <c r="AA2176" s="38"/>
      <c r="AB2176" s="38"/>
      <c r="AC2176" s="50"/>
      <c r="AD2176" s="50"/>
      <c r="AE2176" s="51"/>
      <c r="AF2176" s="51"/>
      <c r="AG2176" s="40"/>
      <c r="AH2176" s="41"/>
      <c r="AI2176" s="42"/>
      <c r="AJ2176" s="40"/>
      <c r="AK2176" s="41"/>
      <c r="AL2176" s="42"/>
      <c r="AM2176" s="43"/>
      <c r="AN2176" s="43"/>
      <c r="AO2176" s="43"/>
    </row>
    <row r="2177" spans="5:41" x14ac:dyDescent="0.25">
      <c r="E2177" s="53"/>
      <c r="F2177" s="53"/>
      <c r="G2177" s="52"/>
      <c r="H2177" s="52"/>
      <c r="I2177" s="52"/>
      <c r="J2177" s="52"/>
      <c r="K2177" s="52"/>
      <c r="L2177" s="52"/>
      <c r="M2177" s="52"/>
      <c r="N2177" s="52"/>
      <c r="O2177" s="52"/>
      <c r="P2177" s="52"/>
      <c r="Q2177" s="52"/>
      <c r="R2177" s="52"/>
      <c r="S2177" s="52"/>
      <c r="T2177" s="52"/>
      <c r="U2177" s="52"/>
      <c r="V2177" s="52"/>
      <c r="W2177" s="52"/>
      <c r="X2177" s="52"/>
      <c r="Y2177" s="52"/>
      <c r="Z2177" s="38"/>
      <c r="AA2177" s="38"/>
      <c r="AB2177" s="38"/>
      <c r="AC2177" s="50"/>
      <c r="AD2177" s="50"/>
      <c r="AE2177" s="51"/>
      <c r="AF2177" s="51"/>
      <c r="AG2177" s="40"/>
      <c r="AH2177" s="41"/>
      <c r="AI2177" s="42"/>
      <c r="AJ2177" s="40"/>
      <c r="AK2177" s="41"/>
      <c r="AL2177" s="42"/>
      <c r="AM2177" s="43"/>
      <c r="AN2177" s="43"/>
      <c r="AO2177" s="43"/>
    </row>
    <row r="2178" spans="5:41" x14ac:dyDescent="0.25">
      <c r="E2178" s="53"/>
      <c r="F2178" s="53"/>
      <c r="G2178" s="52"/>
      <c r="H2178" s="52"/>
      <c r="I2178" s="52"/>
      <c r="J2178" s="52"/>
      <c r="K2178" s="52"/>
      <c r="L2178" s="52"/>
      <c r="M2178" s="52"/>
      <c r="N2178" s="52"/>
      <c r="O2178" s="52"/>
      <c r="P2178" s="52"/>
      <c r="Q2178" s="52"/>
      <c r="R2178" s="52"/>
      <c r="S2178" s="52"/>
      <c r="T2178" s="52"/>
      <c r="U2178" s="52"/>
      <c r="V2178" s="52"/>
      <c r="W2178" s="52"/>
      <c r="X2178" s="52"/>
      <c r="Y2178" s="52"/>
      <c r="Z2178" s="38"/>
      <c r="AA2178" s="38"/>
      <c r="AB2178" s="38"/>
      <c r="AC2178" s="50"/>
      <c r="AD2178" s="50"/>
      <c r="AE2178" s="51"/>
      <c r="AF2178" s="51"/>
      <c r="AG2178" s="40"/>
      <c r="AH2178" s="41"/>
      <c r="AI2178" s="42"/>
      <c r="AJ2178" s="40"/>
      <c r="AK2178" s="41"/>
      <c r="AL2178" s="42"/>
      <c r="AM2178" s="43"/>
      <c r="AN2178" s="43"/>
      <c r="AO2178" s="43"/>
    </row>
    <row r="2179" spans="5:41" x14ac:dyDescent="0.25">
      <c r="E2179" s="53"/>
      <c r="F2179" s="53"/>
      <c r="G2179" s="52"/>
      <c r="H2179" s="52"/>
      <c r="I2179" s="52"/>
      <c r="J2179" s="52"/>
      <c r="K2179" s="52"/>
      <c r="L2179" s="52"/>
      <c r="M2179" s="52"/>
      <c r="N2179" s="52"/>
      <c r="O2179" s="52"/>
      <c r="P2179" s="52"/>
      <c r="Q2179" s="52"/>
      <c r="R2179" s="52"/>
      <c r="S2179" s="52"/>
      <c r="T2179" s="52"/>
      <c r="U2179" s="52"/>
      <c r="V2179" s="52"/>
      <c r="W2179" s="52"/>
      <c r="X2179" s="52"/>
      <c r="Y2179" s="52"/>
      <c r="Z2179" s="38"/>
      <c r="AA2179" s="38"/>
      <c r="AB2179" s="38"/>
      <c r="AC2179" s="50"/>
      <c r="AD2179" s="50"/>
      <c r="AE2179" s="51"/>
      <c r="AF2179" s="51"/>
      <c r="AG2179" s="40"/>
      <c r="AH2179" s="41"/>
      <c r="AI2179" s="42"/>
      <c r="AJ2179" s="40"/>
      <c r="AK2179" s="41"/>
      <c r="AL2179" s="42"/>
      <c r="AM2179" s="43"/>
      <c r="AN2179" s="43"/>
      <c r="AO2179" s="43"/>
    </row>
    <row r="2180" spans="5:41" x14ac:dyDescent="0.25">
      <c r="E2180" s="53"/>
      <c r="F2180" s="53"/>
      <c r="G2180" s="52"/>
      <c r="H2180" s="52"/>
      <c r="I2180" s="52"/>
      <c r="J2180" s="52"/>
      <c r="K2180" s="52"/>
      <c r="L2180" s="52"/>
      <c r="M2180" s="52"/>
      <c r="N2180" s="52"/>
      <c r="O2180" s="52"/>
      <c r="P2180" s="52"/>
      <c r="Q2180" s="52"/>
      <c r="R2180" s="52"/>
      <c r="S2180" s="52"/>
      <c r="T2180" s="52"/>
      <c r="U2180" s="52"/>
      <c r="V2180" s="52"/>
      <c r="W2180" s="52"/>
      <c r="X2180" s="52"/>
      <c r="Y2180" s="52"/>
      <c r="Z2180" s="38"/>
      <c r="AA2180" s="38"/>
      <c r="AB2180" s="38"/>
      <c r="AC2180" s="50"/>
      <c r="AD2180" s="50"/>
      <c r="AE2180" s="51"/>
      <c r="AF2180" s="51"/>
      <c r="AG2180" s="40"/>
      <c r="AH2180" s="41"/>
      <c r="AI2180" s="42"/>
      <c r="AJ2180" s="40"/>
      <c r="AK2180" s="41"/>
      <c r="AL2180" s="42"/>
      <c r="AM2180" s="43"/>
      <c r="AN2180" s="43"/>
      <c r="AO2180" s="43"/>
    </row>
    <row r="2181" spans="5:41" x14ac:dyDescent="0.25">
      <c r="E2181" s="53"/>
      <c r="F2181" s="53"/>
      <c r="G2181" s="52"/>
      <c r="H2181" s="52"/>
      <c r="I2181" s="52"/>
      <c r="J2181" s="52"/>
      <c r="K2181" s="52"/>
      <c r="L2181" s="52"/>
      <c r="M2181" s="52"/>
      <c r="N2181" s="52"/>
      <c r="O2181" s="52"/>
      <c r="P2181" s="52"/>
      <c r="Q2181" s="52"/>
      <c r="R2181" s="52"/>
      <c r="S2181" s="52"/>
      <c r="T2181" s="52"/>
      <c r="U2181" s="52"/>
      <c r="V2181" s="52"/>
      <c r="W2181" s="52"/>
      <c r="X2181" s="52"/>
      <c r="Y2181" s="52"/>
      <c r="Z2181" s="38"/>
      <c r="AA2181" s="38"/>
      <c r="AB2181" s="38"/>
      <c r="AC2181" s="50"/>
      <c r="AD2181" s="50"/>
      <c r="AE2181" s="51"/>
      <c r="AF2181" s="51"/>
      <c r="AG2181" s="40"/>
      <c r="AH2181" s="41"/>
      <c r="AI2181" s="42"/>
      <c r="AJ2181" s="40"/>
      <c r="AK2181" s="41"/>
      <c r="AL2181" s="42"/>
      <c r="AM2181" s="43"/>
      <c r="AN2181" s="43"/>
      <c r="AO2181" s="43"/>
    </row>
    <row r="2182" spans="5:41" x14ac:dyDescent="0.25">
      <c r="E2182" s="53"/>
      <c r="F2182" s="53"/>
      <c r="G2182" s="52"/>
      <c r="H2182" s="52"/>
      <c r="I2182" s="52"/>
      <c r="J2182" s="52"/>
      <c r="K2182" s="52"/>
      <c r="L2182" s="52"/>
      <c r="M2182" s="52"/>
      <c r="N2182" s="52"/>
      <c r="O2182" s="52"/>
      <c r="P2182" s="52"/>
      <c r="Q2182" s="52"/>
      <c r="R2182" s="52"/>
      <c r="S2182" s="52"/>
      <c r="T2182" s="52"/>
      <c r="U2182" s="52"/>
      <c r="V2182" s="52"/>
      <c r="W2182" s="52"/>
      <c r="X2182" s="52"/>
      <c r="Y2182" s="52"/>
      <c r="Z2182" s="38"/>
      <c r="AA2182" s="38"/>
      <c r="AB2182" s="38"/>
      <c r="AC2182" s="50"/>
      <c r="AD2182" s="50"/>
      <c r="AE2182" s="51"/>
      <c r="AF2182" s="51"/>
      <c r="AG2182" s="40"/>
      <c r="AH2182" s="41"/>
      <c r="AI2182" s="42"/>
      <c r="AJ2182" s="40"/>
      <c r="AK2182" s="41"/>
      <c r="AL2182" s="42"/>
      <c r="AM2182" s="43"/>
      <c r="AN2182" s="43"/>
      <c r="AO2182" s="43"/>
    </row>
    <row r="2183" spans="5:41" x14ac:dyDescent="0.25">
      <c r="E2183" s="53"/>
      <c r="F2183" s="53"/>
      <c r="G2183" s="52"/>
      <c r="H2183" s="52"/>
      <c r="I2183" s="52"/>
      <c r="J2183" s="52"/>
      <c r="K2183" s="52"/>
      <c r="L2183" s="52"/>
      <c r="M2183" s="52"/>
      <c r="N2183" s="52"/>
      <c r="O2183" s="52"/>
      <c r="P2183" s="52"/>
      <c r="Q2183" s="52"/>
      <c r="R2183" s="52"/>
      <c r="S2183" s="52"/>
      <c r="T2183" s="52"/>
      <c r="U2183" s="52"/>
      <c r="V2183" s="52"/>
      <c r="W2183" s="52"/>
      <c r="X2183" s="52"/>
      <c r="Y2183" s="52"/>
      <c r="Z2183" s="38"/>
      <c r="AA2183" s="38"/>
      <c r="AB2183" s="38"/>
      <c r="AC2183" s="50"/>
      <c r="AD2183" s="50"/>
      <c r="AE2183" s="51"/>
      <c r="AF2183" s="51"/>
      <c r="AG2183" s="40"/>
      <c r="AH2183" s="41"/>
      <c r="AI2183" s="42"/>
      <c r="AJ2183" s="40"/>
      <c r="AK2183" s="41"/>
      <c r="AL2183" s="42"/>
      <c r="AM2183" s="43"/>
      <c r="AN2183" s="43"/>
      <c r="AO2183" s="43"/>
    </row>
    <row r="2184" spans="5:41" x14ac:dyDescent="0.25">
      <c r="E2184" s="53"/>
      <c r="F2184" s="53"/>
      <c r="G2184" s="52"/>
      <c r="H2184" s="52"/>
      <c r="I2184" s="52"/>
      <c r="J2184" s="52"/>
      <c r="K2184" s="52"/>
      <c r="L2184" s="52"/>
      <c r="M2184" s="52"/>
      <c r="N2184" s="52"/>
      <c r="O2184" s="52"/>
      <c r="P2184" s="52"/>
      <c r="Q2184" s="52"/>
      <c r="R2184" s="52"/>
      <c r="S2184" s="52"/>
      <c r="T2184" s="52"/>
      <c r="U2184" s="52"/>
      <c r="V2184" s="52"/>
      <c r="W2184" s="52"/>
      <c r="X2184" s="52"/>
      <c r="Y2184" s="52"/>
      <c r="Z2184" s="38"/>
      <c r="AA2184" s="38"/>
      <c r="AB2184" s="38"/>
      <c r="AC2184" s="50"/>
      <c r="AD2184" s="50"/>
      <c r="AE2184" s="51"/>
      <c r="AF2184" s="51"/>
      <c r="AG2184" s="40"/>
      <c r="AH2184" s="41"/>
      <c r="AI2184" s="42"/>
      <c r="AJ2184" s="40"/>
      <c r="AK2184" s="41"/>
      <c r="AL2184" s="42"/>
      <c r="AM2184" s="43"/>
      <c r="AN2184" s="43"/>
      <c r="AO2184" s="43"/>
    </row>
    <row r="2185" spans="5:41" x14ac:dyDescent="0.25">
      <c r="E2185" s="53"/>
      <c r="F2185" s="53"/>
      <c r="G2185" s="52"/>
      <c r="H2185" s="52"/>
      <c r="I2185" s="52"/>
      <c r="J2185" s="52"/>
      <c r="K2185" s="52"/>
      <c r="L2185" s="52"/>
      <c r="M2185" s="52"/>
      <c r="N2185" s="52"/>
      <c r="O2185" s="52"/>
      <c r="P2185" s="52"/>
      <c r="Q2185" s="52"/>
      <c r="R2185" s="52"/>
      <c r="S2185" s="52"/>
      <c r="T2185" s="52"/>
      <c r="U2185" s="52"/>
      <c r="V2185" s="52"/>
      <c r="W2185" s="52"/>
      <c r="X2185" s="52"/>
      <c r="Y2185" s="52"/>
      <c r="Z2185" s="38"/>
      <c r="AA2185" s="38"/>
      <c r="AB2185" s="38"/>
      <c r="AC2185" s="50"/>
      <c r="AD2185" s="50"/>
      <c r="AE2185" s="51"/>
      <c r="AF2185" s="51"/>
      <c r="AG2185" s="40"/>
      <c r="AH2185" s="41"/>
      <c r="AI2185" s="42"/>
      <c r="AJ2185" s="40"/>
      <c r="AK2185" s="41"/>
      <c r="AL2185" s="42"/>
      <c r="AM2185" s="43"/>
      <c r="AN2185" s="43"/>
      <c r="AO2185" s="43"/>
    </row>
    <row r="2186" spans="5:41" x14ac:dyDescent="0.25">
      <c r="E2186" s="53"/>
      <c r="F2186" s="53"/>
      <c r="G2186" s="52"/>
      <c r="H2186" s="52"/>
      <c r="I2186" s="52"/>
      <c r="J2186" s="52"/>
      <c r="K2186" s="52"/>
      <c r="L2186" s="52"/>
      <c r="M2186" s="52"/>
      <c r="N2186" s="52"/>
      <c r="O2186" s="52"/>
      <c r="P2186" s="52"/>
      <c r="Q2186" s="52"/>
      <c r="R2186" s="52"/>
      <c r="S2186" s="52"/>
      <c r="T2186" s="52"/>
      <c r="U2186" s="52"/>
      <c r="V2186" s="52"/>
      <c r="W2186" s="52"/>
      <c r="X2186" s="52"/>
      <c r="Y2186" s="52"/>
      <c r="Z2186" s="38"/>
      <c r="AA2186" s="38"/>
      <c r="AB2186" s="38"/>
      <c r="AC2186" s="50"/>
      <c r="AD2186" s="50"/>
      <c r="AE2186" s="51"/>
      <c r="AF2186" s="51"/>
      <c r="AG2186" s="40"/>
      <c r="AH2186" s="41"/>
      <c r="AI2186" s="42"/>
      <c r="AJ2186" s="40"/>
      <c r="AK2186" s="41"/>
      <c r="AL2186" s="42"/>
      <c r="AM2186" s="43"/>
      <c r="AN2186" s="43"/>
      <c r="AO2186" s="43"/>
    </row>
    <row r="2187" spans="5:41" x14ac:dyDescent="0.25">
      <c r="E2187" s="53"/>
      <c r="F2187" s="53"/>
      <c r="G2187" s="52"/>
      <c r="H2187" s="52"/>
      <c r="I2187" s="52"/>
      <c r="J2187" s="52"/>
      <c r="K2187" s="52"/>
      <c r="L2187" s="52"/>
      <c r="M2187" s="52"/>
      <c r="N2187" s="52"/>
      <c r="O2187" s="52"/>
      <c r="P2187" s="52"/>
      <c r="Q2187" s="52"/>
      <c r="R2187" s="52"/>
      <c r="S2187" s="52"/>
      <c r="T2187" s="52"/>
      <c r="U2187" s="52"/>
      <c r="V2187" s="52"/>
      <c r="W2187" s="52"/>
      <c r="X2187" s="52"/>
      <c r="Y2187" s="52"/>
      <c r="Z2187" s="38"/>
      <c r="AA2187" s="38"/>
      <c r="AB2187" s="38"/>
      <c r="AC2187" s="50"/>
      <c r="AD2187" s="50"/>
      <c r="AE2187" s="51"/>
      <c r="AF2187" s="51"/>
      <c r="AG2187" s="40"/>
      <c r="AH2187" s="41"/>
      <c r="AI2187" s="42"/>
      <c r="AJ2187" s="40"/>
      <c r="AK2187" s="41"/>
      <c r="AL2187" s="42"/>
      <c r="AM2187" s="43"/>
      <c r="AN2187" s="43"/>
      <c r="AO2187" s="43"/>
    </row>
    <row r="2188" spans="5:41" x14ac:dyDescent="0.25">
      <c r="E2188" s="53"/>
      <c r="F2188" s="53"/>
      <c r="G2188" s="52"/>
      <c r="H2188" s="52"/>
      <c r="I2188" s="52"/>
      <c r="J2188" s="52"/>
      <c r="K2188" s="52"/>
      <c r="L2188" s="52"/>
      <c r="M2188" s="52"/>
      <c r="N2188" s="52"/>
      <c r="O2188" s="52"/>
      <c r="P2188" s="52"/>
      <c r="Q2188" s="52"/>
      <c r="R2188" s="52"/>
      <c r="S2188" s="52"/>
      <c r="T2188" s="52"/>
      <c r="U2188" s="52"/>
      <c r="V2188" s="52"/>
      <c r="W2188" s="52"/>
      <c r="X2188" s="52"/>
      <c r="Y2188" s="52"/>
      <c r="Z2188" s="38"/>
      <c r="AA2188" s="38"/>
      <c r="AB2188" s="38"/>
      <c r="AC2188" s="50"/>
      <c r="AD2188" s="50"/>
      <c r="AE2188" s="51"/>
      <c r="AF2188" s="51"/>
      <c r="AG2188" s="40"/>
      <c r="AH2188" s="41"/>
      <c r="AI2188" s="42"/>
      <c r="AJ2188" s="40"/>
      <c r="AK2188" s="41"/>
      <c r="AL2188" s="42"/>
      <c r="AM2188" s="43"/>
      <c r="AN2188" s="43"/>
      <c r="AO2188" s="43"/>
    </row>
    <row r="2189" spans="5:41" x14ac:dyDescent="0.25">
      <c r="E2189" s="53"/>
      <c r="F2189" s="53"/>
      <c r="G2189" s="52"/>
      <c r="H2189" s="52"/>
      <c r="I2189" s="52"/>
      <c r="J2189" s="52"/>
      <c r="K2189" s="52"/>
      <c r="L2189" s="52"/>
      <c r="M2189" s="52"/>
      <c r="N2189" s="52"/>
      <c r="O2189" s="52"/>
      <c r="P2189" s="52"/>
      <c r="Q2189" s="52"/>
      <c r="R2189" s="52"/>
      <c r="S2189" s="52"/>
      <c r="T2189" s="52"/>
      <c r="U2189" s="52"/>
      <c r="V2189" s="52"/>
      <c r="W2189" s="52"/>
      <c r="X2189" s="52"/>
      <c r="Y2189" s="52"/>
      <c r="Z2189" s="38"/>
      <c r="AA2189" s="38"/>
      <c r="AB2189" s="38"/>
      <c r="AC2189" s="50"/>
      <c r="AD2189" s="50"/>
      <c r="AE2189" s="51"/>
      <c r="AF2189" s="51"/>
      <c r="AG2189" s="40"/>
      <c r="AH2189" s="41"/>
      <c r="AI2189" s="42"/>
      <c r="AJ2189" s="40"/>
      <c r="AK2189" s="41"/>
      <c r="AL2189" s="42"/>
      <c r="AM2189" s="43"/>
      <c r="AN2189" s="43"/>
      <c r="AO2189" s="43"/>
    </row>
    <row r="2190" spans="5:41" x14ac:dyDescent="0.25">
      <c r="E2190" s="53"/>
      <c r="F2190" s="53"/>
      <c r="G2190" s="52"/>
      <c r="H2190" s="52"/>
      <c r="I2190" s="52"/>
      <c r="J2190" s="52"/>
      <c r="K2190" s="52"/>
      <c r="L2190" s="52"/>
      <c r="M2190" s="52"/>
      <c r="N2190" s="52"/>
      <c r="O2190" s="52"/>
      <c r="P2190" s="52"/>
      <c r="Q2190" s="52"/>
      <c r="R2190" s="52"/>
      <c r="S2190" s="52"/>
      <c r="T2190" s="52"/>
      <c r="U2190" s="52"/>
      <c r="V2190" s="52"/>
      <c r="W2190" s="52"/>
      <c r="X2190" s="52"/>
      <c r="Y2190" s="52"/>
      <c r="Z2190" s="38"/>
      <c r="AA2190" s="38"/>
      <c r="AB2190" s="38"/>
      <c r="AC2190" s="50"/>
      <c r="AD2190" s="50"/>
      <c r="AE2190" s="51"/>
      <c r="AF2190" s="51"/>
      <c r="AG2190" s="40"/>
      <c r="AH2190" s="41"/>
      <c r="AI2190" s="42"/>
      <c r="AJ2190" s="40"/>
      <c r="AK2190" s="41"/>
      <c r="AL2190" s="42"/>
      <c r="AM2190" s="43"/>
      <c r="AN2190" s="43"/>
      <c r="AO2190" s="43"/>
    </row>
    <row r="2191" spans="5:41" x14ac:dyDescent="0.25">
      <c r="E2191" s="53"/>
      <c r="F2191" s="53"/>
      <c r="G2191" s="52"/>
      <c r="H2191" s="52"/>
      <c r="I2191" s="52"/>
      <c r="J2191" s="52"/>
      <c r="K2191" s="52"/>
      <c r="L2191" s="52"/>
      <c r="M2191" s="52"/>
      <c r="N2191" s="52"/>
      <c r="O2191" s="52"/>
      <c r="P2191" s="52"/>
      <c r="Q2191" s="52"/>
      <c r="R2191" s="52"/>
      <c r="S2191" s="52"/>
      <c r="T2191" s="52"/>
      <c r="U2191" s="52"/>
      <c r="V2191" s="52"/>
      <c r="W2191" s="52"/>
      <c r="X2191" s="52"/>
      <c r="Y2191" s="52"/>
      <c r="Z2191" s="38"/>
      <c r="AA2191" s="38"/>
      <c r="AB2191" s="38"/>
      <c r="AC2191" s="50"/>
      <c r="AD2191" s="50"/>
      <c r="AE2191" s="51"/>
      <c r="AF2191" s="51"/>
      <c r="AG2191" s="40"/>
      <c r="AH2191" s="41"/>
      <c r="AI2191" s="42"/>
      <c r="AJ2191" s="40"/>
      <c r="AK2191" s="41"/>
      <c r="AL2191" s="42"/>
      <c r="AM2191" s="43"/>
      <c r="AN2191" s="43"/>
      <c r="AO2191" s="43"/>
    </row>
    <row r="2192" spans="5:41" x14ac:dyDescent="0.25">
      <c r="E2192" s="53"/>
      <c r="F2192" s="53"/>
      <c r="G2192" s="52"/>
      <c r="H2192" s="52"/>
      <c r="I2192" s="52"/>
      <c r="J2192" s="52"/>
      <c r="K2192" s="52"/>
      <c r="L2192" s="52"/>
      <c r="M2192" s="52"/>
      <c r="N2192" s="52"/>
      <c r="O2192" s="52"/>
      <c r="P2192" s="52"/>
      <c r="Q2192" s="52"/>
      <c r="R2192" s="52"/>
      <c r="S2192" s="52"/>
      <c r="T2192" s="52"/>
      <c r="U2192" s="52"/>
      <c r="V2192" s="52"/>
      <c r="W2192" s="52"/>
      <c r="X2192" s="52"/>
      <c r="Y2192" s="52"/>
      <c r="Z2192" s="38"/>
      <c r="AA2192" s="38"/>
      <c r="AB2192" s="38"/>
      <c r="AC2192" s="50"/>
      <c r="AD2192" s="50"/>
      <c r="AE2192" s="51"/>
      <c r="AF2192" s="51"/>
      <c r="AG2192" s="40"/>
      <c r="AH2192" s="41"/>
      <c r="AI2192" s="42"/>
      <c r="AJ2192" s="40"/>
      <c r="AK2192" s="41"/>
      <c r="AL2192" s="42"/>
      <c r="AM2192" s="43"/>
      <c r="AN2192" s="43"/>
      <c r="AO2192" s="43"/>
    </row>
    <row r="2193" spans="5:41" x14ac:dyDescent="0.25">
      <c r="E2193" s="53"/>
      <c r="F2193" s="53"/>
      <c r="G2193" s="52"/>
      <c r="H2193" s="52"/>
      <c r="I2193" s="52"/>
      <c r="J2193" s="52"/>
      <c r="K2193" s="52"/>
      <c r="L2193" s="52"/>
      <c r="M2193" s="52"/>
      <c r="N2193" s="52"/>
      <c r="O2193" s="52"/>
      <c r="P2193" s="52"/>
      <c r="Q2193" s="52"/>
      <c r="R2193" s="52"/>
      <c r="S2193" s="52"/>
      <c r="T2193" s="52"/>
      <c r="U2193" s="52"/>
      <c r="V2193" s="52"/>
      <c r="W2193" s="52"/>
      <c r="X2193" s="52"/>
      <c r="Y2193" s="52"/>
      <c r="Z2193" s="38"/>
      <c r="AA2193" s="38"/>
      <c r="AB2193" s="38"/>
      <c r="AC2193" s="50"/>
      <c r="AD2193" s="50"/>
      <c r="AE2193" s="51"/>
      <c r="AF2193" s="51"/>
      <c r="AG2193" s="40"/>
      <c r="AH2193" s="41"/>
      <c r="AI2193" s="42"/>
      <c r="AJ2193" s="40"/>
      <c r="AK2193" s="41"/>
      <c r="AL2193" s="42"/>
      <c r="AM2193" s="43"/>
      <c r="AN2193" s="43"/>
      <c r="AO2193" s="43"/>
    </row>
    <row r="2194" spans="5:41" x14ac:dyDescent="0.25">
      <c r="E2194" s="53"/>
      <c r="F2194" s="53"/>
      <c r="G2194" s="52"/>
      <c r="H2194" s="52"/>
      <c r="I2194" s="52"/>
      <c r="J2194" s="52"/>
      <c r="K2194" s="52"/>
      <c r="L2194" s="52"/>
      <c r="M2194" s="52"/>
      <c r="N2194" s="52"/>
      <c r="O2194" s="52"/>
      <c r="P2194" s="52"/>
      <c r="Q2194" s="52"/>
      <c r="R2194" s="52"/>
      <c r="S2194" s="52"/>
      <c r="T2194" s="52"/>
      <c r="U2194" s="52"/>
      <c r="V2194" s="52"/>
      <c r="W2194" s="52"/>
      <c r="X2194" s="52"/>
      <c r="Y2194" s="52"/>
      <c r="Z2194" s="38"/>
      <c r="AA2194" s="38"/>
      <c r="AB2194" s="38"/>
      <c r="AC2194" s="50"/>
      <c r="AD2194" s="50"/>
      <c r="AE2194" s="51"/>
      <c r="AF2194" s="51"/>
      <c r="AG2194" s="40"/>
      <c r="AH2194" s="41"/>
      <c r="AI2194" s="42"/>
      <c r="AJ2194" s="40"/>
      <c r="AK2194" s="41"/>
      <c r="AL2194" s="42"/>
      <c r="AM2194" s="43"/>
      <c r="AN2194" s="43"/>
      <c r="AO2194" s="43"/>
    </row>
    <row r="2195" spans="5:41" x14ac:dyDescent="0.25">
      <c r="E2195" s="53"/>
      <c r="F2195" s="53"/>
      <c r="G2195" s="52"/>
      <c r="H2195" s="52"/>
      <c r="I2195" s="52"/>
      <c r="J2195" s="52"/>
      <c r="K2195" s="52"/>
      <c r="L2195" s="52"/>
      <c r="M2195" s="52"/>
      <c r="N2195" s="52"/>
      <c r="O2195" s="52"/>
      <c r="P2195" s="52"/>
      <c r="Q2195" s="52"/>
      <c r="R2195" s="52"/>
      <c r="S2195" s="52"/>
      <c r="T2195" s="52"/>
      <c r="U2195" s="52"/>
      <c r="V2195" s="52"/>
      <c r="W2195" s="52"/>
      <c r="X2195" s="52"/>
      <c r="Y2195" s="52"/>
      <c r="Z2195" s="38"/>
      <c r="AA2195" s="38"/>
      <c r="AB2195" s="38"/>
      <c r="AC2195" s="50"/>
      <c r="AD2195" s="50"/>
      <c r="AE2195" s="51"/>
      <c r="AF2195" s="51"/>
      <c r="AG2195" s="40"/>
      <c r="AH2195" s="41"/>
      <c r="AI2195" s="42"/>
      <c r="AJ2195" s="40"/>
      <c r="AK2195" s="41"/>
      <c r="AL2195" s="42"/>
      <c r="AM2195" s="43"/>
      <c r="AN2195" s="43"/>
      <c r="AO2195" s="43"/>
    </row>
    <row r="2196" spans="5:41" x14ac:dyDescent="0.25">
      <c r="E2196" s="53"/>
      <c r="F2196" s="53"/>
      <c r="G2196" s="52"/>
      <c r="H2196" s="52"/>
      <c r="I2196" s="52"/>
      <c r="J2196" s="52"/>
      <c r="K2196" s="52"/>
      <c r="L2196" s="52"/>
      <c r="M2196" s="52"/>
      <c r="N2196" s="52"/>
      <c r="O2196" s="52"/>
      <c r="P2196" s="52"/>
      <c r="Q2196" s="52"/>
      <c r="R2196" s="52"/>
      <c r="S2196" s="52"/>
      <c r="T2196" s="52"/>
      <c r="U2196" s="52"/>
      <c r="V2196" s="52"/>
      <c r="W2196" s="52"/>
      <c r="X2196" s="52"/>
      <c r="Y2196" s="52"/>
      <c r="Z2196" s="38"/>
      <c r="AA2196" s="38"/>
      <c r="AB2196" s="38"/>
      <c r="AC2196" s="50"/>
      <c r="AD2196" s="50"/>
      <c r="AE2196" s="51"/>
      <c r="AF2196" s="51"/>
      <c r="AG2196" s="40"/>
      <c r="AH2196" s="41"/>
      <c r="AI2196" s="42"/>
      <c r="AJ2196" s="40"/>
      <c r="AK2196" s="41"/>
      <c r="AL2196" s="42"/>
      <c r="AM2196" s="43"/>
      <c r="AN2196" s="43"/>
      <c r="AO2196" s="43"/>
    </row>
    <row r="2197" spans="5:41" x14ac:dyDescent="0.25">
      <c r="E2197" s="53"/>
      <c r="F2197" s="53"/>
      <c r="G2197" s="52"/>
      <c r="H2197" s="52"/>
      <c r="I2197" s="52"/>
      <c r="J2197" s="52"/>
      <c r="K2197" s="52"/>
      <c r="L2197" s="52"/>
      <c r="M2197" s="52"/>
      <c r="N2197" s="52"/>
      <c r="O2197" s="52"/>
      <c r="P2197" s="52"/>
      <c r="Q2197" s="52"/>
      <c r="R2197" s="52"/>
      <c r="S2197" s="52"/>
      <c r="T2197" s="52"/>
      <c r="U2197" s="52"/>
      <c r="V2197" s="52"/>
      <c r="W2197" s="52"/>
      <c r="X2197" s="52"/>
      <c r="Y2197" s="52"/>
      <c r="Z2197" s="38"/>
      <c r="AA2197" s="38"/>
      <c r="AB2197" s="38"/>
      <c r="AC2197" s="50"/>
      <c r="AD2197" s="50"/>
      <c r="AE2197" s="51"/>
      <c r="AF2197" s="51"/>
      <c r="AG2197" s="40"/>
      <c r="AH2197" s="41"/>
      <c r="AI2197" s="42"/>
      <c r="AJ2197" s="40"/>
      <c r="AK2197" s="41"/>
      <c r="AL2197" s="42"/>
      <c r="AM2197" s="43"/>
      <c r="AN2197" s="43"/>
      <c r="AO2197" s="43"/>
    </row>
    <row r="2198" spans="5:41" x14ac:dyDescent="0.25">
      <c r="E2198" s="53"/>
      <c r="F2198" s="53"/>
      <c r="G2198" s="52"/>
      <c r="H2198" s="52"/>
      <c r="I2198" s="52"/>
      <c r="J2198" s="52"/>
      <c r="K2198" s="52"/>
      <c r="L2198" s="52"/>
      <c r="M2198" s="52"/>
      <c r="N2198" s="52"/>
      <c r="O2198" s="52"/>
      <c r="P2198" s="52"/>
      <c r="Q2198" s="52"/>
      <c r="R2198" s="52"/>
      <c r="S2198" s="52"/>
      <c r="T2198" s="52"/>
      <c r="U2198" s="52"/>
      <c r="V2198" s="52"/>
      <c r="W2198" s="52"/>
      <c r="X2198" s="52"/>
      <c r="Y2198" s="52"/>
      <c r="Z2198" s="38"/>
      <c r="AA2198" s="38"/>
      <c r="AB2198" s="38"/>
      <c r="AC2198" s="50"/>
      <c r="AD2198" s="50"/>
      <c r="AE2198" s="51"/>
      <c r="AF2198" s="51"/>
      <c r="AG2198" s="40"/>
      <c r="AH2198" s="41"/>
      <c r="AI2198" s="42"/>
      <c r="AJ2198" s="40"/>
      <c r="AK2198" s="41"/>
      <c r="AL2198" s="42"/>
      <c r="AM2198" s="43"/>
      <c r="AN2198" s="43"/>
      <c r="AO2198" s="43"/>
    </row>
    <row r="2199" spans="5:41" x14ac:dyDescent="0.25">
      <c r="E2199" s="53"/>
      <c r="F2199" s="53"/>
      <c r="G2199" s="52"/>
      <c r="H2199" s="52"/>
      <c r="I2199" s="52"/>
      <c r="J2199" s="52"/>
      <c r="K2199" s="52"/>
      <c r="L2199" s="52"/>
      <c r="M2199" s="52"/>
      <c r="N2199" s="52"/>
      <c r="O2199" s="52"/>
      <c r="P2199" s="52"/>
      <c r="Q2199" s="52"/>
      <c r="R2199" s="52"/>
      <c r="S2199" s="52"/>
      <c r="T2199" s="52"/>
      <c r="U2199" s="52"/>
      <c r="V2199" s="52"/>
      <c r="W2199" s="52"/>
      <c r="X2199" s="52"/>
      <c r="Y2199" s="52"/>
      <c r="Z2199" s="38"/>
      <c r="AA2199" s="38"/>
      <c r="AB2199" s="38"/>
      <c r="AC2199" s="50"/>
      <c r="AD2199" s="50"/>
      <c r="AE2199" s="51"/>
      <c r="AF2199" s="51"/>
      <c r="AG2199" s="40"/>
      <c r="AH2199" s="41"/>
      <c r="AI2199" s="42"/>
      <c r="AJ2199" s="40"/>
      <c r="AK2199" s="41"/>
      <c r="AL2199" s="42"/>
      <c r="AM2199" s="43"/>
      <c r="AN2199" s="43"/>
      <c r="AO2199" s="43"/>
    </row>
    <row r="2200" spans="5:41" x14ac:dyDescent="0.25">
      <c r="E2200" s="53"/>
      <c r="F2200" s="53"/>
      <c r="G2200" s="52"/>
      <c r="H2200" s="52"/>
      <c r="I2200" s="52"/>
      <c r="J2200" s="52"/>
      <c r="K2200" s="52"/>
      <c r="L2200" s="52"/>
      <c r="M2200" s="52"/>
      <c r="N2200" s="52"/>
      <c r="O2200" s="52"/>
      <c r="P2200" s="52"/>
      <c r="Q2200" s="52"/>
      <c r="R2200" s="52"/>
      <c r="S2200" s="52"/>
      <c r="T2200" s="52"/>
      <c r="U2200" s="52"/>
      <c r="V2200" s="52"/>
      <c r="W2200" s="52"/>
      <c r="X2200" s="52"/>
      <c r="Y2200" s="52"/>
      <c r="Z2200" s="38"/>
      <c r="AA2200" s="38"/>
      <c r="AB2200" s="38"/>
      <c r="AC2200" s="50"/>
      <c r="AD2200" s="50"/>
      <c r="AE2200" s="51"/>
      <c r="AF2200" s="51"/>
      <c r="AG2200" s="40"/>
      <c r="AH2200" s="41"/>
      <c r="AI2200" s="42"/>
      <c r="AJ2200" s="40"/>
      <c r="AK2200" s="41"/>
      <c r="AL2200" s="42"/>
      <c r="AM2200" s="43"/>
      <c r="AN2200" s="43"/>
      <c r="AO2200" s="43"/>
    </row>
    <row r="2201" spans="5:41" x14ac:dyDescent="0.25">
      <c r="E2201" s="53"/>
      <c r="F2201" s="53"/>
      <c r="G2201" s="52"/>
      <c r="H2201" s="52"/>
      <c r="I2201" s="52"/>
      <c r="J2201" s="52"/>
      <c r="K2201" s="52"/>
      <c r="L2201" s="52"/>
      <c r="M2201" s="52"/>
      <c r="N2201" s="52"/>
      <c r="O2201" s="52"/>
      <c r="P2201" s="52"/>
      <c r="Q2201" s="52"/>
      <c r="R2201" s="52"/>
      <c r="S2201" s="52"/>
      <c r="T2201" s="52"/>
      <c r="U2201" s="52"/>
      <c r="V2201" s="52"/>
      <c r="W2201" s="52"/>
      <c r="X2201" s="52"/>
      <c r="Y2201" s="52"/>
      <c r="Z2201" s="38"/>
      <c r="AA2201" s="38"/>
      <c r="AB2201" s="38"/>
      <c r="AC2201" s="50"/>
      <c r="AD2201" s="50"/>
      <c r="AE2201" s="51"/>
      <c r="AF2201" s="51"/>
      <c r="AG2201" s="40"/>
      <c r="AH2201" s="41"/>
      <c r="AI2201" s="42"/>
      <c r="AJ2201" s="40"/>
      <c r="AK2201" s="41"/>
      <c r="AL2201" s="42"/>
      <c r="AM2201" s="43"/>
      <c r="AN2201" s="43"/>
      <c r="AO2201" s="43"/>
    </row>
    <row r="2202" spans="5:41" x14ac:dyDescent="0.25">
      <c r="E2202" s="53"/>
      <c r="F2202" s="53"/>
      <c r="G2202" s="52"/>
      <c r="H2202" s="52"/>
      <c r="I2202" s="52"/>
      <c r="J2202" s="52"/>
      <c r="K2202" s="52"/>
      <c r="L2202" s="52"/>
      <c r="M2202" s="52"/>
      <c r="N2202" s="52"/>
      <c r="O2202" s="52"/>
      <c r="P2202" s="52"/>
      <c r="Q2202" s="52"/>
      <c r="R2202" s="52"/>
      <c r="S2202" s="52"/>
      <c r="T2202" s="52"/>
      <c r="U2202" s="52"/>
      <c r="V2202" s="52"/>
      <c r="W2202" s="52"/>
      <c r="X2202" s="52"/>
      <c r="Y2202" s="52"/>
      <c r="Z2202" s="38"/>
      <c r="AA2202" s="38"/>
      <c r="AB2202" s="38"/>
      <c r="AC2202" s="50"/>
      <c r="AD2202" s="50"/>
      <c r="AE2202" s="51"/>
      <c r="AF2202" s="51"/>
      <c r="AG2202" s="40"/>
      <c r="AH2202" s="41"/>
      <c r="AI2202" s="42"/>
      <c r="AJ2202" s="40"/>
      <c r="AK2202" s="41"/>
      <c r="AL2202" s="42"/>
      <c r="AM2202" s="43"/>
      <c r="AN2202" s="43"/>
      <c r="AO2202" s="43"/>
    </row>
    <row r="2203" spans="5:41" x14ac:dyDescent="0.25">
      <c r="E2203" s="53"/>
      <c r="F2203" s="53"/>
      <c r="G2203" s="52"/>
      <c r="H2203" s="52"/>
      <c r="I2203" s="52"/>
      <c r="J2203" s="52"/>
      <c r="K2203" s="52"/>
      <c r="L2203" s="52"/>
      <c r="M2203" s="52"/>
      <c r="N2203" s="52"/>
      <c r="O2203" s="52"/>
      <c r="P2203" s="52"/>
      <c r="Q2203" s="52"/>
      <c r="R2203" s="52"/>
      <c r="S2203" s="52"/>
      <c r="T2203" s="52"/>
      <c r="U2203" s="52"/>
      <c r="V2203" s="52"/>
      <c r="W2203" s="52"/>
      <c r="X2203" s="52"/>
      <c r="Y2203" s="52"/>
      <c r="Z2203" s="38"/>
      <c r="AA2203" s="38"/>
      <c r="AB2203" s="38"/>
      <c r="AC2203" s="50"/>
      <c r="AD2203" s="50"/>
      <c r="AE2203" s="51"/>
      <c r="AF2203" s="51"/>
      <c r="AG2203" s="40"/>
      <c r="AH2203" s="41"/>
      <c r="AI2203" s="42"/>
      <c r="AJ2203" s="40"/>
      <c r="AK2203" s="41"/>
      <c r="AL2203" s="42"/>
      <c r="AM2203" s="43"/>
      <c r="AN2203" s="43"/>
      <c r="AO2203" s="43"/>
    </row>
    <row r="2204" spans="5:41" x14ac:dyDescent="0.25">
      <c r="E2204" s="53"/>
      <c r="F2204" s="53"/>
      <c r="G2204" s="52"/>
      <c r="H2204" s="52"/>
      <c r="I2204" s="52"/>
      <c r="J2204" s="52"/>
      <c r="K2204" s="52"/>
      <c r="L2204" s="52"/>
      <c r="M2204" s="52"/>
      <c r="N2204" s="52"/>
      <c r="O2204" s="52"/>
      <c r="P2204" s="52"/>
      <c r="Q2204" s="52"/>
      <c r="R2204" s="52"/>
      <c r="S2204" s="52"/>
      <c r="T2204" s="52"/>
      <c r="U2204" s="52"/>
      <c r="V2204" s="52"/>
      <c r="W2204" s="52"/>
      <c r="X2204" s="52"/>
      <c r="Y2204" s="52"/>
      <c r="Z2204" s="38"/>
      <c r="AA2204" s="38"/>
      <c r="AB2204" s="38"/>
      <c r="AC2204" s="50"/>
      <c r="AD2204" s="50"/>
      <c r="AE2204" s="51"/>
      <c r="AF2204" s="51"/>
      <c r="AG2204" s="40"/>
      <c r="AH2204" s="41"/>
      <c r="AI2204" s="42"/>
      <c r="AJ2204" s="40"/>
      <c r="AK2204" s="41"/>
      <c r="AL2204" s="42"/>
      <c r="AM2204" s="43"/>
      <c r="AN2204" s="43"/>
      <c r="AO2204" s="43"/>
    </row>
    <row r="2205" spans="5:41" x14ac:dyDescent="0.25">
      <c r="E2205" s="53"/>
      <c r="F2205" s="53"/>
      <c r="G2205" s="52"/>
      <c r="H2205" s="52"/>
      <c r="I2205" s="52"/>
      <c r="J2205" s="52"/>
      <c r="K2205" s="52"/>
      <c r="L2205" s="52"/>
      <c r="M2205" s="52"/>
      <c r="N2205" s="52"/>
      <c r="O2205" s="52"/>
      <c r="P2205" s="52"/>
      <c r="Q2205" s="52"/>
      <c r="R2205" s="52"/>
      <c r="S2205" s="52"/>
      <c r="T2205" s="52"/>
      <c r="U2205" s="52"/>
      <c r="V2205" s="52"/>
      <c r="W2205" s="52"/>
      <c r="X2205" s="52"/>
      <c r="Y2205" s="52"/>
      <c r="Z2205" s="38"/>
      <c r="AA2205" s="38"/>
      <c r="AB2205" s="38"/>
      <c r="AC2205" s="50"/>
      <c r="AD2205" s="50"/>
      <c r="AE2205" s="51"/>
      <c r="AF2205" s="51"/>
      <c r="AG2205" s="40"/>
      <c r="AH2205" s="41"/>
      <c r="AI2205" s="42"/>
      <c r="AJ2205" s="40"/>
      <c r="AK2205" s="41"/>
      <c r="AL2205" s="42"/>
      <c r="AM2205" s="43"/>
      <c r="AN2205" s="43"/>
      <c r="AO2205" s="43"/>
    </row>
    <row r="2206" spans="5:41" x14ac:dyDescent="0.25">
      <c r="E2206" s="53"/>
      <c r="F2206" s="53"/>
      <c r="G2206" s="52"/>
      <c r="H2206" s="52"/>
      <c r="I2206" s="52"/>
      <c r="J2206" s="52"/>
      <c r="K2206" s="52"/>
      <c r="L2206" s="52"/>
      <c r="M2206" s="52"/>
      <c r="N2206" s="52"/>
      <c r="O2206" s="52"/>
      <c r="P2206" s="52"/>
      <c r="Q2206" s="52"/>
      <c r="R2206" s="52"/>
      <c r="S2206" s="52"/>
      <c r="T2206" s="52"/>
      <c r="U2206" s="52"/>
      <c r="V2206" s="52"/>
      <c r="W2206" s="52"/>
      <c r="X2206" s="52"/>
      <c r="Y2206" s="52"/>
      <c r="Z2206" s="38"/>
      <c r="AA2206" s="38"/>
      <c r="AB2206" s="38"/>
      <c r="AC2206" s="50"/>
      <c r="AD2206" s="50"/>
      <c r="AE2206" s="51"/>
      <c r="AF2206" s="51"/>
      <c r="AG2206" s="40"/>
      <c r="AH2206" s="41"/>
      <c r="AI2206" s="42"/>
      <c r="AJ2206" s="40"/>
      <c r="AK2206" s="41"/>
      <c r="AL2206" s="42"/>
      <c r="AM2206" s="43"/>
      <c r="AN2206" s="43"/>
      <c r="AO2206" s="43"/>
    </row>
    <row r="2207" spans="5:41" x14ac:dyDescent="0.25">
      <c r="E2207" s="53"/>
      <c r="F2207" s="53"/>
      <c r="G2207" s="52"/>
      <c r="H2207" s="52"/>
      <c r="I2207" s="52"/>
      <c r="J2207" s="52"/>
      <c r="K2207" s="52"/>
      <c r="L2207" s="52"/>
      <c r="M2207" s="52"/>
      <c r="N2207" s="52"/>
      <c r="O2207" s="52"/>
      <c r="P2207" s="52"/>
      <c r="Q2207" s="52"/>
      <c r="R2207" s="52"/>
      <c r="S2207" s="52"/>
      <c r="T2207" s="52"/>
      <c r="U2207" s="52"/>
      <c r="V2207" s="52"/>
      <c r="W2207" s="52"/>
      <c r="X2207" s="52"/>
      <c r="Y2207" s="52"/>
      <c r="Z2207" s="38"/>
      <c r="AA2207" s="38"/>
      <c r="AB2207" s="38"/>
      <c r="AC2207" s="50"/>
      <c r="AD2207" s="50"/>
      <c r="AE2207" s="51"/>
      <c r="AF2207" s="51"/>
      <c r="AG2207" s="40"/>
      <c r="AH2207" s="41"/>
      <c r="AI2207" s="42"/>
      <c r="AJ2207" s="40"/>
      <c r="AK2207" s="41"/>
      <c r="AL2207" s="42"/>
      <c r="AM2207" s="43"/>
      <c r="AN2207" s="43"/>
      <c r="AO2207" s="43"/>
    </row>
    <row r="2208" spans="5:41" x14ac:dyDescent="0.25">
      <c r="E2208" s="53"/>
      <c r="F2208" s="53"/>
      <c r="G2208" s="52"/>
      <c r="H2208" s="52"/>
      <c r="I2208" s="52"/>
      <c r="J2208" s="52"/>
      <c r="K2208" s="52"/>
      <c r="L2208" s="52"/>
      <c r="M2208" s="52"/>
      <c r="N2208" s="52"/>
      <c r="O2208" s="52"/>
      <c r="P2208" s="52"/>
      <c r="Q2208" s="52"/>
      <c r="R2208" s="52"/>
      <c r="S2208" s="52"/>
      <c r="T2208" s="52"/>
      <c r="U2208" s="52"/>
      <c r="V2208" s="52"/>
      <c r="W2208" s="52"/>
      <c r="X2208" s="52"/>
      <c r="Y2208" s="52"/>
      <c r="Z2208" s="38"/>
      <c r="AA2208" s="38"/>
      <c r="AB2208" s="38"/>
      <c r="AC2208" s="50"/>
      <c r="AD2208" s="50"/>
      <c r="AE2208" s="51"/>
      <c r="AF2208" s="51"/>
      <c r="AG2208" s="40"/>
      <c r="AH2208" s="41"/>
      <c r="AI2208" s="42"/>
      <c r="AJ2208" s="40"/>
      <c r="AK2208" s="41"/>
      <c r="AL2208" s="42"/>
      <c r="AM2208" s="43"/>
      <c r="AN2208" s="43"/>
      <c r="AO2208" s="43"/>
    </row>
    <row r="2209" spans="5:41" x14ac:dyDescent="0.25">
      <c r="E2209" s="53"/>
      <c r="F2209" s="53"/>
      <c r="G2209" s="52"/>
      <c r="H2209" s="52"/>
      <c r="I2209" s="52"/>
      <c r="J2209" s="52"/>
      <c r="K2209" s="52"/>
      <c r="L2209" s="52"/>
      <c r="M2209" s="52"/>
      <c r="N2209" s="52"/>
      <c r="O2209" s="52"/>
      <c r="P2209" s="52"/>
      <c r="Q2209" s="52"/>
      <c r="R2209" s="52"/>
      <c r="S2209" s="52"/>
      <c r="T2209" s="52"/>
      <c r="U2209" s="52"/>
      <c r="V2209" s="52"/>
      <c r="W2209" s="52"/>
      <c r="X2209" s="52"/>
      <c r="Y2209" s="52"/>
      <c r="Z2209" s="38"/>
      <c r="AA2209" s="38"/>
      <c r="AB2209" s="38"/>
      <c r="AC2209" s="50"/>
      <c r="AD2209" s="50"/>
      <c r="AE2209" s="51"/>
      <c r="AF2209" s="51"/>
      <c r="AG2209" s="40"/>
      <c r="AH2209" s="41"/>
      <c r="AI2209" s="42"/>
      <c r="AJ2209" s="40"/>
      <c r="AK2209" s="41"/>
      <c r="AL2209" s="42"/>
      <c r="AM2209" s="43"/>
      <c r="AN2209" s="43"/>
      <c r="AO2209" s="43"/>
    </row>
    <row r="2210" spans="5:41" x14ac:dyDescent="0.25">
      <c r="E2210" s="53"/>
      <c r="F2210" s="53"/>
      <c r="G2210" s="52"/>
      <c r="H2210" s="52"/>
      <c r="I2210" s="52"/>
      <c r="J2210" s="52"/>
      <c r="K2210" s="52"/>
      <c r="L2210" s="52"/>
      <c r="M2210" s="52"/>
      <c r="N2210" s="52"/>
      <c r="O2210" s="52"/>
      <c r="P2210" s="52"/>
      <c r="Q2210" s="52"/>
      <c r="R2210" s="52"/>
      <c r="S2210" s="52"/>
      <c r="T2210" s="52"/>
      <c r="U2210" s="52"/>
      <c r="V2210" s="52"/>
      <c r="W2210" s="52"/>
      <c r="X2210" s="52"/>
      <c r="Y2210" s="52"/>
      <c r="Z2210" s="38"/>
      <c r="AA2210" s="38"/>
      <c r="AB2210" s="38"/>
      <c r="AC2210" s="50"/>
      <c r="AD2210" s="50"/>
      <c r="AE2210" s="51"/>
      <c r="AF2210" s="51"/>
      <c r="AG2210" s="40"/>
      <c r="AH2210" s="41"/>
      <c r="AI2210" s="42"/>
      <c r="AJ2210" s="40"/>
      <c r="AK2210" s="41"/>
      <c r="AL2210" s="42"/>
      <c r="AM2210" s="43"/>
      <c r="AN2210" s="43"/>
      <c r="AO2210" s="43"/>
    </row>
    <row r="2211" spans="5:41" x14ac:dyDescent="0.25">
      <c r="E2211" s="53"/>
      <c r="F2211" s="53"/>
      <c r="G2211" s="52"/>
      <c r="H2211" s="52"/>
      <c r="I2211" s="52"/>
      <c r="J2211" s="52"/>
      <c r="K2211" s="52"/>
      <c r="L2211" s="52"/>
      <c r="M2211" s="52"/>
      <c r="N2211" s="52"/>
      <c r="O2211" s="52"/>
      <c r="P2211" s="52"/>
      <c r="Q2211" s="52"/>
      <c r="R2211" s="52"/>
      <c r="S2211" s="52"/>
      <c r="T2211" s="52"/>
      <c r="U2211" s="52"/>
      <c r="V2211" s="52"/>
      <c r="W2211" s="52"/>
      <c r="X2211" s="52"/>
      <c r="Y2211" s="52"/>
      <c r="Z2211" s="38"/>
      <c r="AA2211" s="38"/>
      <c r="AB2211" s="38"/>
      <c r="AC2211" s="50"/>
      <c r="AD2211" s="50"/>
      <c r="AE2211" s="51"/>
      <c r="AF2211" s="51"/>
      <c r="AG2211" s="40"/>
      <c r="AH2211" s="41"/>
      <c r="AI2211" s="42"/>
      <c r="AJ2211" s="40"/>
      <c r="AK2211" s="41"/>
      <c r="AL2211" s="42"/>
      <c r="AM2211" s="43"/>
      <c r="AN2211" s="43"/>
      <c r="AO2211" s="43"/>
    </row>
    <row r="2212" spans="5:41" x14ac:dyDescent="0.25">
      <c r="E2212" s="53"/>
      <c r="F2212" s="53"/>
      <c r="G2212" s="52"/>
      <c r="H2212" s="52"/>
      <c r="I2212" s="52"/>
      <c r="J2212" s="52"/>
      <c r="K2212" s="52"/>
      <c r="L2212" s="52"/>
      <c r="M2212" s="52"/>
      <c r="N2212" s="52"/>
      <c r="O2212" s="52"/>
      <c r="P2212" s="52"/>
      <c r="Q2212" s="52"/>
      <c r="R2212" s="52"/>
      <c r="S2212" s="52"/>
      <c r="T2212" s="52"/>
      <c r="U2212" s="52"/>
      <c r="V2212" s="52"/>
      <c r="W2212" s="52"/>
      <c r="X2212" s="52"/>
      <c r="Y2212" s="52"/>
      <c r="Z2212" s="38"/>
      <c r="AA2212" s="38"/>
      <c r="AB2212" s="38"/>
      <c r="AC2212" s="50"/>
      <c r="AD2212" s="50"/>
      <c r="AE2212" s="51"/>
      <c r="AF2212" s="51"/>
      <c r="AG2212" s="40"/>
      <c r="AH2212" s="41"/>
      <c r="AI2212" s="42"/>
      <c r="AJ2212" s="40"/>
      <c r="AK2212" s="41"/>
      <c r="AL2212" s="42"/>
      <c r="AM2212" s="43"/>
      <c r="AN2212" s="43"/>
      <c r="AO2212" s="43"/>
    </row>
    <row r="2213" spans="5:41" x14ac:dyDescent="0.25">
      <c r="E2213" s="53"/>
      <c r="F2213" s="53"/>
      <c r="G2213" s="52"/>
      <c r="H2213" s="52"/>
      <c r="I2213" s="52"/>
      <c r="J2213" s="52"/>
      <c r="K2213" s="52"/>
      <c r="L2213" s="52"/>
      <c r="M2213" s="52"/>
      <c r="N2213" s="52"/>
      <c r="O2213" s="52"/>
      <c r="P2213" s="52"/>
      <c r="Q2213" s="52"/>
      <c r="R2213" s="52"/>
      <c r="S2213" s="52"/>
      <c r="T2213" s="52"/>
      <c r="U2213" s="52"/>
      <c r="V2213" s="52"/>
      <c r="W2213" s="52"/>
      <c r="X2213" s="52"/>
      <c r="Y2213" s="52"/>
      <c r="Z2213" s="38"/>
      <c r="AA2213" s="38"/>
      <c r="AB2213" s="38"/>
      <c r="AC2213" s="50"/>
      <c r="AD2213" s="50"/>
      <c r="AE2213" s="51"/>
      <c r="AF2213" s="51"/>
      <c r="AG2213" s="40"/>
      <c r="AH2213" s="41"/>
      <c r="AI2213" s="42"/>
      <c r="AJ2213" s="40"/>
      <c r="AK2213" s="41"/>
      <c r="AL2213" s="42"/>
      <c r="AM2213" s="43"/>
      <c r="AN2213" s="43"/>
      <c r="AO2213" s="43"/>
    </row>
    <row r="2214" spans="5:41" x14ac:dyDescent="0.25">
      <c r="E2214" s="53"/>
      <c r="F2214" s="53"/>
      <c r="G2214" s="52"/>
      <c r="H2214" s="52"/>
      <c r="I2214" s="52"/>
      <c r="J2214" s="52"/>
      <c r="K2214" s="52"/>
      <c r="L2214" s="52"/>
      <c r="M2214" s="52"/>
      <c r="N2214" s="52"/>
      <c r="O2214" s="52"/>
      <c r="P2214" s="52"/>
      <c r="Q2214" s="52"/>
      <c r="R2214" s="52"/>
      <c r="S2214" s="52"/>
      <c r="T2214" s="52"/>
      <c r="U2214" s="52"/>
      <c r="V2214" s="52"/>
      <c r="W2214" s="52"/>
      <c r="X2214" s="52"/>
      <c r="Y2214" s="52"/>
      <c r="Z2214" s="38"/>
      <c r="AA2214" s="38"/>
      <c r="AB2214" s="38"/>
      <c r="AC2214" s="50"/>
      <c r="AD2214" s="50"/>
      <c r="AE2214" s="51"/>
      <c r="AF2214" s="51"/>
      <c r="AG2214" s="40"/>
      <c r="AH2214" s="41"/>
      <c r="AI2214" s="42"/>
      <c r="AJ2214" s="40"/>
      <c r="AK2214" s="41"/>
      <c r="AL2214" s="42"/>
      <c r="AM2214" s="43"/>
      <c r="AN2214" s="43"/>
      <c r="AO2214" s="43"/>
    </row>
    <row r="2215" spans="5:41" x14ac:dyDescent="0.25">
      <c r="E2215" s="53"/>
      <c r="F2215" s="53"/>
      <c r="G2215" s="52"/>
      <c r="H2215" s="52"/>
      <c r="I2215" s="52"/>
      <c r="J2215" s="52"/>
      <c r="K2215" s="52"/>
      <c r="L2215" s="52"/>
      <c r="M2215" s="52"/>
      <c r="N2215" s="52"/>
      <c r="O2215" s="52"/>
      <c r="P2215" s="52"/>
      <c r="Q2215" s="52"/>
      <c r="R2215" s="52"/>
      <c r="S2215" s="52"/>
      <c r="T2215" s="52"/>
      <c r="U2215" s="52"/>
      <c r="V2215" s="52"/>
      <c r="W2215" s="52"/>
      <c r="X2215" s="52"/>
      <c r="Y2215" s="52"/>
      <c r="Z2215" s="38"/>
      <c r="AA2215" s="38"/>
      <c r="AB2215" s="38"/>
      <c r="AC2215" s="50"/>
      <c r="AD2215" s="50"/>
      <c r="AE2215" s="51"/>
      <c r="AF2215" s="51"/>
      <c r="AG2215" s="40"/>
      <c r="AH2215" s="41"/>
      <c r="AI2215" s="42"/>
      <c r="AJ2215" s="40"/>
      <c r="AK2215" s="41"/>
      <c r="AL2215" s="42"/>
      <c r="AM2215" s="43"/>
      <c r="AN2215" s="43"/>
      <c r="AO2215" s="43"/>
    </row>
    <row r="2216" spans="5:41" x14ac:dyDescent="0.25">
      <c r="E2216" s="53"/>
      <c r="F2216" s="53"/>
      <c r="G2216" s="52"/>
      <c r="H2216" s="52"/>
      <c r="I2216" s="52"/>
      <c r="J2216" s="52"/>
      <c r="K2216" s="52"/>
      <c r="L2216" s="52"/>
      <c r="M2216" s="52"/>
      <c r="N2216" s="52"/>
      <c r="O2216" s="52"/>
      <c r="P2216" s="52"/>
      <c r="Q2216" s="52"/>
      <c r="R2216" s="52"/>
      <c r="S2216" s="52"/>
      <c r="T2216" s="52"/>
      <c r="U2216" s="52"/>
      <c r="V2216" s="52"/>
      <c r="W2216" s="52"/>
      <c r="X2216" s="52"/>
      <c r="Y2216" s="52"/>
      <c r="Z2216" s="38"/>
      <c r="AA2216" s="38"/>
      <c r="AB2216" s="38"/>
      <c r="AC2216" s="50"/>
      <c r="AD2216" s="50"/>
      <c r="AE2216" s="51"/>
      <c r="AF2216" s="51"/>
      <c r="AG2216" s="40"/>
      <c r="AH2216" s="41"/>
      <c r="AI2216" s="42"/>
      <c r="AJ2216" s="40"/>
      <c r="AK2216" s="41"/>
      <c r="AL2216" s="42"/>
      <c r="AM2216" s="43"/>
      <c r="AN2216" s="43"/>
      <c r="AO2216" s="43"/>
    </row>
    <row r="2217" spans="5:41" x14ac:dyDescent="0.25">
      <c r="E2217" s="53"/>
      <c r="F2217" s="53"/>
      <c r="G2217" s="52"/>
      <c r="H2217" s="52"/>
      <c r="I2217" s="52"/>
      <c r="J2217" s="52"/>
      <c r="K2217" s="52"/>
      <c r="L2217" s="52"/>
      <c r="M2217" s="52"/>
      <c r="N2217" s="52"/>
      <c r="O2217" s="52"/>
      <c r="P2217" s="52"/>
      <c r="Q2217" s="52"/>
      <c r="R2217" s="52"/>
      <c r="S2217" s="52"/>
      <c r="T2217" s="52"/>
      <c r="U2217" s="52"/>
      <c r="V2217" s="52"/>
      <c r="W2217" s="52"/>
      <c r="X2217" s="52"/>
      <c r="Y2217" s="52"/>
      <c r="Z2217" s="38"/>
      <c r="AA2217" s="38"/>
      <c r="AB2217" s="38"/>
      <c r="AC2217" s="50"/>
      <c r="AD2217" s="50"/>
      <c r="AE2217" s="51"/>
      <c r="AF2217" s="51"/>
      <c r="AG2217" s="40"/>
      <c r="AH2217" s="41"/>
      <c r="AI2217" s="42"/>
      <c r="AJ2217" s="40"/>
      <c r="AK2217" s="41"/>
      <c r="AL2217" s="42"/>
      <c r="AM2217" s="43"/>
      <c r="AN2217" s="43"/>
      <c r="AO2217" s="43"/>
    </row>
    <row r="2218" spans="5:41" x14ac:dyDescent="0.25">
      <c r="E2218" s="53"/>
      <c r="F2218" s="53"/>
      <c r="G2218" s="52"/>
      <c r="H2218" s="52"/>
      <c r="I2218" s="52"/>
      <c r="J2218" s="52"/>
      <c r="K2218" s="52"/>
      <c r="L2218" s="52"/>
      <c r="M2218" s="52"/>
      <c r="N2218" s="52"/>
      <c r="O2218" s="52"/>
      <c r="P2218" s="52"/>
      <c r="Q2218" s="52"/>
      <c r="R2218" s="52"/>
      <c r="S2218" s="52"/>
      <c r="T2218" s="52"/>
      <c r="U2218" s="52"/>
      <c r="V2218" s="52"/>
      <c r="W2218" s="52"/>
      <c r="X2218" s="52"/>
      <c r="Y2218" s="52"/>
      <c r="Z2218" s="38"/>
      <c r="AA2218" s="38"/>
      <c r="AB2218" s="38"/>
      <c r="AC2218" s="50"/>
      <c r="AD2218" s="50"/>
      <c r="AE2218" s="51"/>
      <c r="AF2218" s="51"/>
      <c r="AG2218" s="40"/>
      <c r="AH2218" s="41"/>
      <c r="AI2218" s="42"/>
      <c r="AJ2218" s="40"/>
      <c r="AK2218" s="41"/>
      <c r="AL2218" s="42"/>
      <c r="AM2218" s="43"/>
      <c r="AN2218" s="43"/>
      <c r="AO2218" s="43"/>
    </row>
    <row r="2219" spans="5:41" x14ac:dyDescent="0.25">
      <c r="E2219" s="53"/>
      <c r="F2219" s="53"/>
      <c r="G2219" s="52"/>
      <c r="H2219" s="52"/>
      <c r="I2219" s="52"/>
      <c r="J2219" s="52"/>
      <c r="K2219" s="52"/>
      <c r="L2219" s="52"/>
      <c r="M2219" s="52"/>
      <c r="N2219" s="52"/>
      <c r="O2219" s="52"/>
      <c r="P2219" s="52"/>
      <c r="Q2219" s="52"/>
      <c r="R2219" s="52"/>
      <c r="S2219" s="52"/>
      <c r="T2219" s="52"/>
      <c r="U2219" s="52"/>
      <c r="V2219" s="52"/>
      <c r="W2219" s="52"/>
      <c r="X2219" s="52"/>
      <c r="Y2219" s="52"/>
      <c r="Z2219" s="38"/>
      <c r="AA2219" s="38"/>
      <c r="AB2219" s="38"/>
      <c r="AC2219" s="50"/>
      <c r="AD2219" s="50"/>
      <c r="AE2219" s="51"/>
      <c r="AF2219" s="51"/>
      <c r="AG2219" s="40"/>
      <c r="AH2219" s="41"/>
      <c r="AI2219" s="42"/>
      <c r="AJ2219" s="40"/>
      <c r="AK2219" s="41"/>
      <c r="AL2219" s="42"/>
      <c r="AM2219" s="43"/>
      <c r="AN2219" s="43"/>
      <c r="AO2219" s="43"/>
    </row>
    <row r="2220" spans="5:41" x14ac:dyDescent="0.25">
      <c r="E2220" s="53"/>
      <c r="F2220" s="53"/>
      <c r="G2220" s="52"/>
      <c r="H2220" s="52"/>
      <c r="I2220" s="52"/>
      <c r="J2220" s="52"/>
      <c r="K2220" s="52"/>
      <c r="L2220" s="52"/>
      <c r="M2220" s="52"/>
      <c r="N2220" s="52"/>
      <c r="O2220" s="52"/>
      <c r="P2220" s="52"/>
      <c r="Q2220" s="52"/>
      <c r="R2220" s="52"/>
      <c r="S2220" s="52"/>
      <c r="T2220" s="52"/>
      <c r="U2220" s="52"/>
      <c r="V2220" s="52"/>
      <c r="W2220" s="52"/>
      <c r="X2220" s="52"/>
      <c r="Y2220" s="52"/>
      <c r="Z2220" s="38"/>
      <c r="AA2220" s="38"/>
      <c r="AB2220" s="38"/>
      <c r="AC2220" s="50"/>
      <c r="AD2220" s="50"/>
      <c r="AE2220" s="51"/>
      <c r="AF2220" s="51"/>
      <c r="AG2220" s="40"/>
      <c r="AH2220" s="41"/>
      <c r="AI2220" s="42"/>
      <c r="AJ2220" s="40"/>
      <c r="AK2220" s="41"/>
      <c r="AL2220" s="42"/>
      <c r="AM2220" s="43"/>
      <c r="AN2220" s="43"/>
      <c r="AO2220" s="43"/>
    </row>
    <row r="2221" spans="5:41" x14ac:dyDescent="0.25">
      <c r="E2221" s="53"/>
      <c r="F2221" s="53"/>
      <c r="G2221" s="52"/>
      <c r="H2221" s="52"/>
      <c r="I2221" s="52"/>
      <c r="J2221" s="52"/>
      <c r="K2221" s="52"/>
      <c r="L2221" s="52"/>
      <c r="M2221" s="52"/>
      <c r="N2221" s="52"/>
      <c r="O2221" s="52"/>
      <c r="P2221" s="52"/>
      <c r="Q2221" s="52"/>
      <c r="R2221" s="52"/>
      <c r="S2221" s="52"/>
      <c r="T2221" s="52"/>
      <c r="U2221" s="52"/>
      <c r="V2221" s="52"/>
      <c r="W2221" s="52"/>
      <c r="X2221" s="52"/>
      <c r="Y2221" s="52"/>
      <c r="Z2221" s="38"/>
      <c r="AA2221" s="38"/>
      <c r="AB2221" s="38"/>
      <c r="AC2221" s="50"/>
      <c r="AD2221" s="50"/>
      <c r="AE2221" s="51"/>
      <c r="AF2221" s="51"/>
      <c r="AG2221" s="40"/>
      <c r="AH2221" s="41"/>
      <c r="AI2221" s="42"/>
      <c r="AJ2221" s="40"/>
      <c r="AK2221" s="41"/>
      <c r="AL2221" s="42"/>
      <c r="AM2221" s="43"/>
      <c r="AN2221" s="43"/>
      <c r="AO2221" s="43"/>
    </row>
    <row r="2222" spans="5:41" x14ac:dyDescent="0.25">
      <c r="E2222" s="53"/>
      <c r="F2222" s="53"/>
      <c r="G2222" s="52"/>
      <c r="H2222" s="52"/>
      <c r="I2222" s="52"/>
      <c r="J2222" s="52"/>
      <c r="K2222" s="52"/>
      <c r="L2222" s="52"/>
      <c r="M2222" s="52"/>
      <c r="N2222" s="52"/>
      <c r="O2222" s="52"/>
      <c r="P2222" s="52"/>
      <c r="Q2222" s="52"/>
      <c r="R2222" s="52"/>
      <c r="S2222" s="52"/>
      <c r="T2222" s="52"/>
      <c r="U2222" s="52"/>
      <c r="V2222" s="52"/>
      <c r="W2222" s="52"/>
      <c r="X2222" s="52"/>
      <c r="Y2222" s="52"/>
      <c r="Z2222" s="38"/>
      <c r="AA2222" s="38"/>
      <c r="AB2222" s="38"/>
      <c r="AC2222" s="50"/>
      <c r="AD2222" s="50"/>
      <c r="AE2222" s="51"/>
      <c r="AF2222" s="51"/>
      <c r="AG2222" s="40"/>
      <c r="AH2222" s="41"/>
      <c r="AI2222" s="42"/>
      <c r="AJ2222" s="40"/>
      <c r="AK2222" s="41"/>
      <c r="AL2222" s="42"/>
      <c r="AM2222" s="43"/>
      <c r="AN2222" s="43"/>
      <c r="AO2222" s="43"/>
    </row>
    <row r="2223" spans="5:41" x14ac:dyDescent="0.25">
      <c r="E2223" s="53"/>
      <c r="F2223" s="53"/>
      <c r="G2223" s="52"/>
      <c r="H2223" s="52"/>
      <c r="I2223" s="52"/>
      <c r="J2223" s="52"/>
      <c r="K2223" s="52"/>
      <c r="L2223" s="52"/>
      <c r="M2223" s="52"/>
      <c r="N2223" s="52"/>
      <c r="O2223" s="52"/>
      <c r="P2223" s="52"/>
      <c r="Q2223" s="52"/>
      <c r="R2223" s="52"/>
      <c r="S2223" s="52"/>
      <c r="T2223" s="52"/>
      <c r="U2223" s="52"/>
      <c r="V2223" s="52"/>
      <c r="W2223" s="52"/>
      <c r="X2223" s="52"/>
      <c r="Y2223" s="52"/>
      <c r="Z2223" s="38"/>
      <c r="AA2223" s="38"/>
      <c r="AB2223" s="38"/>
      <c r="AC2223" s="50"/>
      <c r="AD2223" s="50"/>
      <c r="AE2223" s="51"/>
      <c r="AF2223" s="51"/>
      <c r="AG2223" s="40"/>
      <c r="AH2223" s="41"/>
      <c r="AI2223" s="42"/>
      <c r="AJ2223" s="40"/>
      <c r="AK2223" s="41"/>
      <c r="AL2223" s="42"/>
      <c r="AM2223" s="43"/>
      <c r="AN2223" s="43"/>
      <c r="AO2223" s="43"/>
    </row>
    <row r="2224" spans="5:41" x14ac:dyDescent="0.25">
      <c r="E2224" s="53"/>
      <c r="F2224" s="53"/>
      <c r="G2224" s="52"/>
      <c r="H2224" s="52"/>
      <c r="I2224" s="52"/>
      <c r="J2224" s="52"/>
      <c r="K2224" s="52"/>
      <c r="L2224" s="52"/>
      <c r="M2224" s="52"/>
      <c r="N2224" s="52"/>
      <c r="O2224" s="52"/>
      <c r="P2224" s="52"/>
      <c r="Q2224" s="52"/>
      <c r="R2224" s="52"/>
      <c r="S2224" s="52"/>
      <c r="T2224" s="52"/>
      <c r="U2224" s="52"/>
      <c r="V2224" s="52"/>
      <c r="W2224" s="52"/>
      <c r="X2224" s="52"/>
      <c r="Y2224" s="52"/>
      <c r="Z2224" s="38"/>
      <c r="AA2224" s="38"/>
      <c r="AB2224" s="38"/>
      <c r="AC2224" s="50"/>
      <c r="AD2224" s="50"/>
      <c r="AE2224" s="51"/>
      <c r="AF2224" s="51"/>
      <c r="AG2224" s="40"/>
      <c r="AH2224" s="41"/>
      <c r="AI2224" s="42"/>
      <c r="AJ2224" s="40"/>
      <c r="AK2224" s="41"/>
      <c r="AL2224" s="42"/>
      <c r="AM2224" s="43"/>
      <c r="AN2224" s="43"/>
      <c r="AO2224" s="43"/>
    </row>
    <row r="2225" spans="5:41" x14ac:dyDescent="0.25">
      <c r="E2225" s="53"/>
      <c r="F2225" s="53"/>
      <c r="G2225" s="52"/>
      <c r="H2225" s="52"/>
      <c r="I2225" s="52"/>
      <c r="J2225" s="52"/>
      <c r="K2225" s="52"/>
      <c r="L2225" s="52"/>
      <c r="M2225" s="52"/>
      <c r="N2225" s="52"/>
      <c r="O2225" s="52"/>
      <c r="P2225" s="52"/>
      <c r="Q2225" s="52"/>
      <c r="R2225" s="52"/>
      <c r="S2225" s="52"/>
      <c r="T2225" s="52"/>
      <c r="U2225" s="52"/>
      <c r="V2225" s="52"/>
      <c r="W2225" s="52"/>
      <c r="X2225" s="52"/>
      <c r="Y2225" s="52"/>
      <c r="Z2225" s="38"/>
      <c r="AA2225" s="38"/>
      <c r="AB2225" s="38"/>
      <c r="AC2225" s="50"/>
      <c r="AD2225" s="50"/>
      <c r="AE2225" s="51"/>
      <c r="AF2225" s="51"/>
      <c r="AG2225" s="40"/>
      <c r="AH2225" s="41"/>
      <c r="AI2225" s="42"/>
      <c r="AJ2225" s="40"/>
      <c r="AK2225" s="41"/>
      <c r="AL2225" s="42"/>
      <c r="AM2225" s="43"/>
      <c r="AN2225" s="43"/>
      <c r="AO2225" s="43"/>
    </row>
    <row r="2226" spans="5:41" x14ac:dyDescent="0.25">
      <c r="E2226" s="53"/>
      <c r="F2226" s="53"/>
      <c r="G2226" s="52"/>
      <c r="H2226" s="52"/>
      <c r="I2226" s="52"/>
      <c r="J2226" s="52"/>
      <c r="K2226" s="52"/>
      <c r="L2226" s="52"/>
      <c r="M2226" s="52"/>
      <c r="N2226" s="52"/>
      <c r="O2226" s="52"/>
      <c r="P2226" s="52"/>
      <c r="Q2226" s="52"/>
      <c r="R2226" s="52"/>
      <c r="S2226" s="52"/>
      <c r="T2226" s="52"/>
      <c r="U2226" s="52"/>
      <c r="V2226" s="52"/>
      <c r="W2226" s="52"/>
      <c r="X2226" s="52"/>
      <c r="Y2226" s="52"/>
      <c r="Z2226" s="38"/>
      <c r="AA2226" s="38"/>
      <c r="AB2226" s="38"/>
      <c r="AC2226" s="50"/>
      <c r="AD2226" s="50"/>
      <c r="AE2226" s="51"/>
      <c r="AF2226" s="51"/>
      <c r="AG2226" s="40"/>
      <c r="AH2226" s="41"/>
      <c r="AI2226" s="42"/>
      <c r="AJ2226" s="40"/>
      <c r="AK2226" s="41"/>
      <c r="AL2226" s="42"/>
      <c r="AM2226" s="43"/>
      <c r="AN2226" s="43"/>
      <c r="AO2226" s="43"/>
    </row>
    <row r="2227" spans="5:41" x14ac:dyDescent="0.25">
      <c r="E2227" s="53"/>
      <c r="F2227" s="53"/>
      <c r="G2227" s="52"/>
      <c r="H2227" s="52"/>
      <c r="I2227" s="52"/>
      <c r="J2227" s="52"/>
      <c r="K2227" s="52"/>
      <c r="L2227" s="52"/>
      <c r="M2227" s="52"/>
      <c r="N2227" s="52"/>
      <c r="O2227" s="52"/>
      <c r="P2227" s="52"/>
      <c r="Q2227" s="52"/>
      <c r="R2227" s="52"/>
      <c r="S2227" s="52"/>
      <c r="T2227" s="52"/>
      <c r="U2227" s="52"/>
      <c r="V2227" s="52"/>
      <c r="W2227" s="52"/>
      <c r="X2227" s="52"/>
      <c r="Y2227" s="52"/>
      <c r="Z2227" s="38"/>
      <c r="AA2227" s="38"/>
      <c r="AB2227" s="38"/>
      <c r="AC2227" s="50"/>
      <c r="AD2227" s="50"/>
      <c r="AE2227" s="51"/>
      <c r="AF2227" s="51"/>
      <c r="AG2227" s="40"/>
      <c r="AH2227" s="41"/>
      <c r="AI2227" s="42"/>
      <c r="AJ2227" s="40"/>
      <c r="AK2227" s="41"/>
      <c r="AL2227" s="42"/>
      <c r="AM2227" s="43"/>
      <c r="AN2227" s="43"/>
      <c r="AO2227" s="43"/>
    </row>
    <row r="2228" spans="5:41" x14ac:dyDescent="0.25">
      <c r="E2228" s="53"/>
      <c r="F2228" s="53"/>
      <c r="G2228" s="52"/>
      <c r="H2228" s="52"/>
      <c r="I2228" s="52"/>
      <c r="J2228" s="52"/>
      <c r="K2228" s="52"/>
      <c r="L2228" s="52"/>
      <c r="M2228" s="52"/>
      <c r="N2228" s="52"/>
      <c r="O2228" s="52"/>
      <c r="P2228" s="52"/>
      <c r="Q2228" s="52"/>
      <c r="R2228" s="52"/>
      <c r="S2228" s="52"/>
      <c r="T2228" s="52"/>
      <c r="U2228" s="52"/>
      <c r="V2228" s="52"/>
      <c r="W2228" s="52"/>
      <c r="X2228" s="52"/>
      <c r="Y2228" s="52"/>
      <c r="Z2228" s="38"/>
      <c r="AA2228" s="38"/>
      <c r="AB2228" s="38"/>
      <c r="AC2228" s="50"/>
      <c r="AD2228" s="50"/>
      <c r="AE2228" s="51"/>
      <c r="AF2228" s="51"/>
      <c r="AG2228" s="40"/>
      <c r="AH2228" s="41"/>
      <c r="AI2228" s="42"/>
      <c r="AJ2228" s="40"/>
      <c r="AK2228" s="41"/>
      <c r="AL2228" s="42"/>
      <c r="AM2228" s="43"/>
      <c r="AN2228" s="43"/>
      <c r="AO2228" s="43"/>
    </row>
    <row r="2229" spans="5:41" x14ac:dyDescent="0.25">
      <c r="E2229" s="53"/>
      <c r="F2229" s="53"/>
      <c r="G2229" s="52"/>
      <c r="H2229" s="52"/>
      <c r="I2229" s="52"/>
      <c r="J2229" s="52"/>
      <c r="K2229" s="52"/>
      <c r="L2229" s="52"/>
      <c r="M2229" s="52"/>
      <c r="N2229" s="52"/>
      <c r="O2229" s="52"/>
      <c r="P2229" s="52"/>
      <c r="Q2229" s="52"/>
      <c r="R2229" s="52"/>
      <c r="S2229" s="52"/>
      <c r="T2229" s="52"/>
      <c r="U2229" s="52"/>
      <c r="V2229" s="52"/>
      <c r="W2229" s="52"/>
      <c r="X2229" s="52"/>
      <c r="Y2229" s="52"/>
      <c r="Z2229" s="38"/>
      <c r="AA2229" s="38"/>
      <c r="AB2229" s="38"/>
      <c r="AC2229" s="50"/>
      <c r="AD2229" s="50"/>
      <c r="AE2229" s="51"/>
      <c r="AF2229" s="51"/>
      <c r="AG2229" s="40"/>
      <c r="AH2229" s="41"/>
      <c r="AI2229" s="42"/>
      <c r="AJ2229" s="40"/>
      <c r="AK2229" s="41"/>
      <c r="AL2229" s="42"/>
      <c r="AM2229" s="43"/>
      <c r="AN2229" s="43"/>
      <c r="AO2229" s="43"/>
    </row>
    <row r="2230" spans="5:41" x14ac:dyDescent="0.25">
      <c r="E2230" s="53"/>
      <c r="F2230" s="53"/>
      <c r="G2230" s="52"/>
      <c r="H2230" s="52"/>
      <c r="I2230" s="52"/>
      <c r="J2230" s="52"/>
      <c r="K2230" s="52"/>
      <c r="L2230" s="52"/>
      <c r="M2230" s="52"/>
      <c r="N2230" s="52"/>
      <c r="O2230" s="52"/>
      <c r="P2230" s="52"/>
      <c r="Q2230" s="52"/>
      <c r="R2230" s="52"/>
      <c r="S2230" s="52"/>
      <c r="T2230" s="52"/>
      <c r="U2230" s="52"/>
      <c r="V2230" s="52"/>
      <c r="W2230" s="52"/>
      <c r="X2230" s="52"/>
      <c r="Y2230" s="52"/>
      <c r="Z2230" s="38"/>
      <c r="AA2230" s="38"/>
      <c r="AB2230" s="38"/>
      <c r="AC2230" s="50"/>
      <c r="AD2230" s="50"/>
      <c r="AE2230" s="51"/>
      <c r="AF2230" s="51"/>
      <c r="AG2230" s="40"/>
      <c r="AH2230" s="41"/>
      <c r="AI2230" s="42"/>
      <c r="AJ2230" s="40"/>
      <c r="AK2230" s="41"/>
      <c r="AL2230" s="42"/>
      <c r="AM2230" s="43"/>
      <c r="AN2230" s="43"/>
      <c r="AO2230" s="43"/>
    </row>
    <row r="2231" spans="5:41" x14ac:dyDescent="0.25">
      <c r="E2231" s="53"/>
      <c r="F2231" s="53"/>
      <c r="G2231" s="52"/>
      <c r="H2231" s="52"/>
      <c r="I2231" s="52"/>
      <c r="J2231" s="52"/>
      <c r="K2231" s="52"/>
      <c r="L2231" s="52"/>
      <c r="M2231" s="52"/>
      <c r="N2231" s="52"/>
      <c r="O2231" s="52"/>
      <c r="P2231" s="52"/>
      <c r="Q2231" s="52"/>
      <c r="R2231" s="52"/>
      <c r="S2231" s="52"/>
      <c r="T2231" s="52"/>
      <c r="U2231" s="52"/>
      <c r="V2231" s="52"/>
      <c r="W2231" s="52"/>
      <c r="X2231" s="52"/>
      <c r="Y2231" s="52"/>
      <c r="Z2231" s="38"/>
      <c r="AA2231" s="38"/>
      <c r="AB2231" s="38"/>
      <c r="AC2231" s="50"/>
      <c r="AD2231" s="50"/>
      <c r="AE2231" s="51"/>
      <c r="AF2231" s="51"/>
      <c r="AG2231" s="40"/>
      <c r="AH2231" s="41"/>
      <c r="AI2231" s="42"/>
      <c r="AJ2231" s="40"/>
      <c r="AK2231" s="41"/>
      <c r="AL2231" s="42"/>
      <c r="AM2231" s="43"/>
      <c r="AN2231" s="43"/>
      <c r="AO2231" s="43"/>
    </row>
    <row r="2232" spans="5:41" x14ac:dyDescent="0.25">
      <c r="E2232" s="53"/>
      <c r="F2232" s="53"/>
      <c r="G2232" s="52"/>
      <c r="H2232" s="52"/>
      <c r="I2232" s="52"/>
      <c r="J2232" s="52"/>
      <c r="K2232" s="52"/>
      <c r="L2232" s="52"/>
      <c r="M2232" s="52"/>
      <c r="N2232" s="52"/>
      <c r="O2232" s="52"/>
      <c r="P2232" s="52"/>
      <c r="Q2232" s="52"/>
      <c r="R2232" s="52"/>
      <c r="S2232" s="52"/>
      <c r="T2232" s="52"/>
      <c r="U2232" s="52"/>
      <c r="V2232" s="52"/>
      <c r="W2232" s="52"/>
      <c r="X2232" s="52"/>
      <c r="Y2232" s="52"/>
      <c r="Z2232" s="38"/>
      <c r="AA2232" s="38"/>
      <c r="AB2232" s="38"/>
      <c r="AC2232" s="50"/>
      <c r="AD2232" s="50"/>
      <c r="AE2232" s="51"/>
      <c r="AF2232" s="51"/>
      <c r="AG2232" s="40"/>
      <c r="AH2232" s="41"/>
      <c r="AI2232" s="42"/>
      <c r="AJ2232" s="40"/>
      <c r="AK2232" s="41"/>
      <c r="AL2232" s="42"/>
      <c r="AM2232" s="43"/>
      <c r="AN2232" s="43"/>
      <c r="AO2232" s="43"/>
    </row>
    <row r="2233" spans="5:41" x14ac:dyDescent="0.25">
      <c r="E2233" s="53"/>
      <c r="F2233" s="53"/>
      <c r="G2233" s="52"/>
      <c r="H2233" s="52"/>
      <c r="I2233" s="52"/>
      <c r="J2233" s="52"/>
      <c r="K2233" s="52"/>
      <c r="L2233" s="52"/>
      <c r="M2233" s="52"/>
      <c r="N2233" s="52"/>
      <c r="O2233" s="52"/>
      <c r="P2233" s="52"/>
      <c r="Q2233" s="52"/>
      <c r="R2233" s="52"/>
      <c r="S2233" s="52"/>
      <c r="T2233" s="52"/>
      <c r="U2233" s="52"/>
      <c r="V2233" s="52"/>
      <c r="W2233" s="52"/>
      <c r="X2233" s="52"/>
      <c r="Y2233" s="52"/>
      <c r="Z2233" s="38"/>
      <c r="AA2233" s="38"/>
      <c r="AB2233" s="38"/>
      <c r="AC2233" s="50"/>
      <c r="AD2233" s="50"/>
      <c r="AE2233" s="51"/>
      <c r="AF2233" s="51"/>
      <c r="AG2233" s="40"/>
      <c r="AH2233" s="41"/>
      <c r="AI2233" s="42"/>
      <c r="AJ2233" s="40"/>
      <c r="AK2233" s="41"/>
      <c r="AL2233" s="42"/>
      <c r="AM2233" s="43"/>
      <c r="AN2233" s="43"/>
      <c r="AO2233" s="43"/>
    </row>
    <row r="2234" spans="5:41" x14ac:dyDescent="0.25">
      <c r="E2234" s="53"/>
      <c r="F2234" s="53"/>
      <c r="G2234" s="52"/>
      <c r="H2234" s="52"/>
      <c r="I2234" s="52"/>
      <c r="J2234" s="52"/>
      <c r="K2234" s="52"/>
      <c r="L2234" s="52"/>
      <c r="M2234" s="52"/>
      <c r="N2234" s="52"/>
      <c r="O2234" s="52"/>
      <c r="P2234" s="52"/>
      <c r="Q2234" s="52"/>
      <c r="R2234" s="52"/>
      <c r="S2234" s="52"/>
      <c r="T2234" s="52"/>
      <c r="U2234" s="52"/>
      <c r="V2234" s="52"/>
      <c r="W2234" s="52"/>
      <c r="X2234" s="52"/>
      <c r="Y2234" s="52"/>
      <c r="Z2234" s="38"/>
      <c r="AA2234" s="38"/>
      <c r="AB2234" s="38"/>
      <c r="AC2234" s="50"/>
      <c r="AD2234" s="50"/>
      <c r="AE2234" s="51"/>
      <c r="AF2234" s="51"/>
      <c r="AG2234" s="40"/>
      <c r="AH2234" s="41"/>
      <c r="AI2234" s="42"/>
      <c r="AJ2234" s="40"/>
      <c r="AK2234" s="41"/>
      <c r="AL2234" s="42"/>
      <c r="AM2234" s="43"/>
      <c r="AN2234" s="43"/>
      <c r="AO2234" s="43"/>
    </row>
    <row r="2235" spans="5:41" x14ac:dyDescent="0.25">
      <c r="E2235" s="53"/>
      <c r="F2235" s="53"/>
      <c r="G2235" s="52"/>
      <c r="H2235" s="52"/>
      <c r="I2235" s="52"/>
      <c r="J2235" s="52"/>
      <c r="K2235" s="52"/>
      <c r="L2235" s="52"/>
      <c r="M2235" s="52"/>
      <c r="N2235" s="52"/>
      <c r="O2235" s="52"/>
      <c r="P2235" s="52"/>
      <c r="Q2235" s="52"/>
      <c r="R2235" s="52"/>
      <c r="S2235" s="52"/>
      <c r="T2235" s="52"/>
      <c r="U2235" s="52"/>
      <c r="V2235" s="52"/>
      <c r="W2235" s="52"/>
      <c r="X2235" s="52"/>
      <c r="Y2235" s="52"/>
      <c r="Z2235" s="38"/>
      <c r="AA2235" s="38"/>
      <c r="AB2235" s="38"/>
      <c r="AC2235" s="50"/>
      <c r="AD2235" s="50"/>
      <c r="AE2235" s="51"/>
      <c r="AF2235" s="51"/>
      <c r="AG2235" s="40"/>
      <c r="AH2235" s="41"/>
      <c r="AI2235" s="42"/>
      <c r="AJ2235" s="40"/>
      <c r="AK2235" s="41"/>
      <c r="AL2235" s="42"/>
      <c r="AM2235" s="43"/>
      <c r="AN2235" s="43"/>
      <c r="AO2235" s="43"/>
    </row>
    <row r="2236" spans="5:41" x14ac:dyDescent="0.25">
      <c r="E2236" s="53"/>
      <c r="F2236" s="53"/>
      <c r="G2236" s="52"/>
      <c r="H2236" s="52"/>
      <c r="I2236" s="52"/>
      <c r="J2236" s="52"/>
      <c r="K2236" s="52"/>
      <c r="L2236" s="52"/>
      <c r="M2236" s="52"/>
      <c r="N2236" s="52"/>
      <c r="O2236" s="52"/>
      <c r="P2236" s="52"/>
      <c r="Q2236" s="52"/>
      <c r="R2236" s="52"/>
      <c r="S2236" s="52"/>
      <c r="T2236" s="52"/>
      <c r="U2236" s="52"/>
      <c r="V2236" s="52"/>
      <c r="W2236" s="52"/>
      <c r="X2236" s="52"/>
      <c r="Y2236" s="52"/>
      <c r="Z2236" s="38"/>
      <c r="AA2236" s="38"/>
      <c r="AB2236" s="38"/>
      <c r="AC2236" s="50"/>
      <c r="AD2236" s="50"/>
      <c r="AE2236" s="51"/>
      <c r="AF2236" s="51"/>
      <c r="AG2236" s="40"/>
      <c r="AH2236" s="41"/>
      <c r="AI2236" s="42"/>
      <c r="AJ2236" s="40"/>
      <c r="AK2236" s="41"/>
      <c r="AL2236" s="42"/>
      <c r="AM2236" s="43"/>
      <c r="AN2236" s="43"/>
      <c r="AO2236" s="43"/>
    </row>
    <row r="2237" spans="5:41" x14ac:dyDescent="0.25">
      <c r="E2237" s="53"/>
      <c r="F2237" s="53"/>
      <c r="G2237" s="52"/>
      <c r="H2237" s="52"/>
      <c r="I2237" s="52"/>
      <c r="J2237" s="52"/>
      <c r="K2237" s="52"/>
      <c r="L2237" s="52"/>
      <c r="M2237" s="52"/>
      <c r="N2237" s="52"/>
      <c r="O2237" s="52"/>
      <c r="P2237" s="52"/>
      <c r="Q2237" s="52"/>
      <c r="R2237" s="52"/>
      <c r="S2237" s="52"/>
      <c r="T2237" s="52"/>
      <c r="U2237" s="52"/>
      <c r="V2237" s="52"/>
      <c r="W2237" s="52"/>
      <c r="X2237" s="52"/>
      <c r="Y2237" s="52"/>
      <c r="Z2237" s="38"/>
      <c r="AA2237" s="38"/>
      <c r="AB2237" s="38"/>
      <c r="AC2237" s="50"/>
      <c r="AD2237" s="50"/>
      <c r="AE2237" s="51"/>
      <c r="AF2237" s="51"/>
      <c r="AG2237" s="40"/>
      <c r="AH2237" s="41"/>
      <c r="AI2237" s="42"/>
      <c r="AJ2237" s="40"/>
      <c r="AK2237" s="41"/>
      <c r="AL2237" s="42"/>
      <c r="AM2237" s="43"/>
      <c r="AN2237" s="43"/>
      <c r="AO2237" s="43"/>
    </row>
    <row r="2238" spans="5:41" x14ac:dyDescent="0.25">
      <c r="E2238" s="53"/>
      <c r="F2238" s="53"/>
      <c r="G2238" s="52"/>
      <c r="H2238" s="52"/>
      <c r="I2238" s="52"/>
      <c r="J2238" s="52"/>
      <c r="K2238" s="52"/>
      <c r="L2238" s="52"/>
      <c r="M2238" s="52"/>
      <c r="N2238" s="52"/>
      <c r="O2238" s="52"/>
      <c r="P2238" s="52"/>
      <c r="Q2238" s="52"/>
      <c r="R2238" s="52"/>
      <c r="S2238" s="52"/>
      <c r="T2238" s="52"/>
      <c r="U2238" s="52"/>
      <c r="V2238" s="52"/>
      <c r="W2238" s="52"/>
      <c r="X2238" s="52"/>
      <c r="Y2238" s="52"/>
      <c r="Z2238" s="38"/>
      <c r="AA2238" s="38"/>
      <c r="AB2238" s="38"/>
      <c r="AC2238" s="50"/>
      <c r="AD2238" s="50"/>
      <c r="AE2238" s="51"/>
      <c r="AF2238" s="51"/>
      <c r="AG2238" s="40"/>
      <c r="AH2238" s="41"/>
      <c r="AI2238" s="42"/>
      <c r="AJ2238" s="40"/>
      <c r="AK2238" s="41"/>
      <c r="AL2238" s="42"/>
      <c r="AM2238" s="43"/>
      <c r="AN2238" s="43"/>
      <c r="AO2238" s="43"/>
    </row>
    <row r="2239" spans="5:41" x14ac:dyDescent="0.25">
      <c r="E2239" s="53"/>
      <c r="F2239" s="53"/>
      <c r="G2239" s="52"/>
      <c r="H2239" s="52"/>
      <c r="I2239" s="52"/>
      <c r="J2239" s="52"/>
      <c r="K2239" s="52"/>
      <c r="L2239" s="52"/>
      <c r="M2239" s="52"/>
      <c r="N2239" s="52"/>
      <c r="O2239" s="52"/>
      <c r="P2239" s="52"/>
      <c r="Q2239" s="52"/>
      <c r="R2239" s="52"/>
      <c r="S2239" s="52"/>
      <c r="T2239" s="52"/>
      <c r="U2239" s="52"/>
      <c r="V2239" s="52"/>
      <c r="W2239" s="52"/>
      <c r="X2239" s="52"/>
      <c r="Y2239" s="52"/>
      <c r="Z2239" s="38"/>
      <c r="AA2239" s="38"/>
      <c r="AB2239" s="38"/>
      <c r="AC2239" s="50"/>
      <c r="AD2239" s="50"/>
      <c r="AE2239" s="51"/>
      <c r="AF2239" s="51"/>
      <c r="AG2239" s="40"/>
      <c r="AH2239" s="41"/>
      <c r="AI2239" s="42"/>
      <c r="AJ2239" s="40"/>
      <c r="AK2239" s="41"/>
      <c r="AL2239" s="42"/>
      <c r="AM2239" s="43"/>
      <c r="AN2239" s="43"/>
      <c r="AO2239" s="43"/>
    </row>
    <row r="2240" spans="5:41" x14ac:dyDescent="0.25">
      <c r="E2240" s="53"/>
      <c r="F2240" s="53"/>
      <c r="G2240" s="52"/>
      <c r="H2240" s="52"/>
      <c r="I2240" s="52"/>
      <c r="J2240" s="52"/>
      <c r="K2240" s="52"/>
      <c r="L2240" s="52"/>
      <c r="M2240" s="52"/>
      <c r="N2240" s="52"/>
      <c r="O2240" s="52"/>
      <c r="P2240" s="52"/>
      <c r="Q2240" s="52"/>
      <c r="R2240" s="52"/>
      <c r="S2240" s="52"/>
      <c r="T2240" s="52"/>
      <c r="U2240" s="52"/>
      <c r="V2240" s="52"/>
      <c r="W2240" s="52"/>
      <c r="X2240" s="52"/>
      <c r="Y2240" s="52"/>
      <c r="Z2240" s="38"/>
      <c r="AA2240" s="38"/>
      <c r="AB2240" s="38"/>
      <c r="AC2240" s="50"/>
      <c r="AD2240" s="50"/>
      <c r="AE2240" s="51"/>
      <c r="AF2240" s="51"/>
      <c r="AG2240" s="40"/>
      <c r="AH2240" s="41"/>
      <c r="AI2240" s="42"/>
      <c r="AJ2240" s="40"/>
      <c r="AK2240" s="41"/>
      <c r="AL2240" s="42"/>
      <c r="AM2240" s="43"/>
      <c r="AN2240" s="43"/>
      <c r="AO2240" s="43"/>
    </row>
    <row r="2241" spans="5:41" x14ac:dyDescent="0.25">
      <c r="E2241" s="53"/>
      <c r="F2241" s="53"/>
      <c r="G2241" s="52"/>
      <c r="H2241" s="52"/>
      <c r="I2241" s="52"/>
      <c r="J2241" s="52"/>
      <c r="K2241" s="52"/>
      <c r="L2241" s="52"/>
      <c r="M2241" s="52"/>
      <c r="N2241" s="52"/>
      <c r="O2241" s="52"/>
      <c r="P2241" s="52"/>
      <c r="Q2241" s="52"/>
      <c r="R2241" s="52"/>
      <c r="S2241" s="52"/>
      <c r="T2241" s="52"/>
      <c r="U2241" s="52"/>
      <c r="V2241" s="52"/>
      <c r="W2241" s="52"/>
      <c r="X2241" s="52"/>
      <c r="Y2241" s="52"/>
      <c r="Z2241" s="38"/>
      <c r="AA2241" s="38"/>
      <c r="AB2241" s="38"/>
      <c r="AC2241" s="50"/>
      <c r="AD2241" s="50"/>
      <c r="AE2241" s="51"/>
      <c r="AF2241" s="51"/>
      <c r="AG2241" s="40"/>
      <c r="AH2241" s="41"/>
      <c r="AI2241" s="42"/>
      <c r="AJ2241" s="40"/>
      <c r="AK2241" s="41"/>
      <c r="AL2241" s="42"/>
      <c r="AM2241" s="43"/>
      <c r="AN2241" s="43"/>
      <c r="AO2241" s="43"/>
    </row>
    <row r="2242" spans="5:41" x14ac:dyDescent="0.25">
      <c r="E2242" s="53"/>
      <c r="F2242" s="53"/>
      <c r="G2242" s="52"/>
      <c r="H2242" s="52"/>
      <c r="I2242" s="52"/>
      <c r="J2242" s="52"/>
      <c r="K2242" s="52"/>
      <c r="L2242" s="52"/>
      <c r="M2242" s="52"/>
      <c r="N2242" s="52"/>
      <c r="O2242" s="52"/>
      <c r="P2242" s="52"/>
      <c r="Q2242" s="52"/>
      <c r="R2242" s="52"/>
      <c r="S2242" s="52"/>
      <c r="T2242" s="52"/>
      <c r="U2242" s="52"/>
      <c r="V2242" s="52"/>
      <c r="W2242" s="52"/>
      <c r="X2242" s="52"/>
      <c r="Y2242" s="52"/>
      <c r="Z2242" s="38"/>
      <c r="AA2242" s="38"/>
      <c r="AB2242" s="38"/>
      <c r="AC2242" s="50"/>
      <c r="AD2242" s="50"/>
      <c r="AE2242" s="51"/>
      <c r="AF2242" s="51"/>
      <c r="AG2242" s="40"/>
      <c r="AH2242" s="41"/>
      <c r="AI2242" s="42"/>
      <c r="AJ2242" s="40"/>
      <c r="AK2242" s="41"/>
      <c r="AL2242" s="42"/>
      <c r="AM2242" s="43"/>
      <c r="AN2242" s="43"/>
      <c r="AO2242" s="43"/>
    </row>
    <row r="2243" spans="5:41" x14ac:dyDescent="0.25">
      <c r="E2243" s="53"/>
      <c r="F2243" s="53"/>
      <c r="G2243" s="52"/>
      <c r="H2243" s="52"/>
      <c r="I2243" s="52"/>
      <c r="J2243" s="52"/>
      <c r="K2243" s="52"/>
      <c r="L2243" s="52"/>
      <c r="M2243" s="52"/>
      <c r="N2243" s="52"/>
      <c r="O2243" s="52"/>
      <c r="P2243" s="52"/>
      <c r="Q2243" s="52"/>
      <c r="R2243" s="52"/>
      <c r="S2243" s="52"/>
      <c r="T2243" s="52"/>
      <c r="U2243" s="52"/>
      <c r="V2243" s="52"/>
      <c r="W2243" s="52"/>
      <c r="X2243" s="52"/>
      <c r="Y2243" s="52"/>
      <c r="Z2243" s="38"/>
      <c r="AA2243" s="38"/>
      <c r="AB2243" s="38"/>
      <c r="AC2243" s="50"/>
      <c r="AD2243" s="50"/>
      <c r="AE2243" s="51"/>
      <c r="AF2243" s="51"/>
      <c r="AG2243" s="40"/>
      <c r="AH2243" s="41"/>
      <c r="AI2243" s="42"/>
      <c r="AJ2243" s="40"/>
      <c r="AK2243" s="41"/>
      <c r="AL2243" s="42"/>
      <c r="AM2243" s="43"/>
      <c r="AN2243" s="43"/>
      <c r="AO2243" s="43"/>
    </row>
    <row r="2244" spans="5:41" x14ac:dyDescent="0.25">
      <c r="E2244" s="53"/>
      <c r="F2244" s="53"/>
      <c r="G2244" s="52"/>
      <c r="H2244" s="52"/>
      <c r="I2244" s="52"/>
      <c r="J2244" s="52"/>
      <c r="K2244" s="52"/>
      <c r="L2244" s="52"/>
      <c r="M2244" s="52"/>
      <c r="N2244" s="52"/>
      <c r="O2244" s="52"/>
      <c r="P2244" s="52"/>
      <c r="Q2244" s="52"/>
      <c r="R2244" s="52"/>
      <c r="S2244" s="52"/>
      <c r="T2244" s="52"/>
      <c r="U2244" s="52"/>
      <c r="V2244" s="52"/>
      <c r="W2244" s="52"/>
      <c r="X2244" s="52"/>
      <c r="Y2244" s="52"/>
      <c r="Z2244" s="38"/>
      <c r="AA2244" s="38"/>
      <c r="AB2244" s="38"/>
      <c r="AC2244" s="50"/>
      <c r="AD2244" s="50"/>
      <c r="AE2244" s="51"/>
      <c r="AF2244" s="51"/>
      <c r="AG2244" s="40"/>
      <c r="AH2244" s="41"/>
      <c r="AI2244" s="42"/>
      <c r="AJ2244" s="40"/>
      <c r="AK2244" s="41"/>
      <c r="AL2244" s="42"/>
      <c r="AM2244" s="43"/>
      <c r="AN2244" s="43"/>
      <c r="AO2244" s="43"/>
    </row>
    <row r="2245" spans="5:41" x14ac:dyDescent="0.25">
      <c r="E2245" s="53"/>
      <c r="F2245" s="53"/>
      <c r="G2245" s="52"/>
      <c r="H2245" s="52"/>
      <c r="I2245" s="52"/>
      <c r="J2245" s="52"/>
      <c r="K2245" s="52"/>
      <c r="L2245" s="52"/>
      <c r="M2245" s="52"/>
      <c r="N2245" s="52"/>
      <c r="O2245" s="52"/>
      <c r="P2245" s="52"/>
      <c r="Q2245" s="52"/>
      <c r="R2245" s="52"/>
      <c r="S2245" s="52"/>
      <c r="T2245" s="52"/>
      <c r="U2245" s="52"/>
      <c r="V2245" s="52"/>
      <c r="W2245" s="52"/>
      <c r="X2245" s="52"/>
      <c r="Y2245" s="52"/>
      <c r="Z2245" s="38"/>
      <c r="AA2245" s="38"/>
      <c r="AB2245" s="38"/>
      <c r="AC2245" s="50"/>
      <c r="AD2245" s="50"/>
      <c r="AE2245" s="51"/>
      <c r="AF2245" s="51"/>
      <c r="AG2245" s="40"/>
      <c r="AH2245" s="41"/>
      <c r="AI2245" s="42"/>
      <c r="AJ2245" s="40"/>
      <c r="AK2245" s="41"/>
      <c r="AL2245" s="42"/>
      <c r="AM2245" s="43"/>
      <c r="AN2245" s="43"/>
      <c r="AO2245" s="43"/>
    </row>
    <row r="2246" spans="5:41" x14ac:dyDescent="0.25">
      <c r="E2246" s="53"/>
      <c r="F2246" s="53"/>
      <c r="G2246" s="52"/>
      <c r="H2246" s="52"/>
      <c r="I2246" s="52"/>
      <c r="J2246" s="52"/>
      <c r="K2246" s="52"/>
      <c r="L2246" s="52"/>
      <c r="M2246" s="52"/>
      <c r="N2246" s="52"/>
      <c r="O2246" s="52"/>
      <c r="P2246" s="52"/>
      <c r="Q2246" s="52"/>
      <c r="R2246" s="52"/>
      <c r="S2246" s="52"/>
      <c r="T2246" s="52"/>
      <c r="U2246" s="52"/>
      <c r="V2246" s="52"/>
      <c r="W2246" s="52"/>
      <c r="X2246" s="52"/>
      <c r="Y2246" s="52"/>
      <c r="Z2246" s="38"/>
      <c r="AA2246" s="38"/>
      <c r="AB2246" s="38"/>
      <c r="AC2246" s="50"/>
      <c r="AD2246" s="50"/>
      <c r="AE2246" s="51"/>
      <c r="AF2246" s="51"/>
      <c r="AG2246" s="40"/>
      <c r="AH2246" s="41"/>
      <c r="AI2246" s="42"/>
      <c r="AJ2246" s="40"/>
      <c r="AK2246" s="41"/>
      <c r="AL2246" s="42"/>
      <c r="AM2246" s="43"/>
      <c r="AN2246" s="43"/>
      <c r="AO2246" s="43"/>
    </row>
    <row r="2247" spans="5:41" x14ac:dyDescent="0.25">
      <c r="E2247" s="53"/>
      <c r="F2247" s="53"/>
      <c r="G2247" s="52"/>
      <c r="H2247" s="52"/>
      <c r="I2247" s="52"/>
      <c r="J2247" s="52"/>
      <c r="K2247" s="52"/>
      <c r="L2247" s="52"/>
      <c r="M2247" s="52"/>
      <c r="N2247" s="52"/>
      <c r="O2247" s="52"/>
      <c r="P2247" s="52"/>
      <c r="Q2247" s="52"/>
      <c r="R2247" s="52"/>
      <c r="S2247" s="52"/>
      <c r="T2247" s="52"/>
      <c r="U2247" s="52"/>
      <c r="V2247" s="52"/>
      <c r="W2247" s="52"/>
      <c r="X2247" s="52"/>
      <c r="Y2247" s="52"/>
      <c r="Z2247" s="38"/>
      <c r="AA2247" s="38"/>
      <c r="AB2247" s="38"/>
      <c r="AC2247" s="50"/>
      <c r="AD2247" s="50"/>
      <c r="AE2247" s="51"/>
      <c r="AF2247" s="51"/>
      <c r="AG2247" s="40"/>
      <c r="AH2247" s="41"/>
      <c r="AI2247" s="42"/>
      <c r="AJ2247" s="40"/>
      <c r="AK2247" s="41"/>
      <c r="AL2247" s="42"/>
      <c r="AM2247" s="43"/>
      <c r="AN2247" s="43"/>
      <c r="AO2247" s="43"/>
    </row>
    <row r="2248" spans="5:41" x14ac:dyDescent="0.25">
      <c r="E2248" s="53"/>
      <c r="F2248" s="53"/>
      <c r="G2248" s="52"/>
      <c r="H2248" s="52"/>
      <c r="I2248" s="52"/>
      <c r="J2248" s="52"/>
      <c r="K2248" s="52"/>
      <c r="L2248" s="52"/>
      <c r="M2248" s="52"/>
      <c r="N2248" s="52"/>
      <c r="O2248" s="52"/>
      <c r="P2248" s="52"/>
      <c r="Q2248" s="52"/>
      <c r="R2248" s="52"/>
      <c r="S2248" s="52"/>
      <c r="T2248" s="52"/>
      <c r="U2248" s="52"/>
      <c r="V2248" s="52"/>
      <c r="W2248" s="52"/>
      <c r="X2248" s="52"/>
      <c r="Y2248" s="52"/>
      <c r="Z2248" s="38"/>
      <c r="AA2248" s="38"/>
      <c r="AB2248" s="38"/>
      <c r="AC2248" s="50"/>
      <c r="AD2248" s="50"/>
      <c r="AE2248" s="51"/>
      <c r="AF2248" s="51"/>
      <c r="AG2248" s="40"/>
      <c r="AH2248" s="41"/>
      <c r="AI2248" s="42"/>
      <c r="AJ2248" s="40"/>
      <c r="AK2248" s="41"/>
      <c r="AL2248" s="42"/>
      <c r="AM2248" s="43"/>
      <c r="AN2248" s="43"/>
      <c r="AO2248" s="43"/>
    </row>
    <row r="2249" spans="5:41" x14ac:dyDescent="0.25">
      <c r="E2249" s="53"/>
      <c r="F2249" s="53"/>
      <c r="G2249" s="52"/>
      <c r="H2249" s="52"/>
      <c r="I2249" s="52"/>
      <c r="J2249" s="52"/>
      <c r="K2249" s="52"/>
      <c r="L2249" s="52"/>
      <c r="M2249" s="52"/>
      <c r="N2249" s="52"/>
      <c r="O2249" s="52"/>
      <c r="P2249" s="52"/>
      <c r="Q2249" s="52"/>
      <c r="R2249" s="52"/>
      <c r="S2249" s="52"/>
      <c r="T2249" s="52"/>
      <c r="U2249" s="52"/>
      <c r="V2249" s="52"/>
      <c r="W2249" s="52"/>
      <c r="X2249" s="52"/>
      <c r="Y2249" s="52"/>
      <c r="Z2249" s="38"/>
      <c r="AA2249" s="38"/>
      <c r="AB2249" s="38"/>
      <c r="AC2249" s="50"/>
      <c r="AD2249" s="50"/>
      <c r="AE2249" s="51"/>
      <c r="AF2249" s="51"/>
      <c r="AG2249" s="40"/>
      <c r="AH2249" s="41"/>
      <c r="AI2249" s="42"/>
      <c r="AJ2249" s="40"/>
      <c r="AK2249" s="41"/>
      <c r="AL2249" s="42"/>
      <c r="AM2249" s="43"/>
      <c r="AN2249" s="43"/>
      <c r="AO2249" s="43"/>
    </row>
    <row r="2250" spans="5:41" x14ac:dyDescent="0.25">
      <c r="E2250" s="53"/>
      <c r="F2250" s="53"/>
      <c r="G2250" s="52"/>
      <c r="H2250" s="52"/>
      <c r="I2250" s="52"/>
      <c r="J2250" s="52"/>
      <c r="K2250" s="52"/>
      <c r="L2250" s="52"/>
      <c r="M2250" s="52"/>
      <c r="N2250" s="52"/>
      <c r="O2250" s="52"/>
      <c r="P2250" s="52"/>
      <c r="Q2250" s="52"/>
      <c r="R2250" s="52"/>
      <c r="S2250" s="52"/>
      <c r="T2250" s="52"/>
      <c r="U2250" s="52"/>
      <c r="V2250" s="52"/>
      <c r="W2250" s="52"/>
      <c r="X2250" s="52"/>
      <c r="Y2250" s="52"/>
      <c r="Z2250" s="38"/>
      <c r="AA2250" s="38"/>
      <c r="AB2250" s="38"/>
      <c r="AC2250" s="50"/>
      <c r="AD2250" s="50"/>
      <c r="AE2250" s="51"/>
      <c r="AF2250" s="51"/>
      <c r="AG2250" s="40"/>
      <c r="AH2250" s="41"/>
      <c r="AI2250" s="42"/>
      <c r="AJ2250" s="40"/>
      <c r="AK2250" s="41"/>
      <c r="AL2250" s="42"/>
      <c r="AM2250" s="43"/>
      <c r="AN2250" s="43"/>
      <c r="AO2250" s="43"/>
    </row>
    <row r="2251" spans="5:41" x14ac:dyDescent="0.25">
      <c r="E2251" s="53"/>
      <c r="F2251" s="53"/>
      <c r="G2251" s="52"/>
      <c r="H2251" s="52"/>
      <c r="I2251" s="52"/>
      <c r="J2251" s="52"/>
      <c r="K2251" s="52"/>
      <c r="L2251" s="52"/>
      <c r="M2251" s="52"/>
      <c r="N2251" s="52"/>
      <c r="O2251" s="52"/>
      <c r="P2251" s="52"/>
      <c r="Q2251" s="52"/>
      <c r="R2251" s="52"/>
      <c r="S2251" s="52"/>
      <c r="T2251" s="52"/>
      <c r="U2251" s="52"/>
      <c r="V2251" s="52"/>
      <c r="W2251" s="52"/>
      <c r="X2251" s="52"/>
      <c r="Y2251" s="52"/>
      <c r="Z2251" s="38"/>
      <c r="AA2251" s="38"/>
      <c r="AB2251" s="38"/>
      <c r="AC2251" s="50"/>
      <c r="AD2251" s="50"/>
      <c r="AE2251" s="51"/>
      <c r="AF2251" s="51"/>
      <c r="AG2251" s="40"/>
      <c r="AH2251" s="41"/>
      <c r="AI2251" s="42"/>
      <c r="AJ2251" s="40"/>
      <c r="AK2251" s="41"/>
      <c r="AL2251" s="42"/>
      <c r="AM2251" s="43"/>
      <c r="AN2251" s="43"/>
      <c r="AO2251" s="43"/>
    </row>
    <row r="2252" spans="5:41" x14ac:dyDescent="0.25">
      <c r="E2252" s="53"/>
      <c r="F2252" s="53"/>
      <c r="G2252" s="52"/>
      <c r="H2252" s="52"/>
      <c r="I2252" s="52"/>
      <c r="J2252" s="52"/>
      <c r="K2252" s="52"/>
      <c r="L2252" s="52"/>
      <c r="M2252" s="52"/>
      <c r="N2252" s="52"/>
      <c r="O2252" s="52"/>
      <c r="P2252" s="52"/>
      <c r="Q2252" s="52"/>
      <c r="R2252" s="52"/>
      <c r="S2252" s="52"/>
      <c r="T2252" s="52"/>
      <c r="U2252" s="52"/>
      <c r="V2252" s="52"/>
      <c r="W2252" s="52"/>
      <c r="X2252" s="52"/>
      <c r="Y2252" s="52"/>
      <c r="Z2252" s="38"/>
      <c r="AA2252" s="38"/>
      <c r="AB2252" s="38"/>
      <c r="AC2252" s="50"/>
      <c r="AD2252" s="50"/>
      <c r="AE2252" s="51"/>
      <c r="AF2252" s="51"/>
      <c r="AG2252" s="40"/>
      <c r="AH2252" s="41"/>
      <c r="AI2252" s="42"/>
      <c r="AJ2252" s="40"/>
      <c r="AK2252" s="41"/>
      <c r="AL2252" s="42"/>
      <c r="AM2252" s="43"/>
      <c r="AN2252" s="43"/>
      <c r="AO2252" s="43"/>
    </row>
    <row r="2253" spans="5:41" x14ac:dyDescent="0.25">
      <c r="E2253" s="53"/>
      <c r="F2253" s="53"/>
      <c r="G2253" s="52"/>
      <c r="H2253" s="52"/>
      <c r="I2253" s="52"/>
      <c r="J2253" s="52"/>
      <c r="K2253" s="52"/>
      <c r="L2253" s="52"/>
      <c r="M2253" s="52"/>
      <c r="N2253" s="52"/>
      <c r="O2253" s="52"/>
      <c r="P2253" s="52"/>
      <c r="Q2253" s="52"/>
      <c r="R2253" s="52"/>
      <c r="S2253" s="52"/>
      <c r="T2253" s="52"/>
      <c r="U2253" s="52"/>
      <c r="V2253" s="52"/>
      <c r="W2253" s="52"/>
      <c r="X2253" s="52"/>
      <c r="Y2253" s="52"/>
      <c r="Z2253" s="38"/>
      <c r="AA2253" s="38"/>
      <c r="AB2253" s="38"/>
      <c r="AC2253" s="50"/>
      <c r="AD2253" s="50"/>
      <c r="AE2253" s="51"/>
      <c r="AF2253" s="51"/>
      <c r="AG2253" s="40"/>
      <c r="AH2253" s="41"/>
      <c r="AI2253" s="42"/>
      <c r="AJ2253" s="40"/>
      <c r="AK2253" s="41"/>
      <c r="AL2253" s="42"/>
      <c r="AM2253" s="43"/>
      <c r="AN2253" s="43"/>
      <c r="AO2253" s="43"/>
    </row>
    <row r="2254" spans="5:41" x14ac:dyDescent="0.25">
      <c r="E2254" s="53"/>
      <c r="F2254" s="53"/>
      <c r="G2254" s="52"/>
      <c r="H2254" s="52"/>
      <c r="I2254" s="52"/>
      <c r="J2254" s="52"/>
      <c r="K2254" s="52"/>
      <c r="L2254" s="52"/>
      <c r="M2254" s="52"/>
      <c r="N2254" s="52"/>
      <c r="O2254" s="52"/>
      <c r="P2254" s="52"/>
      <c r="Q2254" s="52"/>
      <c r="R2254" s="52"/>
      <c r="S2254" s="52"/>
      <c r="T2254" s="52"/>
      <c r="U2254" s="52"/>
      <c r="V2254" s="52"/>
      <c r="W2254" s="52"/>
      <c r="X2254" s="52"/>
      <c r="Y2254" s="52"/>
      <c r="Z2254" s="38"/>
      <c r="AA2254" s="38"/>
      <c r="AB2254" s="38"/>
      <c r="AC2254" s="50"/>
      <c r="AD2254" s="50"/>
      <c r="AE2254" s="51"/>
      <c r="AF2254" s="51"/>
      <c r="AG2254" s="40"/>
      <c r="AH2254" s="41"/>
      <c r="AI2254" s="42"/>
      <c r="AJ2254" s="40"/>
      <c r="AK2254" s="41"/>
      <c r="AL2254" s="42"/>
      <c r="AM2254" s="43"/>
      <c r="AN2254" s="43"/>
      <c r="AO2254" s="43"/>
    </row>
    <row r="2255" spans="5:41" x14ac:dyDescent="0.25">
      <c r="E2255" s="53"/>
      <c r="F2255" s="53"/>
      <c r="G2255" s="52"/>
      <c r="H2255" s="52"/>
      <c r="I2255" s="52"/>
      <c r="J2255" s="52"/>
      <c r="K2255" s="52"/>
      <c r="L2255" s="52"/>
      <c r="M2255" s="52"/>
      <c r="N2255" s="52"/>
      <c r="O2255" s="52"/>
      <c r="P2255" s="52"/>
      <c r="Q2255" s="52"/>
      <c r="R2255" s="52"/>
      <c r="S2255" s="52"/>
      <c r="T2255" s="52"/>
      <c r="U2255" s="52"/>
      <c r="V2255" s="52"/>
      <c r="W2255" s="52"/>
      <c r="X2255" s="52"/>
      <c r="Y2255" s="52"/>
      <c r="Z2255" s="38"/>
      <c r="AA2255" s="38"/>
      <c r="AB2255" s="38"/>
      <c r="AC2255" s="50"/>
      <c r="AD2255" s="50"/>
      <c r="AE2255" s="51"/>
      <c r="AF2255" s="51"/>
      <c r="AG2255" s="40"/>
      <c r="AH2255" s="41"/>
      <c r="AI2255" s="42"/>
      <c r="AJ2255" s="40"/>
      <c r="AK2255" s="41"/>
      <c r="AL2255" s="42"/>
      <c r="AM2255" s="43"/>
      <c r="AN2255" s="43"/>
      <c r="AO2255" s="43"/>
    </row>
    <row r="2256" spans="5:41" x14ac:dyDescent="0.25">
      <c r="E2256" s="53"/>
      <c r="F2256" s="53"/>
      <c r="G2256" s="52"/>
      <c r="H2256" s="52"/>
      <c r="I2256" s="52"/>
      <c r="J2256" s="52"/>
      <c r="K2256" s="52"/>
      <c r="L2256" s="52"/>
      <c r="M2256" s="52"/>
      <c r="N2256" s="52"/>
      <c r="O2256" s="52"/>
      <c r="P2256" s="52"/>
      <c r="Q2256" s="52"/>
      <c r="R2256" s="52"/>
      <c r="S2256" s="52"/>
      <c r="T2256" s="52"/>
      <c r="U2256" s="52"/>
      <c r="V2256" s="52"/>
      <c r="W2256" s="52"/>
      <c r="X2256" s="52"/>
      <c r="Y2256" s="52"/>
      <c r="Z2256" s="38"/>
      <c r="AA2256" s="38"/>
      <c r="AB2256" s="38"/>
      <c r="AC2256" s="50"/>
      <c r="AD2256" s="50"/>
      <c r="AE2256" s="51"/>
      <c r="AF2256" s="51"/>
      <c r="AG2256" s="40"/>
      <c r="AH2256" s="41"/>
      <c r="AI2256" s="42"/>
      <c r="AJ2256" s="40"/>
      <c r="AK2256" s="41"/>
      <c r="AL2256" s="42"/>
      <c r="AM2256" s="43"/>
      <c r="AN2256" s="43"/>
      <c r="AO2256" s="43"/>
    </row>
    <row r="2257" spans="5:41" x14ac:dyDescent="0.25">
      <c r="E2257" s="53"/>
      <c r="F2257" s="53"/>
      <c r="G2257" s="52"/>
      <c r="H2257" s="52"/>
      <c r="I2257" s="52"/>
      <c r="J2257" s="52"/>
      <c r="K2257" s="52"/>
      <c r="L2257" s="52"/>
      <c r="M2257" s="52"/>
      <c r="N2257" s="52"/>
      <c r="O2257" s="52"/>
      <c r="P2257" s="52"/>
      <c r="Q2257" s="52"/>
      <c r="R2257" s="52"/>
      <c r="S2257" s="52"/>
      <c r="T2257" s="52"/>
      <c r="U2257" s="52"/>
      <c r="V2257" s="52"/>
      <c r="W2257" s="52"/>
      <c r="X2257" s="52"/>
      <c r="Y2257" s="52"/>
      <c r="Z2257" s="38"/>
      <c r="AA2257" s="38"/>
      <c r="AB2257" s="38"/>
      <c r="AC2257" s="50"/>
      <c r="AD2257" s="50"/>
      <c r="AE2257" s="51"/>
      <c r="AF2257" s="51"/>
      <c r="AG2257" s="40"/>
      <c r="AH2257" s="41"/>
      <c r="AI2257" s="42"/>
      <c r="AJ2257" s="40"/>
      <c r="AK2257" s="41"/>
      <c r="AL2257" s="42"/>
      <c r="AM2257" s="43"/>
      <c r="AN2257" s="43"/>
      <c r="AO2257" s="43"/>
    </row>
    <row r="2258" spans="5:41" x14ac:dyDescent="0.25">
      <c r="E2258" s="53"/>
      <c r="F2258" s="53"/>
      <c r="G2258" s="52"/>
      <c r="H2258" s="52"/>
      <c r="I2258" s="52"/>
      <c r="J2258" s="52"/>
      <c r="K2258" s="52"/>
      <c r="L2258" s="52"/>
      <c r="M2258" s="52"/>
      <c r="N2258" s="52"/>
      <c r="O2258" s="52"/>
      <c r="P2258" s="52"/>
      <c r="Q2258" s="52"/>
      <c r="R2258" s="52"/>
      <c r="S2258" s="52"/>
      <c r="T2258" s="52"/>
      <c r="U2258" s="52"/>
      <c r="V2258" s="52"/>
      <c r="W2258" s="52"/>
      <c r="X2258" s="52"/>
      <c r="Y2258" s="52"/>
      <c r="Z2258" s="38"/>
      <c r="AA2258" s="38"/>
      <c r="AB2258" s="38"/>
      <c r="AC2258" s="50"/>
      <c r="AD2258" s="50"/>
      <c r="AE2258" s="51"/>
      <c r="AF2258" s="51"/>
      <c r="AG2258" s="40"/>
      <c r="AH2258" s="41"/>
      <c r="AI2258" s="42"/>
      <c r="AJ2258" s="40"/>
      <c r="AK2258" s="41"/>
      <c r="AL2258" s="42"/>
      <c r="AM2258" s="43"/>
      <c r="AN2258" s="43"/>
      <c r="AO2258" s="43"/>
    </row>
    <row r="2259" spans="5:41" x14ac:dyDescent="0.25">
      <c r="E2259" s="53"/>
      <c r="F2259" s="53"/>
      <c r="G2259" s="52"/>
      <c r="H2259" s="52"/>
      <c r="I2259" s="52"/>
      <c r="J2259" s="52"/>
      <c r="K2259" s="52"/>
      <c r="L2259" s="52"/>
      <c r="M2259" s="52"/>
      <c r="N2259" s="52"/>
      <c r="O2259" s="52"/>
      <c r="P2259" s="52"/>
      <c r="Q2259" s="52"/>
      <c r="R2259" s="52"/>
      <c r="S2259" s="52"/>
      <c r="T2259" s="52"/>
      <c r="U2259" s="52"/>
      <c r="V2259" s="52"/>
      <c r="W2259" s="52"/>
      <c r="X2259" s="52"/>
      <c r="Y2259" s="52"/>
      <c r="Z2259" s="38"/>
      <c r="AA2259" s="38"/>
      <c r="AB2259" s="38"/>
      <c r="AC2259" s="50"/>
      <c r="AD2259" s="50"/>
      <c r="AE2259" s="51"/>
      <c r="AF2259" s="51"/>
      <c r="AG2259" s="40"/>
      <c r="AH2259" s="41"/>
      <c r="AI2259" s="42"/>
      <c r="AJ2259" s="40"/>
      <c r="AK2259" s="41"/>
      <c r="AL2259" s="42"/>
      <c r="AM2259" s="43"/>
      <c r="AN2259" s="43"/>
      <c r="AO2259" s="43"/>
    </row>
    <row r="2260" spans="5:41" x14ac:dyDescent="0.25">
      <c r="E2260" s="53"/>
      <c r="F2260" s="53"/>
      <c r="G2260" s="52"/>
      <c r="H2260" s="52"/>
      <c r="I2260" s="52"/>
      <c r="J2260" s="52"/>
      <c r="K2260" s="52"/>
      <c r="L2260" s="52"/>
      <c r="M2260" s="52"/>
      <c r="N2260" s="52"/>
      <c r="O2260" s="52"/>
      <c r="P2260" s="52"/>
      <c r="Q2260" s="52"/>
      <c r="R2260" s="52"/>
      <c r="S2260" s="52"/>
      <c r="T2260" s="52"/>
      <c r="U2260" s="52"/>
      <c r="V2260" s="52"/>
      <c r="W2260" s="52"/>
      <c r="X2260" s="52"/>
      <c r="Y2260" s="52"/>
      <c r="Z2260" s="38"/>
      <c r="AA2260" s="38"/>
      <c r="AB2260" s="38"/>
      <c r="AC2260" s="50"/>
      <c r="AD2260" s="50"/>
      <c r="AE2260" s="51"/>
      <c r="AF2260" s="51"/>
      <c r="AG2260" s="40"/>
      <c r="AH2260" s="41"/>
      <c r="AI2260" s="42"/>
      <c r="AJ2260" s="40"/>
      <c r="AK2260" s="41"/>
      <c r="AL2260" s="42"/>
      <c r="AM2260" s="43"/>
      <c r="AN2260" s="43"/>
      <c r="AO2260" s="43"/>
    </row>
    <row r="2261" spans="5:41" x14ac:dyDescent="0.25">
      <c r="E2261" s="53"/>
      <c r="F2261" s="53"/>
      <c r="G2261" s="52"/>
      <c r="H2261" s="52"/>
      <c r="I2261" s="52"/>
      <c r="J2261" s="52"/>
      <c r="K2261" s="52"/>
      <c r="L2261" s="52"/>
      <c r="M2261" s="52"/>
      <c r="N2261" s="52"/>
      <c r="O2261" s="52"/>
      <c r="P2261" s="52"/>
      <c r="Q2261" s="52"/>
      <c r="R2261" s="52"/>
      <c r="S2261" s="52"/>
      <c r="T2261" s="52"/>
      <c r="U2261" s="52"/>
      <c r="V2261" s="52"/>
      <c r="W2261" s="52"/>
      <c r="X2261" s="52"/>
      <c r="Y2261" s="52"/>
      <c r="Z2261" s="38"/>
      <c r="AA2261" s="38"/>
      <c r="AB2261" s="38"/>
      <c r="AC2261" s="50"/>
      <c r="AD2261" s="50"/>
      <c r="AE2261" s="51"/>
      <c r="AF2261" s="51"/>
      <c r="AG2261" s="40"/>
      <c r="AH2261" s="41"/>
      <c r="AI2261" s="42"/>
      <c r="AJ2261" s="40"/>
      <c r="AK2261" s="41"/>
      <c r="AL2261" s="42"/>
      <c r="AM2261" s="43"/>
      <c r="AN2261" s="43"/>
      <c r="AO2261" s="43"/>
    </row>
    <row r="2262" spans="5:41" x14ac:dyDescent="0.25">
      <c r="E2262" s="53"/>
      <c r="F2262" s="53"/>
      <c r="G2262" s="52"/>
      <c r="H2262" s="52"/>
      <c r="I2262" s="52"/>
      <c r="J2262" s="52"/>
      <c r="K2262" s="52"/>
      <c r="L2262" s="52"/>
      <c r="M2262" s="52"/>
      <c r="N2262" s="52"/>
      <c r="O2262" s="52"/>
      <c r="P2262" s="52"/>
      <c r="Q2262" s="52"/>
      <c r="R2262" s="52"/>
      <c r="S2262" s="52"/>
      <c r="T2262" s="52"/>
      <c r="U2262" s="52"/>
      <c r="V2262" s="52"/>
      <c r="W2262" s="52"/>
      <c r="X2262" s="52"/>
      <c r="Y2262" s="52"/>
      <c r="Z2262" s="38"/>
      <c r="AA2262" s="38"/>
      <c r="AB2262" s="38"/>
      <c r="AC2262" s="50"/>
      <c r="AD2262" s="50"/>
      <c r="AE2262" s="51"/>
      <c r="AF2262" s="51"/>
      <c r="AG2262" s="40"/>
      <c r="AH2262" s="41"/>
      <c r="AI2262" s="42"/>
      <c r="AJ2262" s="40"/>
      <c r="AK2262" s="41"/>
      <c r="AL2262" s="42"/>
      <c r="AM2262" s="43"/>
      <c r="AN2262" s="43"/>
      <c r="AO2262" s="43"/>
    </row>
    <row r="2263" spans="5:41" x14ac:dyDescent="0.25">
      <c r="E2263" s="53"/>
      <c r="F2263" s="53"/>
      <c r="G2263" s="52"/>
      <c r="H2263" s="52"/>
      <c r="I2263" s="52"/>
      <c r="J2263" s="52"/>
      <c r="K2263" s="52"/>
      <c r="L2263" s="52"/>
      <c r="M2263" s="52"/>
      <c r="N2263" s="52"/>
      <c r="O2263" s="52"/>
      <c r="P2263" s="52"/>
      <c r="Q2263" s="52"/>
      <c r="R2263" s="52"/>
      <c r="S2263" s="52"/>
      <c r="T2263" s="52"/>
      <c r="U2263" s="52"/>
      <c r="V2263" s="52"/>
      <c r="W2263" s="52"/>
      <c r="X2263" s="52"/>
      <c r="Y2263" s="52"/>
      <c r="Z2263" s="38"/>
      <c r="AA2263" s="38"/>
      <c r="AB2263" s="38"/>
      <c r="AC2263" s="50"/>
      <c r="AD2263" s="50"/>
      <c r="AE2263" s="51"/>
      <c r="AF2263" s="51"/>
      <c r="AG2263" s="40"/>
      <c r="AH2263" s="41"/>
      <c r="AI2263" s="42"/>
      <c r="AJ2263" s="40"/>
      <c r="AK2263" s="41"/>
      <c r="AL2263" s="42"/>
      <c r="AM2263" s="43"/>
      <c r="AN2263" s="43"/>
      <c r="AO2263" s="43"/>
    </row>
    <row r="2264" spans="5:41" x14ac:dyDescent="0.25">
      <c r="E2264" s="53"/>
      <c r="F2264" s="53"/>
      <c r="G2264" s="52"/>
      <c r="H2264" s="52"/>
      <c r="I2264" s="52"/>
      <c r="J2264" s="52"/>
      <c r="K2264" s="52"/>
      <c r="L2264" s="52"/>
      <c r="M2264" s="52"/>
      <c r="N2264" s="52"/>
      <c r="O2264" s="52"/>
      <c r="P2264" s="52"/>
      <c r="Q2264" s="52"/>
      <c r="R2264" s="52"/>
      <c r="S2264" s="52"/>
      <c r="T2264" s="52"/>
      <c r="U2264" s="52"/>
      <c r="V2264" s="52"/>
      <c r="W2264" s="52"/>
      <c r="X2264" s="52"/>
      <c r="Y2264" s="52"/>
      <c r="Z2264" s="38"/>
      <c r="AA2264" s="38"/>
      <c r="AB2264" s="38"/>
      <c r="AC2264" s="50"/>
      <c r="AD2264" s="50"/>
      <c r="AE2264" s="51"/>
      <c r="AF2264" s="51"/>
      <c r="AG2264" s="40"/>
      <c r="AH2264" s="41"/>
      <c r="AI2264" s="42"/>
      <c r="AJ2264" s="40"/>
      <c r="AK2264" s="41"/>
      <c r="AL2264" s="42"/>
      <c r="AM2264" s="43"/>
      <c r="AN2264" s="43"/>
      <c r="AO2264" s="43"/>
    </row>
    <row r="2265" spans="5:41" x14ac:dyDescent="0.25">
      <c r="E2265" s="53"/>
      <c r="F2265" s="53"/>
      <c r="G2265" s="52"/>
      <c r="H2265" s="52"/>
      <c r="I2265" s="52"/>
      <c r="J2265" s="52"/>
      <c r="K2265" s="52"/>
      <c r="L2265" s="52"/>
      <c r="M2265" s="52"/>
      <c r="N2265" s="52"/>
      <c r="O2265" s="52"/>
      <c r="P2265" s="52"/>
      <c r="Q2265" s="52"/>
      <c r="R2265" s="52"/>
      <c r="S2265" s="52"/>
      <c r="T2265" s="52"/>
      <c r="U2265" s="52"/>
      <c r="V2265" s="52"/>
      <c r="W2265" s="52"/>
      <c r="X2265" s="52"/>
      <c r="Y2265" s="52"/>
      <c r="Z2265" s="38"/>
      <c r="AA2265" s="38"/>
      <c r="AB2265" s="38"/>
      <c r="AC2265" s="50"/>
      <c r="AD2265" s="50"/>
      <c r="AE2265" s="51"/>
      <c r="AF2265" s="51"/>
      <c r="AG2265" s="40"/>
      <c r="AH2265" s="41"/>
      <c r="AI2265" s="42"/>
      <c r="AJ2265" s="40"/>
      <c r="AK2265" s="41"/>
      <c r="AL2265" s="42"/>
      <c r="AM2265" s="43"/>
      <c r="AN2265" s="43"/>
      <c r="AO2265" s="43"/>
    </row>
    <row r="2266" spans="5:41" x14ac:dyDescent="0.25">
      <c r="E2266" s="53"/>
      <c r="F2266" s="53"/>
      <c r="G2266" s="52"/>
      <c r="H2266" s="52"/>
      <c r="I2266" s="52"/>
      <c r="J2266" s="52"/>
      <c r="K2266" s="52"/>
      <c r="L2266" s="52"/>
      <c r="M2266" s="52"/>
      <c r="N2266" s="52"/>
      <c r="O2266" s="52"/>
      <c r="P2266" s="52"/>
      <c r="Q2266" s="52"/>
      <c r="R2266" s="52"/>
      <c r="S2266" s="52"/>
      <c r="T2266" s="52"/>
      <c r="U2266" s="52"/>
      <c r="V2266" s="52"/>
      <c r="W2266" s="52"/>
      <c r="X2266" s="52"/>
      <c r="Y2266" s="52"/>
      <c r="Z2266" s="38"/>
      <c r="AA2266" s="38"/>
      <c r="AB2266" s="38"/>
      <c r="AC2266" s="50"/>
      <c r="AD2266" s="50"/>
      <c r="AE2266" s="51"/>
      <c r="AF2266" s="51"/>
      <c r="AG2266" s="40"/>
      <c r="AH2266" s="41"/>
      <c r="AI2266" s="42"/>
      <c r="AJ2266" s="40"/>
      <c r="AK2266" s="41"/>
      <c r="AL2266" s="42"/>
      <c r="AM2266" s="43"/>
      <c r="AN2266" s="43"/>
      <c r="AO2266" s="43"/>
    </row>
    <row r="2267" spans="5:41" x14ac:dyDescent="0.25">
      <c r="E2267" s="53"/>
      <c r="F2267" s="53"/>
      <c r="G2267" s="52"/>
      <c r="H2267" s="52"/>
      <c r="I2267" s="52"/>
      <c r="J2267" s="52"/>
      <c r="K2267" s="52"/>
      <c r="L2267" s="52"/>
      <c r="M2267" s="52"/>
      <c r="N2267" s="52"/>
      <c r="O2267" s="52"/>
      <c r="P2267" s="52"/>
      <c r="Q2267" s="52"/>
      <c r="R2267" s="52"/>
      <c r="S2267" s="52"/>
      <c r="T2267" s="52"/>
      <c r="U2267" s="52"/>
      <c r="V2267" s="52"/>
      <c r="W2267" s="52"/>
      <c r="X2267" s="52"/>
      <c r="Y2267" s="52"/>
      <c r="Z2267" s="38"/>
      <c r="AA2267" s="38"/>
      <c r="AB2267" s="38"/>
      <c r="AC2267" s="50"/>
      <c r="AD2267" s="50"/>
      <c r="AE2267" s="51"/>
      <c r="AF2267" s="51"/>
      <c r="AG2267" s="40"/>
      <c r="AH2267" s="41"/>
      <c r="AI2267" s="42"/>
      <c r="AJ2267" s="40"/>
      <c r="AK2267" s="41"/>
      <c r="AL2267" s="42"/>
      <c r="AM2267" s="43"/>
      <c r="AN2267" s="43"/>
      <c r="AO2267" s="43"/>
    </row>
    <row r="2268" spans="5:41" x14ac:dyDescent="0.25">
      <c r="E2268" s="53"/>
      <c r="F2268" s="53"/>
      <c r="G2268" s="52"/>
      <c r="H2268" s="52"/>
      <c r="I2268" s="52"/>
      <c r="J2268" s="52"/>
      <c r="K2268" s="52"/>
      <c r="L2268" s="52"/>
      <c r="M2268" s="52"/>
      <c r="N2268" s="52"/>
      <c r="O2268" s="52"/>
      <c r="P2268" s="52"/>
      <c r="Q2268" s="52"/>
      <c r="R2268" s="52"/>
      <c r="S2268" s="52"/>
      <c r="T2268" s="52"/>
      <c r="U2268" s="52"/>
      <c r="V2268" s="52"/>
      <c r="W2268" s="52"/>
      <c r="X2268" s="52"/>
      <c r="Y2268" s="52"/>
      <c r="Z2268" s="38"/>
      <c r="AA2268" s="38"/>
      <c r="AB2268" s="38"/>
      <c r="AC2268" s="50"/>
      <c r="AD2268" s="50"/>
      <c r="AE2268" s="51"/>
      <c r="AF2268" s="51"/>
      <c r="AG2268" s="40"/>
      <c r="AH2268" s="41"/>
      <c r="AI2268" s="42"/>
      <c r="AJ2268" s="40"/>
      <c r="AK2268" s="41"/>
      <c r="AL2268" s="42"/>
      <c r="AM2268" s="43"/>
      <c r="AN2268" s="43"/>
      <c r="AO2268" s="43"/>
    </row>
    <row r="2269" spans="5:41" x14ac:dyDescent="0.25">
      <c r="E2269" s="53"/>
      <c r="F2269" s="53"/>
      <c r="G2269" s="52"/>
      <c r="H2269" s="52"/>
      <c r="I2269" s="52"/>
      <c r="J2269" s="52"/>
      <c r="K2269" s="52"/>
      <c r="L2269" s="52"/>
      <c r="M2269" s="52"/>
      <c r="N2269" s="52"/>
      <c r="O2269" s="52"/>
      <c r="P2269" s="52"/>
      <c r="Q2269" s="52"/>
      <c r="R2269" s="52"/>
      <c r="S2269" s="52"/>
      <c r="T2269" s="52"/>
      <c r="U2269" s="52"/>
      <c r="V2269" s="52"/>
      <c r="W2269" s="52"/>
      <c r="X2269" s="52"/>
      <c r="Y2269" s="52"/>
      <c r="Z2269" s="38"/>
      <c r="AA2269" s="38"/>
      <c r="AB2269" s="38"/>
      <c r="AC2269" s="50"/>
      <c r="AD2269" s="50"/>
      <c r="AE2269" s="51"/>
      <c r="AF2269" s="51"/>
      <c r="AG2269" s="40"/>
      <c r="AH2269" s="41"/>
      <c r="AI2269" s="42"/>
      <c r="AJ2269" s="40"/>
      <c r="AK2269" s="41"/>
      <c r="AL2269" s="42"/>
      <c r="AM2269" s="43"/>
      <c r="AN2269" s="43"/>
      <c r="AO2269" s="43"/>
    </row>
    <row r="2270" spans="5:41" x14ac:dyDescent="0.25">
      <c r="E2270" s="53"/>
      <c r="F2270" s="53"/>
      <c r="G2270" s="52"/>
      <c r="H2270" s="52"/>
      <c r="I2270" s="52"/>
      <c r="J2270" s="52"/>
      <c r="K2270" s="52"/>
      <c r="L2270" s="52"/>
      <c r="M2270" s="52"/>
      <c r="N2270" s="52"/>
      <c r="O2270" s="52"/>
      <c r="P2270" s="52"/>
      <c r="Q2270" s="52"/>
      <c r="R2270" s="52"/>
      <c r="S2270" s="52"/>
      <c r="T2270" s="52"/>
      <c r="U2270" s="52"/>
      <c r="V2270" s="52"/>
      <c r="W2270" s="52"/>
      <c r="X2270" s="52"/>
      <c r="Y2270" s="52"/>
      <c r="Z2270" s="38"/>
      <c r="AA2270" s="38"/>
      <c r="AB2270" s="38"/>
      <c r="AC2270" s="50"/>
      <c r="AD2270" s="50"/>
      <c r="AE2270" s="51"/>
      <c r="AF2270" s="51"/>
      <c r="AG2270" s="40"/>
      <c r="AH2270" s="41"/>
      <c r="AI2270" s="42"/>
      <c r="AJ2270" s="40"/>
      <c r="AK2270" s="41"/>
      <c r="AL2270" s="42"/>
      <c r="AM2270" s="43"/>
      <c r="AN2270" s="43"/>
      <c r="AO2270" s="43"/>
    </row>
    <row r="2271" spans="5:41" x14ac:dyDescent="0.25">
      <c r="E2271" s="53"/>
      <c r="F2271" s="53"/>
      <c r="G2271" s="52"/>
      <c r="H2271" s="52"/>
      <c r="I2271" s="52"/>
      <c r="J2271" s="52"/>
      <c r="K2271" s="52"/>
      <c r="L2271" s="52"/>
      <c r="M2271" s="52"/>
      <c r="N2271" s="52"/>
      <c r="O2271" s="52"/>
      <c r="P2271" s="52"/>
      <c r="Q2271" s="52"/>
      <c r="R2271" s="52"/>
      <c r="S2271" s="52"/>
      <c r="T2271" s="52"/>
      <c r="U2271" s="52"/>
      <c r="V2271" s="52"/>
      <c r="W2271" s="52"/>
      <c r="X2271" s="52"/>
      <c r="Y2271" s="52"/>
      <c r="Z2271" s="38"/>
      <c r="AA2271" s="38"/>
      <c r="AB2271" s="38"/>
      <c r="AC2271" s="50"/>
      <c r="AD2271" s="50"/>
      <c r="AE2271" s="51"/>
      <c r="AF2271" s="51"/>
      <c r="AG2271" s="40"/>
      <c r="AH2271" s="41"/>
      <c r="AI2271" s="42"/>
      <c r="AJ2271" s="40"/>
      <c r="AK2271" s="41"/>
      <c r="AL2271" s="42"/>
      <c r="AM2271" s="43"/>
      <c r="AN2271" s="43"/>
      <c r="AO2271" s="43"/>
    </row>
    <row r="2272" spans="5:41" x14ac:dyDescent="0.25">
      <c r="E2272" s="53"/>
      <c r="F2272" s="53"/>
      <c r="G2272" s="52"/>
      <c r="H2272" s="52"/>
      <c r="I2272" s="52"/>
      <c r="J2272" s="52"/>
      <c r="K2272" s="52"/>
      <c r="L2272" s="52"/>
      <c r="M2272" s="52"/>
      <c r="N2272" s="52"/>
      <c r="O2272" s="52"/>
      <c r="P2272" s="52"/>
      <c r="Q2272" s="52"/>
      <c r="R2272" s="52"/>
      <c r="S2272" s="52"/>
      <c r="T2272" s="52"/>
      <c r="U2272" s="52"/>
      <c r="V2272" s="52"/>
      <c r="W2272" s="52"/>
      <c r="X2272" s="52"/>
      <c r="Y2272" s="52"/>
      <c r="Z2272" s="38"/>
      <c r="AA2272" s="38"/>
      <c r="AB2272" s="38"/>
      <c r="AC2272" s="50"/>
      <c r="AD2272" s="50"/>
      <c r="AE2272" s="51"/>
      <c r="AF2272" s="51"/>
      <c r="AG2272" s="40"/>
      <c r="AH2272" s="41"/>
      <c r="AI2272" s="42"/>
      <c r="AJ2272" s="40"/>
      <c r="AK2272" s="41"/>
      <c r="AL2272" s="42"/>
      <c r="AM2272" s="43"/>
      <c r="AN2272" s="43"/>
      <c r="AO2272" s="43"/>
    </row>
    <row r="2273" spans="5:41" x14ac:dyDescent="0.25">
      <c r="E2273" s="53"/>
      <c r="F2273" s="53"/>
      <c r="G2273" s="52"/>
      <c r="H2273" s="52"/>
      <c r="I2273" s="52"/>
      <c r="J2273" s="52"/>
      <c r="K2273" s="52"/>
      <c r="L2273" s="52"/>
      <c r="M2273" s="52"/>
      <c r="N2273" s="52"/>
      <c r="O2273" s="52"/>
      <c r="P2273" s="52"/>
      <c r="Q2273" s="52"/>
      <c r="R2273" s="52"/>
      <c r="S2273" s="52"/>
      <c r="T2273" s="52"/>
      <c r="U2273" s="52"/>
      <c r="V2273" s="52"/>
      <c r="W2273" s="52"/>
      <c r="X2273" s="52"/>
      <c r="Y2273" s="52"/>
      <c r="Z2273" s="38"/>
      <c r="AA2273" s="38"/>
      <c r="AB2273" s="38"/>
      <c r="AC2273" s="50"/>
      <c r="AD2273" s="50"/>
      <c r="AE2273" s="51"/>
      <c r="AF2273" s="51"/>
      <c r="AG2273" s="40"/>
      <c r="AH2273" s="41"/>
      <c r="AI2273" s="42"/>
      <c r="AJ2273" s="40"/>
      <c r="AK2273" s="41"/>
      <c r="AL2273" s="42"/>
      <c r="AM2273" s="43"/>
      <c r="AN2273" s="43"/>
      <c r="AO2273" s="43"/>
    </row>
    <row r="2274" spans="5:41" x14ac:dyDescent="0.25">
      <c r="E2274" s="53"/>
      <c r="F2274" s="53"/>
      <c r="G2274" s="52"/>
      <c r="H2274" s="52"/>
      <c r="I2274" s="52"/>
      <c r="J2274" s="52"/>
      <c r="K2274" s="52"/>
      <c r="L2274" s="52"/>
      <c r="M2274" s="52"/>
      <c r="N2274" s="52"/>
      <c r="O2274" s="52"/>
      <c r="P2274" s="52"/>
      <c r="Q2274" s="52"/>
      <c r="R2274" s="52"/>
      <c r="S2274" s="52"/>
      <c r="T2274" s="52"/>
      <c r="U2274" s="52"/>
      <c r="V2274" s="52"/>
      <c r="W2274" s="52"/>
      <c r="X2274" s="52"/>
      <c r="Y2274" s="52"/>
      <c r="Z2274" s="38"/>
      <c r="AA2274" s="38"/>
      <c r="AB2274" s="38"/>
      <c r="AC2274" s="50"/>
      <c r="AD2274" s="50"/>
      <c r="AE2274" s="51"/>
      <c r="AF2274" s="51"/>
      <c r="AG2274" s="40"/>
      <c r="AH2274" s="41"/>
      <c r="AI2274" s="42"/>
      <c r="AJ2274" s="40"/>
      <c r="AK2274" s="41"/>
      <c r="AL2274" s="42"/>
      <c r="AM2274" s="43"/>
      <c r="AN2274" s="43"/>
      <c r="AO2274" s="43"/>
    </row>
    <row r="2275" spans="5:41" x14ac:dyDescent="0.25">
      <c r="E2275" s="53"/>
      <c r="F2275" s="53"/>
      <c r="G2275" s="52"/>
      <c r="H2275" s="52"/>
      <c r="I2275" s="52"/>
      <c r="J2275" s="52"/>
      <c r="K2275" s="52"/>
      <c r="L2275" s="52"/>
      <c r="M2275" s="52"/>
      <c r="N2275" s="52"/>
      <c r="O2275" s="52"/>
      <c r="P2275" s="52"/>
      <c r="Q2275" s="52"/>
      <c r="R2275" s="52"/>
      <c r="S2275" s="52"/>
      <c r="T2275" s="52"/>
      <c r="U2275" s="52"/>
      <c r="V2275" s="52"/>
      <c r="W2275" s="52"/>
      <c r="X2275" s="52"/>
      <c r="Y2275" s="52"/>
      <c r="Z2275" s="38"/>
      <c r="AA2275" s="38"/>
      <c r="AB2275" s="38"/>
      <c r="AC2275" s="50"/>
      <c r="AD2275" s="50"/>
      <c r="AE2275" s="51"/>
      <c r="AF2275" s="51"/>
      <c r="AG2275" s="40"/>
      <c r="AH2275" s="41"/>
      <c r="AI2275" s="42"/>
      <c r="AJ2275" s="40"/>
      <c r="AK2275" s="41"/>
      <c r="AL2275" s="42"/>
      <c r="AM2275" s="43"/>
      <c r="AN2275" s="43"/>
      <c r="AO2275" s="43"/>
    </row>
    <row r="2276" spans="5:41" x14ac:dyDescent="0.25">
      <c r="E2276" s="53"/>
      <c r="F2276" s="53"/>
      <c r="G2276" s="52"/>
      <c r="H2276" s="52"/>
      <c r="I2276" s="52"/>
      <c r="J2276" s="52"/>
      <c r="K2276" s="52"/>
      <c r="L2276" s="52"/>
      <c r="M2276" s="52"/>
      <c r="N2276" s="52"/>
      <c r="O2276" s="52"/>
      <c r="P2276" s="52"/>
      <c r="Q2276" s="52"/>
      <c r="R2276" s="52"/>
      <c r="S2276" s="52"/>
      <c r="T2276" s="52"/>
      <c r="U2276" s="52"/>
      <c r="V2276" s="52"/>
      <c r="W2276" s="52"/>
      <c r="X2276" s="52"/>
      <c r="Y2276" s="52"/>
      <c r="Z2276" s="38"/>
      <c r="AA2276" s="38"/>
      <c r="AB2276" s="38"/>
      <c r="AC2276" s="50"/>
      <c r="AD2276" s="50"/>
      <c r="AE2276" s="51"/>
      <c r="AF2276" s="51"/>
      <c r="AG2276" s="40"/>
      <c r="AH2276" s="41"/>
      <c r="AI2276" s="42"/>
      <c r="AJ2276" s="40"/>
      <c r="AK2276" s="41"/>
      <c r="AL2276" s="42"/>
      <c r="AM2276" s="43"/>
      <c r="AN2276" s="43"/>
      <c r="AO2276" s="43"/>
    </row>
    <row r="2277" spans="5:41" x14ac:dyDescent="0.25">
      <c r="E2277" s="53"/>
      <c r="F2277" s="53"/>
      <c r="G2277" s="52"/>
      <c r="H2277" s="52"/>
      <c r="I2277" s="52"/>
      <c r="J2277" s="52"/>
      <c r="K2277" s="52"/>
      <c r="L2277" s="52"/>
      <c r="M2277" s="52"/>
      <c r="N2277" s="52"/>
      <c r="O2277" s="52"/>
      <c r="P2277" s="52"/>
      <c r="Q2277" s="52"/>
      <c r="R2277" s="52"/>
      <c r="S2277" s="52"/>
      <c r="T2277" s="52"/>
      <c r="U2277" s="52"/>
      <c r="V2277" s="52"/>
      <c r="W2277" s="52"/>
      <c r="X2277" s="52"/>
      <c r="Y2277" s="52"/>
      <c r="Z2277" s="38"/>
      <c r="AA2277" s="38"/>
      <c r="AB2277" s="38"/>
      <c r="AC2277" s="50"/>
      <c r="AD2277" s="50"/>
      <c r="AE2277" s="51"/>
      <c r="AF2277" s="51"/>
      <c r="AG2277" s="40"/>
      <c r="AH2277" s="41"/>
      <c r="AI2277" s="42"/>
      <c r="AJ2277" s="40"/>
      <c r="AK2277" s="41"/>
      <c r="AL2277" s="42"/>
      <c r="AM2277" s="43"/>
      <c r="AN2277" s="43"/>
      <c r="AO2277" s="43"/>
    </row>
    <row r="2278" spans="5:41" x14ac:dyDescent="0.25">
      <c r="E2278" s="53"/>
      <c r="F2278" s="53"/>
      <c r="G2278" s="52"/>
      <c r="H2278" s="52"/>
      <c r="I2278" s="52"/>
      <c r="J2278" s="52"/>
      <c r="K2278" s="52"/>
      <c r="L2278" s="52"/>
      <c r="M2278" s="52"/>
      <c r="N2278" s="52"/>
      <c r="O2278" s="52"/>
      <c r="P2278" s="52"/>
      <c r="Q2278" s="52"/>
      <c r="R2278" s="52"/>
      <c r="S2278" s="52"/>
      <c r="T2278" s="52"/>
      <c r="U2278" s="52"/>
      <c r="V2278" s="52"/>
      <c r="W2278" s="52"/>
      <c r="X2278" s="52"/>
      <c r="Y2278" s="52"/>
      <c r="Z2278" s="38"/>
      <c r="AA2278" s="38"/>
      <c r="AB2278" s="38"/>
      <c r="AC2278" s="50"/>
      <c r="AD2278" s="50"/>
      <c r="AE2278" s="51"/>
      <c r="AF2278" s="51"/>
      <c r="AG2278" s="40"/>
      <c r="AH2278" s="41"/>
      <c r="AI2278" s="42"/>
      <c r="AJ2278" s="40"/>
      <c r="AK2278" s="41"/>
      <c r="AL2278" s="42"/>
      <c r="AM2278" s="43"/>
      <c r="AN2278" s="43"/>
      <c r="AO2278" s="43"/>
    </row>
    <row r="2279" spans="5:41" x14ac:dyDescent="0.25">
      <c r="E2279" s="53"/>
      <c r="F2279" s="53"/>
      <c r="G2279" s="52"/>
      <c r="H2279" s="52"/>
      <c r="I2279" s="52"/>
      <c r="J2279" s="52"/>
      <c r="K2279" s="52"/>
      <c r="L2279" s="52"/>
      <c r="M2279" s="52"/>
      <c r="N2279" s="52"/>
      <c r="O2279" s="52"/>
      <c r="P2279" s="52"/>
      <c r="Q2279" s="52"/>
      <c r="R2279" s="52"/>
      <c r="S2279" s="52"/>
      <c r="T2279" s="52"/>
      <c r="U2279" s="52"/>
      <c r="V2279" s="52"/>
      <c r="W2279" s="52"/>
      <c r="X2279" s="52"/>
      <c r="Y2279" s="52"/>
      <c r="Z2279" s="38"/>
      <c r="AA2279" s="38"/>
      <c r="AB2279" s="38"/>
      <c r="AC2279" s="50"/>
      <c r="AD2279" s="50"/>
      <c r="AE2279" s="51"/>
      <c r="AF2279" s="51"/>
      <c r="AG2279" s="40"/>
      <c r="AH2279" s="41"/>
      <c r="AI2279" s="42"/>
      <c r="AJ2279" s="40"/>
      <c r="AK2279" s="41"/>
      <c r="AL2279" s="42"/>
      <c r="AM2279" s="43"/>
      <c r="AN2279" s="43"/>
      <c r="AO2279" s="43"/>
    </row>
    <row r="2280" spans="5:41" x14ac:dyDescent="0.25">
      <c r="E2280" s="53"/>
      <c r="F2280" s="53"/>
      <c r="G2280" s="52"/>
      <c r="H2280" s="52"/>
      <c r="I2280" s="52"/>
      <c r="J2280" s="52"/>
      <c r="K2280" s="52"/>
      <c r="L2280" s="52"/>
      <c r="M2280" s="52"/>
      <c r="N2280" s="52"/>
      <c r="O2280" s="52"/>
      <c r="P2280" s="52"/>
      <c r="Q2280" s="52"/>
      <c r="R2280" s="52"/>
      <c r="S2280" s="52"/>
      <c r="T2280" s="52"/>
      <c r="U2280" s="52"/>
      <c r="V2280" s="52"/>
      <c r="W2280" s="52"/>
      <c r="X2280" s="52"/>
      <c r="Y2280" s="52"/>
      <c r="Z2280" s="38"/>
      <c r="AA2280" s="38"/>
      <c r="AB2280" s="38"/>
      <c r="AC2280" s="50"/>
      <c r="AD2280" s="50"/>
      <c r="AE2280" s="51"/>
      <c r="AF2280" s="51"/>
      <c r="AG2280" s="40"/>
      <c r="AH2280" s="41"/>
      <c r="AI2280" s="42"/>
      <c r="AJ2280" s="40"/>
      <c r="AK2280" s="41"/>
      <c r="AL2280" s="42"/>
      <c r="AM2280" s="43"/>
      <c r="AN2280" s="43"/>
      <c r="AO2280" s="43"/>
    </row>
    <row r="2281" spans="5:41" x14ac:dyDescent="0.25">
      <c r="E2281" s="53"/>
      <c r="F2281" s="53"/>
      <c r="G2281" s="52"/>
      <c r="H2281" s="52"/>
      <c r="I2281" s="52"/>
      <c r="J2281" s="52"/>
      <c r="K2281" s="52"/>
      <c r="L2281" s="52"/>
      <c r="M2281" s="52"/>
      <c r="N2281" s="52"/>
      <c r="O2281" s="52"/>
      <c r="P2281" s="52"/>
      <c r="Q2281" s="52"/>
      <c r="R2281" s="52"/>
      <c r="S2281" s="52"/>
      <c r="T2281" s="52"/>
      <c r="U2281" s="52"/>
      <c r="V2281" s="52"/>
      <c r="W2281" s="52"/>
      <c r="X2281" s="52"/>
      <c r="Y2281" s="52"/>
      <c r="Z2281" s="38"/>
      <c r="AA2281" s="38"/>
      <c r="AB2281" s="38"/>
      <c r="AC2281" s="50"/>
      <c r="AD2281" s="50"/>
      <c r="AE2281" s="51"/>
      <c r="AF2281" s="51"/>
      <c r="AG2281" s="40"/>
      <c r="AH2281" s="41"/>
      <c r="AI2281" s="42"/>
      <c r="AJ2281" s="40"/>
      <c r="AK2281" s="41"/>
      <c r="AL2281" s="42"/>
      <c r="AM2281" s="43"/>
      <c r="AN2281" s="43"/>
      <c r="AO2281" s="43"/>
    </row>
    <row r="2282" spans="5:41" x14ac:dyDescent="0.25">
      <c r="E2282" s="53"/>
      <c r="F2282" s="53"/>
      <c r="G2282" s="52"/>
      <c r="H2282" s="52"/>
      <c r="I2282" s="52"/>
      <c r="J2282" s="52"/>
      <c r="K2282" s="52"/>
      <c r="L2282" s="52"/>
      <c r="M2282" s="52"/>
      <c r="N2282" s="52"/>
      <c r="O2282" s="52"/>
      <c r="P2282" s="52"/>
      <c r="Q2282" s="52"/>
      <c r="R2282" s="52"/>
      <c r="S2282" s="52"/>
      <c r="T2282" s="52"/>
      <c r="U2282" s="52"/>
      <c r="V2282" s="52"/>
      <c r="W2282" s="52"/>
      <c r="X2282" s="52"/>
      <c r="Y2282" s="52"/>
      <c r="Z2282" s="38"/>
      <c r="AA2282" s="38"/>
      <c r="AB2282" s="38"/>
      <c r="AC2282" s="50"/>
      <c r="AD2282" s="50"/>
      <c r="AE2282" s="51"/>
      <c r="AF2282" s="51"/>
      <c r="AG2282" s="40"/>
      <c r="AH2282" s="41"/>
      <c r="AI2282" s="42"/>
      <c r="AJ2282" s="40"/>
      <c r="AK2282" s="41"/>
      <c r="AL2282" s="42"/>
      <c r="AM2282" s="43"/>
      <c r="AN2282" s="43"/>
      <c r="AO2282" s="43"/>
    </row>
    <row r="2283" spans="5:41" x14ac:dyDescent="0.25">
      <c r="E2283" s="53"/>
      <c r="F2283" s="53"/>
      <c r="G2283" s="52"/>
      <c r="H2283" s="52"/>
      <c r="I2283" s="52"/>
      <c r="J2283" s="52"/>
      <c r="K2283" s="52"/>
      <c r="L2283" s="52"/>
      <c r="M2283" s="52"/>
      <c r="N2283" s="52"/>
      <c r="O2283" s="52"/>
      <c r="P2283" s="52"/>
      <c r="Q2283" s="52"/>
      <c r="R2283" s="52"/>
      <c r="S2283" s="52"/>
      <c r="T2283" s="52"/>
      <c r="U2283" s="52"/>
      <c r="V2283" s="52"/>
      <c r="W2283" s="52"/>
      <c r="X2283" s="52"/>
      <c r="Y2283" s="52"/>
      <c r="Z2283" s="38"/>
      <c r="AA2283" s="38"/>
      <c r="AB2283" s="38"/>
      <c r="AC2283" s="50"/>
      <c r="AD2283" s="50"/>
      <c r="AE2283" s="51"/>
      <c r="AF2283" s="51"/>
      <c r="AG2283" s="40"/>
      <c r="AH2283" s="41"/>
      <c r="AI2283" s="42"/>
      <c r="AJ2283" s="40"/>
      <c r="AK2283" s="41"/>
      <c r="AL2283" s="42"/>
      <c r="AM2283" s="43"/>
      <c r="AN2283" s="43"/>
      <c r="AO2283" s="43"/>
    </row>
    <row r="2284" spans="5:41" x14ac:dyDescent="0.25">
      <c r="E2284" s="53"/>
      <c r="F2284" s="53"/>
      <c r="G2284" s="52"/>
      <c r="H2284" s="52"/>
      <c r="I2284" s="52"/>
      <c r="J2284" s="52"/>
      <c r="K2284" s="52"/>
      <c r="L2284" s="52"/>
      <c r="M2284" s="52"/>
      <c r="N2284" s="52"/>
      <c r="O2284" s="52"/>
      <c r="P2284" s="52"/>
      <c r="Q2284" s="52"/>
      <c r="R2284" s="52"/>
      <c r="S2284" s="52"/>
      <c r="T2284" s="52"/>
      <c r="U2284" s="52"/>
      <c r="V2284" s="52"/>
      <c r="W2284" s="52"/>
      <c r="X2284" s="52"/>
      <c r="Y2284" s="52"/>
      <c r="Z2284" s="38"/>
      <c r="AA2284" s="38"/>
      <c r="AB2284" s="38"/>
      <c r="AC2284" s="50"/>
      <c r="AD2284" s="50"/>
      <c r="AE2284" s="51"/>
      <c r="AF2284" s="51"/>
      <c r="AG2284" s="40"/>
      <c r="AH2284" s="41"/>
      <c r="AI2284" s="42"/>
      <c r="AJ2284" s="40"/>
      <c r="AK2284" s="41"/>
      <c r="AL2284" s="42"/>
      <c r="AM2284" s="43"/>
      <c r="AN2284" s="43"/>
      <c r="AO2284" s="43"/>
    </row>
    <row r="2285" spans="5:41" x14ac:dyDescent="0.25">
      <c r="E2285" s="53"/>
      <c r="F2285" s="53"/>
      <c r="G2285" s="52"/>
      <c r="H2285" s="52"/>
      <c r="I2285" s="52"/>
      <c r="J2285" s="52"/>
      <c r="K2285" s="52"/>
      <c r="L2285" s="52"/>
      <c r="M2285" s="52"/>
      <c r="N2285" s="52"/>
      <c r="O2285" s="52"/>
      <c r="P2285" s="52"/>
      <c r="Q2285" s="52"/>
      <c r="R2285" s="52"/>
      <c r="S2285" s="52"/>
      <c r="T2285" s="52"/>
      <c r="U2285" s="52"/>
      <c r="V2285" s="52"/>
      <c r="W2285" s="52"/>
      <c r="X2285" s="52"/>
      <c r="Y2285" s="52"/>
      <c r="Z2285" s="38"/>
      <c r="AA2285" s="38"/>
      <c r="AB2285" s="38"/>
      <c r="AC2285" s="50"/>
      <c r="AD2285" s="50"/>
      <c r="AE2285" s="51"/>
      <c r="AF2285" s="51"/>
      <c r="AG2285" s="40"/>
      <c r="AH2285" s="41"/>
      <c r="AI2285" s="42"/>
      <c r="AJ2285" s="40"/>
      <c r="AK2285" s="41"/>
      <c r="AL2285" s="42"/>
      <c r="AM2285" s="43"/>
      <c r="AN2285" s="43"/>
      <c r="AO2285" s="43"/>
    </row>
    <row r="2286" spans="5:41" x14ac:dyDescent="0.25">
      <c r="E2286" s="53"/>
      <c r="F2286" s="53"/>
      <c r="G2286" s="52"/>
      <c r="H2286" s="52"/>
      <c r="I2286" s="52"/>
      <c r="J2286" s="52"/>
      <c r="K2286" s="52"/>
      <c r="L2286" s="52"/>
      <c r="M2286" s="52"/>
      <c r="N2286" s="52"/>
      <c r="O2286" s="52"/>
      <c r="P2286" s="52"/>
      <c r="Q2286" s="52"/>
      <c r="R2286" s="52"/>
      <c r="S2286" s="52"/>
      <c r="T2286" s="52"/>
      <c r="U2286" s="52"/>
      <c r="V2286" s="52"/>
      <c r="W2286" s="52"/>
      <c r="X2286" s="52"/>
      <c r="Y2286" s="52"/>
      <c r="Z2286" s="38"/>
      <c r="AA2286" s="38"/>
      <c r="AB2286" s="38"/>
      <c r="AC2286" s="50"/>
      <c r="AD2286" s="50"/>
      <c r="AE2286" s="51"/>
      <c r="AF2286" s="51"/>
      <c r="AG2286" s="40"/>
      <c r="AH2286" s="41"/>
      <c r="AI2286" s="42"/>
      <c r="AJ2286" s="40"/>
      <c r="AK2286" s="41"/>
      <c r="AL2286" s="42"/>
      <c r="AM2286" s="43"/>
      <c r="AN2286" s="43"/>
      <c r="AO2286" s="43"/>
    </row>
    <row r="2287" spans="5:41" x14ac:dyDescent="0.25">
      <c r="E2287" s="53"/>
      <c r="F2287" s="53"/>
      <c r="G2287" s="52"/>
      <c r="H2287" s="52"/>
      <c r="I2287" s="52"/>
      <c r="J2287" s="52"/>
      <c r="K2287" s="52"/>
      <c r="L2287" s="52"/>
      <c r="M2287" s="52"/>
      <c r="N2287" s="52"/>
      <c r="O2287" s="52"/>
      <c r="P2287" s="52"/>
      <c r="Q2287" s="52"/>
      <c r="R2287" s="52"/>
      <c r="S2287" s="52"/>
      <c r="T2287" s="52"/>
      <c r="U2287" s="52"/>
      <c r="V2287" s="52"/>
      <c r="W2287" s="52"/>
      <c r="X2287" s="52"/>
      <c r="Y2287" s="52"/>
      <c r="Z2287" s="38"/>
      <c r="AA2287" s="38"/>
      <c r="AB2287" s="38"/>
      <c r="AC2287" s="50"/>
      <c r="AD2287" s="50"/>
      <c r="AE2287" s="51"/>
      <c r="AF2287" s="51"/>
      <c r="AG2287" s="40"/>
      <c r="AH2287" s="41"/>
      <c r="AI2287" s="42"/>
      <c r="AJ2287" s="40"/>
      <c r="AK2287" s="41"/>
      <c r="AL2287" s="42"/>
      <c r="AM2287" s="43"/>
      <c r="AN2287" s="43"/>
      <c r="AO2287" s="43"/>
    </row>
    <row r="2288" spans="5:41" x14ac:dyDescent="0.25">
      <c r="E2288" s="53"/>
      <c r="F2288" s="53"/>
      <c r="G2288" s="52"/>
      <c r="H2288" s="52"/>
      <c r="I2288" s="52"/>
      <c r="J2288" s="52"/>
      <c r="K2288" s="52"/>
      <c r="L2288" s="52"/>
      <c r="M2288" s="52"/>
      <c r="N2288" s="52"/>
      <c r="O2288" s="52"/>
      <c r="P2288" s="52"/>
      <c r="Q2288" s="52"/>
      <c r="R2288" s="52"/>
      <c r="S2288" s="52"/>
      <c r="T2288" s="52"/>
      <c r="U2288" s="52"/>
      <c r="V2288" s="52"/>
      <c r="W2288" s="52"/>
      <c r="X2288" s="52"/>
      <c r="Y2288" s="52"/>
      <c r="Z2288" s="38"/>
      <c r="AA2288" s="38"/>
      <c r="AB2288" s="38"/>
      <c r="AC2288" s="50"/>
      <c r="AD2288" s="50"/>
      <c r="AE2288" s="51"/>
      <c r="AF2288" s="51"/>
      <c r="AG2288" s="40"/>
      <c r="AH2288" s="41"/>
      <c r="AI2288" s="42"/>
      <c r="AJ2288" s="40"/>
      <c r="AK2288" s="41"/>
      <c r="AL2288" s="42"/>
      <c r="AM2288" s="43"/>
      <c r="AN2288" s="43"/>
      <c r="AO2288" s="43"/>
    </row>
    <row r="2289" spans="5:41" x14ac:dyDescent="0.25">
      <c r="E2289" s="53"/>
      <c r="F2289" s="53"/>
      <c r="G2289" s="52"/>
      <c r="H2289" s="52"/>
      <c r="I2289" s="52"/>
      <c r="J2289" s="52"/>
      <c r="K2289" s="52"/>
      <c r="L2289" s="52"/>
      <c r="M2289" s="52"/>
      <c r="N2289" s="52"/>
      <c r="O2289" s="52"/>
      <c r="P2289" s="52"/>
      <c r="Q2289" s="52"/>
      <c r="R2289" s="52"/>
      <c r="S2289" s="52"/>
      <c r="T2289" s="52"/>
      <c r="U2289" s="52"/>
      <c r="V2289" s="52"/>
      <c r="W2289" s="52"/>
      <c r="X2289" s="52"/>
      <c r="Y2289" s="52"/>
      <c r="Z2289" s="38"/>
      <c r="AA2289" s="38"/>
      <c r="AB2289" s="38"/>
      <c r="AC2289" s="50"/>
      <c r="AD2289" s="50"/>
      <c r="AE2289" s="51"/>
      <c r="AF2289" s="51"/>
      <c r="AG2289" s="40"/>
      <c r="AH2289" s="41"/>
      <c r="AI2289" s="42"/>
      <c r="AJ2289" s="40"/>
      <c r="AK2289" s="41"/>
      <c r="AL2289" s="42"/>
      <c r="AM2289" s="43"/>
      <c r="AN2289" s="43"/>
      <c r="AO2289" s="43"/>
    </row>
    <row r="2290" spans="5:41" x14ac:dyDescent="0.25">
      <c r="E2290" s="53"/>
      <c r="F2290" s="53"/>
      <c r="G2290" s="52"/>
      <c r="H2290" s="52"/>
      <c r="I2290" s="52"/>
      <c r="J2290" s="52"/>
      <c r="K2290" s="52"/>
      <c r="L2290" s="52"/>
      <c r="M2290" s="52"/>
      <c r="N2290" s="52"/>
      <c r="O2290" s="52"/>
      <c r="P2290" s="52"/>
      <c r="Q2290" s="52"/>
      <c r="R2290" s="52"/>
      <c r="S2290" s="52"/>
      <c r="T2290" s="52"/>
      <c r="U2290" s="52"/>
      <c r="V2290" s="52"/>
      <c r="W2290" s="52"/>
      <c r="X2290" s="52"/>
      <c r="Y2290" s="52"/>
      <c r="Z2290" s="38"/>
      <c r="AA2290" s="38"/>
      <c r="AB2290" s="38"/>
      <c r="AC2290" s="50"/>
      <c r="AD2290" s="50"/>
      <c r="AE2290" s="51"/>
      <c r="AF2290" s="51"/>
      <c r="AG2290" s="40"/>
      <c r="AH2290" s="41"/>
      <c r="AI2290" s="42"/>
      <c r="AJ2290" s="40"/>
      <c r="AK2290" s="41"/>
      <c r="AL2290" s="42"/>
      <c r="AM2290" s="43"/>
      <c r="AN2290" s="43"/>
      <c r="AO2290" s="43"/>
    </row>
    <row r="2291" spans="5:41" x14ac:dyDescent="0.25">
      <c r="E2291" s="53"/>
      <c r="F2291" s="53"/>
      <c r="G2291" s="52"/>
      <c r="H2291" s="52"/>
      <c r="I2291" s="52"/>
      <c r="J2291" s="52"/>
      <c r="K2291" s="52"/>
      <c r="L2291" s="52"/>
      <c r="M2291" s="52"/>
      <c r="N2291" s="52"/>
      <c r="O2291" s="52"/>
      <c r="P2291" s="52"/>
      <c r="Q2291" s="52"/>
      <c r="R2291" s="52"/>
      <c r="S2291" s="52"/>
      <c r="T2291" s="52"/>
      <c r="U2291" s="52"/>
      <c r="V2291" s="52"/>
      <c r="W2291" s="52"/>
      <c r="X2291" s="52"/>
      <c r="Y2291" s="52"/>
      <c r="Z2291" s="38"/>
      <c r="AA2291" s="38"/>
      <c r="AB2291" s="38"/>
      <c r="AC2291" s="50"/>
      <c r="AD2291" s="50"/>
      <c r="AE2291" s="51"/>
      <c r="AF2291" s="51"/>
      <c r="AG2291" s="40"/>
      <c r="AH2291" s="41"/>
      <c r="AI2291" s="42"/>
      <c r="AJ2291" s="40"/>
      <c r="AK2291" s="41"/>
      <c r="AL2291" s="42"/>
      <c r="AM2291" s="43"/>
      <c r="AN2291" s="43"/>
      <c r="AO2291" s="43"/>
    </row>
    <row r="2292" spans="5:41" x14ac:dyDescent="0.25">
      <c r="E2292" s="53"/>
      <c r="F2292" s="53"/>
      <c r="G2292" s="52"/>
      <c r="H2292" s="52"/>
      <c r="I2292" s="52"/>
      <c r="J2292" s="52"/>
      <c r="K2292" s="52"/>
      <c r="L2292" s="52"/>
      <c r="M2292" s="52"/>
      <c r="N2292" s="52"/>
      <c r="O2292" s="52"/>
      <c r="P2292" s="52"/>
      <c r="Q2292" s="52"/>
      <c r="R2292" s="52"/>
      <c r="S2292" s="52"/>
      <c r="T2292" s="52"/>
      <c r="U2292" s="52"/>
      <c r="V2292" s="52"/>
      <c r="W2292" s="52"/>
      <c r="X2292" s="52"/>
      <c r="Y2292" s="52"/>
      <c r="Z2292" s="38"/>
      <c r="AA2292" s="38"/>
      <c r="AB2292" s="38"/>
      <c r="AC2292" s="50"/>
      <c r="AD2292" s="50"/>
      <c r="AE2292" s="51"/>
      <c r="AF2292" s="51"/>
      <c r="AG2292" s="40"/>
      <c r="AH2292" s="41"/>
      <c r="AI2292" s="42"/>
      <c r="AJ2292" s="40"/>
      <c r="AK2292" s="41"/>
      <c r="AL2292" s="42"/>
      <c r="AM2292" s="43"/>
      <c r="AN2292" s="43"/>
      <c r="AO2292" s="43"/>
    </row>
    <row r="2293" spans="5:41" x14ac:dyDescent="0.25">
      <c r="E2293" s="53"/>
      <c r="F2293" s="53"/>
      <c r="G2293" s="52"/>
      <c r="H2293" s="52"/>
      <c r="I2293" s="52"/>
      <c r="J2293" s="52"/>
      <c r="K2293" s="52"/>
      <c r="L2293" s="52"/>
      <c r="M2293" s="52"/>
      <c r="N2293" s="52"/>
      <c r="O2293" s="52"/>
      <c r="P2293" s="52"/>
      <c r="Q2293" s="52"/>
      <c r="R2293" s="52"/>
      <c r="S2293" s="52"/>
      <c r="T2293" s="52"/>
      <c r="U2293" s="52"/>
      <c r="V2293" s="52"/>
      <c r="W2293" s="52"/>
      <c r="X2293" s="52"/>
      <c r="Y2293" s="52"/>
      <c r="Z2293" s="38"/>
      <c r="AA2293" s="38"/>
      <c r="AB2293" s="38"/>
      <c r="AC2293" s="50"/>
      <c r="AD2293" s="50"/>
      <c r="AE2293" s="51"/>
      <c r="AF2293" s="51"/>
      <c r="AG2293" s="40"/>
      <c r="AH2293" s="41"/>
      <c r="AI2293" s="42"/>
      <c r="AJ2293" s="40"/>
      <c r="AK2293" s="41"/>
      <c r="AL2293" s="42"/>
      <c r="AM2293" s="43"/>
      <c r="AN2293" s="43"/>
      <c r="AO2293" s="43"/>
    </row>
    <row r="2294" spans="5:41" x14ac:dyDescent="0.25">
      <c r="E2294" s="53"/>
      <c r="F2294" s="53"/>
      <c r="G2294" s="52"/>
      <c r="H2294" s="52"/>
      <c r="I2294" s="52"/>
      <c r="J2294" s="52"/>
      <c r="K2294" s="52"/>
      <c r="L2294" s="52"/>
      <c r="M2294" s="52"/>
      <c r="N2294" s="52"/>
      <c r="O2294" s="52"/>
      <c r="P2294" s="52"/>
      <c r="Q2294" s="52"/>
      <c r="R2294" s="52"/>
      <c r="S2294" s="52"/>
      <c r="T2294" s="52"/>
      <c r="U2294" s="52"/>
      <c r="V2294" s="52"/>
      <c r="W2294" s="52"/>
      <c r="X2294" s="52"/>
      <c r="Y2294" s="52"/>
      <c r="Z2294" s="38"/>
      <c r="AA2294" s="38"/>
      <c r="AB2294" s="38"/>
      <c r="AC2294" s="50"/>
      <c r="AD2294" s="50"/>
      <c r="AE2294" s="51"/>
      <c r="AF2294" s="51"/>
      <c r="AG2294" s="40"/>
      <c r="AH2294" s="41"/>
      <c r="AI2294" s="42"/>
      <c r="AJ2294" s="40"/>
      <c r="AK2294" s="41"/>
      <c r="AL2294" s="42"/>
      <c r="AM2294" s="43"/>
      <c r="AN2294" s="43"/>
      <c r="AO2294" s="43"/>
    </row>
    <row r="2295" spans="5:41" x14ac:dyDescent="0.25">
      <c r="E2295" s="53"/>
      <c r="F2295" s="53"/>
      <c r="G2295" s="52"/>
      <c r="H2295" s="52"/>
      <c r="I2295" s="52"/>
      <c r="J2295" s="52"/>
      <c r="K2295" s="52"/>
      <c r="L2295" s="52"/>
      <c r="M2295" s="52"/>
      <c r="N2295" s="52"/>
      <c r="O2295" s="52"/>
      <c r="P2295" s="52"/>
      <c r="Q2295" s="52"/>
      <c r="R2295" s="52"/>
      <c r="S2295" s="52"/>
      <c r="T2295" s="52"/>
      <c r="U2295" s="52"/>
      <c r="V2295" s="52"/>
      <c r="W2295" s="52"/>
      <c r="X2295" s="52"/>
      <c r="Y2295" s="52"/>
      <c r="Z2295" s="38"/>
      <c r="AA2295" s="38"/>
      <c r="AB2295" s="38"/>
      <c r="AC2295" s="50"/>
      <c r="AD2295" s="50"/>
      <c r="AE2295" s="51"/>
      <c r="AF2295" s="51"/>
      <c r="AG2295" s="40"/>
      <c r="AH2295" s="41"/>
      <c r="AI2295" s="42"/>
      <c r="AJ2295" s="40"/>
      <c r="AK2295" s="41"/>
      <c r="AL2295" s="42"/>
      <c r="AM2295" s="43"/>
      <c r="AN2295" s="43"/>
      <c r="AO2295" s="43"/>
    </row>
    <row r="2296" spans="5:41" x14ac:dyDescent="0.25">
      <c r="E2296" s="53"/>
      <c r="F2296" s="53"/>
      <c r="G2296" s="52"/>
      <c r="H2296" s="52"/>
      <c r="I2296" s="52"/>
      <c r="J2296" s="52"/>
      <c r="K2296" s="52"/>
      <c r="L2296" s="52"/>
      <c r="M2296" s="52"/>
      <c r="N2296" s="52"/>
      <c r="O2296" s="52"/>
      <c r="P2296" s="52"/>
      <c r="Q2296" s="52"/>
      <c r="R2296" s="52"/>
      <c r="S2296" s="52"/>
      <c r="T2296" s="52"/>
      <c r="U2296" s="52"/>
      <c r="V2296" s="52"/>
      <c r="W2296" s="52"/>
      <c r="X2296" s="52"/>
      <c r="Y2296" s="52"/>
      <c r="Z2296" s="38"/>
      <c r="AA2296" s="38"/>
      <c r="AB2296" s="38"/>
      <c r="AC2296" s="50"/>
      <c r="AD2296" s="50"/>
      <c r="AE2296" s="51"/>
      <c r="AF2296" s="51"/>
      <c r="AG2296" s="40"/>
      <c r="AH2296" s="41"/>
      <c r="AI2296" s="42"/>
      <c r="AJ2296" s="40"/>
      <c r="AK2296" s="41"/>
      <c r="AL2296" s="42"/>
      <c r="AM2296" s="43"/>
      <c r="AN2296" s="43"/>
      <c r="AO2296" s="43"/>
    </row>
    <row r="2297" spans="5:41" x14ac:dyDescent="0.25">
      <c r="E2297" s="53"/>
      <c r="F2297" s="53"/>
      <c r="G2297" s="52"/>
      <c r="H2297" s="52"/>
      <c r="I2297" s="52"/>
      <c r="J2297" s="52"/>
      <c r="K2297" s="52"/>
      <c r="L2297" s="52"/>
      <c r="M2297" s="52"/>
      <c r="N2297" s="52"/>
      <c r="O2297" s="52"/>
      <c r="P2297" s="52"/>
      <c r="Q2297" s="52"/>
      <c r="R2297" s="52"/>
      <c r="S2297" s="52"/>
      <c r="T2297" s="52"/>
      <c r="U2297" s="52"/>
      <c r="V2297" s="52"/>
      <c r="W2297" s="52"/>
      <c r="X2297" s="52"/>
      <c r="Y2297" s="52"/>
      <c r="Z2297" s="38"/>
      <c r="AA2297" s="38"/>
      <c r="AB2297" s="38"/>
      <c r="AC2297" s="50"/>
      <c r="AD2297" s="50"/>
      <c r="AE2297" s="51"/>
      <c r="AF2297" s="51"/>
      <c r="AG2297" s="40"/>
      <c r="AH2297" s="41"/>
      <c r="AI2297" s="42"/>
      <c r="AJ2297" s="40"/>
      <c r="AK2297" s="41"/>
      <c r="AL2297" s="42"/>
      <c r="AM2297" s="43"/>
      <c r="AN2297" s="43"/>
      <c r="AO2297" s="43"/>
    </row>
    <row r="2298" spans="5:41" x14ac:dyDescent="0.25">
      <c r="E2298" s="53"/>
      <c r="F2298" s="53"/>
      <c r="G2298" s="52"/>
      <c r="H2298" s="52"/>
      <c r="I2298" s="52"/>
      <c r="J2298" s="52"/>
      <c r="K2298" s="52"/>
      <c r="L2298" s="52"/>
      <c r="M2298" s="52"/>
      <c r="N2298" s="52"/>
      <c r="O2298" s="52"/>
      <c r="P2298" s="52"/>
      <c r="Q2298" s="52"/>
      <c r="R2298" s="52"/>
      <c r="S2298" s="52"/>
      <c r="T2298" s="52"/>
      <c r="U2298" s="52"/>
      <c r="V2298" s="52"/>
      <c r="W2298" s="52"/>
      <c r="X2298" s="52"/>
      <c r="Y2298" s="52"/>
      <c r="Z2298" s="38"/>
      <c r="AA2298" s="38"/>
      <c r="AB2298" s="38"/>
      <c r="AC2298" s="50"/>
      <c r="AD2298" s="50"/>
      <c r="AE2298" s="51"/>
      <c r="AF2298" s="51"/>
      <c r="AG2298" s="40"/>
      <c r="AH2298" s="41"/>
      <c r="AI2298" s="42"/>
      <c r="AJ2298" s="40"/>
      <c r="AK2298" s="41"/>
      <c r="AL2298" s="42"/>
      <c r="AM2298" s="43"/>
      <c r="AN2298" s="43"/>
      <c r="AO2298" s="43"/>
    </row>
    <row r="2299" spans="5:41" x14ac:dyDescent="0.25">
      <c r="E2299" s="53"/>
      <c r="F2299" s="53"/>
      <c r="G2299" s="52"/>
      <c r="H2299" s="52"/>
      <c r="I2299" s="52"/>
      <c r="J2299" s="52"/>
      <c r="K2299" s="52"/>
      <c r="L2299" s="52"/>
      <c r="M2299" s="52"/>
      <c r="N2299" s="52"/>
      <c r="O2299" s="52"/>
      <c r="P2299" s="52"/>
      <c r="Q2299" s="52"/>
      <c r="R2299" s="52"/>
      <c r="S2299" s="52"/>
      <c r="T2299" s="52"/>
      <c r="U2299" s="52"/>
      <c r="V2299" s="52"/>
      <c r="W2299" s="52"/>
      <c r="X2299" s="52"/>
      <c r="Y2299" s="52"/>
      <c r="Z2299" s="38"/>
      <c r="AA2299" s="38"/>
      <c r="AB2299" s="38"/>
      <c r="AC2299" s="50"/>
      <c r="AD2299" s="50"/>
      <c r="AE2299" s="51"/>
      <c r="AF2299" s="51"/>
      <c r="AG2299" s="40"/>
      <c r="AH2299" s="41"/>
      <c r="AI2299" s="42"/>
      <c r="AJ2299" s="40"/>
      <c r="AK2299" s="41"/>
      <c r="AL2299" s="42"/>
      <c r="AM2299" s="43"/>
      <c r="AN2299" s="43"/>
      <c r="AO2299" s="43"/>
    </row>
    <row r="2300" spans="5:41" x14ac:dyDescent="0.25">
      <c r="E2300" s="53"/>
      <c r="F2300" s="53"/>
      <c r="G2300" s="52"/>
      <c r="H2300" s="52"/>
      <c r="I2300" s="52"/>
      <c r="J2300" s="52"/>
      <c r="K2300" s="52"/>
      <c r="L2300" s="52"/>
      <c r="M2300" s="52"/>
      <c r="N2300" s="52"/>
      <c r="O2300" s="52"/>
      <c r="P2300" s="52"/>
      <c r="Q2300" s="52"/>
      <c r="R2300" s="52"/>
      <c r="S2300" s="52"/>
      <c r="T2300" s="52"/>
      <c r="U2300" s="52"/>
      <c r="V2300" s="52"/>
      <c r="W2300" s="52"/>
      <c r="X2300" s="52"/>
      <c r="Y2300" s="52"/>
      <c r="Z2300" s="38"/>
      <c r="AA2300" s="38"/>
      <c r="AB2300" s="38"/>
      <c r="AC2300" s="50"/>
      <c r="AD2300" s="50"/>
      <c r="AE2300" s="51"/>
      <c r="AF2300" s="51"/>
      <c r="AG2300" s="40"/>
      <c r="AH2300" s="41"/>
      <c r="AI2300" s="42"/>
      <c r="AJ2300" s="40"/>
      <c r="AK2300" s="41"/>
      <c r="AL2300" s="42"/>
      <c r="AM2300" s="43"/>
      <c r="AN2300" s="43"/>
      <c r="AO2300" s="43"/>
    </row>
    <row r="2301" spans="5:41" x14ac:dyDescent="0.25">
      <c r="E2301" s="53"/>
      <c r="F2301" s="53"/>
      <c r="G2301" s="52"/>
      <c r="H2301" s="52"/>
      <c r="I2301" s="52"/>
      <c r="J2301" s="52"/>
      <c r="K2301" s="52"/>
      <c r="L2301" s="52"/>
      <c r="M2301" s="52"/>
      <c r="N2301" s="52"/>
      <c r="O2301" s="52"/>
      <c r="P2301" s="52"/>
      <c r="Q2301" s="52"/>
      <c r="R2301" s="52"/>
      <c r="S2301" s="52"/>
      <c r="T2301" s="52"/>
      <c r="U2301" s="52"/>
      <c r="V2301" s="52"/>
      <c r="W2301" s="52"/>
      <c r="X2301" s="52"/>
      <c r="Y2301" s="52"/>
      <c r="Z2301" s="38"/>
      <c r="AA2301" s="38"/>
      <c r="AB2301" s="38"/>
      <c r="AC2301" s="50"/>
      <c r="AD2301" s="50"/>
      <c r="AE2301" s="51"/>
      <c r="AF2301" s="51"/>
      <c r="AG2301" s="40"/>
      <c r="AH2301" s="41"/>
      <c r="AI2301" s="42"/>
      <c r="AJ2301" s="40"/>
      <c r="AK2301" s="41"/>
      <c r="AL2301" s="42"/>
      <c r="AM2301" s="43"/>
      <c r="AN2301" s="43"/>
      <c r="AO2301" s="43"/>
    </row>
    <row r="2302" spans="5:41" x14ac:dyDescent="0.25">
      <c r="E2302" s="53"/>
      <c r="F2302" s="53"/>
      <c r="G2302" s="52"/>
      <c r="H2302" s="52"/>
      <c r="I2302" s="52"/>
      <c r="J2302" s="52"/>
      <c r="K2302" s="52"/>
      <c r="L2302" s="52"/>
      <c r="M2302" s="52"/>
      <c r="N2302" s="52"/>
      <c r="O2302" s="52"/>
      <c r="P2302" s="52"/>
      <c r="Q2302" s="52"/>
      <c r="R2302" s="52"/>
      <c r="S2302" s="52"/>
      <c r="T2302" s="52"/>
      <c r="U2302" s="52"/>
      <c r="V2302" s="52"/>
      <c r="W2302" s="52"/>
      <c r="X2302" s="52"/>
      <c r="Y2302" s="52"/>
      <c r="Z2302" s="38"/>
      <c r="AA2302" s="38"/>
      <c r="AB2302" s="38"/>
      <c r="AC2302" s="50"/>
      <c r="AD2302" s="50"/>
      <c r="AE2302" s="51"/>
      <c r="AF2302" s="51"/>
      <c r="AG2302" s="40"/>
      <c r="AH2302" s="41"/>
      <c r="AI2302" s="42"/>
      <c r="AJ2302" s="40"/>
      <c r="AK2302" s="41"/>
      <c r="AL2302" s="42"/>
      <c r="AM2302" s="43"/>
      <c r="AN2302" s="43"/>
      <c r="AO2302" s="43"/>
    </row>
    <row r="2303" spans="5:41" x14ac:dyDescent="0.25">
      <c r="E2303" s="53"/>
      <c r="F2303" s="53"/>
      <c r="G2303" s="52"/>
      <c r="H2303" s="52"/>
      <c r="I2303" s="52"/>
      <c r="J2303" s="52"/>
      <c r="K2303" s="52"/>
      <c r="L2303" s="52"/>
      <c r="M2303" s="52"/>
      <c r="N2303" s="52"/>
      <c r="O2303" s="52"/>
      <c r="P2303" s="52"/>
      <c r="Q2303" s="52"/>
      <c r="R2303" s="52"/>
      <c r="S2303" s="52"/>
      <c r="T2303" s="52"/>
      <c r="U2303" s="52"/>
      <c r="V2303" s="52"/>
      <c r="W2303" s="52"/>
      <c r="X2303" s="52"/>
      <c r="Y2303" s="52"/>
      <c r="Z2303" s="38"/>
      <c r="AA2303" s="38"/>
      <c r="AB2303" s="38"/>
      <c r="AC2303" s="50"/>
      <c r="AD2303" s="50"/>
      <c r="AE2303" s="51"/>
      <c r="AF2303" s="51"/>
      <c r="AG2303" s="40"/>
      <c r="AH2303" s="41"/>
      <c r="AI2303" s="42"/>
      <c r="AJ2303" s="40"/>
      <c r="AK2303" s="41"/>
      <c r="AL2303" s="42"/>
      <c r="AM2303" s="43"/>
      <c r="AN2303" s="43"/>
      <c r="AO2303" s="43"/>
    </row>
    <row r="2304" spans="5:41" x14ac:dyDescent="0.25">
      <c r="E2304" s="53"/>
      <c r="F2304" s="53"/>
      <c r="G2304" s="52"/>
      <c r="H2304" s="52"/>
      <c r="I2304" s="52"/>
      <c r="J2304" s="52"/>
      <c r="K2304" s="52"/>
      <c r="L2304" s="52"/>
      <c r="M2304" s="52"/>
      <c r="N2304" s="52"/>
      <c r="O2304" s="52"/>
      <c r="P2304" s="52"/>
      <c r="Q2304" s="52"/>
      <c r="R2304" s="52"/>
      <c r="S2304" s="52"/>
      <c r="T2304" s="52"/>
      <c r="U2304" s="52"/>
      <c r="V2304" s="52"/>
      <c r="W2304" s="52"/>
      <c r="X2304" s="52"/>
      <c r="Y2304" s="52"/>
      <c r="Z2304" s="38"/>
      <c r="AA2304" s="38"/>
      <c r="AB2304" s="38"/>
      <c r="AC2304" s="50"/>
      <c r="AD2304" s="50"/>
      <c r="AE2304" s="51"/>
      <c r="AF2304" s="51"/>
      <c r="AG2304" s="40"/>
      <c r="AH2304" s="41"/>
      <c r="AI2304" s="42"/>
      <c r="AJ2304" s="40"/>
      <c r="AK2304" s="41"/>
      <c r="AL2304" s="42"/>
      <c r="AM2304" s="43"/>
      <c r="AN2304" s="43"/>
      <c r="AO2304" s="43"/>
    </row>
    <row r="2305" spans="5:41" x14ac:dyDescent="0.25">
      <c r="E2305" s="53"/>
      <c r="F2305" s="53"/>
      <c r="G2305" s="52"/>
      <c r="H2305" s="52"/>
      <c r="I2305" s="52"/>
      <c r="J2305" s="52"/>
      <c r="K2305" s="52"/>
      <c r="L2305" s="52"/>
      <c r="M2305" s="52"/>
      <c r="N2305" s="52"/>
      <c r="O2305" s="52"/>
      <c r="P2305" s="52"/>
      <c r="Q2305" s="52"/>
      <c r="R2305" s="52"/>
      <c r="S2305" s="52"/>
      <c r="T2305" s="52"/>
      <c r="U2305" s="52"/>
      <c r="V2305" s="52"/>
      <c r="W2305" s="52"/>
      <c r="X2305" s="52"/>
      <c r="Y2305" s="52"/>
      <c r="Z2305" s="38"/>
      <c r="AA2305" s="38"/>
      <c r="AB2305" s="38"/>
      <c r="AC2305" s="50"/>
      <c r="AD2305" s="50"/>
      <c r="AE2305" s="51"/>
      <c r="AF2305" s="51"/>
      <c r="AG2305" s="40"/>
      <c r="AH2305" s="41"/>
      <c r="AI2305" s="42"/>
      <c r="AJ2305" s="40"/>
      <c r="AK2305" s="41"/>
      <c r="AL2305" s="42"/>
      <c r="AM2305" s="43"/>
      <c r="AN2305" s="43"/>
      <c r="AO2305" s="43"/>
    </row>
    <row r="2306" spans="5:41" x14ac:dyDescent="0.25">
      <c r="E2306" s="53"/>
      <c r="F2306" s="53"/>
      <c r="G2306" s="52"/>
      <c r="H2306" s="52"/>
      <c r="I2306" s="52"/>
      <c r="J2306" s="52"/>
      <c r="K2306" s="52"/>
      <c r="L2306" s="52"/>
      <c r="M2306" s="52"/>
      <c r="N2306" s="52"/>
      <c r="O2306" s="52"/>
      <c r="P2306" s="52"/>
      <c r="Q2306" s="52"/>
      <c r="R2306" s="52"/>
      <c r="S2306" s="52"/>
      <c r="T2306" s="52"/>
      <c r="U2306" s="52"/>
      <c r="V2306" s="52"/>
      <c r="W2306" s="52"/>
      <c r="X2306" s="52"/>
      <c r="Y2306" s="52"/>
      <c r="Z2306" s="38"/>
      <c r="AA2306" s="38"/>
      <c r="AB2306" s="38"/>
      <c r="AC2306" s="50"/>
      <c r="AD2306" s="50"/>
      <c r="AE2306" s="51"/>
      <c r="AF2306" s="51"/>
      <c r="AG2306" s="40"/>
      <c r="AH2306" s="41"/>
      <c r="AI2306" s="42"/>
      <c r="AJ2306" s="40"/>
      <c r="AK2306" s="41"/>
      <c r="AL2306" s="42"/>
      <c r="AM2306" s="43"/>
      <c r="AN2306" s="43"/>
      <c r="AO2306" s="43"/>
    </row>
    <row r="2307" spans="5:41" x14ac:dyDescent="0.25">
      <c r="E2307" s="53"/>
      <c r="F2307" s="53"/>
      <c r="G2307" s="52"/>
      <c r="H2307" s="52"/>
      <c r="I2307" s="52"/>
      <c r="J2307" s="52"/>
      <c r="K2307" s="52"/>
      <c r="L2307" s="52"/>
      <c r="M2307" s="52"/>
      <c r="N2307" s="52"/>
      <c r="O2307" s="52"/>
      <c r="P2307" s="52"/>
      <c r="Q2307" s="52"/>
      <c r="R2307" s="52"/>
      <c r="S2307" s="52"/>
      <c r="T2307" s="52"/>
      <c r="U2307" s="52"/>
      <c r="V2307" s="52"/>
      <c r="W2307" s="52"/>
      <c r="X2307" s="52"/>
      <c r="Y2307" s="52"/>
      <c r="Z2307" s="38"/>
      <c r="AA2307" s="38"/>
      <c r="AB2307" s="38"/>
      <c r="AC2307" s="50"/>
      <c r="AD2307" s="50"/>
      <c r="AE2307" s="51"/>
      <c r="AF2307" s="51"/>
      <c r="AG2307" s="40"/>
      <c r="AH2307" s="41"/>
      <c r="AI2307" s="42"/>
      <c r="AJ2307" s="40"/>
      <c r="AK2307" s="41"/>
      <c r="AL2307" s="42"/>
      <c r="AM2307" s="43"/>
      <c r="AN2307" s="43"/>
      <c r="AO2307" s="43"/>
    </row>
    <row r="2308" spans="5:41" x14ac:dyDescent="0.25">
      <c r="E2308" s="53"/>
      <c r="F2308" s="53"/>
      <c r="G2308" s="52"/>
      <c r="H2308" s="52"/>
      <c r="I2308" s="52"/>
      <c r="J2308" s="52"/>
      <c r="K2308" s="52"/>
      <c r="L2308" s="52"/>
      <c r="M2308" s="52"/>
      <c r="N2308" s="52"/>
      <c r="O2308" s="52"/>
      <c r="P2308" s="52"/>
      <c r="Q2308" s="52"/>
      <c r="R2308" s="52"/>
      <c r="S2308" s="52"/>
      <c r="T2308" s="52"/>
      <c r="U2308" s="52"/>
      <c r="V2308" s="52"/>
      <c r="W2308" s="52"/>
      <c r="X2308" s="52"/>
      <c r="Y2308" s="52"/>
      <c r="Z2308" s="38"/>
      <c r="AA2308" s="38"/>
      <c r="AB2308" s="38"/>
      <c r="AC2308" s="50"/>
      <c r="AD2308" s="50"/>
      <c r="AE2308" s="51"/>
      <c r="AF2308" s="51"/>
      <c r="AG2308" s="40"/>
      <c r="AH2308" s="41"/>
      <c r="AI2308" s="42"/>
      <c r="AJ2308" s="40"/>
      <c r="AK2308" s="41"/>
      <c r="AL2308" s="42"/>
      <c r="AM2308" s="43"/>
      <c r="AN2308" s="43"/>
      <c r="AO2308" s="43"/>
    </row>
    <row r="2309" spans="5:41" x14ac:dyDescent="0.25">
      <c r="E2309" s="53"/>
      <c r="F2309" s="53"/>
      <c r="G2309" s="52"/>
      <c r="H2309" s="52"/>
      <c r="I2309" s="52"/>
      <c r="J2309" s="52"/>
      <c r="K2309" s="52"/>
      <c r="L2309" s="52"/>
      <c r="M2309" s="52"/>
      <c r="N2309" s="52"/>
      <c r="O2309" s="52"/>
      <c r="P2309" s="52"/>
      <c r="Q2309" s="52"/>
      <c r="R2309" s="52"/>
      <c r="S2309" s="52"/>
      <c r="T2309" s="52"/>
      <c r="U2309" s="52"/>
      <c r="V2309" s="52"/>
      <c r="W2309" s="52"/>
      <c r="X2309" s="52"/>
      <c r="Y2309" s="52"/>
      <c r="Z2309" s="38"/>
      <c r="AA2309" s="38"/>
      <c r="AB2309" s="38"/>
      <c r="AC2309" s="50"/>
      <c r="AD2309" s="50"/>
      <c r="AE2309" s="51"/>
      <c r="AF2309" s="51"/>
      <c r="AG2309" s="40"/>
      <c r="AH2309" s="41"/>
      <c r="AI2309" s="42"/>
      <c r="AJ2309" s="40"/>
      <c r="AK2309" s="41"/>
      <c r="AL2309" s="42"/>
      <c r="AM2309" s="43"/>
      <c r="AN2309" s="43"/>
      <c r="AO2309" s="43"/>
    </row>
    <row r="2310" spans="5:41" x14ac:dyDescent="0.25">
      <c r="E2310" s="53"/>
      <c r="F2310" s="53"/>
      <c r="G2310" s="52"/>
      <c r="H2310" s="52"/>
      <c r="I2310" s="52"/>
      <c r="J2310" s="52"/>
      <c r="K2310" s="52"/>
      <c r="L2310" s="52"/>
      <c r="M2310" s="52"/>
      <c r="N2310" s="52"/>
      <c r="O2310" s="52"/>
      <c r="P2310" s="52"/>
      <c r="Q2310" s="52"/>
      <c r="R2310" s="52"/>
      <c r="S2310" s="52"/>
      <c r="T2310" s="52"/>
      <c r="U2310" s="52"/>
      <c r="V2310" s="52"/>
      <c r="W2310" s="52"/>
      <c r="X2310" s="52"/>
      <c r="Y2310" s="52"/>
      <c r="Z2310" s="38"/>
      <c r="AA2310" s="38"/>
      <c r="AB2310" s="38"/>
      <c r="AC2310" s="50"/>
      <c r="AD2310" s="50"/>
      <c r="AE2310" s="51"/>
      <c r="AF2310" s="51"/>
      <c r="AG2310" s="40"/>
      <c r="AH2310" s="41"/>
      <c r="AI2310" s="42"/>
      <c r="AJ2310" s="40"/>
      <c r="AK2310" s="41"/>
      <c r="AL2310" s="42"/>
      <c r="AM2310" s="43"/>
      <c r="AN2310" s="43"/>
      <c r="AO2310" s="43"/>
    </row>
    <row r="2311" spans="5:41" x14ac:dyDescent="0.25">
      <c r="E2311" s="53"/>
      <c r="F2311" s="53"/>
      <c r="G2311" s="52"/>
      <c r="H2311" s="52"/>
      <c r="I2311" s="52"/>
      <c r="J2311" s="52"/>
      <c r="K2311" s="52"/>
      <c r="L2311" s="52"/>
      <c r="M2311" s="52"/>
      <c r="N2311" s="52"/>
      <c r="O2311" s="52"/>
      <c r="P2311" s="52"/>
      <c r="Q2311" s="52"/>
      <c r="R2311" s="52"/>
      <c r="S2311" s="52"/>
      <c r="T2311" s="52"/>
      <c r="U2311" s="52"/>
      <c r="V2311" s="52"/>
      <c r="W2311" s="52"/>
      <c r="X2311" s="52"/>
      <c r="Y2311" s="52"/>
      <c r="Z2311" s="38"/>
      <c r="AA2311" s="38"/>
      <c r="AB2311" s="38"/>
      <c r="AC2311" s="50"/>
      <c r="AD2311" s="50"/>
      <c r="AE2311" s="51"/>
      <c r="AF2311" s="51"/>
      <c r="AG2311" s="40"/>
      <c r="AH2311" s="41"/>
      <c r="AI2311" s="42"/>
      <c r="AJ2311" s="40"/>
      <c r="AK2311" s="41"/>
      <c r="AL2311" s="42"/>
      <c r="AM2311" s="43"/>
      <c r="AN2311" s="43"/>
      <c r="AO2311" s="43"/>
    </row>
    <row r="2312" spans="5:41" x14ac:dyDescent="0.25">
      <c r="E2312" s="53"/>
      <c r="F2312" s="53"/>
      <c r="G2312" s="52"/>
      <c r="H2312" s="52"/>
      <c r="I2312" s="52"/>
      <c r="J2312" s="52"/>
      <c r="K2312" s="52"/>
      <c r="L2312" s="52"/>
      <c r="M2312" s="52"/>
      <c r="N2312" s="52"/>
      <c r="O2312" s="52"/>
      <c r="P2312" s="52"/>
      <c r="Q2312" s="52"/>
      <c r="R2312" s="52"/>
      <c r="S2312" s="52"/>
      <c r="T2312" s="52"/>
      <c r="U2312" s="52"/>
      <c r="V2312" s="52"/>
      <c r="W2312" s="52"/>
      <c r="X2312" s="52"/>
      <c r="Y2312" s="52"/>
      <c r="Z2312" s="38"/>
      <c r="AA2312" s="38"/>
      <c r="AB2312" s="38"/>
      <c r="AC2312" s="50"/>
      <c r="AD2312" s="50"/>
      <c r="AE2312" s="51"/>
      <c r="AF2312" s="51"/>
      <c r="AG2312" s="40"/>
      <c r="AH2312" s="41"/>
      <c r="AI2312" s="42"/>
      <c r="AJ2312" s="40"/>
      <c r="AK2312" s="41"/>
      <c r="AL2312" s="42"/>
      <c r="AM2312" s="43"/>
      <c r="AN2312" s="43"/>
      <c r="AO2312" s="43"/>
    </row>
    <row r="2313" spans="5:41" x14ac:dyDescent="0.25">
      <c r="E2313" s="53"/>
      <c r="F2313" s="53"/>
      <c r="G2313" s="52"/>
      <c r="H2313" s="52"/>
      <c r="I2313" s="52"/>
      <c r="J2313" s="52"/>
      <c r="K2313" s="52"/>
      <c r="L2313" s="52"/>
      <c r="M2313" s="52"/>
      <c r="N2313" s="52"/>
      <c r="O2313" s="52"/>
      <c r="P2313" s="52"/>
      <c r="Q2313" s="52"/>
      <c r="R2313" s="52"/>
      <c r="S2313" s="52"/>
      <c r="T2313" s="52"/>
      <c r="U2313" s="52"/>
      <c r="V2313" s="52"/>
      <c r="W2313" s="52"/>
      <c r="X2313" s="52"/>
      <c r="Y2313" s="52"/>
      <c r="Z2313" s="38"/>
      <c r="AA2313" s="38"/>
      <c r="AB2313" s="38"/>
      <c r="AC2313" s="50"/>
      <c r="AD2313" s="50"/>
      <c r="AE2313" s="51"/>
      <c r="AF2313" s="51"/>
      <c r="AG2313" s="40"/>
      <c r="AH2313" s="41"/>
      <c r="AI2313" s="42"/>
      <c r="AJ2313" s="40"/>
      <c r="AK2313" s="41"/>
      <c r="AL2313" s="42"/>
      <c r="AM2313" s="43"/>
      <c r="AN2313" s="43"/>
      <c r="AO2313" s="43"/>
    </row>
    <row r="2314" spans="5:41" x14ac:dyDescent="0.25">
      <c r="E2314" s="53"/>
      <c r="F2314" s="53"/>
      <c r="G2314" s="52"/>
      <c r="H2314" s="52"/>
      <c r="I2314" s="52"/>
      <c r="J2314" s="52"/>
      <c r="K2314" s="52"/>
      <c r="L2314" s="52"/>
      <c r="M2314" s="52"/>
      <c r="N2314" s="52"/>
      <c r="O2314" s="52"/>
      <c r="P2314" s="52"/>
      <c r="Q2314" s="52"/>
      <c r="R2314" s="52"/>
      <c r="S2314" s="52"/>
      <c r="T2314" s="52"/>
      <c r="U2314" s="52"/>
      <c r="V2314" s="52"/>
      <c r="W2314" s="52"/>
      <c r="X2314" s="52"/>
      <c r="Y2314" s="52"/>
      <c r="Z2314" s="38"/>
      <c r="AA2314" s="38"/>
      <c r="AB2314" s="38"/>
      <c r="AC2314" s="50"/>
      <c r="AD2314" s="50"/>
      <c r="AE2314" s="51"/>
      <c r="AF2314" s="51"/>
      <c r="AG2314" s="40"/>
      <c r="AH2314" s="41"/>
      <c r="AI2314" s="42"/>
      <c r="AJ2314" s="40"/>
      <c r="AK2314" s="41"/>
      <c r="AL2314" s="42"/>
      <c r="AM2314" s="43"/>
      <c r="AN2314" s="43"/>
      <c r="AO2314" s="43"/>
    </row>
    <row r="2315" spans="5:41" x14ac:dyDescent="0.25">
      <c r="E2315" s="53"/>
      <c r="F2315" s="53"/>
      <c r="G2315" s="52"/>
      <c r="H2315" s="52"/>
      <c r="I2315" s="52"/>
      <c r="J2315" s="52"/>
      <c r="K2315" s="52"/>
      <c r="L2315" s="52"/>
      <c r="M2315" s="52"/>
      <c r="N2315" s="52"/>
      <c r="O2315" s="52"/>
      <c r="P2315" s="52"/>
      <c r="Q2315" s="52"/>
      <c r="R2315" s="52"/>
      <c r="S2315" s="52"/>
      <c r="T2315" s="52"/>
      <c r="U2315" s="52"/>
      <c r="V2315" s="52"/>
      <c r="W2315" s="52"/>
      <c r="X2315" s="52"/>
      <c r="Y2315" s="52"/>
      <c r="Z2315" s="38"/>
      <c r="AA2315" s="38"/>
      <c r="AB2315" s="38"/>
      <c r="AC2315" s="50"/>
      <c r="AD2315" s="50"/>
      <c r="AE2315" s="51"/>
      <c r="AF2315" s="51"/>
      <c r="AG2315" s="40"/>
      <c r="AH2315" s="41"/>
      <c r="AI2315" s="42"/>
      <c r="AJ2315" s="40"/>
      <c r="AK2315" s="41"/>
      <c r="AL2315" s="42"/>
      <c r="AM2315" s="43"/>
      <c r="AN2315" s="43"/>
      <c r="AO2315" s="43"/>
    </row>
    <row r="2316" spans="5:41" x14ac:dyDescent="0.25">
      <c r="E2316" s="53"/>
      <c r="F2316" s="53"/>
      <c r="G2316" s="52"/>
      <c r="H2316" s="52"/>
      <c r="I2316" s="52"/>
      <c r="J2316" s="52"/>
      <c r="K2316" s="52"/>
      <c r="L2316" s="52"/>
      <c r="M2316" s="52"/>
      <c r="N2316" s="52"/>
      <c r="O2316" s="52"/>
      <c r="P2316" s="52"/>
      <c r="Q2316" s="52"/>
      <c r="R2316" s="52"/>
      <c r="S2316" s="52"/>
      <c r="T2316" s="52"/>
      <c r="U2316" s="52"/>
      <c r="V2316" s="52"/>
      <c r="W2316" s="52"/>
      <c r="X2316" s="52"/>
      <c r="Y2316" s="52"/>
      <c r="Z2316" s="38"/>
      <c r="AA2316" s="38"/>
      <c r="AB2316" s="38"/>
      <c r="AC2316" s="50"/>
      <c r="AD2316" s="50"/>
      <c r="AE2316" s="51"/>
      <c r="AF2316" s="51"/>
      <c r="AG2316" s="40"/>
      <c r="AH2316" s="41"/>
      <c r="AI2316" s="42"/>
      <c r="AJ2316" s="40"/>
      <c r="AK2316" s="41"/>
      <c r="AL2316" s="42"/>
      <c r="AM2316" s="43"/>
      <c r="AN2316" s="43"/>
      <c r="AO2316" s="43"/>
    </row>
    <row r="2317" spans="5:41" x14ac:dyDescent="0.25">
      <c r="E2317" s="53"/>
      <c r="F2317" s="53"/>
      <c r="G2317" s="52"/>
      <c r="H2317" s="52"/>
      <c r="I2317" s="52"/>
      <c r="J2317" s="52"/>
      <c r="K2317" s="52"/>
      <c r="L2317" s="52"/>
      <c r="M2317" s="52"/>
      <c r="N2317" s="52"/>
      <c r="O2317" s="52"/>
      <c r="P2317" s="52"/>
      <c r="Q2317" s="52"/>
      <c r="R2317" s="52"/>
      <c r="S2317" s="52"/>
      <c r="T2317" s="52"/>
      <c r="U2317" s="52"/>
      <c r="V2317" s="52"/>
      <c r="W2317" s="52"/>
      <c r="X2317" s="52"/>
      <c r="Y2317" s="52"/>
      <c r="Z2317" s="38"/>
      <c r="AA2317" s="38"/>
      <c r="AB2317" s="38"/>
      <c r="AC2317" s="50"/>
      <c r="AD2317" s="50"/>
      <c r="AE2317" s="51"/>
      <c r="AF2317" s="51"/>
      <c r="AG2317" s="40"/>
      <c r="AH2317" s="41"/>
      <c r="AI2317" s="42"/>
      <c r="AJ2317" s="40"/>
      <c r="AK2317" s="41"/>
      <c r="AL2317" s="42"/>
      <c r="AM2317" s="43"/>
      <c r="AN2317" s="43"/>
      <c r="AO2317" s="43"/>
    </row>
    <row r="2318" spans="5:41" x14ac:dyDescent="0.25">
      <c r="E2318" s="53"/>
      <c r="F2318" s="53"/>
      <c r="G2318" s="52"/>
      <c r="H2318" s="52"/>
      <c r="I2318" s="52"/>
      <c r="J2318" s="52"/>
      <c r="K2318" s="52"/>
      <c r="L2318" s="52"/>
      <c r="M2318" s="52"/>
      <c r="N2318" s="52"/>
      <c r="O2318" s="52"/>
      <c r="P2318" s="52"/>
      <c r="Q2318" s="52"/>
      <c r="R2318" s="52"/>
      <c r="S2318" s="52"/>
      <c r="T2318" s="52"/>
      <c r="U2318" s="52"/>
      <c r="V2318" s="52"/>
      <c r="W2318" s="52"/>
      <c r="X2318" s="52"/>
      <c r="Y2318" s="52"/>
      <c r="Z2318" s="38"/>
      <c r="AA2318" s="38"/>
      <c r="AB2318" s="38"/>
      <c r="AC2318" s="50"/>
      <c r="AD2318" s="50"/>
      <c r="AE2318" s="51"/>
      <c r="AF2318" s="51"/>
      <c r="AG2318" s="40"/>
      <c r="AH2318" s="41"/>
      <c r="AI2318" s="42"/>
      <c r="AJ2318" s="40"/>
      <c r="AK2318" s="41"/>
      <c r="AL2318" s="42"/>
      <c r="AM2318" s="43"/>
      <c r="AN2318" s="43"/>
      <c r="AO2318" s="43"/>
    </row>
    <row r="2319" spans="5:41" x14ac:dyDescent="0.25">
      <c r="E2319" s="53"/>
      <c r="F2319" s="53"/>
      <c r="G2319" s="52"/>
      <c r="H2319" s="52"/>
      <c r="I2319" s="52"/>
      <c r="J2319" s="52"/>
      <c r="K2319" s="52"/>
      <c r="L2319" s="52"/>
      <c r="M2319" s="52"/>
      <c r="N2319" s="52"/>
      <c r="O2319" s="52"/>
      <c r="P2319" s="52"/>
      <c r="Q2319" s="52"/>
      <c r="R2319" s="52"/>
      <c r="S2319" s="52"/>
      <c r="T2319" s="52"/>
      <c r="U2319" s="52"/>
      <c r="V2319" s="52"/>
      <c r="W2319" s="52"/>
      <c r="X2319" s="52"/>
      <c r="Y2319" s="52"/>
      <c r="Z2319" s="38"/>
      <c r="AA2319" s="38"/>
      <c r="AB2319" s="38"/>
      <c r="AC2319" s="50"/>
      <c r="AD2319" s="50"/>
      <c r="AE2319" s="51"/>
      <c r="AF2319" s="51"/>
      <c r="AG2319" s="40"/>
      <c r="AH2319" s="41"/>
      <c r="AI2319" s="42"/>
      <c r="AJ2319" s="40"/>
      <c r="AK2319" s="41"/>
      <c r="AL2319" s="42"/>
      <c r="AM2319" s="43"/>
      <c r="AN2319" s="43"/>
      <c r="AO2319" s="43"/>
    </row>
    <row r="2320" spans="5:41" x14ac:dyDescent="0.25">
      <c r="E2320" s="53"/>
      <c r="F2320" s="53"/>
      <c r="G2320" s="52"/>
      <c r="H2320" s="52"/>
      <c r="I2320" s="52"/>
      <c r="J2320" s="52"/>
      <c r="K2320" s="52"/>
      <c r="L2320" s="52"/>
      <c r="M2320" s="52"/>
      <c r="N2320" s="52"/>
      <c r="O2320" s="52"/>
      <c r="P2320" s="52"/>
      <c r="Q2320" s="52"/>
      <c r="R2320" s="52"/>
      <c r="S2320" s="52"/>
      <c r="T2320" s="52"/>
      <c r="U2320" s="52"/>
      <c r="V2320" s="52"/>
      <c r="W2320" s="52"/>
      <c r="X2320" s="52"/>
      <c r="Y2320" s="52"/>
      <c r="Z2320" s="38"/>
      <c r="AA2320" s="38"/>
      <c r="AB2320" s="38"/>
      <c r="AC2320" s="50"/>
      <c r="AD2320" s="50"/>
      <c r="AE2320" s="51"/>
      <c r="AF2320" s="51"/>
      <c r="AG2320" s="40"/>
      <c r="AH2320" s="41"/>
      <c r="AI2320" s="42"/>
      <c r="AJ2320" s="40"/>
      <c r="AK2320" s="41"/>
      <c r="AL2320" s="42"/>
      <c r="AM2320" s="43"/>
      <c r="AN2320" s="43"/>
      <c r="AO2320" s="43"/>
    </row>
    <row r="2321" spans="5:41" x14ac:dyDescent="0.25">
      <c r="E2321" s="53"/>
      <c r="F2321" s="53"/>
      <c r="G2321" s="52"/>
      <c r="H2321" s="52"/>
      <c r="I2321" s="52"/>
      <c r="J2321" s="52"/>
      <c r="K2321" s="52"/>
      <c r="L2321" s="52"/>
      <c r="M2321" s="52"/>
      <c r="N2321" s="52"/>
      <c r="O2321" s="52"/>
      <c r="P2321" s="52"/>
      <c r="Q2321" s="52"/>
      <c r="R2321" s="52"/>
      <c r="S2321" s="52"/>
      <c r="T2321" s="52"/>
      <c r="U2321" s="52"/>
      <c r="V2321" s="52"/>
      <c r="W2321" s="52"/>
      <c r="X2321" s="52"/>
      <c r="Y2321" s="52"/>
      <c r="Z2321" s="38"/>
      <c r="AA2321" s="38"/>
      <c r="AB2321" s="38"/>
      <c r="AC2321" s="50"/>
      <c r="AD2321" s="50"/>
      <c r="AE2321" s="51"/>
      <c r="AF2321" s="51"/>
      <c r="AG2321" s="40"/>
      <c r="AH2321" s="41"/>
      <c r="AI2321" s="42"/>
      <c r="AJ2321" s="40"/>
      <c r="AK2321" s="41"/>
      <c r="AL2321" s="42"/>
      <c r="AM2321" s="43"/>
      <c r="AN2321" s="43"/>
      <c r="AO2321" s="43"/>
    </row>
    <row r="2322" spans="5:41" x14ac:dyDescent="0.25">
      <c r="E2322" s="53"/>
      <c r="F2322" s="53"/>
      <c r="G2322" s="52"/>
      <c r="H2322" s="52"/>
      <c r="I2322" s="52"/>
      <c r="J2322" s="52"/>
      <c r="K2322" s="52"/>
      <c r="L2322" s="52"/>
      <c r="M2322" s="52"/>
      <c r="N2322" s="52"/>
      <c r="O2322" s="52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38"/>
      <c r="AA2322" s="38"/>
      <c r="AB2322" s="38"/>
      <c r="AC2322" s="50"/>
      <c r="AD2322" s="50"/>
      <c r="AE2322" s="51"/>
      <c r="AF2322" s="51"/>
      <c r="AG2322" s="40"/>
      <c r="AH2322" s="41"/>
      <c r="AI2322" s="42"/>
      <c r="AJ2322" s="40"/>
      <c r="AK2322" s="41"/>
      <c r="AL2322" s="42"/>
      <c r="AM2322" s="43"/>
      <c r="AN2322" s="43"/>
      <c r="AO2322" s="43"/>
    </row>
    <row r="2323" spans="5:41" x14ac:dyDescent="0.25">
      <c r="E2323" s="53"/>
      <c r="F2323" s="53"/>
      <c r="G2323" s="52"/>
      <c r="H2323" s="52"/>
      <c r="I2323" s="52"/>
      <c r="J2323" s="52"/>
      <c r="K2323" s="52"/>
      <c r="L2323" s="52"/>
      <c r="M2323" s="52"/>
      <c r="N2323" s="52"/>
      <c r="O2323" s="52"/>
      <c r="P2323" s="52"/>
      <c r="Q2323" s="52"/>
      <c r="R2323" s="52"/>
      <c r="S2323" s="52"/>
      <c r="T2323" s="52"/>
      <c r="U2323" s="52"/>
      <c r="V2323" s="52"/>
      <c r="W2323" s="52"/>
      <c r="X2323" s="52"/>
      <c r="Y2323" s="52"/>
      <c r="Z2323" s="38"/>
      <c r="AA2323" s="38"/>
      <c r="AB2323" s="38"/>
      <c r="AC2323" s="50"/>
      <c r="AD2323" s="50"/>
      <c r="AE2323" s="51"/>
      <c r="AF2323" s="51"/>
      <c r="AG2323" s="40"/>
      <c r="AH2323" s="41"/>
      <c r="AI2323" s="42"/>
      <c r="AJ2323" s="40"/>
      <c r="AK2323" s="41"/>
      <c r="AL2323" s="42"/>
      <c r="AM2323" s="43"/>
      <c r="AN2323" s="43"/>
      <c r="AO2323" s="43"/>
    </row>
    <row r="2324" spans="5:41" x14ac:dyDescent="0.25">
      <c r="E2324" s="53"/>
      <c r="F2324" s="53"/>
      <c r="G2324" s="52"/>
      <c r="H2324" s="52"/>
      <c r="I2324" s="52"/>
      <c r="J2324" s="52"/>
      <c r="K2324" s="52"/>
      <c r="L2324" s="52"/>
      <c r="M2324" s="52"/>
      <c r="N2324" s="52"/>
      <c r="O2324" s="52"/>
      <c r="P2324" s="52"/>
      <c r="Q2324" s="52"/>
      <c r="R2324" s="52"/>
      <c r="S2324" s="52"/>
      <c r="T2324" s="52"/>
      <c r="U2324" s="52"/>
      <c r="V2324" s="52"/>
      <c r="W2324" s="52"/>
      <c r="X2324" s="52"/>
      <c r="Y2324" s="52"/>
      <c r="Z2324" s="38"/>
      <c r="AA2324" s="38"/>
      <c r="AB2324" s="38"/>
      <c r="AC2324" s="50"/>
      <c r="AD2324" s="50"/>
      <c r="AE2324" s="51"/>
      <c r="AF2324" s="51"/>
      <c r="AG2324" s="40"/>
      <c r="AH2324" s="41"/>
      <c r="AI2324" s="42"/>
      <c r="AJ2324" s="40"/>
      <c r="AK2324" s="41"/>
      <c r="AL2324" s="42"/>
      <c r="AM2324" s="43"/>
      <c r="AN2324" s="43"/>
      <c r="AO2324" s="43"/>
    </row>
    <row r="2325" spans="5:41" x14ac:dyDescent="0.25">
      <c r="E2325" s="53"/>
      <c r="F2325" s="53"/>
      <c r="G2325" s="52"/>
      <c r="H2325" s="52"/>
      <c r="I2325" s="52"/>
      <c r="J2325" s="52"/>
      <c r="K2325" s="52"/>
      <c r="L2325" s="52"/>
      <c r="M2325" s="52"/>
      <c r="N2325" s="52"/>
      <c r="O2325" s="52"/>
      <c r="P2325" s="52"/>
      <c r="Q2325" s="52"/>
      <c r="R2325" s="52"/>
      <c r="S2325" s="52"/>
      <c r="T2325" s="52"/>
      <c r="U2325" s="52"/>
      <c r="V2325" s="52"/>
      <c r="W2325" s="52"/>
      <c r="X2325" s="52"/>
      <c r="Y2325" s="52"/>
      <c r="Z2325" s="38"/>
      <c r="AA2325" s="38"/>
      <c r="AB2325" s="38"/>
      <c r="AC2325" s="50"/>
      <c r="AD2325" s="50"/>
      <c r="AE2325" s="51"/>
      <c r="AF2325" s="51"/>
      <c r="AG2325" s="40"/>
      <c r="AH2325" s="41"/>
      <c r="AI2325" s="42"/>
      <c r="AJ2325" s="40"/>
      <c r="AK2325" s="41"/>
      <c r="AL2325" s="42"/>
      <c r="AM2325" s="43"/>
      <c r="AN2325" s="43"/>
      <c r="AO2325" s="43"/>
    </row>
    <row r="2326" spans="5:41" x14ac:dyDescent="0.25">
      <c r="E2326" s="53"/>
      <c r="F2326" s="53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38"/>
      <c r="AA2326" s="38"/>
      <c r="AB2326" s="38"/>
      <c r="AC2326" s="50"/>
      <c r="AD2326" s="50"/>
      <c r="AE2326" s="51"/>
      <c r="AF2326" s="51"/>
      <c r="AG2326" s="40"/>
      <c r="AH2326" s="41"/>
      <c r="AI2326" s="42"/>
      <c r="AJ2326" s="40"/>
      <c r="AK2326" s="41"/>
      <c r="AL2326" s="42"/>
      <c r="AM2326" s="43"/>
      <c r="AN2326" s="43"/>
      <c r="AO2326" s="43"/>
    </row>
    <row r="2327" spans="5:41" x14ac:dyDescent="0.25">
      <c r="E2327" s="53"/>
      <c r="F2327" s="53"/>
      <c r="G2327" s="52"/>
      <c r="H2327" s="52"/>
      <c r="I2327" s="52"/>
      <c r="J2327" s="52"/>
      <c r="K2327" s="52"/>
      <c r="L2327" s="52"/>
      <c r="M2327" s="52"/>
      <c r="N2327" s="52"/>
      <c r="O2327" s="52"/>
      <c r="P2327" s="52"/>
      <c r="Q2327" s="52"/>
      <c r="R2327" s="52"/>
      <c r="S2327" s="52"/>
      <c r="T2327" s="52"/>
      <c r="U2327" s="52"/>
      <c r="V2327" s="52"/>
      <c r="W2327" s="52"/>
      <c r="X2327" s="52"/>
      <c r="Y2327" s="52"/>
      <c r="Z2327" s="38"/>
      <c r="AA2327" s="38"/>
      <c r="AB2327" s="38"/>
      <c r="AC2327" s="50"/>
      <c r="AD2327" s="50"/>
      <c r="AE2327" s="51"/>
      <c r="AF2327" s="51"/>
      <c r="AG2327" s="40"/>
      <c r="AH2327" s="41"/>
      <c r="AI2327" s="42"/>
      <c r="AJ2327" s="40"/>
      <c r="AK2327" s="41"/>
      <c r="AL2327" s="42"/>
      <c r="AM2327" s="43"/>
      <c r="AN2327" s="43"/>
      <c r="AO2327" s="43"/>
    </row>
    <row r="2328" spans="5:41" x14ac:dyDescent="0.25">
      <c r="E2328" s="53"/>
      <c r="F2328" s="53"/>
      <c r="G2328" s="52"/>
      <c r="H2328" s="52"/>
      <c r="I2328" s="52"/>
      <c r="J2328" s="52"/>
      <c r="K2328" s="52"/>
      <c r="L2328" s="52"/>
      <c r="M2328" s="52"/>
      <c r="N2328" s="52"/>
      <c r="O2328" s="52"/>
      <c r="P2328" s="52"/>
      <c r="Q2328" s="52"/>
      <c r="R2328" s="52"/>
      <c r="S2328" s="52"/>
      <c r="T2328" s="52"/>
      <c r="U2328" s="52"/>
      <c r="V2328" s="52"/>
      <c r="W2328" s="52"/>
      <c r="X2328" s="52"/>
      <c r="Y2328" s="52"/>
      <c r="Z2328" s="38"/>
      <c r="AA2328" s="38"/>
      <c r="AB2328" s="38"/>
      <c r="AC2328" s="50"/>
      <c r="AD2328" s="50"/>
      <c r="AE2328" s="51"/>
      <c r="AF2328" s="51"/>
      <c r="AG2328" s="40"/>
      <c r="AH2328" s="41"/>
      <c r="AI2328" s="42"/>
      <c r="AJ2328" s="40"/>
      <c r="AK2328" s="41"/>
      <c r="AL2328" s="42"/>
      <c r="AM2328" s="43"/>
      <c r="AN2328" s="43"/>
      <c r="AO2328" s="43"/>
    </row>
    <row r="2329" spans="5:41" x14ac:dyDescent="0.25">
      <c r="E2329" s="53"/>
      <c r="F2329" s="53"/>
      <c r="G2329" s="52"/>
      <c r="H2329" s="52"/>
      <c r="I2329" s="52"/>
      <c r="J2329" s="52"/>
      <c r="K2329" s="52"/>
      <c r="L2329" s="52"/>
      <c r="M2329" s="52"/>
      <c r="N2329" s="52"/>
      <c r="O2329" s="52"/>
      <c r="P2329" s="52"/>
      <c r="Q2329" s="52"/>
      <c r="R2329" s="52"/>
      <c r="S2329" s="52"/>
      <c r="T2329" s="52"/>
      <c r="U2329" s="52"/>
      <c r="V2329" s="52"/>
      <c r="W2329" s="52"/>
      <c r="X2329" s="52"/>
      <c r="Y2329" s="52"/>
      <c r="Z2329" s="38"/>
      <c r="AA2329" s="38"/>
      <c r="AB2329" s="38"/>
      <c r="AC2329" s="50"/>
      <c r="AD2329" s="50"/>
      <c r="AE2329" s="51"/>
      <c r="AF2329" s="51"/>
      <c r="AG2329" s="40"/>
      <c r="AH2329" s="41"/>
      <c r="AI2329" s="42"/>
      <c r="AJ2329" s="40"/>
      <c r="AK2329" s="41"/>
      <c r="AL2329" s="42"/>
      <c r="AM2329" s="43"/>
      <c r="AN2329" s="43"/>
      <c r="AO2329" s="43"/>
    </row>
    <row r="2330" spans="5:41" x14ac:dyDescent="0.25">
      <c r="E2330" s="53"/>
      <c r="F2330" s="53"/>
      <c r="G2330" s="52"/>
      <c r="H2330" s="52"/>
      <c r="I2330" s="52"/>
      <c r="J2330" s="52"/>
      <c r="K2330" s="52"/>
      <c r="L2330" s="52"/>
      <c r="M2330" s="52"/>
      <c r="N2330" s="52"/>
      <c r="O2330" s="52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38"/>
      <c r="AA2330" s="38"/>
      <c r="AB2330" s="38"/>
      <c r="AC2330" s="50"/>
      <c r="AD2330" s="50"/>
      <c r="AE2330" s="51"/>
      <c r="AF2330" s="51"/>
      <c r="AG2330" s="40"/>
      <c r="AH2330" s="41"/>
      <c r="AI2330" s="42"/>
      <c r="AJ2330" s="40"/>
      <c r="AK2330" s="41"/>
      <c r="AL2330" s="42"/>
      <c r="AM2330" s="43"/>
      <c r="AN2330" s="43"/>
      <c r="AO2330" s="43"/>
    </row>
    <row r="2331" spans="5:41" x14ac:dyDescent="0.25">
      <c r="E2331" s="53"/>
      <c r="F2331" s="53"/>
      <c r="G2331" s="52"/>
      <c r="H2331" s="52"/>
      <c r="I2331" s="52"/>
      <c r="J2331" s="52"/>
      <c r="K2331" s="52"/>
      <c r="L2331" s="52"/>
      <c r="M2331" s="52"/>
      <c r="N2331" s="52"/>
      <c r="O2331" s="52"/>
      <c r="P2331" s="52"/>
      <c r="Q2331" s="52"/>
      <c r="R2331" s="52"/>
      <c r="S2331" s="52"/>
      <c r="T2331" s="52"/>
      <c r="U2331" s="52"/>
      <c r="V2331" s="52"/>
      <c r="W2331" s="52"/>
      <c r="X2331" s="52"/>
      <c r="Y2331" s="52"/>
      <c r="Z2331" s="38"/>
      <c r="AA2331" s="38"/>
      <c r="AB2331" s="38"/>
      <c r="AC2331" s="50"/>
      <c r="AD2331" s="50"/>
      <c r="AE2331" s="51"/>
      <c r="AF2331" s="51"/>
      <c r="AG2331" s="40"/>
      <c r="AH2331" s="41"/>
      <c r="AI2331" s="42"/>
      <c r="AJ2331" s="40"/>
      <c r="AK2331" s="41"/>
      <c r="AL2331" s="42"/>
      <c r="AM2331" s="43"/>
      <c r="AN2331" s="43"/>
      <c r="AO2331" s="43"/>
    </row>
    <row r="2332" spans="5:41" x14ac:dyDescent="0.25">
      <c r="E2332" s="53"/>
      <c r="F2332" s="53"/>
      <c r="G2332" s="52"/>
      <c r="H2332" s="52"/>
      <c r="I2332" s="52"/>
      <c r="J2332" s="52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38"/>
      <c r="AA2332" s="38"/>
      <c r="AB2332" s="38"/>
      <c r="AC2332" s="50"/>
      <c r="AD2332" s="50"/>
      <c r="AE2332" s="51"/>
      <c r="AF2332" s="51"/>
      <c r="AG2332" s="40"/>
      <c r="AH2332" s="41"/>
      <c r="AI2332" s="42"/>
      <c r="AJ2332" s="40"/>
      <c r="AK2332" s="41"/>
      <c r="AL2332" s="42"/>
      <c r="AM2332" s="43"/>
      <c r="AN2332" s="43"/>
      <c r="AO2332" s="43"/>
    </row>
    <row r="2333" spans="5:41" x14ac:dyDescent="0.25">
      <c r="E2333" s="53"/>
      <c r="F2333" s="53"/>
      <c r="G2333" s="52"/>
      <c r="H2333" s="52"/>
      <c r="I2333" s="52"/>
      <c r="J2333" s="52"/>
      <c r="K2333" s="52"/>
      <c r="L2333" s="52"/>
      <c r="M2333" s="52"/>
      <c r="N2333" s="52"/>
      <c r="O2333" s="52"/>
      <c r="P2333" s="52"/>
      <c r="Q2333" s="52"/>
      <c r="R2333" s="52"/>
      <c r="S2333" s="52"/>
      <c r="T2333" s="52"/>
      <c r="U2333" s="52"/>
      <c r="V2333" s="52"/>
      <c r="W2333" s="52"/>
      <c r="X2333" s="52"/>
      <c r="Y2333" s="52"/>
      <c r="Z2333" s="38"/>
      <c r="AA2333" s="38"/>
      <c r="AB2333" s="38"/>
      <c r="AC2333" s="50"/>
      <c r="AD2333" s="50"/>
      <c r="AE2333" s="51"/>
      <c r="AF2333" s="51"/>
      <c r="AG2333" s="40"/>
      <c r="AH2333" s="41"/>
      <c r="AI2333" s="42"/>
      <c r="AJ2333" s="40"/>
      <c r="AK2333" s="41"/>
      <c r="AL2333" s="42"/>
      <c r="AM2333" s="43"/>
      <c r="AN2333" s="43"/>
      <c r="AO2333" s="43"/>
    </row>
    <row r="2334" spans="5:41" x14ac:dyDescent="0.25">
      <c r="E2334" s="53"/>
      <c r="F2334" s="53"/>
      <c r="G2334" s="52"/>
      <c r="H2334" s="52"/>
      <c r="I2334" s="52"/>
      <c r="J2334" s="52"/>
      <c r="K2334" s="52"/>
      <c r="L2334" s="52"/>
      <c r="M2334" s="52"/>
      <c r="N2334" s="52"/>
      <c r="O2334" s="52"/>
      <c r="P2334" s="52"/>
      <c r="Q2334" s="52"/>
      <c r="R2334" s="52"/>
      <c r="S2334" s="52"/>
      <c r="T2334" s="52"/>
      <c r="U2334" s="52"/>
      <c r="V2334" s="52"/>
      <c r="W2334" s="52"/>
      <c r="X2334" s="52"/>
      <c r="Y2334" s="52"/>
      <c r="Z2334" s="38"/>
      <c r="AA2334" s="38"/>
      <c r="AB2334" s="38"/>
      <c r="AC2334" s="50"/>
      <c r="AD2334" s="50"/>
      <c r="AE2334" s="51"/>
      <c r="AF2334" s="51"/>
      <c r="AG2334" s="40"/>
      <c r="AH2334" s="41"/>
      <c r="AI2334" s="42"/>
      <c r="AJ2334" s="40"/>
      <c r="AK2334" s="41"/>
      <c r="AL2334" s="42"/>
      <c r="AM2334" s="43"/>
      <c r="AN2334" s="43"/>
      <c r="AO2334" s="43"/>
    </row>
    <row r="2335" spans="5:41" x14ac:dyDescent="0.25">
      <c r="E2335" s="53"/>
      <c r="F2335" s="53"/>
      <c r="G2335" s="52"/>
      <c r="H2335" s="52"/>
      <c r="I2335" s="52"/>
      <c r="J2335" s="52"/>
      <c r="K2335" s="52"/>
      <c r="L2335" s="52"/>
      <c r="M2335" s="52"/>
      <c r="N2335" s="52"/>
      <c r="O2335" s="52"/>
      <c r="P2335" s="52"/>
      <c r="Q2335" s="52"/>
      <c r="R2335" s="52"/>
      <c r="S2335" s="52"/>
      <c r="T2335" s="52"/>
      <c r="U2335" s="52"/>
      <c r="V2335" s="52"/>
      <c r="W2335" s="52"/>
      <c r="X2335" s="52"/>
      <c r="Y2335" s="52"/>
      <c r="Z2335" s="38"/>
      <c r="AA2335" s="38"/>
      <c r="AB2335" s="38"/>
      <c r="AC2335" s="50"/>
      <c r="AD2335" s="50"/>
      <c r="AE2335" s="51"/>
      <c r="AF2335" s="51"/>
      <c r="AG2335" s="40"/>
      <c r="AH2335" s="41"/>
      <c r="AI2335" s="42"/>
      <c r="AJ2335" s="40"/>
      <c r="AK2335" s="41"/>
      <c r="AL2335" s="42"/>
      <c r="AM2335" s="43"/>
      <c r="AN2335" s="43"/>
      <c r="AO2335" s="43"/>
    </row>
    <row r="2336" spans="5:41" x14ac:dyDescent="0.25">
      <c r="E2336" s="53"/>
      <c r="F2336" s="53"/>
      <c r="G2336" s="52"/>
      <c r="H2336" s="52"/>
      <c r="I2336" s="52"/>
      <c r="J2336" s="52"/>
      <c r="K2336" s="52"/>
      <c r="L2336" s="52"/>
      <c r="M2336" s="52"/>
      <c r="N2336" s="52"/>
      <c r="O2336" s="52"/>
      <c r="P2336" s="52"/>
      <c r="Q2336" s="52"/>
      <c r="R2336" s="52"/>
      <c r="S2336" s="52"/>
      <c r="T2336" s="52"/>
      <c r="U2336" s="52"/>
      <c r="V2336" s="52"/>
      <c r="W2336" s="52"/>
      <c r="X2336" s="52"/>
      <c r="Y2336" s="52"/>
      <c r="Z2336" s="38"/>
      <c r="AA2336" s="38"/>
      <c r="AB2336" s="38"/>
      <c r="AC2336" s="50"/>
      <c r="AD2336" s="50"/>
      <c r="AE2336" s="51"/>
      <c r="AF2336" s="51"/>
      <c r="AG2336" s="40"/>
      <c r="AH2336" s="41"/>
      <c r="AI2336" s="42"/>
      <c r="AJ2336" s="40"/>
      <c r="AK2336" s="41"/>
      <c r="AL2336" s="42"/>
      <c r="AM2336" s="43"/>
      <c r="AN2336" s="43"/>
      <c r="AO2336" s="43"/>
    </row>
    <row r="2337" spans="5:41" x14ac:dyDescent="0.25">
      <c r="E2337" s="53"/>
      <c r="F2337" s="53"/>
      <c r="G2337" s="52"/>
      <c r="H2337" s="52"/>
      <c r="I2337" s="52"/>
      <c r="J2337" s="52"/>
      <c r="K2337" s="52"/>
      <c r="L2337" s="52"/>
      <c r="M2337" s="52"/>
      <c r="N2337" s="52"/>
      <c r="O2337" s="52"/>
      <c r="P2337" s="52"/>
      <c r="Q2337" s="52"/>
      <c r="R2337" s="52"/>
      <c r="S2337" s="52"/>
      <c r="T2337" s="52"/>
      <c r="U2337" s="52"/>
      <c r="V2337" s="52"/>
      <c r="W2337" s="52"/>
      <c r="X2337" s="52"/>
      <c r="Y2337" s="52"/>
      <c r="Z2337" s="38"/>
      <c r="AA2337" s="38"/>
      <c r="AB2337" s="38"/>
      <c r="AC2337" s="50"/>
      <c r="AD2337" s="50"/>
      <c r="AE2337" s="51"/>
      <c r="AF2337" s="51"/>
      <c r="AG2337" s="40"/>
      <c r="AH2337" s="41"/>
      <c r="AI2337" s="42"/>
      <c r="AJ2337" s="40"/>
      <c r="AK2337" s="41"/>
      <c r="AL2337" s="42"/>
      <c r="AM2337" s="43"/>
      <c r="AN2337" s="43"/>
      <c r="AO2337" s="43"/>
    </row>
    <row r="2338" spans="5:41" x14ac:dyDescent="0.25">
      <c r="E2338" s="53"/>
      <c r="F2338" s="53"/>
      <c r="G2338" s="52"/>
      <c r="H2338" s="52"/>
      <c r="I2338" s="52"/>
      <c r="J2338" s="52"/>
      <c r="K2338" s="52"/>
      <c r="L2338" s="52"/>
      <c r="M2338" s="52"/>
      <c r="N2338" s="52"/>
      <c r="O2338" s="52"/>
      <c r="P2338" s="52"/>
      <c r="Q2338" s="52"/>
      <c r="R2338" s="52"/>
      <c r="S2338" s="52"/>
      <c r="T2338" s="52"/>
      <c r="U2338" s="52"/>
      <c r="V2338" s="52"/>
      <c r="W2338" s="52"/>
      <c r="X2338" s="52"/>
      <c r="Y2338" s="52"/>
      <c r="Z2338" s="38"/>
      <c r="AA2338" s="38"/>
      <c r="AB2338" s="38"/>
      <c r="AC2338" s="50"/>
      <c r="AD2338" s="50"/>
      <c r="AE2338" s="51"/>
      <c r="AF2338" s="51"/>
      <c r="AG2338" s="40"/>
      <c r="AH2338" s="41"/>
      <c r="AI2338" s="42"/>
      <c r="AJ2338" s="40"/>
      <c r="AK2338" s="41"/>
      <c r="AL2338" s="42"/>
      <c r="AM2338" s="43"/>
      <c r="AN2338" s="43"/>
      <c r="AO2338" s="43"/>
    </row>
    <row r="2339" spans="5:41" x14ac:dyDescent="0.25">
      <c r="E2339" s="53"/>
      <c r="F2339" s="53"/>
      <c r="G2339" s="52"/>
      <c r="H2339" s="52"/>
      <c r="I2339" s="52"/>
      <c r="J2339" s="52"/>
      <c r="K2339" s="52"/>
      <c r="L2339" s="52"/>
      <c r="M2339" s="52"/>
      <c r="N2339" s="52"/>
      <c r="O2339" s="52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38"/>
      <c r="AA2339" s="38"/>
      <c r="AB2339" s="38"/>
      <c r="AC2339" s="50"/>
      <c r="AD2339" s="50"/>
      <c r="AE2339" s="51"/>
      <c r="AF2339" s="51"/>
      <c r="AG2339" s="40"/>
      <c r="AH2339" s="41"/>
      <c r="AI2339" s="42"/>
      <c r="AJ2339" s="40"/>
      <c r="AK2339" s="41"/>
      <c r="AL2339" s="42"/>
      <c r="AM2339" s="43"/>
      <c r="AN2339" s="43"/>
      <c r="AO2339" s="43"/>
    </row>
    <row r="2340" spans="5:41" x14ac:dyDescent="0.25">
      <c r="E2340" s="53"/>
      <c r="F2340" s="53"/>
      <c r="G2340" s="52"/>
      <c r="H2340" s="52"/>
      <c r="I2340" s="52"/>
      <c r="J2340" s="52"/>
      <c r="K2340" s="52"/>
      <c r="L2340" s="52"/>
      <c r="M2340" s="52"/>
      <c r="N2340" s="52"/>
      <c r="O2340" s="52"/>
      <c r="P2340" s="52"/>
      <c r="Q2340" s="52"/>
      <c r="R2340" s="52"/>
      <c r="S2340" s="52"/>
      <c r="T2340" s="52"/>
      <c r="U2340" s="52"/>
      <c r="V2340" s="52"/>
      <c r="W2340" s="52"/>
      <c r="X2340" s="52"/>
      <c r="Y2340" s="52"/>
      <c r="Z2340" s="38"/>
      <c r="AA2340" s="38"/>
      <c r="AB2340" s="38"/>
      <c r="AC2340" s="50"/>
      <c r="AD2340" s="50"/>
      <c r="AE2340" s="51"/>
      <c r="AF2340" s="51"/>
      <c r="AG2340" s="40"/>
      <c r="AH2340" s="41"/>
      <c r="AI2340" s="42"/>
      <c r="AJ2340" s="40"/>
      <c r="AK2340" s="41"/>
      <c r="AL2340" s="42"/>
      <c r="AM2340" s="43"/>
      <c r="AN2340" s="43"/>
      <c r="AO2340" s="43"/>
    </row>
    <row r="2341" spans="5:41" x14ac:dyDescent="0.25">
      <c r="E2341" s="53"/>
      <c r="F2341" s="53"/>
      <c r="G2341" s="52"/>
      <c r="H2341" s="52"/>
      <c r="I2341" s="52"/>
      <c r="J2341" s="52"/>
      <c r="K2341" s="52"/>
      <c r="L2341" s="52"/>
      <c r="M2341" s="52"/>
      <c r="N2341" s="52"/>
      <c r="O2341" s="52"/>
      <c r="P2341" s="52"/>
      <c r="Q2341" s="52"/>
      <c r="R2341" s="52"/>
      <c r="S2341" s="52"/>
      <c r="T2341" s="52"/>
      <c r="U2341" s="52"/>
      <c r="V2341" s="52"/>
      <c r="W2341" s="52"/>
      <c r="X2341" s="52"/>
      <c r="Y2341" s="52"/>
      <c r="Z2341" s="38"/>
      <c r="AA2341" s="38"/>
      <c r="AB2341" s="38"/>
      <c r="AC2341" s="50"/>
      <c r="AD2341" s="50"/>
      <c r="AE2341" s="51"/>
      <c r="AF2341" s="51"/>
      <c r="AG2341" s="40"/>
      <c r="AH2341" s="41"/>
      <c r="AI2341" s="42"/>
      <c r="AJ2341" s="40"/>
      <c r="AK2341" s="41"/>
      <c r="AL2341" s="42"/>
      <c r="AM2341" s="43"/>
      <c r="AN2341" s="43"/>
      <c r="AO2341" s="43"/>
    </row>
    <row r="2342" spans="5:41" x14ac:dyDescent="0.25">
      <c r="E2342" s="53"/>
      <c r="F2342" s="53"/>
      <c r="G2342" s="52"/>
      <c r="H2342" s="52"/>
      <c r="I2342" s="52"/>
      <c r="J2342" s="52"/>
      <c r="K2342" s="52"/>
      <c r="L2342" s="52"/>
      <c r="M2342" s="52"/>
      <c r="N2342" s="52"/>
      <c r="O2342" s="52"/>
      <c r="P2342" s="52"/>
      <c r="Q2342" s="52"/>
      <c r="R2342" s="52"/>
      <c r="S2342" s="52"/>
      <c r="T2342" s="52"/>
      <c r="U2342" s="52"/>
      <c r="V2342" s="52"/>
      <c r="W2342" s="52"/>
      <c r="X2342" s="52"/>
      <c r="Y2342" s="52"/>
      <c r="Z2342" s="38"/>
      <c r="AA2342" s="38"/>
      <c r="AB2342" s="38"/>
      <c r="AC2342" s="50"/>
      <c r="AD2342" s="50"/>
      <c r="AE2342" s="51"/>
      <c r="AF2342" s="51"/>
      <c r="AG2342" s="40"/>
      <c r="AH2342" s="41"/>
      <c r="AI2342" s="42"/>
      <c r="AJ2342" s="40"/>
      <c r="AK2342" s="41"/>
      <c r="AL2342" s="42"/>
      <c r="AM2342" s="43"/>
      <c r="AN2342" s="43"/>
      <c r="AO2342" s="43"/>
    </row>
    <row r="2343" spans="5:41" x14ac:dyDescent="0.25">
      <c r="E2343" s="53"/>
      <c r="F2343" s="53"/>
      <c r="G2343" s="52"/>
      <c r="H2343" s="52"/>
      <c r="I2343" s="52"/>
      <c r="J2343" s="52"/>
      <c r="K2343" s="52"/>
      <c r="L2343" s="52"/>
      <c r="M2343" s="52"/>
      <c r="N2343" s="52"/>
      <c r="O2343" s="52"/>
      <c r="P2343" s="52"/>
      <c r="Q2343" s="52"/>
      <c r="R2343" s="52"/>
      <c r="S2343" s="52"/>
      <c r="T2343" s="52"/>
      <c r="U2343" s="52"/>
      <c r="V2343" s="52"/>
      <c r="W2343" s="52"/>
      <c r="X2343" s="52"/>
      <c r="Y2343" s="52"/>
      <c r="Z2343" s="38"/>
      <c r="AA2343" s="38"/>
      <c r="AB2343" s="38"/>
      <c r="AC2343" s="50"/>
      <c r="AD2343" s="50"/>
      <c r="AE2343" s="51"/>
      <c r="AF2343" s="51"/>
      <c r="AG2343" s="40"/>
      <c r="AH2343" s="41"/>
      <c r="AI2343" s="42"/>
      <c r="AJ2343" s="40"/>
      <c r="AK2343" s="41"/>
      <c r="AL2343" s="42"/>
      <c r="AM2343" s="43"/>
      <c r="AN2343" s="43"/>
      <c r="AO2343" s="43"/>
    </row>
    <row r="2344" spans="5:41" x14ac:dyDescent="0.25">
      <c r="E2344" s="53"/>
      <c r="F2344" s="53"/>
      <c r="G2344" s="52"/>
      <c r="H2344" s="52"/>
      <c r="I2344" s="52"/>
      <c r="J2344" s="52"/>
      <c r="K2344" s="52"/>
      <c r="L2344" s="52"/>
      <c r="M2344" s="52"/>
      <c r="N2344" s="52"/>
      <c r="O2344" s="52"/>
      <c r="P2344" s="52"/>
      <c r="Q2344" s="52"/>
      <c r="R2344" s="52"/>
      <c r="S2344" s="52"/>
      <c r="T2344" s="52"/>
      <c r="U2344" s="52"/>
      <c r="V2344" s="52"/>
      <c r="W2344" s="52"/>
      <c r="X2344" s="52"/>
      <c r="Y2344" s="52"/>
      <c r="Z2344" s="38"/>
      <c r="AA2344" s="38"/>
      <c r="AB2344" s="38"/>
      <c r="AC2344" s="50"/>
      <c r="AD2344" s="50"/>
      <c r="AE2344" s="51"/>
      <c r="AF2344" s="51"/>
      <c r="AG2344" s="40"/>
      <c r="AH2344" s="41"/>
      <c r="AI2344" s="42"/>
      <c r="AJ2344" s="40"/>
      <c r="AK2344" s="41"/>
      <c r="AL2344" s="42"/>
      <c r="AM2344" s="43"/>
      <c r="AN2344" s="43"/>
      <c r="AO2344" s="43"/>
    </row>
    <row r="2345" spans="5:41" x14ac:dyDescent="0.25">
      <c r="E2345" s="53"/>
      <c r="F2345" s="53"/>
      <c r="G2345" s="52"/>
      <c r="H2345" s="52"/>
      <c r="I2345" s="52"/>
      <c r="J2345" s="52"/>
      <c r="K2345" s="52"/>
      <c r="L2345" s="52"/>
      <c r="M2345" s="52"/>
      <c r="N2345" s="52"/>
      <c r="O2345" s="52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38"/>
      <c r="AA2345" s="38"/>
      <c r="AB2345" s="38"/>
      <c r="AC2345" s="50"/>
      <c r="AD2345" s="50"/>
      <c r="AE2345" s="51"/>
      <c r="AF2345" s="51"/>
      <c r="AG2345" s="40"/>
      <c r="AH2345" s="41"/>
      <c r="AI2345" s="42"/>
      <c r="AJ2345" s="40"/>
      <c r="AK2345" s="41"/>
      <c r="AL2345" s="42"/>
      <c r="AM2345" s="43"/>
      <c r="AN2345" s="43"/>
      <c r="AO2345" s="43"/>
    </row>
    <row r="2346" spans="5:41" x14ac:dyDescent="0.25">
      <c r="E2346" s="53"/>
      <c r="F2346" s="53"/>
      <c r="G2346" s="52"/>
      <c r="H2346" s="52"/>
      <c r="I2346" s="52"/>
      <c r="J2346" s="52"/>
      <c r="K2346" s="52"/>
      <c r="L2346" s="52"/>
      <c r="M2346" s="52"/>
      <c r="N2346" s="52"/>
      <c r="O2346" s="52"/>
      <c r="P2346" s="52"/>
      <c r="Q2346" s="52"/>
      <c r="R2346" s="52"/>
      <c r="S2346" s="52"/>
      <c r="T2346" s="52"/>
      <c r="U2346" s="52"/>
      <c r="V2346" s="52"/>
      <c r="W2346" s="52"/>
      <c r="X2346" s="52"/>
      <c r="Y2346" s="52"/>
      <c r="Z2346" s="38"/>
      <c r="AA2346" s="38"/>
      <c r="AB2346" s="38"/>
      <c r="AC2346" s="50"/>
      <c r="AD2346" s="50"/>
      <c r="AE2346" s="51"/>
      <c r="AF2346" s="51"/>
      <c r="AG2346" s="40"/>
      <c r="AH2346" s="41"/>
      <c r="AI2346" s="42"/>
      <c r="AJ2346" s="40"/>
      <c r="AK2346" s="41"/>
      <c r="AL2346" s="42"/>
      <c r="AM2346" s="43"/>
      <c r="AN2346" s="43"/>
      <c r="AO2346" s="43"/>
    </row>
    <row r="2347" spans="5:41" x14ac:dyDescent="0.25">
      <c r="E2347" s="53"/>
      <c r="F2347" s="53"/>
      <c r="G2347" s="52"/>
      <c r="H2347" s="52"/>
      <c r="I2347" s="52"/>
      <c r="J2347" s="52"/>
      <c r="K2347" s="52"/>
      <c r="L2347" s="52"/>
      <c r="M2347" s="52"/>
      <c r="N2347" s="52"/>
      <c r="O2347" s="52"/>
      <c r="P2347" s="52"/>
      <c r="Q2347" s="52"/>
      <c r="R2347" s="52"/>
      <c r="S2347" s="52"/>
      <c r="T2347" s="52"/>
      <c r="U2347" s="52"/>
      <c r="V2347" s="52"/>
      <c r="W2347" s="52"/>
      <c r="X2347" s="52"/>
      <c r="Y2347" s="52"/>
      <c r="Z2347" s="38"/>
      <c r="AA2347" s="38"/>
      <c r="AB2347" s="38"/>
      <c r="AC2347" s="50"/>
      <c r="AD2347" s="50"/>
      <c r="AE2347" s="51"/>
      <c r="AF2347" s="51"/>
      <c r="AG2347" s="40"/>
      <c r="AH2347" s="41"/>
      <c r="AI2347" s="42"/>
      <c r="AJ2347" s="40"/>
      <c r="AK2347" s="41"/>
      <c r="AL2347" s="42"/>
      <c r="AM2347" s="43"/>
      <c r="AN2347" s="43"/>
      <c r="AO2347" s="43"/>
    </row>
    <row r="2348" spans="5:41" x14ac:dyDescent="0.25">
      <c r="E2348" s="53"/>
      <c r="F2348" s="53"/>
      <c r="G2348" s="52"/>
      <c r="H2348" s="52"/>
      <c r="I2348" s="52"/>
      <c r="J2348" s="52"/>
      <c r="K2348" s="52"/>
      <c r="L2348" s="52"/>
      <c r="M2348" s="52"/>
      <c r="N2348" s="52"/>
      <c r="O2348" s="52"/>
      <c r="P2348" s="52"/>
      <c r="Q2348" s="52"/>
      <c r="R2348" s="52"/>
      <c r="S2348" s="52"/>
      <c r="T2348" s="52"/>
      <c r="U2348" s="52"/>
      <c r="V2348" s="52"/>
      <c r="W2348" s="52"/>
      <c r="X2348" s="52"/>
      <c r="Y2348" s="52"/>
      <c r="Z2348" s="38"/>
      <c r="AA2348" s="38"/>
      <c r="AB2348" s="38"/>
      <c r="AC2348" s="50"/>
      <c r="AD2348" s="50"/>
      <c r="AE2348" s="51"/>
      <c r="AF2348" s="51"/>
      <c r="AG2348" s="40"/>
      <c r="AH2348" s="41"/>
      <c r="AI2348" s="42"/>
      <c r="AJ2348" s="40"/>
      <c r="AK2348" s="41"/>
      <c r="AL2348" s="42"/>
      <c r="AM2348" s="43"/>
      <c r="AN2348" s="43"/>
      <c r="AO2348" s="43"/>
    </row>
    <row r="2349" spans="5:41" x14ac:dyDescent="0.25">
      <c r="E2349" s="53"/>
      <c r="F2349" s="53"/>
      <c r="G2349" s="52"/>
      <c r="H2349" s="52"/>
      <c r="I2349" s="52"/>
      <c r="J2349" s="52"/>
      <c r="K2349" s="52"/>
      <c r="L2349" s="52"/>
      <c r="M2349" s="52"/>
      <c r="N2349" s="52"/>
      <c r="O2349" s="52"/>
      <c r="P2349" s="52"/>
      <c r="Q2349" s="52"/>
      <c r="R2349" s="52"/>
      <c r="S2349" s="52"/>
      <c r="T2349" s="52"/>
      <c r="U2349" s="52"/>
      <c r="V2349" s="52"/>
      <c r="W2349" s="52"/>
      <c r="X2349" s="52"/>
      <c r="Y2349" s="52"/>
      <c r="Z2349" s="38"/>
      <c r="AA2349" s="38"/>
      <c r="AB2349" s="38"/>
      <c r="AC2349" s="50"/>
      <c r="AD2349" s="50"/>
      <c r="AE2349" s="51"/>
      <c r="AF2349" s="51"/>
      <c r="AG2349" s="40"/>
      <c r="AH2349" s="41"/>
      <c r="AI2349" s="42"/>
      <c r="AJ2349" s="40"/>
      <c r="AK2349" s="41"/>
      <c r="AL2349" s="42"/>
      <c r="AM2349" s="43"/>
      <c r="AN2349" s="43"/>
      <c r="AO2349" s="43"/>
    </row>
    <row r="2350" spans="5:41" x14ac:dyDescent="0.25">
      <c r="E2350" s="53"/>
      <c r="F2350" s="53"/>
      <c r="G2350" s="52"/>
      <c r="H2350" s="52"/>
      <c r="I2350" s="52"/>
      <c r="J2350" s="52"/>
      <c r="K2350" s="52"/>
      <c r="L2350" s="52"/>
      <c r="M2350" s="52"/>
      <c r="N2350" s="52"/>
      <c r="O2350" s="52"/>
      <c r="P2350" s="52"/>
      <c r="Q2350" s="52"/>
      <c r="R2350" s="52"/>
      <c r="S2350" s="52"/>
      <c r="T2350" s="52"/>
      <c r="U2350" s="52"/>
      <c r="V2350" s="52"/>
      <c r="W2350" s="52"/>
      <c r="X2350" s="52"/>
      <c r="Y2350" s="52"/>
      <c r="Z2350" s="38"/>
      <c r="AA2350" s="38"/>
      <c r="AB2350" s="38"/>
      <c r="AC2350" s="50"/>
      <c r="AD2350" s="50"/>
      <c r="AE2350" s="51"/>
      <c r="AF2350" s="51"/>
      <c r="AG2350" s="40"/>
      <c r="AH2350" s="41"/>
      <c r="AI2350" s="42"/>
      <c r="AJ2350" s="40"/>
      <c r="AK2350" s="41"/>
      <c r="AL2350" s="42"/>
      <c r="AM2350" s="43"/>
      <c r="AN2350" s="43"/>
      <c r="AO2350" s="43"/>
    </row>
    <row r="2351" spans="5:41" x14ac:dyDescent="0.25">
      <c r="E2351" s="53"/>
      <c r="F2351" s="53"/>
      <c r="G2351" s="52"/>
      <c r="H2351" s="52"/>
      <c r="I2351" s="52"/>
      <c r="J2351" s="52"/>
      <c r="K2351" s="52"/>
      <c r="L2351" s="52"/>
      <c r="M2351" s="52"/>
      <c r="N2351" s="52"/>
      <c r="O2351" s="52"/>
      <c r="P2351" s="52"/>
      <c r="Q2351" s="52"/>
      <c r="R2351" s="52"/>
      <c r="S2351" s="52"/>
      <c r="T2351" s="52"/>
      <c r="U2351" s="52"/>
      <c r="V2351" s="52"/>
      <c r="W2351" s="52"/>
      <c r="X2351" s="52"/>
      <c r="Y2351" s="52"/>
      <c r="Z2351" s="38"/>
      <c r="AA2351" s="38"/>
      <c r="AB2351" s="38"/>
      <c r="AC2351" s="50"/>
      <c r="AD2351" s="50"/>
      <c r="AE2351" s="51"/>
      <c r="AF2351" s="51"/>
      <c r="AG2351" s="40"/>
      <c r="AH2351" s="41"/>
      <c r="AI2351" s="42"/>
      <c r="AJ2351" s="40"/>
      <c r="AK2351" s="41"/>
      <c r="AL2351" s="42"/>
      <c r="AM2351" s="43"/>
      <c r="AN2351" s="43"/>
      <c r="AO2351" s="43"/>
    </row>
    <row r="2352" spans="5:41" x14ac:dyDescent="0.25">
      <c r="E2352" s="53"/>
      <c r="F2352" s="53"/>
      <c r="G2352" s="52"/>
      <c r="H2352" s="52"/>
      <c r="I2352" s="52"/>
      <c r="J2352" s="52"/>
      <c r="K2352" s="52"/>
      <c r="L2352" s="52"/>
      <c r="M2352" s="52"/>
      <c r="N2352" s="52"/>
      <c r="O2352" s="52"/>
      <c r="P2352" s="52"/>
      <c r="Q2352" s="52"/>
      <c r="R2352" s="52"/>
      <c r="S2352" s="52"/>
      <c r="T2352" s="52"/>
      <c r="U2352" s="52"/>
      <c r="V2352" s="52"/>
      <c r="W2352" s="52"/>
      <c r="X2352" s="52"/>
      <c r="Y2352" s="52"/>
      <c r="Z2352" s="38"/>
      <c r="AA2352" s="38"/>
      <c r="AB2352" s="38"/>
      <c r="AC2352" s="50"/>
      <c r="AD2352" s="50"/>
      <c r="AE2352" s="51"/>
      <c r="AF2352" s="51"/>
      <c r="AG2352" s="40"/>
      <c r="AH2352" s="41"/>
      <c r="AI2352" s="42"/>
      <c r="AJ2352" s="40"/>
      <c r="AK2352" s="41"/>
      <c r="AL2352" s="42"/>
      <c r="AM2352" s="43"/>
      <c r="AN2352" s="43"/>
      <c r="AO2352" s="43"/>
    </row>
    <row r="2353" spans="5:41" x14ac:dyDescent="0.25">
      <c r="E2353" s="53"/>
      <c r="F2353" s="53"/>
      <c r="G2353" s="52"/>
      <c r="H2353" s="52"/>
      <c r="I2353" s="52"/>
      <c r="J2353" s="52"/>
      <c r="K2353" s="52"/>
      <c r="L2353" s="52"/>
      <c r="M2353" s="52"/>
      <c r="N2353" s="52"/>
      <c r="O2353" s="52"/>
      <c r="P2353" s="52"/>
      <c r="Q2353" s="52"/>
      <c r="R2353" s="52"/>
      <c r="S2353" s="52"/>
      <c r="T2353" s="52"/>
      <c r="U2353" s="52"/>
      <c r="V2353" s="52"/>
      <c r="W2353" s="52"/>
      <c r="X2353" s="52"/>
      <c r="Y2353" s="52"/>
      <c r="Z2353" s="38"/>
      <c r="AA2353" s="38"/>
      <c r="AB2353" s="38"/>
      <c r="AC2353" s="50"/>
      <c r="AD2353" s="50"/>
      <c r="AE2353" s="51"/>
      <c r="AF2353" s="51"/>
      <c r="AG2353" s="40"/>
      <c r="AH2353" s="41"/>
      <c r="AI2353" s="42"/>
      <c r="AJ2353" s="40"/>
      <c r="AK2353" s="41"/>
      <c r="AL2353" s="42"/>
      <c r="AM2353" s="43"/>
      <c r="AN2353" s="43"/>
      <c r="AO2353" s="43"/>
    </row>
    <row r="2354" spans="5:41" x14ac:dyDescent="0.25">
      <c r="E2354" s="53"/>
      <c r="F2354" s="53"/>
      <c r="G2354" s="52"/>
      <c r="H2354" s="52"/>
      <c r="I2354" s="52"/>
      <c r="J2354" s="52"/>
      <c r="K2354" s="52"/>
      <c r="L2354" s="52"/>
      <c r="M2354" s="52"/>
      <c r="N2354" s="52"/>
      <c r="O2354" s="52"/>
      <c r="P2354" s="52"/>
      <c r="Q2354" s="52"/>
      <c r="R2354" s="52"/>
      <c r="S2354" s="52"/>
      <c r="T2354" s="52"/>
      <c r="U2354" s="52"/>
      <c r="V2354" s="52"/>
      <c r="W2354" s="52"/>
      <c r="X2354" s="52"/>
      <c r="Y2354" s="52"/>
      <c r="Z2354" s="38"/>
      <c r="AA2354" s="38"/>
      <c r="AB2354" s="38"/>
      <c r="AC2354" s="50"/>
      <c r="AD2354" s="50"/>
      <c r="AE2354" s="51"/>
      <c r="AF2354" s="51"/>
      <c r="AG2354" s="40"/>
      <c r="AH2354" s="41"/>
      <c r="AI2354" s="42"/>
      <c r="AJ2354" s="40"/>
      <c r="AK2354" s="41"/>
      <c r="AL2354" s="42"/>
      <c r="AM2354" s="43"/>
      <c r="AN2354" s="43"/>
      <c r="AO2354" s="43"/>
    </row>
    <row r="2355" spans="5:41" x14ac:dyDescent="0.25">
      <c r="E2355" s="53"/>
      <c r="F2355" s="53"/>
      <c r="G2355" s="52"/>
      <c r="H2355" s="52"/>
      <c r="I2355" s="52"/>
      <c r="J2355" s="52"/>
      <c r="K2355" s="52"/>
      <c r="L2355" s="52"/>
      <c r="M2355" s="52"/>
      <c r="N2355" s="52"/>
      <c r="O2355" s="52"/>
      <c r="P2355" s="52"/>
      <c r="Q2355" s="52"/>
      <c r="R2355" s="52"/>
      <c r="S2355" s="52"/>
      <c r="T2355" s="52"/>
      <c r="U2355" s="52"/>
      <c r="V2355" s="52"/>
      <c r="W2355" s="52"/>
      <c r="X2355" s="52"/>
      <c r="Y2355" s="52"/>
      <c r="Z2355" s="38"/>
      <c r="AA2355" s="38"/>
      <c r="AB2355" s="38"/>
      <c r="AC2355" s="50"/>
      <c r="AD2355" s="50"/>
      <c r="AE2355" s="51"/>
      <c r="AF2355" s="51"/>
      <c r="AG2355" s="40"/>
      <c r="AH2355" s="41"/>
      <c r="AI2355" s="42"/>
      <c r="AJ2355" s="40"/>
      <c r="AK2355" s="41"/>
      <c r="AL2355" s="42"/>
      <c r="AM2355" s="43"/>
      <c r="AN2355" s="43"/>
      <c r="AO2355" s="43"/>
    </row>
    <row r="2356" spans="5:41" x14ac:dyDescent="0.25">
      <c r="E2356" s="53"/>
      <c r="F2356" s="53"/>
      <c r="G2356" s="52"/>
      <c r="H2356" s="52"/>
      <c r="I2356" s="52"/>
      <c r="J2356" s="52"/>
      <c r="K2356" s="52"/>
      <c r="L2356" s="52"/>
      <c r="M2356" s="52"/>
      <c r="N2356" s="52"/>
      <c r="O2356" s="52"/>
      <c r="P2356" s="52"/>
      <c r="Q2356" s="52"/>
      <c r="R2356" s="52"/>
      <c r="S2356" s="52"/>
      <c r="T2356" s="52"/>
      <c r="U2356" s="52"/>
      <c r="V2356" s="52"/>
      <c r="W2356" s="52"/>
      <c r="X2356" s="52"/>
      <c r="Y2356" s="52"/>
      <c r="Z2356" s="38"/>
      <c r="AA2356" s="38"/>
      <c r="AB2356" s="38"/>
      <c r="AC2356" s="50"/>
      <c r="AD2356" s="50"/>
      <c r="AE2356" s="51"/>
      <c r="AF2356" s="51"/>
      <c r="AG2356" s="40"/>
      <c r="AH2356" s="41"/>
      <c r="AI2356" s="42"/>
      <c r="AJ2356" s="40"/>
      <c r="AK2356" s="41"/>
      <c r="AL2356" s="42"/>
      <c r="AM2356" s="43"/>
      <c r="AN2356" s="43"/>
      <c r="AO2356" s="43"/>
    </row>
    <row r="2357" spans="5:41" x14ac:dyDescent="0.25">
      <c r="E2357" s="53"/>
      <c r="F2357" s="53"/>
      <c r="G2357" s="52"/>
      <c r="H2357" s="52"/>
      <c r="I2357" s="52"/>
      <c r="J2357" s="52"/>
      <c r="K2357" s="52"/>
      <c r="L2357" s="52"/>
      <c r="M2357" s="52"/>
      <c r="N2357" s="52"/>
      <c r="O2357" s="52"/>
      <c r="P2357" s="52"/>
      <c r="Q2357" s="52"/>
      <c r="R2357" s="52"/>
      <c r="S2357" s="52"/>
      <c r="T2357" s="52"/>
      <c r="U2357" s="52"/>
      <c r="V2357" s="52"/>
      <c r="W2357" s="52"/>
      <c r="X2357" s="52"/>
      <c r="Y2357" s="52"/>
      <c r="Z2357" s="38"/>
      <c r="AA2357" s="38"/>
      <c r="AB2357" s="38"/>
      <c r="AC2357" s="50"/>
      <c r="AD2357" s="50"/>
      <c r="AE2357" s="51"/>
      <c r="AF2357" s="51"/>
      <c r="AG2357" s="40"/>
      <c r="AH2357" s="41"/>
      <c r="AI2357" s="42"/>
      <c r="AJ2357" s="40"/>
      <c r="AK2357" s="41"/>
      <c r="AL2357" s="42"/>
      <c r="AM2357" s="43"/>
      <c r="AN2357" s="43"/>
      <c r="AO2357" s="43"/>
    </row>
    <row r="2358" spans="5:41" x14ac:dyDescent="0.25">
      <c r="E2358" s="53"/>
      <c r="F2358" s="53"/>
      <c r="G2358" s="52"/>
      <c r="H2358" s="52"/>
      <c r="I2358" s="52"/>
      <c r="J2358" s="52"/>
      <c r="K2358" s="52"/>
      <c r="L2358" s="52"/>
      <c r="M2358" s="52"/>
      <c r="N2358" s="52"/>
      <c r="O2358" s="52"/>
      <c r="P2358" s="52"/>
      <c r="Q2358" s="52"/>
      <c r="R2358" s="52"/>
      <c r="S2358" s="52"/>
      <c r="T2358" s="52"/>
      <c r="U2358" s="52"/>
      <c r="V2358" s="52"/>
      <c r="W2358" s="52"/>
      <c r="X2358" s="52"/>
      <c r="Y2358" s="52"/>
      <c r="Z2358" s="38"/>
      <c r="AA2358" s="38"/>
      <c r="AB2358" s="38"/>
      <c r="AC2358" s="50"/>
      <c r="AD2358" s="50"/>
      <c r="AE2358" s="51"/>
      <c r="AF2358" s="51"/>
      <c r="AG2358" s="40"/>
      <c r="AH2358" s="41"/>
      <c r="AI2358" s="42"/>
      <c r="AJ2358" s="40"/>
      <c r="AK2358" s="41"/>
      <c r="AL2358" s="42"/>
      <c r="AM2358" s="43"/>
      <c r="AN2358" s="43"/>
      <c r="AO2358" s="43"/>
    </row>
    <row r="2359" spans="5:41" x14ac:dyDescent="0.25">
      <c r="E2359" s="53"/>
      <c r="F2359" s="53"/>
      <c r="G2359" s="52"/>
      <c r="H2359" s="52"/>
      <c r="I2359" s="52"/>
      <c r="J2359" s="52"/>
      <c r="K2359" s="52"/>
      <c r="L2359" s="52"/>
      <c r="M2359" s="52"/>
      <c r="N2359" s="52"/>
      <c r="O2359" s="52"/>
      <c r="P2359" s="52"/>
      <c r="Q2359" s="52"/>
      <c r="R2359" s="52"/>
      <c r="S2359" s="52"/>
      <c r="T2359" s="52"/>
      <c r="U2359" s="52"/>
      <c r="V2359" s="52"/>
      <c r="W2359" s="52"/>
      <c r="X2359" s="52"/>
      <c r="Y2359" s="52"/>
      <c r="Z2359" s="38"/>
      <c r="AA2359" s="38"/>
      <c r="AB2359" s="38"/>
      <c r="AC2359" s="50"/>
      <c r="AD2359" s="50"/>
      <c r="AE2359" s="51"/>
      <c r="AF2359" s="51"/>
      <c r="AG2359" s="40"/>
      <c r="AH2359" s="41"/>
      <c r="AI2359" s="42"/>
      <c r="AJ2359" s="40"/>
      <c r="AK2359" s="41"/>
      <c r="AL2359" s="42"/>
      <c r="AM2359" s="43"/>
      <c r="AN2359" s="43"/>
      <c r="AO2359" s="43"/>
    </row>
    <row r="2360" spans="5:41" x14ac:dyDescent="0.25">
      <c r="E2360" s="53"/>
      <c r="F2360" s="53"/>
      <c r="G2360" s="52"/>
      <c r="H2360" s="52"/>
      <c r="I2360" s="52"/>
      <c r="J2360" s="52"/>
      <c r="K2360" s="52"/>
      <c r="L2360" s="52"/>
      <c r="M2360" s="52"/>
      <c r="N2360" s="52"/>
      <c r="O2360" s="52"/>
      <c r="P2360" s="52"/>
      <c r="Q2360" s="52"/>
      <c r="R2360" s="52"/>
      <c r="S2360" s="52"/>
      <c r="T2360" s="52"/>
      <c r="U2360" s="52"/>
      <c r="V2360" s="52"/>
      <c r="W2360" s="52"/>
      <c r="X2360" s="52"/>
      <c r="Y2360" s="52"/>
      <c r="Z2360" s="38"/>
      <c r="AA2360" s="38"/>
      <c r="AB2360" s="38"/>
      <c r="AC2360" s="50"/>
      <c r="AD2360" s="50"/>
      <c r="AE2360" s="51"/>
      <c r="AF2360" s="51"/>
      <c r="AG2360" s="40"/>
      <c r="AH2360" s="41"/>
      <c r="AI2360" s="42"/>
      <c r="AJ2360" s="40"/>
      <c r="AK2360" s="41"/>
      <c r="AL2360" s="42"/>
      <c r="AM2360" s="43"/>
      <c r="AN2360" s="43"/>
      <c r="AO2360" s="43"/>
    </row>
    <row r="2361" spans="5:41" x14ac:dyDescent="0.25">
      <c r="E2361" s="53"/>
      <c r="F2361" s="53"/>
      <c r="G2361" s="52"/>
      <c r="H2361" s="52"/>
      <c r="I2361" s="52"/>
      <c r="J2361" s="52"/>
      <c r="K2361" s="52"/>
      <c r="L2361" s="52"/>
      <c r="M2361" s="52"/>
      <c r="N2361" s="52"/>
      <c r="O2361" s="52"/>
      <c r="P2361" s="52"/>
      <c r="Q2361" s="52"/>
      <c r="R2361" s="52"/>
      <c r="S2361" s="52"/>
      <c r="T2361" s="52"/>
      <c r="U2361" s="52"/>
      <c r="V2361" s="52"/>
      <c r="W2361" s="52"/>
      <c r="X2361" s="52"/>
      <c r="Y2361" s="52"/>
      <c r="Z2361" s="38"/>
      <c r="AA2361" s="38"/>
      <c r="AB2361" s="38"/>
      <c r="AC2361" s="50"/>
      <c r="AD2361" s="50"/>
      <c r="AE2361" s="51"/>
      <c r="AF2361" s="51"/>
      <c r="AG2361" s="40"/>
      <c r="AH2361" s="41"/>
      <c r="AI2361" s="42"/>
      <c r="AJ2361" s="40"/>
      <c r="AK2361" s="41"/>
      <c r="AL2361" s="42"/>
      <c r="AM2361" s="43"/>
      <c r="AN2361" s="43"/>
      <c r="AO2361" s="43"/>
    </row>
    <row r="2362" spans="5:41" x14ac:dyDescent="0.25">
      <c r="E2362" s="53"/>
      <c r="F2362" s="53"/>
      <c r="G2362" s="52"/>
      <c r="H2362" s="52"/>
      <c r="I2362" s="52"/>
      <c r="J2362" s="52"/>
      <c r="K2362" s="52"/>
      <c r="L2362" s="52"/>
      <c r="M2362" s="52"/>
      <c r="N2362" s="52"/>
      <c r="O2362" s="52"/>
      <c r="P2362" s="52"/>
      <c r="Q2362" s="52"/>
      <c r="R2362" s="52"/>
      <c r="S2362" s="52"/>
      <c r="T2362" s="52"/>
      <c r="U2362" s="52"/>
      <c r="V2362" s="52"/>
      <c r="W2362" s="52"/>
      <c r="X2362" s="52"/>
      <c r="Y2362" s="52"/>
      <c r="Z2362" s="38"/>
      <c r="AA2362" s="38"/>
      <c r="AB2362" s="38"/>
      <c r="AC2362" s="50"/>
      <c r="AD2362" s="50"/>
      <c r="AE2362" s="51"/>
      <c r="AF2362" s="51"/>
      <c r="AG2362" s="40"/>
      <c r="AH2362" s="41"/>
      <c r="AI2362" s="42"/>
      <c r="AJ2362" s="40"/>
      <c r="AK2362" s="41"/>
      <c r="AL2362" s="42"/>
      <c r="AM2362" s="43"/>
      <c r="AN2362" s="43"/>
      <c r="AO2362" s="43"/>
    </row>
    <row r="2363" spans="5:41" x14ac:dyDescent="0.25">
      <c r="E2363" s="53"/>
      <c r="F2363" s="53"/>
      <c r="G2363" s="52"/>
      <c r="H2363" s="52"/>
      <c r="I2363" s="52"/>
      <c r="J2363" s="52"/>
      <c r="K2363" s="52"/>
      <c r="L2363" s="52"/>
      <c r="M2363" s="52"/>
      <c r="N2363" s="52"/>
      <c r="O2363" s="52"/>
      <c r="P2363" s="52"/>
      <c r="Q2363" s="52"/>
      <c r="R2363" s="52"/>
      <c r="S2363" s="52"/>
      <c r="T2363" s="52"/>
      <c r="U2363" s="52"/>
      <c r="V2363" s="52"/>
      <c r="W2363" s="52"/>
      <c r="X2363" s="52"/>
      <c r="Y2363" s="52"/>
      <c r="Z2363" s="38"/>
      <c r="AA2363" s="38"/>
      <c r="AB2363" s="38"/>
      <c r="AC2363" s="50"/>
      <c r="AD2363" s="50"/>
      <c r="AE2363" s="51"/>
      <c r="AF2363" s="51"/>
      <c r="AG2363" s="40"/>
      <c r="AH2363" s="41"/>
      <c r="AI2363" s="42"/>
      <c r="AJ2363" s="40"/>
      <c r="AK2363" s="41"/>
      <c r="AL2363" s="42"/>
      <c r="AM2363" s="43"/>
      <c r="AN2363" s="43"/>
      <c r="AO2363" s="43"/>
    </row>
    <row r="2364" spans="5:41" x14ac:dyDescent="0.25">
      <c r="E2364" s="53"/>
      <c r="F2364" s="53"/>
      <c r="G2364" s="52"/>
      <c r="H2364" s="52"/>
      <c r="I2364" s="52"/>
      <c r="J2364" s="52"/>
      <c r="K2364" s="52"/>
      <c r="L2364" s="52"/>
      <c r="M2364" s="52"/>
      <c r="N2364" s="52"/>
      <c r="O2364" s="52"/>
      <c r="P2364" s="52"/>
      <c r="Q2364" s="52"/>
      <c r="R2364" s="52"/>
      <c r="S2364" s="52"/>
      <c r="T2364" s="52"/>
      <c r="U2364" s="52"/>
      <c r="V2364" s="52"/>
      <c r="W2364" s="52"/>
      <c r="X2364" s="52"/>
      <c r="Y2364" s="52"/>
      <c r="Z2364" s="38"/>
      <c r="AA2364" s="38"/>
      <c r="AB2364" s="38"/>
      <c r="AC2364" s="50"/>
      <c r="AD2364" s="50"/>
      <c r="AE2364" s="51"/>
      <c r="AF2364" s="51"/>
      <c r="AG2364" s="40"/>
      <c r="AH2364" s="41"/>
      <c r="AI2364" s="42"/>
      <c r="AJ2364" s="40"/>
      <c r="AK2364" s="41"/>
      <c r="AL2364" s="42"/>
      <c r="AM2364" s="43"/>
      <c r="AN2364" s="43"/>
      <c r="AO2364" s="43"/>
    </row>
    <row r="2365" spans="5:41" x14ac:dyDescent="0.25">
      <c r="E2365" s="53"/>
      <c r="F2365" s="53"/>
      <c r="G2365" s="52"/>
      <c r="H2365" s="52"/>
      <c r="I2365" s="52"/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  <c r="U2365" s="52"/>
      <c r="V2365" s="52"/>
      <c r="W2365" s="52"/>
      <c r="X2365" s="52"/>
      <c r="Y2365" s="52"/>
      <c r="Z2365" s="38"/>
      <c r="AA2365" s="38"/>
      <c r="AB2365" s="38"/>
      <c r="AC2365" s="50"/>
      <c r="AD2365" s="50"/>
      <c r="AE2365" s="51"/>
      <c r="AF2365" s="51"/>
      <c r="AG2365" s="40"/>
      <c r="AH2365" s="41"/>
      <c r="AI2365" s="42"/>
      <c r="AJ2365" s="40"/>
      <c r="AK2365" s="41"/>
      <c r="AL2365" s="42"/>
      <c r="AM2365" s="43"/>
      <c r="AN2365" s="43"/>
      <c r="AO2365" s="43"/>
    </row>
    <row r="2366" spans="5:41" x14ac:dyDescent="0.25">
      <c r="E2366" s="53"/>
      <c r="F2366" s="53"/>
      <c r="G2366" s="52"/>
      <c r="H2366" s="52"/>
      <c r="I2366" s="52"/>
      <c r="J2366" s="52"/>
      <c r="K2366" s="52"/>
      <c r="L2366" s="52"/>
      <c r="M2366" s="52"/>
      <c r="N2366" s="52"/>
      <c r="O2366" s="52"/>
      <c r="P2366" s="52"/>
      <c r="Q2366" s="52"/>
      <c r="R2366" s="52"/>
      <c r="S2366" s="52"/>
      <c r="T2366" s="52"/>
      <c r="U2366" s="52"/>
      <c r="V2366" s="52"/>
      <c r="W2366" s="52"/>
      <c r="X2366" s="52"/>
      <c r="Y2366" s="52"/>
      <c r="Z2366" s="38"/>
      <c r="AA2366" s="38"/>
      <c r="AB2366" s="38"/>
      <c r="AC2366" s="50"/>
      <c r="AD2366" s="50"/>
      <c r="AE2366" s="51"/>
      <c r="AF2366" s="51"/>
      <c r="AG2366" s="40"/>
      <c r="AH2366" s="41"/>
      <c r="AI2366" s="42"/>
      <c r="AJ2366" s="40"/>
      <c r="AK2366" s="41"/>
      <c r="AL2366" s="42"/>
      <c r="AM2366" s="43"/>
      <c r="AN2366" s="43"/>
      <c r="AO2366" s="43"/>
    </row>
    <row r="2367" spans="5:41" x14ac:dyDescent="0.25">
      <c r="E2367" s="53"/>
      <c r="F2367" s="53"/>
      <c r="G2367" s="52"/>
      <c r="H2367" s="52"/>
      <c r="I2367" s="52"/>
      <c r="J2367" s="52"/>
      <c r="K2367" s="52"/>
      <c r="L2367" s="52"/>
      <c r="M2367" s="52"/>
      <c r="N2367" s="52"/>
      <c r="O2367" s="52"/>
      <c r="P2367" s="52"/>
      <c r="Q2367" s="52"/>
      <c r="R2367" s="52"/>
      <c r="S2367" s="52"/>
      <c r="T2367" s="52"/>
      <c r="U2367" s="52"/>
      <c r="V2367" s="52"/>
      <c r="W2367" s="52"/>
      <c r="X2367" s="52"/>
      <c r="Y2367" s="52"/>
      <c r="Z2367" s="38"/>
      <c r="AA2367" s="38"/>
      <c r="AB2367" s="38"/>
      <c r="AC2367" s="50"/>
      <c r="AD2367" s="50"/>
      <c r="AE2367" s="51"/>
      <c r="AF2367" s="51"/>
      <c r="AG2367" s="40"/>
      <c r="AH2367" s="41"/>
      <c r="AI2367" s="42"/>
      <c r="AJ2367" s="40"/>
      <c r="AK2367" s="41"/>
      <c r="AL2367" s="42"/>
      <c r="AM2367" s="43"/>
      <c r="AN2367" s="43"/>
      <c r="AO2367" s="43"/>
    </row>
    <row r="2368" spans="5:41" x14ac:dyDescent="0.25">
      <c r="E2368" s="53"/>
      <c r="F2368" s="53"/>
      <c r="G2368" s="52"/>
      <c r="H2368" s="52"/>
      <c r="I2368" s="52"/>
      <c r="J2368" s="52"/>
      <c r="K2368" s="52"/>
      <c r="L2368" s="52"/>
      <c r="M2368" s="52"/>
      <c r="N2368" s="52"/>
      <c r="O2368" s="52"/>
      <c r="P2368" s="52"/>
      <c r="Q2368" s="52"/>
      <c r="R2368" s="52"/>
      <c r="S2368" s="52"/>
      <c r="T2368" s="52"/>
      <c r="U2368" s="52"/>
      <c r="V2368" s="52"/>
      <c r="W2368" s="52"/>
      <c r="X2368" s="52"/>
      <c r="Y2368" s="52"/>
      <c r="Z2368" s="38"/>
      <c r="AA2368" s="38"/>
      <c r="AB2368" s="38"/>
      <c r="AC2368" s="50"/>
      <c r="AD2368" s="50"/>
      <c r="AE2368" s="51"/>
      <c r="AF2368" s="51"/>
      <c r="AG2368" s="40"/>
      <c r="AH2368" s="41"/>
      <c r="AI2368" s="42"/>
      <c r="AJ2368" s="40"/>
      <c r="AK2368" s="41"/>
      <c r="AL2368" s="42"/>
      <c r="AM2368" s="43"/>
      <c r="AN2368" s="43"/>
      <c r="AO2368" s="43"/>
    </row>
    <row r="2369" spans="5:41" x14ac:dyDescent="0.25">
      <c r="E2369" s="53"/>
      <c r="F2369" s="53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  <c r="U2369" s="52"/>
      <c r="V2369" s="52"/>
      <c r="W2369" s="52"/>
      <c r="X2369" s="52"/>
      <c r="Y2369" s="52"/>
      <c r="Z2369" s="38"/>
      <c r="AA2369" s="38"/>
      <c r="AB2369" s="38"/>
      <c r="AC2369" s="50"/>
      <c r="AD2369" s="50"/>
      <c r="AE2369" s="51"/>
      <c r="AF2369" s="51"/>
      <c r="AG2369" s="40"/>
      <c r="AH2369" s="41"/>
      <c r="AI2369" s="42"/>
      <c r="AJ2369" s="40"/>
      <c r="AK2369" s="41"/>
      <c r="AL2369" s="42"/>
      <c r="AM2369" s="43"/>
      <c r="AN2369" s="43"/>
      <c r="AO2369" s="43"/>
    </row>
    <row r="2370" spans="5:41" x14ac:dyDescent="0.25">
      <c r="E2370" s="53"/>
      <c r="F2370" s="53"/>
      <c r="G2370" s="52"/>
      <c r="H2370" s="52"/>
      <c r="I2370" s="52"/>
      <c r="J2370" s="52"/>
      <c r="K2370" s="52"/>
      <c r="L2370" s="52"/>
      <c r="M2370" s="52"/>
      <c r="N2370" s="52"/>
      <c r="O2370" s="52"/>
      <c r="P2370" s="52"/>
      <c r="Q2370" s="52"/>
      <c r="R2370" s="52"/>
      <c r="S2370" s="52"/>
      <c r="T2370" s="52"/>
      <c r="U2370" s="52"/>
      <c r="V2370" s="52"/>
      <c r="W2370" s="52"/>
      <c r="X2370" s="52"/>
      <c r="Y2370" s="52"/>
      <c r="Z2370" s="38"/>
      <c r="AA2370" s="38"/>
      <c r="AB2370" s="38"/>
      <c r="AC2370" s="50"/>
      <c r="AD2370" s="50"/>
      <c r="AE2370" s="51"/>
      <c r="AF2370" s="51"/>
      <c r="AG2370" s="40"/>
      <c r="AH2370" s="41"/>
      <c r="AI2370" s="42"/>
      <c r="AJ2370" s="40"/>
      <c r="AK2370" s="41"/>
      <c r="AL2370" s="42"/>
      <c r="AM2370" s="43"/>
      <c r="AN2370" s="43"/>
      <c r="AO2370" s="43"/>
    </row>
    <row r="2371" spans="5:41" x14ac:dyDescent="0.25">
      <c r="E2371" s="53"/>
      <c r="F2371" s="53"/>
      <c r="G2371" s="52"/>
      <c r="H2371" s="52"/>
      <c r="I2371" s="52"/>
      <c r="J2371" s="52"/>
      <c r="K2371" s="52"/>
      <c r="L2371" s="52"/>
      <c r="M2371" s="52"/>
      <c r="N2371" s="52"/>
      <c r="O2371" s="52"/>
      <c r="P2371" s="52"/>
      <c r="Q2371" s="52"/>
      <c r="R2371" s="52"/>
      <c r="S2371" s="52"/>
      <c r="T2371" s="52"/>
      <c r="U2371" s="52"/>
      <c r="V2371" s="52"/>
      <c r="W2371" s="52"/>
      <c r="X2371" s="52"/>
      <c r="Y2371" s="52"/>
      <c r="Z2371" s="38"/>
      <c r="AA2371" s="38"/>
      <c r="AB2371" s="38"/>
      <c r="AC2371" s="50"/>
      <c r="AD2371" s="50"/>
      <c r="AE2371" s="51"/>
      <c r="AF2371" s="51"/>
      <c r="AG2371" s="40"/>
      <c r="AH2371" s="41"/>
      <c r="AI2371" s="42"/>
      <c r="AJ2371" s="40"/>
      <c r="AK2371" s="41"/>
      <c r="AL2371" s="42"/>
      <c r="AM2371" s="43"/>
      <c r="AN2371" s="43"/>
      <c r="AO2371" s="43"/>
    </row>
    <row r="2372" spans="5:41" x14ac:dyDescent="0.25">
      <c r="E2372" s="53"/>
      <c r="F2372" s="53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  <c r="Q2372" s="52"/>
      <c r="R2372" s="52"/>
      <c r="S2372" s="52"/>
      <c r="T2372" s="52"/>
      <c r="U2372" s="52"/>
      <c r="V2372" s="52"/>
      <c r="W2372" s="52"/>
      <c r="X2372" s="52"/>
      <c r="Y2372" s="52"/>
      <c r="Z2372" s="38"/>
      <c r="AA2372" s="38"/>
      <c r="AB2372" s="38"/>
      <c r="AC2372" s="50"/>
      <c r="AD2372" s="50"/>
      <c r="AE2372" s="51"/>
      <c r="AF2372" s="51"/>
      <c r="AG2372" s="40"/>
      <c r="AH2372" s="41"/>
      <c r="AI2372" s="42"/>
      <c r="AJ2372" s="40"/>
      <c r="AK2372" s="41"/>
      <c r="AL2372" s="42"/>
      <c r="AM2372" s="43"/>
      <c r="AN2372" s="43"/>
      <c r="AO2372" s="43"/>
    </row>
    <row r="2373" spans="5:41" x14ac:dyDescent="0.25">
      <c r="E2373" s="53"/>
      <c r="F2373" s="53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  <c r="Q2373" s="52"/>
      <c r="R2373" s="52"/>
      <c r="S2373" s="52"/>
      <c r="T2373" s="52"/>
      <c r="U2373" s="52"/>
      <c r="V2373" s="52"/>
      <c r="W2373" s="52"/>
      <c r="X2373" s="52"/>
      <c r="Y2373" s="52"/>
      <c r="Z2373" s="38"/>
      <c r="AA2373" s="38"/>
      <c r="AB2373" s="38"/>
      <c r="AC2373" s="50"/>
      <c r="AD2373" s="50"/>
      <c r="AE2373" s="51"/>
      <c r="AF2373" s="51"/>
      <c r="AG2373" s="40"/>
      <c r="AH2373" s="41"/>
      <c r="AI2373" s="42"/>
      <c r="AJ2373" s="40"/>
      <c r="AK2373" s="41"/>
      <c r="AL2373" s="42"/>
      <c r="AM2373" s="43"/>
      <c r="AN2373" s="43"/>
      <c r="AO2373" s="43"/>
    </row>
    <row r="2374" spans="5:41" x14ac:dyDescent="0.25">
      <c r="E2374" s="53"/>
      <c r="F2374" s="53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  <c r="Q2374" s="52"/>
      <c r="R2374" s="52"/>
      <c r="S2374" s="52"/>
      <c r="T2374" s="52"/>
      <c r="U2374" s="52"/>
      <c r="V2374" s="52"/>
      <c r="W2374" s="52"/>
      <c r="X2374" s="52"/>
      <c r="Y2374" s="52"/>
      <c r="Z2374" s="38"/>
      <c r="AA2374" s="38"/>
      <c r="AB2374" s="38"/>
      <c r="AC2374" s="50"/>
      <c r="AD2374" s="50"/>
      <c r="AE2374" s="51"/>
      <c r="AF2374" s="51"/>
      <c r="AG2374" s="40"/>
      <c r="AH2374" s="41"/>
      <c r="AI2374" s="42"/>
      <c r="AJ2374" s="40"/>
      <c r="AK2374" s="41"/>
      <c r="AL2374" s="42"/>
      <c r="AM2374" s="43"/>
      <c r="AN2374" s="43"/>
      <c r="AO2374" s="43"/>
    </row>
    <row r="2375" spans="5:41" x14ac:dyDescent="0.25">
      <c r="E2375" s="53"/>
      <c r="F2375" s="53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  <c r="Q2375" s="52"/>
      <c r="R2375" s="52"/>
      <c r="S2375" s="52"/>
      <c r="T2375" s="52"/>
      <c r="U2375" s="52"/>
      <c r="V2375" s="52"/>
      <c r="W2375" s="52"/>
      <c r="X2375" s="52"/>
      <c r="Y2375" s="52"/>
      <c r="Z2375" s="38"/>
      <c r="AA2375" s="38"/>
      <c r="AB2375" s="38"/>
      <c r="AC2375" s="50"/>
      <c r="AD2375" s="50"/>
      <c r="AE2375" s="51"/>
      <c r="AF2375" s="51"/>
      <c r="AG2375" s="40"/>
      <c r="AH2375" s="41"/>
      <c r="AI2375" s="42"/>
      <c r="AJ2375" s="40"/>
      <c r="AK2375" s="41"/>
      <c r="AL2375" s="42"/>
      <c r="AM2375" s="43"/>
      <c r="AN2375" s="43"/>
      <c r="AO2375" s="43"/>
    </row>
    <row r="2376" spans="5:41" x14ac:dyDescent="0.25">
      <c r="E2376" s="53"/>
      <c r="F2376" s="53"/>
      <c r="G2376" s="52"/>
      <c r="H2376" s="52"/>
      <c r="I2376" s="52"/>
      <c r="J2376" s="52"/>
      <c r="K2376" s="52"/>
      <c r="L2376" s="52"/>
      <c r="M2376" s="52"/>
      <c r="N2376" s="52"/>
      <c r="O2376" s="52"/>
      <c r="P2376" s="52"/>
      <c r="Q2376" s="52"/>
      <c r="R2376" s="52"/>
      <c r="S2376" s="52"/>
      <c r="T2376" s="52"/>
      <c r="U2376" s="52"/>
      <c r="V2376" s="52"/>
      <c r="W2376" s="52"/>
      <c r="X2376" s="52"/>
      <c r="Y2376" s="52"/>
      <c r="Z2376" s="38"/>
      <c r="AA2376" s="38"/>
      <c r="AB2376" s="38"/>
      <c r="AC2376" s="50"/>
      <c r="AD2376" s="50"/>
      <c r="AE2376" s="51"/>
      <c r="AF2376" s="51"/>
      <c r="AG2376" s="40"/>
      <c r="AH2376" s="41"/>
      <c r="AI2376" s="42"/>
      <c r="AJ2376" s="40"/>
      <c r="AK2376" s="41"/>
      <c r="AL2376" s="42"/>
      <c r="AM2376" s="43"/>
      <c r="AN2376" s="43"/>
      <c r="AO2376" s="43"/>
    </row>
    <row r="2377" spans="5:41" x14ac:dyDescent="0.25">
      <c r="E2377" s="53"/>
      <c r="F2377" s="53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  <c r="X2377" s="52"/>
      <c r="Y2377" s="52"/>
      <c r="Z2377" s="38"/>
      <c r="AA2377" s="38"/>
      <c r="AB2377" s="38"/>
      <c r="AC2377" s="50"/>
      <c r="AD2377" s="50"/>
      <c r="AE2377" s="51"/>
      <c r="AF2377" s="51"/>
      <c r="AG2377" s="40"/>
      <c r="AH2377" s="41"/>
      <c r="AI2377" s="42"/>
      <c r="AJ2377" s="40"/>
      <c r="AK2377" s="41"/>
      <c r="AL2377" s="42"/>
      <c r="AM2377" s="43"/>
      <c r="AN2377" s="43"/>
      <c r="AO2377" s="43"/>
    </row>
    <row r="2378" spans="5:41" x14ac:dyDescent="0.25">
      <c r="E2378" s="53"/>
      <c r="F2378" s="53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  <c r="X2378" s="52"/>
      <c r="Y2378" s="52"/>
      <c r="Z2378" s="38"/>
      <c r="AA2378" s="38"/>
      <c r="AB2378" s="38"/>
      <c r="AC2378" s="50"/>
      <c r="AD2378" s="50"/>
      <c r="AE2378" s="51"/>
      <c r="AF2378" s="51"/>
      <c r="AG2378" s="40"/>
      <c r="AH2378" s="41"/>
      <c r="AI2378" s="42"/>
      <c r="AJ2378" s="40"/>
      <c r="AK2378" s="41"/>
      <c r="AL2378" s="42"/>
      <c r="AM2378" s="43"/>
      <c r="AN2378" s="43"/>
      <c r="AO2378" s="43"/>
    </row>
    <row r="2379" spans="5:41" x14ac:dyDescent="0.25">
      <c r="E2379" s="53"/>
      <c r="F2379" s="53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  <c r="X2379" s="52"/>
      <c r="Y2379" s="52"/>
      <c r="Z2379" s="38"/>
      <c r="AA2379" s="38"/>
      <c r="AB2379" s="38"/>
      <c r="AC2379" s="50"/>
      <c r="AD2379" s="50"/>
      <c r="AE2379" s="51"/>
      <c r="AF2379" s="51"/>
      <c r="AG2379" s="40"/>
      <c r="AH2379" s="41"/>
      <c r="AI2379" s="42"/>
      <c r="AJ2379" s="40"/>
      <c r="AK2379" s="41"/>
      <c r="AL2379" s="42"/>
      <c r="AM2379" s="43"/>
      <c r="AN2379" s="43"/>
      <c r="AO2379" s="43"/>
    </row>
    <row r="2380" spans="5:41" x14ac:dyDescent="0.25">
      <c r="E2380" s="53"/>
      <c r="F2380" s="53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  <c r="X2380" s="52"/>
      <c r="Y2380" s="52"/>
      <c r="Z2380" s="38"/>
      <c r="AA2380" s="38"/>
      <c r="AB2380" s="38"/>
      <c r="AC2380" s="50"/>
      <c r="AD2380" s="50"/>
      <c r="AE2380" s="51"/>
      <c r="AF2380" s="51"/>
      <c r="AG2380" s="40"/>
      <c r="AH2380" s="41"/>
      <c r="AI2380" s="42"/>
      <c r="AJ2380" s="40"/>
      <c r="AK2380" s="41"/>
      <c r="AL2380" s="42"/>
      <c r="AM2380" s="43"/>
      <c r="AN2380" s="43"/>
      <c r="AO2380" s="43"/>
    </row>
    <row r="2381" spans="5:41" x14ac:dyDescent="0.25">
      <c r="E2381" s="53"/>
      <c r="F2381" s="53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  <c r="X2381" s="52"/>
      <c r="Y2381" s="52"/>
      <c r="Z2381" s="38"/>
      <c r="AA2381" s="38"/>
      <c r="AB2381" s="38"/>
      <c r="AC2381" s="50"/>
      <c r="AD2381" s="50"/>
      <c r="AE2381" s="51"/>
      <c r="AF2381" s="51"/>
      <c r="AG2381" s="40"/>
      <c r="AH2381" s="41"/>
      <c r="AI2381" s="42"/>
      <c r="AJ2381" s="40"/>
      <c r="AK2381" s="41"/>
      <c r="AL2381" s="42"/>
      <c r="AM2381" s="43"/>
      <c r="AN2381" s="43"/>
      <c r="AO2381" s="43"/>
    </row>
    <row r="2382" spans="5:41" x14ac:dyDescent="0.25">
      <c r="E2382" s="53"/>
      <c r="F2382" s="53"/>
      <c r="G2382" s="52"/>
      <c r="H2382" s="52"/>
      <c r="I2382" s="52"/>
      <c r="J2382" s="52"/>
      <c r="K2382" s="52"/>
      <c r="L2382" s="52"/>
      <c r="M2382" s="52"/>
      <c r="N2382" s="52"/>
      <c r="O2382" s="52"/>
      <c r="P2382" s="52"/>
      <c r="Q2382" s="52"/>
      <c r="R2382" s="52"/>
      <c r="S2382" s="52"/>
      <c r="T2382" s="52"/>
      <c r="U2382" s="52"/>
      <c r="V2382" s="52"/>
      <c r="W2382" s="52"/>
      <c r="X2382" s="52"/>
      <c r="Y2382" s="52"/>
      <c r="Z2382" s="38"/>
      <c r="AA2382" s="38"/>
      <c r="AB2382" s="38"/>
      <c r="AC2382" s="50"/>
      <c r="AD2382" s="50"/>
      <c r="AE2382" s="51"/>
      <c r="AF2382" s="51"/>
      <c r="AG2382" s="40"/>
      <c r="AH2382" s="41"/>
      <c r="AI2382" s="42"/>
      <c r="AJ2382" s="40"/>
      <c r="AK2382" s="41"/>
      <c r="AL2382" s="42"/>
      <c r="AM2382" s="43"/>
      <c r="AN2382" s="43"/>
      <c r="AO2382" s="43"/>
    </row>
    <row r="2383" spans="5:41" x14ac:dyDescent="0.25">
      <c r="E2383" s="53"/>
      <c r="F2383" s="53"/>
      <c r="G2383" s="52"/>
      <c r="H2383" s="52"/>
      <c r="I2383" s="52"/>
      <c r="J2383" s="52"/>
      <c r="K2383" s="52"/>
      <c r="L2383" s="52"/>
      <c r="M2383" s="52"/>
      <c r="N2383" s="52"/>
      <c r="O2383" s="52"/>
      <c r="P2383" s="52"/>
      <c r="Q2383" s="52"/>
      <c r="R2383" s="52"/>
      <c r="S2383" s="52"/>
      <c r="T2383" s="52"/>
      <c r="U2383" s="52"/>
      <c r="V2383" s="52"/>
      <c r="W2383" s="52"/>
      <c r="X2383" s="52"/>
      <c r="Y2383" s="52"/>
      <c r="Z2383" s="38"/>
      <c r="AA2383" s="38"/>
      <c r="AB2383" s="38"/>
      <c r="AC2383" s="50"/>
      <c r="AD2383" s="50"/>
      <c r="AE2383" s="51"/>
      <c r="AF2383" s="51"/>
      <c r="AG2383" s="40"/>
      <c r="AH2383" s="41"/>
      <c r="AI2383" s="42"/>
      <c r="AJ2383" s="40"/>
      <c r="AK2383" s="41"/>
      <c r="AL2383" s="42"/>
      <c r="AM2383" s="43"/>
      <c r="AN2383" s="43"/>
      <c r="AO2383" s="43"/>
    </row>
    <row r="2384" spans="5:41" x14ac:dyDescent="0.25">
      <c r="E2384" s="53"/>
      <c r="F2384" s="53"/>
      <c r="G2384" s="52"/>
      <c r="H2384" s="52"/>
      <c r="I2384" s="52"/>
      <c r="J2384" s="52"/>
      <c r="K2384" s="52"/>
      <c r="L2384" s="52"/>
      <c r="M2384" s="52"/>
      <c r="N2384" s="52"/>
      <c r="O2384" s="52"/>
      <c r="P2384" s="52"/>
      <c r="Q2384" s="52"/>
      <c r="R2384" s="52"/>
      <c r="S2384" s="52"/>
      <c r="T2384" s="52"/>
      <c r="U2384" s="52"/>
      <c r="V2384" s="52"/>
      <c r="W2384" s="52"/>
      <c r="X2384" s="52"/>
      <c r="Y2384" s="52"/>
      <c r="Z2384" s="38"/>
      <c r="AA2384" s="38"/>
      <c r="AB2384" s="38"/>
      <c r="AC2384" s="50"/>
      <c r="AD2384" s="50"/>
      <c r="AE2384" s="51"/>
      <c r="AF2384" s="51"/>
      <c r="AG2384" s="40"/>
      <c r="AH2384" s="41"/>
      <c r="AI2384" s="42"/>
      <c r="AJ2384" s="40"/>
      <c r="AK2384" s="41"/>
      <c r="AL2384" s="42"/>
      <c r="AM2384" s="43"/>
      <c r="AN2384" s="43"/>
      <c r="AO2384" s="43"/>
    </row>
    <row r="2385" spans="5:41" x14ac:dyDescent="0.25">
      <c r="E2385" s="53"/>
      <c r="F2385" s="53"/>
      <c r="G2385" s="52"/>
      <c r="H2385" s="52"/>
      <c r="I2385" s="52"/>
      <c r="J2385" s="52"/>
      <c r="K2385" s="52"/>
      <c r="L2385" s="52"/>
      <c r="M2385" s="52"/>
      <c r="N2385" s="52"/>
      <c r="O2385" s="52"/>
      <c r="P2385" s="52"/>
      <c r="Q2385" s="52"/>
      <c r="R2385" s="52"/>
      <c r="S2385" s="52"/>
      <c r="T2385" s="52"/>
      <c r="U2385" s="52"/>
      <c r="V2385" s="52"/>
      <c r="W2385" s="52"/>
      <c r="X2385" s="52"/>
      <c r="Y2385" s="52"/>
      <c r="Z2385" s="38"/>
      <c r="AA2385" s="38"/>
      <c r="AB2385" s="38"/>
      <c r="AC2385" s="50"/>
      <c r="AD2385" s="50"/>
      <c r="AE2385" s="51"/>
      <c r="AF2385" s="51"/>
      <c r="AG2385" s="40"/>
      <c r="AH2385" s="41"/>
      <c r="AI2385" s="42"/>
      <c r="AJ2385" s="40"/>
      <c r="AK2385" s="41"/>
      <c r="AL2385" s="42"/>
      <c r="AM2385" s="43"/>
      <c r="AN2385" s="43"/>
      <c r="AO2385" s="43"/>
    </row>
    <row r="2386" spans="5:41" x14ac:dyDescent="0.25">
      <c r="E2386" s="53"/>
      <c r="F2386" s="53"/>
      <c r="G2386" s="52"/>
      <c r="H2386" s="52"/>
      <c r="I2386" s="52"/>
      <c r="J2386" s="52"/>
      <c r="K2386" s="52"/>
      <c r="L2386" s="52"/>
      <c r="M2386" s="52"/>
      <c r="N2386" s="52"/>
      <c r="O2386" s="52"/>
      <c r="P2386" s="52"/>
      <c r="Q2386" s="52"/>
      <c r="R2386" s="52"/>
      <c r="S2386" s="52"/>
      <c r="T2386" s="52"/>
      <c r="U2386" s="52"/>
      <c r="V2386" s="52"/>
      <c r="W2386" s="52"/>
      <c r="X2386" s="52"/>
      <c r="Y2386" s="52"/>
      <c r="Z2386" s="38"/>
      <c r="AA2386" s="38"/>
      <c r="AB2386" s="38"/>
      <c r="AC2386" s="50"/>
      <c r="AD2386" s="50"/>
      <c r="AE2386" s="51"/>
      <c r="AF2386" s="51"/>
      <c r="AG2386" s="40"/>
      <c r="AH2386" s="41"/>
      <c r="AI2386" s="42"/>
      <c r="AJ2386" s="40"/>
      <c r="AK2386" s="41"/>
      <c r="AL2386" s="42"/>
      <c r="AM2386" s="43"/>
      <c r="AN2386" s="43"/>
      <c r="AO2386" s="43"/>
    </row>
    <row r="2387" spans="5:41" x14ac:dyDescent="0.25">
      <c r="E2387" s="53"/>
      <c r="F2387" s="53"/>
      <c r="G2387" s="52"/>
      <c r="H2387" s="52"/>
      <c r="I2387" s="52"/>
      <c r="J2387" s="52"/>
      <c r="K2387" s="52"/>
      <c r="L2387" s="52"/>
      <c r="M2387" s="52"/>
      <c r="N2387" s="52"/>
      <c r="O2387" s="52"/>
      <c r="P2387" s="52"/>
      <c r="Q2387" s="52"/>
      <c r="R2387" s="52"/>
      <c r="S2387" s="52"/>
      <c r="T2387" s="52"/>
      <c r="U2387" s="52"/>
      <c r="V2387" s="52"/>
      <c r="W2387" s="52"/>
      <c r="X2387" s="52"/>
      <c r="Y2387" s="52"/>
      <c r="Z2387" s="38"/>
      <c r="AA2387" s="38"/>
      <c r="AB2387" s="38"/>
      <c r="AC2387" s="50"/>
      <c r="AD2387" s="50"/>
      <c r="AE2387" s="51"/>
      <c r="AF2387" s="51"/>
      <c r="AG2387" s="40"/>
      <c r="AH2387" s="41"/>
      <c r="AI2387" s="42"/>
      <c r="AJ2387" s="40"/>
      <c r="AK2387" s="41"/>
      <c r="AL2387" s="42"/>
      <c r="AM2387" s="43"/>
      <c r="AN2387" s="43"/>
      <c r="AO2387" s="43"/>
    </row>
    <row r="2388" spans="5:41" x14ac:dyDescent="0.25">
      <c r="E2388" s="53"/>
      <c r="F2388" s="53"/>
      <c r="G2388" s="52"/>
      <c r="H2388" s="52"/>
      <c r="I2388" s="52"/>
      <c r="J2388" s="52"/>
      <c r="K2388" s="52"/>
      <c r="L2388" s="52"/>
      <c r="M2388" s="52"/>
      <c r="N2388" s="52"/>
      <c r="O2388" s="52"/>
      <c r="P2388" s="52"/>
      <c r="Q2388" s="52"/>
      <c r="R2388" s="52"/>
      <c r="S2388" s="52"/>
      <c r="T2388" s="52"/>
      <c r="U2388" s="52"/>
      <c r="V2388" s="52"/>
      <c r="W2388" s="52"/>
      <c r="X2388" s="52"/>
      <c r="Y2388" s="52"/>
      <c r="Z2388" s="38"/>
      <c r="AA2388" s="38"/>
      <c r="AB2388" s="38"/>
      <c r="AC2388" s="50"/>
      <c r="AD2388" s="50"/>
      <c r="AE2388" s="51"/>
      <c r="AF2388" s="51"/>
      <c r="AG2388" s="40"/>
      <c r="AH2388" s="41"/>
      <c r="AI2388" s="42"/>
      <c r="AJ2388" s="40"/>
      <c r="AK2388" s="41"/>
      <c r="AL2388" s="42"/>
      <c r="AM2388" s="43"/>
      <c r="AN2388" s="43"/>
      <c r="AO2388" s="43"/>
    </row>
    <row r="2389" spans="5:41" x14ac:dyDescent="0.25">
      <c r="E2389" s="53"/>
      <c r="F2389" s="53"/>
      <c r="G2389" s="52"/>
      <c r="H2389" s="52"/>
      <c r="I2389" s="52"/>
      <c r="J2389" s="52"/>
      <c r="K2389" s="52"/>
      <c r="L2389" s="52"/>
      <c r="M2389" s="52"/>
      <c r="N2389" s="52"/>
      <c r="O2389" s="52"/>
      <c r="P2389" s="52"/>
      <c r="Q2389" s="52"/>
      <c r="R2389" s="52"/>
      <c r="S2389" s="52"/>
      <c r="T2389" s="52"/>
      <c r="U2389" s="52"/>
      <c r="V2389" s="52"/>
      <c r="W2389" s="52"/>
      <c r="X2389" s="52"/>
      <c r="Y2389" s="52"/>
      <c r="Z2389" s="38"/>
      <c r="AA2389" s="38"/>
      <c r="AB2389" s="38"/>
      <c r="AC2389" s="50"/>
      <c r="AD2389" s="50"/>
      <c r="AE2389" s="51"/>
      <c r="AF2389" s="51"/>
      <c r="AG2389" s="40"/>
      <c r="AH2389" s="41"/>
      <c r="AI2389" s="42"/>
      <c r="AJ2389" s="40"/>
      <c r="AK2389" s="41"/>
      <c r="AL2389" s="42"/>
      <c r="AM2389" s="43"/>
      <c r="AN2389" s="43"/>
      <c r="AO2389" s="43"/>
    </row>
    <row r="2390" spans="5:41" x14ac:dyDescent="0.25">
      <c r="E2390" s="53"/>
      <c r="F2390" s="53"/>
      <c r="G2390" s="52"/>
      <c r="H2390" s="52"/>
      <c r="I2390" s="52"/>
      <c r="J2390" s="52"/>
      <c r="K2390" s="52"/>
      <c r="L2390" s="52"/>
      <c r="M2390" s="52"/>
      <c r="N2390" s="52"/>
      <c r="O2390" s="52"/>
      <c r="P2390" s="52"/>
      <c r="Q2390" s="52"/>
      <c r="R2390" s="52"/>
      <c r="S2390" s="52"/>
      <c r="T2390" s="52"/>
      <c r="U2390" s="52"/>
      <c r="V2390" s="52"/>
      <c r="W2390" s="52"/>
      <c r="X2390" s="52"/>
      <c r="Y2390" s="52"/>
      <c r="Z2390" s="38"/>
      <c r="AA2390" s="38"/>
      <c r="AB2390" s="38"/>
      <c r="AC2390" s="50"/>
      <c r="AD2390" s="50"/>
      <c r="AE2390" s="51"/>
      <c r="AF2390" s="51"/>
      <c r="AG2390" s="40"/>
      <c r="AH2390" s="41"/>
      <c r="AI2390" s="42"/>
      <c r="AJ2390" s="40"/>
      <c r="AK2390" s="41"/>
      <c r="AL2390" s="42"/>
      <c r="AM2390" s="43"/>
      <c r="AN2390" s="43"/>
      <c r="AO2390" s="43"/>
    </row>
    <row r="2391" spans="5:41" x14ac:dyDescent="0.25">
      <c r="E2391" s="53"/>
      <c r="F2391" s="53"/>
      <c r="G2391" s="52"/>
      <c r="H2391" s="52"/>
      <c r="I2391" s="52"/>
      <c r="J2391" s="52"/>
      <c r="K2391" s="52"/>
      <c r="L2391" s="52"/>
      <c r="M2391" s="52"/>
      <c r="N2391" s="52"/>
      <c r="O2391" s="52"/>
      <c r="P2391" s="52"/>
      <c r="Q2391" s="52"/>
      <c r="R2391" s="52"/>
      <c r="S2391" s="52"/>
      <c r="T2391" s="52"/>
      <c r="U2391" s="52"/>
      <c r="V2391" s="52"/>
      <c r="W2391" s="52"/>
      <c r="X2391" s="52"/>
      <c r="Y2391" s="52"/>
      <c r="Z2391" s="38"/>
      <c r="AA2391" s="38"/>
      <c r="AB2391" s="38"/>
      <c r="AC2391" s="50"/>
      <c r="AD2391" s="50"/>
      <c r="AE2391" s="51"/>
      <c r="AF2391" s="51"/>
      <c r="AG2391" s="40"/>
      <c r="AH2391" s="41"/>
      <c r="AI2391" s="42"/>
      <c r="AJ2391" s="40"/>
      <c r="AK2391" s="41"/>
      <c r="AL2391" s="42"/>
      <c r="AM2391" s="43"/>
      <c r="AN2391" s="43"/>
      <c r="AO2391" s="43"/>
    </row>
    <row r="2392" spans="5:41" x14ac:dyDescent="0.25">
      <c r="E2392" s="53"/>
      <c r="F2392" s="53"/>
      <c r="G2392" s="52"/>
      <c r="H2392" s="52"/>
      <c r="I2392" s="52"/>
      <c r="J2392" s="52"/>
      <c r="K2392" s="52"/>
      <c r="L2392" s="52"/>
      <c r="M2392" s="52"/>
      <c r="N2392" s="52"/>
      <c r="O2392" s="52"/>
      <c r="P2392" s="52"/>
      <c r="Q2392" s="52"/>
      <c r="R2392" s="52"/>
      <c r="S2392" s="52"/>
      <c r="T2392" s="52"/>
      <c r="U2392" s="52"/>
      <c r="V2392" s="52"/>
      <c r="W2392" s="52"/>
      <c r="X2392" s="52"/>
      <c r="Y2392" s="52"/>
      <c r="Z2392" s="38"/>
      <c r="AA2392" s="38"/>
      <c r="AB2392" s="38"/>
      <c r="AC2392" s="50"/>
      <c r="AD2392" s="50"/>
      <c r="AE2392" s="51"/>
      <c r="AF2392" s="51"/>
      <c r="AG2392" s="40"/>
      <c r="AH2392" s="41"/>
      <c r="AI2392" s="42"/>
      <c r="AJ2392" s="40"/>
      <c r="AK2392" s="41"/>
      <c r="AL2392" s="42"/>
      <c r="AM2392" s="43"/>
      <c r="AN2392" s="43"/>
      <c r="AO2392" s="43"/>
    </row>
    <row r="2393" spans="5:41" x14ac:dyDescent="0.25">
      <c r="E2393" s="53"/>
      <c r="F2393" s="53"/>
      <c r="G2393" s="52"/>
      <c r="H2393" s="52"/>
      <c r="I2393" s="52"/>
      <c r="J2393" s="52"/>
      <c r="K2393" s="52"/>
      <c r="L2393" s="52"/>
      <c r="M2393" s="52"/>
      <c r="N2393" s="52"/>
      <c r="O2393" s="52"/>
      <c r="P2393" s="52"/>
      <c r="Q2393" s="52"/>
      <c r="R2393" s="52"/>
      <c r="S2393" s="52"/>
      <c r="T2393" s="52"/>
      <c r="U2393" s="52"/>
      <c r="V2393" s="52"/>
      <c r="W2393" s="52"/>
      <c r="X2393" s="52"/>
      <c r="Y2393" s="52"/>
      <c r="Z2393" s="38"/>
      <c r="AA2393" s="38"/>
      <c r="AB2393" s="38"/>
      <c r="AC2393" s="50"/>
      <c r="AD2393" s="50"/>
      <c r="AE2393" s="51"/>
      <c r="AF2393" s="51"/>
      <c r="AG2393" s="40"/>
      <c r="AH2393" s="41"/>
      <c r="AI2393" s="42"/>
      <c r="AJ2393" s="40"/>
      <c r="AK2393" s="41"/>
      <c r="AL2393" s="42"/>
      <c r="AM2393" s="43"/>
      <c r="AN2393" s="43"/>
      <c r="AO2393" s="43"/>
    </row>
    <row r="2394" spans="5:41" x14ac:dyDescent="0.25">
      <c r="E2394" s="53"/>
      <c r="F2394" s="53"/>
      <c r="G2394" s="52"/>
      <c r="H2394" s="52"/>
      <c r="I2394" s="52"/>
      <c r="J2394" s="52"/>
      <c r="K2394" s="52"/>
      <c r="L2394" s="52"/>
      <c r="M2394" s="52"/>
      <c r="N2394" s="52"/>
      <c r="O2394" s="52"/>
      <c r="P2394" s="52"/>
      <c r="Q2394" s="52"/>
      <c r="R2394" s="52"/>
      <c r="S2394" s="52"/>
      <c r="T2394" s="52"/>
      <c r="U2394" s="52"/>
      <c r="V2394" s="52"/>
      <c r="W2394" s="52"/>
      <c r="X2394" s="52"/>
      <c r="Y2394" s="52"/>
      <c r="Z2394" s="38"/>
      <c r="AA2394" s="38"/>
      <c r="AB2394" s="38"/>
      <c r="AC2394" s="50"/>
      <c r="AD2394" s="50"/>
      <c r="AE2394" s="51"/>
      <c r="AF2394" s="51"/>
      <c r="AG2394" s="40"/>
      <c r="AH2394" s="41"/>
      <c r="AI2394" s="42"/>
      <c r="AJ2394" s="40"/>
      <c r="AK2394" s="41"/>
      <c r="AL2394" s="42"/>
      <c r="AM2394" s="43"/>
      <c r="AN2394" s="43"/>
      <c r="AO2394" s="43"/>
    </row>
    <row r="2395" spans="5:41" x14ac:dyDescent="0.25">
      <c r="E2395" s="53"/>
      <c r="F2395" s="53"/>
      <c r="G2395" s="52"/>
      <c r="H2395" s="52"/>
      <c r="I2395" s="52"/>
      <c r="J2395" s="52"/>
      <c r="K2395" s="52"/>
      <c r="L2395" s="52"/>
      <c r="M2395" s="52"/>
      <c r="N2395" s="52"/>
      <c r="O2395" s="52"/>
      <c r="P2395" s="52"/>
      <c r="Q2395" s="52"/>
      <c r="R2395" s="52"/>
      <c r="S2395" s="52"/>
      <c r="T2395" s="52"/>
      <c r="U2395" s="52"/>
      <c r="V2395" s="52"/>
      <c r="W2395" s="52"/>
      <c r="X2395" s="52"/>
      <c r="Y2395" s="52"/>
      <c r="Z2395" s="38"/>
      <c r="AA2395" s="38"/>
      <c r="AB2395" s="38"/>
      <c r="AC2395" s="50"/>
      <c r="AD2395" s="50"/>
      <c r="AE2395" s="51"/>
      <c r="AF2395" s="51"/>
      <c r="AG2395" s="40"/>
      <c r="AH2395" s="41"/>
      <c r="AI2395" s="42"/>
      <c r="AJ2395" s="40"/>
      <c r="AK2395" s="41"/>
      <c r="AL2395" s="42"/>
      <c r="AM2395" s="43"/>
      <c r="AN2395" s="43"/>
      <c r="AO2395" s="43"/>
    </row>
    <row r="2396" spans="5:41" x14ac:dyDescent="0.25">
      <c r="E2396" s="53"/>
      <c r="F2396" s="53"/>
      <c r="G2396" s="52"/>
      <c r="H2396" s="52"/>
      <c r="I2396" s="52"/>
      <c r="J2396" s="52"/>
      <c r="K2396" s="52"/>
      <c r="L2396" s="52"/>
      <c r="M2396" s="52"/>
      <c r="N2396" s="52"/>
      <c r="O2396" s="52"/>
      <c r="P2396" s="52"/>
      <c r="Q2396" s="52"/>
      <c r="R2396" s="52"/>
      <c r="S2396" s="52"/>
      <c r="T2396" s="52"/>
      <c r="U2396" s="52"/>
      <c r="V2396" s="52"/>
      <c r="W2396" s="52"/>
      <c r="X2396" s="52"/>
      <c r="Y2396" s="52"/>
      <c r="Z2396" s="38"/>
      <c r="AA2396" s="38"/>
      <c r="AB2396" s="38"/>
      <c r="AC2396" s="50"/>
      <c r="AD2396" s="50"/>
      <c r="AE2396" s="51"/>
      <c r="AF2396" s="51"/>
      <c r="AG2396" s="40"/>
      <c r="AH2396" s="41"/>
      <c r="AI2396" s="42"/>
      <c r="AJ2396" s="40"/>
      <c r="AK2396" s="41"/>
      <c r="AL2396" s="42"/>
      <c r="AM2396" s="43"/>
      <c r="AN2396" s="43"/>
      <c r="AO2396" s="43"/>
    </row>
    <row r="2397" spans="5:41" x14ac:dyDescent="0.25">
      <c r="E2397" s="53"/>
      <c r="F2397" s="53"/>
      <c r="G2397" s="52"/>
      <c r="H2397" s="52"/>
      <c r="I2397" s="52"/>
      <c r="J2397" s="52"/>
      <c r="K2397" s="52"/>
      <c r="L2397" s="52"/>
      <c r="M2397" s="52"/>
      <c r="N2397" s="52"/>
      <c r="O2397" s="52"/>
      <c r="P2397" s="52"/>
      <c r="Q2397" s="52"/>
      <c r="R2397" s="52"/>
      <c r="S2397" s="52"/>
      <c r="T2397" s="52"/>
      <c r="U2397" s="52"/>
      <c r="V2397" s="52"/>
      <c r="W2397" s="52"/>
      <c r="X2397" s="52"/>
      <c r="Y2397" s="52"/>
      <c r="Z2397" s="38"/>
      <c r="AA2397" s="38"/>
      <c r="AB2397" s="38"/>
      <c r="AC2397" s="50"/>
      <c r="AD2397" s="50"/>
      <c r="AE2397" s="51"/>
      <c r="AF2397" s="51"/>
      <c r="AG2397" s="40"/>
      <c r="AH2397" s="41"/>
      <c r="AI2397" s="42"/>
      <c r="AJ2397" s="40"/>
      <c r="AK2397" s="41"/>
      <c r="AL2397" s="42"/>
      <c r="AM2397" s="43"/>
      <c r="AN2397" s="43"/>
      <c r="AO2397" s="43"/>
    </row>
    <row r="2398" spans="5:41" x14ac:dyDescent="0.25">
      <c r="E2398" s="53"/>
      <c r="F2398" s="53"/>
      <c r="G2398" s="52"/>
      <c r="H2398" s="52"/>
      <c r="I2398" s="52"/>
      <c r="J2398" s="52"/>
      <c r="K2398" s="52"/>
      <c r="L2398" s="52"/>
      <c r="M2398" s="52"/>
      <c r="N2398" s="52"/>
      <c r="O2398" s="52"/>
      <c r="P2398" s="52"/>
      <c r="Q2398" s="52"/>
      <c r="R2398" s="52"/>
      <c r="S2398" s="52"/>
      <c r="T2398" s="52"/>
      <c r="U2398" s="52"/>
      <c r="V2398" s="52"/>
      <c r="W2398" s="52"/>
      <c r="X2398" s="52"/>
      <c r="Y2398" s="52"/>
      <c r="Z2398" s="38"/>
      <c r="AA2398" s="38"/>
      <c r="AB2398" s="38"/>
      <c r="AC2398" s="50"/>
      <c r="AD2398" s="50"/>
      <c r="AE2398" s="51"/>
      <c r="AF2398" s="51"/>
      <c r="AG2398" s="40"/>
      <c r="AH2398" s="41"/>
      <c r="AI2398" s="42"/>
      <c r="AJ2398" s="40"/>
      <c r="AK2398" s="41"/>
      <c r="AL2398" s="42"/>
      <c r="AM2398" s="43"/>
      <c r="AN2398" s="43"/>
      <c r="AO2398" s="43"/>
    </row>
    <row r="2399" spans="5:41" x14ac:dyDescent="0.25">
      <c r="E2399" s="53"/>
      <c r="F2399" s="53"/>
      <c r="G2399" s="52"/>
      <c r="H2399" s="52"/>
      <c r="I2399" s="52"/>
      <c r="J2399" s="52"/>
      <c r="K2399" s="52"/>
      <c r="L2399" s="52"/>
      <c r="M2399" s="52"/>
      <c r="N2399" s="52"/>
      <c r="O2399" s="52"/>
      <c r="P2399" s="52"/>
      <c r="Q2399" s="52"/>
      <c r="R2399" s="52"/>
      <c r="S2399" s="52"/>
      <c r="T2399" s="52"/>
      <c r="U2399" s="52"/>
      <c r="V2399" s="52"/>
      <c r="W2399" s="52"/>
      <c r="X2399" s="52"/>
      <c r="Y2399" s="52"/>
      <c r="Z2399" s="38"/>
      <c r="AA2399" s="38"/>
      <c r="AB2399" s="38"/>
      <c r="AC2399" s="50"/>
      <c r="AD2399" s="50"/>
      <c r="AE2399" s="51"/>
      <c r="AF2399" s="51"/>
      <c r="AG2399" s="40"/>
      <c r="AH2399" s="41"/>
      <c r="AI2399" s="42"/>
      <c r="AJ2399" s="40"/>
      <c r="AK2399" s="41"/>
      <c r="AL2399" s="42"/>
      <c r="AM2399" s="43"/>
      <c r="AN2399" s="43"/>
      <c r="AO2399" s="43"/>
    </row>
    <row r="2400" spans="5:41" x14ac:dyDescent="0.25">
      <c r="E2400" s="53"/>
      <c r="F2400" s="53"/>
      <c r="G2400" s="52"/>
      <c r="H2400" s="52"/>
      <c r="I2400" s="52"/>
      <c r="J2400" s="52"/>
      <c r="K2400" s="52"/>
      <c r="L2400" s="52"/>
      <c r="M2400" s="52"/>
      <c r="N2400" s="52"/>
      <c r="O2400" s="52"/>
      <c r="P2400" s="52"/>
      <c r="Q2400" s="52"/>
      <c r="R2400" s="52"/>
      <c r="S2400" s="52"/>
      <c r="T2400" s="52"/>
      <c r="U2400" s="52"/>
      <c r="V2400" s="52"/>
      <c r="W2400" s="52"/>
      <c r="X2400" s="52"/>
      <c r="Y2400" s="52"/>
      <c r="Z2400" s="38"/>
      <c r="AA2400" s="38"/>
      <c r="AB2400" s="38"/>
      <c r="AC2400" s="50"/>
      <c r="AD2400" s="50"/>
      <c r="AE2400" s="51"/>
      <c r="AF2400" s="51"/>
      <c r="AG2400" s="40"/>
      <c r="AH2400" s="41"/>
      <c r="AI2400" s="42"/>
      <c r="AJ2400" s="40"/>
      <c r="AK2400" s="41"/>
      <c r="AL2400" s="42"/>
      <c r="AM2400" s="43"/>
      <c r="AN2400" s="43"/>
      <c r="AO2400" s="43"/>
    </row>
    <row r="2401" spans="5:41" x14ac:dyDescent="0.25">
      <c r="E2401" s="53"/>
      <c r="F2401" s="53"/>
      <c r="G2401" s="52"/>
      <c r="H2401" s="52"/>
      <c r="I2401" s="52"/>
      <c r="J2401" s="52"/>
      <c r="K2401" s="52"/>
      <c r="L2401" s="52"/>
      <c r="M2401" s="52"/>
      <c r="N2401" s="52"/>
      <c r="O2401" s="52"/>
      <c r="P2401" s="52"/>
      <c r="Q2401" s="52"/>
      <c r="R2401" s="52"/>
      <c r="S2401" s="52"/>
      <c r="T2401" s="52"/>
      <c r="U2401" s="52"/>
      <c r="V2401" s="52"/>
      <c r="W2401" s="52"/>
      <c r="X2401" s="52"/>
      <c r="Y2401" s="52"/>
      <c r="Z2401" s="38"/>
      <c r="AA2401" s="38"/>
      <c r="AB2401" s="38"/>
      <c r="AC2401" s="50"/>
      <c r="AD2401" s="50"/>
      <c r="AE2401" s="51"/>
      <c r="AF2401" s="51"/>
      <c r="AG2401" s="40"/>
      <c r="AH2401" s="41"/>
      <c r="AI2401" s="42"/>
      <c r="AJ2401" s="40"/>
      <c r="AK2401" s="41"/>
      <c r="AL2401" s="42"/>
      <c r="AM2401" s="43"/>
      <c r="AN2401" s="43"/>
      <c r="AO2401" s="43"/>
    </row>
    <row r="2402" spans="5:41" x14ac:dyDescent="0.25">
      <c r="E2402" s="53"/>
      <c r="F2402" s="53"/>
      <c r="G2402" s="52"/>
      <c r="H2402" s="52"/>
      <c r="I2402" s="52"/>
      <c r="J2402" s="52"/>
      <c r="K2402" s="52"/>
      <c r="L2402" s="52"/>
      <c r="M2402" s="52"/>
      <c r="N2402" s="52"/>
      <c r="O2402" s="52"/>
      <c r="P2402" s="52"/>
      <c r="Q2402" s="52"/>
      <c r="R2402" s="52"/>
      <c r="S2402" s="52"/>
      <c r="T2402" s="52"/>
      <c r="U2402" s="52"/>
      <c r="V2402" s="52"/>
      <c r="W2402" s="52"/>
      <c r="X2402" s="52"/>
      <c r="Y2402" s="52"/>
      <c r="Z2402" s="38"/>
      <c r="AA2402" s="38"/>
      <c r="AB2402" s="38"/>
      <c r="AC2402" s="50"/>
      <c r="AD2402" s="50"/>
      <c r="AE2402" s="51"/>
      <c r="AF2402" s="51"/>
      <c r="AG2402" s="40"/>
      <c r="AH2402" s="41"/>
      <c r="AI2402" s="42"/>
      <c r="AJ2402" s="40"/>
      <c r="AK2402" s="41"/>
      <c r="AL2402" s="42"/>
      <c r="AM2402" s="43"/>
      <c r="AN2402" s="43"/>
      <c r="AO2402" s="43"/>
    </row>
    <row r="2403" spans="5:41" x14ac:dyDescent="0.25">
      <c r="E2403" s="53"/>
      <c r="F2403" s="53"/>
      <c r="G2403" s="52"/>
      <c r="H2403" s="52"/>
      <c r="I2403" s="52"/>
      <c r="J2403" s="52"/>
      <c r="K2403" s="52"/>
      <c r="L2403" s="52"/>
      <c r="M2403" s="52"/>
      <c r="N2403" s="52"/>
      <c r="O2403" s="52"/>
      <c r="P2403" s="52"/>
      <c r="Q2403" s="52"/>
      <c r="R2403" s="52"/>
      <c r="S2403" s="52"/>
      <c r="T2403" s="52"/>
      <c r="U2403" s="52"/>
      <c r="V2403" s="52"/>
      <c r="W2403" s="52"/>
      <c r="X2403" s="52"/>
      <c r="Y2403" s="52"/>
      <c r="Z2403" s="38"/>
      <c r="AA2403" s="38"/>
      <c r="AB2403" s="38"/>
      <c r="AC2403" s="50"/>
      <c r="AD2403" s="50"/>
      <c r="AE2403" s="51"/>
      <c r="AF2403" s="51"/>
      <c r="AG2403" s="40"/>
      <c r="AH2403" s="41"/>
      <c r="AI2403" s="42"/>
      <c r="AJ2403" s="40"/>
      <c r="AK2403" s="41"/>
      <c r="AL2403" s="42"/>
      <c r="AM2403" s="43"/>
      <c r="AN2403" s="43"/>
      <c r="AO2403" s="43"/>
    </row>
    <row r="2404" spans="5:41" x14ac:dyDescent="0.25">
      <c r="E2404" s="53"/>
      <c r="F2404" s="53"/>
      <c r="G2404" s="52"/>
      <c r="H2404" s="52"/>
      <c r="I2404" s="52"/>
      <c r="J2404" s="52"/>
      <c r="K2404" s="52"/>
      <c r="L2404" s="52"/>
      <c r="M2404" s="52"/>
      <c r="N2404" s="52"/>
      <c r="O2404" s="52"/>
      <c r="P2404" s="52"/>
      <c r="Q2404" s="52"/>
      <c r="R2404" s="52"/>
      <c r="S2404" s="52"/>
      <c r="T2404" s="52"/>
      <c r="U2404" s="52"/>
      <c r="V2404" s="52"/>
      <c r="W2404" s="52"/>
      <c r="X2404" s="52"/>
      <c r="Y2404" s="52"/>
      <c r="Z2404" s="38"/>
      <c r="AA2404" s="38"/>
      <c r="AB2404" s="38"/>
      <c r="AC2404" s="50"/>
      <c r="AD2404" s="50"/>
      <c r="AE2404" s="51"/>
      <c r="AF2404" s="51"/>
      <c r="AG2404" s="40"/>
      <c r="AH2404" s="41"/>
      <c r="AI2404" s="42"/>
      <c r="AJ2404" s="40"/>
      <c r="AK2404" s="41"/>
      <c r="AL2404" s="42"/>
      <c r="AM2404" s="43"/>
      <c r="AN2404" s="43"/>
      <c r="AO2404" s="43"/>
    </row>
    <row r="2405" spans="5:41" x14ac:dyDescent="0.25">
      <c r="E2405" s="53"/>
      <c r="F2405" s="53"/>
      <c r="G2405" s="52"/>
      <c r="H2405" s="52"/>
      <c r="I2405" s="52"/>
      <c r="J2405" s="52"/>
      <c r="K2405" s="52"/>
      <c r="L2405" s="52"/>
      <c r="M2405" s="52"/>
      <c r="N2405" s="52"/>
      <c r="O2405" s="52"/>
      <c r="P2405" s="52"/>
      <c r="Q2405" s="52"/>
      <c r="R2405" s="52"/>
      <c r="S2405" s="52"/>
      <c r="T2405" s="52"/>
      <c r="U2405" s="52"/>
      <c r="V2405" s="52"/>
      <c r="W2405" s="52"/>
      <c r="X2405" s="52"/>
      <c r="Y2405" s="52"/>
      <c r="Z2405" s="38"/>
      <c r="AA2405" s="38"/>
      <c r="AB2405" s="38"/>
      <c r="AC2405" s="50"/>
      <c r="AD2405" s="50"/>
      <c r="AE2405" s="51"/>
      <c r="AF2405" s="51"/>
      <c r="AG2405" s="40"/>
      <c r="AH2405" s="41"/>
      <c r="AI2405" s="42"/>
      <c r="AJ2405" s="40"/>
      <c r="AK2405" s="41"/>
      <c r="AL2405" s="42"/>
      <c r="AM2405" s="43"/>
      <c r="AN2405" s="43"/>
      <c r="AO2405" s="43"/>
    </row>
    <row r="2406" spans="5:41" x14ac:dyDescent="0.25">
      <c r="E2406" s="53"/>
      <c r="F2406" s="53"/>
      <c r="G2406" s="52"/>
      <c r="H2406" s="52"/>
      <c r="I2406" s="52"/>
      <c r="J2406" s="52"/>
      <c r="K2406" s="52"/>
      <c r="L2406" s="52"/>
      <c r="M2406" s="52"/>
      <c r="N2406" s="52"/>
      <c r="O2406" s="52"/>
      <c r="P2406" s="52"/>
      <c r="Q2406" s="52"/>
      <c r="R2406" s="52"/>
      <c r="S2406" s="52"/>
      <c r="T2406" s="52"/>
      <c r="U2406" s="52"/>
      <c r="V2406" s="52"/>
      <c r="W2406" s="52"/>
      <c r="X2406" s="52"/>
      <c r="Y2406" s="52"/>
      <c r="Z2406" s="38"/>
      <c r="AA2406" s="38"/>
      <c r="AB2406" s="38"/>
      <c r="AC2406" s="50"/>
      <c r="AD2406" s="50"/>
      <c r="AE2406" s="51"/>
      <c r="AF2406" s="51"/>
      <c r="AG2406" s="40"/>
      <c r="AH2406" s="41"/>
      <c r="AI2406" s="42"/>
      <c r="AJ2406" s="40"/>
      <c r="AK2406" s="41"/>
      <c r="AL2406" s="42"/>
      <c r="AM2406" s="43"/>
      <c r="AN2406" s="43"/>
      <c r="AO2406" s="43"/>
    </row>
    <row r="2407" spans="5:41" x14ac:dyDescent="0.25">
      <c r="E2407" s="53"/>
      <c r="F2407" s="53"/>
      <c r="G2407" s="52"/>
      <c r="H2407" s="52"/>
      <c r="I2407" s="52"/>
      <c r="J2407" s="52"/>
      <c r="K2407" s="52"/>
      <c r="L2407" s="52"/>
      <c r="M2407" s="52"/>
      <c r="N2407" s="52"/>
      <c r="O2407" s="52"/>
      <c r="P2407" s="52"/>
      <c r="Q2407" s="52"/>
      <c r="R2407" s="52"/>
      <c r="S2407" s="52"/>
      <c r="T2407" s="52"/>
      <c r="U2407" s="52"/>
      <c r="V2407" s="52"/>
      <c r="W2407" s="52"/>
      <c r="X2407" s="52"/>
      <c r="Y2407" s="52"/>
      <c r="Z2407" s="38"/>
      <c r="AA2407" s="38"/>
      <c r="AB2407" s="38"/>
      <c r="AC2407" s="50"/>
      <c r="AD2407" s="50"/>
      <c r="AE2407" s="51"/>
      <c r="AF2407" s="51"/>
      <c r="AG2407" s="40"/>
      <c r="AH2407" s="41"/>
      <c r="AI2407" s="42"/>
      <c r="AJ2407" s="40"/>
      <c r="AK2407" s="41"/>
      <c r="AL2407" s="42"/>
      <c r="AM2407" s="43"/>
      <c r="AN2407" s="43"/>
      <c r="AO2407" s="43"/>
    </row>
    <row r="2408" spans="5:41" x14ac:dyDescent="0.25">
      <c r="E2408" s="53"/>
      <c r="F2408" s="53"/>
      <c r="G2408" s="52"/>
      <c r="H2408" s="52"/>
      <c r="I2408" s="52"/>
      <c r="J2408" s="52"/>
      <c r="K2408" s="52"/>
      <c r="L2408" s="52"/>
      <c r="M2408" s="52"/>
      <c r="N2408" s="52"/>
      <c r="O2408" s="52"/>
      <c r="P2408" s="52"/>
      <c r="Q2408" s="52"/>
      <c r="R2408" s="52"/>
      <c r="S2408" s="52"/>
      <c r="T2408" s="52"/>
      <c r="U2408" s="52"/>
      <c r="V2408" s="52"/>
      <c r="W2408" s="52"/>
      <c r="X2408" s="52"/>
      <c r="Y2408" s="52"/>
      <c r="Z2408" s="38"/>
      <c r="AA2408" s="38"/>
      <c r="AB2408" s="38"/>
      <c r="AC2408" s="50"/>
      <c r="AD2408" s="50"/>
      <c r="AE2408" s="51"/>
      <c r="AF2408" s="51"/>
      <c r="AG2408" s="40"/>
      <c r="AH2408" s="41"/>
      <c r="AI2408" s="42"/>
      <c r="AJ2408" s="40"/>
      <c r="AK2408" s="41"/>
      <c r="AL2408" s="42"/>
      <c r="AM2408" s="43"/>
      <c r="AN2408" s="43"/>
      <c r="AO2408" s="43"/>
    </row>
    <row r="2409" spans="5:41" x14ac:dyDescent="0.25">
      <c r="E2409" s="53"/>
      <c r="F2409" s="53"/>
      <c r="G2409" s="52"/>
      <c r="H2409" s="52"/>
      <c r="I2409" s="52"/>
      <c r="J2409" s="52"/>
      <c r="K2409" s="52"/>
      <c r="L2409" s="52"/>
      <c r="M2409" s="52"/>
      <c r="N2409" s="52"/>
      <c r="O2409" s="52"/>
      <c r="P2409" s="52"/>
      <c r="Q2409" s="52"/>
      <c r="R2409" s="52"/>
      <c r="S2409" s="52"/>
      <c r="T2409" s="52"/>
      <c r="U2409" s="52"/>
      <c r="V2409" s="52"/>
      <c r="W2409" s="52"/>
      <c r="X2409" s="52"/>
      <c r="Y2409" s="52"/>
      <c r="Z2409" s="38"/>
      <c r="AA2409" s="38"/>
      <c r="AB2409" s="38"/>
      <c r="AC2409" s="50"/>
      <c r="AD2409" s="50"/>
      <c r="AE2409" s="51"/>
      <c r="AF2409" s="51"/>
      <c r="AG2409" s="40"/>
      <c r="AH2409" s="41"/>
      <c r="AI2409" s="42"/>
      <c r="AJ2409" s="40"/>
      <c r="AK2409" s="41"/>
      <c r="AL2409" s="42"/>
      <c r="AM2409" s="43"/>
      <c r="AN2409" s="43"/>
      <c r="AO2409" s="43"/>
    </row>
    <row r="2410" spans="5:41" x14ac:dyDescent="0.25">
      <c r="E2410" s="53"/>
      <c r="F2410" s="53"/>
      <c r="G2410" s="52"/>
      <c r="H2410" s="52"/>
      <c r="I2410" s="52"/>
      <c r="J2410" s="52"/>
      <c r="K2410" s="52"/>
      <c r="L2410" s="52"/>
      <c r="M2410" s="52"/>
      <c r="N2410" s="52"/>
      <c r="O2410" s="52"/>
      <c r="P2410" s="52"/>
      <c r="Q2410" s="52"/>
      <c r="R2410" s="52"/>
      <c r="S2410" s="52"/>
      <c r="T2410" s="52"/>
      <c r="U2410" s="52"/>
      <c r="V2410" s="52"/>
      <c r="W2410" s="52"/>
      <c r="X2410" s="52"/>
      <c r="Y2410" s="52"/>
      <c r="Z2410" s="38"/>
      <c r="AA2410" s="38"/>
      <c r="AB2410" s="38"/>
      <c r="AC2410" s="50"/>
      <c r="AD2410" s="50"/>
      <c r="AE2410" s="51"/>
      <c r="AF2410" s="51"/>
      <c r="AG2410" s="40"/>
      <c r="AH2410" s="41"/>
      <c r="AI2410" s="42"/>
      <c r="AJ2410" s="40"/>
      <c r="AK2410" s="41"/>
      <c r="AL2410" s="42"/>
      <c r="AM2410" s="43"/>
      <c r="AN2410" s="43"/>
      <c r="AO2410" s="43"/>
    </row>
    <row r="2411" spans="5:41" x14ac:dyDescent="0.25">
      <c r="E2411" s="53"/>
      <c r="F2411" s="53"/>
      <c r="G2411" s="52"/>
      <c r="H2411" s="52"/>
      <c r="I2411" s="52"/>
      <c r="J2411" s="52"/>
      <c r="K2411" s="52"/>
      <c r="L2411" s="52"/>
      <c r="M2411" s="52"/>
      <c r="N2411" s="52"/>
      <c r="O2411" s="52"/>
      <c r="P2411" s="52"/>
      <c r="Q2411" s="52"/>
      <c r="R2411" s="52"/>
      <c r="S2411" s="52"/>
      <c r="T2411" s="52"/>
      <c r="U2411" s="52"/>
      <c r="V2411" s="52"/>
      <c r="W2411" s="52"/>
      <c r="X2411" s="52"/>
      <c r="Y2411" s="52"/>
      <c r="Z2411" s="38"/>
      <c r="AA2411" s="38"/>
      <c r="AB2411" s="38"/>
      <c r="AC2411" s="50"/>
      <c r="AD2411" s="50"/>
      <c r="AE2411" s="51"/>
      <c r="AF2411" s="51"/>
      <c r="AG2411" s="40"/>
      <c r="AH2411" s="41"/>
      <c r="AI2411" s="42"/>
      <c r="AJ2411" s="40"/>
      <c r="AK2411" s="41"/>
      <c r="AL2411" s="42"/>
      <c r="AM2411" s="43"/>
      <c r="AN2411" s="43"/>
      <c r="AO2411" s="43"/>
    </row>
    <row r="2412" spans="5:41" x14ac:dyDescent="0.25">
      <c r="E2412" s="53"/>
      <c r="F2412" s="53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  <c r="X2412" s="52"/>
      <c r="Y2412" s="52"/>
      <c r="Z2412" s="38"/>
      <c r="AA2412" s="38"/>
      <c r="AB2412" s="38"/>
      <c r="AC2412" s="50"/>
      <c r="AD2412" s="50"/>
      <c r="AE2412" s="51"/>
      <c r="AF2412" s="51"/>
      <c r="AG2412" s="40"/>
      <c r="AH2412" s="41"/>
      <c r="AI2412" s="42"/>
      <c r="AJ2412" s="40"/>
      <c r="AK2412" s="41"/>
      <c r="AL2412" s="42"/>
      <c r="AM2412" s="43"/>
      <c r="AN2412" s="43"/>
      <c r="AO2412" s="43"/>
    </row>
    <row r="2413" spans="5:41" x14ac:dyDescent="0.25">
      <c r="E2413" s="53"/>
      <c r="F2413" s="53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  <c r="X2413" s="52"/>
      <c r="Y2413" s="52"/>
      <c r="Z2413" s="38"/>
      <c r="AA2413" s="38"/>
      <c r="AB2413" s="38"/>
      <c r="AC2413" s="50"/>
      <c r="AD2413" s="50"/>
      <c r="AE2413" s="51"/>
      <c r="AF2413" s="51"/>
      <c r="AG2413" s="40"/>
      <c r="AH2413" s="41"/>
      <c r="AI2413" s="42"/>
      <c r="AJ2413" s="40"/>
      <c r="AK2413" s="41"/>
      <c r="AL2413" s="42"/>
      <c r="AM2413" s="43"/>
      <c r="AN2413" s="43"/>
      <c r="AO2413" s="43"/>
    </row>
    <row r="2414" spans="5:41" x14ac:dyDescent="0.25">
      <c r="E2414" s="53"/>
      <c r="F2414" s="53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  <c r="X2414" s="52"/>
      <c r="Y2414" s="52"/>
      <c r="Z2414" s="38"/>
      <c r="AA2414" s="38"/>
      <c r="AB2414" s="38"/>
      <c r="AC2414" s="50"/>
      <c r="AD2414" s="50"/>
      <c r="AE2414" s="51"/>
      <c r="AF2414" s="51"/>
      <c r="AG2414" s="40"/>
      <c r="AH2414" s="41"/>
      <c r="AI2414" s="42"/>
      <c r="AJ2414" s="40"/>
      <c r="AK2414" s="41"/>
      <c r="AL2414" s="42"/>
      <c r="AM2414" s="43"/>
      <c r="AN2414" s="43"/>
      <c r="AO2414" s="43"/>
    </row>
    <row r="2415" spans="5:41" x14ac:dyDescent="0.25">
      <c r="E2415" s="53"/>
      <c r="F2415" s="53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  <c r="X2415" s="52"/>
      <c r="Y2415" s="52"/>
      <c r="Z2415" s="38"/>
      <c r="AA2415" s="38"/>
      <c r="AB2415" s="38"/>
      <c r="AC2415" s="50"/>
      <c r="AD2415" s="50"/>
      <c r="AE2415" s="51"/>
      <c r="AF2415" s="51"/>
      <c r="AG2415" s="40"/>
      <c r="AH2415" s="41"/>
      <c r="AI2415" s="42"/>
      <c r="AJ2415" s="40"/>
      <c r="AK2415" s="41"/>
      <c r="AL2415" s="42"/>
      <c r="AM2415" s="43"/>
      <c r="AN2415" s="43"/>
      <c r="AO2415" s="43"/>
    </row>
    <row r="2416" spans="5:41" x14ac:dyDescent="0.25">
      <c r="E2416" s="53"/>
      <c r="F2416" s="53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  <c r="X2416" s="52"/>
      <c r="Y2416" s="52"/>
      <c r="Z2416" s="38"/>
      <c r="AA2416" s="38"/>
      <c r="AB2416" s="38"/>
      <c r="AC2416" s="50"/>
      <c r="AD2416" s="50"/>
      <c r="AE2416" s="51"/>
      <c r="AF2416" s="51"/>
      <c r="AG2416" s="40"/>
      <c r="AH2416" s="41"/>
      <c r="AI2416" s="42"/>
      <c r="AJ2416" s="40"/>
      <c r="AK2416" s="41"/>
      <c r="AL2416" s="42"/>
      <c r="AM2416" s="43"/>
      <c r="AN2416" s="43"/>
      <c r="AO2416" s="43"/>
    </row>
    <row r="2417" spans="5:41" x14ac:dyDescent="0.25">
      <c r="E2417" s="53"/>
      <c r="F2417" s="53"/>
      <c r="G2417" s="52"/>
      <c r="H2417" s="52"/>
      <c r="I2417" s="52"/>
      <c r="J2417" s="52"/>
      <c r="K2417" s="52"/>
      <c r="L2417" s="52"/>
      <c r="M2417" s="52"/>
      <c r="N2417" s="52"/>
      <c r="O2417" s="52"/>
      <c r="P2417" s="52"/>
      <c r="Q2417" s="52"/>
      <c r="R2417" s="52"/>
      <c r="S2417" s="52"/>
      <c r="T2417" s="52"/>
      <c r="U2417" s="52"/>
      <c r="V2417" s="52"/>
      <c r="W2417" s="52"/>
      <c r="X2417" s="52"/>
      <c r="Y2417" s="52"/>
      <c r="Z2417" s="38"/>
      <c r="AA2417" s="38"/>
      <c r="AB2417" s="38"/>
      <c r="AC2417" s="50"/>
      <c r="AD2417" s="50"/>
      <c r="AE2417" s="51"/>
      <c r="AF2417" s="51"/>
      <c r="AG2417" s="40"/>
      <c r="AH2417" s="41"/>
      <c r="AI2417" s="42"/>
      <c r="AJ2417" s="40"/>
      <c r="AK2417" s="41"/>
      <c r="AL2417" s="42"/>
      <c r="AM2417" s="43"/>
      <c r="AN2417" s="43"/>
      <c r="AO2417" s="43"/>
    </row>
    <row r="2418" spans="5:41" x14ac:dyDescent="0.25">
      <c r="E2418" s="53"/>
      <c r="F2418" s="53"/>
      <c r="G2418" s="52"/>
      <c r="H2418" s="52"/>
      <c r="I2418" s="52"/>
      <c r="J2418" s="52"/>
      <c r="K2418" s="52"/>
      <c r="L2418" s="52"/>
      <c r="M2418" s="52"/>
      <c r="N2418" s="52"/>
      <c r="O2418" s="52"/>
      <c r="P2418" s="52"/>
      <c r="Q2418" s="52"/>
      <c r="R2418" s="52"/>
      <c r="S2418" s="52"/>
      <c r="T2418" s="52"/>
      <c r="U2418" s="52"/>
      <c r="V2418" s="52"/>
      <c r="W2418" s="52"/>
      <c r="X2418" s="52"/>
      <c r="Y2418" s="52"/>
      <c r="Z2418" s="38"/>
      <c r="AA2418" s="38"/>
      <c r="AB2418" s="38"/>
      <c r="AC2418" s="50"/>
      <c r="AD2418" s="50"/>
      <c r="AE2418" s="51"/>
      <c r="AF2418" s="51"/>
      <c r="AG2418" s="40"/>
      <c r="AH2418" s="41"/>
      <c r="AI2418" s="42"/>
      <c r="AJ2418" s="40"/>
      <c r="AK2418" s="41"/>
      <c r="AL2418" s="42"/>
      <c r="AM2418" s="43"/>
      <c r="AN2418" s="43"/>
      <c r="AO2418" s="43"/>
    </row>
    <row r="2419" spans="5:41" x14ac:dyDescent="0.25">
      <c r="E2419" s="53"/>
      <c r="F2419" s="53"/>
      <c r="G2419" s="52"/>
      <c r="H2419" s="52"/>
      <c r="I2419" s="52"/>
      <c r="J2419" s="52"/>
      <c r="K2419" s="52"/>
      <c r="L2419" s="52"/>
      <c r="M2419" s="52"/>
      <c r="N2419" s="52"/>
      <c r="O2419" s="52"/>
      <c r="P2419" s="52"/>
      <c r="Q2419" s="52"/>
      <c r="R2419" s="52"/>
      <c r="S2419" s="52"/>
      <c r="T2419" s="52"/>
      <c r="U2419" s="52"/>
      <c r="V2419" s="52"/>
      <c r="W2419" s="52"/>
      <c r="X2419" s="52"/>
      <c r="Y2419" s="52"/>
      <c r="Z2419" s="38"/>
      <c r="AA2419" s="38"/>
      <c r="AB2419" s="38"/>
      <c r="AC2419" s="50"/>
      <c r="AD2419" s="50"/>
      <c r="AE2419" s="51"/>
      <c r="AF2419" s="51"/>
      <c r="AG2419" s="40"/>
      <c r="AH2419" s="41"/>
      <c r="AI2419" s="42"/>
      <c r="AJ2419" s="40"/>
      <c r="AK2419" s="41"/>
      <c r="AL2419" s="42"/>
      <c r="AM2419" s="43"/>
      <c r="AN2419" s="43"/>
      <c r="AO2419" s="43"/>
    </row>
    <row r="2420" spans="5:41" x14ac:dyDescent="0.25">
      <c r="E2420" s="53"/>
      <c r="F2420" s="53"/>
      <c r="G2420" s="52"/>
      <c r="H2420" s="52"/>
      <c r="I2420" s="52"/>
      <c r="J2420" s="52"/>
      <c r="K2420" s="52"/>
      <c r="L2420" s="52"/>
      <c r="M2420" s="52"/>
      <c r="N2420" s="52"/>
      <c r="O2420" s="52"/>
      <c r="P2420" s="52"/>
      <c r="Q2420" s="52"/>
      <c r="R2420" s="52"/>
      <c r="S2420" s="52"/>
      <c r="T2420" s="52"/>
      <c r="U2420" s="52"/>
      <c r="V2420" s="52"/>
      <c r="W2420" s="52"/>
      <c r="X2420" s="52"/>
      <c r="Y2420" s="52"/>
      <c r="Z2420" s="38"/>
      <c r="AA2420" s="38"/>
      <c r="AB2420" s="38"/>
      <c r="AC2420" s="50"/>
      <c r="AD2420" s="50"/>
      <c r="AE2420" s="51"/>
      <c r="AF2420" s="51"/>
      <c r="AG2420" s="40"/>
      <c r="AH2420" s="41"/>
      <c r="AI2420" s="42"/>
      <c r="AJ2420" s="40"/>
      <c r="AK2420" s="41"/>
      <c r="AL2420" s="42"/>
      <c r="AM2420" s="43"/>
      <c r="AN2420" s="43"/>
      <c r="AO2420" s="43"/>
    </row>
    <row r="2421" spans="5:41" x14ac:dyDescent="0.25">
      <c r="E2421" s="53"/>
      <c r="F2421" s="53"/>
      <c r="G2421" s="52"/>
      <c r="H2421" s="52"/>
      <c r="I2421" s="52"/>
      <c r="J2421" s="52"/>
      <c r="K2421" s="52"/>
      <c r="L2421" s="52"/>
      <c r="M2421" s="52"/>
      <c r="N2421" s="52"/>
      <c r="O2421" s="52"/>
      <c r="P2421" s="52"/>
      <c r="Q2421" s="52"/>
      <c r="R2421" s="52"/>
      <c r="S2421" s="52"/>
      <c r="T2421" s="52"/>
      <c r="U2421" s="52"/>
      <c r="V2421" s="52"/>
      <c r="W2421" s="52"/>
      <c r="X2421" s="52"/>
      <c r="Y2421" s="52"/>
      <c r="Z2421" s="38"/>
      <c r="AA2421" s="38"/>
      <c r="AB2421" s="38"/>
      <c r="AC2421" s="50"/>
      <c r="AD2421" s="50"/>
      <c r="AE2421" s="51"/>
      <c r="AF2421" s="51"/>
      <c r="AG2421" s="40"/>
      <c r="AH2421" s="41"/>
      <c r="AI2421" s="42"/>
      <c r="AJ2421" s="40"/>
      <c r="AK2421" s="41"/>
      <c r="AL2421" s="42"/>
      <c r="AM2421" s="43"/>
      <c r="AN2421" s="43"/>
      <c r="AO2421" s="43"/>
    </row>
    <row r="2422" spans="5:41" x14ac:dyDescent="0.25">
      <c r="E2422" s="53"/>
      <c r="F2422" s="53"/>
      <c r="G2422" s="52"/>
      <c r="H2422" s="52"/>
      <c r="I2422" s="52"/>
      <c r="J2422" s="52"/>
      <c r="K2422" s="52"/>
      <c r="L2422" s="52"/>
      <c r="M2422" s="52"/>
      <c r="N2422" s="52"/>
      <c r="O2422" s="52"/>
      <c r="P2422" s="52"/>
      <c r="Q2422" s="52"/>
      <c r="R2422" s="52"/>
      <c r="S2422" s="52"/>
      <c r="T2422" s="52"/>
      <c r="U2422" s="52"/>
      <c r="V2422" s="52"/>
      <c r="W2422" s="52"/>
      <c r="X2422" s="52"/>
      <c r="Y2422" s="52"/>
      <c r="Z2422" s="38"/>
      <c r="AA2422" s="38"/>
      <c r="AB2422" s="38"/>
      <c r="AC2422" s="50"/>
      <c r="AD2422" s="50"/>
      <c r="AE2422" s="51"/>
      <c r="AF2422" s="51"/>
      <c r="AG2422" s="40"/>
      <c r="AH2422" s="41"/>
      <c r="AI2422" s="42"/>
      <c r="AJ2422" s="40"/>
      <c r="AK2422" s="41"/>
      <c r="AL2422" s="42"/>
      <c r="AM2422" s="43"/>
      <c r="AN2422" s="43"/>
      <c r="AO2422" s="43"/>
    </row>
    <row r="2423" spans="5:41" x14ac:dyDescent="0.25">
      <c r="E2423" s="53"/>
      <c r="F2423" s="53"/>
      <c r="G2423" s="52"/>
      <c r="H2423" s="52"/>
      <c r="I2423" s="52"/>
      <c r="J2423" s="52"/>
      <c r="K2423" s="52"/>
      <c r="L2423" s="52"/>
      <c r="M2423" s="52"/>
      <c r="N2423" s="52"/>
      <c r="O2423" s="52"/>
      <c r="P2423" s="52"/>
      <c r="Q2423" s="52"/>
      <c r="R2423" s="52"/>
      <c r="S2423" s="52"/>
      <c r="T2423" s="52"/>
      <c r="U2423" s="52"/>
      <c r="V2423" s="52"/>
      <c r="W2423" s="52"/>
      <c r="X2423" s="52"/>
      <c r="Y2423" s="52"/>
      <c r="Z2423" s="38"/>
      <c r="AA2423" s="38"/>
      <c r="AB2423" s="38"/>
      <c r="AC2423" s="50"/>
      <c r="AD2423" s="50"/>
      <c r="AE2423" s="51"/>
      <c r="AF2423" s="51"/>
      <c r="AG2423" s="40"/>
      <c r="AH2423" s="41"/>
      <c r="AI2423" s="42"/>
      <c r="AJ2423" s="40"/>
      <c r="AK2423" s="41"/>
      <c r="AL2423" s="42"/>
      <c r="AM2423" s="43"/>
      <c r="AN2423" s="43"/>
      <c r="AO2423" s="43"/>
    </row>
    <row r="2424" spans="5:41" x14ac:dyDescent="0.25">
      <c r="E2424" s="53"/>
      <c r="F2424" s="53"/>
      <c r="G2424" s="52"/>
      <c r="H2424" s="52"/>
      <c r="I2424" s="52"/>
      <c r="J2424" s="52"/>
      <c r="K2424" s="52"/>
      <c r="L2424" s="52"/>
      <c r="M2424" s="52"/>
      <c r="N2424" s="52"/>
      <c r="O2424" s="52"/>
      <c r="P2424" s="52"/>
      <c r="Q2424" s="52"/>
      <c r="R2424" s="52"/>
      <c r="S2424" s="52"/>
      <c r="T2424" s="52"/>
      <c r="U2424" s="52"/>
      <c r="V2424" s="52"/>
      <c r="W2424" s="52"/>
      <c r="X2424" s="52"/>
      <c r="Y2424" s="52"/>
      <c r="Z2424" s="38"/>
      <c r="AA2424" s="38"/>
      <c r="AB2424" s="38"/>
      <c r="AC2424" s="50"/>
      <c r="AD2424" s="50"/>
      <c r="AE2424" s="51"/>
      <c r="AF2424" s="51"/>
      <c r="AG2424" s="40"/>
      <c r="AH2424" s="41"/>
      <c r="AI2424" s="42"/>
      <c r="AJ2424" s="40"/>
      <c r="AK2424" s="41"/>
      <c r="AL2424" s="42"/>
      <c r="AM2424" s="43"/>
      <c r="AN2424" s="43"/>
      <c r="AO2424" s="43"/>
    </row>
    <row r="2425" spans="5:41" x14ac:dyDescent="0.25">
      <c r="E2425" s="53"/>
      <c r="F2425" s="53"/>
      <c r="G2425" s="52"/>
      <c r="H2425" s="52"/>
      <c r="I2425" s="52"/>
      <c r="J2425" s="52"/>
      <c r="K2425" s="52"/>
      <c r="L2425" s="52"/>
      <c r="M2425" s="52"/>
      <c r="N2425" s="52"/>
      <c r="O2425" s="52"/>
      <c r="P2425" s="52"/>
      <c r="Q2425" s="52"/>
      <c r="R2425" s="52"/>
      <c r="S2425" s="52"/>
      <c r="T2425" s="52"/>
      <c r="U2425" s="52"/>
      <c r="V2425" s="52"/>
      <c r="W2425" s="52"/>
      <c r="X2425" s="52"/>
      <c r="Y2425" s="52"/>
      <c r="Z2425" s="38"/>
      <c r="AA2425" s="38"/>
      <c r="AB2425" s="38"/>
      <c r="AC2425" s="50"/>
      <c r="AD2425" s="50"/>
      <c r="AE2425" s="51"/>
      <c r="AF2425" s="51"/>
      <c r="AG2425" s="40"/>
      <c r="AH2425" s="41"/>
      <c r="AI2425" s="42"/>
      <c r="AJ2425" s="40"/>
      <c r="AK2425" s="41"/>
      <c r="AL2425" s="42"/>
      <c r="AM2425" s="43"/>
      <c r="AN2425" s="43"/>
      <c r="AO2425" s="43"/>
    </row>
    <row r="2426" spans="5:41" x14ac:dyDescent="0.25">
      <c r="E2426" s="53"/>
      <c r="F2426" s="53"/>
      <c r="G2426" s="52"/>
      <c r="H2426" s="52"/>
      <c r="I2426" s="52"/>
      <c r="J2426" s="52"/>
      <c r="K2426" s="52"/>
      <c r="L2426" s="52"/>
      <c r="M2426" s="52"/>
      <c r="N2426" s="52"/>
      <c r="O2426" s="52"/>
      <c r="P2426" s="52"/>
      <c r="Q2426" s="52"/>
      <c r="R2426" s="52"/>
      <c r="S2426" s="52"/>
      <c r="T2426" s="52"/>
      <c r="U2426" s="52"/>
      <c r="V2426" s="52"/>
      <c r="W2426" s="52"/>
      <c r="X2426" s="52"/>
      <c r="Y2426" s="52"/>
      <c r="Z2426" s="38"/>
      <c r="AA2426" s="38"/>
      <c r="AB2426" s="38"/>
      <c r="AC2426" s="50"/>
      <c r="AD2426" s="50"/>
      <c r="AE2426" s="51"/>
      <c r="AF2426" s="51"/>
      <c r="AG2426" s="40"/>
      <c r="AH2426" s="41"/>
      <c r="AI2426" s="42"/>
      <c r="AJ2426" s="40"/>
      <c r="AK2426" s="41"/>
      <c r="AL2426" s="42"/>
      <c r="AM2426" s="43"/>
      <c r="AN2426" s="43"/>
      <c r="AO2426" s="43"/>
    </row>
    <row r="2427" spans="5:41" x14ac:dyDescent="0.25">
      <c r="E2427" s="53"/>
      <c r="F2427" s="53"/>
      <c r="G2427" s="52"/>
      <c r="H2427" s="52"/>
      <c r="I2427" s="52"/>
      <c r="J2427" s="52"/>
      <c r="K2427" s="52"/>
      <c r="L2427" s="52"/>
      <c r="M2427" s="52"/>
      <c r="N2427" s="52"/>
      <c r="O2427" s="52"/>
      <c r="P2427" s="52"/>
      <c r="Q2427" s="52"/>
      <c r="R2427" s="52"/>
      <c r="S2427" s="52"/>
      <c r="T2427" s="52"/>
      <c r="U2427" s="52"/>
      <c r="V2427" s="52"/>
      <c r="W2427" s="52"/>
      <c r="X2427" s="52"/>
      <c r="Y2427" s="52"/>
      <c r="Z2427" s="38"/>
      <c r="AA2427" s="38"/>
      <c r="AB2427" s="38"/>
      <c r="AC2427" s="50"/>
      <c r="AD2427" s="50"/>
      <c r="AE2427" s="51"/>
      <c r="AF2427" s="51"/>
      <c r="AG2427" s="40"/>
      <c r="AH2427" s="41"/>
      <c r="AI2427" s="42"/>
      <c r="AJ2427" s="40"/>
      <c r="AK2427" s="41"/>
      <c r="AL2427" s="42"/>
      <c r="AM2427" s="43"/>
      <c r="AN2427" s="43"/>
      <c r="AO2427" s="43"/>
    </row>
    <row r="2428" spans="5:41" x14ac:dyDescent="0.25">
      <c r="E2428" s="53"/>
      <c r="F2428" s="53"/>
      <c r="G2428" s="52"/>
      <c r="H2428" s="52"/>
      <c r="I2428" s="52"/>
      <c r="J2428" s="52"/>
      <c r="K2428" s="52"/>
      <c r="L2428" s="52"/>
      <c r="M2428" s="52"/>
      <c r="N2428" s="52"/>
      <c r="O2428" s="52"/>
      <c r="P2428" s="52"/>
      <c r="Q2428" s="52"/>
      <c r="R2428" s="52"/>
      <c r="S2428" s="52"/>
      <c r="T2428" s="52"/>
      <c r="U2428" s="52"/>
      <c r="V2428" s="52"/>
      <c r="W2428" s="52"/>
      <c r="X2428" s="52"/>
      <c r="Y2428" s="52"/>
      <c r="Z2428" s="38"/>
      <c r="AA2428" s="38"/>
      <c r="AB2428" s="38"/>
      <c r="AC2428" s="50"/>
      <c r="AD2428" s="50"/>
      <c r="AE2428" s="51"/>
      <c r="AF2428" s="51"/>
      <c r="AG2428" s="40"/>
      <c r="AH2428" s="41"/>
      <c r="AI2428" s="42"/>
      <c r="AJ2428" s="40"/>
      <c r="AK2428" s="41"/>
      <c r="AL2428" s="42"/>
      <c r="AM2428" s="43"/>
      <c r="AN2428" s="43"/>
      <c r="AO2428" s="43"/>
    </row>
    <row r="2429" spans="5:41" x14ac:dyDescent="0.25">
      <c r="E2429" s="53"/>
      <c r="F2429" s="53"/>
      <c r="G2429" s="52"/>
      <c r="H2429" s="52"/>
      <c r="I2429" s="52"/>
      <c r="J2429" s="52"/>
      <c r="K2429" s="52"/>
      <c r="L2429" s="52"/>
      <c r="M2429" s="52"/>
      <c r="N2429" s="52"/>
      <c r="O2429" s="52"/>
      <c r="P2429" s="52"/>
      <c r="Q2429" s="52"/>
      <c r="R2429" s="52"/>
      <c r="S2429" s="52"/>
      <c r="T2429" s="52"/>
      <c r="U2429" s="52"/>
      <c r="V2429" s="52"/>
      <c r="W2429" s="52"/>
      <c r="X2429" s="52"/>
      <c r="Y2429" s="52"/>
      <c r="Z2429" s="38"/>
      <c r="AA2429" s="38"/>
      <c r="AB2429" s="38"/>
      <c r="AC2429" s="50"/>
      <c r="AD2429" s="50"/>
      <c r="AE2429" s="51"/>
      <c r="AF2429" s="51"/>
      <c r="AG2429" s="40"/>
      <c r="AH2429" s="41"/>
      <c r="AI2429" s="42"/>
      <c r="AJ2429" s="40"/>
      <c r="AK2429" s="41"/>
      <c r="AL2429" s="42"/>
      <c r="AM2429" s="43"/>
      <c r="AN2429" s="43"/>
      <c r="AO2429" s="43"/>
    </row>
    <row r="2430" spans="5:41" x14ac:dyDescent="0.25">
      <c r="E2430" s="53"/>
      <c r="F2430" s="53"/>
      <c r="G2430" s="52"/>
      <c r="H2430" s="52"/>
      <c r="I2430" s="52"/>
      <c r="J2430" s="52"/>
      <c r="K2430" s="52"/>
      <c r="L2430" s="52"/>
      <c r="M2430" s="52"/>
      <c r="N2430" s="52"/>
      <c r="O2430" s="52"/>
      <c r="P2430" s="52"/>
      <c r="Q2430" s="52"/>
      <c r="R2430" s="52"/>
      <c r="S2430" s="52"/>
      <c r="T2430" s="52"/>
      <c r="U2430" s="52"/>
      <c r="V2430" s="52"/>
      <c r="W2430" s="52"/>
      <c r="X2430" s="52"/>
      <c r="Y2430" s="52"/>
      <c r="Z2430" s="38"/>
      <c r="AA2430" s="38"/>
      <c r="AB2430" s="38"/>
      <c r="AC2430" s="50"/>
      <c r="AD2430" s="50"/>
      <c r="AE2430" s="51"/>
      <c r="AF2430" s="51"/>
      <c r="AG2430" s="40"/>
      <c r="AH2430" s="41"/>
      <c r="AI2430" s="42"/>
      <c r="AJ2430" s="40"/>
      <c r="AK2430" s="41"/>
      <c r="AL2430" s="42"/>
      <c r="AM2430" s="43"/>
      <c r="AN2430" s="43"/>
      <c r="AO2430" s="43"/>
    </row>
    <row r="2431" spans="5:41" x14ac:dyDescent="0.25">
      <c r="E2431" s="53"/>
      <c r="F2431" s="53"/>
      <c r="G2431" s="52"/>
      <c r="H2431" s="52"/>
      <c r="I2431" s="52"/>
      <c r="J2431" s="52"/>
      <c r="K2431" s="52"/>
      <c r="L2431" s="52"/>
      <c r="M2431" s="52"/>
      <c r="N2431" s="52"/>
      <c r="O2431" s="52"/>
      <c r="P2431" s="52"/>
      <c r="Q2431" s="52"/>
      <c r="R2431" s="52"/>
      <c r="S2431" s="52"/>
      <c r="T2431" s="52"/>
      <c r="U2431" s="52"/>
      <c r="V2431" s="52"/>
      <c r="W2431" s="52"/>
      <c r="X2431" s="52"/>
      <c r="Y2431" s="52"/>
      <c r="Z2431" s="38"/>
      <c r="AA2431" s="38"/>
      <c r="AB2431" s="38"/>
      <c r="AC2431" s="50"/>
      <c r="AD2431" s="50"/>
      <c r="AE2431" s="51"/>
      <c r="AF2431" s="51"/>
      <c r="AG2431" s="40"/>
      <c r="AH2431" s="41"/>
      <c r="AI2431" s="42"/>
      <c r="AJ2431" s="40"/>
      <c r="AK2431" s="41"/>
      <c r="AL2431" s="42"/>
      <c r="AM2431" s="43"/>
      <c r="AN2431" s="43"/>
      <c r="AO2431" s="43"/>
    </row>
    <row r="2432" spans="5:41" x14ac:dyDescent="0.25">
      <c r="E2432" s="53"/>
      <c r="F2432" s="53"/>
      <c r="G2432" s="52"/>
      <c r="H2432" s="52"/>
      <c r="I2432" s="52"/>
      <c r="J2432" s="52"/>
      <c r="K2432" s="52"/>
      <c r="L2432" s="52"/>
      <c r="M2432" s="52"/>
      <c r="N2432" s="52"/>
      <c r="O2432" s="52"/>
      <c r="P2432" s="52"/>
      <c r="Q2432" s="52"/>
      <c r="R2432" s="52"/>
      <c r="S2432" s="52"/>
      <c r="T2432" s="52"/>
      <c r="U2432" s="52"/>
      <c r="V2432" s="52"/>
      <c r="W2432" s="52"/>
      <c r="X2432" s="52"/>
      <c r="Y2432" s="52"/>
      <c r="Z2432" s="38"/>
      <c r="AA2432" s="38"/>
      <c r="AB2432" s="38"/>
      <c r="AC2432" s="50"/>
      <c r="AD2432" s="50"/>
      <c r="AE2432" s="51"/>
      <c r="AF2432" s="51"/>
      <c r="AG2432" s="40"/>
      <c r="AH2432" s="41"/>
      <c r="AI2432" s="42"/>
      <c r="AJ2432" s="40"/>
      <c r="AK2432" s="41"/>
      <c r="AL2432" s="42"/>
      <c r="AM2432" s="43"/>
      <c r="AN2432" s="43"/>
      <c r="AO2432" s="43"/>
    </row>
    <row r="2433" spans="5:41" x14ac:dyDescent="0.25">
      <c r="E2433" s="53"/>
      <c r="F2433" s="53"/>
      <c r="G2433" s="52"/>
      <c r="H2433" s="52"/>
      <c r="I2433" s="52"/>
      <c r="J2433" s="52"/>
      <c r="K2433" s="52"/>
      <c r="L2433" s="52"/>
      <c r="M2433" s="52"/>
      <c r="N2433" s="52"/>
      <c r="O2433" s="52"/>
      <c r="P2433" s="52"/>
      <c r="Q2433" s="52"/>
      <c r="R2433" s="52"/>
      <c r="S2433" s="52"/>
      <c r="T2433" s="52"/>
      <c r="U2433" s="52"/>
      <c r="V2433" s="52"/>
      <c r="W2433" s="52"/>
      <c r="X2433" s="52"/>
      <c r="Y2433" s="52"/>
      <c r="Z2433" s="38"/>
      <c r="AA2433" s="38"/>
      <c r="AB2433" s="38"/>
      <c r="AC2433" s="50"/>
      <c r="AD2433" s="50"/>
      <c r="AE2433" s="51"/>
      <c r="AF2433" s="51"/>
      <c r="AG2433" s="40"/>
      <c r="AH2433" s="41"/>
      <c r="AI2433" s="42"/>
      <c r="AJ2433" s="40"/>
      <c r="AK2433" s="41"/>
      <c r="AL2433" s="42"/>
      <c r="AM2433" s="43"/>
      <c r="AN2433" s="43"/>
      <c r="AO2433" s="43"/>
    </row>
    <row r="2434" spans="5:41" x14ac:dyDescent="0.25">
      <c r="E2434" s="53"/>
      <c r="F2434" s="53"/>
      <c r="G2434" s="52"/>
      <c r="H2434" s="52"/>
      <c r="I2434" s="52"/>
      <c r="J2434" s="52"/>
      <c r="K2434" s="52"/>
      <c r="L2434" s="52"/>
      <c r="M2434" s="52"/>
      <c r="N2434" s="52"/>
      <c r="O2434" s="52"/>
      <c r="P2434" s="52"/>
      <c r="Q2434" s="52"/>
      <c r="R2434" s="52"/>
      <c r="S2434" s="52"/>
      <c r="T2434" s="52"/>
      <c r="U2434" s="52"/>
      <c r="V2434" s="52"/>
      <c r="W2434" s="52"/>
      <c r="X2434" s="52"/>
      <c r="Y2434" s="52"/>
      <c r="Z2434" s="38"/>
      <c r="AA2434" s="38"/>
      <c r="AB2434" s="38"/>
      <c r="AC2434" s="50"/>
      <c r="AD2434" s="50"/>
      <c r="AE2434" s="51"/>
      <c r="AF2434" s="51"/>
      <c r="AG2434" s="40"/>
      <c r="AH2434" s="41"/>
      <c r="AI2434" s="42"/>
      <c r="AJ2434" s="40"/>
      <c r="AK2434" s="41"/>
      <c r="AL2434" s="42"/>
      <c r="AM2434" s="43"/>
      <c r="AN2434" s="43"/>
      <c r="AO2434" s="43"/>
    </row>
    <row r="2435" spans="5:41" x14ac:dyDescent="0.25">
      <c r="E2435" s="53"/>
      <c r="F2435" s="53"/>
      <c r="G2435" s="52"/>
      <c r="H2435" s="52"/>
      <c r="I2435" s="52"/>
      <c r="J2435" s="52"/>
      <c r="K2435" s="52"/>
      <c r="L2435" s="52"/>
      <c r="M2435" s="52"/>
      <c r="N2435" s="52"/>
      <c r="O2435" s="52"/>
      <c r="P2435" s="52"/>
      <c r="Q2435" s="52"/>
      <c r="R2435" s="52"/>
      <c r="S2435" s="52"/>
      <c r="T2435" s="52"/>
      <c r="U2435" s="52"/>
      <c r="V2435" s="52"/>
      <c r="W2435" s="52"/>
      <c r="X2435" s="52"/>
      <c r="Y2435" s="52"/>
      <c r="Z2435" s="38"/>
      <c r="AA2435" s="38"/>
      <c r="AB2435" s="38"/>
      <c r="AC2435" s="50"/>
      <c r="AD2435" s="50"/>
      <c r="AE2435" s="51"/>
      <c r="AF2435" s="51"/>
      <c r="AG2435" s="40"/>
      <c r="AH2435" s="41"/>
      <c r="AI2435" s="42"/>
      <c r="AJ2435" s="40"/>
      <c r="AK2435" s="41"/>
      <c r="AL2435" s="42"/>
      <c r="AM2435" s="43"/>
      <c r="AN2435" s="43"/>
      <c r="AO2435" s="43"/>
    </row>
    <row r="2436" spans="5:41" x14ac:dyDescent="0.25">
      <c r="E2436" s="53"/>
      <c r="F2436" s="53"/>
      <c r="G2436" s="52"/>
      <c r="H2436" s="52"/>
      <c r="I2436" s="52"/>
      <c r="J2436" s="52"/>
      <c r="K2436" s="52"/>
      <c r="L2436" s="52"/>
      <c r="M2436" s="52"/>
      <c r="N2436" s="52"/>
      <c r="O2436" s="52"/>
      <c r="P2436" s="52"/>
      <c r="Q2436" s="52"/>
      <c r="R2436" s="52"/>
      <c r="S2436" s="52"/>
      <c r="T2436" s="52"/>
      <c r="U2436" s="52"/>
      <c r="V2436" s="52"/>
      <c r="W2436" s="52"/>
      <c r="X2436" s="52"/>
      <c r="Y2436" s="52"/>
      <c r="Z2436" s="38"/>
      <c r="AA2436" s="38"/>
      <c r="AB2436" s="38"/>
      <c r="AC2436" s="50"/>
      <c r="AD2436" s="50"/>
      <c r="AE2436" s="51"/>
      <c r="AF2436" s="51"/>
      <c r="AG2436" s="40"/>
      <c r="AH2436" s="41"/>
      <c r="AI2436" s="42"/>
      <c r="AJ2436" s="40"/>
      <c r="AK2436" s="41"/>
      <c r="AL2436" s="42"/>
      <c r="AM2436" s="43"/>
      <c r="AN2436" s="43"/>
      <c r="AO2436" s="43"/>
    </row>
    <row r="2437" spans="5:41" x14ac:dyDescent="0.25">
      <c r="E2437" s="53"/>
      <c r="F2437" s="53"/>
      <c r="G2437" s="52"/>
      <c r="H2437" s="52"/>
      <c r="I2437" s="52"/>
      <c r="J2437" s="52"/>
      <c r="K2437" s="52"/>
      <c r="L2437" s="52"/>
      <c r="M2437" s="52"/>
      <c r="N2437" s="52"/>
      <c r="O2437" s="52"/>
      <c r="P2437" s="52"/>
      <c r="Q2437" s="52"/>
      <c r="R2437" s="52"/>
      <c r="S2437" s="52"/>
      <c r="T2437" s="52"/>
      <c r="U2437" s="52"/>
      <c r="V2437" s="52"/>
      <c r="W2437" s="52"/>
      <c r="X2437" s="52"/>
      <c r="Y2437" s="52"/>
      <c r="Z2437" s="38"/>
      <c r="AA2437" s="38"/>
      <c r="AB2437" s="38"/>
      <c r="AC2437" s="50"/>
      <c r="AD2437" s="50"/>
      <c r="AE2437" s="51"/>
      <c r="AF2437" s="51"/>
      <c r="AG2437" s="40"/>
      <c r="AH2437" s="41"/>
      <c r="AI2437" s="42"/>
      <c r="AJ2437" s="40"/>
      <c r="AK2437" s="41"/>
      <c r="AL2437" s="42"/>
      <c r="AM2437" s="43"/>
      <c r="AN2437" s="43"/>
      <c r="AO2437" s="43"/>
    </row>
    <row r="2438" spans="5:41" x14ac:dyDescent="0.25">
      <c r="E2438" s="53"/>
      <c r="F2438" s="53"/>
      <c r="G2438" s="52"/>
      <c r="H2438" s="52"/>
      <c r="I2438" s="52"/>
      <c r="J2438" s="52"/>
      <c r="K2438" s="52"/>
      <c r="L2438" s="52"/>
      <c r="M2438" s="52"/>
      <c r="N2438" s="52"/>
      <c r="O2438" s="52"/>
      <c r="P2438" s="52"/>
      <c r="Q2438" s="52"/>
      <c r="R2438" s="52"/>
      <c r="S2438" s="52"/>
      <c r="T2438" s="52"/>
      <c r="U2438" s="52"/>
      <c r="V2438" s="52"/>
      <c r="W2438" s="52"/>
      <c r="X2438" s="52"/>
      <c r="Y2438" s="52"/>
      <c r="Z2438" s="38"/>
      <c r="AA2438" s="38"/>
      <c r="AB2438" s="38"/>
      <c r="AC2438" s="50"/>
      <c r="AD2438" s="50"/>
      <c r="AE2438" s="51"/>
      <c r="AF2438" s="51"/>
      <c r="AG2438" s="40"/>
      <c r="AH2438" s="41"/>
      <c r="AI2438" s="42"/>
      <c r="AJ2438" s="40"/>
      <c r="AK2438" s="41"/>
      <c r="AL2438" s="42"/>
      <c r="AM2438" s="43"/>
      <c r="AN2438" s="43"/>
      <c r="AO2438" s="43"/>
    </row>
    <row r="2439" spans="5:41" x14ac:dyDescent="0.25">
      <c r="E2439" s="53"/>
      <c r="F2439" s="53"/>
      <c r="G2439" s="52"/>
      <c r="H2439" s="52"/>
      <c r="I2439" s="52"/>
      <c r="J2439" s="52"/>
      <c r="K2439" s="52"/>
      <c r="L2439" s="52"/>
      <c r="M2439" s="52"/>
      <c r="N2439" s="52"/>
      <c r="O2439" s="52"/>
      <c r="P2439" s="52"/>
      <c r="Q2439" s="52"/>
      <c r="R2439" s="52"/>
      <c r="S2439" s="52"/>
      <c r="T2439" s="52"/>
      <c r="U2439" s="52"/>
      <c r="V2439" s="52"/>
      <c r="W2439" s="52"/>
      <c r="X2439" s="52"/>
      <c r="Y2439" s="52"/>
      <c r="Z2439" s="38"/>
      <c r="AA2439" s="38"/>
      <c r="AB2439" s="38"/>
      <c r="AC2439" s="50"/>
      <c r="AD2439" s="50"/>
      <c r="AE2439" s="51"/>
      <c r="AF2439" s="51"/>
      <c r="AG2439" s="40"/>
      <c r="AH2439" s="41"/>
      <c r="AI2439" s="42"/>
      <c r="AJ2439" s="40"/>
      <c r="AK2439" s="41"/>
      <c r="AL2439" s="42"/>
      <c r="AM2439" s="43"/>
      <c r="AN2439" s="43"/>
      <c r="AO2439" s="43"/>
    </row>
    <row r="2440" spans="5:41" x14ac:dyDescent="0.25">
      <c r="E2440" s="53"/>
      <c r="F2440" s="53"/>
      <c r="G2440" s="52"/>
      <c r="H2440" s="52"/>
      <c r="I2440" s="52"/>
      <c r="J2440" s="52"/>
      <c r="K2440" s="52"/>
      <c r="L2440" s="52"/>
      <c r="M2440" s="52"/>
      <c r="N2440" s="52"/>
      <c r="O2440" s="52"/>
      <c r="P2440" s="52"/>
      <c r="Q2440" s="52"/>
      <c r="R2440" s="52"/>
      <c r="S2440" s="52"/>
      <c r="T2440" s="52"/>
      <c r="U2440" s="52"/>
      <c r="V2440" s="52"/>
      <c r="W2440" s="52"/>
      <c r="X2440" s="52"/>
      <c r="Y2440" s="52"/>
      <c r="Z2440" s="38"/>
      <c r="AA2440" s="38"/>
      <c r="AB2440" s="38"/>
      <c r="AC2440" s="50"/>
      <c r="AD2440" s="50"/>
      <c r="AE2440" s="51"/>
      <c r="AF2440" s="51"/>
      <c r="AG2440" s="40"/>
      <c r="AH2440" s="41"/>
      <c r="AI2440" s="42"/>
      <c r="AJ2440" s="40"/>
      <c r="AK2440" s="41"/>
      <c r="AL2440" s="42"/>
      <c r="AM2440" s="43"/>
      <c r="AN2440" s="43"/>
      <c r="AO2440" s="43"/>
    </row>
    <row r="2441" spans="5:41" x14ac:dyDescent="0.25">
      <c r="E2441" s="53"/>
      <c r="F2441" s="53"/>
      <c r="G2441" s="52"/>
      <c r="H2441" s="52"/>
      <c r="I2441" s="52"/>
      <c r="J2441" s="52"/>
      <c r="K2441" s="52"/>
      <c r="L2441" s="52"/>
      <c r="M2441" s="52"/>
      <c r="N2441" s="52"/>
      <c r="O2441" s="52"/>
      <c r="P2441" s="52"/>
      <c r="Q2441" s="52"/>
      <c r="R2441" s="52"/>
      <c r="S2441" s="52"/>
      <c r="T2441" s="52"/>
      <c r="U2441" s="52"/>
      <c r="V2441" s="52"/>
      <c r="W2441" s="52"/>
      <c r="X2441" s="52"/>
      <c r="Y2441" s="52"/>
      <c r="Z2441" s="38"/>
      <c r="AA2441" s="38"/>
      <c r="AB2441" s="38"/>
      <c r="AC2441" s="50"/>
      <c r="AD2441" s="50"/>
      <c r="AE2441" s="51"/>
      <c r="AF2441" s="51"/>
      <c r="AG2441" s="40"/>
      <c r="AH2441" s="41"/>
      <c r="AI2441" s="42"/>
      <c r="AJ2441" s="40"/>
      <c r="AK2441" s="41"/>
      <c r="AL2441" s="42"/>
      <c r="AM2441" s="43"/>
      <c r="AN2441" s="43"/>
      <c r="AO2441" s="43"/>
    </row>
    <row r="2442" spans="5:41" x14ac:dyDescent="0.25">
      <c r="E2442" s="53"/>
      <c r="F2442" s="53"/>
      <c r="G2442" s="52"/>
      <c r="H2442" s="52"/>
      <c r="I2442" s="52"/>
      <c r="J2442" s="52"/>
      <c r="K2442" s="52"/>
      <c r="L2442" s="52"/>
      <c r="M2442" s="52"/>
      <c r="N2442" s="52"/>
      <c r="O2442" s="52"/>
      <c r="P2442" s="52"/>
      <c r="Q2442" s="52"/>
      <c r="R2442" s="52"/>
      <c r="S2442" s="52"/>
      <c r="T2442" s="52"/>
      <c r="U2442" s="52"/>
      <c r="V2442" s="52"/>
      <c r="W2442" s="52"/>
      <c r="X2442" s="52"/>
      <c r="Y2442" s="52"/>
      <c r="Z2442" s="38"/>
      <c r="AA2442" s="38"/>
      <c r="AB2442" s="38"/>
      <c r="AC2442" s="50"/>
      <c r="AD2442" s="50"/>
      <c r="AE2442" s="51"/>
      <c r="AF2442" s="51"/>
      <c r="AG2442" s="40"/>
      <c r="AH2442" s="41"/>
      <c r="AI2442" s="42"/>
      <c r="AJ2442" s="40"/>
      <c r="AK2442" s="41"/>
      <c r="AL2442" s="42"/>
      <c r="AM2442" s="43"/>
      <c r="AN2442" s="43"/>
      <c r="AO2442" s="43"/>
    </row>
    <row r="2443" spans="5:41" x14ac:dyDescent="0.25">
      <c r="E2443" s="53"/>
      <c r="F2443" s="53"/>
      <c r="G2443" s="52"/>
      <c r="H2443" s="52"/>
      <c r="I2443" s="52"/>
      <c r="J2443" s="52"/>
      <c r="K2443" s="52"/>
      <c r="L2443" s="52"/>
      <c r="M2443" s="52"/>
      <c r="N2443" s="52"/>
      <c r="O2443" s="52"/>
      <c r="P2443" s="52"/>
      <c r="Q2443" s="52"/>
      <c r="R2443" s="52"/>
      <c r="S2443" s="52"/>
      <c r="T2443" s="52"/>
      <c r="U2443" s="52"/>
      <c r="V2443" s="52"/>
      <c r="W2443" s="52"/>
      <c r="X2443" s="52"/>
      <c r="Y2443" s="52"/>
      <c r="Z2443" s="38"/>
      <c r="AA2443" s="38"/>
      <c r="AB2443" s="38"/>
      <c r="AC2443" s="50"/>
      <c r="AD2443" s="50"/>
      <c r="AE2443" s="51"/>
      <c r="AF2443" s="51"/>
      <c r="AG2443" s="40"/>
      <c r="AH2443" s="41"/>
      <c r="AI2443" s="42"/>
      <c r="AJ2443" s="40"/>
      <c r="AK2443" s="41"/>
      <c r="AL2443" s="42"/>
      <c r="AM2443" s="43"/>
      <c r="AN2443" s="43"/>
      <c r="AO2443" s="43"/>
    </row>
    <row r="2444" spans="5:41" x14ac:dyDescent="0.25">
      <c r="E2444" s="53"/>
      <c r="F2444" s="53"/>
      <c r="G2444" s="52"/>
      <c r="H2444" s="52"/>
      <c r="I2444" s="52"/>
      <c r="J2444" s="52"/>
      <c r="K2444" s="52"/>
      <c r="L2444" s="52"/>
      <c r="M2444" s="52"/>
      <c r="N2444" s="52"/>
      <c r="O2444" s="52"/>
      <c r="P2444" s="52"/>
      <c r="Q2444" s="52"/>
      <c r="R2444" s="52"/>
      <c r="S2444" s="52"/>
      <c r="T2444" s="52"/>
      <c r="U2444" s="52"/>
      <c r="V2444" s="52"/>
      <c r="W2444" s="52"/>
      <c r="X2444" s="52"/>
      <c r="Y2444" s="52"/>
      <c r="Z2444" s="38"/>
      <c r="AA2444" s="38"/>
      <c r="AB2444" s="38"/>
      <c r="AC2444" s="50"/>
      <c r="AD2444" s="50"/>
      <c r="AE2444" s="51"/>
      <c r="AF2444" s="51"/>
      <c r="AG2444" s="40"/>
      <c r="AH2444" s="41"/>
      <c r="AI2444" s="42"/>
      <c r="AJ2444" s="40"/>
      <c r="AK2444" s="41"/>
      <c r="AL2444" s="42"/>
      <c r="AM2444" s="43"/>
      <c r="AN2444" s="43"/>
      <c r="AO2444" s="43"/>
    </row>
    <row r="2445" spans="5:41" x14ac:dyDescent="0.25">
      <c r="E2445" s="53"/>
      <c r="F2445" s="53"/>
      <c r="G2445" s="52"/>
      <c r="H2445" s="52"/>
      <c r="I2445" s="52"/>
      <c r="J2445" s="52"/>
      <c r="K2445" s="52"/>
      <c r="L2445" s="52"/>
      <c r="M2445" s="52"/>
      <c r="N2445" s="52"/>
      <c r="O2445" s="52"/>
      <c r="P2445" s="52"/>
      <c r="Q2445" s="52"/>
      <c r="R2445" s="52"/>
      <c r="S2445" s="52"/>
      <c r="T2445" s="52"/>
      <c r="U2445" s="52"/>
      <c r="V2445" s="52"/>
      <c r="W2445" s="52"/>
      <c r="X2445" s="52"/>
      <c r="Y2445" s="52"/>
      <c r="Z2445" s="38"/>
      <c r="AA2445" s="38"/>
      <c r="AB2445" s="38"/>
      <c r="AC2445" s="50"/>
      <c r="AD2445" s="50"/>
      <c r="AE2445" s="51"/>
      <c r="AF2445" s="51"/>
      <c r="AG2445" s="40"/>
      <c r="AH2445" s="41"/>
      <c r="AI2445" s="42"/>
      <c r="AJ2445" s="40"/>
      <c r="AK2445" s="41"/>
      <c r="AL2445" s="42"/>
      <c r="AM2445" s="43"/>
      <c r="AN2445" s="43"/>
      <c r="AO2445" s="43"/>
    </row>
    <row r="2446" spans="5:41" x14ac:dyDescent="0.25">
      <c r="E2446" s="53"/>
      <c r="F2446" s="53"/>
      <c r="G2446" s="52"/>
      <c r="H2446" s="52"/>
      <c r="I2446" s="52"/>
      <c r="J2446" s="52"/>
      <c r="K2446" s="52"/>
      <c r="L2446" s="52"/>
      <c r="M2446" s="52"/>
      <c r="N2446" s="52"/>
      <c r="O2446" s="52"/>
      <c r="P2446" s="52"/>
      <c r="Q2446" s="52"/>
      <c r="R2446" s="52"/>
      <c r="S2446" s="52"/>
      <c r="T2446" s="52"/>
      <c r="U2446" s="52"/>
      <c r="V2446" s="52"/>
      <c r="W2446" s="52"/>
      <c r="X2446" s="52"/>
      <c r="Y2446" s="52"/>
      <c r="Z2446" s="38"/>
      <c r="AA2446" s="38"/>
      <c r="AB2446" s="38"/>
      <c r="AC2446" s="50"/>
      <c r="AD2446" s="50"/>
      <c r="AE2446" s="51"/>
      <c r="AF2446" s="51"/>
      <c r="AG2446" s="40"/>
      <c r="AH2446" s="41"/>
      <c r="AI2446" s="42"/>
      <c r="AJ2446" s="40"/>
      <c r="AK2446" s="41"/>
      <c r="AL2446" s="42"/>
      <c r="AM2446" s="43"/>
      <c r="AN2446" s="43"/>
      <c r="AO2446" s="43"/>
    </row>
    <row r="2447" spans="5:41" x14ac:dyDescent="0.25">
      <c r="E2447" s="53"/>
      <c r="F2447" s="53"/>
      <c r="G2447" s="52"/>
      <c r="H2447" s="52"/>
      <c r="I2447" s="52"/>
      <c r="J2447" s="52"/>
      <c r="K2447" s="52"/>
      <c r="L2447" s="52"/>
      <c r="M2447" s="52"/>
      <c r="N2447" s="52"/>
      <c r="O2447" s="52"/>
      <c r="P2447" s="52"/>
      <c r="Q2447" s="52"/>
      <c r="R2447" s="52"/>
      <c r="S2447" s="52"/>
      <c r="T2447" s="52"/>
      <c r="U2447" s="52"/>
      <c r="V2447" s="52"/>
      <c r="W2447" s="52"/>
      <c r="X2447" s="52"/>
      <c r="Y2447" s="52"/>
      <c r="Z2447" s="38"/>
      <c r="AA2447" s="38"/>
      <c r="AB2447" s="38"/>
      <c r="AC2447" s="50"/>
      <c r="AD2447" s="50"/>
      <c r="AE2447" s="51"/>
      <c r="AF2447" s="51"/>
      <c r="AG2447" s="40"/>
      <c r="AH2447" s="41"/>
      <c r="AI2447" s="42"/>
      <c r="AJ2447" s="40"/>
      <c r="AK2447" s="41"/>
      <c r="AL2447" s="42"/>
      <c r="AM2447" s="43"/>
      <c r="AN2447" s="43"/>
      <c r="AO2447" s="43"/>
    </row>
    <row r="2448" spans="5:41" x14ac:dyDescent="0.25">
      <c r="E2448" s="53"/>
      <c r="F2448" s="53"/>
      <c r="G2448" s="52"/>
      <c r="H2448" s="52"/>
      <c r="I2448" s="52"/>
      <c r="J2448" s="52"/>
      <c r="K2448" s="52"/>
      <c r="L2448" s="52"/>
      <c r="M2448" s="52"/>
      <c r="N2448" s="52"/>
      <c r="O2448" s="52"/>
      <c r="P2448" s="52"/>
      <c r="Q2448" s="52"/>
      <c r="R2448" s="52"/>
      <c r="S2448" s="52"/>
      <c r="T2448" s="52"/>
      <c r="U2448" s="52"/>
      <c r="V2448" s="52"/>
      <c r="W2448" s="52"/>
      <c r="X2448" s="52"/>
      <c r="Y2448" s="52"/>
      <c r="Z2448" s="38"/>
      <c r="AA2448" s="38"/>
      <c r="AB2448" s="38"/>
      <c r="AC2448" s="50"/>
      <c r="AD2448" s="50"/>
      <c r="AE2448" s="51"/>
      <c r="AF2448" s="51"/>
      <c r="AG2448" s="40"/>
      <c r="AH2448" s="41"/>
      <c r="AI2448" s="42"/>
      <c r="AJ2448" s="40"/>
      <c r="AK2448" s="41"/>
      <c r="AL2448" s="42"/>
      <c r="AM2448" s="43"/>
      <c r="AN2448" s="43"/>
      <c r="AO2448" s="43"/>
    </row>
    <row r="2449" spans="5:41" x14ac:dyDescent="0.25">
      <c r="E2449" s="53"/>
      <c r="F2449" s="53"/>
      <c r="G2449" s="52"/>
      <c r="H2449" s="52"/>
      <c r="I2449" s="52"/>
      <c r="J2449" s="52"/>
      <c r="K2449" s="52"/>
      <c r="L2449" s="52"/>
      <c r="M2449" s="52"/>
      <c r="N2449" s="52"/>
      <c r="O2449" s="52"/>
      <c r="P2449" s="52"/>
      <c r="Q2449" s="52"/>
      <c r="R2449" s="52"/>
      <c r="S2449" s="52"/>
      <c r="T2449" s="52"/>
      <c r="U2449" s="52"/>
      <c r="V2449" s="52"/>
      <c r="W2449" s="52"/>
      <c r="X2449" s="52"/>
      <c r="Y2449" s="52"/>
      <c r="Z2449" s="38"/>
      <c r="AA2449" s="38"/>
      <c r="AB2449" s="38"/>
      <c r="AC2449" s="50"/>
      <c r="AD2449" s="50"/>
      <c r="AE2449" s="51"/>
      <c r="AF2449" s="51"/>
      <c r="AG2449" s="40"/>
      <c r="AH2449" s="41"/>
      <c r="AI2449" s="42"/>
      <c r="AJ2449" s="40"/>
      <c r="AK2449" s="41"/>
      <c r="AL2449" s="42"/>
      <c r="AM2449" s="43"/>
      <c r="AN2449" s="43"/>
      <c r="AO2449" s="43"/>
    </row>
    <row r="2450" spans="5:41" x14ac:dyDescent="0.25">
      <c r="E2450" s="53"/>
      <c r="F2450" s="53"/>
      <c r="G2450" s="52"/>
      <c r="H2450" s="52"/>
      <c r="I2450" s="52"/>
      <c r="J2450" s="52"/>
      <c r="K2450" s="52"/>
      <c r="L2450" s="52"/>
      <c r="M2450" s="52"/>
      <c r="N2450" s="52"/>
      <c r="O2450" s="52"/>
      <c r="P2450" s="52"/>
      <c r="Q2450" s="52"/>
      <c r="R2450" s="52"/>
      <c r="S2450" s="52"/>
      <c r="T2450" s="52"/>
      <c r="U2450" s="52"/>
      <c r="V2450" s="52"/>
      <c r="W2450" s="52"/>
      <c r="X2450" s="52"/>
      <c r="Y2450" s="52"/>
      <c r="Z2450" s="38"/>
      <c r="AA2450" s="38"/>
      <c r="AB2450" s="38"/>
      <c r="AC2450" s="50"/>
      <c r="AD2450" s="50"/>
      <c r="AE2450" s="51"/>
      <c r="AF2450" s="51"/>
      <c r="AG2450" s="40"/>
      <c r="AH2450" s="41"/>
      <c r="AI2450" s="42"/>
      <c r="AJ2450" s="40"/>
      <c r="AK2450" s="41"/>
      <c r="AL2450" s="42"/>
      <c r="AM2450" s="43"/>
      <c r="AN2450" s="43"/>
      <c r="AO2450" s="43"/>
    </row>
    <row r="2451" spans="5:41" x14ac:dyDescent="0.25">
      <c r="E2451" s="53"/>
      <c r="F2451" s="53"/>
      <c r="G2451" s="52"/>
      <c r="H2451" s="52"/>
      <c r="I2451" s="52"/>
      <c r="J2451" s="52"/>
      <c r="K2451" s="52"/>
      <c r="L2451" s="52"/>
      <c r="M2451" s="52"/>
      <c r="N2451" s="52"/>
      <c r="O2451" s="52"/>
      <c r="P2451" s="52"/>
      <c r="Q2451" s="52"/>
      <c r="R2451" s="52"/>
      <c r="S2451" s="52"/>
      <c r="T2451" s="52"/>
      <c r="U2451" s="52"/>
      <c r="V2451" s="52"/>
      <c r="W2451" s="52"/>
      <c r="X2451" s="52"/>
      <c r="Y2451" s="52"/>
      <c r="Z2451" s="38"/>
      <c r="AA2451" s="38"/>
      <c r="AB2451" s="38"/>
      <c r="AC2451" s="50"/>
      <c r="AD2451" s="50"/>
      <c r="AE2451" s="51"/>
      <c r="AF2451" s="51"/>
      <c r="AG2451" s="40"/>
      <c r="AH2451" s="41"/>
      <c r="AI2451" s="42"/>
      <c r="AJ2451" s="40"/>
      <c r="AK2451" s="41"/>
      <c r="AL2451" s="42"/>
      <c r="AM2451" s="43"/>
      <c r="AN2451" s="43"/>
      <c r="AO2451" s="43"/>
    </row>
    <row r="2452" spans="5:41" x14ac:dyDescent="0.25">
      <c r="E2452" s="53"/>
      <c r="F2452" s="53"/>
      <c r="G2452" s="52"/>
      <c r="H2452" s="52"/>
      <c r="I2452" s="52"/>
      <c r="J2452" s="52"/>
      <c r="K2452" s="52"/>
      <c r="L2452" s="52"/>
      <c r="M2452" s="52"/>
      <c r="N2452" s="52"/>
      <c r="O2452" s="52"/>
      <c r="P2452" s="52"/>
      <c r="Q2452" s="52"/>
      <c r="R2452" s="52"/>
      <c r="S2452" s="52"/>
      <c r="T2452" s="52"/>
      <c r="U2452" s="52"/>
      <c r="V2452" s="52"/>
      <c r="W2452" s="52"/>
      <c r="X2452" s="52"/>
      <c r="Y2452" s="52"/>
      <c r="Z2452" s="38"/>
      <c r="AA2452" s="38"/>
      <c r="AB2452" s="38"/>
      <c r="AC2452" s="50"/>
      <c r="AD2452" s="50"/>
      <c r="AE2452" s="51"/>
      <c r="AF2452" s="51"/>
      <c r="AG2452" s="40"/>
      <c r="AH2452" s="41"/>
      <c r="AI2452" s="42"/>
      <c r="AJ2452" s="40"/>
      <c r="AK2452" s="41"/>
      <c r="AL2452" s="42"/>
      <c r="AM2452" s="43"/>
      <c r="AN2452" s="43"/>
      <c r="AO2452" s="43"/>
    </row>
    <row r="2453" spans="5:41" x14ac:dyDescent="0.25">
      <c r="E2453" s="53"/>
      <c r="F2453" s="53"/>
      <c r="G2453" s="52"/>
      <c r="H2453" s="52"/>
      <c r="I2453" s="52"/>
      <c r="J2453" s="52"/>
      <c r="K2453" s="52"/>
      <c r="L2453" s="52"/>
      <c r="M2453" s="52"/>
      <c r="N2453" s="52"/>
      <c r="O2453" s="52"/>
      <c r="P2453" s="52"/>
      <c r="Q2453" s="52"/>
      <c r="R2453" s="52"/>
      <c r="S2453" s="52"/>
      <c r="T2453" s="52"/>
      <c r="U2453" s="52"/>
      <c r="V2453" s="52"/>
      <c r="W2453" s="52"/>
      <c r="X2453" s="52"/>
      <c r="Y2453" s="52"/>
      <c r="Z2453" s="38"/>
      <c r="AA2453" s="38"/>
      <c r="AB2453" s="38"/>
      <c r="AC2453" s="50"/>
      <c r="AD2453" s="50"/>
      <c r="AE2453" s="51"/>
      <c r="AF2453" s="51"/>
      <c r="AG2453" s="40"/>
      <c r="AH2453" s="41"/>
      <c r="AI2453" s="42"/>
      <c r="AJ2453" s="40"/>
      <c r="AK2453" s="41"/>
      <c r="AL2453" s="42"/>
      <c r="AM2453" s="43"/>
      <c r="AN2453" s="43"/>
      <c r="AO2453" s="43"/>
    </row>
    <row r="2454" spans="5:41" x14ac:dyDescent="0.25">
      <c r="E2454" s="53"/>
      <c r="F2454" s="53"/>
      <c r="G2454" s="52"/>
      <c r="H2454" s="52"/>
      <c r="I2454" s="52"/>
      <c r="J2454" s="52"/>
      <c r="K2454" s="52"/>
      <c r="L2454" s="52"/>
      <c r="M2454" s="52"/>
      <c r="N2454" s="52"/>
      <c r="O2454" s="52"/>
      <c r="P2454" s="52"/>
      <c r="Q2454" s="52"/>
      <c r="R2454" s="52"/>
      <c r="S2454" s="52"/>
      <c r="T2454" s="52"/>
      <c r="U2454" s="52"/>
      <c r="V2454" s="52"/>
      <c r="W2454" s="52"/>
      <c r="X2454" s="52"/>
      <c r="Y2454" s="52"/>
      <c r="Z2454" s="38"/>
      <c r="AA2454" s="38"/>
      <c r="AB2454" s="38"/>
      <c r="AC2454" s="50"/>
      <c r="AD2454" s="50"/>
      <c r="AE2454" s="51"/>
      <c r="AF2454" s="51"/>
      <c r="AG2454" s="40"/>
      <c r="AH2454" s="41"/>
      <c r="AI2454" s="42"/>
      <c r="AJ2454" s="40"/>
      <c r="AK2454" s="41"/>
      <c r="AL2454" s="42"/>
      <c r="AM2454" s="43"/>
      <c r="AN2454" s="43"/>
      <c r="AO2454" s="43"/>
    </row>
    <row r="2455" spans="5:41" x14ac:dyDescent="0.25">
      <c r="E2455" s="53"/>
      <c r="F2455" s="53"/>
      <c r="G2455" s="52"/>
      <c r="H2455" s="52"/>
      <c r="I2455" s="52"/>
      <c r="J2455" s="52"/>
      <c r="K2455" s="52"/>
      <c r="L2455" s="52"/>
      <c r="M2455" s="52"/>
      <c r="N2455" s="52"/>
      <c r="O2455" s="52"/>
      <c r="P2455" s="52"/>
      <c r="Q2455" s="52"/>
      <c r="R2455" s="52"/>
      <c r="S2455" s="52"/>
      <c r="T2455" s="52"/>
      <c r="U2455" s="52"/>
      <c r="V2455" s="52"/>
      <c r="W2455" s="52"/>
      <c r="X2455" s="52"/>
      <c r="Y2455" s="52"/>
      <c r="Z2455" s="38"/>
      <c r="AA2455" s="38"/>
      <c r="AB2455" s="38"/>
      <c r="AC2455" s="50"/>
      <c r="AD2455" s="50"/>
      <c r="AE2455" s="51"/>
      <c r="AF2455" s="51"/>
      <c r="AG2455" s="40"/>
      <c r="AH2455" s="41"/>
      <c r="AI2455" s="42"/>
      <c r="AJ2455" s="40"/>
      <c r="AK2455" s="41"/>
      <c r="AL2455" s="42"/>
      <c r="AM2455" s="43"/>
      <c r="AN2455" s="43"/>
      <c r="AO2455" s="43"/>
    </row>
    <row r="2456" spans="5:41" x14ac:dyDescent="0.25">
      <c r="E2456" s="53"/>
      <c r="F2456" s="53"/>
      <c r="G2456" s="52"/>
      <c r="H2456" s="52"/>
      <c r="I2456" s="52"/>
      <c r="J2456" s="52"/>
      <c r="K2456" s="52"/>
      <c r="L2456" s="52"/>
      <c r="M2456" s="52"/>
      <c r="N2456" s="52"/>
      <c r="O2456" s="52"/>
      <c r="P2456" s="52"/>
      <c r="Q2456" s="52"/>
      <c r="R2456" s="52"/>
      <c r="S2456" s="52"/>
      <c r="T2456" s="52"/>
      <c r="U2456" s="52"/>
      <c r="V2456" s="52"/>
      <c r="W2456" s="52"/>
      <c r="X2456" s="52"/>
      <c r="Y2456" s="52"/>
      <c r="Z2456" s="38"/>
      <c r="AA2456" s="38"/>
      <c r="AB2456" s="38"/>
      <c r="AC2456" s="50"/>
      <c r="AD2456" s="50"/>
      <c r="AE2456" s="51"/>
      <c r="AF2456" s="51"/>
      <c r="AG2456" s="40"/>
      <c r="AH2456" s="41"/>
      <c r="AI2456" s="42"/>
      <c r="AJ2456" s="40"/>
      <c r="AK2456" s="41"/>
      <c r="AL2456" s="42"/>
      <c r="AM2456" s="43"/>
      <c r="AN2456" s="43"/>
      <c r="AO2456" s="43"/>
    </row>
    <row r="2457" spans="5:41" x14ac:dyDescent="0.25">
      <c r="E2457" s="53"/>
      <c r="F2457" s="53"/>
      <c r="G2457" s="52"/>
      <c r="H2457" s="52"/>
      <c r="I2457" s="52"/>
      <c r="J2457" s="52"/>
      <c r="K2457" s="52"/>
      <c r="L2457" s="52"/>
      <c r="M2457" s="52"/>
      <c r="N2457" s="52"/>
      <c r="O2457" s="52"/>
      <c r="P2457" s="52"/>
      <c r="Q2457" s="52"/>
      <c r="R2457" s="52"/>
      <c r="S2457" s="52"/>
      <c r="T2457" s="52"/>
      <c r="U2457" s="52"/>
      <c r="V2457" s="52"/>
      <c r="W2457" s="52"/>
      <c r="X2457" s="52"/>
      <c r="Y2457" s="52"/>
      <c r="Z2457" s="38"/>
      <c r="AA2457" s="38"/>
      <c r="AB2457" s="38"/>
      <c r="AC2457" s="50"/>
      <c r="AD2457" s="50"/>
      <c r="AE2457" s="51"/>
      <c r="AF2457" s="51"/>
      <c r="AG2457" s="40"/>
      <c r="AH2457" s="41"/>
      <c r="AI2457" s="42"/>
      <c r="AJ2457" s="40"/>
      <c r="AK2457" s="41"/>
      <c r="AL2457" s="42"/>
      <c r="AM2457" s="43"/>
      <c r="AN2457" s="43"/>
      <c r="AO2457" s="43"/>
    </row>
    <row r="2458" spans="5:41" x14ac:dyDescent="0.25">
      <c r="E2458" s="53"/>
      <c r="F2458" s="53"/>
      <c r="G2458" s="52"/>
      <c r="H2458" s="52"/>
      <c r="I2458" s="52"/>
      <c r="J2458" s="52"/>
      <c r="K2458" s="52"/>
      <c r="L2458" s="52"/>
      <c r="M2458" s="52"/>
      <c r="N2458" s="52"/>
      <c r="O2458" s="52"/>
      <c r="P2458" s="52"/>
      <c r="Q2458" s="52"/>
      <c r="R2458" s="52"/>
      <c r="S2458" s="52"/>
      <c r="T2458" s="52"/>
      <c r="U2458" s="52"/>
      <c r="V2458" s="52"/>
      <c r="W2458" s="52"/>
      <c r="X2458" s="52"/>
      <c r="Y2458" s="52"/>
      <c r="Z2458" s="38"/>
      <c r="AA2458" s="38"/>
      <c r="AB2458" s="38"/>
      <c r="AC2458" s="50"/>
      <c r="AD2458" s="50"/>
      <c r="AE2458" s="51"/>
      <c r="AF2458" s="51"/>
      <c r="AG2458" s="40"/>
      <c r="AH2458" s="41"/>
      <c r="AI2458" s="42"/>
      <c r="AJ2458" s="40"/>
      <c r="AK2458" s="41"/>
      <c r="AL2458" s="42"/>
      <c r="AM2458" s="43"/>
      <c r="AN2458" s="43"/>
      <c r="AO2458" s="43"/>
    </row>
    <row r="2459" spans="5:41" x14ac:dyDescent="0.25">
      <c r="E2459" s="53"/>
      <c r="F2459" s="53"/>
      <c r="G2459" s="52"/>
      <c r="H2459" s="52"/>
      <c r="I2459" s="52"/>
      <c r="J2459" s="52"/>
      <c r="K2459" s="52"/>
      <c r="L2459" s="52"/>
      <c r="M2459" s="52"/>
      <c r="N2459" s="52"/>
      <c r="O2459" s="52"/>
      <c r="P2459" s="52"/>
      <c r="Q2459" s="52"/>
      <c r="R2459" s="52"/>
      <c r="S2459" s="52"/>
      <c r="T2459" s="52"/>
      <c r="U2459" s="52"/>
      <c r="V2459" s="52"/>
      <c r="W2459" s="52"/>
      <c r="X2459" s="52"/>
      <c r="Y2459" s="52"/>
      <c r="Z2459" s="38"/>
      <c r="AA2459" s="38"/>
      <c r="AB2459" s="38"/>
      <c r="AC2459" s="50"/>
      <c r="AD2459" s="50"/>
      <c r="AE2459" s="51"/>
      <c r="AF2459" s="51"/>
      <c r="AG2459" s="40"/>
      <c r="AH2459" s="41"/>
      <c r="AI2459" s="42"/>
      <c r="AJ2459" s="40"/>
      <c r="AK2459" s="41"/>
      <c r="AL2459" s="42"/>
      <c r="AM2459" s="43"/>
      <c r="AN2459" s="43"/>
      <c r="AO2459" s="43"/>
    </row>
    <row r="2460" spans="5:41" x14ac:dyDescent="0.25">
      <c r="E2460" s="53"/>
      <c r="F2460" s="53"/>
      <c r="G2460" s="52"/>
      <c r="H2460" s="52"/>
      <c r="I2460" s="52"/>
      <c r="J2460" s="52"/>
      <c r="K2460" s="52"/>
      <c r="L2460" s="52"/>
      <c r="M2460" s="52"/>
      <c r="N2460" s="52"/>
      <c r="O2460" s="52"/>
      <c r="P2460" s="52"/>
      <c r="Q2460" s="52"/>
      <c r="R2460" s="52"/>
      <c r="S2460" s="52"/>
      <c r="T2460" s="52"/>
      <c r="U2460" s="52"/>
      <c r="V2460" s="52"/>
      <c r="W2460" s="52"/>
      <c r="X2460" s="52"/>
      <c r="Y2460" s="52"/>
      <c r="Z2460" s="38"/>
      <c r="AA2460" s="38"/>
      <c r="AB2460" s="38"/>
      <c r="AC2460" s="50"/>
      <c r="AD2460" s="50"/>
      <c r="AE2460" s="51"/>
      <c r="AF2460" s="51"/>
      <c r="AG2460" s="40"/>
      <c r="AH2460" s="41"/>
      <c r="AI2460" s="42"/>
      <c r="AJ2460" s="40"/>
      <c r="AK2460" s="41"/>
      <c r="AL2460" s="42"/>
      <c r="AM2460" s="43"/>
      <c r="AN2460" s="43"/>
      <c r="AO2460" s="43"/>
    </row>
    <row r="2461" spans="5:41" x14ac:dyDescent="0.25">
      <c r="E2461" s="53"/>
      <c r="F2461" s="53"/>
      <c r="G2461" s="52"/>
      <c r="H2461" s="52"/>
      <c r="I2461" s="52"/>
      <c r="J2461" s="52"/>
      <c r="K2461" s="52"/>
      <c r="L2461" s="52"/>
      <c r="M2461" s="52"/>
      <c r="N2461" s="52"/>
      <c r="O2461" s="52"/>
      <c r="P2461" s="52"/>
      <c r="Q2461" s="52"/>
      <c r="R2461" s="52"/>
      <c r="S2461" s="52"/>
      <c r="T2461" s="52"/>
      <c r="U2461" s="52"/>
      <c r="V2461" s="52"/>
      <c r="W2461" s="52"/>
      <c r="X2461" s="52"/>
      <c r="Y2461" s="52"/>
      <c r="Z2461" s="38"/>
      <c r="AA2461" s="38"/>
      <c r="AB2461" s="38"/>
      <c r="AC2461" s="50"/>
      <c r="AD2461" s="50"/>
      <c r="AE2461" s="51"/>
      <c r="AF2461" s="51"/>
      <c r="AG2461" s="40"/>
      <c r="AH2461" s="41"/>
      <c r="AI2461" s="42"/>
      <c r="AJ2461" s="40"/>
      <c r="AK2461" s="41"/>
      <c r="AL2461" s="42"/>
      <c r="AM2461" s="43"/>
      <c r="AN2461" s="43"/>
      <c r="AO2461" s="43"/>
    </row>
    <row r="2462" spans="5:41" x14ac:dyDescent="0.25">
      <c r="E2462" s="53"/>
      <c r="F2462" s="53"/>
      <c r="G2462" s="52"/>
      <c r="H2462" s="52"/>
      <c r="I2462" s="52"/>
      <c r="J2462" s="52"/>
      <c r="K2462" s="52"/>
      <c r="L2462" s="52"/>
      <c r="M2462" s="52"/>
      <c r="N2462" s="52"/>
      <c r="O2462" s="52"/>
      <c r="P2462" s="52"/>
      <c r="Q2462" s="52"/>
      <c r="R2462" s="52"/>
      <c r="S2462" s="52"/>
      <c r="T2462" s="52"/>
      <c r="U2462" s="52"/>
      <c r="V2462" s="52"/>
      <c r="W2462" s="52"/>
      <c r="X2462" s="52"/>
      <c r="Y2462" s="52"/>
      <c r="Z2462" s="38"/>
      <c r="AA2462" s="38"/>
      <c r="AB2462" s="38"/>
      <c r="AC2462" s="50"/>
      <c r="AD2462" s="50"/>
      <c r="AE2462" s="51"/>
      <c r="AF2462" s="51"/>
      <c r="AG2462" s="40"/>
      <c r="AH2462" s="41"/>
      <c r="AI2462" s="42"/>
      <c r="AJ2462" s="40"/>
      <c r="AK2462" s="41"/>
      <c r="AL2462" s="42"/>
      <c r="AM2462" s="43"/>
      <c r="AN2462" s="43"/>
      <c r="AO2462" s="43"/>
    </row>
    <row r="2463" spans="5:41" x14ac:dyDescent="0.25">
      <c r="E2463" s="53"/>
      <c r="F2463" s="53"/>
      <c r="G2463" s="52"/>
      <c r="H2463" s="52"/>
      <c r="I2463" s="52"/>
      <c r="J2463" s="52"/>
      <c r="K2463" s="52"/>
      <c r="L2463" s="52"/>
      <c r="M2463" s="52"/>
      <c r="N2463" s="52"/>
      <c r="O2463" s="52"/>
      <c r="P2463" s="52"/>
      <c r="Q2463" s="52"/>
      <c r="R2463" s="52"/>
      <c r="S2463" s="52"/>
      <c r="T2463" s="52"/>
      <c r="U2463" s="52"/>
      <c r="V2463" s="52"/>
      <c r="W2463" s="52"/>
      <c r="X2463" s="52"/>
      <c r="Y2463" s="52"/>
      <c r="Z2463" s="38"/>
      <c r="AA2463" s="38"/>
      <c r="AB2463" s="38"/>
      <c r="AC2463" s="50"/>
      <c r="AD2463" s="50"/>
      <c r="AE2463" s="51"/>
      <c r="AF2463" s="51"/>
      <c r="AG2463" s="40"/>
      <c r="AH2463" s="41"/>
      <c r="AI2463" s="42"/>
      <c r="AJ2463" s="40"/>
      <c r="AK2463" s="41"/>
      <c r="AL2463" s="42"/>
      <c r="AM2463" s="43"/>
      <c r="AN2463" s="43"/>
      <c r="AO2463" s="43"/>
    </row>
    <row r="2464" spans="5:41" x14ac:dyDescent="0.25">
      <c r="E2464" s="53"/>
      <c r="F2464" s="53"/>
      <c r="G2464" s="52"/>
      <c r="H2464" s="52"/>
      <c r="I2464" s="52"/>
      <c r="J2464" s="52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  <c r="V2464" s="52"/>
      <c r="W2464" s="52"/>
      <c r="X2464" s="52"/>
      <c r="Y2464" s="52"/>
      <c r="Z2464" s="38"/>
      <c r="AA2464" s="38"/>
      <c r="AB2464" s="38"/>
      <c r="AC2464" s="50"/>
      <c r="AD2464" s="50"/>
      <c r="AE2464" s="51"/>
      <c r="AF2464" s="51"/>
      <c r="AG2464" s="40"/>
      <c r="AH2464" s="41"/>
      <c r="AI2464" s="42"/>
      <c r="AJ2464" s="40"/>
      <c r="AK2464" s="41"/>
      <c r="AL2464" s="42"/>
      <c r="AM2464" s="43"/>
      <c r="AN2464" s="43"/>
      <c r="AO2464" s="43"/>
    </row>
    <row r="2465" spans="5:41" x14ac:dyDescent="0.25">
      <c r="E2465" s="53"/>
      <c r="F2465" s="53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  <c r="S2465" s="52"/>
      <c r="T2465" s="52"/>
      <c r="U2465" s="52"/>
      <c r="V2465" s="52"/>
      <c r="W2465" s="52"/>
      <c r="X2465" s="52"/>
      <c r="Y2465" s="52"/>
      <c r="Z2465" s="38"/>
      <c r="AA2465" s="38"/>
      <c r="AB2465" s="38"/>
      <c r="AC2465" s="50"/>
      <c r="AD2465" s="50"/>
      <c r="AE2465" s="51"/>
      <c r="AF2465" s="51"/>
      <c r="AG2465" s="40"/>
      <c r="AH2465" s="41"/>
      <c r="AI2465" s="42"/>
      <c r="AJ2465" s="40"/>
      <c r="AK2465" s="41"/>
      <c r="AL2465" s="42"/>
      <c r="AM2465" s="43"/>
      <c r="AN2465" s="43"/>
      <c r="AO2465" s="43"/>
    </row>
    <row r="2466" spans="5:41" x14ac:dyDescent="0.25">
      <c r="E2466" s="53"/>
      <c r="F2466" s="53"/>
      <c r="G2466" s="52"/>
      <c r="H2466" s="52"/>
      <c r="I2466" s="52"/>
      <c r="J2466" s="52"/>
      <c r="K2466" s="52"/>
      <c r="L2466" s="52"/>
      <c r="M2466" s="52"/>
      <c r="N2466" s="52"/>
      <c r="O2466" s="52"/>
      <c r="P2466" s="52"/>
      <c r="Q2466" s="52"/>
      <c r="R2466" s="52"/>
      <c r="S2466" s="52"/>
      <c r="T2466" s="52"/>
      <c r="U2466" s="52"/>
      <c r="V2466" s="52"/>
      <c r="W2466" s="52"/>
      <c r="X2466" s="52"/>
      <c r="Y2466" s="52"/>
      <c r="Z2466" s="38"/>
      <c r="AA2466" s="38"/>
      <c r="AB2466" s="38"/>
      <c r="AC2466" s="50"/>
      <c r="AD2466" s="50"/>
      <c r="AE2466" s="51"/>
      <c r="AF2466" s="51"/>
      <c r="AG2466" s="40"/>
      <c r="AH2466" s="41"/>
      <c r="AI2466" s="42"/>
      <c r="AJ2466" s="40"/>
      <c r="AK2466" s="41"/>
      <c r="AL2466" s="42"/>
      <c r="AM2466" s="43"/>
      <c r="AN2466" s="43"/>
      <c r="AO2466" s="43"/>
    </row>
    <row r="2467" spans="5:41" x14ac:dyDescent="0.25">
      <c r="E2467" s="53"/>
      <c r="F2467" s="53"/>
      <c r="G2467" s="52"/>
      <c r="H2467" s="52"/>
      <c r="I2467" s="52"/>
      <c r="J2467" s="52"/>
      <c r="K2467" s="52"/>
      <c r="L2467" s="52"/>
      <c r="M2467" s="52"/>
      <c r="N2467" s="52"/>
      <c r="O2467" s="52"/>
      <c r="P2467" s="52"/>
      <c r="Q2467" s="52"/>
      <c r="R2467" s="52"/>
      <c r="S2467" s="52"/>
      <c r="T2467" s="52"/>
      <c r="U2467" s="52"/>
      <c r="V2467" s="52"/>
      <c r="W2467" s="52"/>
      <c r="X2467" s="52"/>
      <c r="Y2467" s="52"/>
      <c r="Z2467" s="38"/>
      <c r="AA2467" s="38"/>
      <c r="AB2467" s="38"/>
      <c r="AC2467" s="50"/>
      <c r="AD2467" s="50"/>
      <c r="AE2467" s="51"/>
      <c r="AF2467" s="51"/>
      <c r="AG2467" s="40"/>
      <c r="AH2467" s="41"/>
      <c r="AI2467" s="42"/>
      <c r="AJ2467" s="40"/>
      <c r="AK2467" s="41"/>
      <c r="AL2467" s="42"/>
      <c r="AM2467" s="43"/>
      <c r="AN2467" s="43"/>
      <c r="AO2467" s="43"/>
    </row>
    <row r="2468" spans="5:41" x14ac:dyDescent="0.25">
      <c r="E2468" s="53"/>
      <c r="F2468" s="53"/>
      <c r="G2468" s="52"/>
      <c r="H2468" s="52"/>
      <c r="I2468" s="52"/>
      <c r="J2468" s="52"/>
      <c r="K2468" s="52"/>
      <c r="L2468" s="52"/>
      <c r="M2468" s="52"/>
      <c r="N2468" s="52"/>
      <c r="O2468" s="52"/>
      <c r="P2468" s="52"/>
      <c r="Q2468" s="52"/>
      <c r="R2468" s="52"/>
      <c r="S2468" s="52"/>
      <c r="T2468" s="52"/>
      <c r="U2468" s="52"/>
      <c r="V2468" s="52"/>
      <c r="W2468" s="52"/>
      <c r="X2468" s="52"/>
      <c r="Y2468" s="52"/>
      <c r="Z2468" s="38"/>
      <c r="AA2468" s="38"/>
      <c r="AB2468" s="38"/>
      <c r="AC2468" s="50"/>
      <c r="AD2468" s="50"/>
      <c r="AE2468" s="51"/>
      <c r="AF2468" s="51"/>
      <c r="AG2468" s="40"/>
      <c r="AH2468" s="41"/>
      <c r="AI2468" s="42"/>
      <c r="AJ2468" s="40"/>
      <c r="AK2468" s="41"/>
      <c r="AL2468" s="42"/>
      <c r="AM2468" s="43"/>
      <c r="AN2468" s="43"/>
      <c r="AO2468" s="43"/>
    </row>
    <row r="2469" spans="5:41" x14ac:dyDescent="0.25">
      <c r="E2469" s="53"/>
      <c r="F2469" s="53"/>
      <c r="G2469" s="52"/>
      <c r="H2469" s="52"/>
      <c r="I2469" s="52"/>
      <c r="J2469" s="52"/>
      <c r="K2469" s="52"/>
      <c r="L2469" s="52"/>
      <c r="M2469" s="52"/>
      <c r="N2469" s="52"/>
      <c r="O2469" s="52"/>
      <c r="P2469" s="52"/>
      <c r="Q2469" s="52"/>
      <c r="R2469" s="52"/>
      <c r="S2469" s="52"/>
      <c r="T2469" s="52"/>
      <c r="U2469" s="52"/>
      <c r="V2469" s="52"/>
      <c r="W2469" s="52"/>
      <c r="X2469" s="52"/>
      <c r="Y2469" s="52"/>
      <c r="Z2469" s="38"/>
      <c r="AA2469" s="38"/>
      <c r="AB2469" s="38"/>
      <c r="AC2469" s="50"/>
      <c r="AD2469" s="50"/>
      <c r="AE2469" s="51"/>
      <c r="AF2469" s="51"/>
      <c r="AG2469" s="40"/>
      <c r="AH2469" s="41"/>
      <c r="AI2469" s="42"/>
      <c r="AJ2469" s="40"/>
      <c r="AK2469" s="41"/>
      <c r="AL2469" s="42"/>
      <c r="AM2469" s="43"/>
      <c r="AN2469" s="43"/>
      <c r="AO2469" s="43"/>
    </row>
    <row r="2470" spans="5:41" x14ac:dyDescent="0.25">
      <c r="E2470" s="53"/>
      <c r="F2470" s="53"/>
      <c r="G2470" s="52"/>
      <c r="H2470" s="52"/>
      <c r="I2470" s="52"/>
      <c r="J2470" s="52"/>
      <c r="K2470" s="52"/>
      <c r="L2470" s="52"/>
      <c r="M2470" s="52"/>
      <c r="N2470" s="52"/>
      <c r="O2470" s="52"/>
      <c r="P2470" s="52"/>
      <c r="Q2470" s="52"/>
      <c r="R2470" s="52"/>
      <c r="S2470" s="52"/>
      <c r="T2470" s="52"/>
      <c r="U2470" s="52"/>
      <c r="V2470" s="52"/>
      <c r="W2470" s="52"/>
      <c r="X2470" s="52"/>
      <c r="Y2470" s="52"/>
      <c r="Z2470" s="38"/>
      <c r="AA2470" s="38"/>
      <c r="AB2470" s="38"/>
      <c r="AC2470" s="50"/>
      <c r="AD2470" s="50"/>
      <c r="AE2470" s="51"/>
      <c r="AF2470" s="51"/>
      <c r="AG2470" s="40"/>
      <c r="AH2470" s="41"/>
      <c r="AI2470" s="42"/>
      <c r="AJ2470" s="40"/>
      <c r="AK2470" s="41"/>
      <c r="AL2470" s="42"/>
      <c r="AM2470" s="43"/>
      <c r="AN2470" s="43"/>
      <c r="AO2470" s="43"/>
    </row>
    <row r="2471" spans="5:41" x14ac:dyDescent="0.25">
      <c r="E2471" s="53"/>
      <c r="F2471" s="53"/>
      <c r="G2471" s="52"/>
      <c r="H2471" s="52"/>
      <c r="I2471" s="52"/>
      <c r="J2471" s="52"/>
      <c r="K2471" s="52"/>
      <c r="L2471" s="52"/>
      <c r="M2471" s="52"/>
      <c r="N2471" s="52"/>
      <c r="O2471" s="52"/>
      <c r="P2471" s="52"/>
      <c r="Q2471" s="52"/>
      <c r="R2471" s="52"/>
      <c r="S2471" s="52"/>
      <c r="T2471" s="52"/>
      <c r="U2471" s="52"/>
      <c r="V2471" s="52"/>
      <c r="W2471" s="52"/>
      <c r="X2471" s="52"/>
      <c r="Y2471" s="52"/>
      <c r="Z2471" s="38"/>
      <c r="AA2471" s="38"/>
      <c r="AB2471" s="38"/>
      <c r="AC2471" s="50"/>
      <c r="AD2471" s="50"/>
      <c r="AE2471" s="51"/>
      <c r="AF2471" s="51"/>
      <c r="AG2471" s="40"/>
      <c r="AH2471" s="41"/>
      <c r="AI2471" s="42"/>
      <c r="AJ2471" s="40"/>
      <c r="AK2471" s="41"/>
      <c r="AL2471" s="42"/>
      <c r="AM2471" s="43"/>
      <c r="AN2471" s="43"/>
      <c r="AO2471" s="43"/>
    </row>
    <row r="2472" spans="5:41" x14ac:dyDescent="0.25">
      <c r="E2472" s="53"/>
      <c r="F2472" s="53"/>
      <c r="G2472" s="52"/>
      <c r="H2472" s="52"/>
      <c r="I2472" s="52"/>
      <c r="J2472" s="52"/>
      <c r="K2472" s="52"/>
      <c r="L2472" s="52"/>
      <c r="M2472" s="52"/>
      <c r="N2472" s="52"/>
      <c r="O2472" s="52"/>
      <c r="P2472" s="52"/>
      <c r="Q2472" s="52"/>
      <c r="R2472" s="52"/>
      <c r="S2472" s="52"/>
      <c r="T2472" s="52"/>
      <c r="U2472" s="52"/>
      <c r="V2472" s="52"/>
      <c r="W2472" s="52"/>
      <c r="X2472" s="52"/>
      <c r="Y2472" s="52"/>
      <c r="Z2472" s="38"/>
      <c r="AA2472" s="38"/>
      <c r="AB2472" s="38"/>
      <c r="AC2472" s="50"/>
      <c r="AD2472" s="50"/>
      <c r="AE2472" s="51"/>
      <c r="AF2472" s="51"/>
      <c r="AG2472" s="40"/>
      <c r="AH2472" s="41"/>
      <c r="AI2472" s="42"/>
      <c r="AJ2472" s="40"/>
      <c r="AK2472" s="41"/>
      <c r="AL2472" s="42"/>
      <c r="AM2472" s="43"/>
      <c r="AN2472" s="43"/>
      <c r="AO2472" s="43"/>
    </row>
    <row r="2473" spans="5:41" x14ac:dyDescent="0.25">
      <c r="E2473" s="53"/>
      <c r="F2473" s="53"/>
      <c r="G2473" s="52"/>
      <c r="H2473" s="52"/>
      <c r="I2473" s="52"/>
      <c r="J2473" s="52"/>
      <c r="K2473" s="52"/>
      <c r="L2473" s="52"/>
      <c r="M2473" s="52"/>
      <c r="N2473" s="52"/>
      <c r="O2473" s="52"/>
      <c r="P2473" s="52"/>
      <c r="Q2473" s="52"/>
      <c r="R2473" s="52"/>
      <c r="S2473" s="52"/>
      <c r="T2473" s="52"/>
      <c r="U2473" s="52"/>
      <c r="V2473" s="52"/>
      <c r="W2473" s="52"/>
      <c r="X2473" s="52"/>
      <c r="Y2473" s="52"/>
      <c r="Z2473" s="38"/>
      <c r="AA2473" s="38"/>
      <c r="AB2473" s="38"/>
      <c r="AC2473" s="50"/>
      <c r="AD2473" s="50"/>
      <c r="AE2473" s="51"/>
      <c r="AF2473" s="51"/>
      <c r="AG2473" s="40"/>
      <c r="AH2473" s="41"/>
      <c r="AI2473" s="42"/>
      <c r="AJ2473" s="40"/>
      <c r="AK2473" s="41"/>
      <c r="AL2473" s="42"/>
      <c r="AM2473" s="43"/>
      <c r="AN2473" s="43"/>
      <c r="AO2473" s="43"/>
    </row>
    <row r="2474" spans="5:41" x14ac:dyDescent="0.25">
      <c r="E2474" s="53"/>
      <c r="F2474" s="53"/>
      <c r="G2474" s="52"/>
      <c r="H2474" s="52"/>
      <c r="I2474" s="52"/>
      <c r="J2474" s="52"/>
      <c r="K2474" s="52"/>
      <c r="L2474" s="52"/>
      <c r="M2474" s="52"/>
      <c r="N2474" s="52"/>
      <c r="O2474" s="52"/>
      <c r="P2474" s="52"/>
      <c r="Q2474" s="52"/>
      <c r="R2474" s="52"/>
      <c r="S2474" s="52"/>
      <c r="T2474" s="52"/>
      <c r="U2474" s="52"/>
      <c r="V2474" s="52"/>
      <c r="W2474" s="52"/>
      <c r="X2474" s="52"/>
      <c r="Y2474" s="52"/>
      <c r="Z2474" s="38"/>
      <c r="AA2474" s="38"/>
      <c r="AB2474" s="38"/>
      <c r="AC2474" s="50"/>
      <c r="AD2474" s="50"/>
      <c r="AE2474" s="51"/>
      <c r="AF2474" s="51"/>
      <c r="AG2474" s="40"/>
      <c r="AH2474" s="41"/>
      <c r="AI2474" s="42"/>
      <c r="AJ2474" s="40"/>
      <c r="AK2474" s="41"/>
      <c r="AL2474" s="42"/>
      <c r="AM2474" s="43"/>
      <c r="AN2474" s="43"/>
      <c r="AO2474" s="43"/>
    </row>
    <row r="2475" spans="5:41" x14ac:dyDescent="0.25">
      <c r="E2475" s="53"/>
      <c r="F2475" s="53"/>
      <c r="G2475" s="52"/>
      <c r="H2475" s="52"/>
      <c r="I2475" s="52"/>
      <c r="J2475" s="52"/>
      <c r="K2475" s="52"/>
      <c r="L2475" s="52"/>
      <c r="M2475" s="52"/>
      <c r="N2475" s="52"/>
      <c r="O2475" s="52"/>
      <c r="P2475" s="52"/>
      <c r="Q2475" s="52"/>
      <c r="R2475" s="52"/>
      <c r="S2475" s="52"/>
      <c r="T2475" s="52"/>
      <c r="U2475" s="52"/>
      <c r="V2475" s="52"/>
      <c r="W2475" s="52"/>
      <c r="X2475" s="52"/>
      <c r="Y2475" s="52"/>
      <c r="Z2475" s="38"/>
      <c r="AA2475" s="38"/>
      <c r="AB2475" s="38"/>
      <c r="AC2475" s="50"/>
      <c r="AD2475" s="50"/>
      <c r="AE2475" s="51"/>
      <c r="AF2475" s="51"/>
      <c r="AG2475" s="40"/>
      <c r="AH2475" s="41"/>
      <c r="AI2475" s="42"/>
      <c r="AJ2475" s="40"/>
      <c r="AK2475" s="41"/>
      <c r="AL2475" s="42"/>
      <c r="AM2475" s="43"/>
      <c r="AN2475" s="43"/>
      <c r="AO2475" s="43"/>
    </row>
    <row r="2476" spans="5:41" x14ac:dyDescent="0.25">
      <c r="E2476" s="53"/>
      <c r="F2476" s="53"/>
      <c r="G2476" s="52"/>
      <c r="H2476" s="52"/>
      <c r="I2476" s="52"/>
      <c r="J2476" s="52"/>
      <c r="K2476" s="52"/>
      <c r="L2476" s="52"/>
      <c r="M2476" s="52"/>
      <c r="N2476" s="52"/>
      <c r="O2476" s="52"/>
      <c r="P2476" s="52"/>
      <c r="Q2476" s="52"/>
      <c r="R2476" s="52"/>
      <c r="S2476" s="52"/>
      <c r="T2476" s="52"/>
      <c r="U2476" s="52"/>
      <c r="V2476" s="52"/>
      <c r="W2476" s="52"/>
      <c r="X2476" s="52"/>
      <c r="Y2476" s="52"/>
      <c r="Z2476" s="38"/>
      <c r="AA2476" s="38"/>
      <c r="AB2476" s="38"/>
      <c r="AC2476" s="50"/>
      <c r="AD2476" s="50"/>
      <c r="AE2476" s="51"/>
      <c r="AF2476" s="51"/>
      <c r="AG2476" s="40"/>
      <c r="AH2476" s="41"/>
      <c r="AI2476" s="42"/>
      <c r="AJ2476" s="40"/>
      <c r="AK2476" s="41"/>
      <c r="AL2476" s="42"/>
      <c r="AM2476" s="43"/>
      <c r="AN2476" s="43"/>
      <c r="AO2476" s="43"/>
    </row>
    <row r="2477" spans="5:41" x14ac:dyDescent="0.25">
      <c r="E2477" s="53"/>
      <c r="F2477" s="53"/>
      <c r="G2477" s="52"/>
      <c r="H2477" s="52"/>
      <c r="I2477" s="52"/>
      <c r="J2477" s="52"/>
      <c r="K2477" s="52"/>
      <c r="L2477" s="52"/>
      <c r="M2477" s="52"/>
      <c r="N2477" s="52"/>
      <c r="O2477" s="52"/>
      <c r="P2477" s="52"/>
      <c r="Q2477" s="52"/>
      <c r="R2477" s="52"/>
      <c r="S2477" s="52"/>
      <c r="T2477" s="52"/>
      <c r="U2477" s="52"/>
      <c r="V2477" s="52"/>
      <c r="W2477" s="52"/>
      <c r="X2477" s="52"/>
      <c r="Y2477" s="52"/>
      <c r="Z2477" s="38"/>
      <c r="AA2477" s="38"/>
      <c r="AB2477" s="38"/>
      <c r="AC2477" s="50"/>
      <c r="AD2477" s="50"/>
      <c r="AE2477" s="51"/>
      <c r="AF2477" s="51"/>
      <c r="AG2477" s="40"/>
      <c r="AH2477" s="41"/>
      <c r="AI2477" s="42"/>
      <c r="AJ2477" s="40"/>
      <c r="AK2477" s="41"/>
      <c r="AL2477" s="42"/>
      <c r="AM2477" s="43"/>
      <c r="AN2477" s="43"/>
      <c r="AO2477" s="43"/>
    </row>
    <row r="2478" spans="5:41" x14ac:dyDescent="0.25">
      <c r="E2478" s="53"/>
      <c r="F2478" s="53"/>
      <c r="G2478" s="52"/>
      <c r="H2478" s="52"/>
      <c r="I2478" s="52"/>
      <c r="J2478" s="52"/>
      <c r="K2478" s="52"/>
      <c r="L2478" s="52"/>
      <c r="M2478" s="52"/>
      <c r="N2478" s="52"/>
      <c r="O2478" s="52"/>
      <c r="P2478" s="52"/>
      <c r="Q2478" s="52"/>
      <c r="R2478" s="52"/>
      <c r="S2478" s="52"/>
      <c r="T2478" s="52"/>
      <c r="U2478" s="52"/>
      <c r="V2478" s="52"/>
      <c r="W2478" s="52"/>
      <c r="X2478" s="52"/>
      <c r="Y2478" s="52"/>
      <c r="Z2478" s="38"/>
      <c r="AA2478" s="38"/>
      <c r="AB2478" s="38"/>
      <c r="AC2478" s="50"/>
      <c r="AD2478" s="50"/>
      <c r="AE2478" s="51"/>
      <c r="AF2478" s="51"/>
      <c r="AG2478" s="40"/>
      <c r="AH2478" s="41"/>
      <c r="AI2478" s="42"/>
      <c r="AJ2478" s="40"/>
      <c r="AK2478" s="41"/>
      <c r="AL2478" s="42"/>
      <c r="AM2478" s="43"/>
      <c r="AN2478" s="43"/>
      <c r="AO2478" s="43"/>
    </row>
    <row r="2479" spans="5:41" x14ac:dyDescent="0.25">
      <c r="E2479" s="53"/>
      <c r="F2479" s="53"/>
      <c r="G2479" s="52"/>
      <c r="H2479" s="52"/>
      <c r="I2479" s="52"/>
      <c r="J2479" s="52"/>
      <c r="K2479" s="52"/>
      <c r="L2479" s="52"/>
      <c r="M2479" s="52"/>
      <c r="N2479" s="52"/>
      <c r="O2479" s="52"/>
      <c r="P2479" s="52"/>
      <c r="Q2479" s="52"/>
      <c r="R2479" s="52"/>
      <c r="S2479" s="52"/>
      <c r="T2479" s="52"/>
      <c r="U2479" s="52"/>
      <c r="V2479" s="52"/>
      <c r="W2479" s="52"/>
      <c r="X2479" s="52"/>
      <c r="Y2479" s="52"/>
      <c r="Z2479" s="38"/>
      <c r="AA2479" s="38"/>
      <c r="AB2479" s="38"/>
      <c r="AC2479" s="50"/>
      <c r="AD2479" s="50"/>
      <c r="AE2479" s="51"/>
      <c r="AF2479" s="51"/>
      <c r="AG2479" s="40"/>
      <c r="AH2479" s="41"/>
      <c r="AI2479" s="42"/>
      <c r="AJ2479" s="40"/>
      <c r="AK2479" s="41"/>
      <c r="AL2479" s="42"/>
      <c r="AM2479" s="43"/>
      <c r="AN2479" s="43"/>
      <c r="AO2479" s="43"/>
    </row>
    <row r="2480" spans="5:41" x14ac:dyDescent="0.25">
      <c r="E2480" s="53"/>
      <c r="F2480" s="53"/>
      <c r="G2480" s="52"/>
      <c r="H2480" s="52"/>
      <c r="I2480" s="52"/>
      <c r="J2480" s="52"/>
      <c r="K2480" s="52"/>
      <c r="L2480" s="52"/>
      <c r="M2480" s="52"/>
      <c r="N2480" s="52"/>
      <c r="O2480" s="52"/>
      <c r="P2480" s="52"/>
      <c r="Q2480" s="52"/>
      <c r="R2480" s="52"/>
      <c r="S2480" s="52"/>
      <c r="T2480" s="52"/>
      <c r="U2480" s="52"/>
      <c r="V2480" s="52"/>
      <c r="W2480" s="52"/>
      <c r="X2480" s="52"/>
      <c r="Y2480" s="52"/>
      <c r="Z2480" s="38"/>
      <c r="AA2480" s="38"/>
      <c r="AB2480" s="38"/>
      <c r="AC2480" s="50"/>
      <c r="AD2480" s="50"/>
      <c r="AE2480" s="51"/>
      <c r="AF2480" s="51"/>
      <c r="AG2480" s="40"/>
      <c r="AH2480" s="41"/>
      <c r="AI2480" s="42"/>
      <c r="AJ2480" s="40"/>
      <c r="AK2480" s="41"/>
      <c r="AL2480" s="42"/>
      <c r="AM2480" s="43"/>
      <c r="AN2480" s="43"/>
      <c r="AO2480" s="43"/>
    </row>
    <row r="2481" spans="5:41" x14ac:dyDescent="0.25">
      <c r="E2481" s="53"/>
      <c r="F2481" s="53"/>
      <c r="G2481" s="52"/>
      <c r="H2481" s="52"/>
      <c r="I2481" s="52"/>
      <c r="J2481" s="52"/>
      <c r="K2481" s="52"/>
      <c r="L2481" s="52"/>
      <c r="M2481" s="52"/>
      <c r="N2481" s="52"/>
      <c r="O2481" s="52"/>
      <c r="P2481" s="52"/>
      <c r="Q2481" s="52"/>
      <c r="R2481" s="52"/>
      <c r="S2481" s="52"/>
      <c r="T2481" s="52"/>
      <c r="U2481" s="52"/>
      <c r="V2481" s="52"/>
      <c r="W2481" s="52"/>
      <c r="X2481" s="52"/>
      <c r="Y2481" s="52"/>
      <c r="Z2481" s="38"/>
      <c r="AA2481" s="38"/>
      <c r="AB2481" s="38"/>
      <c r="AC2481" s="50"/>
      <c r="AD2481" s="50"/>
      <c r="AE2481" s="51"/>
      <c r="AF2481" s="51"/>
      <c r="AG2481" s="40"/>
      <c r="AH2481" s="41"/>
      <c r="AI2481" s="42"/>
      <c r="AJ2481" s="40"/>
      <c r="AK2481" s="41"/>
      <c r="AL2481" s="42"/>
      <c r="AM2481" s="43"/>
      <c r="AN2481" s="43"/>
      <c r="AO2481" s="43"/>
    </row>
    <row r="2482" spans="5:41" x14ac:dyDescent="0.25">
      <c r="E2482" s="53"/>
      <c r="F2482" s="53"/>
      <c r="G2482" s="52"/>
      <c r="H2482" s="52"/>
      <c r="I2482" s="52"/>
      <c r="J2482" s="52"/>
      <c r="K2482" s="52"/>
      <c r="L2482" s="52"/>
      <c r="M2482" s="52"/>
      <c r="N2482" s="52"/>
      <c r="O2482" s="52"/>
      <c r="P2482" s="52"/>
      <c r="Q2482" s="52"/>
      <c r="R2482" s="52"/>
      <c r="S2482" s="52"/>
      <c r="T2482" s="52"/>
      <c r="U2482" s="52"/>
      <c r="V2482" s="52"/>
      <c r="W2482" s="52"/>
      <c r="X2482" s="52"/>
      <c r="Y2482" s="52"/>
      <c r="Z2482" s="38"/>
      <c r="AA2482" s="38"/>
      <c r="AB2482" s="38"/>
      <c r="AC2482" s="50"/>
      <c r="AD2482" s="50"/>
      <c r="AE2482" s="51"/>
      <c r="AF2482" s="51"/>
      <c r="AG2482" s="40"/>
      <c r="AH2482" s="41"/>
      <c r="AI2482" s="42"/>
      <c r="AJ2482" s="40"/>
      <c r="AK2482" s="41"/>
      <c r="AL2482" s="42"/>
      <c r="AM2482" s="43"/>
      <c r="AN2482" s="43"/>
      <c r="AO2482" s="43"/>
    </row>
    <row r="2483" spans="5:41" x14ac:dyDescent="0.25">
      <c r="E2483" s="53"/>
      <c r="F2483" s="53"/>
      <c r="G2483" s="52"/>
      <c r="H2483" s="52"/>
      <c r="I2483" s="52"/>
      <c r="J2483" s="52"/>
      <c r="K2483" s="52"/>
      <c r="L2483" s="52"/>
      <c r="M2483" s="52"/>
      <c r="N2483" s="52"/>
      <c r="O2483" s="52"/>
      <c r="P2483" s="52"/>
      <c r="Q2483" s="52"/>
      <c r="R2483" s="52"/>
      <c r="S2483" s="52"/>
      <c r="T2483" s="52"/>
      <c r="U2483" s="52"/>
      <c r="V2483" s="52"/>
      <c r="W2483" s="52"/>
      <c r="X2483" s="52"/>
      <c r="Y2483" s="52"/>
      <c r="Z2483" s="38"/>
      <c r="AA2483" s="38"/>
      <c r="AB2483" s="38"/>
      <c r="AC2483" s="50"/>
      <c r="AD2483" s="50"/>
      <c r="AE2483" s="51"/>
      <c r="AF2483" s="51"/>
      <c r="AG2483" s="40"/>
      <c r="AH2483" s="41"/>
      <c r="AI2483" s="42"/>
      <c r="AJ2483" s="40"/>
      <c r="AK2483" s="41"/>
      <c r="AL2483" s="42"/>
      <c r="AM2483" s="43"/>
      <c r="AN2483" s="43"/>
      <c r="AO2483" s="43"/>
    </row>
    <row r="2484" spans="5:41" x14ac:dyDescent="0.25">
      <c r="E2484" s="53"/>
      <c r="F2484" s="53"/>
      <c r="G2484" s="52"/>
      <c r="H2484" s="52"/>
      <c r="I2484" s="52"/>
      <c r="J2484" s="52"/>
      <c r="K2484" s="52"/>
      <c r="L2484" s="52"/>
      <c r="M2484" s="52"/>
      <c r="N2484" s="52"/>
      <c r="O2484" s="52"/>
      <c r="P2484" s="52"/>
      <c r="Q2484" s="52"/>
      <c r="R2484" s="52"/>
      <c r="S2484" s="52"/>
      <c r="T2484" s="52"/>
      <c r="U2484" s="52"/>
      <c r="V2484" s="52"/>
      <c r="W2484" s="52"/>
      <c r="X2484" s="52"/>
      <c r="Y2484" s="52"/>
      <c r="Z2484" s="38"/>
      <c r="AA2484" s="38"/>
      <c r="AB2484" s="38"/>
      <c r="AC2484" s="50"/>
      <c r="AD2484" s="50"/>
      <c r="AE2484" s="51"/>
      <c r="AF2484" s="51"/>
      <c r="AG2484" s="40"/>
      <c r="AH2484" s="41"/>
      <c r="AI2484" s="42"/>
      <c r="AJ2484" s="40"/>
      <c r="AK2484" s="41"/>
      <c r="AL2484" s="42"/>
      <c r="AM2484" s="43"/>
      <c r="AN2484" s="43"/>
      <c r="AO2484" s="43"/>
    </row>
    <row r="2485" spans="5:41" x14ac:dyDescent="0.25">
      <c r="E2485" s="53"/>
      <c r="F2485" s="53"/>
      <c r="G2485" s="52"/>
      <c r="H2485" s="52"/>
      <c r="I2485" s="52"/>
      <c r="J2485" s="52"/>
      <c r="K2485" s="52"/>
      <c r="L2485" s="52"/>
      <c r="M2485" s="52"/>
      <c r="N2485" s="52"/>
      <c r="O2485" s="52"/>
      <c r="P2485" s="52"/>
      <c r="Q2485" s="52"/>
      <c r="R2485" s="52"/>
      <c r="S2485" s="52"/>
      <c r="T2485" s="52"/>
      <c r="U2485" s="52"/>
      <c r="V2485" s="52"/>
      <c r="W2485" s="52"/>
      <c r="X2485" s="52"/>
      <c r="Y2485" s="52"/>
      <c r="Z2485" s="38"/>
      <c r="AA2485" s="38"/>
      <c r="AB2485" s="38"/>
      <c r="AC2485" s="50"/>
      <c r="AD2485" s="50"/>
      <c r="AE2485" s="51"/>
      <c r="AF2485" s="51"/>
      <c r="AG2485" s="40"/>
      <c r="AH2485" s="41"/>
      <c r="AI2485" s="42"/>
      <c r="AJ2485" s="40"/>
      <c r="AK2485" s="41"/>
      <c r="AL2485" s="42"/>
      <c r="AM2485" s="43"/>
      <c r="AN2485" s="43"/>
      <c r="AO2485" s="43"/>
    </row>
    <row r="2486" spans="5:41" x14ac:dyDescent="0.25">
      <c r="E2486" s="53"/>
      <c r="F2486" s="53"/>
      <c r="G2486" s="52"/>
      <c r="H2486" s="52"/>
      <c r="I2486" s="52"/>
      <c r="J2486" s="52"/>
      <c r="K2486" s="52"/>
      <c r="L2486" s="52"/>
      <c r="M2486" s="52"/>
      <c r="N2486" s="52"/>
      <c r="O2486" s="52"/>
      <c r="P2486" s="52"/>
      <c r="Q2486" s="52"/>
      <c r="R2486" s="52"/>
      <c r="S2486" s="52"/>
      <c r="T2486" s="52"/>
      <c r="U2486" s="52"/>
      <c r="V2486" s="52"/>
      <c r="W2486" s="52"/>
      <c r="X2486" s="52"/>
      <c r="Y2486" s="52"/>
      <c r="Z2486" s="38"/>
      <c r="AA2486" s="38"/>
      <c r="AB2486" s="38"/>
      <c r="AC2486" s="50"/>
      <c r="AD2486" s="50"/>
      <c r="AE2486" s="51"/>
      <c r="AF2486" s="51"/>
      <c r="AG2486" s="40"/>
      <c r="AH2486" s="41"/>
      <c r="AI2486" s="42"/>
      <c r="AJ2486" s="40"/>
      <c r="AK2486" s="41"/>
      <c r="AL2486" s="42"/>
      <c r="AM2486" s="43"/>
      <c r="AN2486" s="43"/>
      <c r="AO2486" s="43"/>
    </row>
    <row r="2487" spans="5:41" x14ac:dyDescent="0.25">
      <c r="E2487" s="53"/>
      <c r="F2487" s="53"/>
      <c r="G2487" s="52"/>
      <c r="H2487" s="52"/>
      <c r="I2487" s="52"/>
      <c r="J2487" s="52"/>
      <c r="K2487" s="52"/>
      <c r="L2487" s="52"/>
      <c r="M2487" s="52"/>
      <c r="N2487" s="52"/>
      <c r="O2487" s="52"/>
      <c r="P2487" s="52"/>
      <c r="Q2487" s="52"/>
      <c r="R2487" s="52"/>
      <c r="S2487" s="52"/>
      <c r="T2487" s="52"/>
      <c r="U2487" s="52"/>
      <c r="V2487" s="52"/>
      <c r="W2487" s="52"/>
      <c r="X2487" s="52"/>
      <c r="Y2487" s="52"/>
      <c r="Z2487" s="38"/>
      <c r="AA2487" s="38"/>
      <c r="AB2487" s="38"/>
      <c r="AC2487" s="50"/>
      <c r="AD2487" s="50"/>
      <c r="AE2487" s="51"/>
      <c r="AF2487" s="51"/>
      <c r="AG2487" s="40"/>
      <c r="AH2487" s="41"/>
      <c r="AI2487" s="42"/>
      <c r="AJ2487" s="40"/>
      <c r="AK2487" s="41"/>
      <c r="AL2487" s="42"/>
      <c r="AM2487" s="43"/>
      <c r="AN2487" s="43"/>
      <c r="AO2487" s="43"/>
    </row>
    <row r="2488" spans="5:41" x14ac:dyDescent="0.25">
      <c r="E2488" s="53"/>
      <c r="F2488" s="53"/>
      <c r="G2488" s="52"/>
      <c r="H2488" s="52"/>
      <c r="I2488" s="52"/>
      <c r="J2488" s="52"/>
      <c r="K2488" s="52"/>
      <c r="L2488" s="52"/>
      <c r="M2488" s="52"/>
      <c r="N2488" s="52"/>
      <c r="O2488" s="52"/>
      <c r="P2488" s="52"/>
      <c r="Q2488" s="52"/>
      <c r="R2488" s="52"/>
      <c r="S2488" s="52"/>
      <c r="T2488" s="52"/>
      <c r="U2488" s="52"/>
      <c r="V2488" s="52"/>
      <c r="W2488" s="52"/>
      <c r="X2488" s="52"/>
      <c r="Y2488" s="52"/>
      <c r="Z2488" s="38"/>
      <c r="AA2488" s="38"/>
      <c r="AB2488" s="38"/>
      <c r="AC2488" s="50"/>
      <c r="AD2488" s="50"/>
      <c r="AE2488" s="51"/>
      <c r="AF2488" s="51"/>
      <c r="AG2488" s="40"/>
      <c r="AH2488" s="41"/>
      <c r="AI2488" s="42"/>
      <c r="AJ2488" s="40"/>
      <c r="AK2488" s="41"/>
      <c r="AL2488" s="42"/>
      <c r="AM2488" s="43"/>
      <c r="AN2488" s="43"/>
      <c r="AO2488" s="43"/>
    </row>
    <row r="2489" spans="5:41" x14ac:dyDescent="0.25">
      <c r="E2489" s="53"/>
      <c r="F2489" s="53"/>
      <c r="G2489" s="52"/>
      <c r="H2489" s="52"/>
      <c r="I2489" s="52"/>
      <c r="J2489" s="52"/>
      <c r="K2489" s="52"/>
      <c r="L2489" s="52"/>
      <c r="M2489" s="52"/>
      <c r="N2489" s="52"/>
      <c r="O2489" s="52"/>
      <c r="P2489" s="52"/>
      <c r="Q2489" s="52"/>
      <c r="R2489" s="52"/>
      <c r="S2489" s="52"/>
      <c r="T2489" s="52"/>
      <c r="U2489" s="52"/>
      <c r="V2489" s="52"/>
      <c r="W2489" s="52"/>
      <c r="X2489" s="52"/>
      <c r="Y2489" s="52"/>
      <c r="Z2489" s="38"/>
      <c r="AA2489" s="38"/>
      <c r="AB2489" s="38"/>
      <c r="AC2489" s="50"/>
      <c r="AD2489" s="50"/>
      <c r="AE2489" s="51"/>
      <c r="AF2489" s="51"/>
      <c r="AG2489" s="40"/>
      <c r="AH2489" s="41"/>
      <c r="AI2489" s="42"/>
      <c r="AJ2489" s="40"/>
      <c r="AK2489" s="41"/>
      <c r="AL2489" s="42"/>
      <c r="AM2489" s="43"/>
      <c r="AN2489" s="43"/>
      <c r="AO2489" s="43"/>
    </row>
    <row r="2490" spans="5:41" x14ac:dyDescent="0.25">
      <c r="E2490" s="53"/>
      <c r="F2490" s="53"/>
      <c r="G2490" s="52"/>
      <c r="H2490" s="52"/>
      <c r="I2490" s="52"/>
      <c r="J2490" s="52"/>
      <c r="K2490" s="52"/>
      <c r="L2490" s="52"/>
      <c r="M2490" s="52"/>
      <c r="N2490" s="52"/>
      <c r="O2490" s="52"/>
      <c r="P2490" s="52"/>
      <c r="Q2490" s="52"/>
      <c r="R2490" s="52"/>
      <c r="S2490" s="52"/>
      <c r="T2490" s="52"/>
      <c r="U2490" s="52"/>
      <c r="V2490" s="52"/>
      <c r="W2490" s="52"/>
      <c r="X2490" s="52"/>
      <c r="Y2490" s="52"/>
      <c r="Z2490" s="38"/>
      <c r="AA2490" s="38"/>
      <c r="AB2490" s="38"/>
      <c r="AC2490" s="50"/>
      <c r="AD2490" s="50"/>
      <c r="AE2490" s="51"/>
      <c r="AF2490" s="51"/>
      <c r="AG2490" s="40"/>
      <c r="AH2490" s="41"/>
      <c r="AI2490" s="42"/>
      <c r="AJ2490" s="40"/>
      <c r="AK2490" s="41"/>
      <c r="AL2490" s="42"/>
      <c r="AM2490" s="43"/>
      <c r="AN2490" s="43"/>
      <c r="AO2490" s="43"/>
    </row>
    <row r="2491" spans="5:41" x14ac:dyDescent="0.25">
      <c r="E2491" s="53"/>
      <c r="F2491" s="53"/>
      <c r="G2491" s="52"/>
      <c r="H2491" s="52"/>
      <c r="I2491" s="52"/>
      <c r="J2491" s="52"/>
      <c r="K2491" s="52"/>
      <c r="L2491" s="52"/>
      <c r="M2491" s="52"/>
      <c r="N2491" s="52"/>
      <c r="O2491" s="52"/>
      <c r="P2491" s="52"/>
      <c r="Q2491" s="52"/>
      <c r="R2491" s="52"/>
      <c r="S2491" s="52"/>
      <c r="T2491" s="52"/>
      <c r="U2491" s="52"/>
      <c r="V2491" s="52"/>
      <c r="W2491" s="52"/>
      <c r="X2491" s="52"/>
      <c r="Y2491" s="52"/>
      <c r="Z2491" s="38"/>
      <c r="AA2491" s="38"/>
      <c r="AB2491" s="38"/>
      <c r="AC2491" s="50"/>
      <c r="AD2491" s="50"/>
      <c r="AE2491" s="51"/>
      <c r="AF2491" s="51"/>
      <c r="AG2491" s="40"/>
      <c r="AH2491" s="41"/>
      <c r="AI2491" s="42"/>
      <c r="AJ2491" s="40"/>
      <c r="AK2491" s="41"/>
      <c r="AL2491" s="42"/>
      <c r="AM2491" s="43"/>
      <c r="AN2491" s="43"/>
      <c r="AO2491" s="43"/>
    </row>
    <row r="2492" spans="5:41" x14ac:dyDescent="0.25">
      <c r="E2492" s="53"/>
      <c r="F2492" s="53"/>
      <c r="G2492" s="52"/>
      <c r="H2492" s="52"/>
      <c r="I2492" s="52"/>
      <c r="J2492" s="52"/>
      <c r="K2492" s="52"/>
      <c r="L2492" s="52"/>
      <c r="M2492" s="52"/>
      <c r="N2492" s="52"/>
      <c r="O2492" s="52"/>
      <c r="P2492" s="52"/>
      <c r="Q2492" s="52"/>
      <c r="R2492" s="52"/>
      <c r="S2492" s="52"/>
      <c r="T2492" s="52"/>
      <c r="U2492" s="52"/>
      <c r="V2492" s="52"/>
      <c r="W2492" s="52"/>
      <c r="X2492" s="52"/>
      <c r="Y2492" s="52"/>
      <c r="Z2492" s="38"/>
      <c r="AA2492" s="38"/>
      <c r="AB2492" s="38"/>
      <c r="AC2492" s="50"/>
      <c r="AD2492" s="50"/>
      <c r="AE2492" s="51"/>
      <c r="AF2492" s="51"/>
      <c r="AG2492" s="40"/>
      <c r="AH2492" s="41"/>
      <c r="AI2492" s="42"/>
      <c r="AJ2492" s="40"/>
      <c r="AK2492" s="41"/>
      <c r="AL2492" s="42"/>
      <c r="AM2492" s="43"/>
      <c r="AN2492" s="43"/>
      <c r="AO2492" s="43"/>
    </row>
    <row r="2493" spans="5:41" x14ac:dyDescent="0.25">
      <c r="E2493" s="53"/>
      <c r="F2493" s="53"/>
      <c r="G2493" s="52"/>
      <c r="H2493" s="52"/>
      <c r="I2493" s="52"/>
      <c r="J2493" s="52"/>
      <c r="K2493" s="52"/>
      <c r="L2493" s="52"/>
      <c r="M2493" s="52"/>
      <c r="N2493" s="52"/>
      <c r="O2493" s="52"/>
      <c r="P2493" s="52"/>
      <c r="Q2493" s="52"/>
      <c r="R2493" s="52"/>
      <c r="S2493" s="52"/>
      <c r="T2493" s="52"/>
      <c r="U2493" s="52"/>
      <c r="V2493" s="52"/>
      <c r="W2493" s="52"/>
      <c r="X2493" s="52"/>
      <c r="Y2493" s="52"/>
      <c r="Z2493" s="38"/>
      <c r="AA2493" s="38"/>
      <c r="AB2493" s="38"/>
      <c r="AC2493" s="50"/>
      <c r="AD2493" s="50"/>
      <c r="AE2493" s="51"/>
      <c r="AF2493" s="51"/>
      <c r="AG2493" s="40"/>
      <c r="AH2493" s="41"/>
      <c r="AI2493" s="42"/>
      <c r="AJ2493" s="40"/>
      <c r="AK2493" s="41"/>
      <c r="AL2493" s="42"/>
      <c r="AM2493" s="43"/>
      <c r="AN2493" s="43"/>
      <c r="AO2493" s="43"/>
    </row>
    <row r="2494" spans="5:41" x14ac:dyDescent="0.25">
      <c r="E2494" s="53"/>
      <c r="F2494" s="53"/>
      <c r="G2494" s="52"/>
      <c r="H2494" s="52"/>
      <c r="I2494" s="52"/>
      <c r="J2494" s="52"/>
      <c r="K2494" s="52"/>
      <c r="L2494" s="52"/>
      <c r="M2494" s="52"/>
      <c r="N2494" s="52"/>
      <c r="O2494" s="52"/>
      <c r="P2494" s="52"/>
      <c r="Q2494" s="52"/>
      <c r="R2494" s="52"/>
      <c r="S2494" s="52"/>
      <c r="T2494" s="52"/>
      <c r="U2494" s="52"/>
      <c r="V2494" s="52"/>
      <c r="W2494" s="52"/>
      <c r="X2494" s="52"/>
      <c r="Y2494" s="52"/>
      <c r="Z2494" s="38"/>
      <c r="AA2494" s="38"/>
      <c r="AB2494" s="38"/>
      <c r="AC2494" s="50"/>
      <c r="AD2494" s="50"/>
      <c r="AE2494" s="51"/>
      <c r="AF2494" s="51"/>
      <c r="AG2494" s="40"/>
      <c r="AH2494" s="41"/>
      <c r="AI2494" s="42"/>
      <c r="AJ2494" s="40"/>
      <c r="AK2494" s="41"/>
      <c r="AL2494" s="42"/>
      <c r="AM2494" s="43"/>
      <c r="AN2494" s="43"/>
      <c r="AO2494" s="43"/>
    </row>
    <row r="2495" spans="5:41" x14ac:dyDescent="0.25">
      <c r="E2495" s="53"/>
      <c r="F2495" s="53"/>
      <c r="G2495" s="52"/>
      <c r="H2495" s="52"/>
      <c r="I2495" s="52"/>
      <c r="J2495" s="52"/>
      <c r="K2495" s="52"/>
      <c r="L2495" s="52"/>
      <c r="M2495" s="52"/>
      <c r="N2495" s="52"/>
      <c r="O2495" s="52"/>
      <c r="P2495" s="52"/>
      <c r="Q2495" s="52"/>
      <c r="R2495" s="52"/>
      <c r="S2495" s="52"/>
      <c r="T2495" s="52"/>
      <c r="U2495" s="52"/>
      <c r="V2495" s="52"/>
      <c r="W2495" s="52"/>
      <c r="X2495" s="52"/>
      <c r="Y2495" s="52"/>
      <c r="Z2495" s="38"/>
      <c r="AA2495" s="38"/>
      <c r="AB2495" s="38"/>
      <c r="AC2495" s="50"/>
      <c r="AD2495" s="50"/>
      <c r="AE2495" s="51"/>
      <c r="AF2495" s="51"/>
      <c r="AG2495" s="40"/>
      <c r="AH2495" s="41"/>
      <c r="AI2495" s="42"/>
      <c r="AJ2495" s="40"/>
      <c r="AK2495" s="41"/>
      <c r="AL2495" s="42"/>
      <c r="AM2495" s="43"/>
      <c r="AN2495" s="43"/>
      <c r="AO2495" s="43"/>
    </row>
    <row r="2496" spans="5:41" x14ac:dyDescent="0.25">
      <c r="E2496" s="53"/>
      <c r="F2496" s="53"/>
      <c r="G2496" s="52"/>
      <c r="H2496" s="52"/>
      <c r="I2496" s="52"/>
      <c r="J2496" s="52"/>
      <c r="K2496" s="52"/>
      <c r="L2496" s="52"/>
      <c r="M2496" s="52"/>
      <c r="N2496" s="52"/>
      <c r="O2496" s="52"/>
      <c r="P2496" s="52"/>
      <c r="Q2496" s="52"/>
      <c r="R2496" s="52"/>
      <c r="S2496" s="52"/>
      <c r="T2496" s="52"/>
      <c r="U2496" s="52"/>
      <c r="V2496" s="52"/>
      <c r="W2496" s="52"/>
      <c r="X2496" s="52"/>
      <c r="Y2496" s="52"/>
      <c r="Z2496" s="38"/>
      <c r="AA2496" s="38"/>
      <c r="AB2496" s="38"/>
      <c r="AC2496" s="50"/>
      <c r="AD2496" s="50"/>
      <c r="AE2496" s="51"/>
      <c r="AF2496" s="51"/>
      <c r="AG2496" s="40"/>
      <c r="AH2496" s="41"/>
      <c r="AI2496" s="42"/>
      <c r="AJ2496" s="40"/>
      <c r="AK2496" s="41"/>
      <c r="AL2496" s="42"/>
      <c r="AM2496" s="43"/>
      <c r="AN2496" s="43"/>
      <c r="AO2496" s="43"/>
    </row>
    <row r="2497" spans="5:41" x14ac:dyDescent="0.25">
      <c r="E2497" s="53"/>
      <c r="F2497" s="53"/>
      <c r="G2497" s="52"/>
      <c r="H2497" s="52"/>
      <c r="I2497" s="52"/>
      <c r="J2497" s="52"/>
      <c r="K2497" s="52"/>
      <c r="L2497" s="52"/>
      <c r="M2497" s="52"/>
      <c r="N2497" s="52"/>
      <c r="O2497" s="52"/>
      <c r="P2497" s="52"/>
      <c r="Q2497" s="52"/>
      <c r="R2497" s="52"/>
      <c r="S2497" s="52"/>
      <c r="T2497" s="52"/>
      <c r="U2497" s="52"/>
      <c r="V2497" s="52"/>
      <c r="W2497" s="52"/>
      <c r="X2497" s="52"/>
      <c r="Y2497" s="52"/>
      <c r="Z2497" s="38"/>
      <c r="AA2497" s="38"/>
      <c r="AB2497" s="38"/>
      <c r="AC2497" s="50"/>
      <c r="AD2497" s="50"/>
      <c r="AE2497" s="51"/>
      <c r="AF2497" s="51"/>
      <c r="AG2497" s="40"/>
      <c r="AH2497" s="41"/>
      <c r="AI2497" s="42"/>
      <c r="AJ2497" s="40"/>
      <c r="AK2497" s="41"/>
      <c r="AL2497" s="42"/>
      <c r="AM2497" s="43"/>
      <c r="AN2497" s="43"/>
      <c r="AO2497" s="43"/>
    </row>
    <row r="2498" spans="5:41" x14ac:dyDescent="0.25">
      <c r="E2498" s="53"/>
      <c r="F2498" s="53"/>
      <c r="G2498" s="52"/>
      <c r="H2498" s="52"/>
      <c r="I2498" s="52"/>
      <c r="J2498" s="52"/>
      <c r="K2498" s="52"/>
      <c r="L2498" s="52"/>
      <c r="M2498" s="52"/>
      <c r="N2498" s="52"/>
      <c r="O2498" s="52"/>
      <c r="P2498" s="52"/>
      <c r="Q2498" s="52"/>
      <c r="R2498" s="52"/>
      <c r="S2498" s="52"/>
      <c r="T2498" s="52"/>
      <c r="U2498" s="52"/>
      <c r="V2498" s="52"/>
      <c r="W2498" s="52"/>
      <c r="X2498" s="52"/>
      <c r="Y2498" s="52"/>
      <c r="Z2498" s="38"/>
      <c r="AA2498" s="38"/>
      <c r="AB2498" s="38"/>
      <c r="AC2498" s="50"/>
      <c r="AD2498" s="50"/>
      <c r="AE2498" s="51"/>
      <c r="AF2498" s="51"/>
      <c r="AG2498" s="40"/>
      <c r="AH2498" s="41"/>
      <c r="AI2498" s="42"/>
      <c r="AJ2498" s="40"/>
      <c r="AK2498" s="41"/>
      <c r="AL2498" s="42"/>
      <c r="AM2498" s="43"/>
      <c r="AN2498" s="43"/>
      <c r="AO2498" s="43"/>
    </row>
    <row r="2499" spans="5:41" x14ac:dyDescent="0.25">
      <c r="E2499" s="53"/>
      <c r="F2499" s="53"/>
      <c r="G2499" s="52"/>
      <c r="H2499" s="52"/>
      <c r="I2499" s="52"/>
      <c r="J2499" s="52"/>
      <c r="K2499" s="52"/>
      <c r="L2499" s="52"/>
      <c r="M2499" s="52"/>
      <c r="N2499" s="52"/>
      <c r="O2499" s="52"/>
      <c r="P2499" s="52"/>
      <c r="Q2499" s="52"/>
      <c r="R2499" s="52"/>
      <c r="S2499" s="52"/>
      <c r="T2499" s="52"/>
      <c r="U2499" s="52"/>
      <c r="V2499" s="52"/>
      <c r="W2499" s="52"/>
      <c r="X2499" s="52"/>
      <c r="Y2499" s="52"/>
      <c r="Z2499" s="38"/>
      <c r="AA2499" s="38"/>
      <c r="AB2499" s="38"/>
      <c r="AC2499" s="50"/>
      <c r="AD2499" s="50"/>
      <c r="AE2499" s="51"/>
      <c r="AF2499" s="51"/>
      <c r="AG2499" s="40"/>
      <c r="AH2499" s="41"/>
      <c r="AI2499" s="42"/>
      <c r="AJ2499" s="40"/>
      <c r="AK2499" s="41"/>
      <c r="AL2499" s="42"/>
      <c r="AM2499" s="43"/>
      <c r="AN2499" s="43"/>
      <c r="AO2499" s="43"/>
    </row>
    <row r="2500" spans="5:41" x14ac:dyDescent="0.25">
      <c r="E2500" s="53"/>
      <c r="F2500" s="53"/>
      <c r="G2500" s="52"/>
      <c r="H2500" s="52"/>
      <c r="I2500" s="52"/>
      <c r="J2500" s="52"/>
      <c r="K2500" s="52"/>
      <c r="L2500" s="52"/>
      <c r="M2500" s="52"/>
      <c r="N2500" s="52"/>
      <c r="O2500" s="52"/>
      <c r="P2500" s="52"/>
      <c r="Q2500" s="52"/>
      <c r="R2500" s="52"/>
      <c r="S2500" s="52"/>
      <c r="T2500" s="52"/>
      <c r="U2500" s="52"/>
      <c r="V2500" s="52"/>
      <c r="W2500" s="52"/>
      <c r="X2500" s="52"/>
      <c r="Y2500" s="52"/>
      <c r="Z2500" s="38"/>
      <c r="AA2500" s="38"/>
      <c r="AB2500" s="38"/>
      <c r="AC2500" s="50"/>
      <c r="AD2500" s="50"/>
      <c r="AE2500" s="51"/>
      <c r="AF2500" s="51"/>
      <c r="AG2500" s="40"/>
      <c r="AH2500" s="41"/>
      <c r="AI2500" s="42"/>
      <c r="AJ2500" s="40"/>
      <c r="AK2500" s="41"/>
      <c r="AL2500" s="42"/>
      <c r="AM2500" s="43"/>
      <c r="AN2500" s="43"/>
      <c r="AO2500" s="43"/>
    </row>
    <row r="2501" spans="5:41" x14ac:dyDescent="0.25">
      <c r="E2501" s="53"/>
      <c r="F2501" s="53"/>
      <c r="G2501" s="52"/>
      <c r="H2501" s="52"/>
      <c r="I2501" s="52"/>
      <c r="J2501" s="52"/>
      <c r="K2501" s="52"/>
      <c r="L2501" s="52"/>
      <c r="M2501" s="52"/>
      <c r="N2501" s="52"/>
      <c r="O2501" s="52"/>
      <c r="P2501" s="52"/>
      <c r="Q2501" s="52"/>
      <c r="R2501" s="52"/>
      <c r="S2501" s="52"/>
      <c r="T2501" s="52"/>
      <c r="U2501" s="52"/>
      <c r="V2501" s="52"/>
      <c r="W2501" s="52"/>
      <c r="X2501" s="52"/>
      <c r="Y2501" s="52"/>
      <c r="Z2501" s="38"/>
      <c r="AA2501" s="38"/>
      <c r="AB2501" s="38"/>
      <c r="AC2501" s="50"/>
      <c r="AD2501" s="50"/>
      <c r="AE2501" s="51"/>
      <c r="AF2501" s="51"/>
      <c r="AG2501" s="40"/>
      <c r="AH2501" s="41"/>
      <c r="AI2501" s="42"/>
      <c r="AJ2501" s="40"/>
      <c r="AK2501" s="41"/>
      <c r="AL2501" s="42"/>
      <c r="AM2501" s="43"/>
      <c r="AN2501" s="43"/>
      <c r="AO2501" s="43"/>
    </row>
    <row r="2502" spans="5:41" x14ac:dyDescent="0.25">
      <c r="E2502" s="53"/>
      <c r="F2502" s="53"/>
      <c r="G2502" s="52"/>
      <c r="H2502" s="52"/>
      <c r="I2502" s="52"/>
      <c r="J2502" s="52"/>
      <c r="K2502" s="52"/>
      <c r="L2502" s="52"/>
      <c r="M2502" s="52"/>
      <c r="N2502" s="52"/>
      <c r="O2502" s="52"/>
      <c r="P2502" s="52"/>
      <c r="Q2502" s="52"/>
      <c r="R2502" s="52"/>
      <c r="S2502" s="52"/>
      <c r="T2502" s="52"/>
      <c r="U2502" s="52"/>
      <c r="V2502" s="52"/>
      <c r="W2502" s="52"/>
      <c r="X2502" s="52"/>
      <c r="Y2502" s="52"/>
      <c r="Z2502" s="38"/>
      <c r="AA2502" s="38"/>
      <c r="AB2502" s="38"/>
      <c r="AC2502" s="50"/>
      <c r="AD2502" s="50"/>
      <c r="AE2502" s="51"/>
      <c r="AF2502" s="51"/>
      <c r="AG2502" s="40"/>
      <c r="AH2502" s="41"/>
      <c r="AI2502" s="42"/>
      <c r="AJ2502" s="40"/>
      <c r="AK2502" s="41"/>
      <c r="AL2502" s="42"/>
      <c r="AM2502" s="43"/>
      <c r="AN2502" s="43"/>
      <c r="AO2502" s="43"/>
    </row>
    <row r="2503" spans="5:41" x14ac:dyDescent="0.25">
      <c r="E2503" s="53"/>
      <c r="F2503" s="53"/>
      <c r="G2503" s="52"/>
      <c r="H2503" s="52"/>
      <c r="I2503" s="52"/>
      <c r="J2503" s="52"/>
      <c r="K2503" s="52"/>
      <c r="L2503" s="52"/>
      <c r="M2503" s="52"/>
      <c r="N2503" s="52"/>
      <c r="O2503" s="52"/>
      <c r="P2503" s="52"/>
      <c r="Q2503" s="52"/>
      <c r="R2503" s="52"/>
      <c r="S2503" s="52"/>
      <c r="T2503" s="52"/>
      <c r="U2503" s="52"/>
      <c r="V2503" s="52"/>
      <c r="W2503" s="52"/>
      <c r="X2503" s="52"/>
      <c r="Y2503" s="52"/>
      <c r="Z2503" s="38"/>
      <c r="AA2503" s="38"/>
      <c r="AB2503" s="38"/>
      <c r="AC2503" s="50"/>
      <c r="AD2503" s="50"/>
      <c r="AE2503" s="51"/>
      <c r="AF2503" s="51"/>
      <c r="AG2503" s="40"/>
      <c r="AH2503" s="41"/>
      <c r="AI2503" s="42"/>
      <c r="AJ2503" s="40"/>
      <c r="AK2503" s="41"/>
      <c r="AL2503" s="42"/>
      <c r="AM2503" s="43"/>
      <c r="AN2503" s="43"/>
      <c r="AO2503" s="43"/>
    </row>
    <row r="2504" spans="5:41" x14ac:dyDescent="0.25">
      <c r="E2504" s="53"/>
      <c r="F2504" s="53"/>
      <c r="G2504" s="52"/>
      <c r="H2504" s="52"/>
      <c r="I2504" s="52"/>
      <c r="J2504" s="52"/>
      <c r="K2504" s="52"/>
      <c r="L2504" s="52"/>
      <c r="M2504" s="52"/>
      <c r="N2504" s="52"/>
      <c r="O2504" s="52"/>
      <c r="P2504" s="52"/>
      <c r="Q2504" s="52"/>
      <c r="R2504" s="52"/>
      <c r="S2504" s="52"/>
      <c r="T2504" s="52"/>
      <c r="U2504" s="52"/>
      <c r="V2504" s="52"/>
      <c r="W2504" s="52"/>
      <c r="X2504" s="52"/>
      <c r="Y2504" s="52"/>
      <c r="Z2504" s="38"/>
      <c r="AA2504" s="38"/>
      <c r="AB2504" s="38"/>
      <c r="AC2504" s="50"/>
      <c r="AD2504" s="50"/>
      <c r="AE2504" s="51"/>
      <c r="AF2504" s="51"/>
      <c r="AG2504" s="40"/>
      <c r="AH2504" s="41"/>
      <c r="AI2504" s="42"/>
      <c r="AJ2504" s="40"/>
      <c r="AK2504" s="41"/>
      <c r="AL2504" s="42"/>
      <c r="AM2504" s="43"/>
      <c r="AN2504" s="43"/>
      <c r="AO2504" s="43"/>
    </row>
    <row r="2505" spans="5:41" x14ac:dyDescent="0.25">
      <c r="E2505" s="53"/>
      <c r="F2505" s="53"/>
      <c r="G2505" s="52"/>
      <c r="H2505" s="52"/>
      <c r="I2505" s="52"/>
      <c r="J2505" s="52"/>
      <c r="K2505" s="52"/>
      <c r="L2505" s="52"/>
      <c r="M2505" s="52"/>
      <c r="N2505" s="52"/>
      <c r="O2505" s="52"/>
      <c r="P2505" s="52"/>
      <c r="Q2505" s="52"/>
      <c r="R2505" s="52"/>
      <c r="S2505" s="52"/>
      <c r="T2505" s="52"/>
      <c r="U2505" s="52"/>
      <c r="V2505" s="52"/>
      <c r="W2505" s="52"/>
      <c r="X2505" s="52"/>
      <c r="Y2505" s="52"/>
      <c r="Z2505" s="38"/>
      <c r="AA2505" s="38"/>
      <c r="AB2505" s="38"/>
      <c r="AC2505" s="50"/>
      <c r="AD2505" s="50"/>
      <c r="AE2505" s="51"/>
      <c r="AF2505" s="51"/>
      <c r="AG2505" s="40"/>
      <c r="AH2505" s="41"/>
      <c r="AI2505" s="42"/>
      <c r="AJ2505" s="40"/>
      <c r="AK2505" s="41"/>
      <c r="AL2505" s="42"/>
      <c r="AM2505" s="43"/>
      <c r="AN2505" s="43"/>
      <c r="AO2505" s="43"/>
    </row>
    <row r="2506" spans="5:41" x14ac:dyDescent="0.25">
      <c r="E2506" s="53"/>
      <c r="F2506" s="53"/>
      <c r="G2506" s="52"/>
      <c r="H2506" s="52"/>
      <c r="I2506" s="52"/>
      <c r="J2506" s="52"/>
      <c r="K2506" s="52"/>
      <c r="L2506" s="52"/>
      <c r="M2506" s="52"/>
      <c r="N2506" s="52"/>
      <c r="O2506" s="52"/>
      <c r="P2506" s="52"/>
      <c r="Q2506" s="52"/>
      <c r="R2506" s="52"/>
      <c r="S2506" s="52"/>
      <c r="T2506" s="52"/>
      <c r="U2506" s="52"/>
      <c r="V2506" s="52"/>
      <c r="W2506" s="52"/>
      <c r="X2506" s="52"/>
      <c r="Y2506" s="52"/>
      <c r="Z2506" s="38"/>
      <c r="AA2506" s="38"/>
      <c r="AB2506" s="38"/>
      <c r="AC2506" s="50"/>
      <c r="AD2506" s="50"/>
      <c r="AE2506" s="51"/>
      <c r="AF2506" s="51"/>
      <c r="AG2506" s="40"/>
      <c r="AH2506" s="41"/>
      <c r="AI2506" s="42"/>
      <c r="AJ2506" s="40"/>
      <c r="AK2506" s="41"/>
      <c r="AL2506" s="42"/>
      <c r="AM2506" s="43"/>
      <c r="AN2506" s="43"/>
      <c r="AO2506" s="43"/>
    </row>
    <row r="2507" spans="5:41" x14ac:dyDescent="0.25">
      <c r="E2507" s="53"/>
      <c r="F2507" s="53"/>
      <c r="G2507" s="52"/>
      <c r="H2507" s="52"/>
      <c r="I2507" s="52"/>
      <c r="J2507" s="52"/>
      <c r="K2507" s="52"/>
      <c r="L2507" s="52"/>
      <c r="M2507" s="52"/>
      <c r="N2507" s="52"/>
      <c r="O2507" s="52"/>
      <c r="P2507" s="52"/>
      <c r="Q2507" s="52"/>
      <c r="R2507" s="52"/>
      <c r="S2507" s="52"/>
      <c r="T2507" s="52"/>
      <c r="U2507" s="52"/>
      <c r="V2507" s="52"/>
      <c r="W2507" s="52"/>
      <c r="X2507" s="52"/>
      <c r="Y2507" s="52"/>
      <c r="Z2507" s="38"/>
      <c r="AA2507" s="38"/>
      <c r="AB2507" s="38"/>
      <c r="AC2507" s="50"/>
      <c r="AD2507" s="50"/>
      <c r="AE2507" s="51"/>
      <c r="AF2507" s="51"/>
      <c r="AG2507" s="40"/>
      <c r="AH2507" s="41"/>
      <c r="AI2507" s="42"/>
      <c r="AJ2507" s="40"/>
      <c r="AK2507" s="41"/>
      <c r="AL2507" s="42"/>
      <c r="AM2507" s="43"/>
      <c r="AN2507" s="43"/>
      <c r="AO2507" s="43"/>
    </row>
    <row r="2508" spans="5:41" x14ac:dyDescent="0.25">
      <c r="E2508" s="53"/>
      <c r="F2508" s="53"/>
      <c r="G2508" s="52"/>
      <c r="H2508" s="52"/>
      <c r="I2508" s="52"/>
      <c r="J2508" s="52"/>
      <c r="K2508" s="52"/>
      <c r="L2508" s="52"/>
      <c r="M2508" s="52"/>
      <c r="N2508" s="52"/>
      <c r="O2508" s="52"/>
      <c r="P2508" s="52"/>
      <c r="Q2508" s="52"/>
      <c r="R2508" s="52"/>
      <c r="S2508" s="52"/>
      <c r="T2508" s="52"/>
      <c r="U2508" s="52"/>
      <c r="V2508" s="52"/>
      <c r="W2508" s="52"/>
      <c r="X2508" s="52"/>
      <c r="Y2508" s="52"/>
      <c r="Z2508" s="38"/>
      <c r="AA2508" s="38"/>
      <c r="AB2508" s="38"/>
      <c r="AC2508" s="50"/>
      <c r="AD2508" s="50"/>
      <c r="AE2508" s="51"/>
      <c r="AF2508" s="51"/>
      <c r="AG2508" s="40"/>
      <c r="AH2508" s="41"/>
      <c r="AI2508" s="42"/>
      <c r="AJ2508" s="40"/>
      <c r="AK2508" s="41"/>
      <c r="AL2508" s="42"/>
      <c r="AM2508" s="43"/>
      <c r="AN2508" s="43"/>
      <c r="AO2508" s="43"/>
    </row>
    <row r="2509" spans="5:41" x14ac:dyDescent="0.25">
      <c r="E2509" s="53"/>
      <c r="F2509" s="53"/>
      <c r="G2509" s="52"/>
      <c r="H2509" s="52"/>
      <c r="I2509" s="52"/>
      <c r="J2509" s="52"/>
      <c r="K2509" s="52"/>
      <c r="L2509" s="52"/>
      <c r="M2509" s="52"/>
      <c r="N2509" s="52"/>
      <c r="O2509" s="52"/>
      <c r="P2509" s="52"/>
      <c r="Q2509" s="52"/>
      <c r="R2509" s="52"/>
      <c r="S2509" s="52"/>
      <c r="T2509" s="52"/>
      <c r="U2509" s="52"/>
      <c r="V2509" s="52"/>
      <c r="W2509" s="52"/>
      <c r="X2509" s="52"/>
      <c r="Y2509" s="52"/>
      <c r="Z2509" s="38"/>
      <c r="AA2509" s="38"/>
      <c r="AB2509" s="38"/>
      <c r="AC2509" s="50"/>
      <c r="AD2509" s="50"/>
      <c r="AE2509" s="51"/>
      <c r="AF2509" s="51"/>
      <c r="AG2509" s="40"/>
      <c r="AH2509" s="41"/>
      <c r="AI2509" s="42"/>
      <c r="AJ2509" s="40"/>
      <c r="AK2509" s="41"/>
      <c r="AL2509" s="42"/>
      <c r="AM2509" s="43"/>
      <c r="AN2509" s="43"/>
      <c r="AO2509" s="43"/>
    </row>
    <row r="2510" spans="5:41" x14ac:dyDescent="0.25">
      <c r="E2510" s="53"/>
      <c r="F2510" s="53"/>
      <c r="G2510" s="52"/>
      <c r="H2510" s="52"/>
      <c r="I2510" s="52"/>
      <c r="J2510" s="52"/>
      <c r="K2510" s="52"/>
      <c r="L2510" s="52"/>
      <c r="M2510" s="52"/>
      <c r="N2510" s="52"/>
      <c r="O2510" s="52"/>
      <c r="P2510" s="52"/>
      <c r="Q2510" s="52"/>
      <c r="R2510" s="52"/>
      <c r="S2510" s="52"/>
      <c r="T2510" s="52"/>
      <c r="U2510" s="52"/>
      <c r="V2510" s="52"/>
      <c r="W2510" s="52"/>
      <c r="X2510" s="52"/>
      <c r="Y2510" s="52"/>
      <c r="Z2510" s="38"/>
      <c r="AA2510" s="38"/>
      <c r="AB2510" s="38"/>
      <c r="AC2510" s="50"/>
      <c r="AD2510" s="50"/>
      <c r="AE2510" s="51"/>
      <c r="AF2510" s="51"/>
      <c r="AG2510" s="40"/>
      <c r="AH2510" s="41"/>
      <c r="AI2510" s="42"/>
      <c r="AJ2510" s="40"/>
      <c r="AK2510" s="41"/>
      <c r="AL2510" s="42"/>
      <c r="AM2510" s="43"/>
      <c r="AN2510" s="43"/>
      <c r="AO2510" s="43"/>
    </row>
    <row r="2511" spans="5:41" x14ac:dyDescent="0.25">
      <c r="E2511" s="53"/>
      <c r="F2511" s="53"/>
      <c r="G2511" s="52"/>
      <c r="H2511" s="52"/>
      <c r="I2511" s="52"/>
      <c r="J2511" s="52"/>
      <c r="K2511" s="52"/>
      <c r="L2511" s="52"/>
      <c r="M2511" s="52"/>
      <c r="N2511" s="52"/>
      <c r="O2511" s="52"/>
      <c r="P2511" s="52"/>
      <c r="Q2511" s="52"/>
      <c r="R2511" s="52"/>
      <c r="S2511" s="52"/>
      <c r="T2511" s="52"/>
      <c r="U2511" s="52"/>
      <c r="V2511" s="52"/>
      <c r="W2511" s="52"/>
      <c r="X2511" s="52"/>
      <c r="Y2511" s="52"/>
      <c r="Z2511" s="38"/>
      <c r="AA2511" s="38"/>
      <c r="AB2511" s="38"/>
      <c r="AC2511" s="50"/>
      <c r="AD2511" s="50"/>
      <c r="AE2511" s="51"/>
      <c r="AF2511" s="51"/>
      <c r="AG2511" s="40"/>
      <c r="AH2511" s="41"/>
      <c r="AI2511" s="42"/>
      <c r="AJ2511" s="40"/>
      <c r="AK2511" s="41"/>
      <c r="AL2511" s="42"/>
      <c r="AM2511" s="43"/>
      <c r="AN2511" s="43"/>
      <c r="AO2511" s="43"/>
    </row>
    <row r="2512" spans="5:41" x14ac:dyDescent="0.25">
      <c r="E2512" s="53"/>
      <c r="F2512" s="53"/>
      <c r="G2512" s="52"/>
      <c r="H2512" s="52"/>
      <c r="I2512" s="52"/>
      <c r="J2512" s="52"/>
      <c r="K2512" s="52"/>
      <c r="L2512" s="52"/>
      <c r="M2512" s="52"/>
      <c r="N2512" s="52"/>
      <c r="O2512" s="52"/>
      <c r="P2512" s="52"/>
      <c r="Q2512" s="52"/>
      <c r="R2512" s="52"/>
      <c r="S2512" s="52"/>
      <c r="T2512" s="52"/>
      <c r="U2512" s="52"/>
      <c r="V2512" s="52"/>
      <c r="W2512" s="52"/>
      <c r="X2512" s="52"/>
      <c r="Y2512" s="52"/>
      <c r="Z2512" s="38"/>
      <c r="AA2512" s="38"/>
      <c r="AB2512" s="38"/>
      <c r="AC2512" s="50"/>
      <c r="AD2512" s="50"/>
      <c r="AE2512" s="51"/>
      <c r="AF2512" s="51"/>
      <c r="AG2512" s="40"/>
      <c r="AH2512" s="41"/>
      <c r="AI2512" s="42"/>
      <c r="AJ2512" s="40"/>
      <c r="AK2512" s="41"/>
      <c r="AL2512" s="42"/>
      <c r="AM2512" s="43"/>
      <c r="AN2512" s="43"/>
      <c r="AO2512" s="43"/>
    </row>
    <row r="2513" spans="5:41" x14ac:dyDescent="0.25">
      <c r="E2513" s="53"/>
      <c r="F2513" s="53"/>
      <c r="G2513" s="52"/>
      <c r="H2513" s="52"/>
      <c r="I2513" s="52"/>
      <c r="J2513" s="52"/>
      <c r="K2513" s="52"/>
      <c r="L2513" s="52"/>
      <c r="M2513" s="52"/>
      <c r="N2513" s="52"/>
      <c r="O2513" s="52"/>
      <c r="P2513" s="52"/>
      <c r="Q2513" s="52"/>
      <c r="R2513" s="52"/>
      <c r="S2513" s="52"/>
      <c r="T2513" s="52"/>
      <c r="U2513" s="52"/>
      <c r="V2513" s="52"/>
      <c r="W2513" s="52"/>
      <c r="X2513" s="52"/>
      <c r="Y2513" s="52"/>
      <c r="Z2513" s="38"/>
      <c r="AA2513" s="38"/>
      <c r="AB2513" s="38"/>
      <c r="AC2513" s="50"/>
      <c r="AD2513" s="50"/>
      <c r="AE2513" s="51"/>
      <c r="AF2513" s="51"/>
      <c r="AG2513" s="40"/>
      <c r="AH2513" s="41"/>
      <c r="AI2513" s="42"/>
      <c r="AJ2513" s="40"/>
      <c r="AK2513" s="41"/>
      <c r="AL2513" s="42"/>
      <c r="AM2513" s="43"/>
      <c r="AN2513" s="43"/>
      <c r="AO2513" s="43"/>
    </row>
    <row r="2514" spans="5:41" x14ac:dyDescent="0.25">
      <c r="E2514" s="53"/>
      <c r="F2514" s="53"/>
      <c r="G2514" s="52"/>
      <c r="H2514" s="52"/>
      <c r="I2514" s="52"/>
      <c r="J2514" s="52"/>
      <c r="K2514" s="52"/>
      <c r="L2514" s="52"/>
      <c r="M2514" s="52"/>
      <c r="N2514" s="52"/>
      <c r="O2514" s="52"/>
      <c r="P2514" s="52"/>
      <c r="Q2514" s="52"/>
      <c r="R2514" s="52"/>
      <c r="S2514" s="52"/>
      <c r="T2514" s="52"/>
      <c r="U2514" s="52"/>
      <c r="V2514" s="52"/>
      <c r="W2514" s="52"/>
      <c r="X2514" s="52"/>
      <c r="Y2514" s="52"/>
      <c r="Z2514" s="38"/>
      <c r="AA2514" s="38"/>
      <c r="AB2514" s="38"/>
      <c r="AC2514" s="50"/>
      <c r="AD2514" s="50"/>
      <c r="AE2514" s="51"/>
      <c r="AF2514" s="51"/>
      <c r="AG2514" s="40"/>
      <c r="AH2514" s="41"/>
      <c r="AI2514" s="42"/>
      <c r="AJ2514" s="40"/>
      <c r="AK2514" s="41"/>
      <c r="AL2514" s="42"/>
      <c r="AM2514" s="43"/>
      <c r="AN2514" s="43"/>
      <c r="AO2514" s="43"/>
    </row>
    <row r="2515" spans="5:41" x14ac:dyDescent="0.25">
      <c r="E2515" s="53"/>
      <c r="F2515" s="53"/>
      <c r="G2515" s="52"/>
      <c r="H2515" s="52"/>
      <c r="I2515" s="52"/>
      <c r="J2515" s="52"/>
      <c r="K2515" s="52"/>
      <c r="L2515" s="52"/>
      <c r="M2515" s="52"/>
      <c r="N2515" s="52"/>
      <c r="O2515" s="52"/>
      <c r="P2515" s="52"/>
      <c r="Q2515" s="52"/>
      <c r="R2515" s="52"/>
      <c r="S2515" s="52"/>
      <c r="T2515" s="52"/>
      <c r="U2515" s="52"/>
      <c r="V2515" s="52"/>
      <c r="W2515" s="52"/>
      <c r="X2515" s="52"/>
      <c r="Y2515" s="52"/>
      <c r="Z2515" s="38"/>
      <c r="AA2515" s="38"/>
      <c r="AB2515" s="38"/>
      <c r="AC2515" s="50"/>
      <c r="AD2515" s="50"/>
      <c r="AE2515" s="51"/>
      <c r="AF2515" s="51"/>
      <c r="AG2515" s="40"/>
      <c r="AH2515" s="41"/>
      <c r="AI2515" s="42"/>
      <c r="AJ2515" s="40"/>
      <c r="AK2515" s="41"/>
      <c r="AL2515" s="42"/>
      <c r="AM2515" s="43"/>
      <c r="AN2515" s="43"/>
      <c r="AO2515" s="43"/>
    </row>
    <row r="2516" spans="5:41" x14ac:dyDescent="0.25">
      <c r="E2516" s="53"/>
      <c r="F2516" s="53"/>
      <c r="G2516" s="52"/>
      <c r="H2516" s="52"/>
      <c r="I2516" s="52"/>
      <c r="J2516" s="52"/>
      <c r="K2516" s="52"/>
      <c r="L2516" s="52"/>
      <c r="M2516" s="52"/>
      <c r="N2516" s="52"/>
      <c r="O2516" s="52"/>
      <c r="P2516" s="52"/>
      <c r="Q2516" s="52"/>
      <c r="R2516" s="52"/>
      <c r="S2516" s="52"/>
      <c r="T2516" s="52"/>
      <c r="U2516" s="52"/>
      <c r="V2516" s="52"/>
      <c r="W2516" s="52"/>
      <c r="X2516" s="52"/>
      <c r="Y2516" s="52"/>
      <c r="Z2516" s="38"/>
      <c r="AA2516" s="38"/>
      <c r="AB2516" s="38"/>
      <c r="AC2516" s="50"/>
      <c r="AD2516" s="50"/>
      <c r="AE2516" s="51"/>
      <c r="AF2516" s="51"/>
      <c r="AG2516" s="40"/>
      <c r="AH2516" s="41"/>
      <c r="AI2516" s="42"/>
      <c r="AJ2516" s="40"/>
      <c r="AK2516" s="41"/>
      <c r="AL2516" s="42"/>
      <c r="AM2516" s="43"/>
      <c r="AN2516" s="43"/>
      <c r="AO2516" s="43"/>
    </row>
    <row r="2517" spans="5:41" x14ac:dyDescent="0.25">
      <c r="E2517" s="53"/>
      <c r="F2517" s="53"/>
      <c r="G2517" s="52"/>
      <c r="H2517" s="52"/>
      <c r="I2517" s="52"/>
      <c r="J2517" s="52"/>
      <c r="K2517" s="52"/>
      <c r="L2517" s="52"/>
      <c r="M2517" s="52"/>
      <c r="N2517" s="52"/>
      <c r="O2517" s="52"/>
      <c r="P2517" s="52"/>
      <c r="Q2517" s="52"/>
      <c r="R2517" s="52"/>
      <c r="S2517" s="52"/>
      <c r="T2517" s="52"/>
      <c r="U2517" s="52"/>
      <c r="V2517" s="52"/>
      <c r="W2517" s="52"/>
      <c r="X2517" s="52"/>
      <c r="Y2517" s="52"/>
      <c r="Z2517" s="38"/>
      <c r="AA2517" s="38"/>
      <c r="AB2517" s="38"/>
      <c r="AC2517" s="50"/>
      <c r="AD2517" s="50"/>
      <c r="AE2517" s="51"/>
      <c r="AF2517" s="51"/>
      <c r="AG2517" s="40"/>
      <c r="AH2517" s="41"/>
      <c r="AI2517" s="42"/>
      <c r="AJ2517" s="40"/>
      <c r="AK2517" s="41"/>
      <c r="AL2517" s="42"/>
      <c r="AM2517" s="43"/>
      <c r="AN2517" s="43"/>
      <c r="AO2517" s="43"/>
    </row>
    <row r="2518" spans="5:41" x14ac:dyDescent="0.25">
      <c r="E2518" s="53"/>
      <c r="F2518" s="53"/>
      <c r="G2518" s="52"/>
      <c r="H2518" s="52"/>
      <c r="I2518" s="52"/>
      <c r="J2518" s="52"/>
      <c r="K2518" s="52"/>
      <c r="L2518" s="52"/>
      <c r="M2518" s="52"/>
      <c r="N2518" s="52"/>
      <c r="O2518" s="52"/>
      <c r="P2518" s="52"/>
      <c r="Q2518" s="52"/>
      <c r="R2518" s="52"/>
      <c r="S2518" s="52"/>
      <c r="T2518" s="52"/>
      <c r="U2518" s="52"/>
      <c r="V2518" s="52"/>
      <c r="W2518" s="52"/>
      <c r="X2518" s="52"/>
      <c r="Y2518" s="52"/>
      <c r="Z2518" s="38"/>
      <c r="AA2518" s="38"/>
      <c r="AB2518" s="38"/>
      <c r="AC2518" s="50"/>
      <c r="AD2518" s="50"/>
      <c r="AE2518" s="51"/>
      <c r="AF2518" s="51"/>
      <c r="AG2518" s="40"/>
      <c r="AH2518" s="41"/>
      <c r="AI2518" s="42"/>
      <c r="AJ2518" s="40"/>
      <c r="AK2518" s="41"/>
      <c r="AL2518" s="42"/>
      <c r="AM2518" s="43"/>
      <c r="AN2518" s="43"/>
      <c r="AO2518" s="43"/>
    </row>
    <row r="2519" spans="5:41" x14ac:dyDescent="0.25">
      <c r="E2519" s="53"/>
      <c r="F2519" s="53"/>
      <c r="G2519" s="52"/>
      <c r="H2519" s="52"/>
      <c r="I2519" s="52"/>
      <c r="J2519" s="52"/>
      <c r="K2519" s="52"/>
      <c r="L2519" s="52"/>
      <c r="M2519" s="52"/>
      <c r="N2519" s="52"/>
      <c r="O2519" s="52"/>
      <c r="P2519" s="52"/>
      <c r="Q2519" s="52"/>
      <c r="R2519" s="52"/>
      <c r="S2519" s="52"/>
      <c r="T2519" s="52"/>
      <c r="U2519" s="52"/>
      <c r="V2519" s="52"/>
      <c r="W2519" s="52"/>
      <c r="X2519" s="52"/>
      <c r="Y2519" s="52"/>
      <c r="Z2519" s="38"/>
      <c r="AA2519" s="38"/>
      <c r="AB2519" s="38"/>
      <c r="AC2519" s="50"/>
      <c r="AD2519" s="50"/>
      <c r="AE2519" s="51"/>
      <c r="AF2519" s="51"/>
      <c r="AG2519" s="40"/>
      <c r="AH2519" s="41"/>
      <c r="AI2519" s="42"/>
      <c r="AJ2519" s="40"/>
      <c r="AK2519" s="41"/>
      <c r="AL2519" s="42"/>
      <c r="AM2519" s="43"/>
      <c r="AN2519" s="43"/>
      <c r="AO2519" s="43"/>
    </row>
    <row r="2520" spans="5:41" x14ac:dyDescent="0.25">
      <c r="E2520" s="53"/>
      <c r="F2520" s="53"/>
      <c r="G2520" s="52"/>
      <c r="H2520" s="52"/>
      <c r="I2520" s="52"/>
      <c r="J2520" s="52"/>
      <c r="K2520" s="52"/>
      <c r="L2520" s="52"/>
      <c r="M2520" s="52"/>
      <c r="N2520" s="52"/>
      <c r="O2520" s="52"/>
      <c r="P2520" s="52"/>
      <c r="Q2520" s="52"/>
      <c r="R2520" s="52"/>
      <c r="S2520" s="52"/>
      <c r="T2520" s="52"/>
      <c r="U2520" s="52"/>
      <c r="V2520" s="52"/>
      <c r="W2520" s="52"/>
      <c r="X2520" s="52"/>
      <c r="Y2520" s="52"/>
      <c r="Z2520" s="38"/>
      <c r="AA2520" s="38"/>
      <c r="AB2520" s="38"/>
      <c r="AC2520" s="50"/>
      <c r="AD2520" s="50"/>
      <c r="AE2520" s="51"/>
      <c r="AF2520" s="51"/>
      <c r="AG2520" s="40"/>
      <c r="AH2520" s="41"/>
      <c r="AI2520" s="42"/>
      <c r="AJ2520" s="40"/>
      <c r="AK2520" s="41"/>
      <c r="AL2520" s="42"/>
      <c r="AM2520" s="43"/>
      <c r="AN2520" s="43"/>
      <c r="AO2520" s="43"/>
    </row>
    <row r="2521" spans="5:41" x14ac:dyDescent="0.25">
      <c r="E2521" s="53"/>
      <c r="F2521" s="53"/>
      <c r="G2521" s="52"/>
      <c r="H2521" s="52"/>
      <c r="I2521" s="52"/>
      <c r="J2521" s="52"/>
      <c r="K2521" s="52"/>
      <c r="L2521" s="52"/>
      <c r="M2521" s="52"/>
      <c r="N2521" s="52"/>
      <c r="O2521" s="52"/>
      <c r="P2521" s="52"/>
      <c r="Q2521" s="52"/>
      <c r="R2521" s="52"/>
      <c r="S2521" s="52"/>
      <c r="T2521" s="52"/>
      <c r="U2521" s="52"/>
      <c r="V2521" s="52"/>
      <c r="W2521" s="52"/>
      <c r="X2521" s="52"/>
      <c r="Y2521" s="52"/>
      <c r="Z2521" s="38"/>
      <c r="AA2521" s="38"/>
      <c r="AB2521" s="38"/>
      <c r="AC2521" s="50"/>
      <c r="AD2521" s="50"/>
      <c r="AE2521" s="51"/>
      <c r="AF2521" s="51"/>
      <c r="AG2521" s="40"/>
      <c r="AH2521" s="41"/>
      <c r="AI2521" s="42"/>
      <c r="AJ2521" s="40"/>
      <c r="AK2521" s="41"/>
      <c r="AL2521" s="42"/>
      <c r="AM2521" s="43"/>
      <c r="AN2521" s="43"/>
      <c r="AO2521" s="43"/>
    </row>
    <row r="2522" spans="5:41" x14ac:dyDescent="0.25">
      <c r="E2522" s="53"/>
      <c r="F2522" s="53"/>
      <c r="G2522" s="52"/>
      <c r="H2522" s="52"/>
      <c r="I2522" s="52"/>
      <c r="J2522" s="52"/>
      <c r="K2522" s="52"/>
      <c r="L2522" s="52"/>
      <c r="M2522" s="52"/>
      <c r="N2522" s="52"/>
      <c r="O2522" s="52"/>
      <c r="P2522" s="52"/>
      <c r="Q2522" s="52"/>
      <c r="R2522" s="52"/>
      <c r="S2522" s="52"/>
      <c r="T2522" s="52"/>
      <c r="U2522" s="52"/>
      <c r="V2522" s="52"/>
      <c r="W2522" s="52"/>
      <c r="X2522" s="52"/>
      <c r="Y2522" s="52"/>
      <c r="Z2522" s="38"/>
      <c r="AA2522" s="38"/>
      <c r="AB2522" s="38"/>
      <c r="AC2522" s="50"/>
      <c r="AD2522" s="50"/>
      <c r="AE2522" s="51"/>
      <c r="AF2522" s="51"/>
      <c r="AG2522" s="40"/>
      <c r="AH2522" s="41"/>
      <c r="AI2522" s="42"/>
      <c r="AJ2522" s="40"/>
      <c r="AK2522" s="41"/>
      <c r="AL2522" s="42"/>
      <c r="AM2522" s="43"/>
      <c r="AN2522" s="43"/>
      <c r="AO2522" s="43"/>
    </row>
    <row r="2523" spans="5:41" x14ac:dyDescent="0.25">
      <c r="E2523" s="53"/>
      <c r="F2523" s="53"/>
      <c r="G2523" s="52"/>
      <c r="H2523" s="52"/>
      <c r="I2523" s="52"/>
      <c r="J2523" s="52"/>
      <c r="K2523" s="52"/>
      <c r="L2523" s="52"/>
      <c r="M2523" s="52"/>
      <c r="N2523" s="52"/>
      <c r="O2523" s="52"/>
      <c r="P2523" s="52"/>
      <c r="Q2523" s="52"/>
      <c r="R2523" s="52"/>
      <c r="S2523" s="52"/>
      <c r="T2523" s="52"/>
      <c r="U2523" s="52"/>
      <c r="V2523" s="52"/>
      <c r="W2523" s="52"/>
      <c r="X2523" s="52"/>
      <c r="Y2523" s="52"/>
      <c r="Z2523" s="38"/>
      <c r="AA2523" s="38"/>
      <c r="AB2523" s="38"/>
      <c r="AC2523" s="50"/>
      <c r="AD2523" s="50"/>
      <c r="AE2523" s="51"/>
      <c r="AF2523" s="51"/>
      <c r="AG2523" s="40"/>
      <c r="AH2523" s="41"/>
      <c r="AI2523" s="42"/>
      <c r="AJ2523" s="40"/>
      <c r="AK2523" s="41"/>
      <c r="AL2523" s="42"/>
      <c r="AM2523" s="43"/>
      <c r="AN2523" s="43"/>
      <c r="AO2523" s="43"/>
    </row>
    <row r="2524" spans="5:41" x14ac:dyDescent="0.25">
      <c r="E2524" s="53"/>
      <c r="F2524" s="53"/>
      <c r="G2524" s="52"/>
      <c r="H2524" s="52"/>
      <c r="I2524" s="52"/>
      <c r="J2524" s="52"/>
      <c r="K2524" s="52"/>
      <c r="L2524" s="52"/>
      <c r="M2524" s="52"/>
      <c r="N2524" s="52"/>
      <c r="O2524" s="52"/>
      <c r="P2524" s="52"/>
      <c r="Q2524" s="52"/>
      <c r="R2524" s="52"/>
      <c r="S2524" s="52"/>
      <c r="T2524" s="52"/>
      <c r="U2524" s="52"/>
      <c r="V2524" s="52"/>
      <c r="W2524" s="52"/>
      <c r="X2524" s="52"/>
      <c r="Y2524" s="52"/>
      <c r="Z2524" s="38"/>
      <c r="AA2524" s="38"/>
      <c r="AB2524" s="38"/>
      <c r="AC2524" s="50"/>
      <c r="AD2524" s="50"/>
      <c r="AE2524" s="51"/>
      <c r="AF2524" s="51"/>
      <c r="AG2524" s="40"/>
      <c r="AH2524" s="41"/>
      <c r="AI2524" s="42"/>
      <c r="AJ2524" s="40"/>
      <c r="AK2524" s="41"/>
      <c r="AL2524" s="42"/>
      <c r="AM2524" s="43"/>
      <c r="AN2524" s="43"/>
      <c r="AO2524" s="43"/>
    </row>
    <row r="2525" spans="5:41" x14ac:dyDescent="0.25">
      <c r="E2525" s="53"/>
      <c r="F2525" s="53"/>
      <c r="G2525" s="52"/>
      <c r="H2525" s="52"/>
      <c r="I2525" s="52"/>
      <c r="J2525" s="52"/>
      <c r="K2525" s="52"/>
      <c r="L2525" s="52"/>
      <c r="M2525" s="52"/>
      <c r="N2525" s="52"/>
      <c r="O2525" s="52"/>
      <c r="P2525" s="52"/>
      <c r="Q2525" s="52"/>
      <c r="R2525" s="52"/>
      <c r="S2525" s="52"/>
      <c r="T2525" s="52"/>
      <c r="U2525" s="52"/>
      <c r="V2525" s="52"/>
      <c r="W2525" s="52"/>
      <c r="X2525" s="52"/>
      <c r="Y2525" s="52"/>
      <c r="Z2525" s="38"/>
      <c r="AA2525" s="38"/>
      <c r="AB2525" s="38"/>
      <c r="AC2525" s="50"/>
      <c r="AD2525" s="50"/>
      <c r="AE2525" s="51"/>
      <c r="AF2525" s="51"/>
      <c r="AG2525" s="40"/>
      <c r="AH2525" s="41"/>
      <c r="AI2525" s="42"/>
      <c r="AJ2525" s="40"/>
      <c r="AK2525" s="41"/>
      <c r="AL2525" s="42"/>
      <c r="AM2525" s="43"/>
      <c r="AN2525" s="43"/>
      <c r="AO2525" s="43"/>
    </row>
    <row r="2526" spans="5:41" x14ac:dyDescent="0.25">
      <c r="E2526" s="53"/>
      <c r="F2526" s="53"/>
      <c r="G2526" s="52"/>
      <c r="H2526" s="52"/>
      <c r="I2526" s="52"/>
      <c r="J2526" s="52"/>
      <c r="K2526" s="52"/>
      <c r="L2526" s="52"/>
      <c r="M2526" s="52"/>
      <c r="N2526" s="52"/>
      <c r="O2526" s="52"/>
      <c r="P2526" s="52"/>
      <c r="Q2526" s="52"/>
      <c r="R2526" s="52"/>
      <c r="S2526" s="52"/>
      <c r="T2526" s="52"/>
      <c r="U2526" s="52"/>
      <c r="V2526" s="52"/>
      <c r="W2526" s="52"/>
      <c r="X2526" s="52"/>
      <c r="Y2526" s="52"/>
      <c r="Z2526" s="38"/>
      <c r="AA2526" s="38"/>
      <c r="AB2526" s="38"/>
      <c r="AC2526" s="50"/>
      <c r="AD2526" s="50"/>
      <c r="AE2526" s="51"/>
      <c r="AF2526" s="51"/>
      <c r="AG2526" s="40"/>
      <c r="AH2526" s="41"/>
      <c r="AI2526" s="42"/>
      <c r="AJ2526" s="40"/>
      <c r="AK2526" s="41"/>
      <c r="AL2526" s="42"/>
      <c r="AM2526" s="43"/>
      <c r="AN2526" s="43"/>
      <c r="AO2526" s="43"/>
    </row>
    <row r="2527" spans="5:41" x14ac:dyDescent="0.25">
      <c r="E2527" s="53"/>
      <c r="F2527" s="53"/>
      <c r="G2527" s="52"/>
      <c r="H2527" s="52"/>
      <c r="I2527" s="52"/>
      <c r="J2527" s="52"/>
      <c r="K2527" s="52"/>
      <c r="L2527" s="52"/>
      <c r="M2527" s="52"/>
      <c r="N2527" s="52"/>
      <c r="O2527" s="52"/>
      <c r="P2527" s="52"/>
      <c r="Q2527" s="52"/>
      <c r="R2527" s="52"/>
      <c r="S2527" s="52"/>
      <c r="T2527" s="52"/>
      <c r="U2527" s="52"/>
      <c r="V2527" s="52"/>
      <c r="W2527" s="52"/>
      <c r="X2527" s="52"/>
      <c r="Y2527" s="52"/>
      <c r="Z2527" s="38"/>
      <c r="AA2527" s="38"/>
      <c r="AB2527" s="38"/>
      <c r="AC2527" s="50"/>
      <c r="AD2527" s="50"/>
      <c r="AE2527" s="51"/>
      <c r="AF2527" s="51"/>
      <c r="AG2527" s="40"/>
      <c r="AH2527" s="41"/>
      <c r="AI2527" s="42"/>
      <c r="AJ2527" s="40"/>
      <c r="AK2527" s="41"/>
      <c r="AL2527" s="42"/>
      <c r="AM2527" s="43"/>
      <c r="AN2527" s="43"/>
      <c r="AO2527" s="43"/>
    </row>
    <row r="2528" spans="5:41" x14ac:dyDescent="0.25">
      <c r="E2528" s="53"/>
      <c r="F2528" s="53"/>
      <c r="G2528" s="52"/>
      <c r="H2528" s="52"/>
      <c r="I2528" s="52"/>
      <c r="J2528" s="52"/>
      <c r="K2528" s="52"/>
      <c r="L2528" s="52"/>
      <c r="M2528" s="52"/>
      <c r="N2528" s="52"/>
      <c r="O2528" s="52"/>
      <c r="P2528" s="52"/>
      <c r="Q2528" s="52"/>
      <c r="R2528" s="52"/>
      <c r="S2528" s="52"/>
      <c r="T2528" s="52"/>
      <c r="U2528" s="52"/>
      <c r="V2528" s="52"/>
      <c r="W2528" s="52"/>
      <c r="X2528" s="52"/>
      <c r="Y2528" s="52"/>
      <c r="Z2528" s="38"/>
      <c r="AA2528" s="38"/>
      <c r="AB2528" s="38"/>
      <c r="AC2528" s="50"/>
      <c r="AD2528" s="50"/>
      <c r="AE2528" s="51"/>
      <c r="AF2528" s="51"/>
      <c r="AG2528" s="40"/>
      <c r="AH2528" s="41"/>
      <c r="AI2528" s="42"/>
      <c r="AJ2528" s="40"/>
      <c r="AK2528" s="41"/>
      <c r="AL2528" s="42"/>
      <c r="AM2528" s="43"/>
      <c r="AN2528" s="43"/>
      <c r="AO2528" s="43"/>
    </row>
    <row r="2529" spans="5:41" x14ac:dyDescent="0.25">
      <c r="E2529" s="53"/>
      <c r="F2529" s="53"/>
      <c r="G2529" s="52"/>
      <c r="H2529" s="52"/>
      <c r="I2529" s="52"/>
      <c r="J2529" s="52"/>
      <c r="K2529" s="52"/>
      <c r="L2529" s="52"/>
      <c r="M2529" s="52"/>
      <c r="N2529" s="52"/>
      <c r="O2529" s="52"/>
      <c r="P2529" s="52"/>
      <c r="Q2529" s="52"/>
      <c r="R2529" s="52"/>
      <c r="S2529" s="52"/>
      <c r="T2529" s="52"/>
      <c r="U2529" s="52"/>
      <c r="V2529" s="52"/>
      <c r="W2529" s="52"/>
      <c r="X2529" s="52"/>
      <c r="Y2529" s="52"/>
      <c r="Z2529" s="38"/>
      <c r="AA2529" s="38"/>
      <c r="AB2529" s="38"/>
      <c r="AC2529" s="50"/>
      <c r="AD2529" s="50"/>
      <c r="AE2529" s="51"/>
      <c r="AF2529" s="51"/>
      <c r="AG2529" s="40"/>
      <c r="AH2529" s="41"/>
      <c r="AI2529" s="42"/>
      <c r="AJ2529" s="40"/>
      <c r="AK2529" s="41"/>
      <c r="AL2529" s="42"/>
      <c r="AM2529" s="43"/>
      <c r="AN2529" s="43"/>
      <c r="AO2529" s="43"/>
    </row>
    <row r="2530" spans="5:41" x14ac:dyDescent="0.25">
      <c r="E2530" s="53"/>
      <c r="F2530" s="53"/>
      <c r="G2530" s="52"/>
      <c r="H2530" s="52"/>
      <c r="I2530" s="52"/>
      <c r="J2530" s="52"/>
      <c r="K2530" s="52"/>
      <c r="L2530" s="52"/>
      <c r="M2530" s="52"/>
      <c r="N2530" s="52"/>
      <c r="O2530" s="52"/>
      <c r="P2530" s="52"/>
      <c r="Q2530" s="52"/>
      <c r="R2530" s="52"/>
      <c r="S2530" s="52"/>
      <c r="T2530" s="52"/>
      <c r="U2530" s="52"/>
      <c r="V2530" s="52"/>
      <c r="W2530" s="52"/>
      <c r="X2530" s="52"/>
      <c r="Y2530" s="52"/>
      <c r="Z2530" s="38"/>
      <c r="AA2530" s="38"/>
      <c r="AB2530" s="38"/>
      <c r="AC2530" s="50"/>
      <c r="AD2530" s="50"/>
      <c r="AE2530" s="51"/>
      <c r="AF2530" s="51"/>
      <c r="AG2530" s="40"/>
      <c r="AH2530" s="41"/>
      <c r="AI2530" s="42"/>
      <c r="AJ2530" s="40"/>
      <c r="AK2530" s="41"/>
      <c r="AL2530" s="42"/>
      <c r="AM2530" s="43"/>
      <c r="AN2530" s="43"/>
      <c r="AO2530" s="43"/>
    </row>
    <row r="2531" spans="5:41" x14ac:dyDescent="0.25">
      <c r="E2531" s="53"/>
      <c r="F2531" s="53"/>
      <c r="G2531" s="52"/>
      <c r="H2531" s="52"/>
      <c r="I2531" s="52"/>
      <c r="J2531" s="52"/>
      <c r="K2531" s="52"/>
      <c r="L2531" s="52"/>
      <c r="M2531" s="52"/>
      <c r="N2531" s="52"/>
      <c r="O2531" s="52"/>
      <c r="P2531" s="52"/>
      <c r="Q2531" s="52"/>
      <c r="R2531" s="52"/>
      <c r="S2531" s="52"/>
      <c r="T2531" s="52"/>
      <c r="U2531" s="52"/>
      <c r="V2531" s="52"/>
      <c r="W2531" s="52"/>
      <c r="X2531" s="52"/>
      <c r="Y2531" s="52"/>
      <c r="Z2531" s="38"/>
      <c r="AA2531" s="38"/>
      <c r="AB2531" s="38"/>
      <c r="AC2531" s="50"/>
      <c r="AD2531" s="50"/>
      <c r="AE2531" s="51"/>
      <c r="AF2531" s="51"/>
      <c r="AG2531" s="40"/>
      <c r="AH2531" s="41"/>
      <c r="AI2531" s="42"/>
      <c r="AJ2531" s="40"/>
      <c r="AK2531" s="41"/>
      <c r="AL2531" s="42"/>
      <c r="AM2531" s="43"/>
      <c r="AN2531" s="43"/>
      <c r="AO2531" s="43"/>
    </row>
    <row r="2532" spans="5:41" x14ac:dyDescent="0.25">
      <c r="E2532" s="53"/>
      <c r="F2532" s="53"/>
      <c r="G2532" s="52"/>
      <c r="H2532" s="52"/>
      <c r="I2532" s="52"/>
      <c r="J2532" s="52"/>
      <c r="K2532" s="52"/>
      <c r="L2532" s="52"/>
      <c r="M2532" s="52"/>
      <c r="N2532" s="52"/>
      <c r="O2532" s="52"/>
      <c r="P2532" s="52"/>
      <c r="Q2532" s="52"/>
      <c r="R2532" s="52"/>
      <c r="S2532" s="52"/>
      <c r="T2532" s="52"/>
      <c r="U2532" s="52"/>
      <c r="V2532" s="52"/>
      <c r="W2532" s="52"/>
      <c r="X2532" s="52"/>
      <c r="Y2532" s="52"/>
      <c r="Z2532" s="38"/>
      <c r="AA2532" s="38"/>
      <c r="AB2532" s="38"/>
      <c r="AC2532" s="50"/>
      <c r="AD2532" s="50"/>
      <c r="AE2532" s="51"/>
      <c r="AF2532" s="51"/>
      <c r="AG2532" s="40"/>
      <c r="AH2532" s="41"/>
      <c r="AI2532" s="42"/>
      <c r="AJ2532" s="40"/>
      <c r="AK2532" s="41"/>
      <c r="AL2532" s="42"/>
      <c r="AM2532" s="43"/>
      <c r="AN2532" s="43"/>
      <c r="AO2532" s="43"/>
    </row>
    <row r="2533" spans="5:41" x14ac:dyDescent="0.25">
      <c r="E2533" s="53"/>
      <c r="F2533" s="53"/>
      <c r="G2533" s="52"/>
      <c r="H2533" s="52"/>
      <c r="I2533" s="52"/>
      <c r="J2533" s="52"/>
      <c r="K2533" s="52"/>
      <c r="L2533" s="52"/>
      <c r="M2533" s="52"/>
      <c r="N2533" s="52"/>
      <c r="O2533" s="52"/>
      <c r="P2533" s="52"/>
      <c r="Q2533" s="52"/>
      <c r="R2533" s="52"/>
      <c r="S2533" s="52"/>
      <c r="T2533" s="52"/>
      <c r="U2533" s="52"/>
      <c r="V2533" s="52"/>
      <c r="W2533" s="52"/>
      <c r="X2533" s="52"/>
      <c r="Y2533" s="52"/>
      <c r="Z2533" s="38"/>
      <c r="AA2533" s="38"/>
      <c r="AB2533" s="38"/>
      <c r="AC2533" s="50"/>
      <c r="AD2533" s="50"/>
      <c r="AE2533" s="51"/>
      <c r="AF2533" s="51"/>
      <c r="AG2533" s="40"/>
      <c r="AH2533" s="41"/>
      <c r="AI2533" s="42"/>
      <c r="AJ2533" s="40"/>
      <c r="AK2533" s="41"/>
      <c r="AL2533" s="42"/>
      <c r="AM2533" s="43"/>
      <c r="AN2533" s="43"/>
      <c r="AO2533" s="43"/>
    </row>
    <row r="2534" spans="5:41" x14ac:dyDescent="0.25">
      <c r="E2534" s="53"/>
      <c r="F2534" s="53"/>
      <c r="G2534" s="52"/>
      <c r="H2534" s="52"/>
      <c r="I2534" s="52"/>
      <c r="J2534" s="52"/>
      <c r="K2534" s="52"/>
      <c r="L2534" s="52"/>
      <c r="M2534" s="52"/>
      <c r="N2534" s="52"/>
      <c r="O2534" s="52"/>
      <c r="P2534" s="52"/>
      <c r="Q2534" s="52"/>
      <c r="R2534" s="52"/>
      <c r="S2534" s="52"/>
      <c r="T2534" s="52"/>
      <c r="U2534" s="52"/>
      <c r="V2534" s="52"/>
      <c r="W2534" s="52"/>
      <c r="X2534" s="52"/>
      <c r="Y2534" s="52"/>
      <c r="Z2534" s="38"/>
      <c r="AA2534" s="38"/>
      <c r="AB2534" s="38"/>
      <c r="AC2534" s="50"/>
      <c r="AD2534" s="50"/>
      <c r="AE2534" s="51"/>
      <c r="AF2534" s="51"/>
      <c r="AG2534" s="40"/>
      <c r="AH2534" s="41"/>
      <c r="AI2534" s="42"/>
      <c r="AJ2534" s="40"/>
      <c r="AK2534" s="41"/>
      <c r="AL2534" s="42"/>
      <c r="AM2534" s="43"/>
      <c r="AN2534" s="43"/>
      <c r="AO2534" s="43"/>
    </row>
    <row r="2535" spans="5:41" x14ac:dyDescent="0.25">
      <c r="E2535" s="53"/>
      <c r="F2535" s="53"/>
      <c r="G2535" s="52"/>
      <c r="H2535" s="52"/>
      <c r="I2535" s="52"/>
      <c r="J2535" s="52"/>
      <c r="K2535" s="52"/>
      <c r="L2535" s="52"/>
      <c r="M2535" s="52"/>
      <c r="N2535" s="52"/>
      <c r="O2535" s="52"/>
      <c r="P2535" s="52"/>
      <c r="Q2535" s="52"/>
      <c r="R2535" s="52"/>
      <c r="S2535" s="52"/>
      <c r="T2535" s="52"/>
      <c r="U2535" s="52"/>
      <c r="V2535" s="52"/>
      <c r="W2535" s="52"/>
      <c r="X2535" s="52"/>
      <c r="Y2535" s="52"/>
      <c r="Z2535" s="38"/>
      <c r="AA2535" s="38"/>
      <c r="AB2535" s="38"/>
      <c r="AC2535" s="50"/>
      <c r="AD2535" s="50"/>
      <c r="AE2535" s="51"/>
      <c r="AF2535" s="51"/>
      <c r="AG2535" s="40"/>
      <c r="AH2535" s="41"/>
      <c r="AI2535" s="42"/>
      <c r="AJ2535" s="40"/>
      <c r="AK2535" s="41"/>
      <c r="AL2535" s="42"/>
      <c r="AM2535" s="43"/>
      <c r="AN2535" s="43"/>
      <c r="AO2535" s="43"/>
    </row>
    <row r="2536" spans="5:41" x14ac:dyDescent="0.25">
      <c r="E2536" s="53"/>
      <c r="F2536" s="53"/>
      <c r="G2536" s="52"/>
      <c r="H2536" s="52"/>
      <c r="I2536" s="52"/>
      <c r="J2536" s="52"/>
      <c r="K2536" s="52"/>
      <c r="L2536" s="52"/>
      <c r="M2536" s="52"/>
      <c r="N2536" s="52"/>
      <c r="O2536" s="52"/>
      <c r="P2536" s="52"/>
      <c r="Q2536" s="52"/>
      <c r="R2536" s="52"/>
      <c r="S2536" s="52"/>
      <c r="T2536" s="52"/>
      <c r="U2536" s="52"/>
      <c r="V2536" s="52"/>
      <c r="W2536" s="52"/>
      <c r="X2536" s="52"/>
      <c r="Y2536" s="52"/>
      <c r="Z2536" s="38"/>
      <c r="AA2536" s="38"/>
      <c r="AB2536" s="38"/>
      <c r="AC2536" s="50"/>
      <c r="AD2536" s="50"/>
      <c r="AE2536" s="51"/>
      <c r="AF2536" s="51"/>
      <c r="AG2536" s="40"/>
      <c r="AH2536" s="41"/>
      <c r="AI2536" s="42"/>
      <c r="AJ2536" s="40"/>
      <c r="AK2536" s="41"/>
      <c r="AL2536" s="42"/>
      <c r="AM2536" s="43"/>
      <c r="AN2536" s="43"/>
      <c r="AO2536" s="43"/>
    </row>
    <row r="2537" spans="5:41" x14ac:dyDescent="0.25">
      <c r="E2537" s="53"/>
      <c r="F2537" s="53"/>
      <c r="G2537" s="52"/>
      <c r="H2537" s="52"/>
      <c r="I2537" s="52"/>
      <c r="J2537" s="52"/>
      <c r="K2537" s="52"/>
      <c r="L2537" s="52"/>
      <c r="M2537" s="52"/>
      <c r="N2537" s="52"/>
      <c r="O2537" s="52"/>
      <c r="P2537" s="52"/>
      <c r="Q2537" s="52"/>
      <c r="R2537" s="52"/>
      <c r="S2537" s="52"/>
      <c r="T2537" s="52"/>
      <c r="U2537" s="52"/>
      <c r="V2537" s="52"/>
      <c r="W2537" s="52"/>
      <c r="X2537" s="52"/>
      <c r="Y2537" s="52"/>
      <c r="Z2537" s="38"/>
      <c r="AA2537" s="38"/>
      <c r="AB2537" s="38"/>
      <c r="AC2537" s="50"/>
      <c r="AD2537" s="50"/>
      <c r="AE2537" s="51"/>
      <c r="AF2537" s="51"/>
      <c r="AG2537" s="40"/>
      <c r="AH2537" s="41"/>
      <c r="AI2537" s="42"/>
      <c r="AJ2537" s="40"/>
      <c r="AK2537" s="41"/>
      <c r="AL2537" s="42"/>
      <c r="AM2537" s="43"/>
      <c r="AN2537" s="43"/>
      <c r="AO2537" s="43"/>
    </row>
    <row r="2538" spans="5:41" x14ac:dyDescent="0.25">
      <c r="E2538" s="53"/>
      <c r="F2538" s="53"/>
      <c r="G2538" s="52"/>
      <c r="H2538" s="52"/>
      <c r="I2538" s="52"/>
      <c r="J2538" s="52"/>
      <c r="K2538" s="52"/>
      <c r="L2538" s="52"/>
      <c r="M2538" s="52"/>
      <c r="N2538" s="52"/>
      <c r="O2538" s="52"/>
      <c r="P2538" s="52"/>
      <c r="Q2538" s="52"/>
      <c r="R2538" s="52"/>
      <c r="S2538" s="52"/>
      <c r="T2538" s="52"/>
      <c r="U2538" s="52"/>
      <c r="V2538" s="52"/>
      <c r="W2538" s="52"/>
      <c r="X2538" s="52"/>
      <c r="Y2538" s="52"/>
      <c r="Z2538" s="38"/>
      <c r="AA2538" s="38"/>
      <c r="AB2538" s="38"/>
      <c r="AC2538" s="50"/>
      <c r="AD2538" s="50"/>
      <c r="AE2538" s="51"/>
      <c r="AF2538" s="51"/>
      <c r="AG2538" s="40"/>
      <c r="AH2538" s="41"/>
      <c r="AI2538" s="42"/>
      <c r="AJ2538" s="40"/>
      <c r="AK2538" s="41"/>
      <c r="AL2538" s="42"/>
      <c r="AM2538" s="43"/>
      <c r="AN2538" s="43"/>
      <c r="AO2538" s="43"/>
    </row>
    <row r="2539" spans="5:41" x14ac:dyDescent="0.25">
      <c r="E2539" s="53"/>
      <c r="F2539" s="53"/>
      <c r="G2539" s="52"/>
      <c r="H2539" s="52"/>
      <c r="I2539" s="52"/>
      <c r="J2539" s="52"/>
      <c r="K2539" s="52"/>
      <c r="L2539" s="52"/>
      <c r="M2539" s="52"/>
      <c r="N2539" s="52"/>
      <c r="O2539" s="52"/>
      <c r="P2539" s="52"/>
      <c r="Q2539" s="52"/>
      <c r="R2539" s="52"/>
      <c r="S2539" s="52"/>
      <c r="T2539" s="52"/>
      <c r="U2539" s="52"/>
      <c r="V2539" s="52"/>
      <c r="W2539" s="52"/>
      <c r="X2539" s="52"/>
      <c r="Y2539" s="52"/>
      <c r="Z2539" s="38"/>
      <c r="AA2539" s="38"/>
      <c r="AB2539" s="38"/>
      <c r="AC2539" s="50"/>
      <c r="AD2539" s="50"/>
      <c r="AE2539" s="51"/>
      <c r="AF2539" s="51"/>
      <c r="AG2539" s="40"/>
      <c r="AH2539" s="41"/>
      <c r="AI2539" s="42"/>
      <c r="AJ2539" s="40"/>
      <c r="AK2539" s="41"/>
      <c r="AL2539" s="42"/>
      <c r="AM2539" s="43"/>
      <c r="AN2539" s="43"/>
      <c r="AO2539" s="43"/>
    </row>
    <row r="2540" spans="5:41" x14ac:dyDescent="0.25">
      <c r="E2540" s="53"/>
      <c r="F2540" s="53"/>
      <c r="G2540" s="52"/>
      <c r="H2540" s="52"/>
      <c r="I2540" s="52"/>
      <c r="J2540" s="52"/>
      <c r="K2540" s="52"/>
      <c r="L2540" s="52"/>
      <c r="M2540" s="52"/>
      <c r="N2540" s="52"/>
      <c r="O2540" s="52"/>
      <c r="P2540" s="52"/>
      <c r="Q2540" s="52"/>
      <c r="R2540" s="52"/>
      <c r="S2540" s="52"/>
      <c r="T2540" s="52"/>
      <c r="U2540" s="52"/>
      <c r="V2540" s="52"/>
      <c r="W2540" s="52"/>
      <c r="X2540" s="52"/>
      <c r="Y2540" s="52"/>
      <c r="Z2540" s="38"/>
      <c r="AA2540" s="38"/>
      <c r="AB2540" s="38"/>
      <c r="AC2540" s="50"/>
      <c r="AD2540" s="50"/>
      <c r="AE2540" s="51"/>
      <c r="AF2540" s="51"/>
      <c r="AG2540" s="40"/>
      <c r="AH2540" s="41"/>
      <c r="AI2540" s="42"/>
      <c r="AJ2540" s="40"/>
      <c r="AK2540" s="41"/>
      <c r="AL2540" s="42"/>
      <c r="AM2540" s="43"/>
      <c r="AN2540" s="43"/>
      <c r="AO2540" s="43"/>
    </row>
    <row r="2541" spans="5:41" x14ac:dyDescent="0.25">
      <c r="E2541" s="53"/>
      <c r="F2541" s="53"/>
      <c r="G2541" s="52"/>
      <c r="H2541" s="52"/>
      <c r="I2541" s="52"/>
      <c r="J2541" s="52"/>
      <c r="K2541" s="52"/>
      <c r="L2541" s="52"/>
      <c r="M2541" s="52"/>
      <c r="N2541" s="52"/>
      <c r="O2541" s="52"/>
      <c r="P2541" s="52"/>
      <c r="Q2541" s="52"/>
      <c r="R2541" s="52"/>
      <c r="S2541" s="52"/>
      <c r="T2541" s="52"/>
      <c r="U2541" s="52"/>
      <c r="V2541" s="52"/>
      <c r="W2541" s="52"/>
      <c r="X2541" s="52"/>
      <c r="Y2541" s="52"/>
      <c r="Z2541" s="38"/>
      <c r="AA2541" s="38"/>
      <c r="AB2541" s="38"/>
      <c r="AC2541" s="50"/>
      <c r="AD2541" s="50"/>
      <c r="AE2541" s="51"/>
      <c r="AF2541" s="51"/>
      <c r="AG2541" s="40"/>
      <c r="AH2541" s="41"/>
      <c r="AI2541" s="42"/>
      <c r="AJ2541" s="40"/>
      <c r="AK2541" s="41"/>
      <c r="AL2541" s="42"/>
      <c r="AM2541" s="43"/>
      <c r="AN2541" s="43"/>
      <c r="AO2541" s="43"/>
    </row>
    <row r="2542" spans="5:41" x14ac:dyDescent="0.25">
      <c r="E2542" s="53"/>
      <c r="F2542" s="53"/>
      <c r="G2542" s="52"/>
      <c r="H2542" s="52"/>
      <c r="I2542" s="52"/>
      <c r="J2542" s="52"/>
      <c r="K2542" s="52"/>
      <c r="L2542" s="52"/>
      <c r="M2542" s="52"/>
      <c r="N2542" s="52"/>
      <c r="O2542" s="52"/>
      <c r="P2542" s="52"/>
      <c r="Q2542" s="52"/>
      <c r="R2542" s="52"/>
      <c r="S2542" s="52"/>
      <c r="T2542" s="52"/>
      <c r="U2542" s="52"/>
      <c r="V2542" s="52"/>
      <c r="W2542" s="52"/>
      <c r="X2542" s="52"/>
      <c r="Y2542" s="52"/>
      <c r="Z2542" s="38"/>
      <c r="AA2542" s="38"/>
      <c r="AB2542" s="38"/>
      <c r="AC2542" s="50"/>
      <c r="AD2542" s="50"/>
      <c r="AE2542" s="51"/>
      <c r="AF2542" s="51"/>
      <c r="AG2542" s="40"/>
      <c r="AH2542" s="41"/>
      <c r="AI2542" s="42"/>
      <c r="AJ2542" s="40"/>
      <c r="AK2542" s="41"/>
      <c r="AL2542" s="42"/>
      <c r="AM2542" s="43"/>
      <c r="AN2542" s="43"/>
      <c r="AO2542" s="43"/>
    </row>
    <row r="2543" spans="5:41" x14ac:dyDescent="0.25">
      <c r="E2543" s="53"/>
      <c r="F2543" s="53"/>
      <c r="G2543" s="52"/>
      <c r="H2543" s="52"/>
      <c r="I2543" s="52"/>
      <c r="J2543" s="52"/>
      <c r="K2543" s="52"/>
      <c r="L2543" s="52"/>
      <c r="M2543" s="52"/>
      <c r="N2543" s="52"/>
      <c r="O2543" s="52"/>
      <c r="P2543" s="52"/>
      <c r="Q2543" s="52"/>
      <c r="R2543" s="52"/>
      <c r="S2543" s="52"/>
      <c r="T2543" s="52"/>
      <c r="U2543" s="52"/>
      <c r="V2543" s="52"/>
      <c r="W2543" s="52"/>
      <c r="X2543" s="52"/>
      <c r="Y2543" s="52"/>
      <c r="Z2543" s="38"/>
      <c r="AA2543" s="38"/>
      <c r="AB2543" s="38"/>
      <c r="AC2543" s="50"/>
      <c r="AD2543" s="50"/>
      <c r="AE2543" s="51"/>
      <c r="AF2543" s="51"/>
      <c r="AG2543" s="40"/>
      <c r="AH2543" s="41"/>
      <c r="AI2543" s="42"/>
      <c r="AJ2543" s="40"/>
      <c r="AK2543" s="41"/>
      <c r="AL2543" s="42"/>
      <c r="AM2543" s="43"/>
      <c r="AN2543" s="43"/>
      <c r="AO2543" s="43"/>
    </row>
    <row r="2544" spans="5:41" x14ac:dyDescent="0.25">
      <c r="E2544" s="53"/>
      <c r="F2544" s="53"/>
      <c r="G2544" s="52"/>
      <c r="H2544" s="52"/>
      <c r="I2544" s="52"/>
      <c r="J2544" s="52"/>
      <c r="K2544" s="52"/>
      <c r="L2544" s="52"/>
      <c r="M2544" s="52"/>
      <c r="N2544" s="52"/>
      <c r="O2544" s="52"/>
      <c r="P2544" s="52"/>
      <c r="Q2544" s="52"/>
      <c r="R2544" s="52"/>
      <c r="S2544" s="52"/>
      <c r="T2544" s="52"/>
      <c r="U2544" s="52"/>
      <c r="V2544" s="52"/>
      <c r="W2544" s="52"/>
      <c r="X2544" s="52"/>
      <c r="Y2544" s="52"/>
      <c r="Z2544" s="38"/>
      <c r="AA2544" s="38"/>
      <c r="AB2544" s="38"/>
      <c r="AC2544" s="50"/>
      <c r="AD2544" s="50"/>
      <c r="AE2544" s="51"/>
      <c r="AF2544" s="51"/>
      <c r="AG2544" s="40"/>
      <c r="AH2544" s="41"/>
      <c r="AI2544" s="42"/>
      <c r="AJ2544" s="40"/>
      <c r="AK2544" s="41"/>
      <c r="AL2544" s="42"/>
      <c r="AM2544" s="43"/>
      <c r="AN2544" s="43"/>
      <c r="AO2544" s="43"/>
    </row>
    <row r="2545" spans="5:41" x14ac:dyDescent="0.25">
      <c r="E2545" s="53"/>
      <c r="F2545" s="53"/>
      <c r="G2545" s="52"/>
      <c r="H2545" s="52"/>
      <c r="I2545" s="52"/>
      <c r="J2545" s="52"/>
      <c r="K2545" s="52"/>
      <c r="L2545" s="52"/>
      <c r="M2545" s="52"/>
      <c r="N2545" s="52"/>
      <c r="O2545" s="52"/>
      <c r="P2545" s="52"/>
      <c r="Q2545" s="52"/>
      <c r="R2545" s="52"/>
      <c r="S2545" s="52"/>
      <c r="T2545" s="52"/>
      <c r="U2545" s="52"/>
      <c r="V2545" s="52"/>
      <c r="W2545" s="52"/>
      <c r="X2545" s="52"/>
      <c r="Y2545" s="52"/>
      <c r="Z2545" s="38"/>
      <c r="AA2545" s="38"/>
      <c r="AB2545" s="38"/>
      <c r="AC2545" s="50"/>
      <c r="AD2545" s="50"/>
      <c r="AE2545" s="51"/>
      <c r="AF2545" s="51"/>
      <c r="AG2545" s="40"/>
      <c r="AH2545" s="41"/>
      <c r="AI2545" s="42"/>
      <c r="AJ2545" s="40"/>
      <c r="AK2545" s="41"/>
      <c r="AL2545" s="42"/>
      <c r="AM2545" s="43"/>
      <c r="AN2545" s="43"/>
      <c r="AO2545" s="43"/>
    </row>
    <row r="2546" spans="5:41" x14ac:dyDescent="0.25">
      <c r="E2546" s="53"/>
      <c r="F2546" s="53"/>
      <c r="G2546" s="52"/>
      <c r="H2546" s="52"/>
      <c r="I2546" s="52"/>
      <c r="J2546" s="52"/>
      <c r="K2546" s="52"/>
      <c r="L2546" s="52"/>
      <c r="M2546" s="52"/>
      <c r="N2546" s="52"/>
      <c r="O2546" s="52"/>
      <c r="P2546" s="52"/>
      <c r="Q2546" s="52"/>
      <c r="R2546" s="52"/>
      <c r="S2546" s="52"/>
      <c r="T2546" s="52"/>
      <c r="U2546" s="52"/>
      <c r="V2546" s="52"/>
      <c r="W2546" s="52"/>
      <c r="X2546" s="52"/>
      <c r="Y2546" s="52"/>
      <c r="Z2546" s="38"/>
      <c r="AA2546" s="38"/>
      <c r="AB2546" s="38"/>
      <c r="AC2546" s="50"/>
      <c r="AD2546" s="50"/>
      <c r="AE2546" s="51"/>
      <c r="AF2546" s="51"/>
      <c r="AG2546" s="40"/>
      <c r="AH2546" s="41"/>
      <c r="AI2546" s="42"/>
      <c r="AJ2546" s="40"/>
      <c r="AK2546" s="41"/>
      <c r="AL2546" s="42"/>
      <c r="AM2546" s="43"/>
      <c r="AN2546" s="43"/>
      <c r="AO2546" s="43"/>
    </row>
    <row r="2547" spans="5:41" x14ac:dyDescent="0.25">
      <c r="E2547" s="53"/>
      <c r="F2547" s="53"/>
      <c r="G2547" s="52"/>
      <c r="H2547" s="52"/>
      <c r="I2547" s="52"/>
      <c r="J2547" s="52"/>
      <c r="K2547" s="52"/>
      <c r="L2547" s="52"/>
      <c r="M2547" s="52"/>
      <c r="N2547" s="52"/>
      <c r="O2547" s="52"/>
      <c r="P2547" s="52"/>
      <c r="Q2547" s="52"/>
      <c r="R2547" s="52"/>
      <c r="S2547" s="52"/>
      <c r="T2547" s="52"/>
      <c r="U2547" s="52"/>
      <c r="V2547" s="52"/>
      <c r="W2547" s="52"/>
      <c r="X2547" s="52"/>
      <c r="Y2547" s="52"/>
      <c r="Z2547" s="38"/>
      <c r="AA2547" s="38"/>
      <c r="AB2547" s="38"/>
      <c r="AC2547" s="50"/>
      <c r="AD2547" s="50"/>
      <c r="AE2547" s="51"/>
      <c r="AF2547" s="51"/>
      <c r="AG2547" s="40"/>
      <c r="AH2547" s="41"/>
      <c r="AI2547" s="42"/>
      <c r="AJ2547" s="40"/>
      <c r="AK2547" s="41"/>
      <c r="AL2547" s="42"/>
      <c r="AM2547" s="43"/>
      <c r="AN2547" s="43"/>
      <c r="AO2547" s="43"/>
    </row>
    <row r="2548" spans="5:41" x14ac:dyDescent="0.25">
      <c r="E2548" s="53"/>
      <c r="F2548" s="53"/>
      <c r="G2548" s="52"/>
      <c r="H2548" s="52"/>
      <c r="I2548" s="52"/>
      <c r="J2548" s="52"/>
      <c r="K2548" s="52"/>
      <c r="L2548" s="52"/>
      <c r="M2548" s="52"/>
      <c r="N2548" s="52"/>
      <c r="O2548" s="52"/>
      <c r="P2548" s="52"/>
      <c r="Q2548" s="52"/>
      <c r="R2548" s="52"/>
      <c r="S2548" s="52"/>
      <c r="T2548" s="52"/>
      <c r="U2548" s="52"/>
      <c r="V2548" s="52"/>
      <c r="W2548" s="52"/>
      <c r="X2548" s="52"/>
      <c r="Y2548" s="52"/>
      <c r="Z2548" s="38"/>
      <c r="AA2548" s="38"/>
      <c r="AB2548" s="38"/>
      <c r="AC2548" s="50"/>
      <c r="AD2548" s="50"/>
      <c r="AE2548" s="51"/>
      <c r="AF2548" s="51"/>
      <c r="AG2548" s="40"/>
      <c r="AH2548" s="41"/>
      <c r="AI2548" s="42"/>
      <c r="AJ2548" s="40"/>
      <c r="AK2548" s="41"/>
      <c r="AL2548" s="42"/>
      <c r="AM2548" s="43"/>
      <c r="AN2548" s="43"/>
      <c r="AO2548" s="43"/>
    </row>
    <row r="2549" spans="5:41" x14ac:dyDescent="0.25">
      <c r="E2549" s="53"/>
      <c r="F2549" s="53"/>
      <c r="G2549" s="52"/>
      <c r="H2549" s="52"/>
      <c r="I2549" s="52"/>
      <c r="J2549" s="52"/>
      <c r="K2549" s="52"/>
      <c r="L2549" s="52"/>
      <c r="M2549" s="52"/>
      <c r="N2549" s="52"/>
      <c r="O2549" s="52"/>
      <c r="P2549" s="52"/>
      <c r="Q2549" s="52"/>
      <c r="R2549" s="52"/>
      <c r="S2549" s="52"/>
      <c r="T2549" s="52"/>
      <c r="U2549" s="52"/>
      <c r="V2549" s="52"/>
      <c r="W2549" s="52"/>
      <c r="X2549" s="52"/>
      <c r="Y2549" s="52"/>
      <c r="Z2549" s="38"/>
      <c r="AA2549" s="38"/>
      <c r="AB2549" s="38"/>
      <c r="AC2549" s="50"/>
      <c r="AD2549" s="50"/>
      <c r="AE2549" s="51"/>
      <c r="AF2549" s="51"/>
      <c r="AG2549" s="40"/>
      <c r="AH2549" s="41"/>
      <c r="AI2549" s="42"/>
      <c r="AJ2549" s="40"/>
      <c r="AK2549" s="41"/>
      <c r="AL2549" s="42"/>
      <c r="AM2549" s="43"/>
      <c r="AN2549" s="43"/>
      <c r="AO2549" s="43"/>
    </row>
    <row r="2550" spans="5:41" x14ac:dyDescent="0.25">
      <c r="E2550" s="53"/>
      <c r="F2550" s="53"/>
      <c r="G2550" s="52"/>
      <c r="H2550" s="52"/>
      <c r="I2550" s="52"/>
      <c r="J2550" s="52"/>
      <c r="K2550" s="52"/>
      <c r="L2550" s="52"/>
      <c r="M2550" s="52"/>
      <c r="N2550" s="52"/>
      <c r="O2550" s="52"/>
      <c r="P2550" s="52"/>
      <c r="Q2550" s="52"/>
      <c r="R2550" s="52"/>
      <c r="S2550" s="52"/>
      <c r="T2550" s="52"/>
      <c r="U2550" s="52"/>
      <c r="V2550" s="52"/>
      <c r="W2550" s="52"/>
      <c r="X2550" s="52"/>
      <c r="Y2550" s="52"/>
      <c r="Z2550" s="38"/>
      <c r="AA2550" s="38"/>
      <c r="AB2550" s="38"/>
      <c r="AC2550" s="50"/>
      <c r="AD2550" s="50"/>
      <c r="AE2550" s="51"/>
      <c r="AF2550" s="51"/>
      <c r="AG2550" s="40"/>
      <c r="AH2550" s="41"/>
      <c r="AI2550" s="42"/>
      <c r="AJ2550" s="40"/>
      <c r="AK2550" s="41"/>
      <c r="AL2550" s="42"/>
      <c r="AM2550" s="43"/>
      <c r="AN2550" s="43"/>
      <c r="AO2550" s="43"/>
    </row>
    <row r="2551" spans="5:41" x14ac:dyDescent="0.25">
      <c r="E2551" s="53"/>
      <c r="F2551" s="53"/>
      <c r="G2551" s="52"/>
      <c r="H2551" s="52"/>
      <c r="I2551" s="52"/>
      <c r="J2551" s="52"/>
      <c r="K2551" s="52"/>
      <c r="L2551" s="52"/>
      <c r="M2551" s="52"/>
      <c r="N2551" s="52"/>
      <c r="O2551" s="52"/>
      <c r="P2551" s="52"/>
      <c r="Q2551" s="52"/>
      <c r="R2551" s="52"/>
      <c r="S2551" s="52"/>
      <c r="T2551" s="52"/>
      <c r="U2551" s="52"/>
      <c r="V2551" s="52"/>
      <c r="W2551" s="52"/>
      <c r="X2551" s="52"/>
      <c r="Y2551" s="52"/>
      <c r="Z2551" s="38"/>
      <c r="AA2551" s="38"/>
      <c r="AB2551" s="38"/>
      <c r="AC2551" s="50"/>
      <c r="AD2551" s="50"/>
      <c r="AE2551" s="51"/>
      <c r="AF2551" s="51"/>
      <c r="AG2551" s="40"/>
      <c r="AH2551" s="41"/>
      <c r="AI2551" s="42"/>
      <c r="AJ2551" s="40"/>
      <c r="AK2551" s="41"/>
      <c r="AL2551" s="42"/>
      <c r="AM2551" s="43"/>
      <c r="AN2551" s="43"/>
      <c r="AO2551" s="43"/>
    </row>
    <row r="2552" spans="5:41" x14ac:dyDescent="0.25">
      <c r="E2552" s="53"/>
      <c r="F2552" s="53"/>
      <c r="G2552" s="52"/>
      <c r="H2552" s="52"/>
      <c r="I2552" s="52"/>
      <c r="J2552" s="52"/>
      <c r="K2552" s="52"/>
      <c r="L2552" s="52"/>
      <c r="M2552" s="52"/>
      <c r="N2552" s="52"/>
      <c r="O2552" s="52"/>
      <c r="P2552" s="52"/>
      <c r="Q2552" s="52"/>
      <c r="R2552" s="52"/>
      <c r="S2552" s="52"/>
      <c r="T2552" s="52"/>
      <c r="U2552" s="52"/>
      <c r="V2552" s="52"/>
      <c r="W2552" s="52"/>
      <c r="X2552" s="52"/>
      <c r="Y2552" s="52"/>
      <c r="Z2552" s="38"/>
      <c r="AA2552" s="38"/>
      <c r="AB2552" s="38"/>
      <c r="AC2552" s="50"/>
      <c r="AD2552" s="50"/>
      <c r="AE2552" s="51"/>
      <c r="AF2552" s="51"/>
      <c r="AG2552" s="40"/>
      <c r="AH2552" s="41"/>
      <c r="AI2552" s="42"/>
      <c r="AJ2552" s="40"/>
      <c r="AK2552" s="41"/>
      <c r="AL2552" s="42"/>
      <c r="AM2552" s="43"/>
      <c r="AN2552" s="43"/>
      <c r="AO2552" s="43"/>
    </row>
    <row r="2553" spans="5:41" x14ac:dyDescent="0.25">
      <c r="E2553" s="53"/>
      <c r="F2553" s="53"/>
      <c r="G2553" s="52"/>
      <c r="H2553" s="52"/>
      <c r="I2553" s="52"/>
      <c r="J2553" s="52"/>
      <c r="K2553" s="52"/>
      <c r="L2553" s="52"/>
      <c r="M2553" s="52"/>
      <c r="N2553" s="52"/>
      <c r="O2553" s="52"/>
      <c r="P2553" s="52"/>
      <c r="Q2553" s="52"/>
      <c r="R2553" s="52"/>
      <c r="S2553" s="52"/>
      <c r="T2553" s="52"/>
      <c r="U2553" s="52"/>
      <c r="V2553" s="52"/>
      <c r="W2553" s="52"/>
      <c r="X2553" s="52"/>
      <c r="Y2553" s="52"/>
      <c r="Z2553" s="38"/>
      <c r="AA2553" s="38"/>
      <c r="AB2553" s="38"/>
      <c r="AC2553" s="50"/>
      <c r="AD2553" s="50"/>
      <c r="AE2553" s="51"/>
      <c r="AF2553" s="51"/>
      <c r="AG2553" s="40"/>
      <c r="AH2553" s="41"/>
      <c r="AI2553" s="42"/>
      <c r="AJ2553" s="40"/>
      <c r="AK2553" s="41"/>
      <c r="AL2553" s="42"/>
      <c r="AM2553" s="43"/>
      <c r="AN2553" s="43"/>
      <c r="AO2553" s="43"/>
    </row>
    <row r="2554" spans="5:41" x14ac:dyDescent="0.25">
      <c r="E2554" s="53"/>
      <c r="F2554" s="53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38"/>
      <c r="AA2554" s="38"/>
      <c r="AB2554" s="38"/>
      <c r="AC2554" s="50"/>
      <c r="AD2554" s="50"/>
      <c r="AE2554" s="51"/>
      <c r="AF2554" s="51"/>
      <c r="AG2554" s="40"/>
      <c r="AH2554" s="41"/>
      <c r="AI2554" s="42"/>
      <c r="AJ2554" s="40"/>
      <c r="AK2554" s="41"/>
      <c r="AL2554" s="42"/>
      <c r="AM2554" s="43"/>
      <c r="AN2554" s="43"/>
      <c r="AO2554" s="43"/>
    </row>
    <row r="2555" spans="5:41" x14ac:dyDescent="0.25">
      <c r="E2555" s="53"/>
      <c r="F2555" s="53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38"/>
      <c r="AA2555" s="38"/>
      <c r="AB2555" s="38"/>
      <c r="AC2555" s="50"/>
      <c r="AD2555" s="50"/>
      <c r="AE2555" s="51"/>
      <c r="AF2555" s="51"/>
      <c r="AG2555" s="40"/>
      <c r="AH2555" s="41"/>
      <c r="AI2555" s="42"/>
      <c r="AJ2555" s="40"/>
      <c r="AK2555" s="41"/>
      <c r="AL2555" s="42"/>
      <c r="AM2555" s="43"/>
      <c r="AN2555" s="43"/>
      <c r="AO2555" s="43"/>
    </row>
    <row r="2556" spans="5:41" x14ac:dyDescent="0.25">
      <c r="E2556" s="54"/>
      <c r="F2556" s="54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38"/>
      <c r="AA2556" s="38"/>
      <c r="AB2556" s="38"/>
      <c r="AC2556" s="50"/>
      <c r="AD2556" s="50"/>
      <c r="AE2556" s="51"/>
      <c r="AF2556" s="51"/>
      <c r="AG2556" s="40"/>
      <c r="AH2556" s="41"/>
      <c r="AI2556" s="42"/>
      <c r="AJ2556" s="40"/>
      <c r="AK2556" s="41"/>
      <c r="AL2556" s="42"/>
      <c r="AM2556" s="43"/>
      <c r="AN2556" s="43"/>
      <c r="AO2556" s="43"/>
    </row>
    <row r="2557" spans="5:41" x14ac:dyDescent="0.25">
      <c r="E2557" s="54"/>
      <c r="F2557" s="54"/>
      <c r="G2557" s="52"/>
      <c r="H2557" s="52"/>
      <c r="I2557" s="52"/>
      <c r="J2557" s="52"/>
      <c r="K2557" s="52"/>
      <c r="L2557" s="52"/>
      <c r="M2557" s="52"/>
      <c r="N2557" s="52"/>
      <c r="O2557" s="52"/>
      <c r="P2557" s="52"/>
      <c r="Q2557" s="52"/>
      <c r="R2557" s="52"/>
      <c r="S2557" s="52"/>
      <c r="T2557" s="52"/>
      <c r="U2557" s="52"/>
      <c r="V2557" s="52"/>
      <c r="W2557" s="52"/>
      <c r="X2557" s="52"/>
      <c r="Y2557" s="52"/>
      <c r="Z2557" s="38"/>
      <c r="AA2557" s="38"/>
      <c r="AB2557" s="38"/>
      <c r="AC2557" s="50"/>
      <c r="AD2557" s="50"/>
      <c r="AE2557" s="51"/>
      <c r="AF2557" s="51"/>
      <c r="AG2557" s="40"/>
      <c r="AH2557" s="41"/>
      <c r="AI2557" s="42"/>
      <c r="AJ2557" s="40"/>
      <c r="AK2557" s="41"/>
      <c r="AL2557" s="42"/>
      <c r="AM2557" s="43"/>
      <c r="AN2557" s="43"/>
      <c r="AO2557" s="43"/>
    </row>
    <row r="2558" spans="5:41" x14ac:dyDescent="0.25">
      <c r="E2558" s="54"/>
      <c r="F2558" s="54"/>
      <c r="G2558" s="52"/>
      <c r="H2558" s="52"/>
      <c r="I2558" s="52"/>
      <c r="J2558" s="52"/>
      <c r="K2558" s="52"/>
      <c r="L2558" s="52"/>
      <c r="M2558" s="52"/>
      <c r="N2558" s="52"/>
      <c r="O2558" s="52"/>
      <c r="P2558" s="52"/>
      <c r="Q2558" s="52"/>
      <c r="R2558" s="52"/>
      <c r="S2558" s="52"/>
      <c r="T2558" s="52"/>
      <c r="U2558" s="52"/>
      <c r="V2558" s="52"/>
      <c r="W2558" s="52"/>
      <c r="X2558" s="52"/>
      <c r="Y2558" s="52"/>
      <c r="Z2558" s="38"/>
      <c r="AA2558" s="38"/>
      <c r="AB2558" s="38"/>
      <c r="AC2558" s="50"/>
      <c r="AD2558" s="50"/>
      <c r="AE2558" s="51"/>
      <c r="AF2558" s="51"/>
      <c r="AG2558" s="40"/>
      <c r="AH2558" s="41"/>
      <c r="AI2558" s="42"/>
      <c r="AJ2558" s="40"/>
      <c r="AK2558" s="41"/>
      <c r="AL2558" s="42"/>
      <c r="AM2558" s="43"/>
      <c r="AN2558" s="43"/>
      <c r="AO2558" s="43"/>
    </row>
    <row r="2559" spans="5:41" x14ac:dyDescent="0.25">
      <c r="E2559" s="54"/>
      <c r="F2559" s="54"/>
      <c r="G2559" s="52"/>
      <c r="H2559" s="52"/>
      <c r="I2559" s="52"/>
      <c r="J2559" s="52"/>
      <c r="K2559" s="52"/>
      <c r="L2559" s="52"/>
      <c r="M2559" s="52"/>
      <c r="N2559" s="52"/>
      <c r="O2559" s="52"/>
      <c r="P2559" s="52"/>
      <c r="Q2559" s="52"/>
      <c r="R2559" s="52"/>
      <c r="S2559" s="52"/>
      <c r="T2559" s="52"/>
      <c r="U2559" s="52"/>
      <c r="V2559" s="52"/>
      <c r="W2559" s="52"/>
      <c r="X2559" s="52"/>
      <c r="Y2559" s="52"/>
      <c r="Z2559" s="38"/>
      <c r="AA2559" s="38"/>
      <c r="AB2559" s="38"/>
      <c r="AC2559" s="50"/>
      <c r="AD2559" s="50"/>
      <c r="AE2559" s="51"/>
      <c r="AF2559" s="51"/>
      <c r="AG2559" s="40"/>
      <c r="AH2559" s="41"/>
      <c r="AI2559" s="42"/>
      <c r="AJ2559" s="40"/>
      <c r="AK2559" s="41"/>
      <c r="AL2559" s="42"/>
      <c r="AM2559" s="43"/>
      <c r="AN2559" s="43"/>
      <c r="AO2559" s="43"/>
    </row>
    <row r="2560" spans="5:41" x14ac:dyDescent="0.25">
      <c r="E2560" s="54"/>
      <c r="F2560" s="54"/>
      <c r="G2560" s="52"/>
      <c r="H2560" s="52"/>
      <c r="I2560" s="52"/>
      <c r="J2560" s="52"/>
      <c r="K2560" s="52"/>
      <c r="L2560" s="52"/>
      <c r="M2560" s="52"/>
      <c r="N2560" s="52"/>
      <c r="O2560" s="52"/>
      <c r="P2560" s="52"/>
      <c r="Q2560" s="52"/>
      <c r="R2560" s="52"/>
      <c r="S2560" s="52"/>
      <c r="T2560" s="52"/>
      <c r="U2560" s="52"/>
      <c r="V2560" s="52"/>
      <c r="W2560" s="52"/>
      <c r="X2560" s="52"/>
      <c r="Y2560" s="52"/>
      <c r="Z2560" s="38"/>
      <c r="AA2560" s="38"/>
      <c r="AB2560" s="38"/>
      <c r="AC2560" s="50"/>
      <c r="AD2560" s="50"/>
      <c r="AE2560" s="51"/>
      <c r="AF2560" s="51"/>
      <c r="AG2560" s="40"/>
      <c r="AH2560" s="41"/>
      <c r="AI2560" s="42"/>
      <c r="AJ2560" s="40"/>
      <c r="AK2560" s="41"/>
      <c r="AL2560" s="42"/>
      <c r="AM2560" s="43"/>
      <c r="AN2560" s="43"/>
      <c r="AO2560" s="43"/>
    </row>
    <row r="2561" spans="5:41" x14ac:dyDescent="0.25">
      <c r="E2561" s="54"/>
      <c r="F2561" s="54"/>
      <c r="G2561" s="52"/>
      <c r="H2561" s="52"/>
      <c r="I2561" s="52"/>
      <c r="J2561" s="52"/>
      <c r="K2561" s="52"/>
      <c r="L2561" s="52"/>
      <c r="M2561" s="52"/>
      <c r="N2561" s="52"/>
      <c r="O2561" s="52"/>
      <c r="P2561" s="52"/>
      <c r="Q2561" s="52"/>
      <c r="R2561" s="52"/>
      <c r="S2561" s="52"/>
      <c r="T2561" s="52"/>
      <c r="U2561" s="52"/>
      <c r="V2561" s="52"/>
      <c r="W2561" s="52"/>
      <c r="X2561" s="52"/>
      <c r="Y2561" s="52"/>
      <c r="Z2561" s="38"/>
      <c r="AA2561" s="38"/>
      <c r="AB2561" s="38"/>
      <c r="AC2561" s="50"/>
      <c r="AD2561" s="50"/>
      <c r="AE2561" s="51"/>
      <c r="AF2561" s="51"/>
      <c r="AG2561" s="40"/>
      <c r="AH2561" s="41"/>
      <c r="AI2561" s="42"/>
      <c r="AJ2561" s="40"/>
      <c r="AK2561" s="41"/>
      <c r="AL2561" s="42"/>
      <c r="AM2561" s="43"/>
      <c r="AN2561" s="43"/>
      <c r="AO2561" s="43"/>
    </row>
    <row r="2562" spans="5:41" x14ac:dyDescent="0.25">
      <c r="E2562" s="54"/>
      <c r="F2562" s="54"/>
      <c r="G2562" s="52"/>
      <c r="H2562" s="52"/>
      <c r="I2562" s="52"/>
      <c r="J2562" s="52"/>
      <c r="K2562" s="52"/>
      <c r="L2562" s="52"/>
      <c r="M2562" s="52"/>
      <c r="N2562" s="52"/>
      <c r="O2562" s="52"/>
      <c r="P2562" s="52"/>
      <c r="Q2562" s="52"/>
      <c r="R2562" s="52"/>
      <c r="S2562" s="52"/>
      <c r="T2562" s="52"/>
      <c r="U2562" s="52"/>
      <c r="V2562" s="52"/>
      <c r="W2562" s="52"/>
      <c r="X2562" s="52"/>
      <c r="Y2562" s="52"/>
      <c r="Z2562" s="38"/>
      <c r="AA2562" s="38"/>
      <c r="AB2562" s="38"/>
      <c r="AC2562" s="50"/>
      <c r="AD2562" s="50"/>
      <c r="AE2562" s="51"/>
      <c r="AF2562" s="51"/>
      <c r="AG2562" s="40"/>
      <c r="AH2562" s="41"/>
      <c r="AI2562" s="42"/>
      <c r="AJ2562" s="40"/>
      <c r="AK2562" s="41"/>
      <c r="AL2562" s="42"/>
      <c r="AM2562" s="43"/>
      <c r="AN2562" s="43"/>
      <c r="AO2562" s="43"/>
    </row>
    <row r="2563" spans="5:41" x14ac:dyDescent="0.25">
      <c r="E2563" s="54"/>
      <c r="F2563" s="54"/>
      <c r="G2563" s="52"/>
      <c r="H2563" s="52"/>
      <c r="I2563" s="52"/>
      <c r="J2563" s="52"/>
      <c r="K2563" s="52"/>
      <c r="L2563" s="52"/>
      <c r="M2563" s="52"/>
      <c r="N2563" s="52"/>
      <c r="O2563" s="52"/>
      <c r="P2563" s="52"/>
      <c r="Q2563" s="52"/>
      <c r="R2563" s="52"/>
      <c r="S2563" s="52"/>
      <c r="T2563" s="52"/>
      <c r="U2563" s="52"/>
      <c r="V2563" s="52"/>
      <c r="W2563" s="52"/>
      <c r="X2563" s="52"/>
      <c r="Y2563" s="52"/>
      <c r="Z2563" s="38"/>
      <c r="AA2563" s="38"/>
      <c r="AB2563" s="38"/>
      <c r="AC2563" s="50"/>
      <c r="AD2563" s="50"/>
      <c r="AE2563" s="51"/>
      <c r="AF2563" s="51"/>
      <c r="AG2563" s="40"/>
      <c r="AH2563" s="41"/>
      <c r="AI2563" s="42"/>
      <c r="AJ2563" s="40"/>
      <c r="AK2563" s="41"/>
      <c r="AL2563" s="42"/>
      <c r="AM2563" s="43"/>
      <c r="AN2563" s="43"/>
      <c r="AO2563" s="43"/>
    </row>
    <row r="2564" spans="5:41" x14ac:dyDescent="0.25">
      <c r="E2564" s="54"/>
      <c r="F2564" s="54"/>
      <c r="G2564" s="52"/>
      <c r="H2564" s="52"/>
      <c r="I2564" s="52"/>
      <c r="J2564" s="52"/>
      <c r="K2564" s="52"/>
      <c r="L2564" s="52"/>
      <c r="M2564" s="52"/>
      <c r="N2564" s="52"/>
      <c r="O2564" s="52"/>
      <c r="P2564" s="52"/>
      <c r="Q2564" s="52"/>
      <c r="R2564" s="52"/>
      <c r="S2564" s="52"/>
      <c r="T2564" s="52"/>
      <c r="U2564" s="52"/>
      <c r="V2564" s="52"/>
      <c r="W2564" s="52"/>
      <c r="X2564" s="52"/>
      <c r="Y2564" s="52"/>
      <c r="Z2564" s="38"/>
      <c r="AA2564" s="38"/>
      <c r="AB2564" s="38"/>
      <c r="AC2564" s="50"/>
      <c r="AD2564" s="50"/>
      <c r="AE2564" s="51"/>
      <c r="AF2564" s="51"/>
      <c r="AG2564" s="40"/>
      <c r="AH2564" s="41"/>
      <c r="AI2564" s="42"/>
      <c r="AJ2564" s="40"/>
      <c r="AK2564" s="41"/>
      <c r="AL2564" s="42"/>
      <c r="AM2564" s="43"/>
      <c r="AN2564" s="43"/>
      <c r="AO2564" s="43"/>
    </row>
    <row r="2565" spans="5:41" x14ac:dyDescent="0.25">
      <c r="E2565" s="54"/>
      <c r="F2565" s="54"/>
      <c r="G2565" s="52"/>
      <c r="H2565" s="52"/>
      <c r="I2565" s="52"/>
      <c r="J2565" s="52"/>
      <c r="K2565" s="52"/>
      <c r="L2565" s="52"/>
      <c r="M2565" s="52"/>
      <c r="N2565" s="52"/>
      <c r="O2565" s="52"/>
      <c r="P2565" s="52"/>
      <c r="Q2565" s="52"/>
      <c r="R2565" s="52"/>
      <c r="S2565" s="52"/>
      <c r="T2565" s="52"/>
      <c r="U2565" s="52"/>
      <c r="V2565" s="52"/>
      <c r="W2565" s="52"/>
      <c r="X2565" s="52"/>
      <c r="Y2565" s="52"/>
      <c r="Z2565" s="38"/>
      <c r="AA2565" s="38"/>
      <c r="AB2565" s="38"/>
      <c r="AC2565" s="50"/>
      <c r="AD2565" s="50"/>
      <c r="AE2565" s="51"/>
      <c r="AF2565" s="51"/>
      <c r="AG2565" s="40"/>
      <c r="AH2565" s="41"/>
      <c r="AI2565" s="42"/>
      <c r="AJ2565" s="40"/>
      <c r="AK2565" s="41"/>
      <c r="AL2565" s="42"/>
      <c r="AM2565" s="43"/>
      <c r="AN2565" s="43"/>
      <c r="AO2565" s="43"/>
    </row>
    <row r="2566" spans="5:41" x14ac:dyDescent="0.25">
      <c r="E2566" s="54"/>
      <c r="F2566" s="54"/>
      <c r="G2566" s="52"/>
      <c r="H2566" s="52"/>
      <c r="I2566" s="52"/>
      <c r="J2566" s="52"/>
      <c r="K2566" s="52"/>
      <c r="L2566" s="52"/>
      <c r="M2566" s="52"/>
      <c r="N2566" s="52"/>
      <c r="O2566" s="52"/>
      <c r="P2566" s="52"/>
      <c r="Q2566" s="52"/>
      <c r="R2566" s="52"/>
      <c r="S2566" s="52"/>
      <c r="T2566" s="52"/>
      <c r="U2566" s="52"/>
      <c r="V2566" s="52"/>
      <c r="W2566" s="52"/>
      <c r="X2566" s="52"/>
      <c r="Y2566" s="52"/>
      <c r="Z2566" s="38"/>
      <c r="AA2566" s="38"/>
      <c r="AB2566" s="38"/>
      <c r="AC2566" s="50"/>
      <c r="AD2566" s="50"/>
      <c r="AE2566" s="51"/>
      <c r="AF2566" s="51"/>
      <c r="AG2566" s="40"/>
      <c r="AH2566" s="41"/>
      <c r="AI2566" s="42"/>
      <c r="AJ2566" s="40"/>
      <c r="AK2566" s="41"/>
      <c r="AL2566" s="42"/>
      <c r="AM2566" s="43"/>
      <c r="AN2566" s="43"/>
      <c r="AO2566" s="43"/>
    </row>
    <row r="2567" spans="5:41" x14ac:dyDescent="0.25">
      <c r="E2567" s="54"/>
      <c r="F2567" s="54"/>
      <c r="G2567" s="52"/>
      <c r="H2567" s="52"/>
      <c r="I2567" s="52"/>
      <c r="J2567" s="52"/>
      <c r="K2567" s="52"/>
      <c r="L2567" s="52"/>
      <c r="M2567" s="52"/>
      <c r="N2567" s="52"/>
      <c r="O2567" s="52"/>
      <c r="P2567" s="52"/>
      <c r="Q2567" s="52"/>
      <c r="R2567" s="52"/>
      <c r="S2567" s="52"/>
      <c r="T2567" s="52"/>
      <c r="U2567" s="52"/>
      <c r="V2567" s="52"/>
      <c r="W2567" s="52"/>
      <c r="X2567" s="52"/>
      <c r="Y2567" s="52"/>
      <c r="Z2567" s="38"/>
      <c r="AA2567" s="38"/>
      <c r="AB2567" s="38"/>
      <c r="AC2567" s="50"/>
      <c r="AD2567" s="50"/>
      <c r="AE2567" s="51"/>
      <c r="AF2567" s="51"/>
      <c r="AG2567" s="40"/>
      <c r="AH2567" s="41"/>
      <c r="AI2567" s="42"/>
      <c r="AJ2567" s="40"/>
      <c r="AK2567" s="41"/>
      <c r="AL2567" s="42"/>
      <c r="AM2567" s="43"/>
      <c r="AN2567" s="43"/>
      <c r="AO2567" s="43"/>
    </row>
    <row r="2568" spans="5:41" x14ac:dyDescent="0.25">
      <c r="E2568" s="54"/>
      <c r="F2568" s="54"/>
      <c r="G2568" s="52"/>
      <c r="H2568" s="52"/>
      <c r="I2568" s="52"/>
      <c r="J2568" s="52"/>
      <c r="K2568" s="52"/>
      <c r="L2568" s="52"/>
      <c r="M2568" s="52"/>
      <c r="N2568" s="52"/>
      <c r="O2568" s="52"/>
      <c r="P2568" s="52"/>
      <c r="Q2568" s="52"/>
      <c r="R2568" s="52"/>
      <c r="S2568" s="52"/>
      <c r="T2568" s="52"/>
      <c r="U2568" s="52"/>
      <c r="V2568" s="52"/>
      <c r="W2568" s="52"/>
      <c r="X2568" s="52"/>
      <c r="Y2568" s="52"/>
      <c r="Z2568" s="38"/>
      <c r="AA2568" s="38"/>
      <c r="AB2568" s="38"/>
      <c r="AC2568" s="50"/>
      <c r="AD2568" s="50"/>
      <c r="AE2568" s="51"/>
      <c r="AF2568" s="51"/>
      <c r="AG2568" s="40"/>
      <c r="AH2568" s="41"/>
      <c r="AI2568" s="42"/>
      <c r="AJ2568" s="40"/>
      <c r="AK2568" s="41"/>
      <c r="AL2568" s="42"/>
      <c r="AM2568" s="43"/>
      <c r="AN2568" s="43"/>
      <c r="AO2568" s="43"/>
    </row>
    <row r="2569" spans="5:41" x14ac:dyDescent="0.25">
      <c r="E2569" s="54"/>
      <c r="F2569" s="54"/>
      <c r="G2569" s="52"/>
      <c r="H2569" s="52"/>
      <c r="I2569" s="52"/>
      <c r="J2569" s="52"/>
      <c r="K2569" s="52"/>
      <c r="L2569" s="52"/>
      <c r="M2569" s="52"/>
      <c r="N2569" s="52"/>
      <c r="O2569" s="52"/>
      <c r="P2569" s="52"/>
      <c r="Q2569" s="52"/>
      <c r="R2569" s="52"/>
      <c r="S2569" s="52"/>
      <c r="T2569" s="52"/>
      <c r="U2569" s="52"/>
      <c r="V2569" s="52"/>
      <c r="W2569" s="52"/>
      <c r="X2569" s="52"/>
      <c r="Y2569" s="52"/>
      <c r="Z2569" s="38"/>
      <c r="AA2569" s="38"/>
      <c r="AB2569" s="38"/>
      <c r="AC2569" s="50"/>
      <c r="AD2569" s="50"/>
      <c r="AE2569" s="51"/>
      <c r="AF2569" s="51"/>
      <c r="AG2569" s="40"/>
      <c r="AH2569" s="41"/>
      <c r="AI2569" s="42"/>
      <c r="AJ2569" s="40"/>
      <c r="AK2569" s="41"/>
      <c r="AL2569" s="42"/>
      <c r="AM2569" s="43"/>
      <c r="AN2569" s="43"/>
      <c r="AO2569" s="43"/>
    </row>
    <row r="2570" spans="5:41" x14ac:dyDescent="0.25">
      <c r="E2570" s="54"/>
      <c r="F2570" s="54"/>
      <c r="G2570" s="52"/>
      <c r="H2570" s="52"/>
      <c r="I2570" s="52"/>
      <c r="J2570" s="52"/>
      <c r="K2570" s="52"/>
      <c r="L2570" s="52"/>
      <c r="M2570" s="52"/>
      <c r="N2570" s="52"/>
      <c r="O2570" s="52"/>
      <c r="P2570" s="52"/>
      <c r="Q2570" s="52"/>
      <c r="R2570" s="52"/>
      <c r="S2570" s="52"/>
      <c r="T2570" s="52"/>
      <c r="U2570" s="52"/>
      <c r="V2570" s="52"/>
      <c r="W2570" s="52"/>
      <c r="X2570" s="52"/>
      <c r="Y2570" s="52"/>
      <c r="Z2570" s="38"/>
      <c r="AA2570" s="38"/>
      <c r="AB2570" s="38"/>
      <c r="AC2570" s="50"/>
      <c r="AD2570" s="50"/>
      <c r="AE2570" s="51"/>
      <c r="AF2570" s="51"/>
      <c r="AG2570" s="40"/>
      <c r="AH2570" s="41"/>
      <c r="AI2570" s="42"/>
      <c r="AJ2570" s="40"/>
      <c r="AK2570" s="41"/>
      <c r="AL2570" s="42"/>
      <c r="AM2570" s="43"/>
      <c r="AN2570" s="43"/>
      <c r="AO2570" s="43"/>
    </row>
    <row r="2571" spans="5:41" x14ac:dyDescent="0.25">
      <c r="E2571" s="54"/>
      <c r="F2571" s="54"/>
      <c r="G2571" s="52"/>
      <c r="H2571" s="52"/>
      <c r="I2571" s="52"/>
      <c r="J2571" s="52"/>
      <c r="K2571" s="52"/>
      <c r="L2571" s="52"/>
      <c r="M2571" s="52"/>
      <c r="N2571" s="52"/>
      <c r="O2571" s="52"/>
      <c r="P2571" s="52"/>
      <c r="Q2571" s="52"/>
      <c r="R2571" s="52"/>
      <c r="S2571" s="52"/>
      <c r="T2571" s="52"/>
      <c r="U2571" s="52"/>
      <c r="V2571" s="52"/>
      <c r="W2571" s="52"/>
      <c r="X2571" s="52"/>
      <c r="Y2571" s="52"/>
      <c r="Z2571" s="38"/>
      <c r="AA2571" s="38"/>
      <c r="AB2571" s="38"/>
      <c r="AC2571" s="50"/>
      <c r="AD2571" s="50"/>
      <c r="AE2571" s="51"/>
      <c r="AF2571" s="51"/>
      <c r="AG2571" s="40"/>
      <c r="AH2571" s="41"/>
      <c r="AI2571" s="42"/>
      <c r="AJ2571" s="40"/>
      <c r="AK2571" s="41"/>
      <c r="AL2571" s="42"/>
      <c r="AM2571" s="43"/>
      <c r="AN2571" s="43"/>
      <c r="AO2571" s="43"/>
    </row>
    <row r="2572" spans="5:41" x14ac:dyDescent="0.25">
      <c r="E2572" s="54"/>
      <c r="F2572" s="54"/>
      <c r="G2572" s="52"/>
      <c r="H2572" s="52"/>
      <c r="I2572" s="52"/>
      <c r="J2572" s="52"/>
      <c r="K2572" s="52"/>
      <c r="L2572" s="52"/>
      <c r="M2572" s="52"/>
      <c r="N2572" s="52"/>
      <c r="O2572" s="52"/>
      <c r="P2572" s="52"/>
      <c r="Q2572" s="52"/>
      <c r="R2572" s="52"/>
      <c r="S2572" s="52"/>
      <c r="T2572" s="52"/>
      <c r="U2572" s="52"/>
      <c r="V2572" s="52"/>
      <c r="W2572" s="52"/>
      <c r="X2572" s="52"/>
      <c r="Y2572" s="52"/>
      <c r="Z2572" s="38"/>
      <c r="AA2572" s="38"/>
      <c r="AB2572" s="38"/>
      <c r="AC2572" s="50"/>
      <c r="AD2572" s="50"/>
      <c r="AE2572" s="51"/>
      <c r="AF2572" s="51"/>
      <c r="AG2572" s="40"/>
      <c r="AH2572" s="41"/>
      <c r="AI2572" s="42"/>
      <c r="AJ2572" s="40"/>
      <c r="AK2572" s="41"/>
      <c r="AL2572" s="42"/>
      <c r="AM2572" s="43"/>
      <c r="AN2572" s="43"/>
      <c r="AO2572" s="43"/>
    </row>
    <row r="2573" spans="5:41" x14ac:dyDescent="0.25">
      <c r="E2573" s="54"/>
      <c r="F2573" s="54"/>
      <c r="G2573" s="52"/>
      <c r="H2573" s="52"/>
      <c r="I2573" s="52"/>
      <c r="J2573" s="52"/>
      <c r="K2573" s="52"/>
      <c r="L2573" s="52"/>
      <c r="M2573" s="52"/>
      <c r="N2573" s="52"/>
      <c r="O2573" s="52"/>
      <c r="P2573" s="52"/>
      <c r="Q2573" s="52"/>
      <c r="R2573" s="52"/>
      <c r="S2573" s="52"/>
      <c r="T2573" s="52"/>
      <c r="U2573" s="52"/>
      <c r="V2573" s="52"/>
      <c r="W2573" s="52"/>
      <c r="X2573" s="52"/>
      <c r="Y2573" s="52"/>
      <c r="Z2573" s="38"/>
      <c r="AA2573" s="38"/>
      <c r="AB2573" s="38"/>
      <c r="AC2573" s="50"/>
      <c r="AD2573" s="50"/>
      <c r="AE2573" s="51"/>
      <c r="AF2573" s="51"/>
      <c r="AG2573" s="40"/>
      <c r="AH2573" s="41"/>
      <c r="AI2573" s="42"/>
      <c r="AJ2573" s="40"/>
      <c r="AK2573" s="41"/>
      <c r="AL2573" s="42"/>
      <c r="AM2573" s="43"/>
      <c r="AN2573" s="43"/>
      <c r="AO2573" s="43"/>
    </row>
    <row r="2574" spans="5:41" x14ac:dyDescent="0.25">
      <c r="E2574" s="54"/>
      <c r="F2574" s="54"/>
      <c r="G2574" s="52"/>
      <c r="H2574" s="52"/>
      <c r="I2574" s="52"/>
      <c r="J2574" s="52"/>
      <c r="K2574" s="52"/>
      <c r="L2574" s="52"/>
      <c r="M2574" s="52"/>
      <c r="N2574" s="52"/>
      <c r="O2574" s="52"/>
      <c r="P2574" s="52"/>
      <c r="Q2574" s="52"/>
      <c r="R2574" s="52"/>
      <c r="S2574" s="52"/>
      <c r="T2574" s="52"/>
      <c r="U2574" s="52"/>
      <c r="V2574" s="52"/>
      <c r="W2574" s="52"/>
      <c r="X2574" s="52"/>
      <c r="Y2574" s="52"/>
      <c r="Z2574" s="38"/>
      <c r="AA2574" s="38"/>
      <c r="AB2574" s="38"/>
      <c r="AC2574" s="50"/>
      <c r="AD2574" s="50"/>
      <c r="AE2574" s="51"/>
      <c r="AF2574" s="51"/>
      <c r="AG2574" s="40"/>
      <c r="AH2574" s="41"/>
      <c r="AI2574" s="42"/>
      <c r="AJ2574" s="40"/>
      <c r="AK2574" s="41"/>
      <c r="AL2574" s="42"/>
      <c r="AM2574" s="43"/>
      <c r="AN2574" s="43"/>
      <c r="AO2574" s="43"/>
    </row>
    <row r="2575" spans="5:41" x14ac:dyDescent="0.25">
      <c r="E2575" s="54"/>
      <c r="F2575" s="54"/>
      <c r="G2575" s="52"/>
      <c r="H2575" s="52"/>
      <c r="I2575" s="52"/>
      <c r="J2575" s="52"/>
      <c r="K2575" s="52"/>
      <c r="L2575" s="52"/>
      <c r="M2575" s="52"/>
      <c r="N2575" s="52"/>
      <c r="O2575" s="52"/>
      <c r="P2575" s="52"/>
      <c r="Q2575" s="52"/>
      <c r="R2575" s="52"/>
      <c r="S2575" s="52"/>
      <c r="T2575" s="52"/>
      <c r="U2575" s="52"/>
      <c r="V2575" s="52"/>
      <c r="W2575" s="52"/>
      <c r="X2575" s="52"/>
      <c r="Y2575" s="52"/>
      <c r="Z2575" s="38"/>
      <c r="AA2575" s="38"/>
      <c r="AB2575" s="38"/>
      <c r="AC2575" s="50"/>
      <c r="AD2575" s="50"/>
      <c r="AE2575" s="51"/>
      <c r="AF2575" s="51"/>
      <c r="AG2575" s="40"/>
      <c r="AH2575" s="41"/>
      <c r="AI2575" s="42"/>
      <c r="AJ2575" s="40"/>
      <c r="AK2575" s="41"/>
      <c r="AL2575" s="42"/>
      <c r="AM2575" s="43"/>
      <c r="AN2575" s="43"/>
      <c r="AO2575" s="43"/>
    </row>
    <row r="2576" spans="5:41" x14ac:dyDescent="0.25">
      <c r="E2576" s="54"/>
      <c r="F2576" s="54"/>
      <c r="G2576" s="52"/>
      <c r="H2576" s="52"/>
      <c r="I2576" s="52"/>
      <c r="J2576" s="52"/>
      <c r="K2576" s="52"/>
      <c r="L2576" s="52"/>
      <c r="M2576" s="52"/>
      <c r="N2576" s="52"/>
      <c r="O2576" s="52"/>
      <c r="P2576" s="52"/>
      <c r="Q2576" s="52"/>
      <c r="R2576" s="52"/>
      <c r="S2576" s="52"/>
      <c r="T2576" s="52"/>
      <c r="U2576" s="52"/>
      <c r="V2576" s="52"/>
      <c r="W2576" s="52"/>
      <c r="X2576" s="52"/>
      <c r="Y2576" s="52"/>
      <c r="Z2576" s="38"/>
      <c r="AA2576" s="38"/>
      <c r="AB2576" s="38"/>
      <c r="AC2576" s="50"/>
      <c r="AD2576" s="50"/>
      <c r="AE2576" s="51"/>
      <c r="AF2576" s="51"/>
      <c r="AG2576" s="40"/>
      <c r="AH2576" s="41"/>
      <c r="AI2576" s="42"/>
      <c r="AJ2576" s="40"/>
      <c r="AK2576" s="41"/>
      <c r="AL2576" s="42"/>
      <c r="AM2576" s="43"/>
      <c r="AN2576" s="43"/>
      <c r="AO2576" s="43"/>
    </row>
    <row r="2577" spans="5:41" x14ac:dyDescent="0.25">
      <c r="E2577" s="54"/>
      <c r="F2577" s="54"/>
      <c r="G2577" s="52"/>
      <c r="H2577" s="52"/>
      <c r="I2577" s="52"/>
      <c r="J2577" s="52"/>
      <c r="K2577" s="52"/>
      <c r="L2577" s="52"/>
      <c r="M2577" s="52"/>
      <c r="N2577" s="52"/>
      <c r="O2577" s="52"/>
      <c r="P2577" s="52"/>
      <c r="Q2577" s="52"/>
      <c r="R2577" s="52"/>
      <c r="S2577" s="52"/>
      <c r="T2577" s="52"/>
      <c r="U2577" s="52"/>
      <c r="V2577" s="52"/>
      <c r="W2577" s="52"/>
      <c r="X2577" s="52"/>
      <c r="Y2577" s="52"/>
      <c r="Z2577" s="38"/>
      <c r="AA2577" s="38"/>
      <c r="AB2577" s="38"/>
      <c r="AC2577" s="50"/>
      <c r="AD2577" s="50"/>
      <c r="AE2577" s="51"/>
      <c r="AF2577" s="51"/>
      <c r="AG2577" s="40"/>
      <c r="AH2577" s="41"/>
      <c r="AI2577" s="42"/>
      <c r="AJ2577" s="40"/>
      <c r="AK2577" s="41"/>
      <c r="AL2577" s="42"/>
      <c r="AM2577" s="43"/>
      <c r="AN2577" s="43"/>
      <c r="AO2577" s="43"/>
    </row>
    <row r="2578" spans="5:41" x14ac:dyDescent="0.25">
      <c r="E2578" s="54"/>
      <c r="F2578" s="54"/>
      <c r="G2578" s="52"/>
      <c r="H2578" s="52"/>
      <c r="I2578" s="52"/>
      <c r="J2578" s="52"/>
      <c r="K2578" s="52"/>
      <c r="L2578" s="52"/>
      <c r="M2578" s="52"/>
      <c r="N2578" s="52"/>
      <c r="O2578" s="52"/>
      <c r="P2578" s="52"/>
      <c r="Q2578" s="52"/>
      <c r="R2578" s="52"/>
      <c r="S2578" s="52"/>
      <c r="T2578" s="52"/>
      <c r="U2578" s="52"/>
      <c r="V2578" s="52"/>
      <c r="W2578" s="52"/>
      <c r="X2578" s="52"/>
      <c r="Y2578" s="52"/>
      <c r="Z2578" s="38"/>
      <c r="AA2578" s="38"/>
      <c r="AB2578" s="38"/>
      <c r="AC2578" s="50"/>
      <c r="AD2578" s="50"/>
      <c r="AE2578" s="51"/>
      <c r="AF2578" s="51"/>
      <c r="AG2578" s="40"/>
      <c r="AH2578" s="41"/>
      <c r="AI2578" s="42"/>
      <c r="AJ2578" s="40"/>
      <c r="AK2578" s="41"/>
      <c r="AL2578" s="42"/>
      <c r="AM2578" s="43"/>
      <c r="AN2578" s="43"/>
      <c r="AO2578" s="43"/>
    </row>
    <row r="2579" spans="5:41" x14ac:dyDescent="0.25">
      <c r="E2579" s="54"/>
      <c r="F2579" s="54"/>
      <c r="G2579" s="52"/>
      <c r="H2579" s="52"/>
      <c r="I2579" s="52"/>
      <c r="J2579" s="52"/>
      <c r="K2579" s="52"/>
      <c r="L2579" s="52"/>
      <c r="M2579" s="52"/>
      <c r="N2579" s="52"/>
      <c r="O2579" s="52"/>
      <c r="P2579" s="52"/>
      <c r="Q2579" s="52"/>
      <c r="R2579" s="52"/>
      <c r="S2579" s="52"/>
      <c r="T2579" s="52"/>
      <c r="U2579" s="52"/>
      <c r="V2579" s="52"/>
      <c r="W2579" s="52"/>
      <c r="X2579" s="52"/>
      <c r="Y2579" s="52"/>
      <c r="Z2579" s="38"/>
      <c r="AA2579" s="38"/>
      <c r="AB2579" s="38"/>
      <c r="AC2579" s="50"/>
      <c r="AD2579" s="50"/>
      <c r="AE2579" s="51"/>
      <c r="AF2579" s="51"/>
      <c r="AG2579" s="40"/>
      <c r="AH2579" s="41"/>
      <c r="AI2579" s="42"/>
      <c r="AJ2579" s="40"/>
      <c r="AK2579" s="41"/>
      <c r="AL2579" s="42"/>
      <c r="AM2579" s="43"/>
      <c r="AN2579" s="43"/>
      <c r="AO2579" s="43"/>
    </row>
    <row r="2580" spans="5:41" x14ac:dyDescent="0.25">
      <c r="E2580" s="54"/>
      <c r="F2580" s="54"/>
      <c r="G2580" s="52"/>
      <c r="H2580" s="52"/>
      <c r="I2580" s="52"/>
      <c r="J2580" s="52"/>
      <c r="K2580" s="52"/>
      <c r="L2580" s="52"/>
      <c r="M2580" s="52"/>
      <c r="N2580" s="52"/>
      <c r="O2580" s="52"/>
      <c r="P2580" s="52"/>
      <c r="Q2580" s="52"/>
      <c r="R2580" s="52"/>
      <c r="S2580" s="52"/>
      <c r="T2580" s="52"/>
      <c r="U2580" s="52"/>
      <c r="V2580" s="52"/>
      <c r="W2580" s="52"/>
      <c r="X2580" s="52"/>
      <c r="Y2580" s="52"/>
      <c r="Z2580" s="38"/>
      <c r="AA2580" s="38"/>
      <c r="AB2580" s="38"/>
      <c r="AC2580" s="50"/>
      <c r="AD2580" s="50"/>
      <c r="AE2580" s="51"/>
      <c r="AF2580" s="51"/>
      <c r="AG2580" s="40"/>
      <c r="AH2580" s="41"/>
      <c r="AI2580" s="42"/>
      <c r="AJ2580" s="40"/>
      <c r="AK2580" s="41"/>
      <c r="AL2580" s="42"/>
      <c r="AM2580" s="43"/>
      <c r="AN2580" s="43"/>
      <c r="AO2580" s="43"/>
    </row>
    <row r="2581" spans="5:41" x14ac:dyDescent="0.25">
      <c r="E2581" s="54"/>
      <c r="F2581" s="54"/>
      <c r="G2581" s="52"/>
      <c r="H2581" s="52"/>
      <c r="I2581" s="52"/>
      <c r="J2581" s="52"/>
      <c r="K2581" s="52"/>
      <c r="L2581" s="52"/>
      <c r="M2581" s="52"/>
      <c r="N2581" s="52"/>
      <c r="O2581" s="52"/>
      <c r="P2581" s="52"/>
      <c r="Q2581" s="52"/>
      <c r="R2581" s="52"/>
      <c r="S2581" s="52"/>
      <c r="T2581" s="52"/>
      <c r="U2581" s="52"/>
      <c r="V2581" s="52"/>
      <c r="W2581" s="52"/>
      <c r="X2581" s="52"/>
      <c r="Y2581" s="52"/>
      <c r="Z2581" s="38"/>
      <c r="AA2581" s="38"/>
      <c r="AB2581" s="38"/>
      <c r="AC2581" s="50"/>
      <c r="AD2581" s="50"/>
      <c r="AE2581" s="51"/>
      <c r="AF2581" s="51"/>
      <c r="AG2581" s="40"/>
      <c r="AH2581" s="41"/>
      <c r="AI2581" s="42"/>
      <c r="AJ2581" s="40"/>
      <c r="AK2581" s="41"/>
      <c r="AL2581" s="42"/>
      <c r="AM2581" s="43"/>
      <c r="AN2581" s="43"/>
      <c r="AO2581" s="43"/>
    </row>
    <row r="2582" spans="5:41" x14ac:dyDescent="0.25">
      <c r="E2582" s="54"/>
      <c r="F2582" s="54"/>
      <c r="G2582" s="52"/>
      <c r="H2582" s="52"/>
      <c r="I2582" s="52"/>
      <c r="J2582" s="52"/>
      <c r="K2582" s="52"/>
      <c r="L2582" s="52"/>
      <c r="M2582" s="52"/>
      <c r="N2582" s="52"/>
      <c r="O2582" s="52"/>
      <c r="P2582" s="52"/>
      <c r="Q2582" s="52"/>
      <c r="R2582" s="52"/>
      <c r="S2582" s="52"/>
      <c r="T2582" s="52"/>
      <c r="U2582" s="52"/>
      <c r="V2582" s="52"/>
      <c r="W2582" s="52"/>
      <c r="X2582" s="52"/>
      <c r="Y2582" s="52"/>
      <c r="Z2582" s="38"/>
      <c r="AA2582" s="38"/>
      <c r="AB2582" s="38"/>
      <c r="AC2582" s="50"/>
      <c r="AD2582" s="50"/>
      <c r="AE2582" s="51"/>
      <c r="AF2582" s="51"/>
      <c r="AG2582" s="40"/>
      <c r="AH2582" s="41"/>
      <c r="AI2582" s="42"/>
      <c r="AJ2582" s="40"/>
      <c r="AK2582" s="41"/>
      <c r="AL2582" s="42"/>
      <c r="AM2582" s="43"/>
      <c r="AN2582" s="43"/>
      <c r="AO2582" s="43"/>
    </row>
    <row r="2583" spans="5:41" x14ac:dyDescent="0.25">
      <c r="E2583" s="54"/>
      <c r="F2583" s="54"/>
      <c r="G2583" s="52"/>
      <c r="H2583" s="52"/>
      <c r="I2583" s="52"/>
      <c r="J2583" s="52"/>
      <c r="K2583" s="52"/>
      <c r="L2583" s="52"/>
      <c r="M2583" s="52"/>
      <c r="N2583" s="52"/>
      <c r="O2583" s="52"/>
      <c r="P2583" s="52"/>
      <c r="Q2583" s="52"/>
      <c r="R2583" s="52"/>
      <c r="S2583" s="52"/>
      <c r="T2583" s="52"/>
      <c r="U2583" s="52"/>
      <c r="V2583" s="52"/>
      <c r="W2583" s="52"/>
      <c r="X2583" s="52"/>
      <c r="Y2583" s="52"/>
      <c r="Z2583" s="38"/>
      <c r="AA2583" s="38"/>
      <c r="AB2583" s="38"/>
      <c r="AC2583" s="50"/>
      <c r="AD2583" s="50"/>
      <c r="AE2583" s="51"/>
      <c r="AF2583" s="51"/>
      <c r="AG2583" s="40"/>
      <c r="AH2583" s="41"/>
      <c r="AI2583" s="42"/>
      <c r="AJ2583" s="40"/>
      <c r="AK2583" s="41"/>
      <c r="AL2583" s="42"/>
      <c r="AM2583" s="43"/>
      <c r="AN2583" s="43"/>
      <c r="AO2583" s="43"/>
    </row>
    <row r="2584" spans="5:41" x14ac:dyDescent="0.25">
      <c r="E2584" s="54"/>
      <c r="F2584" s="54"/>
      <c r="G2584" s="52"/>
      <c r="H2584" s="52"/>
      <c r="I2584" s="52"/>
      <c r="J2584" s="52"/>
      <c r="K2584" s="52"/>
      <c r="L2584" s="52"/>
      <c r="M2584" s="52"/>
      <c r="N2584" s="52"/>
      <c r="O2584" s="52"/>
      <c r="P2584" s="52"/>
      <c r="Q2584" s="52"/>
      <c r="R2584" s="52"/>
      <c r="S2584" s="52"/>
      <c r="T2584" s="52"/>
      <c r="U2584" s="52"/>
      <c r="V2584" s="52"/>
      <c r="W2584" s="52"/>
      <c r="X2584" s="52"/>
      <c r="Y2584" s="52"/>
      <c r="Z2584" s="38"/>
      <c r="AA2584" s="38"/>
      <c r="AB2584" s="38"/>
      <c r="AC2584" s="50"/>
      <c r="AD2584" s="50"/>
      <c r="AE2584" s="51"/>
      <c r="AF2584" s="51"/>
      <c r="AG2584" s="40"/>
      <c r="AH2584" s="41"/>
      <c r="AI2584" s="42"/>
      <c r="AJ2584" s="40"/>
      <c r="AK2584" s="41"/>
      <c r="AL2584" s="42"/>
      <c r="AM2584" s="43"/>
      <c r="AN2584" s="43"/>
      <c r="AO2584" s="43"/>
    </row>
    <row r="2585" spans="5:41" x14ac:dyDescent="0.25">
      <c r="E2585" s="54"/>
      <c r="F2585" s="54"/>
      <c r="G2585" s="52"/>
      <c r="H2585" s="52"/>
      <c r="I2585" s="52"/>
      <c r="J2585" s="52"/>
      <c r="K2585" s="52"/>
      <c r="L2585" s="52"/>
      <c r="M2585" s="52"/>
      <c r="N2585" s="52"/>
      <c r="O2585" s="52"/>
      <c r="P2585" s="52"/>
      <c r="Q2585" s="52"/>
      <c r="R2585" s="52"/>
      <c r="S2585" s="52"/>
      <c r="T2585" s="52"/>
      <c r="U2585" s="52"/>
      <c r="V2585" s="52"/>
      <c r="W2585" s="52"/>
      <c r="X2585" s="52"/>
      <c r="Y2585" s="52"/>
      <c r="Z2585" s="38"/>
      <c r="AA2585" s="38"/>
      <c r="AB2585" s="38"/>
      <c r="AC2585" s="50"/>
      <c r="AD2585" s="50"/>
      <c r="AE2585" s="51"/>
      <c r="AF2585" s="51"/>
      <c r="AG2585" s="40"/>
      <c r="AH2585" s="41"/>
      <c r="AI2585" s="42"/>
      <c r="AJ2585" s="40"/>
      <c r="AK2585" s="41"/>
      <c r="AL2585" s="42"/>
      <c r="AM2585" s="43"/>
      <c r="AN2585" s="43"/>
      <c r="AO2585" s="43"/>
    </row>
    <row r="2586" spans="5:41" x14ac:dyDescent="0.25">
      <c r="E2586" s="54"/>
      <c r="F2586" s="54"/>
      <c r="G2586" s="52"/>
      <c r="H2586" s="52"/>
      <c r="I2586" s="52"/>
      <c r="J2586" s="52"/>
      <c r="K2586" s="52"/>
      <c r="L2586" s="52"/>
      <c r="M2586" s="52"/>
      <c r="N2586" s="52"/>
      <c r="O2586" s="52"/>
      <c r="P2586" s="52"/>
      <c r="Q2586" s="52"/>
      <c r="R2586" s="52"/>
      <c r="S2586" s="52"/>
      <c r="T2586" s="52"/>
      <c r="U2586" s="52"/>
      <c r="V2586" s="52"/>
      <c r="W2586" s="52"/>
      <c r="X2586" s="52"/>
      <c r="Y2586" s="52"/>
      <c r="Z2586" s="38"/>
      <c r="AA2586" s="38"/>
      <c r="AB2586" s="38"/>
      <c r="AC2586" s="50"/>
      <c r="AD2586" s="50"/>
      <c r="AE2586" s="51"/>
      <c r="AF2586" s="51"/>
      <c r="AG2586" s="40"/>
      <c r="AH2586" s="41"/>
      <c r="AI2586" s="42"/>
      <c r="AJ2586" s="40"/>
      <c r="AK2586" s="41"/>
      <c r="AL2586" s="42"/>
      <c r="AM2586" s="43"/>
      <c r="AN2586" s="43"/>
      <c r="AO2586" s="43"/>
    </row>
    <row r="2587" spans="5:41" x14ac:dyDescent="0.25">
      <c r="E2587" s="54"/>
      <c r="F2587" s="54"/>
      <c r="G2587" s="52"/>
      <c r="H2587" s="52"/>
      <c r="I2587" s="52"/>
      <c r="J2587" s="52"/>
      <c r="K2587" s="52"/>
      <c r="L2587" s="52"/>
      <c r="M2587" s="52"/>
      <c r="N2587" s="52"/>
      <c r="O2587" s="52"/>
      <c r="P2587" s="52"/>
      <c r="Q2587" s="52"/>
      <c r="R2587" s="52"/>
      <c r="S2587" s="52"/>
      <c r="T2587" s="52"/>
      <c r="U2587" s="52"/>
      <c r="V2587" s="52"/>
      <c r="W2587" s="52"/>
      <c r="X2587" s="52"/>
      <c r="Y2587" s="52"/>
      <c r="Z2587" s="38"/>
      <c r="AA2587" s="38"/>
      <c r="AB2587" s="38"/>
      <c r="AC2587" s="50"/>
      <c r="AD2587" s="50"/>
      <c r="AE2587" s="51"/>
      <c r="AF2587" s="51"/>
      <c r="AG2587" s="40"/>
      <c r="AH2587" s="41"/>
      <c r="AI2587" s="42"/>
      <c r="AJ2587" s="40"/>
      <c r="AK2587" s="41"/>
      <c r="AL2587" s="42"/>
      <c r="AM2587" s="43"/>
      <c r="AN2587" s="43"/>
      <c r="AO2587" s="43"/>
    </row>
    <row r="2588" spans="5:41" x14ac:dyDescent="0.25">
      <c r="E2588" s="54"/>
      <c r="F2588" s="54"/>
      <c r="G2588" s="52"/>
      <c r="H2588" s="52"/>
      <c r="I2588" s="52"/>
      <c r="J2588" s="52"/>
      <c r="K2588" s="52"/>
      <c r="L2588" s="52"/>
      <c r="M2588" s="52"/>
      <c r="N2588" s="52"/>
      <c r="O2588" s="52"/>
      <c r="P2588" s="52"/>
      <c r="Q2588" s="52"/>
      <c r="R2588" s="52"/>
      <c r="S2588" s="52"/>
      <c r="T2588" s="52"/>
      <c r="U2588" s="52"/>
      <c r="V2588" s="52"/>
      <c r="W2588" s="52"/>
      <c r="X2588" s="52"/>
      <c r="Y2588" s="52"/>
      <c r="Z2588" s="38"/>
      <c r="AA2588" s="38"/>
      <c r="AB2588" s="38"/>
      <c r="AC2588" s="50"/>
      <c r="AD2588" s="50"/>
      <c r="AE2588" s="51"/>
      <c r="AF2588" s="51"/>
      <c r="AG2588" s="40"/>
      <c r="AH2588" s="41"/>
      <c r="AI2588" s="42"/>
      <c r="AJ2588" s="40"/>
      <c r="AK2588" s="41"/>
      <c r="AL2588" s="42"/>
      <c r="AM2588" s="43"/>
      <c r="AN2588" s="43"/>
      <c r="AO2588" s="43"/>
    </row>
    <row r="2589" spans="5:41" x14ac:dyDescent="0.25">
      <c r="E2589" s="54"/>
      <c r="F2589" s="54"/>
      <c r="G2589" s="52"/>
      <c r="H2589" s="52"/>
      <c r="I2589" s="52"/>
      <c r="J2589" s="52"/>
      <c r="K2589" s="52"/>
      <c r="L2589" s="52"/>
      <c r="M2589" s="52"/>
      <c r="N2589" s="52"/>
      <c r="O2589" s="52"/>
      <c r="P2589" s="52"/>
      <c r="Q2589" s="52"/>
      <c r="R2589" s="52"/>
      <c r="S2589" s="52"/>
      <c r="T2589" s="52"/>
      <c r="U2589" s="52"/>
      <c r="V2589" s="52"/>
      <c r="W2589" s="52"/>
      <c r="X2589" s="52"/>
      <c r="Y2589" s="52"/>
      <c r="Z2589" s="38"/>
      <c r="AA2589" s="38"/>
      <c r="AB2589" s="38"/>
      <c r="AC2589" s="50"/>
      <c r="AD2589" s="50"/>
      <c r="AE2589" s="51"/>
      <c r="AF2589" s="51"/>
      <c r="AG2589" s="40"/>
      <c r="AH2589" s="41"/>
      <c r="AI2589" s="42"/>
      <c r="AJ2589" s="40"/>
      <c r="AK2589" s="41"/>
      <c r="AL2589" s="42"/>
      <c r="AM2589" s="43"/>
      <c r="AN2589" s="43"/>
      <c r="AO2589" s="43"/>
    </row>
    <row r="2590" spans="5:41" x14ac:dyDescent="0.25">
      <c r="E2590" s="54"/>
      <c r="F2590" s="54"/>
      <c r="G2590" s="52"/>
      <c r="H2590" s="52"/>
      <c r="I2590" s="52"/>
      <c r="J2590" s="52"/>
      <c r="K2590" s="52"/>
      <c r="L2590" s="52"/>
      <c r="M2590" s="52"/>
      <c r="N2590" s="52"/>
      <c r="O2590" s="52"/>
      <c r="P2590" s="52"/>
      <c r="Q2590" s="52"/>
      <c r="R2590" s="52"/>
      <c r="S2590" s="52"/>
      <c r="T2590" s="52"/>
      <c r="U2590" s="52"/>
      <c r="V2590" s="52"/>
      <c r="W2590" s="52"/>
      <c r="X2590" s="52"/>
      <c r="Y2590" s="52"/>
      <c r="Z2590" s="38"/>
      <c r="AA2590" s="38"/>
      <c r="AB2590" s="38"/>
      <c r="AC2590" s="50"/>
      <c r="AD2590" s="50"/>
      <c r="AE2590" s="51"/>
      <c r="AF2590" s="51"/>
      <c r="AG2590" s="40"/>
      <c r="AH2590" s="41"/>
      <c r="AI2590" s="42"/>
      <c r="AJ2590" s="40"/>
      <c r="AK2590" s="41"/>
      <c r="AL2590" s="42"/>
      <c r="AM2590" s="43"/>
      <c r="AN2590" s="43"/>
      <c r="AO2590" s="43"/>
    </row>
    <row r="2591" spans="5:41" x14ac:dyDescent="0.25">
      <c r="E2591" s="54"/>
      <c r="F2591" s="54"/>
      <c r="G2591" s="52"/>
      <c r="H2591" s="52"/>
      <c r="I2591" s="52"/>
      <c r="J2591" s="52"/>
      <c r="K2591" s="52"/>
      <c r="L2591" s="52"/>
      <c r="M2591" s="52"/>
      <c r="N2591" s="52"/>
      <c r="O2591" s="52"/>
      <c r="P2591" s="52"/>
      <c r="Q2591" s="52"/>
      <c r="R2591" s="52"/>
      <c r="S2591" s="52"/>
      <c r="T2591" s="52"/>
      <c r="U2591" s="52"/>
      <c r="V2591" s="52"/>
      <c r="W2591" s="52"/>
      <c r="X2591" s="52"/>
      <c r="Y2591" s="52"/>
      <c r="Z2591" s="38"/>
      <c r="AA2591" s="38"/>
      <c r="AB2591" s="38"/>
      <c r="AC2591" s="50"/>
      <c r="AD2591" s="50"/>
      <c r="AE2591" s="51"/>
      <c r="AF2591" s="51"/>
      <c r="AG2591" s="40"/>
      <c r="AH2591" s="41"/>
      <c r="AI2591" s="42"/>
      <c r="AJ2591" s="40"/>
      <c r="AK2591" s="41"/>
      <c r="AL2591" s="42"/>
      <c r="AM2591" s="43"/>
      <c r="AN2591" s="43"/>
      <c r="AO2591" s="43"/>
    </row>
    <row r="2592" spans="5:41" x14ac:dyDescent="0.25">
      <c r="E2592" s="54"/>
      <c r="F2592" s="54"/>
      <c r="G2592" s="52"/>
      <c r="H2592" s="52"/>
      <c r="I2592" s="52"/>
      <c r="J2592" s="52"/>
      <c r="K2592" s="52"/>
      <c r="L2592" s="52"/>
      <c r="M2592" s="52"/>
      <c r="N2592" s="52"/>
      <c r="O2592" s="52"/>
      <c r="P2592" s="52"/>
      <c r="Q2592" s="52"/>
      <c r="R2592" s="52"/>
      <c r="S2592" s="52"/>
      <c r="T2592" s="52"/>
      <c r="U2592" s="52"/>
      <c r="V2592" s="52"/>
      <c r="W2592" s="52"/>
      <c r="X2592" s="52"/>
      <c r="Y2592" s="52"/>
      <c r="Z2592" s="38"/>
      <c r="AA2592" s="38"/>
      <c r="AB2592" s="38"/>
      <c r="AC2592" s="50"/>
      <c r="AD2592" s="50"/>
      <c r="AE2592" s="51"/>
      <c r="AF2592" s="51"/>
      <c r="AG2592" s="40"/>
      <c r="AH2592" s="41"/>
      <c r="AI2592" s="42"/>
      <c r="AJ2592" s="40"/>
      <c r="AK2592" s="41"/>
      <c r="AL2592" s="42"/>
      <c r="AM2592" s="43"/>
      <c r="AN2592" s="43"/>
      <c r="AO2592" s="43"/>
    </row>
    <row r="2593" spans="5:41" x14ac:dyDescent="0.25">
      <c r="E2593" s="54"/>
      <c r="F2593" s="54"/>
      <c r="G2593" s="52"/>
      <c r="H2593" s="52"/>
      <c r="I2593" s="52"/>
      <c r="J2593" s="52"/>
      <c r="K2593" s="52"/>
      <c r="L2593" s="52"/>
      <c r="M2593" s="52"/>
      <c r="N2593" s="52"/>
      <c r="O2593" s="52"/>
      <c r="P2593" s="52"/>
      <c r="Q2593" s="52"/>
      <c r="R2593" s="52"/>
      <c r="S2593" s="52"/>
      <c r="T2593" s="52"/>
      <c r="U2593" s="52"/>
      <c r="V2593" s="52"/>
      <c r="W2593" s="52"/>
      <c r="X2593" s="52"/>
      <c r="Y2593" s="52"/>
      <c r="Z2593" s="38"/>
      <c r="AA2593" s="38"/>
      <c r="AB2593" s="38"/>
      <c r="AC2593" s="50"/>
      <c r="AD2593" s="50"/>
      <c r="AE2593" s="51"/>
      <c r="AF2593" s="51"/>
      <c r="AG2593" s="40"/>
      <c r="AH2593" s="41"/>
      <c r="AI2593" s="42"/>
      <c r="AJ2593" s="40"/>
      <c r="AK2593" s="41"/>
      <c r="AL2593" s="42"/>
      <c r="AM2593" s="43"/>
      <c r="AN2593" s="43"/>
      <c r="AO2593" s="43"/>
    </row>
    <row r="2594" spans="5:41" x14ac:dyDescent="0.25">
      <c r="E2594" s="54"/>
      <c r="F2594" s="54"/>
      <c r="G2594" s="52"/>
      <c r="H2594" s="52"/>
      <c r="I2594" s="52"/>
      <c r="J2594" s="52"/>
      <c r="K2594" s="52"/>
      <c r="L2594" s="52"/>
      <c r="M2594" s="52"/>
      <c r="N2594" s="52"/>
      <c r="O2594" s="52"/>
      <c r="P2594" s="52"/>
      <c r="Q2594" s="52"/>
      <c r="R2594" s="52"/>
      <c r="S2594" s="52"/>
      <c r="T2594" s="52"/>
      <c r="U2594" s="52"/>
      <c r="V2594" s="52"/>
      <c r="W2594" s="52"/>
      <c r="X2594" s="52"/>
      <c r="Y2594" s="52"/>
      <c r="Z2594" s="38"/>
      <c r="AA2594" s="38"/>
      <c r="AB2594" s="38"/>
      <c r="AC2594" s="50"/>
      <c r="AD2594" s="50"/>
      <c r="AE2594" s="51"/>
      <c r="AF2594" s="51"/>
      <c r="AG2594" s="40"/>
      <c r="AH2594" s="41"/>
      <c r="AI2594" s="42"/>
      <c r="AJ2594" s="40"/>
      <c r="AK2594" s="41"/>
      <c r="AL2594" s="42"/>
      <c r="AM2594" s="43"/>
      <c r="AN2594" s="43"/>
      <c r="AO2594" s="43"/>
    </row>
    <row r="2595" spans="5:41" x14ac:dyDescent="0.25">
      <c r="E2595" s="54"/>
      <c r="F2595" s="54"/>
      <c r="G2595" s="52"/>
      <c r="H2595" s="52"/>
      <c r="I2595" s="52"/>
      <c r="J2595" s="52"/>
      <c r="K2595" s="52"/>
      <c r="L2595" s="52"/>
      <c r="M2595" s="52"/>
      <c r="N2595" s="52"/>
      <c r="O2595" s="52"/>
      <c r="P2595" s="52"/>
      <c r="Q2595" s="52"/>
      <c r="R2595" s="52"/>
      <c r="S2595" s="52"/>
      <c r="T2595" s="52"/>
      <c r="U2595" s="52"/>
      <c r="V2595" s="52"/>
      <c r="W2595" s="52"/>
      <c r="X2595" s="52"/>
      <c r="Y2595" s="52"/>
      <c r="Z2595" s="38"/>
      <c r="AA2595" s="38"/>
      <c r="AB2595" s="38"/>
      <c r="AC2595" s="50"/>
      <c r="AD2595" s="50"/>
      <c r="AE2595" s="51"/>
      <c r="AF2595" s="51"/>
      <c r="AG2595" s="40"/>
      <c r="AH2595" s="41"/>
      <c r="AI2595" s="42"/>
      <c r="AJ2595" s="40"/>
      <c r="AK2595" s="41"/>
      <c r="AL2595" s="42"/>
      <c r="AM2595" s="43"/>
      <c r="AN2595" s="43"/>
      <c r="AO2595" s="43"/>
    </row>
    <row r="2596" spans="5:41" x14ac:dyDescent="0.25">
      <c r="E2596" s="54"/>
      <c r="F2596" s="54"/>
      <c r="G2596" s="52"/>
      <c r="H2596" s="52"/>
      <c r="I2596" s="52"/>
      <c r="J2596" s="52"/>
      <c r="K2596" s="52"/>
      <c r="L2596" s="52"/>
      <c r="M2596" s="52"/>
      <c r="N2596" s="52"/>
      <c r="O2596" s="52"/>
      <c r="P2596" s="52"/>
      <c r="Q2596" s="52"/>
      <c r="R2596" s="52"/>
      <c r="S2596" s="52"/>
      <c r="T2596" s="52"/>
      <c r="U2596" s="52"/>
      <c r="V2596" s="52"/>
      <c r="W2596" s="52"/>
      <c r="X2596" s="52"/>
      <c r="Y2596" s="52"/>
      <c r="Z2596" s="38"/>
      <c r="AA2596" s="38"/>
      <c r="AB2596" s="38"/>
      <c r="AC2596" s="50"/>
      <c r="AD2596" s="50"/>
      <c r="AE2596" s="51"/>
      <c r="AF2596" s="51"/>
      <c r="AG2596" s="40"/>
      <c r="AH2596" s="41"/>
      <c r="AI2596" s="42"/>
      <c r="AJ2596" s="40"/>
      <c r="AK2596" s="41"/>
      <c r="AL2596" s="42"/>
      <c r="AM2596" s="43"/>
      <c r="AN2596" s="43"/>
      <c r="AO2596" s="43"/>
    </row>
    <row r="2597" spans="5:41" x14ac:dyDescent="0.25">
      <c r="E2597" s="54"/>
      <c r="F2597" s="54"/>
      <c r="G2597" s="52"/>
      <c r="H2597" s="52"/>
      <c r="I2597" s="52"/>
      <c r="J2597" s="52"/>
      <c r="K2597" s="52"/>
      <c r="L2597" s="52"/>
      <c r="M2597" s="52"/>
      <c r="N2597" s="52"/>
      <c r="O2597" s="52"/>
      <c r="P2597" s="52"/>
      <c r="Q2597" s="52"/>
      <c r="R2597" s="52"/>
      <c r="S2597" s="52"/>
      <c r="T2597" s="52"/>
      <c r="U2597" s="52"/>
      <c r="V2597" s="52"/>
      <c r="W2597" s="52"/>
      <c r="X2597" s="52"/>
      <c r="Y2597" s="52"/>
      <c r="Z2597" s="38"/>
      <c r="AA2597" s="38"/>
      <c r="AB2597" s="38"/>
      <c r="AC2597" s="50"/>
      <c r="AD2597" s="50"/>
      <c r="AE2597" s="51"/>
      <c r="AF2597" s="51"/>
      <c r="AG2597" s="40"/>
      <c r="AH2597" s="41"/>
      <c r="AI2597" s="42"/>
      <c r="AJ2597" s="40"/>
      <c r="AK2597" s="41"/>
      <c r="AL2597" s="42"/>
      <c r="AM2597" s="43"/>
      <c r="AN2597" s="43"/>
      <c r="AO2597" s="43"/>
    </row>
    <row r="2598" spans="5:41" x14ac:dyDescent="0.25">
      <c r="E2598" s="54"/>
      <c r="F2598" s="54"/>
      <c r="G2598" s="52"/>
      <c r="H2598" s="52"/>
      <c r="I2598" s="52"/>
      <c r="J2598" s="52"/>
      <c r="K2598" s="52"/>
      <c r="L2598" s="52"/>
      <c r="M2598" s="52"/>
      <c r="N2598" s="52"/>
      <c r="O2598" s="52"/>
      <c r="P2598" s="52"/>
      <c r="Q2598" s="52"/>
      <c r="R2598" s="52"/>
      <c r="S2598" s="52"/>
      <c r="T2598" s="52"/>
      <c r="U2598" s="52"/>
      <c r="V2598" s="52"/>
      <c r="W2598" s="52"/>
      <c r="X2598" s="52"/>
      <c r="Y2598" s="52"/>
      <c r="Z2598" s="38"/>
      <c r="AA2598" s="38"/>
      <c r="AB2598" s="38"/>
      <c r="AC2598" s="50"/>
      <c r="AD2598" s="50"/>
      <c r="AE2598" s="51"/>
      <c r="AF2598" s="51"/>
      <c r="AG2598" s="40"/>
      <c r="AH2598" s="41"/>
      <c r="AI2598" s="42"/>
      <c r="AJ2598" s="40"/>
      <c r="AK2598" s="41"/>
      <c r="AL2598" s="42"/>
      <c r="AM2598" s="43"/>
      <c r="AN2598" s="43"/>
      <c r="AO2598" s="43"/>
    </row>
    <row r="2599" spans="5:41" x14ac:dyDescent="0.25">
      <c r="E2599" s="54"/>
      <c r="F2599" s="54"/>
      <c r="G2599" s="52"/>
      <c r="H2599" s="52"/>
      <c r="I2599" s="52"/>
      <c r="J2599" s="52"/>
      <c r="K2599" s="52"/>
      <c r="L2599" s="52"/>
      <c r="M2599" s="52"/>
      <c r="N2599" s="52"/>
      <c r="O2599" s="52"/>
      <c r="P2599" s="52"/>
      <c r="Q2599" s="52"/>
      <c r="R2599" s="52"/>
      <c r="S2599" s="52"/>
      <c r="T2599" s="52"/>
      <c r="U2599" s="52"/>
      <c r="V2599" s="52"/>
      <c r="W2599" s="52"/>
      <c r="X2599" s="52"/>
      <c r="Y2599" s="52"/>
      <c r="Z2599" s="38"/>
      <c r="AA2599" s="38"/>
      <c r="AB2599" s="38"/>
      <c r="AC2599" s="50"/>
      <c r="AD2599" s="50"/>
      <c r="AE2599" s="51"/>
      <c r="AF2599" s="51"/>
      <c r="AG2599" s="40"/>
      <c r="AH2599" s="41"/>
      <c r="AI2599" s="42"/>
      <c r="AJ2599" s="40"/>
      <c r="AK2599" s="41"/>
      <c r="AL2599" s="42"/>
      <c r="AM2599" s="43"/>
      <c r="AN2599" s="43"/>
      <c r="AO2599" s="43"/>
    </row>
    <row r="2600" spans="5:41" x14ac:dyDescent="0.25">
      <c r="E2600" s="54"/>
      <c r="F2600" s="54"/>
      <c r="G2600" s="52"/>
      <c r="H2600" s="52"/>
      <c r="I2600" s="52"/>
      <c r="J2600" s="52"/>
      <c r="K2600" s="52"/>
      <c r="L2600" s="52"/>
      <c r="M2600" s="52"/>
      <c r="N2600" s="52"/>
      <c r="O2600" s="52"/>
      <c r="P2600" s="52"/>
      <c r="Q2600" s="52"/>
      <c r="R2600" s="52"/>
      <c r="S2600" s="52"/>
      <c r="T2600" s="52"/>
      <c r="U2600" s="52"/>
      <c r="V2600" s="52"/>
      <c r="W2600" s="52"/>
      <c r="X2600" s="52"/>
      <c r="Y2600" s="52"/>
      <c r="Z2600" s="38"/>
      <c r="AA2600" s="38"/>
      <c r="AB2600" s="38"/>
      <c r="AC2600" s="50"/>
      <c r="AD2600" s="50"/>
      <c r="AE2600" s="51"/>
      <c r="AF2600" s="51"/>
      <c r="AG2600" s="40"/>
      <c r="AH2600" s="41"/>
      <c r="AI2600" s="42"/>
      <c r="AJ2600" s="40"/>
      <c r="AK2600" s="41"/>
      <c r="AL2600" s="42"/>
      <c r="AM2600" s="43"/>
      <c r="AN2600" s="43"/>
      <c r="AO2600" s="43"/>
    </row>
    <row r="2601" spans="5:41" x14ac:dyDescent="0.25">
      <c r="E2601" s="54"/>
      <c r="F2601" s="54"/>
      <c r="G2601" s="52"/>
      <c r="H2601" s="52"/>
      <c r="I2601" s="52"/>
      <c r="J2601" s="52"/>
      <c r="K2601" s="52"/>
      <c r="L2601" s="52"/>
      <c r="M2601" s="52"/>
      <c r="N2601" s="52"/>
      <c r="O2601" s="52"/>
      <c r="P2601" s="52"/>
      <c r="Q2601" s="52"/>
      <c r="R2601" s="52"/>
      <c r="S2601" s="52"/>
      <c r="T2601" s="52"/>
      <c r="U2601" s="52"/>
      <c r="V2601" s="52"/>
      <c r="W2601" s="52"/>
      <c r="X2601" s="52"/>
      <c r="Y2601" s="52"/>
      <c r="Z2601" s="38"/>
      <c r="AA2601" s="38"/>
      <c r="AB2601" s="38"/>
      <c r="AC2601" s="50"/>
      <c r="AD2601" s="50"/>
      <c r="AE2601" s="51"/>
      <c r="AF2601" s="51"/>
      <c r="AG2601" s="40"/>
      <c r="AH2601" s="41"/>
      <c r="AI2601" s="42"/>
      <c r="AJ2601" s="40"/>
      <c r="AK2601" s="41"/>
      <c r="AL2601" s="42"/>
      <c r="AM2601" s="43"/>
      <c r="AN2601" s="43"/>
      <c r="AO2601" s="43"/>
    </row>
    <row r="2602" spans="5:41" x14ac:dyDescent="0.25">
      <c r="E2602" s="54"/>
      <c r="F2602" s="54"/>
      <c r="G2602" s="52"/>
      <c r="H2602" s="52"/>
      <c r="I2602" s="52"/>
      <c r="J2602" s="52"/>
      <c r="K2602" s="52"/>
      <c r="L2602" s="52"/>
      <c r="M2602" s="52"/>
      <c r="N2602" s="52"/>
      <c r="O2602" s="52"/>
      <c r="P2602" s="52"/>
      <c r="Q2602" s="52"/>
      <c r="R2602" s="52"/>
      <c r="S2602" s="52"/>
      <c r="T2602" s="52"/>
      <c r="U2602" s="52"/>
      <c r="V2602" s="52"/>
      <c r="W2602" s="52"/>
      <c r="X2602" s="52"/>
      <c r="Y2602" s="52"/>
      <c r="Z2602" s="38"/>
      <c r="AA2602" s="38"/>
      <c r="AB2602" s="38"/>
      <c r="AC2602" s="50"/>
      <c r="AD2602" s="50"/>
      <c r="AE2602" s="51"/>
      <c r="AF2602" s="51"/>
      <c r="AG2602" s="40"/>
      <c r="AH2602" s="41"/>
      <c r="AI2602" s="42"/>
      <c r="AJ2602" s="40"/>
      <c r="AK2602" s="41"/>
      <c r="AL2602" s="42"/>
      <c r="AM2602" s="43"/>
      <c r="AN2602" s="43"/>
      <c r="AO2602" s="43"/>
    </row>
    <row r="2603" spans="5:41" x14ac:dyDescent="0.25">
      <c r="E2603" s="54"/>
      <c r="F2603" s="54"/>
      <c r="G2603" s="52"/>
      <c r="H2603" s="52"/>
      <c r="I2603" s="52"/>
      <c r="J2603" s="52"/>
      <c r="K2603" s="52"/>
      <c r="L2603" s="52"/>
      <c r="M2603" s="52"/>
      <c r="N2603" s="52"/>
      <c r="O2603" s="52"/>
      <c r="P2603" s="52"/>
      <c r="Q2603" s="52"/>
      <c r="R2603" s="52"/>
      <c r="S2603" s="52"/>
      <c r="T2603" s="52"/>
      <c r="U2603" s="52"/>
      <c r="V2603" s="52"/>
      <c r="W2603" s="52"/>
      <c r="X2603" s="52"/>
      <c r="Y2603" s="52"/>
      <c r="Z2603" s="38"/>
      <c r="AA2603" s="38"/>
      <c r="AB2603" s="38"/>
      <c r="AC2603" s="50"/>
      <c r="AD2603" s="50"/>
      <c r="AE2603" s="51"/>
      <c r="AF2603" s="51"/>
      <c r="AG2603" s="40"/>
      <c r="AH2603" s="41"/>
      <c r="AI2603" s="42"/>
      <c r="AJ2603" s="40"/>
      <c r="AK2603" s="41"/>
      <c r="AL2603" s="42"/>
      <c r="AM2603" s="43"/>
      <c r="AN2603" s="43"/>
      <c r="AO2603" s="43"/>
    </row>
    <row r="2604" spans="5:41" x14ac:dyDescent="0.25">
      <c r="E2604" s="54"/>
      <c r="F2604" s="54"/>
      <c r="G2604" s="52"/>
      <c r="H2604" s="52"/>
      <c r="I2604" s="52"/>
      <c r="J2604" s="52"/>
      <c r="K2604" s="52"/>
      <c r="L2604" s="52"/>
      <c r="M2604" s="52"/>
      <c r="N2604" s="52"/>
      <c r="O2604" s="52"/>
      <c r="P2604" s="52"/>
      <c r="Q2604" s="52"/>
      <c r="R2604" s="52"/>
      <c r="S2604" s="52"/>
      <c r="T2604" s="52"/>
      <c r="U2604" s="52"/>
      <c r="V2604" s="52"/>
      <c r="W2604" s="52"/>
      <c r="X2604" s="52"/>
      <c r="Y2604" s="52"/>
      <c r="Z2604" s="38"/>
      <c r="AA2604" s="38"/>
      <c r="AB2604" s="38"/>
      <c r="AC2604" s="50"/>
      <c r="AD2604" s="50"/>
      <c r="AE2604" s="51"/>
      <c r="AF2604" s="51"/>
      <c r="AG2604" s="40"/>
      <c r="AH2604" s="41"/>
      <c r="AI2604" s="42"/>
      <c r="AJ2604" s="40"/>
      <c r="AK2604" s="41"/>
      <c r="AL2604" s="42"/>
      <c r="AM2604" s="43"/>
      <c r="AN2604" s="43"/>
      <c r="AO2604" s="43"/>
    </row>
    <row r="2605" spans="5:41" x14ac:dyDescent="0.25">
      <c r="E2605" s="54"/>
      <c r="F2605" s="54"/>
      <c r="G2605" s="52"/>
      <c r="H2605" s="52"/>
      <c r="I2605" s="52"/>
      <c r="J2605" s="52"/>
      <c r="K2605" s="52"/>
      <c r="L2605" s="52"/>
      <c r="M2605" s="52"/>
      <c r="N2605" s="52"/>
      <c r="O2605" s="52"/>
      <c r="P2605" s="52"/>
      <c r="Q2605" s="52"/>
      <c r="R2605" s="52"/>
      <c r="S2605" s="52"/>
      <c r="T2605" s="52"/>
      <c r="U2605" s="52"/>
      <c r="V2605" s="52"/>
      <c r="W2605" s="52"/>
      <c r="X2605" s="52"/>
      <c r="Y2605" s="52"/>
      <c r="Z2605" s="38"/>
      <c r="AA2605" s="38"/>
      <c r="AB2605" s="38"/>
      <c r="AC2605" s="50"/>
      <c r="AD2605" s="50"/>
      <c r="AE2605" s="51"/>
      <c r="AF2605" s="51"/>
      <c r="AG2605" s="40"/>
      <c r="AH2605" s="41"/>
      <c r="AI2605" s="42"/>
      <c r="AJ2605" s="40"/>
      <c r="AK2605" s="41"/>
      <c r="AL2605" s="42"/>
      <c r="AM2605" s="43"/>
      <c r="AN2605" s="43"/>
      <c r="AO2605" s="43"/>
    </row>
    <row r="2606" spans="5:41" x14ac:dyDescent="0.25">
      <c r="E2606" s="54"/>
      <c r="F2606" s="54"/>
      <c r="G2606" s="52"/>
      <c r="H2606" s="52"/>
      <c r="I2606" s="52"/>
      <c r="J2606" s="52"/>
      <c r="K2606" s="52"/>
      <c r="L2606" s="52"/>
      <c r="M2606" s="52"/>
      <c r="N2606" s="52"/>
      <c r="O2606" s="52"/>
      <c r="P2606" s="52"/>
      <c r="Q2606" s="52"/>
      <c r="R2606" s="52"/>
      <c r="S2606" s="52"/>
      <c r="T2606" s="52"/>
      <c r="U2606" s="52"/>
      <c r="V2606" s="52"/>
      <c r="W2606" s="52"/>
      <c r="X2606" s="52"/>
      <c r="Y2606" s="52"/>
      <c r="Z2606" s="38"/>
      <c r="AA2606" s="38"/>
      <c r="AB2606" s="38"/>
      <c r="AC2606" s="50"/>
      <c r="AD2606" s="50"/>
      <c r="AE2606" s="51"/>
      <c r="AF2606" s="51"/>
      <c r="AG2606" s="40"/>
      <c r="AH2606" s="41"/>
      <c r="AI2606" s="42"/>
      <c r="AJ2606" s="40"/>
      <c r="AK2606" s="41"/>
      <c r="AL2606" s="42"/>
      <c r="AM2606" s="43"/>
      <c r="AN2606" s="43"/>
      <c r="AO2606" s="43"/>
    </row>
    <row r="2607" spans="5:41" x14ac:dyDescent="0.25">
      <c r="E2607" s="54"/>
      <c r="F2607" s="54"/>
      <c r="G2607" s="52"/>
      <c r="H2607" s="52"/>
      <c r="I2607" s="52"/>
      <c r="J2607" s="52"/>
      <c r="K2607" s="52"/>
      <c r="L2607" s="52"/>
      <c r="M2607" s="52"/>
      <c r="N2607" s="52"/>
      <c r="O2607" s="52"/>
      <c r="P2607" s="52"/>
      <c r="Q2607" s="52"/>
      <c r="R2607" s="52"/>
      <c r="S2607" s="52"/>
      <c r="T2607" s="52"/>
      <c r="U2607" s="52"/>
      <c r="V2607" s="52"/>
      <c r="W2607" s="52"/>
      <c r="X2607" s="52"/>
      <c r="Y2607" s="52"/>
      <c r="Z2607" s="38"/>
      <c r="AA2607" s="38"/>
      <c r="AB2607" s="38"/>
      <c r="AC2607" s="50"/>
      <c r="AD2607" s="50"/>
      <c r="AE2607" s="51"/>
      <c r="AF2607" s="51"/>
      <c r="AG2607" s="40"/>
      <c r="AH2607" s="41"/>
      <c r="AI2607" s="42"/>
      <c r="AJ2607" s="40"/>
      <c r="AK2607" s="41"/>
      <c r="AL2607" s="42"/>
      <c r="AM2607" s="43"/>
      <c r="AN2607" s="43"/>
      <c r="AO2607" s="43"/>
    </row>
    <row r="2608" spans="5:41" x14ac:dyDescent="0.25">
      <c r="E2608" s="54"/>
      <c r="F2608" s="54"/>
      <c r="G2608" s="52"/>
      <c r="H2608" s="52"/>
      <c r="I2608" s="52"/>
      <c r="J2608" s="52"/>
      <c r="K2608" s="52"/>
      <c r="L2608" s="52"/>
      <c r="M2608" s="52"/>
      <c r="N2608" s="52"/>
      <c r="O2608" s="52"/>
      <c r="P2608" s="52"/>
      <c r="Q2608" s="52"/>
      <c r="R2608" s="52"/>
      <c r="S2608" s="52"/>
      <c r="T2608" s="52"/>
      <c r="U2608" s="52"/>
      <c r="V2608" s="52"/>
      <c r="W2608" s="52"/>
      <c r="X2608" s="52"/>
      <c r="Y2608" s="52"/>
      <c r="Z2608" s="38"/>
      <c r="AA2608" s="38"/>
      <c r="AB2608" s="38"/>
      <c r="AC2608" s="50"/>
      <c r="AD2608" s="50"/>
      <c r="AE2608" s="51"/>
      <c r="AF2608" s="51"/>
      <c r="AG2608" s="40"/>
      <c r="AH2608" s="41"/>
      <c r="AI2608" s="42"/>
      <c r="AJ2608" s="40"/>
      <c r="AK2608" s="41"/>
      <c r="AL2608" s="42"/>
      <c r="AM2608" s="43"/>
      <c r="AN2608" s="43"/>
      <c r="AO2608" s="43"/>
    </row>
    <row r="2609" spans="5:41" x14ac:dyDescent="0.25">
      <c r="E2609" s="54"/>
      <c r="F2609" s="54"/>
      <c r="G2609" s="52"/>
      <c r="H2609" s="52"/>
      <c r="I2609" s="52"/>
      <c r="J2609" s="52"/>
      <c r="K2609" s="52"/>
      <c r="L2609" s="52"/>
      <c r="M2609" s="52"/>
      <c r="N2609" s="52"/>
      <c r="O2609" s="52"/>
      <c r="P2609" s="52"/>
      <c r="Q2609" s="52"/>
      <c r="R2609" s="52"/>
      <c r="S2609" s="52"/>
      <c r="T2609" s="52"/>
      <c r="U2609" s="52"/>
      <c r="V2609" s="52"/>
      <c r="W2609" s="52"/>
      <c r="X2609" s="52"/>
      <c r="Y2609" s="52"/>
      <c r="Z2609" s="38"/>
      <c r="AA2609" s="38"/>
      <c r="AB2609" s="38"/>
      <c r="AC2609" s="50"/>
      <c r="AD2609" s="50"/>
      <c r="AE2609" s="51"/>
      <c r="AF2609" s="51"/>
      <c r="AG2609" s="40"/>
      <c r="AH2609" s="41"/>
      <c r="AI2609" s="42"/>
      <c r="AJ2609" s="40"/>
      <c r="AK2609" s="41"/>
      <c r="AL2609" s="42"/>
      <c r="AM2609" s="43"/>
      <c r="AN2609" s="43"/>
      <c r="AO2609" s="43"/>
    </row>
    <row r="2610" spans="5:41" x14ac:dyDescent="0.25">
      <c r="E2610" s="54"/>
      <c r="F2610" s="54"/>
      <c r="G2610" s="52"/>
      <c r="H2610" s="52"/>
      <c r="I2610" s="52"/>
      <c r="J2610" s="52"/>
      <c r="K2610" s="52"/>
      <c r="L2610" s="52"/>
      <c r="M2610" s="52"/>
      <c r="N2610" s="52"/>
      <c r="O2610" s="52"/>
      <c r="P2610" s="52"/>
      <c r="Q2610" s="52"/>
      <c r="R2610" s="52"/>
      <c r="S2610" s="52"/>
      <c r="T2610" s="52"/>
      <c r="U2610" s="52"/>
      <c r="V2610" s="52"/>
      <c r="W2610" s="52"/>
      <c r="X2610" s="52"/>
      <c r="Y2610" s="52"/>
      <c r="Z2610" s="38"/>
      <c r="AA2610" s="38"/>
      <c r="AB2610" s="38"/>
      <c r="AC2610" s="50"/>
      <c r="AD2610" s="50"/>
      <c r="AE2610" s="51"/>
      <c r="AF2610" s="51"/>
      <c r="AG2610" s="40"/>
      <c r="AH2610" s="41"/>
      <c r="AI2610" s="42"/>
      <c r="AJ2610" s="40"/>
      <c r="AK2610" s="41"/>
      <c r="AL2610" s="42"/>
      <c r="AM2610" s="43"/>
      <c r="AN2610" s="43"/>
      <c r="AO2610" s="43"/>
    </row>
    <row r="2611" spans="5:41" x14ac:dyDescent="0.25">
      <c r="E2611" s="54"/>
      <c r="F2611" s="54"/>
      <c r="G2611" s="52"/>
      <c r="H2611" s="52"/>
      <c r="I2611" s="52"/>
      <c r="J2611" s="52"/>
      <c r="K2611" s="52"/>
      <c r="L2611" s="52"/>
      <c r="M2611" s="52"/>
      <c r="N2611" s="52"/>
      <c r="O2611" s="52"/>
      <c r="P2611" s="52"/>
      <c r="Q2611" s="52"/>
      <c r="R2611" s="52"/>
      <c r="S2611" s="52"/>
      <c r="T2611" s="52"/>
      <c r="U2611" s="52"/>
      <c r="V2611" s="52"/>
      <c r="W2611" s="52"/>
      <c r="X2611" s="52"/>
      <c r="Y2611" s="52"/>
      <c r="Z2611" s="38"/>
      <c r="AA2611" s="38"/>
      <c r="AB2611" s="38"/>
      <c r="AC2611" s="50"/>
      <c r="AD2611" s="50"/>
      <c r="AE2611" s="51"/>
      <c r="AF2611" s="51"/>
      <c r="AG2611" s="40"/>
      <c r="AH2611" s="41"/>
      <c r="AI2611" s="42"/>
      <c r="AJ2611" s="40"/>
      <c r="AK2611" s="41"/>
      <c r="AL2611" s="42"/>
      <c r="AM2611" s="43"/>
      <c r="AN2611" s="43"/>
      <c r="AO2611" s="43"/>
    </row>
    <row r="2612" spans="5:41" x14ac:dyDescent="0.25">
      <c r="E2612" s="54"/>
      <c r="F2612" s="54"/>
      <c r="G2612" s="52"/>
      <c r="H2612" s="52"/>
      <c r="I2612" s="52"/>
      <c r="J2612" s="52"/>
      <c r="K2612" s="52"/>
      <c r="L2612" s="52"/>
      <c r="M2612" s="52"/>
      <c r="N2612" s="52"/>
      <c r="O2612" s="52"/>
      <c r="P2612" s="52"/>
      <c r="Q2612" s="52"/>
      <c r="R2612" s="52"/>
      <c r="S2612" s="52"/>
      <c r="T2612" s="52"/>
      <c r="U2612" s="52"/>
      <c r="V2612" s="52"/>
      <c r="W2612" s="52"/>
      <c r="X2612" s="52"/>
      <c r="Y2612" s="52"/>
      <c r="Z2612" s="38"/>
      <c r="AA2612" s="38"/>
      <c r="AB2612" s="38"/>
      <c r="AC2612" s="50"/>
      <c r="AD2612" s="50"/>
      <c r="AE2612" s="51"/>
      <c r="AF2612" s="51"/>
      <c r="AG2612" s="40"/>
      <c r="AH2612" s="41"/>
      <c r="AI2612" s="42"/>
      <c r="AJ2612" s="40"/>
      <c r="AK2612" s="41"/>
      <c r="AL2612" s="42"/>
      <c r="AM2612" s="43"/>
      <c r="AN2612" s="43"/>
      <c r="AO2612" s="43"/>
    </row>
    <row r="2613" spans="5:41" x14ac:dyDescent="0.25">
      <c r="E2613" s="54"/>
      <c r="F2613" s="54"/>
      <c r="G2613" s="52"/>
      <c r="H2613" s="52"/>
      <c r="I2613" s="52"/>
      <c r="J2613" s="52"/>
      <c r="K2613" s="52"/>
      <c r="L2613" s="52"/>
      <c r="M2613" s="52"/>
      <c r="N2613" s="52"/>
      <c r="O2613" s="52"/>
      <c r="P2613" s="52"/>
      <c r="Q2613" s="52"/>
      <c r="R2613" s="52"/>
      <c r="S2613" s="52"/>
      <c r="T2613" s="52"/>
      <c r="U2613" s="52"/>
      <c r="V2613" s="52"/>
      <c r="W2613" s="52"/>
      <c r="X2613" s="52"/>
      <c r="Y2613" s="52"/>
      <c r="Z2613" s="38"/>
      <c r="AA2613" s="38"/>
      <c r="AB2613" s="38"/>
      <c r="AC2613" s="50"/>
      <c r="AD2613" s="50"/>
      <c r="AE2613" s="51"/>
      <c r="AF2613" s="51"/>
      <c r="AG2613" s="40"/>
      <c r="AH2613" s="41"/>
      <c r="AI2613" s="42"/>
      <c r="AJ2613" s="40"/>
      <c r="AK2613" s="41"/>
      <c r="AL2613" s="42"/>
      <c r="AM2613" s="43"/>
      <c r="AN2613" s="43"/>
      <c r="AO2613" s="43"/>
    </row>
    <row r="2614" spans="5:41" x14ac:dyDescent="0.25">
      <c r="E2614" s="54"/>
      <c r="F2614" s="54"/>
      <c r="G2614" s="52"/>
      <c r="H2614" s="52"/>
      <c r="I2614" s="52"/>
      <c r="J2614" s="52"/>
      <c r="K2614" s="52"/>
      <c r="L2614" s="52"/>
      <c r="M2614" s="52"/>
      <c r="N2614" s="52"/>
      <c r="O2614" s="52"/>
      <c r="P2614" s="52"/>
      <c r="Q2614" s="52"/>
      <c r="R2614" s="52"/>
      <c r="S2614" s="52"/>
      <c r="T2614" s="52"/>
      <c r="U2614" s="52"/>
      <c r="V2614" s="52"/>
      <c r="W2614" s="52"/>
      <c r="X2614" s="52"/>
      <c r="Y2614" s="52"/>
      <c r="Z2614" s="38"/>
      <c r="AA2614" s="38"/>
      <c r="AB2614" s="38"/>
      <c r="AC2614" s="50"/>
      <c r="AD2614" s="50"/>
      <c r="AE2614" s="51"/>
      <c r="AF2614" s="51"/>
      <c r="AG2614" s="40"/>
      <c r="AH2614" s="41"/>
      <c r="AI2614" s="42"/>
      <c r="AJ2614" s="40"/>
      <c r="AK2614" s="41"/>
      <c r="AL2614" s="42"/>
      <c r="AM2614" s="43"/>
      <c r="AN2614" s="43"/>
      <c r="AO2614" s="43"/>
    </row>
    <row r="2615" spans="5:41" x14ac:dyDescent="0.25">
      <c r="E2615" s="54"/>
      <c r="F2615" s="54"/>
      <c r="G2615" s="52"/>
      <c r="H2615" s="52"/>
      <c r="I2615" s="52"/>
      <c r="J2615" s="52"/>
      <c r="K2615" s="52"/>
      <c r="L2615" s="52"/>
      <c r="M2615" s="52"/>
      <c r="N2615" s="52"/>
      <c r="O2615" s="52"/>
      <c r="P2615" s="52"/>
      <c r="Q2615" s="52"/>
      <c r="R2615" s="52"/>
      <c r="S2615" s="52"/>
      <c r="T2615" s="52"/>
      <c r="U2615" s="52"/>
      <c r="V2615" s="52"/>
      <c r="W2615" s="52"/>
      <c r="X2615" s="52"/>
      <c r="Y2615" s="52"/>
      <c r="Z2615" s="38"/>
      <c r="AA2615" s="38"/>
      <c r="AB2615" s="38"/>
      <c r="AC2615" s="50"/>
      <c r="AD2615" s="50"/>
      <c r="AE2615" s="51"/>
      <c r="AF2615" s="51"/>
      <c r="AG2615" s="40"/>
      <c r="AH2615" s="41"/>
      <c r="AI2615" s="42"/>
      <c r="AJ2615" s="40"/>
      <c r="AK2615" s="41"/>
      <c r="AL2615" s="42"/>
      <c r="AM2615" s="43"/>
      <c r="AN2615" s="43"/>
      <c r="AO2615" s="43"/>
    </row>
    <row r="2616" spans="5:41" x14ac:dyDescent="0.25">
      <c r="E2616" s="54"/>
      <c r="F2616" s="54"/>
      <c r="G2616" s="52"/>
      <c r="H2616" s="52"/>
      <c r="I2616" s="52"/>
      <c r="J2616" s="52"/>
      <c r="K2616" s="52"/>
      <c r="L2616" s="52"/>
      <c r="M2616" s="52"/>
      <c r="N2616" s="52"/>
      <c r="O2616" s="52"/>
      <c r="P2616" s="52"/>
      <c r="Q2616" s="52"/>
      <c r="R2616" s="52"/>
      <c r="S2616" s="52"/>
      <c r="T2616" s="52"/>
      <c r="U2616" s="52"/>
      <c r="V2616" s="52"/>
      <c r="W2616" s="52"/>
      <c r="X2616" s="52"/>
      <c r="Y2616" s="52"/>
      <c r="Z2616" s="38"/>
      <c r="AA2616" s="38"/>
      <c r="AB2616" s="38"/>
      <c r="AC2616" s="50"/>
      <c r="AD2616" s="50"/>
      <c r="AE2616" s="51"/>
      <c r="AF2616" s="51"/>
      <c r="AG2616" s="40"/>
      <c r="AH2616" s="41"/>
      <c r="AI2616" s="42"/>
      <c r="AJ2616" s="40"/>
      <c r="AK2616" s="41"/>
      <c r="AL2616" s="42"/>
      <c r="AM2616" s="43"/>
      <c r="AN2616" s="43"/>
      <c r="AO2616" s="43"/>
    </row>
    <row r="2617" spans="5:41" x14ac:dyDescent="0.25">
      <c r="E2617" s="54"/>
      <c r="F2617" s="54"/>
      <c r="G2617" s="52"/>
      <c r="H2617" s="52"/>
      <c r="I2617" s="52"/>
      <c r="J2617" s="52"/>
      <c r="K2617" s="52"/>
      <c r="L2617" s="52"/>
      <c r="M2617" s="52"/>
      <c r="N2617" s="52"/>
      <c r="O2617" s="52"/>
      <c r="P2617" s="52"/>
      <c r="Q2617" s="52"/>
      <c r="R2617" s="52"/>
      <c r="S2617" s="52"/>
      <c r="T2617" s="52"/>
      <c r="U2617" s="52"/>
      <c r="V2617" s="52"/>
      <c r="W2617" s="52"/>
      <c r="X2617" s="52"/>
      <c r="Y2617" s="52"/>
      <c r="Z2617" s="38"/>
      <c r="AA2617" s="38"/>
      <c r="AB2617" s="38"/>
      <c r="AC2617" s="50"/>
      <c r="AD2617" s="50"/>
      <c r="AE2617" s="51"/>
      <c r="AF2617" s="51"/>
      <c r="AG2617" s="40"/>
      <c r="AH2617" s="41"/>
      <c r="AI2617" s="42"/>
      <c r="AJ2617" s="40"/>
      <c r="AK2617" s="41"/>
      <c r="AL2617" s="42"/>
      <c r="AM2617" s="43"/>
      <c r="AN2617" s="43"/>
      <c r="AO2617" s="43"/>
    </row>
    <row r="2618" spans="5:41" x14ac:dyDescent="0.25">
      <c r="E2618" s="54"/>
      <c r="F2618" s="54"/>
      <c r="G2618" s="52"/>
      <c r="H2618" s="52"/>
      <c r="I2618" s="52"/>
      <c r="J2618" s="52"/>
      <c r="K2618" s="52"/>
      <c r="L2618" s="52"/>
      <c r="M2618" s="52"/>
      <c r="N2618" s="52"/>
      <c r="O2618" s="52"/>
      <c r="P2618" s="52"/>
      <c r="Q2618" s="52"/>
      <c r="R2618" s="52"/>
      <c r="S2618" s="52"/>
      <c r="T2618" s="52"/>
      <c r="U2618" s="52"/>
      <c r="V2618" s="52"/>
      <c r="W2618" s="52"/>
      <c r="X2618" s="52"/>
      <c r="Y2618" s="52"/>
      <c r="Z2618" s="38"/>
      <c r="AA2618" s="38"/>
      <c r="AB2618" s="38"/>
      <c r="AC2618" s="50"/>
      <c r="AD2618" s="50"/>
      <c r="AE2618" s="51"/>
      <c r="AF2618" s="51"/>
      <c r="AG2618" s="40"/>
      <c r="AH2618" s="41"/>
      <c r="AI2618" s="42"/>
      <c r="AJ2618" s="40"/>
      <c r="AK2618" s="41"/>
      <c r="AL2618" s="42"/>
      <c r="AM2618" s="43"/>
      <c r="AN2618" s="43"/>
      <c r="AO2618" s="43"/>
    </row>
    <row r="2619" spans="5:41" x14ac:dyDescent="0.25">
      <c r="E2619" s="54"/>
      <c r="F2619" s="54"/>
      <c r="G2619" s="52"/>
      <c r="H2619" s="52"/>
      <c r="I2619" s="52"/>
      <c r="J2619" s="52"/>
      <c r="K2619" s="52"/>
      <c r="L2619" s="52"/>
      <c r="M2619" s="52"/>
      <c r="N2619" s="52"/>
      <c r="O2619" s="52"/>
      <c r="P2619" s="52"/>
      <c r="Q2619" s="52"/>
      <c r="R2619" s="52"/>
      <c r="S2619" s="52"/>
      <c r="T2619" s="52"/>
      <c r="U2619" s="52"/>
      <c r="V2619" s="52"/>
      <c r="W2619" s="52"/>
      <c r="X2619" s="52"/>
      <c r="Y2619" s="52"/>
      <c r="Z2619" s="38"/>
      <c r="AA2619" s="38"/>
      <c r="AB2619" s="38"/>
      <c r="AC2619" s="50"/>
      <c r="AD2619" s="50"/>
      <c r="AE2619" s="51"/>
      <c r="AF2619" s="51"/>
      <c r="AG2619" s="40"/>
      <c r="AH2619" s="41"/>
      <c r="AI2619" s="42"/>
      <c r="AJ2619" s="40"/>
      <c r="AK2619" s="41"/>
      <c r="AL2619" s="42"/>
      <c r="AM2619" s="43"/>
      <c r="AN2619" s="43"/>
      <c r="AO2619" s="43"/>
    </row>
    <row r="2620" spans="5:41" x14ac:dyDescent="0.25">
      <c r="E2620" s="54"/>
      <c r="F2620" s="54"/>
      <c r="G2620" s="52"/>
      <c r="H2620" s="52"/>
      <c r="I2620" s="52"/>
      <c r="J2620" s="52"/>
      <c r="K2620" s="52"/>
      <c r="L2620" s="52"/>
      <c r="M2620" s="52"/>
      <c r="N2620" s="52"/>
      <c r="O2620" s="52"/>
      <c r="P2620" s="52"/>
      <c r="Q2620" s="52"/>
      <c r="R2620" s="52"/>
      <c r="S2620" s="52"/>
      <c r="T2620" s="52"/>
      <c r="U2620" s="52"/>
      <c r="V2620" s="52"/>
      <c r="W2620" s="52"/>
      <c r="X2620" s="52"/>
      <c r="Y2620" s="52"/>
      <c r="Z2620" s="38"/>
      <c r="AA2620" s="38"/>
      <c r="AB2620" s="38"/>
      <c r="AC2620" s="50"/>
      <c r="AD2620" s="50"/>
      <c r="AE2620" s="51"/>
      <c r="AF2620" s="51"/>
      <c r="AG2620" s="40"/>
      <c r="AH2620" s="41"/>
      <c r="AI2620" s="42"/>
      <c r="AJ2620" s="40"/>
      <c r="AK2620" s="41"/>
      <c r="AL2620" s="42"/>
      <c r="AM2620" s="43"/>
      <c r="AN2620" s="43"/>
      <c r="AO2620" s="43"/>
    </row>
    <row r="2621" spans="5:41" x14ac:dyDescent="0.25">
      <c r="E2621" s="54"/>
      <c r="F2621" s="54"/>
      <c r="G2621" s="52"/>
      <c r="H2621" s="52"/>
      <c r="I2621" s="52"/>
      <c r="J2621" s="52"/>
      <c r="K2621" s="52"/>
      <c r="L2621" s="52"/>
      <c r="M2621" s="52"/>
      <c r="N2621" s="52"/>
      <c r="O2621" s="52"/>
      <c r="P2621" s="52"/>
      <c r="Q2621" s="52"/>
      <c r="R2621" s="52"/>
      <c r="S2621" s="52"/>
      <c r="T2621" s="52"/>
      <c r="U2621" s="52"/>
      <c r="V2621" s="52"/>
      <c r="W2621" s="52"/>
      <c r="X2621" s="52"/>
      <c r="Y2621" s="52"/>
      <c r="Z2621" s="38"/>
      <c r="AA2621" s="38"/>
      <c r="AB2621" s="38"/>
      <c r="AC2621" s="50"/>
      <c r="AD2621" s="50"/>
      <c r="AE2621" s="51"/>
      <c r="AF2621" s="51"/>
      <c r="AG2621" s="40"/>
      <c r="AH2621" s="41"/>
      <c r="AI2621" s="42"/>
      <c r="AJ2621" s="40"/>
      <c r="AK2621" s="41"/>
      <c r="AL2621" s="42"/>
      <c r="AM2621" s="43"/>
      <c r="AN2621" s="43"/>
      <c r="AO2621" s="43"/>
    </row>
    <row r="2622" spans="5:41" x14ac:dyDescent="0.25">
      <c r="E2622" s="54"/>
      <c r="F2622" s="54"/>
      <c r="G2622" s="52"/>
      <c r="H2622" s="52"/>
      <c r="I2622" s="52"/>
      <c r="J2622" s="52"/>
      <c r="K2622" s="52"/>
      <c r="L2622" s="52"/>
      <c r="M2622" s="52"/>
      <c r="N2622" s="52"/>
      <c r="O2622" s="52"/>
      <c r="P2622" s="52"/>
      <c r="Q2622" s="52"/>
      <c r="R2622" s="52"/>
      <c r="S2622" s="52"/>
      <c r="T2622" s="52"/>
      <c r="U2622" s="52"/>
      <c r="V2622" s="52"/>
      <c r="W2622" s="52"/>
      <c r="X2622" s="52"/>
      <c r="Y2622" s="52"/>
      <c r="Z2622" s="38"/>
      <c r="AA2622" s="38"/>
      <c r="AB2622" s="38"/>
      <c r="AC2622" s="50"/>
      <c r="AD2622" s="50"/>
      <c r="AE2622" s="51"/>
      <c r="AF2622" s="51"/>
      <c r="AG2622" s="40"/>
      <c r="AH2622" s="41"/>
      <c r="AI2622" s="42"/>
      <c r="AJ2622" s="40"/>
      <c r="AK2622" s="41"/>
      <c r="AL2622" s="42"/>
      <c r="AM2622" s="43"/>
      <c r="AN2622" s="43"/>
      <c r="AO2622" s="43"/>
    </row>
    <row r="2623" spans="5:41" x14ac:dyDescent="0.25">
      <c r="E2623" s="54"/>
      <c r="F2623" s="54"/>
      <c r="G2623" s="52"/>
      <c r="H2623" s="52"/>
      <c r="I2623" s="52"/>
      <c r="J2623" s="52"/>
      <c r="K2623" s="52"/>
      <c r="L2623" s="52"/>
      <c r="M2623" s="52"/>
      <c r="N2623" s="52"/>
      <c r="O2623" s="52"/>
      <c r="P2623" s="52"/>
      <c r="Q2623" s="52"/>
      <c r="R2623" s="52"/>
      <c r="S2623" s="52"/>
      <c r="T2623" s="52"/>
      <c r="U2623" s="52"/>
      <c r="V2623" s="52"/>
      <c r="W2623" s="52"/>
      <c r="X2623" s="52"/>
      <c r="Y2623" s="52"/>
      <c r="Z2623" s="38"/>
      <c r="AA2623" s="38"/>
      <c r="AB2623" s="38"/>
      <c r="AC2623" s="50"/>
      <c r="AD2623" s="50"/>
      <c r="AE2623" s="51"/>
      <c r="AF2623" s="51"/>
      <c r="AG2623" s="40"/>
      <c r="AH2623" s="41"/>
      <c r="AI2623" s="42"/>
      <c r="AJ2623" s="40"/>
      <c r="AK2623" s="41"/>
      <c r="AL2623" s="42"/>
      <c r="AM2623" s="43"/>
      <c r="AN2623" s="43"/>
      <c r="AO2623" s="43"/>
    </row>
    <row r="2624" spans="5:41" x14ac:dyDescent="0.25">
      <c r="E2624" s="54"/>
      <c r="F2624" s="54"/>
      <c r="G2624" s="52"/>
      <c r="H2624" s="52"/>
      <c r="I2624" s="52"/>
      <c r="J2624" s="52"/>
      <c r="K2624" s="52"/>
      <c r="L2624" s="52"/>
      <c r="M2624" s="52"/>
      <c r="N2624" s="52"/>
      <c r="O2624" s="52"/>
      <c r="P2624" s="52"/>
      <c r="Q2624" s="52"/>
      <c r="R2624" s="52"/>
      <c r="S2624" s="52"/>
      <c r="T2624" s="52"/>
      <c r="U2624" s="52"/>
      <c r="V2624" s="52"/>
      <c r="W2624" s="52"/>
      <c r="X2624" s="52"/>
      <c r="Y2624" s="52"/>
      <c r="Z2624" s="38"/>
      <c r="AA2624" s="38"/>
      <c r="AB2624" s="38"/>
      <c r="AC2624" s="50"/>
      <c r="AD2624" s="50"/>
      <c r="AE2624" s="51"/>
      <c r="AF2624" s="51"/>
      <c r="AG2624" s="40"/>
      <c r="AH2624" s="41"/>
      <c r="AI2624" s="42"/>
      <c r="AJ2624" s="40"/>
      <c r="AK2624" s="41"/>
      <c r="AL2624" s="42"/>
      <c r="AM2624" s="43"/>
      <c r="AN2624" s="43"/>
      <c r="AO2624" s="43"/>
    </row>
    <row r="2625" spans="5:41" x14ac:dyDescent="0.25">
      <c r="E2625" s="54"/>
      <c r="F2625" s="54"/>
      <c r="G2625" s="52"/>
      <c r="H2625" s="52"/>
      <c r="I2625" s="52"/>
      <c r="J2625" s="52"/>
      <c r="K2625" s="52"/>
      <c r="L2625" s="52"/>
      <c r="M2625" s="52"/>
      <c r="N2625" s="52"/>
      <c r="O2625" s="52"/>
      <c r="P2625" s="52"/>
      <c r="Q2625" s="52"/>
      <c r="R2625" s="52"/>
      <c r="S2625" s="52"/>
      <c r="T2625" s="52"/>
      <c r="U2625" s="52"/>
      <c r="V2625" s="52"/>
      <c r="W2625" s="52"/>
      <c r="X2625" s="52"/>
      <c r="Y2625" s="52"/>
      <c r="Z2625" s="38"/>
      <c r="AA2625" s="38"/>
      <c r="AB2625" s="38"/>
      <c r="AC2625" s="50"/>
      <c r="AD2625" s="50"/>
      <c r="AE2625" s="51"/>
      <c r="AF2625" s="51"/>
      <c r="AG2625" s="40"/>
      <c r="AH2625" s="41"/>
      <c r="AI2625" s="42"/>
      <c r="AJ2625" s="40"/>
      <c r="AK2625" s="41"/>
      <c r="AL2625" s="42"/>
      <c r="AM2625" s="43"/>
      <c r="AN2625" s="43"/>
      <c r="AO2625" s="43"/>
    </row>
    <row r="2626" spans="5:41" x14ac:dyDescent="0.25">
      <c r="E2626" s="54"/>
      <c r="F2626" s="54"/>
      <c r="G2626" s="52"/>
      <c r="H2626" s="52"/>
      <c r="I2626" s="52"/>
      <c r="J2626" s="52"/>
      <c r="K2626" s="52"/>
      <c r="L2626" s="52"/>
      <c r="M2626" s="52"/>
      <c r="N2626" s="52"/>
      <c r="O2626" s="52"/>
      <c r="P2626" s="52"/>
      <c r="Q2626" s="52"/>
      <c r="R2626" s="52"/>
      <c r="S2626" s="52"/>
      <c r="T2626" s="52"/>
      <c r="U2626" s="52"/>
      <c r="V2626" s="52"/>
      <c r="W2626" s="52"/>
      <c r="X2626" s="52"/>
      <c r="Y2626" s="52"/>
      <c r="Z2626" s="38"/>
      <c r="AA2626" s="38"/>
      <c r="AB2626" s="38"/>
      <c r="AC2626" s="50"/>
      <c r="AD2626" s="50"/>
      <c r="AE2626" s="51"/>
      <c r="AF2626" s="51"/>
      <c r="AG2626" s="40"/>
      <c r="AH2626" s="41"/>
      <c r="AI2626" s="42"/>
      <c r="AJ2626" s="40"/>
      <c r="AK2626" s="41"/>
      <c r="AL2626" s="42"/>
      <c r="AM2626" s="43"/>
      <c r="AN2626" s="43"/>
      <c r="AO2626" s="43"/>
    </row>
    <row r="2627" spans="5:41" x14ac:dyDescent="0.25">
      <c r="E2627" s="54"/>
      <c r="F2627" s="54"/>
      <c r="G2627" s="52"/>
      <c r="H2627" s="52"/>
      <c r="I2627" s="52"/>
      <c r="J2627" s="52"/>
      <c r="K2627" s="52"/>
      <c r="L2627" s="52"/>
      <c r="M2627" s="52"/>
      <c r="N2627" s="52"/>
      <c r="O2627" s="52"/>
      <c r="P2627" s="52"/>
      <c r="Q2627" s="52"/>
      <c r="R2627" s="52"/>
      <c r="S2627" s="52"/>
      <c r="T2627" s="52"/>
      <c r="U2627" s="52"/>
      <c r="V2627" s="52"/>
      <c r="W2627" s="52"/>
      <c r="X2627" s="52"/>
      <c r="Y2627" s="52"/>
      <c r="Z2627" s="38"/>
      <c r="AA2627" s="38"/>
      <c r="AB2627" s="38"/>
      <c r="AC2627" s="50"/>
      <c r="AD2627" s="50"/>
      <c r="AE2627" s="51"/>
      <c r="AF2627" s="51"/>
      <c r="AG2627" s="40"/>
      <c r="AH2627" s="41"/>
      <c r="AI2627" s="42"/>
      <c r="AJ2627" s="40"/>
      <c r="AK2627" s="41"/>
      <c r="AL2627" s="42"/>
      <c r="AM2627" s="43"/>
      <c r="AN2627" s="43"/>
      <c r="AO2627" s="43"/>
    </row>
    <row r="2628" spans="5:41" x14ac:dyDescent="0.25">
      <c r="E2628" s="54"/>
      <c r="F2628" s="54"/>
      <c r="G2628" s="52"/>
      <c r="H2628" s="52"/>
      <c r="I2628" s="52"/>
      <c r="J2628" s="52"/>
      <c r="K2628" s="52"/>
      <c r="L2628" s="52"/>
      <c r="M2628" s="52"/>
      <c r="N2628" s="52"/>
      <c r="O2628" s="52"/>
      <c r="P2628" s="52"/>
      <c r="Q2628" s="52"/>
      <c r="R2628" s="52"/>
      <c r="S2628" s="52"/>
      <c r="T2628" s="52"/>
      <c r="U2628" s="52"/>
      <c r="V2628" s="52"/>
      <c r="W2628" s="52"/>
      <c r="X2628" s="52"/>
      <c r="Y2628" s="52"/>
      <c r="Z2628" s="38"/>
      <c r="AA2628" s="38"/>
      <c r="AB2628" s="38"/>
      <c r="AC2628" s="50"/>
      <c r="AD2628" s="50"/>
      <c r="AE2628" s="51"/>
      <c r="AF2628" s="51"/>
      <c r="AG2628" s="40"/>
      <c r="AH2628" s="41"/>
      <c r="AI2628" s="42"/>
      <c r="AJ2628" s="40"/>
      <c r="AK2628" s="41"/>
      <c r="AL2628" s="42"/>
      <c r="AM2628" s="43"/>
      <c r="AN2628" s="43"/>
      <c r="AO2628" s="43"/>
    </row>
    <row r="2629" spans="5:41" x14ac:dyDescent="0.25">
      <c r="E2629" s="54"/>
      <c r="F2629" s="54"/>
      <c r="G2629" s="52"/>
      <c r="H2629" s="52"/>
      <c r="I2629" s="52"/>
      <c r="J2629" s="52"/>
      <c r="K2629" s="52"/>
      <c r="L2629" s="52"/>
      <c r="M2629" s="52"/>
      <c r="N2629" s="52"/>
      <c r="O2629" s="52"/>
      <c r="P2629" s="52"/>
      <c r="Q2629" s="52"/>
      <c r="R2629" s="52"/>
      <c r="S2629" s="52"/>
      <c r="T2629" s="52"/>
      <c r="U2629" s="52"/>
      <c r="V2629" s="52"/>
      <c r="W2629" s="52"/>
      <c r="X2629" s="52"/>
      <c r="Y2629" s="52"/>
      <c r="Z2629" s="38"/>
      <c r="AA2629" s="38"/>
      <c r="AB2629" s="38"/>
      <c r="AC2629" s="50"/>
      <c r="AD2629" s="50"/>
      <c r="AE2629" s="51"/>
      <c r="AF2629" s="51"/>
      <c r="AG2629" s="40"/>
      <c r="AH2629" s="41"/>
      <c r="AI2629" s="42"/>
      <c r="AJ2629" s="40"/>
      <c r="AK2629" s="41"/>
      <c r="AL2629" s="42"/>
      <c r="AM2629" s="43"/>
      <c r="AN2629" s="43"/>
      <c r="AO2629" s="43"/>
    </row>
    <row r="2630" spans="5:41" x14ac:dyDescent="0.25">
      <c r="E2630" s="54"/>
      <c r="F2630" s="54"/>
      <c r="G2630" s="52"/>
      <c r="H2630" s="52"/>
      <c r="I2630" s="52"/>
      <c r="J2630" s="52"/>
      <c r="K2630" s="52"/>
      <c r="L2630" s="52"/>
      <c r="M2630" s="52"/>
      <c r="N2630" s="52"/>
      <c r="O2630" s="52"/>
      <c r="P2630" s="52"/>
      <c r="Q2630" s="52"/>
      <c r="R2630" s="52"/>
      <c r="S2630" s="52"/>
      <c r="T2630" s="52"/>
      <c r="U2630" s="52"/>
      <c r="V2630" s="52"/>
      <c r="W2630" s="52"/>
      <c r="X2630" s="52"/>
      <c r="Y2630" s="52"/>
      <c r="Z2630" s="38"/>
      <c r="AA2630" s="38"/>
      <c r="AB2630" s="38"/>
      <c r="AC2630" s="50"/>
      <c r="AD2630" s="50"/>
      <c r="AE2630" s="51"/>
      <c r="AF2630" s="51"/>
      <c r="AG2630" s="40"/>
      <c r="AH2630" s="41"/>
      <c r="AI2630" s="42"/>
      <c r="AJ2630" s="40"/>
      <c r="AK2630" s="41"/>
      <c r="AL2630" s="42"/>
      <c r="AM2630" s="43"/>
      <c r="AN2630" s="43"/>
      <c r="AO2630" s="43"/>
    </row>
    <row r="2631" spans="5:41" x14ac:dyDescent="0.25">
      <c r="E2631" s="54"/>
      <c r="F2631" s="54"/>
      <c r="G2631" s="52"/>
      <c r="H2631" s="52"/>
      <c r="I2631" s="52"/>
      <c r="J2631" s="52"/>
      <c r="K2631" s="52"/>
      <c r="L2631" s="52"/>
      <c r="M2631" s="52"/>
      <c r="N2631" s="52"/>
      <c r="O2631" s="52"/>
      <c r="P2631" s="52"/>
      <c r="Q2631" s="52"/>
      <c r="R2631" s="52"/>
      <c r="S2631" s="52"/>
      <c r="T2631" s="52"/>
      <c r="U2631" s="52"/>
      <c r="V2631" s="52"/>
      <c r="W2631" s="52"/>
      <c r="X2631" s="52"/>
      <c r="Y2631" s="52"/>
      <c r="Z2631" s="38"/>
      <c r="AA2631" s="38"/>
      <c r="AB2631" s="38"/>
      <c r="AC2631" s="50"/>
      <c r="AD2631" s="50"/>
      <c r="AE2631" s="51"/>
      <c r="AF2631" s="51"/>
      <c r="AG2631" s="40"/>
      <c r="AH2631" s="41"/>
      <c r="AI2631" s="42"/>
      <c r="AJ2631" s="40"/>
      <c r="AK2631" s="41"/>
      <c r="AL2631" s="42"/>
      <c r="AM2631" s="43"/>
      <c r="AN2631" s="43"/>
      <c r="AO2631" s="43"/>
    </row>
    <row r="2632" spans="5:41" x14ac:dyDescent="0.25">
      <c r="E2632" s="54"/>
      <c r="F2632" s="54"/>
      <c r="G2632" s="52"/>
      <c r="H2632" s="52"/>
      <c r="I2632" s="52"/>
      <c r="J2632" s="52"/>
      <c r="K2632" s="52"/>
      <c r="L2632" s="52"/>
      <c r="M2632" s="52"/>
      <c r="N2632" s="52"/>
      <c r="O2632" s="52"/>
      <c r="P2632" s="52"/>
      <c r="Q2632" s="52"/>
      <c r="R2632" s="52"/>
      <c r="S2632" s="52"/>
      <c r="T2632" s="52"/>
      <c r="U2632" s="52"/>
      <c r="V2632" s="52"/>
      <c r="W2632" s="52"/>
      <c r="X2632" s="52"/>
      <c r="Y2632" s="52"/>
      <c r="Z2632" s="38"/>
      <c r="AA2632" s="38"/>
      <c r="AB2632" s="38"/>
      <c r="AC2632" s="50"/>
      <c r="AD2632" s="50"/>
      <c r="AE2632" s="51"/>
      <c r="AF2632" s="51"/>
      <c r="AG2632" s="40"/>
      <c r="AH2632" s="41"/>
      <c r="AI2632" s="42"/>
      <c r="AJ2632" s="40"/>
      <c r="AK2632" s="41"/>
      <c r="AL2632" s="42"/>
      <c r="AM2632" s="43"/>
      <c r="AN2632" s="43"/>
      <c r="AO2632" s="43"/>
    </row>
    <row r="2633" spans="5:41" x14ac:dyDescent="0.25">
      <c r="E2633" s="54"/>
      <c r="F2633" s="54"/>
      <c r="G2633" s="52"/>
      <c r="H2633" s="52"/>
      <c r="I2633" s="52"/>
      <c r="J2633" s="52"/>
      <c r="K2633" s="52"/>
      <c r="L2633" s="52"/>
      <c r="M2633" s="52"/>
      <c r="N2633" s="52"/>
      <c r="O2633" s="52"/>
      <c r="P2633" s="52"/>
      <c r="Q2633" s="52"/>
      <c r="R2633" s="52"/>
      <c r="S2633" s="52"/>
      <c r="T2633" s="52"/>
      <c r="U2633" s="52"/>
      <c r="V2633" s="52"/>
      <c r="W2633" s="52"/>
      <c r="X2633" s="52"/>
      <c r="Y2633" s="52"/>
      <c r="Z2633" s="38"/>
      <c r="AA2633" s="38"/>
      <c r="AB2633" s="38"/>
      <c r="AC2633" s="50"/>
      <c r="AD2633" s="50"/>
      <c r="AE2633" s="51"/>
      <c r="AF2633" s="51"/>
      <c r="AG2633" s="40"/>
      <c r="AH2633" s="41"/>
      <c r="AI2633" s="42"/>
      <c r="AJ2633" s="40"/>
      <c r="AK2633" s="41"/>
      <c r="AL2633" s="42"/>
      <c r="AM2633" s="43"/>
      <c r="AN2633" s="43"/>
      <c r="AO2633" s="43"/>
    </row>
    <row r="2634" spans="5:41" x14ac:dyDescent="0.25">
      <c r="E2634" s="54"/>
      <c r="F2634" s="54"/>
      <c r="G2634" s="52"/>
      <c r="H2634" s="52"/>
      <c r="I2634" s="52"/>
      <c r="J2634" s="52"/>
      <c r="K2634" s="52"/>
      <c r="L2634" s="52"/>
      <c r="M2634" s="52"/>
      <c r="N2634" s="52"/>
      <c r="O2634" s="52"/>
      <c r="P2634" s="52"/>
      <c r="Q2634" s="52"/>
      <c r="R2634" s="52"/>
      <c r="S2634" s="52"/>
      <c r="T2634" s="52"/>
      <c r="U2634" s="52"/>
      <c r="V2634" s="52"/>
      <c r="W2634" s="52"/>
      <c r="X2634" s="52"/>
      <c r="Y2634" s="52"/>
      <c r="Z2634" s="38"/>
      <c r="AA2634" s="38"/>
      <c r="AB2634" s="38"/>
      <c r="AC2634" s="50"/>
      <c r="AD2634" s="50"/>
      <c r="AE2634" s="51"/>
      <c r="AF2634" s="51"/>
      <c r="AG2634" s="40"/>
      <c r="AH2634" s="41"/>
      <c r="AI2634" s="42"/>
      <c r="AJ2634" s="40"/>
      <c r="AK2634" s="41"/>
      <c r="AL2634" s="42"/>
      <c r="AM2634" s="43"/>
      <c r="AN2634" s="43"/>
      <c r="AO2634" s="43"/>
    </row>
    <row r="2635" spans="5:41" x14ac:dyDescent="0.25">
      <c r="E2635" s="54"/>
      <c r="F2635" s="54"/>
      <c r="G2635" s="52"/>
      <c r="H2635" s="52"/>
      <c r="I2635" s="52"/>
      <c r="J2635" s="52"/>
      <c r="K2635" s="52"/>
      <c r="L2635" s="52"/>
      <c r="M2635" s="52"/>
      <c r="N2635" s="52"/>
      <c r="O2635" s="52"/>
      <c r="P2635" s="52"/>
      <c r="Q2635" s="52"/>
      <c r="R2635" s="52"/>
      <c r="S2635" s="52"/>
      <c r="T2635" s="52"/>
      <c r="U2635" s="52"/>
      <c r="V2635" s="52"/>
      <c r="W2635" s="52"/>
      <c r="X2635" s="52"/>
      <c r="Y2635" s="52"/>
      <c r="Z2635" s="38"/>
      <c r="AA2635" s="38"/>
      <c r="AB2635" s="38"/>
      <c r="AC2635" s="50"/>
      <c r="AD2635" s="50"/>
      <c r="AE2635" s="51"/>
      <c r="AF2635" s="51"/>
      <c r="AG2635" s="40"/>
      <c r="AH2635" s="41"/>
      <c r="AI2635" s="42"/>
      <c r="AJ2635" s="40"/>
      <c r="AK2635" s="41"/>
      <c r="AL2635" s="42"/>
      <c r="AM2635" s="43"/>
      <c r="AN2635" s="43"/>
      <c r="AO2635" s="43"/>
    </row>
    <row r="2636" spans="5:41" x14ac:dyDescent="0.25">
      <c r="E2636" s="54"/>
      <c r="F2636" s="54"/>
      <c r="G2636" s="52"/>
      <c r="H2636" s="52"/>
      <c r="I2636" s="52"/>
      <c r="J2636" s="52"/>
      <c r="K2636" s="52"/>
      <c r="L2636" s="52"/>
      <c r="M2636" s="52"/>
      <c r="N2636" s="52"/>
      <c r="O2636" s="52"/>
      <c r="P2636" s="52"/>
      <c r="Q2636" s="52"/>
      <c r="R2636" s="52"/>
      <c r="S2636" s="52"/>
      <c r="T2636" s="52"/>
      <c r="U2636" s="52"/>
      <c r="V2636" s="52"/>
      <c r="W2636" s="52"/>
      <c r="X2636" s="52"/>
      <c r="Y2636" s="52"/>
      <c r="Z2636" s="38"/>
      <c r="AA2636" s="38"/>
      <c r="AB2636" s="38"/>
      <c r="AC2636" s="50"/>
      <c r="AD2636" s="50"/>
      <c r="AE2636" s="51"/>
      <c r="AF2636" s="51"/>
      <c r="AG2636" s="40"/>
      <c r="AH2636" s="41"/>
      <c r="AI2636" s="42"/>
      <c r="AJ2636" s="40"/>
      <c r="AK2636" s="41"/>
      <c r="AL2636" s="42"/>
      <c r="AM2636" s="43"/>
      <c r="AN2636" s="43"/>
      <c r="AO2636" s="43"/>
    </row>
    <row r="2637" spans="5:41" x14ac:dyDescent="0.25">
      <c r="E2637" s="54"/>
      <c r="F2637" s="54"/>
      <c r="G2637" s="52"/>
      <c r="H2637" s="52"/>
      <c r="I2637" s="52"/>
      <c r="J2637" s="52"/>
      <c r="K2637" s="52"/>
      <c r="L2637" s="52"/>
      <c r="M2637" s="52"/>
      <c r="N2637" s="52"/>
      <c r="O2637" s="52"/>
      <c r="P2637" s="52"/>
      <c r="Q2637" s="52"/>
      <c r="R2637" s="52"/>
      <c r="S2637" s="52"/>
      <c r="T2637" s="52"/>
      <c r="U2637" s="52"/>
      <c r="V2637" s="52"/>
      <c r="W2637" s="52"/>
      <c r="X2637" s="52"/>
      <c r="Y2637" s="52"/>
      <c r="Z2637" s="38"/>
      <c r="AA2637" s="38"/>
      <c r="AB2637" s="38"/>
      <c r="AC2637" s="50"/>
      <c r="AD2637" s="50"/>
      <c r="AE2637" s="51"/>
      <c r="AF2637" s="51"/>
      <c r="AG2637" s="40"/>
      <c r="AH2637" s="41"/>
      <c r="AI2637" s="42"/>
      <c r="AJ2637" s="40"/>
      <c r="AK2637" s="41"/>
      <c r="AL2637" s="42"/>
      <c r="AM2637" s="43"/>
      <c r="AN2637" s="43"/>
      <c r="AO2637" s="43"/>
    </row>
    <row r="2638" spans="5:41" x14ac:dyDescent="0.25">
      <c r="E2638" s="54"/>
      <c r="F2638" s="54"/>
      <c r="G2638" s="52"/>
      <c r="H2638" s="52"/>
      <c r="I2638" s="52"/>
      <c r="J2638" s="52"/>
      <c r="K2638" s="52"/>
      <c r="L2638" s="52"/>
      <c r="M2638" s="52"/>
      <c r="N2638" s="52"/>
      <c r="O2638" s="52"/>
      <c r="P2638" s="52"/>
      <c r="Q2638" s="52"/>
      <c r="R2638" s="52"/>
      <c r="S2638" s="52"/>
      <c r="T2638" s="52"/>
      <c r="U2638" s="52"/>
      <c r="V2638" s="52"/>
      <c r="W2638" s="52"/>
      <c r="X2638" s="52"/>
      <c r="Y2638" s="52"/>
      <c r="Z2638" s="38"/>
      <c r="AA2638" s="38"/>
      <c r="AB2638" s="38"/>
      <c r="AC2638" s="50"/>
      <c r="AD2638" s="50"/>
      <c r="AE2638" s="51"/>
      <c r="AF2638" s="51"/>
      <c r="AG2638" s="40"/>
      <c r="AH2638" s="41"/>
      <c r="AI2638" s="42"/>
      <c r="AJ2638" s="40"/>
      <c r="AK2638" s="41"/>
      <c r="AL2638" s="42"/>
      <c r="AM2638" s="43"/>
      <c r="AN2638" s="43"/>
      <c r="AO2638" s="43"/>
    </row>
    <row r="2639" spans="5:41" x14ac:dyDescent="0.25">
      <c r="E2639" s="54"/>
      <c r="F2639" s="54"/>
      <c r="G2639" s="52"/>
      <c r="H2639" s="52"/>
      <c r="I2639" s="52"/>
      <c r="J2639" s="52"/>
      <c r="K2639" s="52"/>
      <c r="L2639" s="52"/>
      <c r="M2639" s="52"/>
      <c r="N2639" s="52"/>
      <c r="O2639" s="52"/>
      <c r="P2639" s="52"/>
      <c r="Q2639" s="52"/>
      <c r="R2639" s="52"/>
      <c r="S2639" s="52"/>
      <c r="T2639" s="52"/>
      <c r="U2639" s="52"/>
      <c r="V2639" s="52"/>
      <c r="W2639" s="52"/>
      <c r="X2639" s="52"/>
      <c r="Y2639" s="52"/>
      <c r="Z2639" s="38"/>
      <c r="AA2639" s="38"/>
      <c r="AB2639" s="38"/>
      <c r="AC2639" s="50"/>
      <c r="AD2639" s="50"/>
      <c r="AE2639" s="51"/>
      <c r="AF2639" s="51"/>
      <c r="AG2639" s="40"/>
      <c r="AH2639" s="41"/>
      <c r="AI2639" s="42"/>
      <c r="AJ2639" s="40"/>
      <c r="AK2639" s="41"/>
      <c r="AL2639" s="42"/>
      <c r="AM2639" s="43"/>
      <c r="AN2639" s="43"/>
      <c r="AO2639" s="43"/>
    </row>
    <row r="2640" spans="5:41" x14ac:dyDescent="0.25">
      <c r="E2640" s="54"/>
      <c r="F2640" s="54"/>
      <c r="G2640" s="52"/>
      <c r="H2640" s="52"/>
      <c r="I2640" s="52"/>
      <c r="J2640" s="52"/>
      <c r="K2640" s="52"/>
      <c r="L2640" s="52"/>
      <c r="M2640" s="52"/>
      <c r="N2640" s="52"/>
      <c r="O2640" s="52"/>
      <c r="P2640" s="52"/>
      <c r="Q2640" s="52"/>
      <c r="R2640" s="52"/>
      <c r="S2640" s="52"/>
      <c r="T2640" s="52"/>
      <c r="U2640" s="52"/>
      <c r="V2640" s="52"/>
      <c r="W2640" s="52"/>
      <c r="X2640" s="52"/>
      <c r="Y2640" s="52"/>
      <c r="Z2640" s="38"/>
      <c r="AA2640" s="38"/>
      <c r="AB2640" s="38"/>
      <c r="AC2640" s="50"/>
      <c r="AD2640" s="50"/>
      <c r="AE2640" s="51"/>
      <c r="AF2640" s="51"/>
      <c r="AG2640" s="40"/>
      <c r="AH2640" s="41"/>
      <c r="AI2640" s="42"/>
      <c r="AJ2640" s="40"/>
      <c r="AK2640" s="41"/>
      <c r="AL2640" s="42"/>
      <c r="AM2640" s="43"/>
      <c r="AN2640" s="43"/>
      <c r="AO2640" s="43"/>
    </row>
    <row r="2641" spans="5:41" x14ac:dyDescent="0.25">
      <c r="E2641" s="54"/>
      <c r="F2641" s="54"/>
      <c r="G2641" s="52"/>
      <c r="H2641" s="52"/>
      <c r="I2641" s="52"/>
      <c r="J2641" s="52"/>
      <c r="K2641" s="52"/>
      <c r="L2641" s="52"/>
      <c r="M2641" s="52"/>
      <c r="N2641" s="52"/>
      <c r="O2641" s="52"/>
      <c r="P2641" s="52"/>
      <c r="Q2641" s="52"/>
      <c r="R2641" s="52"/>
      <c r="S2641" s="52"/>
      <c r="T2641" s="52"/>
      <c r="U2641" s="52"/>
      <c r="V2641" s="52"/>
      <c r="W2641" s="52"/>
      <c r="X2641" s="52"/>
      <c r="Y2641" s="52"/>
      <c r="Z2641" s="38"/>
      <c r="AA2641" s="38"/>
      <c r="AB2641" s="38"/>
      <c r="AC2641" s="50"/>
      <c r="AD2641" s="50"/>
      <c r="AE2641" s="51"/>
      <c r="AF2641" s="51"/>
      <c r="AG2641" s="40"/>
      <c r="AH2641" s="41"/>
      <c r="AI2641" s="42"/>
      <c r="AJ2641" s="40"/>
      <c r="AK2641" s="41"/>
      <c r="AL2641" s="42"/>
      <c r="AM2641" s="43"/>
      <c r="AN2641" s="43"/>
      <c r="AO2641" s="43"/>
    </row>
    <row r="2642" spans="5:41" x14ac:dyDescent="0.25">
      <c r="E2642" s="54"/>
      <c r="F2642" s="54"/>
      <c r="G2642" s="52"/>
      <c r="H2642" s="52"/>
      <c r="I2642" s="52"/>
      <c r="J2642" s="52"/>
      <c r="K2642" s="52"/>
      <c r="L2642" s="52"/>
      <c r="M2642" s="52"/>
      <c r="N2642" s="52"/>
      <c r="O2642" s="52"/>
      <c r="P2642" s="52"/>
      <c r="Q2642" s="52"/>
      <c r="R2642" s="52"/>
      <c r="S2642" s="52"/>
      <c r="T2642" s="52"/>
      <c r="U2642" s="52"/>
      <c r="V2642" s="52"/>
      <c r="W2642" s="52"/>
      <c r="X2642" s="52"/>
      <c r="Y2642" s="52"/>
      <c r="Z2642" s="38"/>
      <c r="AA2642" s="38"/>
      <c r="AB2642" s="38"/>
      <c r="AC2642" s="50"/>
      <c r="AD2642" s="50"/>
      <c r="AE2642" s="51"/>
      <c r="AF2642" s="51"/>
      <c r="AG2642" s="40"/>
      <c r="AH2642" s="41"/>
      <c r="AI2642" s="42"/>
      <c r="AJ2642" s="40"/>
      <c r="AK2642" s="41"/>
      <c r="AL2642" s="42"/>
      <c r="AM2642" s="43"/>
      <c r="AN2642" s="43"/>
      <c r="AO2642" s="43"/>
    </row>
    <row r="2643" spans="5:41" x14ac:dyDescent="0.25">
      <c r="E2643" s="54"/>
      <c r="F2643" s="54"/>
      <c r="G2643" s="52"/>
      <c r="H2643" s="52"/>
      <c r="I2643" s="52"/>
      <c r="J2643" s="52"/>
      <c r="K2643" s="52"/>
      <c r="L2643" s="52"/>
      <c r="M2643" s="52"/>
      <c r="N2643" s="52"/>
      <c r="O2643" s="52"/>
      <c r="P2643" s="52"/>
      <c r="Q2643" s="52"/>
      <c r="R2643" s="52"/>
      <c r="S2643" s="52"/>
      <c r="T2643" s="52"/>
      <c r="U2643" s="52"/>
      <c r="V2643" s="52"/>
      <c r="W2643" s="52"/>
      <c r="X2643" s="52"/>
      <c r="Y2643" s="52"/>
      <c r="Z2643" s="38"/>
      <c r="AA2643" s="38"/>
      <c r="AB2643" s="38"/>
      <c r="AC2643" s="50"/>
      <c r="AD2643" s="50"/>
      <c r="AE2643" s="51"/>
      <c r="AF2643" s="51"/>
      <c r="AG2643" s="40"/>
      <c r="AH2643" s="41"/>
      <c r="AI2643" s="42"/>
      <c r="AJ2643" s="40"/>
      <c r="AK2643" s="41"/>
      <c r="AL2643" s="42"/>
      <c r="AM2643" s="43"/>
      <c r="AN2643" s="43"/>
      <c r="AO2643" s="43"/>
    </row>
    <row r="2644" spans="5:41" x14ac:dyDescent="0.25">
      <c r="E2644" s="54"/>
      <c r="F2644" s="54"/>
      <c r="G2644" s="52"/>
      <c r="H2644" s="52"/>
      <c r="I2644" s="52"/>
      <c r="J2644" s="52"/>
      <c r="K2644" s="52"/>
      <c r="L2644" s="52"/>
      <c r="M2644" s="52"/>
      <c r="N2644" s="52"/>
      <c r="O2644" s="52"/>
      <c r="P2644" s="52"/>
      <c r="Q2644" s="52"/>
      <c r="R2644" s="52"/>
      <c r="S2644" s="52"/>
      <c r="T2644" s="52"/>
      <c r="U2644" s="52"/>
      <c r="V2644" s="52"/>
      <c r="W2644" s="52"/>
      <c r="X2644" s="52"/>
      <c r="Y2644" s="52"/>
      <c r="Z2644" s="38"/>
      <c r="AA2644" s="38"/>
      <c r="AB2644" s="38"/>
      <c r="AC2644" s="50"/>
      <c r="AD2644" s="50"/>
      <c r="AE2644" s="51"/>
      <c r="AF2644" s="51"/>
      <c r="AG2644" s="40"/>
      <c r="AH2644" s="41"/>
      <c r="AI2644" s="42"/>
      <c r="AJ2644" s="40"/>
      <c r="AK2644" s="41"/>
      <c r="AL2644" s="42"/>
      <c r="AM2644" s="43"/>
      <c r="AN2644" s="43"/>
      <c r="AO2644" s="43"/>
    </row>
    <row r="2645" spans="5:41" x14ac:dyDescent="0.25">
      <c r="E2645" s="54"/>
      <c r="F2645" s="54"/>
      <c r="G2645" s="52"/>
      <c r="H2645" s="52"/>
      <c r="I2645" s="52"/>
      <c r="J2645" s="52"/>
      <c r="K2645" s="52"/>
      <c r="L2645" s="52"/>
      <c r="M2645" s="52"/>
      <c r="N2645" s="52"/>
      <c r="O2645" s="52"/>
      <c r="P2645" s="52"/>
      <c r="Q2645" s="52"/>
      <c r="R2645" s="52"/>
      <c r="S2645" s="52"/>
      <c r="T2645" s="52"/>
      <c r="U2645" s="52"/>
      <c r="V2645" s="52"/>
      <c r="W2645" s="52"/>
      <c r="X2645" s="52"/>
      <c r="Y2645" s="52"/>
      <c r="Z2645" s="38"/>
      <c r="AA2645" s="38"/>
      <c r="AB2645" s="38"/>
      <c r="AC2645" s="50"/>
      <c r="AD2645" s="50"/>
      <c r="AE2645" s="51"/>
      <c r="AF2645" s="51"/>
      <c r="AG2645" s="40"/>
      <c r="AH2645" s="41"/>
      <c r="AI2645" s="42"/>
      <c r="AJ2645" s="40"/>
      <c r="AK2645" s="41"/>
      <c r="AL2645" s="42"/>
      <c r="AM2645" s="43"/>
      <c r="AN2645" s="43"/>
      <c r="AO2645" s="43"/>
    </row>
    <row r="2646" spans="5:41" x14ac:dyDescent="0.25">
      <c r="E2646" s="54"/>
      <c r="F2646" s="54"/>
      <c r="G2646" s="52"/>
      <c r="H2646" s="52"/>
      <c r="I2646" s="52"/>
      <c r="J2646" s="52"/>
      <c r="K2646" s="52"/>
      <c r="L2646" s="52"/>
      <c r="M2646" s="52"/>
      <c r="N2646" s="52"/>
      <c r="O2646" s="52"/>
      <c r="P2646" s="52"/>
      <c r="Q2646" s="52"/>
      <c r="R2646" s="52"/>
      <c r="S2646" s="52"/>
      <c r="T2646" s="52"/>
      <c r="U2646" s="52"/>
      <c r="V2646" s="52"/>
      <c r="W2646" s="52"/>
      <c r="X2646" s="52"/>
      <c r="Y2646" s="52"/>
      <c r="Z2646" s="38"/>
      <c r="AA2646" s="38"/>
      <c r="AB2646" s="38"/>
      <c r="AC2646" s="50"/>
      <c r="AD2646" s="50"/>
      <c r="AE2646" s="51"/>
      <c r="AF2646" s="51"/>
      <c r="AG2646" s="40"/>
      <c r="AH2646" s="41"/>
      <c r="AI2646" s="42"/>
      <c r="AJ2646" s="40"/>
      <c r="AK2646" s="41"/>
      <c r="AL2646" s="42"/>
      <c r="AM2646" s="43"/>
      <c r="AN2646" s="43"/>
      <c r="AO2646" s="43"/>
    </row>
    <row r="2647" spans="5:41" x14ac:dyDescent="0.25">
      <c r="E2647" s="54"/>
      <c r="F2647" s="54"/>
      <c r="G2647" s="52"/>
      <c r="H2647" s="52"/>
      <c r="I2647" s="52"/>
      <c r="J2647" s="52"/>
      <c r="K2647" s="52"/>
      <c r="L2647" s="52"/>
      <c r="M2647" s="52"/>
      <c r="N2647" s="52"/>
      <c r="O2647" s="52"/>
      <c r="P2647" s="52"/>
      <c r="Q2647" s="52"/>
      <c r="R2647" s="52"/>
      <c r="S2647" s="52"/>
      <c r="T2647" s="52"/>
      <c r="U2647" s="52"/>
      <c r="V2647" s="52"/>
      <c r="W2647" s="52"/>
      <c r="X2647" s="52"/>
      <c r="Y2647" s="52"/>
      <c r="Z2647" s="38"/>
      <c r="AA2647" s="38"/>
      <c r="AB2647" s="38"/>
      <c r="AC2647" s="50"/>
      <c r="AD2647" s="50"/>
      <c r="AE2647" s="51"/>
      <c r="AF2647" s="51"/>
      <c r="AG2647" s="40"/>
      <c r="AH2647" s="41"/>
      <c r="AI2647" s="42"/>
      <c r="AJ2647" s="40"/>
      <c r="AK2647" s="41"/>
      <c r="AL2647" s="42"/>
      <c r="AM2647" s="43"/>
      <c r="AN2647" s="43"/>
      <c r="AO2647" s="43"/>
    </row>
    <row r="2648" spans="5:41" x14ac:dyDescent="0.25">
      <c r="E2648" s="54"/>
      <c r="F2648" s="54"/>
      <c r="G2648" s="52"/>
      <c r="H2648" s="52"/>
      <c r="I2648" s="52"/>
      <c r="J2648" s="52"/>
      <c r="K2648" s="52"/>
      <c r="L2648" s="52"/>
      <c r="M2648" s="52"/>
      <c r="N2648" s="52"/>
      <c r="O2648" s="52"/>
      <c r="P2648" s="52"/>
      <c r="Q2648" s="52"/>
      <c r="R2648" s="52"/>
      <c r="S2648" s="52"/>
      <c r="T2648" s="52"/>
      <c r="U2648" s="52"/>
      <c r="V2648" s="52"/>
      <c r="W2648" s="52"/>
      <c r="X2648" s="52"/>
      <c r="Y2648" s="52"/>
      <c r="Z2648" s="38"/>
      <c r="AA2648" s="38"/>
      <c r="AB2648" s="38"/>
      <c r="AC2648" s="50"/>
      <c r="AD2648" s="50"/>
      <c r="AE2648" s="51"/>
      <c r="AF2648" s="51"/>
      <c r="AG2648" s="40"/>
      <c r="AH2648" s="41"/>
      <c r="AI2648" s="42"/>
      <c r="AJ2648" s="40"/>
      <c r="AK2648" s="41"/>
      <c r="AL2648" s="42"/>
      <c r="AM2648" s="43"/>
      <c r="AN2648" s="43"/>
      <c r="AO2648" s="43"/>
    </row>
    <row r="2649" spans="5:41" x14ac:dyDescent="0.25">
      <c r="E2649" s="54"/>
      <c r="F2649" s="54"/>
      <c r="G2649" s="52"/>
      <c r="H2649" s="52"/>
      <c r="I2649" s="52"/>
      <c r="J2649" s="52"/>
      <c r="K2649" s="52"/>
      <c r="L2649" s="52"/>
      <c r="M2649" s="52"/>
      <c r="N2649" s="52"/>
      <c r="O2649" s="52"/>
      <c r="P2649" s="52"/>
      <c r="Q2649" s="52"/>
      <c r="R2649" s="52"/>
      <c r="S2649" s="52"/>
      <c r="T2649" s="52"/>
      <c r="U2649" s="52"/>
      <c r="V2649" s="52"/>
      <c r="W2649" s="52"/>
      <c r="X2649" s="52"/>
      <c r="Y2649" s="52"/>
      <c r="Z2649" s="38"/>
      <c r="AA2649" s="38"/>
      <c r="AB2649" s="38"/>
      <c r="AC2649" s="50"/>
      <c r="AD2649" s="50"/>
      <c r="AE2649" s="51"/>
      <c r="AF2649" s="51"/>
      <c r="AG2649" s="40"/>
      <c r="AH2649" s="41"/>
      <c r="AI2649" s="42"/>
      <c r="AJ2649" s="40"/>
      <c r="AK2649" s="41"/>
      <c r="AL2649" s="42"/>
      <c r="AM2649" s="43"/>
      <c r="AN2649" s="43"/>
      <c r="AO2649" s="43"/>
    </row>
    <row r="2650" spans="5:41" x14ac:dyDescent="0.25">
      <c r="E2650" s="54"/>
      <c r="F2650" s="54"/>
      <c r="G2650" s="52"/>
      <c r="H2650" s="52"/>
      <c r="I2650" s="52"/>
      <c r="J2650" s="52"/>
      <c r="K2650" s="52"/>
      <c r="L2650" s="52"/>
      <c r="M2650" s="52"/>
      <c r="N2650" s="52"/>
      <c r="O2650" s="52"/>
      <c r="P2650" s="52"/>
      <c r="Q2650" s="52"/>
      <c r="R2650" s="52"/>
      <c r="S2650" s="52"/>
      <c r="T2650" s="52"/>
      <c r="U2650" s="52"/>
      <c r="V2650" s="52"/>
      <c r="W2650" s="52"/>
      <c r="X2650" s="52"/>
      <c r="Y2650" s="52"/>
      <c r="Z2650" s="38"/>
      <c r="AA2650" s="38"/>
      <c r="AB2650" s="38"/>
      <c r="AC2650" s="50"/>
      <c r="AD2650" s="50"/>
      <c r="AE2650" s="51"/>
      <c r="AF2650" s="51"/>
      <c r="AG2650" s="40"/>
      <c r="AH2650" s="41"/>
      <c r="AI2650" s="42"/>
      <c r="AJ2650" s="40"/>
      <c r="AK2650" s="41"/>
      <c r="AL2650" s="42"/>
      <c r="AM2650" s="43"/>
      <c r="AN2650" s="43"/>
      <c r="AO2650" s="43"/>
    </row>
    <row r="2651" spans="5:41" x14ac:dyDescent="0.25">
      <c r="E2651" s="54"/>
      <c r="F2651" s="54"/>
      <c r="G2651" s="52"/>
      <c r="H2651" s="52"/>
      <c r="I2651" s="52"/>
      <c r="J2651" s="52"/>
      <c r="K2651" s="52"/>
      <c r="L2651" s="52"/>
      <c r="M2651" s="52"/>
      <c r="N2651" s="52"/>
      <c r="O2651" s="52"/>
      <c r="P2651" s="52"/>
      <c r="Q2651" s="52"/>
      <c r="R2651" s="52"/>
      <c r="S2651" s="52"/>
      <c r="T2651" s="52"/>
      <c r="U2651" s="52"/>
      <c r="V2651" s="52"/>
      <c r="W2651" s="52"/>
      <c r="X2651" s="52"/>
      <c r="Y2651" s="52"/>
      <c r="Z2651" s="38"/>
      <c r="AA2651" s="38"/>
      <c r="AB2651" s="38"/>
      <c r="AC2651" s="50"/>
      <c r="AD2651" s="50"/>
      <c r="AE2651" s="51"/>
      <c r="AF2651" s="51"/>
      <c r="AG2651" s="40"/>
      <c r="AH2651" s="41"/>
      <c r="AI2651" s="42"/>
      <c r="AJ2651" s="40"/>
      <c r="AK2651" s="41"/>
      <c r="AL2651" s="42"/>
      <c r="AM2651" s="43"/>
      <c r="AN2651" s="43"/>
      <c r="AO2651" s="43"/>
    </row>
    <row r="2652" spans="5:41" x14ac:dyDescent="0.25">
      <c r="E2652" s="54"/>
      <c r="F2652" s="54"/>
      <c r="G2652" s="52"/>
      <c r="H2652" s="52"/>
      <c r="I2652" s="52"/>
      <c r="J2652" s="52"/>
      <c r="K2652" s="52"/>
      <c r="L2652" s="52"/>
      <c r="M2652" s="52"/>
      <c r="N2652" s="52"/>
      <c r="O2652" s="52"/>
      <c r="P2652" s="52"/>
      <c r="Q2652" s="52"/>
      <c r="R2652" s="52"/>
      <c r="S2652" s="52"/>
      <c r="T2652" s="52"/>
      <c r="U2652" s="52"/>
      <c r="V2652" s="52"/>
      <c r="W2652" s="52"/>
      <c r="X2652" s="52"/>
      <c r="Y2652" s="52"/>
      <c r="Z2652" s="38"/>
      <c r="AA2652" s="38"/>
      <c r="AB2652" s="38"/>
      <c r="AC2652" s="50"/>
      <c r="AD2652" s="50"/>
      <c r="AE2652" s="51"/>
      <c r="AF2652" s="51"/>
      <c r="AG2652" s="40"/>
      <c r="AH2652" s="41"/>
      <c r="AI2652" s="42"/>
      <c r="AJ2652" s="40"/>
      <c r="AK2652" s="41"/>
      <c r="AL2652" s="42"/>
      <c r="AM2652" s="43"/>
      <c r="AN2652" s="43"/>
      <c r="AO2652" s="43"/>
    </row>
    <row r="2653" spans="5:41" x14ac:dyDescent="0.25">
      <c r="E2653" s="54"/>
      <c r="F2653" s="54"/>
      <c r="G2653" s="52"/>
      <c r="H2653" s="52"/>
      <c r="I2653" s="52"/>
      <c r="J2653" s="52"/>
      <c r="K2653" s="52"/>
      <c r="L2653" s="52"/>
      <c r="M2653" s="52"/>
      <c r="N2653" s="52"/>
      <c r="O2653" s="52"/>
      <c r="P2653" s="52"/>
      <c r="Q2653" s="52"/>
      <c r="R2653" s="52"/>
      <c r="S2653" s="52"/>
      <c r="T2653" s="52"/>
      <c r="U2653" s="52"/>
      <c r="V2653" s="52"/>
      <c r="W2653" s="52"/>
      <c r="X2653" s="52"/>
      <c r="Y2653" s="52"/>
      <c r="Z2653" s="38"/>
      <c r="AA2653" s="38"/>
      <c r="AB2653" s="38"/>
      <c r="AC2653" s="50"/>
      <c r="AD2653" s="50"/>
      <c r="AE2653" s="51"/>
      <c r="AF2653" s="51"/>
      <c r="AG2653" s="40"/>
      <c r="AH2653" s="41"/>
      <c r="AI2653" s="42"/>
      <c r="AJ2653" s="40"/>
      <c r="AK2653" s="41"/>
      <c r="AL2653" s="42"/>
      <c r="AM2653" s="43"/>
      <c r="AN2653" s="43"/>
      <c r="AO2653" s="43"/>
    </row>
    <row r="2654" spans="5:41" x14ac:dyDescent="0.25">
      <c r="E2654" s="54"/>
      <c r="F2654" s="54"/>
      <c r="G2654" s="52"/>
      <c r="H2654" s="52"/>
      <c r="I2654" s="52"/>
      <c r="J2654" s="52"/>
      <c r="K2654" s="52"/>
      <c r="L2654" s="52"/>
      <c r="M2654" s="52"/>
      <c r="N2654" s="52"/>
      <c r="O2654" s="52"/>
      <c r="P2654" s="52"/>
      <c r="Q2654" s="52"/>
      <c r="R2654" s="52"/>
      <c r="S2654" s="52"/>
      <c r="T2654" s="52"/>
      <c r="U2654" s="52"/>
      <c r="V2654" s="52"/>
      <c r="W2654" s="52"/>
      <c r="X2654" s="52"/>
      <c r="Y2654" s="52"/>
      <c r="Z2654" s="38"/>
      <c r="AA2654" s="38"/>
      <c r="AB2654" s="38"/>
      <c r="AC2654" s="50"/>
      <c r="AD2654" s="50"/>
      <c r="AE2654" s="51"/>
      <c r="AF2654" s="51"/>
      <c r="AG2654" s="40"/>
      <c r="AH2654" s="41"/>
      <c r="AI2654" s="42"/>
      <c r="AJ2654" s="40"/>
      <c r="AK2654" s="41"/>
      <c r="AL2654" s="42"/>
      <c r="AM2654" s="43"/>
      <c r="AN2654" s="43"/>
      <c r="AO2654" s="43"/>
    </row>
    <row r="2655" spans="5:41" x14ac:dyDescent="0.25">
      <c r="E2655" s="54"/>
      <c r="F2655" s="54"/>
      <c r="G2655" s="52"/>
      <c r="H2655" s="52"/>
      <c r="I2655" s="52"/>
      <c r="J2655" s="52"/>
      <c r="K2655" s="52"/>
      <c r="L2655" s="52"/>
      <c r="M2655" s="52"/>
      <c r="N2655" s="52"/>
      <c r="O2655" s="52"/>
      <c r="P2655" s="52"/>
      <c r="Q2655" s="52"/>
      <c r="R2655" s="52"/>
      <c r="S2655" s="52"/>
      <c r="T2655" s="52"/>
      <c r="U2655" s="52"/>
      <c r="V2655" s="52"/>
      <c r="W2655" s="52"/>
      <c r="X2655" s="52"/>
      <c r="Y2655" s="52"/>
      <c r="Z2655" s="38"/>
      <c r="AA2655" s="38"/>
      <c r="AB2655" s="38"/>
      <c r="AC2655" s="50"/>
      <c r="AD2655" s="50"/>
      <c r="AE2655" s="51"/>
      <c r="AF2655" s="51"/>
      <c r="AG2655" s="40"/>
      <c r="AH2655" s="41"/>
      <c r="AI2655" s="42"/>
      <c r="AJ2655" s="40"/>
      <c r="AK2655" s="41"/>
      <c r="AL2655" s="42"/>
      <c r="AM2655" s="43"/>
      <c r="AN2655" s="43"/>
      <c r="AO2655" s="43"/>
    </row>
    <row r="2656" spans="5:41" x14ac:dyDescent="0.25">
      <c r="E2656" s="54"/>
      <c r="F2656" s="54"/>
      <c r="G2656" s="52"/>
      <c r="H2656" s="52"/>
      <c r="I2656" s="52"/>
      <c r="J2656" s="52"/>
      <c r="K2656" s="52"/>
      <c r="L2656" s="52"/>
      <c r="M2656" s="52"/>
      <c r="N2656" s="52"/>
      <c r="O2656" s="52"/>
      <c r="P2656" s="52"/>
      <c r="Q2656" s="52"/>
      <c r="R2656" s="52"/>
      <c r="S2656" s="52"/>
      <c r="T2656" s="52"/>
      <c r="U2656" s="52"/>
      <c r="V2656" s="52"/>
      <c r="W2656" s="52"/>
      <c r="X2656" s="52"/>
      <c r="Y2656" s="52"/>
      <c r="Z2656" s="38"/>
      <c r="AA2656" s="38"/>
      <c r="AB2656" s="38"/>
      <c r="AC2656" s="50"/>
      <c r="AD2656" s="50"/>
      <c r="AE2656" s="51"/>
      <c r="AF2656" s="51"/>
      <c r="AG2656" s="40"/>
      <c r="AH2656" s="41"/>
      <c r="AI2656" s="42"/>
      <c r="AJ2656" s="40"/>
      <c r="AK2656" s="41"/>
      <c r="AL2656" s="42"/>
      <c r="AM2656" s="43"/>
      <c r="AN2656" s="43"/>
      <c r="AO2656" s="43"/>
    </row>
    <row r="2657" spans="5:41" x14ac:dyDescent="0.25">
      <c r="E2657" s="54"/>
      <c r="F2657" s="54"/>
      <c r="G2657" s="52"/>
      <c r="H2657" s="52"/>
      <c r="I2657" s="52"/>
      <c r="J2657" s="52"/>
      <c r="K2657" s="52"/>
      <c r="L2657" s="52"/>
      <c r="M2657" s="52"/>
      <c r="N2657" s="52"/>
      <c r="O2657" s="52"/>
      <c r="P2657" s="52"/>
      <c r="Q2657" s="52"/>
      <c r="R2657" s="52"/>
      <c r="S2657" s="52"/>
      <c r="T2657" s="52"/>
      <c r="U2657" s="52"/>
      <c r="V2657" s="52"/>
      <c r="W2657" s="52"/>
      <c r="X2657" s="52"/>
      <c r="Y2657" s="52"/>
      <c r="Z2657" s="38"/>
      <c r="AA2657" s="38"/>
      <c r="AB2657" s="38"/>
      <c r="AC2657" s="50"/>
      <c r="AD2657" s="50"/>
      <c r="AE2657" s="51"/>
      <c r="AF2657" s="51"/>
      <c r="AG2657" s="40"/>
      <c r="AH2657" s="41"/>
      <c r="AI2657" s="42"/>
      <c r="AJ2657" s="40"/>
      <c r="AK2657" s="41"/>
      <c r="AL2657" s="42"/>
      <c r="AM2657" s="43"/>
      <c r="AN2657" s="43"/>
      <c r="AO2657" s="43"/>
    </row>
    <row r="2658" spans="5:41" x14ac:dyDescent="0.25">
      <c r="E2658" s="54"/>
      <c r="F2658" s="54"/>
      <c r="G2658" s="52"/>
      <c r="H2658" s="52"/>
      <c r="I2658" s="52"/>
      <c r="J2658" s="52"/>
      <c r="K2658" s="52"/>
      <c r="L2658" s="52"/>
      <c r="M2658" s="52"/>
      <c r="N2658" s="52"/>
      <c r="O2658" s="52"/>
      <c r="P2658" s="52"/>
      <c r="Q2658" s="52"/>
      <c r="R2658" s="52"/>
      <c r="S2658" s="52"/>
      <c r="T2658" s="52"/>
      <c r="U2658" s="52"/>
      <c r="V2658" s="52"/>
      <c r="W2658" s="52"/>
      <c r="X2658" s="52"/>
      <c r="Y2658" s="52"/>
      <c r="Z2658" s="38"/>
      <c r="AA2658" s="38"/>
      <c r="AB2658" s="38"/>
      <c r="AC2658" s="50"/>
      <c r="AD2658" s="50"/>
      <c r="AE2658" s="51"/>
      <c r="AF2658" s="51"/>
      <c r="AG2658" s="40"/>
      <c r="AH2658" s="41"/>
      <c r="AI2658" s="42"/>
      <c r="AJ2658" s="40"/>
      <c r="AK2658" s="41"/>
      <c r="AL2658" s="42"/>
      <c r="AM2658" s="43"/>
      <c r="AN2658" s="43"/>
      <c r="AO2658" s="43"/>
    </row>
    <row r="2659" spans="5:41" x14ac:dyDescent="0.25">
      <c r="E2659" s="54"/>
      <c r="F2659" s="54"/>
      <c r="G2659" s="52"/>
      <c r="H2659" s="52"/>
      <c r="I2659" s="52"/>
      <c r="J2659" s="52"/>
      <c r="K2659" s="52"/>
      <c r="L2659" s="52"/>
      <c r="M2659" s="52"/>
      <c r="N2659" s="52"/>
      <c r="O2659" s="52"/>
      <c r="P2659" s="52"/>
      <c r="Q2659" s="52"/>
      <c r="R2659" s="52"/>
      <c r="S2659" s="52"/>
      <c r="T2659" s="52"/>
      <c r="U2659" s="52"/>
      <c r="V2659" s="52"/>
      <c r="W2659" s="52"/>
      <c r="X2659" s="52"/>
      <c r="Y2659" s="52"/>
      <c r="Z2659" s="38"/>
      <c r="AA2659" s="38"/>
      <c r="AB2659" s="38"/>
      <c r="AC2659" s="50"/>
      <c r="AD2659" s="50"/>
      <c r="AE2659" s="51"/>
      <c r="AF2659" s="51"/>
      <c r="AG2659" s="40"/>
      <c r="AH2659" s="41"/>
      <c r="AI2659" s="42"/>
      <c r="AJ2659" s="40"/>
      <c r="AK2659" s="41"/>
      <c r="AL2659" s="42"/>
      <c r="AM2659" s="43"/>
      <c r="AN2659" s="43"/>
      <c r="AO2659" s="43"/>
    </row>
    <row r="2660" spans="5:41" x14ac:dyDescent="0.25">
      <c r="E2660" s="54"/>
      <c r="F2660" s="54"/>
      <c r="G2660" s="52"/>
      <c r="H2660" s="52"/>
      <c r="I2660" s="52"/>
      <c r="J2660" s="52"/>
      <c r="K2660" s="52"/>
      <c r="L2660" s="52"/>
      <c r="M2660" s="52"/>
      <c r="N2660" s="52"/>
      <c r="O2660" s="52"/>
      <c r="P2660" s="52"/>
      <c r="Q2660" s="52"/>
      <c r="R2660" s="52"/>
      <c r="S2660" s="52"/>
      <c r="T2660" s="52"/>
      <c r="U2660" s="52"/>
      <c r="V2660" s="52"/>
      <c r="W2660" s="52"/>
      <c r="X2660" s="52"/>
      <c r="Y2660" s="52"/>
      <c r="Z2660" s="38"/>
      <c r="AA2660" s="38"/>
      <c r="AB2660" s="38"/>
      <c r="AC2660" s="50"/>
      <c r="AD2660" s="50"/>
      <c r="AE2660" s="51"/>
      <c r="AF2660" s="51"/>
      <c r="AG2660" s="40"/>
      <c r="AH2660" s="41"/>
      <c r="AI2660" s="42"/>
      <c r="AJ2660" s="40"/>
      <c r="AK2660" s="41"/>
      <c r="AL2660" s="42"/>
      <c r="AM2660" s="43"/>
      <c r="AN2660" s="43"/>
      <c r="AO2660" s="43"/>
    </row>
    <row r="2661" spans="5:41" x14ac:dyDescent="0.25">
      <c r="E2661" s="54"/>
      <c r="F2661" s="54"/>
      <c r="G2661" s="52"/>
      <c r="H2661" s="52"/>
      <c r="I2661" s="52"/>
      <c r="J2661" s="52"/>
      <c r="K2661" s="52"/>
      <c r="L2661" s="52"/>
      <c r="M2661" s="52"/>
      <c r="N2661" s="52"/>
      <c r="O2661" s="52"/>
      <c r="P2661" s="52"/>
      <c r="Q2661" s="52"/>
      <c r="R2661" s="52"/>
      <c r="S2661" s="52"/>
      <c r="T2661" s="52"/>
      <c r="U2661" s="52"/>
      <c r="V2661" s="52"/>
      <c r="W2661" s="52"/>
      <c r="X2661" s="52"/>
      <c r="Y2661" s="52"/>
      <c r="Z2661" s="38"/>
      <c r="AA2661" s="38"/>
      <c r="AB2661" s="38"/>
      <c r="AC2661" s="50"/>
      <c r="AD2661" s="50"/>
      <c r="AE2661" s="51"/>
      <c r="AF2661" s="51"/>
      <c r="AG2661" s="40"/>
      <c r="AH2661" s="41"/>
      <c r="AI2661" s="42"/>
      <c r="AJ2661" s="40"/>
      <c r="AK2661" s="41"/>
      <c r="AL2661" s="42"/>
      <c r="AM2661" s="43"/>
      <c r="AN2661" s="43"/>
      <c r="AO2661" s="43"/>
    </row>
    <row r="2662" spans="5:41" x14ac:dyDescent="0.25">
      <c r="E2662" s="54"/>
      <c r="F2662" s="54"/>
      <c r="G2662" s="52"/>
      <c r="H2662" s="52"/>
      <c r="I2662" s="52"/>
      <c r="J2662" s="52"/>
      <c r="K2662" s="52"/>
      <c r="L2662" s="52"/>
      <c r="M2662" s="52"/>
      <c r="N2662" s="52"/>
      <c r="O2662" s="52"/>
      <c r="P2662" s="52"/>
      <c r="Q2662" s="52"/>
      <c r="R2662" s="52"/>
      <c r="S2662" s="52"/>
      <c r="T2662" s="52"/>
      <c r="U2662" s="52"/>
      <c r="V2662" s="52"/>
      <c r="W2662" s="52"/>
      <c r="X2662" s="52"/>
      <c r="Y2662" s="52"/>
      <c r="Z2662" s="38"/>
      <c r="AA2662" s="38"/>
      <c r="AB2662" s="38"/>
      <c r="AC2662" s="50"/>
      <c r="AD2662" s="50"/>
      <c r="AE2662" s="51"/>
      <c r="AF2662" s="51"/>
      <c r="AG2662" s="40"/>
      <c r="AH2662" s="41"/>
      <c r="AI2662" s="42"/>
      <c r="AJ2662" s="40"/>
      <c r="AK2662" s="41"/>
      <c r="AL2662" s="42"/>
      <c r="AM2662" s="43"/>
      <c r="AN2662" s="43"/>
      <c r="AO2662" s="43"/>
    </row>
    <row r="2663" spans="5:41" x14ac:dyDescent="0.25">
      <c r="E2663" s="54"/>
      <c r="F2663" s="54"/>
      <c r="G2663" s="52"/>
      <c r="H2663" s="52"/>
      <c r="I2663" s="52"/>
      <c r="J2663" s="52"/>
      <c r="K2663" s="52"/>
      <c r="L2663" s="52"/>
      <c r="M2663" s="52"/>
      <c r="N2663" s="52"/>
      <c r="O2663" s="52"/>
      <c r="P2663" s="52"/>
      <c r="Q2663" s="52"/>
      <c r="R2663" s="52"/>
      <c r="S2663" s="52"/>
      <c r="T2663" s="52"/>
      <c r="U2663" s="52"/>
      <c r="V2663" s="52"/>
      <c r="W2663" s="52"/>
      <c r="X2663" s="52"/>
      <c r="Y2663" s="52"/>
      <c r="Z2663" s="38"/>
      <c r="AA2663" s="38"/>
      <c r="AB2663" s="38"/>
      <c r="AC2663" s="50"/>
      <c r="AD2663" s="50"/>
      <c r="AE2663" s="51"/>
      <c r="AF2663" s="51"/>
      <c r="AG2663" s="40"/>
      <c r="AH2663" s="41"/>
      <c r="AI2663" s="42"/>
      <c r="AJ2663" s="40"/>
      <c r="AK2663" s="41"/>
      <c r="AL2663" s="42"/>
      <c r="AM2663" s="43"/>
      <c r="AN2663" s="43"/>
      <c r="AO2663" s="43"/>
    </row>
    <row r="2664" spans="5:41" x14ac:dyDescent="0.25">
      <c r="E2664" s="54"/>
      <c r="F2664" s="54"/>
      <c r="G2664" s="52"/>
      <c r="H2664" s="52"/>
      <c r="I2664" s="52"/>
      <c r="J2664" s="52"/>
      <c r="K2664" s="52"/>
      <c r="L2664" s="52"/>
      <c r="M2664" s="52"/>
      <c r="N2664" s="52"/>
      <c r="O2664" s="52"/>
      <c r="P2664" s="52"/>
      <c r="Q2664" s="52"/>
      <c r="R2664" s="52"/>
      <c r="S2664" s="52"/>
      <c r="T2664" s="52"/>
      <c r="U2664" s="52"/>
      <c r="V2664" s="52"/>
      <c r="W2664" s="52"/>
      <c r="X2664" s="52"/>
      <c r="Y2664" s="52"/>
      <c r="Z2664" s="38"/>
      <c r="AA2664" s="38"/>
      <c r="AB2664" s="38"/>
      <c r="AC2664" s="50"/>
      <c r="AD2664" s="50"/>
      <c r="AE2664" s="51"/>
      <c r="AF2664" s="51"/>
      <c r="AG2664" s="40"/>
      <c r="AH2664" s="41"/>
      <c r="AI2664" s="42"/>
      <c r="AJ2664" s="40"/>
      <c r="AK2664" s="41"/>
      <c r="AL2664" s="42"/>
      <c r="AM2664" s="43"/>
      <c r="AN2664" s="43"/>
      <c r="AO2664" s="43"/>
    </row>
    <row r="2665" spans="5:41" x14ac:dyDescent="0.25">
      <c r="E2665" s="54"/>
      <c r="F2665" s="54"/>
      <c r="G2665" s="52"/>
      <c r="H2665" s="52"/>
      <c r="I2665" s="52"/>
      <c r="J2665" s="52"/>
      <c r="K2665" s="52"/>
      <c r="L2665" s="52"/>
      <c r="M2665" s="52"/>
      <c r="N2665" s="52"/>
      <c r="O2665" s="52"/>
      <c r="P2665" s="52"/>
      <c r="Q2665" s="52"/>
      <c r="R2665" s="52"/>
      <c r="S2665" s="52"/>
      <c r="T2665" s="52"/>
      <c r="U2665" s="52"/>
      <c r="V2665" s="52"/>
      <c r="W2665" s="52"/>
      <c r="X2665" s="52"/>
      <c r="Y2665" s="52"/>
      <c r="Z2665" s="38"/>
      <c r="AA2665" s="38"/>
      <c r="AB2665" s="38"/>
      <c r="AC2665" s="50"/>
      <c r="AD2665" s="50"/>
      <c r="AE2665" s="51"/>
      <c r="AF2665" s="51"/>
      <c r="AG2665" s="40"/>
      <c r="AH2665" s="41"/>
      <c r="AI2665" s="42"/>
      <c r="AJ2665" s="40"/>
      <c r="AK2665" s="41"/>
      <c r="AL2665" s="42"/>
      <c r="AM2665" s="43"/>
      <c r="AN2665" s="43"/>
      <c r="AO2665" s="43"/>
    </row>
    <row r="2666" spans="5:41" x14ac:dyDescent="0.25">
      <c r="E2666" s="54"/>
      <c r="F2666" s="54"/>
      <c r="G2666" s="52"/>
      <c r="H2666" s="52"/>
      <c r="I2666" s="52"/>
      <c r="J2666" s="52"/>
      <c r="K2666" s="52"/>
      <c r="L2666" s="52"/>
      <c r="M2666" s="52"/>
      <c r="N2666" s="52"/>
      <c r="O2666" s="52"/>
      <c r="P2666" s="52"/>
      <c r="Q2666" s="52"/>
      <c r="R2666" s="52"/>
      <c r="S2666" s="52"/>
      <c r="T2666" s="52"/>
      <c r="U2666" s="52"/>
      <c r="V2666" s="52"/>
      <c r="W2666" s="52"/>
      <c r="X2666" s="52"/>
      <c r="Y2666" s="52"/>
      <c r="Z2666" s="38"/>
      <c r="AA2666" s="38"/>
      <c r="AB2666" s="38"/>
      <c r="AC2666" s="50"/>
      <c r="AD2666" s="50"/>
      <c r="AE2666" s="51"/>
      <c r="AF2666" s="51"/>
      <c r="AG2666" s="40"/>
      <c r="AH2666" s="41"/>
      <c r="AI2666" s="42"/>
      <c r="AJ2666" s="40"/>
      <c r="AK2666" s="41"/>
      <c r="AL2666" s="42"/>
      <c r="AM2666" s="43"/>
      <c r="AN2666" s="43"/>
      <c r="AO2666" s="43"/>
    </row>
    <row r="2667" spans="5:41" x14ac:dyDescent="0.25">
      <c r="E2667" s="54"/>
      <c r="F2667" s="54"/>
      <c r="G2667" s="52"/>
      <c r="H2667" s="52"/>
      <c r="I2667" s="52"/>
      <c r="J2667" s="52"/>
      <c r="K2667" s="52"/>
      <c r="L2667" s="52"/>
      <c r="M2667" s="52"/>
      <c r="N2667" s="52"/>
      <c r="O2667" s="52"/>
      <c r="P2667" s="52"/>
      <c r="Q2667" s="52"/>
      <c r="R2667" s="52"/>
      <c r="S2667" s="52"/>
      <c r="T2667" s="52"/>
      <c r="U2667" s="52"/>
      <c r="V2667" s="52"/>
      <c r="W2667" s="52"/>
      <c r="X2667" s="52"/>
      <c r="Y2667" s="52"/>
      <c r="Z2667" s="38"/>
      <c r="AA2667" s="38"/>
      <c r="AB2667" s="38"/>
      <c r="AC2667" s="50"/>
      <c r="AD2667" s="50"/>
      <c r="AE2667" s="51"/>
      <c r="AF2667" s="51"/>
      <c r="AG2667" s="40"/>
      <c r="AH2667" s="41"/>
      <c r="AI2667" s="42"/>
      <c r="AJ2667" s="40"/>
      <c r="AK2667" s="41"/>
      <c r="AL2667" s="42"/>
      <c r="AM2667" s="43"/>
      <c r="AN2667" s="43"/>
      <c r="AO2667" s="43"/>
    </row>
    <row r="2668" spans="5:41" x14ac:dyDescent="0.25">
      <c r="E2668" s="54"/>
      <c r="F2668" s="54"/>
      <c r="G2668" s="52"/>
      <c r="H2668" s="52"/>
      <c r="I2668" s="52"/>
      <c r="J2668" s="52"/>
      <c r="K2668" s="52"/>
      <c r="L2668" s="52"/>
      <c r="M2668" s="52"/>
      <c r="N2668" s="52"/>
      <c r="O2668" s="52"/>
      <c r="P2668" s="52"/>
      <c r="Q2668" s="52"/>
      <c r="R2668" s="52"/>
      <c r="S2668" s="52"/>
      <c r="T2668" s="52"/>
      <c r="U2668" s="52"/>
      <c r="V2668" s="52"/>
      <c r="W2668" s="52"/>
      <c r="X2668" s="52"/>
      <c r="Y2668" s="52"/>
      <c r="Z2668" s="38"/>
      <c r="AA2668" s="38"/>
      <c r="AB2668" s="38"/>
      <c r="AC2668" s="50"/>
      <c r="AD2668" s="50"/>
      <c r="AE2668" s="51"/>
      <c r="AF2668" s="51"/>
      <c r="AG2668" s="40"/>
      <c r="AH2668" s="41"/>
      <c r="AI2668" s="42"/>
      <c r="AJ2668" s="40"/>
      <c r="AK2668" s="41"/>
      <c r="AL2668" s="42"/>
      <c r="AM2668" s="43"/>
      <c r="AN2668" s="43"/>
      <c r="AO2668" s="43"/>
    </row>
    <row r="2669" spans="5:41" x14ac:dyDescent="0.25">
      <c r="E2669" s="54"/>
      <c r="F2669" s="54"/>
      <c r="G2669" s="52"/>
      <c r="H2669" s="52"/>
      <c r="I2669" s="52"/>
      <c r="J2669" s="52"/>
      <c r="K2669" s="52"/>
      <c r="L2669" s="52"/>
      <c r="M2669" s="52"/>
      <c r="N2669" s="52"/>
      <c r="O2669" s="52"/>
      <c r="P2669" s="52"/>
      <c r="Q2669" s="52"/>
      <c r="R2669" s="52"/>
      <c r="S2669" s="52"/>
      <c r="T2669" s="52"/>
      <c r="U2669" s="52"/>
      <c r="V2669" s="52"/>
      <c r="W2669" s="52"/>
      <c r="X2669" s="52"/>
      <c r="Y2669" s="52"/>
      <c r="Z2669" s="38"/>
      <c r="AA2669" s="38"/>
      <c r="AB2669" s="38"/>
      <c r="AC2669" s="50"/>
      <c r="AD2669" s="50"/>
      <c r="AE2669" s="51"/>
      <c r="AF2669" s="51"/>
      <c r="AG2669" s="40"/>
      <c r="AH2669" s="41"/>
      <c r="AI2669" s="42"/>
      <c r="AJ2669" s="40"/>
      <c r="AK2669" s="41"/>
      <c r="AL2669" s="42"/>
      <c r="AM2669" s="43"/>
      <c r="AN2669" s="43"/>
      <c r="AO2669" s="43"/>
    </row>
    <row r="2670" spans="5:41" x14ac:dyDescent="0.25">
      <c r="E2670" s="54"/>
      <c r="F2670" s="54"/>
      <c r="G2670" s="52"/>
      <c r="H2670" s="52"/>
      <c r="I2670" s="52"/>
      <c r="J2670" s="52"/>
      <c r="K2670" s="52"/>
      <c r="L2670" s="52"/>
      <c r="M2670" s="52"/>
      <c r="N2670" s="52"/>
      <c r="O2670" s="52"/>
      <c r="P2670" s="52"/>
      <c r="Q2670" s="52"/>
      <c r="R2670" s="52"/>
      <c r="S2670" s="52"/>
      <c r="T2670" s="52"/>
      <c r="U2670" s="52"/>
      <c r="V2670" s="52"/>
      <c r="W2670" s="52"/>
      <c r="X2670" s="52"/>
      <c r="Y2670" s="52"/>
      <c r="Z2670" s="38"/>
      <c r="AA2670" s="38"/>
      <c r="AB2670" s="38"/>
      <c r="AC2670" s="50"/>
      <c r="AD2670" s="50"/>
      <c r="AE2670" s="51"/>
      <c r="AF2670" s="51"/>
      <c r="AG2670" s="40"/>
      <c r="AH2670" s="41"/>
      <c r="AI2670" s="42"/>
      <c r="AJ2670" s="40"/>
      <c r="AK2670" s="41"/>
      <c r="AL2670" s="42"/>
      <c r="AM2670" s="43"/>
      <c r="AN2670" s="43"/>
      <c r="AO2670" s="43"/>
    </row>
    <row r="2671" spans="5:41" x14ac:dyDescent="0.25">
      <c r="E2671" s="54"/>
      <c r="F2671" s="54"/>
      <c r="G2671" s="52"/>
      <c r="H2671" s="52"/>
      <c r="I2671" s="52"/>
      <c r="J2671" s="52"/>
      <c r="K2671" s="52"/>
      <c r="L2671" s="52"/>
      <c r="M2671" s="52"/>
      <c r="N2671" s="52"/>
      <c r="O2671" s="52"/>
      <c r="P2671" s="52"/>
      <c r="Q2671" s="52"/>
      <c r="R2671" s="52"/>
      <c r="S2671" s="52"/>
      <c r="T2671" s="52"/>
      <c r="U2671" s="52"/>
      <c r="V2671" s="52"/>
      <c r="W2671" s="52"/>
      <c r="X2671" s="52"/>
      <c r="Y2671" s="52"/>
      <c r="Z2671" s="38"/>
      <c r="AA2671" s="38"/>
      <c r="AB2671" s="38"/>
      <c r="AC2671" s="50"/>
      <c r="AD2671" s="50"/>
      <c r="AE2671" s="51"/>
      <c r="AF2671" s="51"/>
      <c r="AG2671" s="40"/>
      <c r="AH2671" s="41"/>
      <c r="AI2671" s="42"/>
      <c r="AJ2671" s="40"/>
      <c r="AK2671" s="41"/>
      <c r="AL2671" s="42"/>
      <c r="AM2671" s="43"/>
      <c r="AN2671" s="43"/>
      <c r="AO2671" s="43"/>
    </row>
    <row r="2672" spans="5:41" x14ac:dyDescent="0.25">
      <c r="E2672" s="54"/>
      <c r="F2672" s="54"/>
      <c r="G2672" s="52"/>
      <c r="H2672" s="52"/>
      <c r="I2672" s="52"/>
      <c r="J2672" s="52"/>
      <c r="K2672" s="52"/>
      <c r="L2672" s="52"/>
      <c r="M2672" s="52"/>
      <c r="N2672" s="52"/>
      <c r="O2672" s="52"/>
      <c r="P2672" s="52"/>
      <c r="Q2672" s="52"/>
      <c r="R2672" s="52"/>
      <c r="S2672" s="52"/>
      <c r="T2672" s="52"/>
      <c r="U2672" s="52"/>
      <c r="V2672" s="52"/>
      <c r="W2672" s="52"/>
      <c r="X2672" s="52"/>
      <c r="Y2672" s="52"/>
      <c r="Z2672" s="38"/>
      <c r="AA2672" s="38"/>
      <c r="AB2672" s="38"/>
      <c r="AC2672" s="50"/>
      <c r="AD2672" s="50"/>
      <c r="AE2672" s="51"/>
      <c r="AF2672" s="51"/>
      <c r="AG2672" s="40"/>
      <c r="AH2672" s="41"/>
      <c r="AI2672" s="42"/>
      <c r="AJ2672" s="40"/>
      <c r="AK2672" s="41"/>
      <c r="AL2672" s="42"/>
      <c r="AM2672" s="43"/>
      <c r="AN2672" s="43"/>
      <c r="AO2672" s="43"/>
    </row>
    <row r="2673" spans="5:41" x14ac:dyDescent="0.25">
      <c r="E2673" s="54"/>
      <c r="F2673" s="54"/>
      <c r="G2673" s="52"/>
      <c r="H2673" s="52"/>
      <c r="I2673" s="52"/>
      <c r="J2673" s="52"/>
      <c r="K2673" s="52"/>
      <c r="L2673" s="52"/>
      <c r="M2673" s="52"/>
      <c r="N2673" s="52"/>
      <c r="O2673" s="52"/>
      <c r="P2673" s="52"/>
      <c r="Q2673" s="52"/>
      <c r="R2673" s="52"/>
      <c r="S2673" s="52"/>
      <c r="T2673" s="52"/>
      <c r="U2673" s="52"/>
      <c r="V2673" s="52"/>
      <c r="W2673" s="52"/>
      <c r="X2673" s="52"/>
      <c r="Y2673" s="52"/>
      <c r="Z2673" s="38"/>
      <c r="AA2673" s="38"/>
      <c r="AB2673" s="38"/>
      <c r="AC2673" s="50"/>
      <c r="AD2673" s="50"/>
      <c r="AE2673" s="51"/>
      <c r="AF2673" s="51"/>
      <c r="AG2673" s="40"/>
      <c r="AH2673" s="41"/>
      <c r="AI2673" s="42"/>
      <c r="AJ2673" s="40"/>
      <c r="AK2673" s="41"/>
      <c r="AL2673" s="42"/>
      <c r="AM2673" s="43"/>
      <c r="AN2673" s="43"/>
      <c r="AO2673" s="43"/>
    </row>
    <row r="2674" spans="5:41" x14ac:dyDescent="0.25">
      <c r="E2674" s="54"/>
      <c r="F2674" s="54"/>
      <c r="G2674" s="52"/>
      <c r="H2674" s="52"/>
      <c r="I2674" s="52"/>
      <c r="J2674" s="52"/>
      <c r="K2674" s="52"/>
      <c r="L2674" s="52"/>
      <c r="M2674" s="52"/>
      <c r="N2674" s="52"/>
      <c r="O2674" s="52"/>
      <c r="P2674" s="52"/>
      <c r="Q2674" s="52"/>
      <c r="R2674" s="52"/>
      <c r="S2674" s="52"/>
      <c r="T2674" s="52"/>
      <c r="U2674" s="52"/>
      <c r="V2674" s="52"/>
      <c r="W2674" s="52"/>
      <c r="X2674" s="52"/>
      <c r="Y2674" s="52"/>
      <c r="Z2674" s="38"/>
      <c r="AA2674" s="38"/>
      <c r="AB2674" s="38"/>
      <c r="AC2674" s="50"/>
      <c r="AD2674" s="50"/>
      <c r="AE2674" s="51"/>
      <c r="AF2674" s="51"/>
      <c r="AG2674" s="40"/>
      <c r="AH2674" s="41"/>
      <c r="AI2674" s="42"/>
      <c r="AJ2674" s="40"/>
      <c r="AK2674" s="41"/>
      <c r="AL2674" s="42"/>
      <c r="AM2674" s="43"/>
      <c r="AN2674" s="43"/>
      <c r="AO2674" s="43"/>
    </row>
    <row r="2675" spans="5:41" x14ac:dyDescent="0.25">
      <c r="E2675" s="54"/>
      <c r="F2675" s="54"/>
      <c r="G2675" s="52"/>
      <c r="H2675" s="52"/>
      <c r="I2675" s="52"/>
      <c r="J2675" s="52"/>
      <c r="K2675" s="52"/>
      <c r="L2675" s="52"/>
      <c r="M2675" s="52"/>
      <c r="N2675" s="52"/>
      <c r="O2675" s="52"/>
      <c r="P2675" s="52"/>
      <c r="Q2675" s="52"/>
      <c r="R2675" s="52"/>
      <c r="S2675" s="52"/>
      <c r="T2675" s="52"/>
      <c r="U2675" s="52"/>
      <c r="V2675" s="52"/>
      <c r="W2675" s="52"/>
      <c r="X2675" s="52"/>
      <c r="Y2675" s="52"/>
      <c r="Z2675" s="38"/>
      <c r="AA2675" s="38"/>
      <c r="AB2675" s="38"/>
      <c r="AC2675" s="50"/>
      <c r="AD2675" s="50"/>
      <c r="AE2675" s="51"/>
      <c r="AF2675" s="51"/>
      <c r="AG2675" s="40"/>
      <c r="AH2675" s="41"/>
      <c r="AI2675" s="42"/>
      <c r="AJ2675" s="40"/>
      <c r="AK2675" s="41"/>
      <c r="AL2675" s="42"/>
      <c r="AM2675" s="43"/>
      <c r="AN2675" s="43"/>
      <c r="AO2675" s="43"/>
    </row>
    <row r="2676" spans="5:41" x14ac:dyDescent="0.25">
      <c r="E2676" s="54"/>
      <c r="F2676" s="54"/>
      <c r="G2676" s="52"/>
      <c r="H2676" s="52"/>
      <c r="I2676" s="52"/>
      <c r="J2676" s="52"/>
      <c r="K2676" s="52"/>
      <c r="L2676" s="52"/>
      <c r="M2676" s="52"/>
      <c r="N2676" s="52"/>
      <c r="O2676" s="52"/>
      <c r="P2676" s="52"/>
      <c r="Q2676" s="52"/>
      <c r="R2676" s="52"/>
      <c r="S2676" s="52"/>
      <c r="T2676" s="52"/>
      <c r="U2676" s="52"/>
      <c r="V2676" s="52"/>
      <c r="W2676" s="52"/>
      <c r="X2676" s="52"/>
      <c r="Y2676" s="52"/>
      <c r="Z2676" s="38"/>
      <c r="AA2676" s="38"/>
      <c r="AB2676" s="38"/>
      <c r="AC2676" s="50"/>
      <c r="AD2676" s="50"/>
      <c r="AE2676" s="51"/>
      <c r="AF2676" s="51"/>
      <c r="AG2676" s="40"/>
      <c r="AH2676" s="41"/>
      <c r="AI2676" s="42"/>
      <c r="AJ2676" s="40"/>
      <c r="AK2676" s="41"/>
      <c r="AL2676" s="42"/>
      <c r="AM2676" s="43"/>
      <c r="AN2676" s="43"/>
      <c r="AO2676" s="43"/>
    </row>
    <row r="2677" spans="5:41" x14ac:dyDescent="0.25">
      <c r="E2677" s="54"/>
      <c r="F2677" s="54"/>
      <c r="G2677" s="52"/>
      <c r="H2677" s="52"/>
      <c r="I2677" s="52"/>
      <c r="J2677" s="52"/>
      <c r="K2677" s="52"/>
      <c r="L2677" s="52"/>
      <c r="M2677" s="52"/>
      <c r="N2677" s="52"/>
      <c r="O2677" s="52"/>
      <c r="P2677" s="52"/>
      <c r="Q2677" s="52"/>
      <c r="R2677" s="52"/>
      <c r="S2677" s="52"/>
      <c r="T2677" s="52"/>
      <c r="U2677" s="52"/>
      <c r="V2677" s="52"/>
      <c r="W2677" s="52"/>
      <c r="X2677" s="52"/>
      <c r="Y2677" s="52"/>
      <c r="Z2677" s="38"/>
      <c r="AA2677" s="38"/>
      <c r="AB2677" s="38"/>
      <c r="AC2677" s="50"/>
      <c r="AD2677" s="50"/>
      <c r="AE2677" s="51"/>
      <c r="AF2677" s="51"/>
      <c r="AG2677" s="40"/>
      <c r="AH2677" s="41"/>
      <c r="AI2677" s="42"/>
      <c r="AJ2677" s="40"/>
      <c r="AK2677" s="41"/>
      <c r="AL2677" s="42"/>
      <c r="AM2677" s="43"/>
      <c r="AN2677" s="43"/>
      <c r="AO2677" s="43"/>
    </row>
    <row r="2678" spans="5:41" x14ac:dyDescent="0.25">
      <c r="E2678" s="54"/>
      <c r="F2678" s="54"/>
      <c r="G2678" s="52"/>
      <c r="H2678" s="52"/>
      <c r="I2678" s="52"/>
      <c r="J2678" s="52"/>
      <c r="K2678" s="52"/>
      <c r="L2678" s="52"/>
      <c r="M2678" s="52"/>
      <c r="N2678" s="52"/>
      <c r="O2678" s="52"/>
      <c r="P2678" s="52"/>
      <c r="Q2678" s="52"/>
      <c r="R2678" s="52"/>
      <c r="S2678" s="52"/>
      <c r="T2678" s="52"/>
      <c r="U2678" s="52"/>
      <c r="V2678" s="52"/>
      <c r="W2678" s="52"/>
      <c r="X2678" s="52"/>
      <c r="Y2678" s="52"/>
      <c r="Z2678" s="38"/>
      <c r="AA2678" s="38"/>
      <c r="AB2678" s="38"/>
      <c r="AC2678" s="50"/>
      <c r="AD2678" s="50"/>
      <c r="AE2678" s="51"/>
      <c r="AF2678" s="51"/>
      <c r="AG2678" s="40"/>
      <c r="AH2678" s="41"/>
      <c r="AI2678" s="42"/>
      <c r="AJ2678" s="40"/>
      <c r="AK2678" s="41"/>
      <c r="AL2678" s="42"/>
      <c r="AM2678" s="43"/>
      <c r="AN2678" s="43"/>
      <c r="AO2678" s="43"/>
    </row>
    <row r="2679" spans="5:41" x14ac:dyDescent="0.25">
      <c r="E2679" s="54"/>
      <c r="F2679" s="54"/>
      <c r="G2679" s="52"/>
      <c r="H2679" s="52"/>
      <c r="I2679" s="52"/>
      <c r="J2679" s="52"/>
      <c r="K2679" s="52"/>
      <c r="L2679" s="52"/>
      <c r="M2679" s="52"/>
      <c r="N2679" s="52"/>
      <c r="O2679" s="52"/>
      <c r="P2679" s="52"/>
      <c r="Q2679" s="52"/>
      <c r="R2679" s="52"/>
      <c r="S2679" s="52"/>
      <c r="T2679" s="52"/>
      <c r="U2679" s="52"/>
      <c r="V2679" s="52"/>
      <c r="W2679" s="52"/>
      <c r="X2679" s="52"/>
      <c r="Y2679" s="52"/>
      <c r="Z2679" s="38"/>
      <c r="AA2679" s="38"/>
      <c r="AB2679" s="38"/>
      <c r="AC2679" s="50"/>
      <c r="AD2679" s="50"/>
      <c r="AE2679" s="51"/>
      <c r="AF2679" s="51"/>
      <c r="AG2679" s="40"/>
      <c r="AH2679" s="41"/>
      <c r="AI2679" s="42"/>
      <c r="AJ2679" s="40"/>
      <c r="AK2679" s="41"/>
      <c r="AL2679" s="42"/>
      <c r="AM2679" s="43"/>
      <c r="AN2679" s="43"/>
      <c r="AO2679" s="43"/>
    </row>
    <row r="2680" spans="5:41" x14ac:dyDescent="0.25">
      <c r="E2680" s="54"/>
      <c r="F2680" s="54"/>
      <c r="G2680" s="52"/>
      <c r="H2680" s="52"/>
      <c r="I2680" s="52"/>
      <c r="J2680" s="52"/>
      <c r="K2680" s="52"/>
      <c r="L2680" s="52"/>
      <c r="M2680" s="52"/>
      <c r="N2680" s="52"/>
      <c r="O2680" s="52"/>
      <c r="P2680" s="52"/>
      <c r="Q2680" s="52"/>
      <c r="R2680" s="52"/>
      <c r="S2680" s="52"/>
      <c r="T2680" s="52"/>
      <c r="U2680" s="52"/>
      <c r="V2680" s="52"/>
      <c r="W2680" s="52"/>
      <c r="X2680" s="52"/>
      <c r="Y2680" s="52"/>
      <c r="Z2680" s="38"/>
      <c r="AA2680" s="38"/>
      <c r="AB2680" s="38"/>
      <c r="AC2680" s="50"/>
      <c r="AD2680" s="50"/>
      <c r="AE2680" s="51"/>
      <c r="AF2680" s="51"/>
      <c r="AG2680" s="40"/>
      <c r="AH2680" s="41"/>
      <c r="AI2680" s="42"/>
      <c r="AJ2680" s="40"/>
      <c r="AK2680" s="41"/>
      <c r="AL2680" s="42"/>
      <c r="AM2680" s="43"/>
      <c r="AN2680" s="43"/>
      <c r="AO2680" s="43"/>
    </row>
    <row r="2681" spans="5:41" x14ac:dyDescent="0.25">
      <c r="E2681" s="54"/>
      <c r="F2681" s="54"/>
      <c r="G2681" s="52"/>
      <c r="H2681" s="52"/>
      <c r="I2681" s="52"/>
      <c r="J2681" s="52"/>
      <c r="K2681" s="52"/>
      <c r="L2681" s="52"/>
      <c r="M2681" s="52"/>
      <c r="N2681" s="52"/>
      <c r="O2681" s="52"/>
      <c r="P2681" s="52"/>
      <c r="Q2681" s="52"/>
      <c r="R2681" s="52"/>
      <c r="S2681" s="52"/>
      <c r="T2681" s="52"/>
      <c r="U2681" s="52"/>
      <c r="V2681" s="52"/>
      <c r="W2681" s="52"/>
      <c r="X2681" s="52"/>
      <c r="Y2681" s="52"/>
      <c r="Z2681" s="38"/>
      <c r="AA2681" s="38"/>
      <c r="AB2681" s="38"/>
      <c r="AC2681" s="50"/>
      <c r="AD2681" s="50"/>
      <c r="AE2681" s="51"/>
      <c r="AF2681" s="51"/>
      <c r="AG2681" s="40"/>
      <c r="AH2681" s="41"/>
      <c r="AI2681" s="42"/>
      <c r="AJ2681" s="40"/>
      <c r="AK2681" s="41"/>
      <c r="AL2681" s="42"/>
      <c r="AM2681" s="43"/>
      <c r="AN2681" s="43"/>
      <c r="AO2681" s="43"/>
    </row>
    <row r="2682" spans="5:41" x14ac:dyDescent="0.25">
      <c r="E2682" s="54"/>
      <c r="F2682" s="54"/>
      <c r="G2682" s="52"/>
      <c r="H2682" s="52"/>
      <c r="I2682" s="52"/>
      <c r="J2682" s="52"/>
      <c r="K2682" s="52"/>
      <c r="L2682" s="52"/>
      <c r="M2682" s="52"/>
      <c r="N2682" s="52"/>
      <c r="O2682" s="52"/>
      <c r="P2682" s="52"/>
      <c r="Q2682" s="52"/>
      <c r="R2682" s="52"/>
      <c r="S2682" s="52"/>
      <c r="T2682" s="52"/>
      <c r="U2682" s="52"/>
      <c r="V2682" s="52"/>
      <c r="W2682" s="52"/>
      <c r="X2682" s="52"/>
      <c r="Y2682" s="52"/>
      <c r="Z2682" s="38"/>
      <c r="AA2682" s="38"/>
      <c r="AB2682" s="38"/>
      <c r="AC2682" s="50"/>
      <c r="AD2682" s="50"/>
      <c r="AE2682" s="51"/>
      <c r="AF2682" s="51"/>
      <c r="AG2682" s="40"/>
      <c r="AH2682" s="41"/>
      <c r="AI2682" s="42"/>
      <c r="AJ2682" s="40"/>
      <c r="AK2682" s="41"/>
      <c r="AL2682" s="42"/>
      <c r="AM2682" s="43"/>
      <c r="AN2682" s="43"/>
      <c r="AO2682" s="43"/>
    </row>
    <row r="2683" spans="5:41" x14ac:dyDescent="0.25">
      <c r="E2683" s="54"/>
      <c r="F2683" s="54"/>
      <c r="G2683" s="52"/>
      <c r="H2683" s="52"/>
      <c r="I2683" s="52"/>
      <c r="J2683" s="52"/>
      <c r="K2683" s="52"/>
      <c r="L2683" s="52"/>
      <c r="M2683" s="52"/>
      <c r="N2683" s="52"/>
      <c r="O2683" s="52"/>
      <c r="P2683" s="52"/>
      <c r="Q2683" s="52"/>
      <c r="R2683" s="52"/>
      <c r="S2683" s="52"/>
      <c r="T2683" s="52"/>
      <c r="U2683" s="52"/>
      <c r="V2683" s="52"/>
      <c r="W2683" s="52"/>
      <c r="X2683" s="52"/>
      <c r="Y2683" s="52"/>
      <c r="Z2683" s="38"/>
      <c r="AA2683" s="38"/>
      <c r="AB2683" s="38"/>
      <c r="AC2683" s="50"/>
      <c r="AD2683" s="50"/>
      <c r="AE2683" s="51"/>
      <c r="AF2683" s="51"/>
      <c r="AG2683" s="40"/>
      <c r="AH2683" s="41"/>
      <c r="AI2683" s="42"/>
      <c r="AJ2683" s="40"/>
      <c r="AK2683" s="41"/>
      <c r="AL2683" s="42"/>
      <c r="AM2683" s="43"/>
      <c r="AN2683" s="43"/>
      <c r="AO2683" s="43"/>
    </row>
    <row r="2684" spans="5:41" x14ac:dyDescent="0.25">
      <c r="E2684" s="54"/>
      <c r="F2684" s="54"/>
      <c r="G2684" s="52"/>
      <c r="H2684" s="52"/>
      <c r="I2684" s="52"/>
      <c r="J2684" s="52"/>
      <c r="K2684" s="52"/>
      <c r="L2684" s="52"/>
      <c r="M2684" s="52"/>
      <c r="N2684" s="52"/>
      <c r="O2684" s="52"/>
      <c r="P2684" s="52"/>
      <c r="Q2684" s="52"/>
      <c r="R2684" s="52"/>
      <c r="S2684" s="52"/>
      <c r="T2684" s="52"/>
      <c r="U2684" s="52"/>
      <c r="V2684" s="52"/>
      <c r="W2684" s="52"/>
      <c r="X2684" s="52"/>
      <c r="Y2684" s="52"/>
      <c r="Z2684" s="38"/>
      <c r="AA2684" s="38"/>
      <c r="AB2684" s="38"/>
      <c r="AC2684" s="50"/>
      <c r="AD2684" s="50"/>
      <c r="AE2684" s="51"/>
      <c r="AF2684" s="51"/>
      <c r="AG2684" s="40"/>
      <c r="AH2684" s="41"/>
      <c r="AI2684" s="42"/>
      <c r="AJ2684" s="40"/>
      <c r="AK2684" s="41"/>
      <c r="AL2684" s="42"/>
      <c r="AM2684" s="43"/>
      <c r="AN2684" s="43"/>
      <c r="AO2684" s="43"/>
    </row>
    <row r="2685" spans="5:41" x14ac:dyDescent="0.25">
      <c r="E2685" s="54"/>
      <c r="F2685" s="54"/>
      <c r="G2685" s="52"/>
      <c r="H2685" s="52"/>
      <c r="I2685" s="52"/>
      <c r="J2685" s="52"/>
      <c r="K2685" s="52"/>
      <c r="L2685" s="52"/>
      <c r="M2685" s="52"/>
      <c r="N2685" s="52"/>
      <c r="O2685" s="52"/>
      <c r="P2685" s="52"/>
      <c r="Q2685" s="52"/>
      <c r="R2685" s="52"/>
      <c r="S2685" s="52"/>
      <c r="T2685" s="52"/>
      <c r="U2685" s="52"/>
      <c r="V2685" s="52"/>
      <c r="W2685" s="52"/>
      <c r="X2685" s="52"/>
      <c r="Y2685" s="52"/>
      <c r="Z2685" s="38"/>
      <c r="AA2685" s="38"/>
      <c r="AB2685" s="38"/>
      <c r="AC2685" s="50"/>
      <c r="AD2685" s="50"/>
      <c r="AE2685" s="51"/>
      <c r="AF2685" s="51"/>
      <c r="AG2685" s="40"/>
      <c r="AH2685" s="41"/>
      <c r="AI2685" s="42"/>
      <c r="AJ2685" s="40"/>
      <c r="AK2685" s="41"/>
      <c r="AL2685" s="42"/>
      <c r="AM2685" s="43"/>
      <c r="AN2685" s="43"/>
      <c r="AO2685" s="43"/>
    </row>
    <row r="2686" spans="5:41" x14ac:dyDescent="0.25">
      <c r="E2686" s="54"/>
      <c r="F2686" s="54"/>
      <c r="G2686" s="52"/>
      <c r="H2686" s="52"/>
      <c r="I2686" s="52"/>
      <c r="J2686" s="52"/>
      <c r="K2686" s="52"/>
      <c r="L2686" s="52"/>
      <c r="M2686" s="52"/>
      <c r="N2686" s="52"/>
      <c r="O2686" s="52"/>
      <c r="P2686" s="52"/>
      <c r="Q2686" s="52"/>
      <c r="R2686" s="52"/>
      <c r="S2686" s="52"/>
      <c r="T2686" s="52"/>
      <c r="U2686" s="52"/>
      <c r="V2686" s="52"/>
      <c r="W2686" s="52"/>
      <c r="X2686" s="52"/>
      <c r="Y2686" s="52"/>
      <c r="Z2686" s="38"/>
      <c r="AA2686" s="38"/>
      <c r="AB2686" s="38"/>
      <c r="AC2686" s="50"/>
      <c r="AD2686" s="50"/>
      <c r="AE2686" s="51"/>
      <c r="AF2686" s="51"/>
      <c r="AG2686" s="40"/>
      <c r="AH2686" s="41"/>
      <c r="AI2686" s="42"/>
      <c r="AJ2686" s="40"/>
      <c r="AK2686" s="41"/>
      <c r="AL2686" s="42"/>
      <c r="AM2686" s="43"/>
      <c r="AN2686" s="43"/>
      <c r="AO2686" s="43"/>
    </row>
    <row r="2687" spans="5:41" x14ac:dyDescent="0.25">
      <c r="E2687" s="54"/>
      <c r="F2687" s="54"/>
      <c r="G2687" s="52"/>
      <c r="H2687" s="52"/>
      <c r="I2687" s="52"/>
      <c r="J2687" s="52"/>
      <c r="K2687" s="52"/>
      <c r="L2687" s="52"/>
      <c r="M2687" s="52"/>
      <c r="N2687" s="52"/>
      <c r="O2687" s="52"/>
      <c r="P2687" s="52"/>
      <c r="Q2687" s="52"/>
      <c r="R2687" s="52"/>
      <c r="S2687" s="52"/>
      <c r="T2687" s="52"/>
      <c r="U2687" s="52"/>
      <c r="V2687" s="52"/>
      <c r="W2687" s="52"/>
      <c r="X2687" s="52"/>
      <c r="Y2687" s="52"/>
      <c r="Z2687" s="38"/>
      <c r="AA2687" s="38"/>
      <c r="AB2687" s="38"/>
      <c r="AC2687" s="50"/>
      <c r="AD2687" s="50"/>
      <c r="AE2687" s="51"/>
      <c r="AF2687" s="51"/>
      <c r="AG2687" s="40"/>
      <c r="AH2687" s="41"/>
      <c r="AI2687" s="42"/>
      <c r="AJ2687" s="40"/>
      <c r="AK2687" s="41"/>
      <c r="AL2687" s="42"/>
      <c r="AM2687" s="43"/>
      <c r="AN2687" s="43"/>
      <c r="AO2687" s="43"/>
    </row>
    <row r="2688" spans="5:41" x14ac:dyDescent="0.25">
      <c r="E2688" s="54"/>
      <c r="F2688" s="54"/>
      <c r="G2688" s="52"/>
      <c r="H2688" s="52"/>
      <c r="I2688" s="52"/>
      <c r="J2688" s="52"/>
      <c r="K2688" s="52"/>
      <c r="L2688" s="52"/>
      <c r="M2688" s="52"/>
      <c r="N2688" s="52"/>
      <c r="O2688" s="52"/>
      <c r="P2688" s="52"/>
      <c r="Q2688" s="52"/>
      <c r="R2688" s="52"/>
      <c r="S2688" s="52"/>
      <c r="T2688" s="52"/>
      <c r="U2688" s="52"/>
      <c r="V2688" s="52"/>
      <c r="W2688" s="52"/>
      <c r="X2688" s="52"/>
      <c r="Y2688" s="52"/>
      <c r="Z2688" s="38"/>
      <c r="AA2688" s="38"/>
      <c r="AB2688" s="38"/>
      <c r="AC2688" s="50"/>
      <c r="AD2688" s="50"/>
      <c r="AE2688" s="51"/>
      <c r="AF2688" s="51"/>
      <c r="AG2688" s="40"/>
      <c r="AH2688" s="41"/>
      <c r="AI2688" s="42"/>
      <c r="AJ2688" s="40"/>
      <c r="AK2688" s="41"/>
      <c r="AL2688" s="42"/>
      <c r="AM2688" s="43"/>
      <c r="AN2688" s="43"/>
      <c r="AO2688" s="43"/>
    </row>
    <row r="2689" spans="5:41" x14ac:dyDescent="0.25">
      <c r="E2689" s="54"/>
      <c r="F2689" s="54"/>
      <c r="G2689" s="52"/>
      <c r="H2689" s="52"/>
      <c r="I2689" s="52"/>
      <c r="J2689" s="52"/>
      <c r="K2689" s="52"/>
      <c r="L2689" s="52"/>
      <c r="M2689" s="52"/>
      <c r="N2689" s="52"/>
      <c r="O2689" s="52"/>
      <c r="P2689" s="52"/>
      <c r="Q2689" s="52"/>
      <c r="R2689" s="52"/>
      <c r="S2689" s="52"/>
      <c r="T2689" s="52"/>
      <c r="U2689" s="52"/>
      <c r="V2689" s="52"/>
      <c r="W2689" s="52"/>
      <c r="X2689" s="52"/>
      <c r="Y2689" s="52"/>
      <c r="Z2689" s="38"/>
      <c r="AA2689" s="38"/>
      <c r="AB2689" s="38"/>
      <c r="AC2689" s="50"/>
      <c r="AD2689" s="50"/>
      <c r="AE2689" s="51"/>
      <c r="AF2689" s="51"/>
      <c r="AG2689" s="40"/>
      <c r="AH2689" s="41"/>
      <c r="AI2689" s="42"/>
      <c r="AJ2689" s="40"/>
      <c r="AK2689" s="41"/>
      <c r="AL2689" s="42"/>
      <c r="AM2689" s="43"/>
      <c r="AN2689" s="43"/>
      <c r="AO2689" s="43"/>
    </row>
    <row r="2690" spans="5:41" x14ac:dyDescent="0.25">
      <c r="E2690" s="54"/>
      <c r="F2690" s="54"/>
      <c r="G2690" s="52"/>
      <c r="H2690" s="52"/>
      <c r="I2690" s="52"/>
      <c r="J2690" s="52"/>
      <c r="K2690" s="52"/>
      <c r="L2690" s="52"/>
      <c r="M2690" s="52"/>
      <c r="N2690" s="52"/>
      <c r="O2690" s="52"/>
      <c r="P2690" s="52"/>
      <c r="Q2690" s="52"/>
      <c r="R2690" s="52"/>
      <c r="S2690" s="52"/>
      <c r="T2690" s="52"/>
      <c r="U2690" s="52"/>
      <c r="V2690" s="52"/>
      <c r="W2690" s="52"/>
      <c r="X2690" s="52"/>
      <c r="Y2690" s="52"/>
      <c r="Z2690" s="38"/>
      <c r="AA2690" s="38"/>
      <c r="AB2690" s="38"/>
      <c r="AC2690" s="50"/>
      <c r="AD2690" s="50"/>
      <c r="AE2690" s="51"/>
      <c r="AF2690" s="51"/>
      <c r="AG2690" s="40"/>
      <c r="AH2690" s="41"/>
      <c r="AI2690" s="42"/>
      <c r="AJ2690" s="40"/>
      <c r="AK2690" s="41"/>
      <c r="AL2690" s="42"/>
      <c r="AM2690" s="43"/>
      <c r="AN2690" s="43"/>
      <c r="AO2690" s="43"/>
    </row>
    <row r="2691" spans="5:41" x14ac:dyDescent="0.25">
      <c r="E2691" s="54"/>
      <c r="F2691" s="54"/>
      <c r="G2691" s="52"/>
      <c r="H2691" s="52"/>
      <c r="I2691" s="52"/>
      <c r="J2691" s="52"/>
      <c r="K2691" s="52"/>
      <c r="L2691" s="52"/>
      <c r="M2691" s="52"/>
      <c r="N2691" s="52"/>
      <c r="O2691" s="52"/>
      <c r="P2691" s="52"/>
      <c r="Q2691" s="52"/>
      <c r="R2691" s="52"/>
      <c r="S2691" s="52"/>
      <c r="T2691" s="52"/>
      <c r="U2691" s="52"/>
      <c r="V2691" s="52"/>
      <c r="W2691" s="52"/>
      <c r="X2691" s="52"/>
      <c r="Y2691" s="52"/>
      <c r="Z2691" s="38"/>
      <c r="AA2691" s="38"/>
      <c r="AB2691" s="38"/>
      <c r="AC2691" s="50"/>
      <c r="AD2691" s="50"/>
      <c r="AE2691" s="51"/>
      <c r="AF2691" s="51"/>
      <c r="AG2691" s="40"/>
      <c r="AH2691" s="41"/>
      <c r="AI2691" s="42"/>
      <c r="AJ2691" s="40"/>
      <c r="AK2691" s="41"/>
      <c r="AL2691" s="42"/>
      <c r="AM2691" s="43"/>
      <c r="AN2691" s="43"/>
      <c r="AO2691" s="43"/>
    </row>
    <row r="2692" spans="5:41" x14ac:dyDescent="0.25">
      <c r="E2692" s="54"/>
      <c r="F2692" s="54"/>
      <c r="G2692" s="52"/>
      <c r="H2692" s="52"/>
      <c r="I2692" s="52"/>
      <c r="J2692" s="52"/>
      <c r="K2692" s="52"/>
      <c r="L2692" s="52"/>
      <c r="M2692" s="52"/>
      <c r="N2692" s="52"/>
      <c r="O2692" s="52"/>
      <c r="P2692" s="52"/>
      <c r="Q2692" s="52"/>
      <c r="R2692" s="52"/>
      <c r="S2692" s="52"/>
      <c r="T2692" s="52"/>
      <c r="U2692" s="52"/>
      <c r="V2692" s="52"/>
      <c r="W2692" s="52"/>
      <c r="X2692" s="52"/>
      <c r="Y2692" s="52"/>
      <c r="Z2692" s="38"/>
      <c r="AA2692" s="38"/>
      <c r="AB2692" s="38"/>
      <c r="AC2692" s="50"/>
      <c r="AD2692" s="50"/>
      <c r="AE2692" s="51"/>
      <c r="AF2692" s="51"/>
      <c r="AG2692" s="40"/>
      <c r="AH2692" s="41"/>
      <c r="AI2692" s="42"/>
      <c r="AJ2692" s="40"/>
      <c r="AK2692" s="41"/>
      <c r="AL2692" s="42"/>
      <c r="AM2692" s="43"/>
      <c r="AN2692" s="43"/>
      <c r="AO2692" s="43"/>
    </row>
    <row r="2693" spans="5:41" x14ac:dyDescent="0.25">
      <c r="E2693" s="54"/>
      <c r="F2693" s="54"/>
      <c r="G2693" s="52"/>
      <c r="H2693" s="52"/>
      <c r="I2693" s="52"/>
      <c r="J2693" s="52"/>
      <c r="K2693" s="52"/>
      <c r="L2693" s="52"/>
      <c r="M2693" s="52"/>
      <c r="N2693" s="52"/>
      <c r="O2693" s="52"/>
      <c r="P2693" s="52"/>
      <c r="Q2693" s="52"/>
      <c r="R2693" s="52"/>
      <c r="S2693" s="52"/>
      <c r="T2693" s="52"/>
      <c r="U2693" s="52"/>
      <c r="V2693" s="52"/>
      <c r="W2693" s="52"/>
      <c r="X2693" s="52"/>
      <c r="Y2693" s="52"/>
      <c r="Z2693" s="38"/>
      <c r="AA2693" s="38"/>
      <c r="AB2693" s="38"/>
      <c r="AC2693" s="50"/>
      <c r="AD2693" s="50"/>
      <c r="AE2693" s="51"/>
      <c r="AF2693" s="51"/>
      <c r="AG2693" s="40"/>
      <c r="AH2693" s="41"/>
      <c r="AI2693" s="42"/>
      <c r="AJ2693" s="40"/>
      <c r="AK2693" s="41"/>
      <c r="AL2693" s="42"/>
      <c r="AM2693" s="43"/>
      <c r="AN2693" s="43"/>
      <c r="AO2693" s="43"/>
    </row>
    <row r="2694" spans="5:41" x14ac:dyDescent="0.25">
      <c r="E2694" s="54"/>
      <c r="F2694" s="54"/>
      <c r="G2694" s="52"/>
      <c r="H2694" s="52"/>
      <c r="I2694" s="52"/>
      <c r="J2694" s="52"/>
      <c r="K2694" s="52"/>
      <c r="L2694" s="52"/>
      <c r="M2694" s="52"/>
      <c r="N2694" s="52"/>
      <c r="O2694" s="52"/>
      <c r="P2694" s="52"/>
      <c r="Q2694" s="52"/>
      <c r="R2694" s="52"/>
      <c r="S2694" s="52"/>
      <c r="T2694" s="52"/>
      <c r="U2694" s="52"/>
      <c r="V2694" s="52"/>
      <c r="W2694" s="52"/>
      <c r="X2694" s="52"/>
      <c r="Y2694" s="52"/>
      <c r="Z2694" s="38"/>
      <c r="AA2694" s="38"/>
      <c r="AB2694" s="38"/>
      <c r="AC2694" s="50"/>
      <c r="AD2694" s="50"/>
      <c r="AE2694" s="51"/>
      <c r="AF2694" s="51"/>
      <c r="AG2694" s="40"/>
      <c r="AH2694" s="41"/>
      <c r="AI2694" s="42"/>
      <c r="AJ2694" s="40"/>
      <c r="AK2694" s="41"/>
      <c r="AL2694" s="42"/>
      <c r="AM2694" s="43"/>
      <c r="AN2694" s="43"/>
      <c r="AO2694" s="43"/>
    </row>
    <row r="2695" spans="5:41" x14ac:dyDescent="0.25">
      <c r="E2695" s="54"/>
      <c r="F2695" s="54"/>
      <c r="G2695" s="52"/>
      <c r="H2695" s="52"/>
      <c r="I2695" s="52"/>
      <c r="J2695" s="52"/>
      <c r="K2695" s="52"/>
      <c r="L2695" s="52"/>
      <c r="M2695" s="52"/>
      <c r="N2695" s="52"/>
      <c r="O2695" s="52"/>
      <c r="P2695" s="52"/>
      <c r="Q2695" s="52"/>
      <c r="R2695" s="52"/>
      <c r="S2695" s="52"/>
      <c r="T2695" s="52"/>
      <c r="U2695" s="52"/>
      <c r="V2695" s="52"/>
      <c r="W2695" s="52"/>
      <c r="X2695" s="52"/>
      <c r="Y2695" s="52"/>
      <c r="Z2695" s="38"/>
      <c r="AA2695" s="38"/>
      <c r="AB2695" s="38"/>
      <c r="AC2695" s="50"/>
      <c r="AD2695" s="50"/>
      <c r="AE2695" s="51"/>
      <c r="AF2695" s="51"/>
      <c r="AG2695" s="40"/>
      <c r="AH2695" s="41"/>
      <c r="AI2695" s="42"/>
      <c r="AJ2695" s="40"/>
      <c r="AK2695" s="41"/>
      <c r="AL2695" s="42"/>
      <c r="AM2695" s="43"/>
      <c r="AN2695" s="43"/>
      <c r="AO2695" s="43"/>
    </row>
    <row r="2696" spans="5:41" x14ac:dyDescent="0.25">
      <c r="E2696" s="54"/>
      <c r="F2696" s="54"/>
      <c r="G2696" s="52"/>
      <c r="H2696" s="52"/>
      <c r="I2696" s="52"/>
      <c r="J2696" s="52"/>
      <c r="K2696" s="52"/>
      <c r="L2696" s="52"/>
      <c r="M2696" s="52"/>
      <c r="N2696" s="52"/>
      <c r="O2696" s="52"/>
      <c r="P2696" s="52"/>
      <c r="Q2696" s="52"/>
      <c r="R2696" s="52"/>
      <c r="S2696" s="52"/>
      <c r="T2696" s="52"/>
      <c r="U2696" s="52"/>
      <c r="V2696" s="52"/>
      <c r="W2696" s="52"/>
      <c r="X2696" s="52"/>
      <c r="Y2696" s="52"/>
      <c r="Z2696" s="38"/>
      <c r="AA2696" s="38"/>
      <c r="AB2696" s="38"/>
      <c r="AC2696" s="50"/>
      <c r="AD2696" s="50"/>
      <c r="AE2696" s="51"/>
      <c r="AF2696" s="51"/>
      <c r="AG2696" s="40"/>
      <c r="AH2696" s="41"/>
      <c r="AI2696" s="42"/>
      <c r="AJ2696" s="40"/>
      <c r="AK2696" s="41"/>
      <c r="AL2696" s="42"/>
      <c r="AM2696" s="43"/>
      <c r="AN2696" s="43"/>
      <c r="AO2696" s="43"/>
    </row>
    <row r="2697" spans="5:41" x14ac:dyDescent="0.25">
      <c r="E2697" s="54"/>
      <c r="F2697" s="54"/>
      <c r="G2697" s="52"/>
      <c r="H2697" s="52"/>
      <c r="I2697" s="52"/>
      <c r="J2697" s="52"/>
      <c r="K2697" s="52"/>
      <c r="L2697" s="52"/>
      <c r="M2697" s="52"/>
      <c r="N2697" s="52"/>
      <c r="O2697" s="52"/>
      <c r="P2697" s="52"/>
      <c r="Q2697" s="52"/>
      <c r="R2697" s="52"/>
      <c r="S2697" s="52"/>
      <c r="T2697" s="52"/>
      <c r="U2697" s="52"/>
      <c r="V2697" s="52"/>
      <c r="W2697" s="52"/>
      <c r="X2697" s="52"/>
      <c r="Y2697" s="52"/>
      <c r="Z2697" s="38"/>
      <c r="AA2697" s="38"/>
      <c r="AB2697" s="38"/>
      <c r="AC2697" s="50"/>
      <c r="AD2697" s="50"/>
      <c r="AE2697" s="51"/>
      <c r="AF2697" s="51"/>
      <c r="AG2697" s="40"/>
      <c r="AH2697" s="41"/>
      <c r="AI2697" s="42"/>
      <c r="AJ2697" s="40"/>
      <c r="AK2697" s="41"/>
      <c r="AL2697" s="42"/>
      <c r="AM2697" s="43"/>
      <c r="AN2697" s="43"/>
      <c r="AO2697" s="43"/>
    </row>
    <row r="2698" spans="5:41" x14ac:dyDescent="0.25">
      <c r="E2698" s="54"/>
      <c r="F2698" s="54"/>
      <c r="G2698" s="52"/>
      <c r="H2698" s="52"/>
      <c r="I2698" s="52"/>
      <c r="J2698" s="52"/>
      <c r="K2698" s="52"/>
      <c r="L2698" s="52"/>
      <c r="M2698" s="52"/>
      <c r="N2698" s="52"/>
      <c r="O2698" s="52"/>
      <c r="P2698" s="52"/>
      <c r="Q2698" s="52"/>
      <c r="R2698" s="52"/>
      <c r="S2698" s="52"/>
      <c r="T2698" s="52"/>
      <c r="U2698" s="52"/>
      <c r="V2698" s="52"/>
      <c r="W2698" s="52"/>
      <c r="X2698" s="52"/>
      <c r="Y2698" s="52"/>
      <c r="Z2698" s="38"/>
      <c r="AA2698" s="38"/>
      <c r="AB2698" s="38"/>
      <c r="AC2698" s="50"/>
      <c r="AD2698" s="50"/>
      <c r="AE2698" s="51"/>
      <c r="AF2698" s="51"/>
      <c r="AG2698" s="40"/>
      <c r="AH2698" s="41"/>
      <c r="AI2698" s="42"/>
      <c r="AJ2698" s="40"/>
      <c r="AK2698" s="41"/>
      <c r="AL2698" s="42"/>
      <c r="AM2698" s="43"/>
      <c r="AN2698" s="43"/>
      <c r="AO2698" s="43"/>
    </row>
    <row r="2699" spans="5:41" x14ac:dyDescent="0.25">
      <c r="E2699" s="54"/>
      <c r="F2699" s="54"/>
      <c r="G2699" s="52"/>
      <c r="H2699" s="52"/>
      <c r="I2699" s="52"/>
      <c r="J2699" s="52"/>
      <c r="K2699" s="52"/>
      <c r="L2699" s="52"/>
      <c r="M2699" s="52"/>
      <c r="N2699" s="52"/>
      <c r="O2699" s="52"/>
      <c r="P2699" s="52"/>
      <c r="Q2699" s="52"/>
      <c r="R2699" s="52"/>
      <c r="S2699" s="52"/>
      <c r="T2699" s="52"/>
      <c r="U2699" s="52"/>
      <c r="V2699" s="52"/>
      <c r="W2699" s="52"/>
      <c r="X2699" s="52"/>
      <c r="Y2699" s="52"/>
      <c r="Z2699" s="38"/>
      <c r="AA2699" s="38"/>
      <c r="AB2699" s="38"/>
      <c r="AC2699" s="50"/>
      <c r="AD2699" s="50"/>
      <c r="AE2699" s="51"/>
      <c r="AF2699" s="51"/>
      <c r="AG2699" s="40"/>
      <c r="AH2699" s="41"/>
      <c r="AI2699" s="42"/>
      <c r="AJ2699" s="40"/>
      <c r="AK2699" s="41"/>
      <c r="AL2699" s="42"/>
      <c r="AM2699" s="43"/>
      <c r="AN2699" s="43"/>
      <c r="AO2699" s="43"/>
    </row>
    <row r="2700" spans="5:41" x14ac:dyDescent="0.25">
      <c r="E2700" s="54"/>
      <c r="F2700" s="54"/>
      <c r="G2700" s="52"/>
      <c r="H2700" s="52"/>
      <c r="I2700" s="52"/>
      <c r="J2700" s="52"/>
      <c r="K2700" s="52"/>
      <c r="L2700" s="52"/>
      <c r="M2700" s="52"/>
      <c r="N2700" s="52"/>
      <c r="O2700" s="52"/>
      <c r="P2700" s="52"/>
      <c r="Q2700" s="52"/>
      <c r="R2700" s="52"/>
      <c r="S2700" s="52"/>
      <c r="T2700" s="52"/>
      <c r="U2700" s="52"/>
      <c r="V2700" s="52"/>
      <c r="W2700" s="52"/>
      <c r="X2700" s="52"/>
      <c r="Y2700" s="52"/>
      <c r="Z2700" s="38"/>
      <c r="AA2700" s="38"/>
      <c r="AB2700" s="38"/>
      <c r="AC2700" s="50"/>
      <c r="AD2700" s="50"/>
      <c r="AE2700" s="51"/>
      <c r="AF2700" s="51"/>
      <c r="AG2700" s="40"/>
      <c r="AH2700" s="41"/>
      <c r="AI2700" s="42"/>
      <c r="AJ2700" s="40"/>
      <c r="AK2700" s="41"/>
      <c r="AL2700" s="42"/>
      <c r="AM2700" s="43"/>
      <c r="AN2700" s="43"/>
      <c r="AO2700" s="43"/>
    </row>
    <row r="2701" spans="5:41" x14ac:dyDescent="0.25">
      <c r="E2701" s="54"/>
      <c r="F2701" s="54"/>
      <c r="G2701" s="52"/>
      <c r="H2701" s="52"/>
      <c r="I2701" s="52"/>
      <c r="J2701" s="52"/>
      <c r="K2701" s="52"/>
      <c r="L2701" s="52"/>
      <c r="M2701" s="52"/>
      <c r="N2701" s="52"/>
      <c r="O2701" s="52"/>
      <c r="P2701" s="52"/>
      <c r="Q2701" s="52"/>
      <c r="R2701" s="52"/>
      <c r="S2701" s="52"/>
      <c r="T2701" s="52"/>
      <c r="U2701" s="52"/>
      <c r="V2701" s="52"/>
      <c r="W2701" s="52"/>
      <c r="X2701" s="52"/>
      <c r="Y2701" s="52"/>
      <c r="Z2701" s="38"/>
      <c r="AA2701" s="38"/>
      <c r="AB2701" s="38"/>
      <c r="AC2701" s="50"/>
      <c r="AD2701" s="50"/>
      <c r="AE2701" s="51"/>
      <c r="AF2701" s="51"/>
      <c r="AG2701" s="40"/>
      <c r="AH2701" s="41"/>
      <c r="AI2701" s="42"/>
      <c r="AJ2701" s="40"/>
      <c r="AK2701" s="41"/>
      <c r="AL2701" s="42"/>
      <c r="AM2701" s="43"/>
      <c r="AN2701" s="43"/>
      <c r="AO2701" s="43"/>
    </row>
    <row r="2702" spans="5:41" x14ac:dyDescent="0.25">
      <c r="E2702" s="54"/>
      <c r="F2702" s="54"/>
      <c r="G2702" s="52"/>
      <c r="H2702" s="52"/>
      <c r="I2702" s="52"/>
      <c r="J2702" s="52"/>
      <c r="K2702" s="52"/>
      <c r="L2702" s="52"/>
      <c r="M2702" s="52"/>
      <c r="N2702" s="52"/>
      <c r="O2702" s="52"/>
      <c r="P2702" s="52"/>
      <c r="Q2702" s="52"/>
      <c r="R2702" s="52"/>
      <c r="S2702" s="52"/>
      <c r="T2702" s="52"/>
      <c r="U2702" s="52"/>
      <c r="V2702" s="52"/>
      <c r="W2702" s="52"/>
      <c r="X2702" s="52"/>
      <c r="Y2702" s="52"/>
      <c r="Z2702" s="38"/>
      <c r="AA2702" s="38"/>
      <c r="AB2702" s="38"/>
      <c r="AC2702" s="50"/>
      <c r="AD2702" s="50"/>
      <c r="AE2702" s="51"/>
      <c r="AF2702" s="51"/>
      <c r="AG2702" s="40"/>
      <c r="AH2702" s="41"/>
      <c r="AI2702" s="42"/>
      <c r="AJ2702" s="40"/>
      <c r="AK2702" s="41"/>
      <c r="AL2702" s="42"/>
      <c r="AM2702" s="43"/>
      <c r="AN2702" s="43"/>
      <c r="AO2702" s="43"/>
    </row>
    <row r="2703" spans="5:41" x14ac:dyDescent="0.25">
      <c r="E2703" s="54"/>
      <c r="F2703" s="54"/>
      <c r="G2703" s="52"/>
      <c r="H2703" s="52"/>
      <c r="I2703" s="52"/>
      <c r="J2703" s="52"/>
      <c r="K2703" s="52"/>
      <c r="L2703" s="52"/>
      <c r="M2703" s="52"/>
      <c r="N2703" s="52"/>
      <c r="O2703" s="52"/>
      <c r="P2703" s="52"/>
      <c r="Q2703" s="52"/>
      <c r="R2703" s="52"/>
      <c r="S2703" s="52"/>
      <c r="T2703" s="52"/>
      <c r="U2703" s="52"/>
      <c r="V2703" s="52"/>
      <c r="W2703" s="52"/>
      <c r="X2703" s="52"/>
      <c r="Y2703" s="52"/>
      <c r="Z2703" s="38"/>
      <c r="AA2703" s="38"/>
      <c r="AB2703" s="38"/>
      <c r="AC2703" s="50"/>
      <c r="AD2703" s="50"/>
      <c r="AE2703" s="51"/>
      <c r="AF2703" s="51"/>
      <c r="AG2703" s="40"/>
      <c r="AH2703" s="41"/>
      <c r="AI2703" s="42"/>
      <c r="AJ2703" s="40"/>
      <c r="AK2703" s="41"/>
      <c r="AL2703" s="42"/>
      <c r="AM2703" s="43"/>
      <c r="AN2703" s="43"/>
      <c r="AO2703" s="43"/>
    </row>
    <row r="2704" spans="5:41" x14ac:dyDescent="0.25">
      <c r="E2704" s="54"/>
      <c r="F2704" s="54"/>
      <c r="G2704" s="52"/>
      <c r="H2704" s="52"/>
      <c r="I2704" s="52"/>
      <c r="J2704" s="52"/>
      <c r="K2704" s="52"/>
      <c r="L2704" s="52"/>
      <c r="M2704" s="52"/>
      <c r="N2704" s="52"/>
      <c r="O2704" s="52"/>
      <c r="P2704" s="52"/>
      <c r="Q2704" s="52"/>
      <c r="R2704" s="52"/>
      <c r="S2704" s="52"/>
      <c r="T2704" s="52"/>
      <c r="U2704" s="52"/>
      <c r="V2704" s="52"/>
      <c r="W2704" s="52"/>
      <c r="X2704" s="52"/>
      <c r="Y2704" s="52"/>
      <c r="Z2704" s="38"/>
      <c r="AA2704" s="38"/>
      <c r="AB2704" s="38"/>
      <c r="AC2704" s="50"/>
      <c r="AD2704" s="50"/>
      <c r="AE2704" s="51"/>
      <c r="AF2704" s="51"/>
      <c r="AG2704" s="40"/>
      <c r="AH2704" s="41"/>
      <c r="AI2704" s="42"/>
      <c r="AJ2704" s="40"/>
      <c r="AK2704" s="41"/>
      <c r="AL2704" s="42"/>
      <c r="AM2704" s="43"/>
      <c r="AN2704" s="43"/>
      <c r="AO2704" s="43"/>
    </row>
    <row r="2705" spans="5:41" x14ac:dyDescent="0.25">
      <c r="E2705" s="54"/>
      <c r="F2705" s="54"/>
      <c r="G2705" s="52"/>
      <c r="H2705" s="52"/>
      <c r="I2705" s="52"/>
      <c r="J2705" s="52"/>
      <c r="K2705" s="52"/>
      <c r="L2705" s="52"/>
      <c r="M2705" s="52"/>
      <c r="N2705" s="52"/>
      <c r="O2705" s="52"/>
      <c r="P2705" s="52"/>
      <c r="Q2705" s="52"/>
      <c r="R2705" s="52"/>
      <c r="S2705" s="52"/>
      <c r="T2705" s="52"/>
      <c r="U2705" s="52"/>
      <c r="V2705" s="52"/>
      <c r="W2705" s="52"/>
      <c r="X2705" s="52"/>
      <c r="Y2705" s="52"/>
      <c r="Z2705" s="38"/>
      <c r="AA2705" s="38"/>
      <c r="AB2705" s="38"/>
      <c r="AC2705" s="50"/>
      <c r="AD2705" s="50"/>
      <c r="AE2705" s="51"/>
      <c r="AF2705" s="51"/>
      <c r="AG2705" s="40"/>
      <c r="AH2705" s="41"/>
      <c r="AI2705" s="42"/>
      <c r="AJ2705" s="40"/>
      <c r="AK2705" s="41"/>
      <c r="AL2705" s="42"/>
      <c r="AM2705" s="43"/>
      <c r="AN2705" s="43"/>
      <c r="AO2705" s="43"/>
    </row>
    <row r="2706" spans="5:41" x14ac:dyDescent="0.25">
      <c r="E2706" s="54"/>
      <c r="F2706" s="54"/>
      <c r="G2706" s="52"/>
      <c r="H2706" s="52"/>
      <c r="I2706" s="52"/>
      <c r="J2706" s="52"/>
      <c r="K2706" s="52"/>
      <c r="L2706" s="52"/>
      <c r="M2706" s="52"/>
      <c r="N2706" s="52"/>
      <c r="O2706" s="52"/>
      <c r="P2706" s="52"/>
      <c r="Q2706" s="52"/>
      <c r="R2706" s="52"/>
      <c r="S2706" s="52"/>
      <c r="T2706" s="52"/>
      <c r="U2706" s="52"/>
      <c r="V2706" s="52"/>
      <c r="W2706" s="52"/>
      <c r="X2706" s="52"/>
      <c r="Y2706" s="52"/>
      <c r="Z2706" s="38"/>
      <c r="AA2706" s="38"/>
      <c r="AB2706" s="38"/>
      <c r="AC2706" s="50"/>
      <c r="AD2706" s="50"/>
      <c r="AE2706" s="51"/>
      <c r="AF2706" s="51"/>
      <c r="AG2706" s="40"/>
      <c r="AH2706" s="41"/>
      <c r="AI2706" s="42"/>
      <c r="AJ2706" s="40"/>
      <c r="AK2706" s="41"/>
      <c r="AL2706" s="42"/>
      <c r="AM2706" s="43"/>
      <c r="AN2706" s="43"/>
      <c r="AO2706" s="43"/>
    </row>
    <row r="2707" spans="5:41" x14ac:dyDescent="0.25">
      <c r="E2707" s="54"/>
      <c r="F2707" s="54"/>
      <c r="G2707" s="52"/>
      <c r="H2707" s="52"/>
      <c r="I2707" s="52"/>
      <c r="J2707" s="52"/>
      <c r="K2707" s="52"/>
      <c r="L2707" s="52"/>
      <c r="M2707" s="52"/>
      <c r="N2707" s="52"/>
      <c r="O2707" s="52"/>
      <c r="P2707" s="52"/>
      <c r="Q2707" s="52"/>
      <c r="R2707" s="52"/>
      <c r="S2707" s="52"/>
      <c r="T2707" s="52"/>
      <c r="U2707" s="52"/>
      <c r="V2707" s="52"/>
      <c r="W2707" s="52"/>
      <c r="X2707" s="52"/>
      <c r="Y2707" s="52"/>
      <c r="Z2707" s="38"/>
      <c r="AA2707" s="38"/>
      <c r="AB2707" s="38"/>
      <c r="AC2707" s="50"/>
      <c r="AD2707" s="50"/>
      <c r="AE2707" s="51"/>
      <c r="AF2707" s="51"/>
      <c r="AG2707" s="40"/>
      <c r="AH2707" s="41"/>
      <c r="AI2707" s="42"/>
      <c r="AJ2707" s="40"/>
      <c r="AK2707" s="41"/>
      <c r="AL2707" s="42"/>
      <c r="AM2707" s="43"/>
      <c r="AN2707" s="43"/>
      <c r="AO2707" s="43"/>
    </row>
    <row r="2708" spans="5:41" x14ac:dyDescent="0.25">
      <c r="E2708" s="54"/>
      <c r="F2708" s="54"/>
      <c r="G2708" s="52"/>
      <c r="H2708" s="52"/>
      <c r="I2708" s="52"/>
      <c r="J2708" s="52"/>
      <c r="K2708" s="52"/>
      <c r="L2708" s="52"/>
      <c r="M2708" s="52"/>
      <c r="N2708" s="52"/>
      <c r="O2708" s="52"/>
      <c r="P2708" s="52"/>
      <c r="Q2708" s="52"/>
      <c r="R2708" s="52"/>
      <c r="S2708" s="52"/>
      <c r="T2708" s="52"/>
      <c r="U2708" s="52"/>
      <c r="V2708" s="52"/>
      <c r="W2708" s="52"/>
      <c r="X2708" s="52"/>
      <c r="Y2708" s="52"/>
      <c r="Z2708" s="38"/>
      <c r="AA2708" s="38"/>
      <c r="AB2708" s="38"/>
      <c r="AC2708" s="50"/>
      <c r="AD2708" s="50"/>
      <c r="AE2708" s="51"/>
      <c r="AF2708" s="51"/>
      <c r="AG2708" s="40"/>
      <c r="AH2708" s="41"/>
      <c r="AI2708" s="42"/>
      <c r="AJ2708" s="40"/>
      <c r="AK2708" s="41"/>
      <c r="AL2708" s="42"/>
      <c r="AM2708" s="43"/>
      <c r="AN2708" s="43"/>
      <c r="AO2708" s="43"/>
    </row>
    <row r="2709" spans="5:41" x14ac:dyDescent="0.25">
      <c r="E2709" s="54"/>
      <c r="F2709" s="54"/>
      <c r="G2709" s="52"/>
      <c r="H2709" s="52"/>
      <c r="I2709" s="52"/>
      <c r="J2709" s="52"/>
      <c r="K2709" s="52"/>
      <c r="L2709" s="52"/>
      <c r="M2709" s="52"/>
      <c r="N2709" s="52"/>
      <c r="O2709" s="52"/>
      <c r="P2709" s="52"/>
      <c r="Q2709" s="52"/>
      <c r="R2709" s="52"/>
      <c r="S2709" s="52"/>
      <c r="T2709" s="52"/>
      <c r="U2709" s="52"/>
      <c r="V2709" s="52"/>
      <c r="W2709" s="52"/>
      <c r="X2709" s="52"/>
      <c r="Y2709" s="52"/>
      <c r="Z2709" s="38"/>
      <c r="AA2709" s="38"/>
      <c r="AB2709" s="38"/>
      <c r="AC2709" s="50"/>
      <c r="AD2709" s="50"/>
      <c r="AE2709" s="51"/>
      <c r="AF2709" s="51"/>
      <c r="AG2709" s="40"/>
      <c r="AH2709" s="41"/>
      <c r="AI2709" s="42"/>
      <c r="AJ2709" s="40"/>
      <c r="AK2709" s="41"/>
      <c r="AL2709" s="42"/>
      <c r="AM2709" s="43"/>
      <c r="AN2709" s="43"/>
      <c r="AO2709" s="43"/>
    </row>
    <row r="2710" spans="5:41" x14ac:dyDescent="0.25">
      <c r="E2710" s="54"/>
      <c r="F2710" s="54"/>
      <c r="G2710" s="52"/>
      <c r="H2710" s="52"/>
      <c r="I2710" s="52"/>
      <c r="J2710" s="52"/>
      <c r="K2710" s="52"/>
      <c r="L2710" s="52"/>
      <c r="M2710" s="52"/>
      <c r="N2710" s="52"/>
      <c r="O2710" s="52"/>
      <c r="P2710" s="52"/>
      <c r="Q2710" s="52"/>
      <c r="R2710" s="52"/>
      <c r="S2710" s="52"/>
      <c r="T2710" s="52"/>
      <c r="U2710" s="52"/>
      <c r="V2710" s="52"/>
      <c r="W2710" s="52"/>
      <c r="X2710" s="52"/>
      <c r="Y2710" s="52"/>
      <c r="Z2710" s="38"/>
      <c r="AA2710" s="38"/>
      <c r="AB2710" s="38"/>
      <c r="AC2710" s="50"/>
      <c r="AD2710" s="50"/>
      <c r="AE2710" s="51"/>
      <c r="AF2710" s="51"/>
      <c r="AG2710" s="40"/>
      <c r="AH2710" s="41"/>
      <c r="AI2710" s="42"/>
      <c r="AJ2710" s="40"/>
      <c r="AK2710" s="41"/>
      <c r="AL2710" s="42"/>
      <c r="AM2710" s="43"/>
      <c r="AN2710" s="43"/>
      <c r="AO2710" s="43"/>
    </row>
    <row r="2711" spans="5:41" x14ac:dyDescent="0.25">
      <c r="E2711" s="54"/>
      <c r="F2711" s="54"/>
      <c r="G2711" s="52"/>
      <c r="H2711" s="52"/>
      <c r="I2711" s="52"/>
      <c r="J2711" s="52"/>
      <c r="K2711" s="52"/>
      <c r="L2711" s="52"/>
      <c r="M2711" s="52"/>
      <c r="N2711" s="52"/>
      <c r="O2711" s="52"/>
      <c r="P2711" s="52"/>
      <c r="Q2711" s="52"/>
      <c r="R2711" s="52"/>
      <c r="S2711" s="52"/>
      <c r="T2711" s="52"/>
      <c r="U2711" s="52"/>
      <c r="V2711" s="52"/>
      <c r="W2711" s="52"/>
      <c r="X2711" s="52"/>
      <c r="Y2711" s="52"/>
      <c r="Z2711" s="38"/>
      <c r="AA2711" s="38"/>
      <c r="AB2711" s="38"/>
      <c r="AC2711" s="50"/>
      <c r="AD2711" s="50"/>
      <c r="AE2711" s="51"/>
      <c r="AF2711" s="51"/>
      <c r="AG2711" s="40"/>
      <c r="AH2711" s="41"/>
      <c r="AI2711" s="42"/>
      <c r="AJ2711" s="40"/>
      <c r="AK2711" s="41"/>
      <c r="AL2711" s="42"/>
      <c r="AM2711" s="43"/>
      <c r="AN2711" s="43"/>
      <c r="AO2711" s="43"/>
    </row>
    <row r="2712" spans="5:41" x14ac:dyDescent="0.25">
      <c r="E2712" s="54"/>
      <c r="F2712" s="54"/>
      <c r="G2712" s="52"/>
      <c r="H2712" s="52"/>
      <c r="I2712" s="52"/>
      <c r="J2712" s="52"/>
      <c r="K2712" s="52"/>
      <c r="L2712" s="52"/>
      <c r="M2712" s="52"/>
      <c r="N2712" s="52"/>
      <c r="O2712" s="52"/>
      <c r="P2712" s="52"/>
      <c r="Q2712" s="52"/>
      <c r="R2712" s="52"/>
      <c r="S2712" s="52"/>
      <c r="T2712" s="52"/>
      <c r="U2712" s="52"/>
      <c r="V2712" s="52"/>
      <c r="W2712" s="52"/>
      <c r="X2712" s="52"/>
      <c r="Y2712" s="52"/>
      <c r="Z2712" s="38"/>
      <c r="AA2712" s="38"/>
      <c r="AB2712" s="38"/>
      <c r="AC2712" s="50"/>
      <c r="AD2712" s="50"/>
      <c r="AE2712" s="51"/>
      <c r="AF2712" s="51"/>
      <c r="AG2712" s="40"/>
      <c r="AH2712" s="41"/>
      <c r="AI2712" s="42"/>
      <c r="AJ2712" s="40"/>
      <c r="AK2712" s="41"/>
      <c r="AL2712" s="42"/>
      <c r="AM2712" s="43"/>
      <c r="AN2712" s="43"/>
      <c r="AO2712" s="43"/>
    </row>
    <row r="2713" spans="5:41" x14ac:dyDescent="0.25">
      <c r="E2713" s="54"/>
      <c r="F2713" s="54"/>
      <c r="G2713" s="52"/>
      <c r="H2713" s="52"/>
      <c r="I2713" s="52"/>
      <c r="J2713" s="52"/>
      <c r="K2713" s="52"/>
      <c r="L2713" s="52"/>
      <c r="M2713" s="52"/>
      <c r="N2713" s="52"/>
      <c r="O2713" s="52"/>
      <c r="P2713" s="52"/>
      <c r="Q2713" s="52"/>
      <c r="R2713" s="52"/>
      <c r="S2713" s="52"/>
      <c r="T2713" s="52"/>
      <c r="U2713" s="52"/>
      <c r="V2713" s="52"/>
      <c r="W2713" s="52"/>
      <c r="X2713" s="52"/>
      <c r="Y2713" s="52"/>
      <c r="Z2713" s="38"/>
      <c r="AA2713" s="38"/>
      <c r="AB2713" s="38"/>
      <c r="AC2713" s="50"/>
      <c r="AD2713" s="50"/>
      <c r="AE2713" s="51"/>
      <c r="AF2713" s="51"/>
      <c r="AG2713" s="40"/>
      <c r="AH2713" s="41"/>
      <c r="AI2713" s="42"/>
      <c r="AJ2713" s="40"/>
      <c r="AK2713" s="41"/>
      <c r="AL2713" s="42"/>
      <c r="AM2713" s="43"/>
      <c r="AN2713" s="43"/>
      <c r="AO2713" s="43"/>
    </row>
    <row r="2714" spans="5:41" x14ac:dyDescent="0.25">
      <c r="E2714" s="54"/>
      <c r="F2714" s="54"/>
      <c r="G2714" s="52"/>
      <c r="H2714" s="52"/>
      <c r="I2714" s="52"/>
      <c r="J2714" s="52"/>
      <c r="K2714" s="52"/>
      <c r="L2714" s="52"/>
      <c r="M2714" s="52"/>
      <c r="N2714" s="52"/>
      <c r="O2714" s="52"/>
      <c r="P2714" s="52"/>
      <c r="Q2714" s="52"/>
      <c r="R2714" s="52"/>
      <c r="S2714" s="52"/>
      <c r="T2714" s="52"/>
      <c r="U2714" s="52"/>
      <c r="V2714" s="52"/>
      <c r="W2714" s="52"/>
      <c r="X2714" s="52"/>
      <c r="Y2714" s="52"/>
      <c r="Z2714" s="38"/>
      <c r="AA2714" s="38"/>
      <c r="AB2714" s="38"/>
      <c r="AC2714" s="50"/>
      <c r="AD2714" s="50"/>
      <c r="AE2714" s="51"/>
      <c r="AF2714" s="51"/>
      <c r="AG2714" s="40"/>
      <c r="AH2714" s="41"/>
      <c r="AI2714" s="42"/>
      <c r="AJ2714" s="40"/>
      <c r="AK2714" s="41"/>
      <c r="AL2714" s="42"/>
      <c r="AM2714" s="43"/>
      <c r="AN2714" s="43"/>
      <c r="AO2714" s="43"/>
    </row>
    <row r="2715" spans="5:41" x14ac:dyDescent="0.25">
      <c r="E2715" s="54"/>
      <c r="F2715" s="54"/>
      <c r="G2715" s="52"/>
      <c r="H2715" s="52"/>
      <c r="I2715" s="52"/>
      <c r="J2715" s="52"/>
      <c r="K2715" s="52"/>
      <c r="L2715" s="52"/>
      <c r="M2715" s="52"/>
      <c r="N2715" s="52"/>
      <c r="O2715" s="52"/>
      <c r="P2715" s="52"/>
      <c r="Q2715" s="52"/>
      <c r="R2715" s="52"/>
      <c r="S2715" s="52"/>
      <c r="T2715" s="52"/>
      <c r="U2715" s="52"/>
      <c r="V2715" s="52"/>
      <c r="W2715" s="52"/>
      <c r="X2715" s="52"/>
      <c r="Y2715" s="52"/>
      <c r="Z2715" s="38"/>
      <c r="AA2715" s="38"/>
      <c r="AB2715" s="38"/>
      <c r="AC2715" s="50"/>
      <c r="AD2715" s="50"/>
      <c r="AE2715" s="51"/>
      <c r="AF2715" s="51"/>
      <c r="AG2715" s="40"/>
      <c r="AH2715" s="41"/>
      <c r="AI2715" s="42"/>
      <c r="AJ2715" s="40"/>
      <c r="AK2715" s="41"/>
      <c r="AL2715" s="42"/>
      <c r="AM2715" s="43"/>
      <c r="AN2715" s="43"/>
      <c r="AO2715" s="43"/>
    </row>
    <row r="2716" spans="5:41" x14ac:dyDescent="0.25">
      <c r="E2716" s="54"/>
      <c r="F2716" s="54"/>
      <c r="G2716" s="52"/>
      <c r="H2716" s="52"/>
      <c r="I2716" s="52"/>
      <c r="J2716" s="52"/>
      <c r="K2716" s="52"/>
      <c r="L2716" s="52"/>
      <c r="M2716" s="52"/>
      <c r="N2716" s="52"/>
      <c r="O2716" s="52"/>
      <c r="P2716" s="52"/>
      <c r="Q2716" s="52"/>
      <c r="R2716" s="52"/>
      <c r="S2716" s="52"/>
      <c r="T2716" s="52"/>
      <c r="U2716" s="52"/>
      <c r="V2716" s="52"/>
      <c r="W2716" s="52"/>
      <c r="X2716" s="52"/>
      <c r="Y2716" s="52"/>
      <c r="Z2716" s="38"/>
      <c r="AA2716" s="38"/>
      <c r="AB2716" s="38"/>
      <c r="AC2716" s="50"/>
      <c r="AD2716" s="50"/>
      <c r="AE2716" s="51"/>
      <c r="AF2716" s="51"/>
      <c r="AG2716" s="40"/>
      <c r="AH2716" s="41"/>
      <c r="AI2716" s="42"/>
      <c r="AJ2716" s="40"/>
      <c r="AK2716" s="41"/>
      <c r="AL2716" s="42"/>
      <c r="AM2716" s="43"/>
      <c r="AN2716" s="43"/>
      <c r="AO2716" s="43"/>
    </row>
    <row r="2717" spans="5:41" x14ac:dyDescent="0.25">
      <c r="E2717" s="54"/>
      <c r="F2717" s="54"/>
      <c r="G2717" s="52"/>
      <c r="H2717" s="52"/>
      <c r="I2717" s="52"/>
      <c r="J2717" s="52"/>
      <c r="K2717" s="52"/>
      <c r="L2717" s="52"/>
      <c r="M2717" s="52"/>
      <c r="N2717" s="52"/>
      <c r="O2717" s="52"/>
      <c r="P2717" s="52"/>
      <c r="Q2717" s="52"/>
      <c r="R2717" s="52"/>
      <c r="S2717" s="52"/>
      <c r="T2717" s="52"/>
      <c r="U2717" s="52"/>
      <c r="V2717" s="52"/>
      <c r="W2717" s="52"/>
      <c r="X2717" s="52"/>
      <c r="Y2717" s="52"/>
      <c r="Z2717" s="38"/>
      <c r="AA2717" s="38"/>
      <c r="AB2717" s="38"/>
      <c r="AC2717" s="50"/>
      <c r="AD2717" s="50"/>
      <c r="AE2717" s="51"/>
      <c r="AF2717" s="51"/>
      <c r="AG2717" s="40"/>
      <c r="AH2717" s="41"/>
      <c r="AI2717" s="42"/>
      <c r="AJ2717" s="40"/>
      <c r="AK2717" s="41"/>
      <c r="AL2717" s="42"/>
      <c r="AM2717" s="43"/>
      <c r="AN2717" s="43"/>
      <c r="AO2717" s="43"/>
    </row>
    <row r="2718" spans="5:41" x14ac:dyDescent="0.25">
      <c r="E2718" s="54"/>
      <c r="F2718" s="54"/>
      <c r="G2718" s="52"/>
      <c r="H2718" s="52"/>
      <c r="I2718" s="52"/>
      <c r="J2718" s="52"/>
      <c r="K2718" s="52"/>
      <c r="L2718" s="52"/>
      <c r="M2718" s="52"/>
      <c r="N2718" s="52"/>
      <c r="O2718" s="52"/>
      <c r="P2718" s="52"/>
      <c r="Q2718" s="52"/>
      <c r="R2718" s="52"/>
      <c r="S2718" s="52"/>
      <c r="T2718" s="52"/>
      <c r="U2718" s="52"/>
      <c r="V2718" s="52"/>
      <c r="W2718" s="52"/>
      <c r="X2718" s="52"/>
      <c r="Y2718" s="52"/>
      <c r="Z2718" s="38"/>
      <c r="AA2718" s="38"/>
      <c r="AB2718" s="38"/>
      <c r="AC2718" s="50"/>
      <c r="AD2718" s="50"/>
      <c r="AE2718" s="51"/>
      <c r="AF2718" s="51"/>
      <c r="AG2718" s="40"/>
      <c r="AH2718" s="41"/>
      <c r="AI2718" s="42"/>
      <c r="AJ2718" s="40"/>
      <c r="AK2718" s="41"/>
      <c r="AL2718" s="42"/>
      <c r="AM2718" s="43"/>
      <c r="AN2718" s="43"/>
      <c r="AO2718" s="43"/>
    </row>
    <row r="2719" spans="5:41" x14ac:dyDescent="0.25">
      <c r="E2719" s="54"/>
      <c r="F2719" s="54"/>
      <c r="G2719" s="52"/>
      <c r="H2719" s="52"/>
      <c r="I2719" s="52"/>
      <c r="J2719" s="52"/>
      <c r="K2719" s="52"/>
      <c r="L2719" s="52"/>
      <c r="M2719" s="52"/>
      <c r="N2719" s="52"/>
      <c r="O2719" s="52"/>
      <c r="P2719" s="52"/>
      <c r="Q2719" s="52"/>
      <c r="R2719" s="52"/>
      <c r="S2719" s="52"/>
      <c r="T2719" s="52"/>
      <c r="U2719" s="52"/>
      <c r="V2719" s="52"/>
      <c r="W2719" s="52"/>
      <c r="X2719" s="52"/>
      <c r="Y2719" s="52"/>
      <c r="Z2719" s="38"/>
      <c r="AA2719" s="38"/>
      <c r="AB2719" s="38"/>
      <c r="AC2719" s="50"/>
      <c r="AD2719" s="50"/>
      <c r="AE2719" s="51"/>
      <c r="AF2719" s="51"/>
      <c r="AG2719" s="40"/>
      <c r="AH2719" s="41"/>
      <c r="AI2719" s="42"/>
      <c r="AJ2719" s="40"/>
      <c r="AK2719" s="41"/>
      <c r="AL2719" s="42"/>
      <c r="AM2719" s="43"/>
      <c r="AN2719" s="43"/>
      <c r="AO2719" s="43"/>
    </row>
    <row r="2720" spans="5:41" x14ac:dyDescent="0.25">
      <c r="E2720" s="54"/>
      <c r="F2720" s="54"/>
      <c r="G2720" s="52"/>
      <c r="H2720" s="52"/>
      <c r="I2720" s="52"/>
      <c r="J2720" s="52"/>
      <c r="K2720" s="52"/>
      <c r="L2720" s="52"/>
      <c r="M2720" s="52"/>
      <c r="N2720" s="52"/>
      <c r="O2720" s="52"/>
      <c r="P2720" s="52"/>
      <c r="Q2720" s="52"/>
      <c r="R2720" s="52"/>
      <c r="S2720" s="52"/>
      <c r="T2720" s="52"/>
      <c r="U2720" s="52"/>
      <c r="V2720" s="52"/>
      <c r="W2720" s="52"/>
      <c r="X2720" s="52"/>
      <c r="Y2720" s="52"/>
      <c r="Z2720" s="38"/>
      <c r="AA2720" s="38"/>
      <c r="AB2720" s="38"/>
      <c r="AC2720" s="50"/>
      <c r="AD2720" s="50"/>
      <c r="AE2720" s="51"/>
      <c r="AF2720" s="51"/>
      <c r="AG2720" s="40"/>
      <c r="AH2720" s="41"/>
      <c r="AI2720" s="42"/>
      <c r="AJ2720" s="40"/>
      <c r="AK2720" s="41"/>
      <c r="AL2720" s="42"/>
      <c r="AM2720" s="43"/>
      <c r="AN2720" s="43"/>
      <c r="AO2720" s="43"/>
    </row>
    <row r="2721" spans="5:41" x14ac:dyDescent="0.25">
      <c r="E2721" s="54"/>
      <c r="F2721" s="54"/>
      <c r="G2721" s="52"/>
      <c r="H2721" s="52"/>
      <c r="I2721" s="52"/>
      <c r="J2721" s="52"/>
      <c r="K2721" s="52"/>
      <c r="L2721" s="52"/>
      <c r="M2721" s="52"/>
      <c r="N2721" s="52"/>
      <c r="O2721" s="52"/>
      <c r="P2721" s="52"/>
      <c r="Q2721" s="52"/>
      <c r="R2721" s="52"/>
      <c r="S2721" s="52"/>
      <c r="T2721" s="52"/>
      <c r="U2721" s="52"/>
      <c r="V2721" s="52"/>
      <c r="W2721" s="52"/>
      <c r="X2721" s="52"/>
      <c r="Y2721" s="52"/>
      <c r="Z2721" s="38"/>
      <c r="AA2721" s="38"/>
      <c r="AB2721" s="38"/>
      <c r="AC2721" s="50"/>
      <c r="AD2721" s="50"/>
      <c r="AE2721" s="51"/>
      <c r="AF2721" s="51"/>
      <c r="AG2721" s="40"/>
      <c r="AH2721" s="41"/>
      <c r="AI2721" s="42"/>
      <c r="AJ2721" s="40"/>
      <c r="AK2721" s="41"/>
      <c r="AL2721" s="42"/>
      <c r="AM2721" s="43"/>
      <c r="AN2721" s="43"/>
      <c r="AO2721" s="43"/>
    </row>
    <row r="2722" spans="5:41" x14ac:dyDescent="0.25">
      <c r="E2722" s="54"/>
      <c r="F2722" s="54"/>
      <c r="G2722" s="52"/>
      <c r="H2722" s="52"/>
      <c r="I2722" s="52"/>
      <c r="J2722" s="52"/>
      <c r="K2722" s="52"/>
      <c r="L2722" s="52"/>
      <c r="M2722" s="52"/>
      <c r="N2722" s="52"/>
      <c r="O2722" s="52"/>
      <c r="P2722" s="52"/>
      <c r="Q2722" s="52"/>
      <c r="R2722" s="52"/>
      <c r="S2722" s="52"/>
      <c r="T2722" s="52"/>
      <c r="U2722" s="52"/>
      <c r="V2722" s="52"/>
      <c r="W2722" s="52"/>
      <c r="X2722" s="52"/>
      <c r="Y2722" s="52"/>
      <c r="Z2722" s="38"/>
      <c r="AA2722" s="38"/>
      <c r="AB2722" s="38"/>
      <c r="AC2722" s="50"/>
      <c r="AD2722" s="50"/>
      <c r="AE2722" s="51"/>
      <c r="AF2722" s="51"/>
      <c r="AG2722" s="40"/>
      <c r="AH2722" s="41"/>
      <c r="AI2722" s="42"/>
      <c r="AJ2722" s="40"/>
      <c r="AK2722" s="41"/>
      <c r="AL2722" s="42"/>
      <c r="AM2722" s="43"/>
      <c r="AN2722" s="43"/>
      <c r="AO2722" s="43"/>
    </row>
    <row r="2723" spans="5:41" x14ac:dyDescent="0.25">
      <c r="E2723" s="54"/>
      <c r="F2723" s="54"/>
      <c r="G2723" s="52"/>
      <c r="H2723" s="52"/>
      <c r="I2723" s="52"/>
      <c r="J2723" s="52"/>
      <c r="K2723" s="52"/>
      <c r="L2723" s="52"/>
      <c r="M2723" s="52"/>
      <c r="N2723" s="52"/>
      <c r="O2723" s="52"/>
      <c r="P2723" s="52"/>
      <c r="Q2723" s="52"/>
      <c r="R2723" s="52"/>
      <c r="S2723" s="52"/>
      <c r="T2723" s="52"/>
      <c r="U2723" s="52"/>
      <c r="V2723" s="52"/>
      <c r="W2723" s="52"/>
      <c r="X2723" s="52"/>
      <c r="Y2723" s="52"/>
      <c r="Z2723" s="38"/>
      <c r="AA2723" s="38"/>
      <c r="AB2723" s="38"/>
      <c r="AC2723" s="50"/>
      <c r="AD2723" s="50"/>
      <c r="AE2723" s="51"/>
      <c r="AF2723" s="51"/>
      <c r="AG2723" s="40"/>
      <c r="AH2723" s="41"/>
      <c r="AI2723" s="42"/>
      <c r="AJ2723" s="40"/>
      <c r="AK2723" s="41"/>
      <c r="AL2723" s="42"/>
      <c r="AM2723" s="43"/>
      <c r="AN2723" s="43"/>
      <c r="AO2723" s="43"/>
    </row>
    <row r="2724" spans="5:41" x14ac:dyDescent="0.25">
      <c r="E2724" s="54"/>
      <c r="F2724" s="54"/>
      <c r="G2724" s="52"/>
      <c r="H2724" s="52"/>
      <c r="I2724" s="52"/>
      <c r="J2724" s="52"/>
      <c r="K2724" s="52"/>
      <c r="L2724" s="52"/>
      <c r="M2724" s="52"/>
      <c r="N2724" s="52"/>
      <c r="O2724" s="52"/>
      <c r="P2724" s="52"/>
      <c r="Q2724" s="52"/>
      <c r="R2724" s="52"/>
      <c r="S2724" s="52"/>
      <c r="T2724" s="52"/>
      <c r="U2724" s="52"/>
      <c r="V2724" s="52"/>
      <c r="W2724" s="52"/>
      <c r="X2724" s="52"/>
      <c r="Y2724" s="52"/>
      <c r="Z2724" s="38"/>
      <c r="AA2724" s="38"/>
      <c r="AB2724" s="38"/>
      <c r="AC2724" s="50"/>
      <c r="AD2724" s="50"/>
      <c r="AE2724" s="51"/>
      <c r="AF2724" s="51"/>
      <c r="AG2724" s="40"/>
      <c r="AH2724" s="41"/>
      <c r="AI2724" s="42"/>
      <c r="AJ2724" s="40"/>
      <c r="AK2724" s="41"/>
      <c r="AL2724" s="42"/>
      <c r="AM2724" s="43"/>
      <c r="AN2724" s="43"/>
      <c r="AO2724" s="43"/>
    </row>
    <row r="2725" spans="5:41" x14ac:dyDescent="0.25">
      <c r="E2725" s="54"/>
      <c r="F2725" s="54"/>
      <c r="G2725" s="52"/>
      <c r="H2725" s="52"/>
      <c r="I2725" s="52"/>
      <c r="J2725" s="52"/>
      <c r="K2725" s="52"/>
      <c r="L2725" s="52"/>
      <c r="M2725" s="52"/>
      <c r="N2725" s="52"/>
      <c r="O2725" s="52"/>
      <c r="P2725" s="52"/>
      <c r="Q2725" s="52"/>
      <c r="R2725" s="52"/>
      <c r="S2725" s="52"/>
      <c r="T2725" s="52"/>
      <c r="U2725" s="52"/>
      <c r="V2725" s="52"/>
      <c r="W2725" s="52"/>
      <c r="X2725" s="52"/>
      <c r="Y2725" s="52"/>
      <c r="Z2725" s="38"/>
      <c r="AA2725" s="38"/>
      <c r="AB2725" s="38"/>
      <c r="AC2725" s="50"/>
      <c r="AD2725" s="50"/>
      <c r="AE2725" s="51"/>
      <c r="AF2725" s="51"/>
      <c r="AG2725" s="40"/>
      <c r="AH2725" s="41"/>
      <c r="AI2725" s="42"/>
      <c r="AJ2725" s="40"/>
      <c r="AK2725" s="41"/>
      <c r="AL2725" s="42"/>
      <c r="AM2725" s="43"/>
      <c r="AN2725" s="43"/>
      <c r="AO2725" s="43"/>
    </row>
    <row r="2726" spans="5:41" x14ac:dyDescent="0.25">
      <c r="E2726" s="54"/>
      <c r="F2726" s="54"/>
      <c r="G2726" s="52"/>
      <c r="H2726" s="52"/>
      <c r="I2726" s="52"/>
      <c r="J2726" s="52"/>
      <c r="K2726" s="52"/>
      <c r="L2726" s="52"/>
      <c r="M2726" s="52"/>
      <c r="N2726" s="52"/>
      <c r="O2726" s="52"/>
      <c r="P2726" s="52"/>
      <c r="Q2726" s="52"/>
      <c r="R2726" s="52"/>
      <c r="S2726" s="52"/>
      <c r="T2726" s="52"/>
      <c r="U2726" s="52"/>
      <c r="V2726" s="52"/>
      <c r="W2726" s="52"/>
      <c r="X2726" s="52"/>
      <c r="Y2726" s="52"/>
      <c r="Z2726" s="38"/>
      <c r="AA2726" s="38"/>
      <c r="AB2726" s="38"/>
      <c r="AC2726" s="50"/>
      <c r="AD2726" s="50"/>
      <c r="AE2726" s="51"/>
      <c r="AF2726" s="51"/>
      <c r="AG2726" s="40"/>
      <c r="AH2726" s="41"/>
      <c r="AI2726" s="42"/>
      <c r="AJ2726" s="40"/>
      <c r="AK2726" s="41"/>
      <c r="AL2726" s="42"/>
      <c r="AM2726" s="43"/>
      <c r="AN2726" s="43"/>
      <c r="AO2726" s="43"/>
    </row>
    <row r="2727" spans="5:41" x14ac:dyDescent="0.25">
      <c r="E2727" s="54"/>
      <c r="F2727" s="54"/>
      <c r="G2727" s="52"/>
      <c r="H2727" s="52"/>
      <c r="I2727" s="52"/>
      <c r="J2727" s="52"/>
      <c r="K2727" s="52"/>
      <c r="L2727" s="52"/>
      <c r="M2727" s="52"/>
      <c r="N2727" s="52"/>
      <c r="O2727" s="52"/>
      <c r="P2727" s="52"/>
      <c r="Q2727" s="52"/>
      <c r="R2727" s="52"/>
      <c r="S2727" s="52"/>
      <c r="T2727" s="52"/>
      <c r="U2727" s="52"/>
      <c r="V2727" s="52"/>
      <c r="W2727" s="52"/>
      <c r="X2727" s="52"/>
      <c r="Y2727" s="52"/>
      <c r="Z2727" s="38"/>
      <c r="AA2727" s="38"/>
      <c r="AB2727" s="38"/>
      <c r="AC2727" s="50"/>
      <c r="AD2727" s="50"/>
      <c r="AE2727" s="51"/>
      <c r="AF2727" s="51"/>
      <c r="AG2727" s="40"/>
      <c r="AH2727" s="41"/>
      <c r="AI2727" s="42"/>
      <c r="AJ2727" s="40"/>
      <c r="AK2727" s="41"/>
      <c r="AL2727" s="42"/>
      <c r="AM2727" s="43"/>
      <c r="AN2727" s="43"/>
      <c r="AO2727" s="43"/>
    </row>
    <row r="2728" spans="5:41" x14ac:dyDescent="0.25">
      <c r="E2728" s="54"/>
      <c r="F2728" s="54"/>
      <c r="G2728" s="52"/>
      <c r="H2728" s="52"/>
      <c r="I2728" s="52"/>
      <c r="J2728" s="52"/>
      <c r="K2728" s="52"/>
      <c r="L2728" s="52"/>
      <c r="M2728" s="52"/>
      <c r="N2728" s="52"/>
      <c r="O2728" s="52"/>
      <c r="P2728" s="52"/>
      <c r="Q2728" s="52"/>
      <c r="R2728" s="52"/>
      <c r="S2728" s="52"/>
      <c r="T2728" s="52"/>
      <c r="U2728" s="52"/>
      <c r="V2728" s="52"/>
      <c r="W2728" s="52"/>
      <c r="X2728" s="52"/>
      <c r="Y2728" s="52"/>
      <c r="Z2728" s="38"/>
      <c r="AA2728" s="38"/>
      <c r="AB2728" s="38"/>
      <c r="AC2728" s="50"/>
      <c r="AD2728" s="50"/>
      <c r="AE2728" s="51"/>
      <c r="AF2728" s="51"/>
      <c r="AG2728" s="40"/>
      <c r="AH2728" s="41"/>
      <c r="AI2728" s="42"/>
      <c r="AJ2728" s="40"/>
      <c r="AK2728" s="41"/>
      <c r="AL2728" s="42"/>
      <c r="AM2728" s="43"/>
      <c r="AN2728" s="43"/>
      <c r="AO2728" s="43"/>
    </row>
    <row r="2729" spans="5:41" x14ac:dyDescent="0.25">
      <c r="E2729" s="54"/>
      <c r="F2729" s="54"/>
      <c r="G2729" s="52"/>
      <c r="H2729" s="52"/>
      <c r="I2729" s="52"/>
      <c r="J2729" s="52"/>
      <c r="K2729" s="52"/>
      <c r="L2729" s="52"/>
      <c r="M2729" s="52"/>
      <c r="N2729" s="52"/>
      <c r="O2729" s="52"/>
      <c r="P2729" s="52"/>
      <c r="Q2729" s="52"/>
      <c r="R2729" s="52"/>
      <c r="S2729" s="52"/>
      <c r="T2729" s="52"/>
      <c r="U2729" s="52"/>
      <c r="V2729" s="52"/>
      <c r="W2729" s="52"/>
      <c r="X2729" s="52"/>
      <c r="Y2729" s="52"/>
      <c r="Z2729" s="38"/>
      <c r="AA2729" s="38"/>
      <c r="AB2729" s="38"/>
      <c r="AC2729" s="50"/>
      <c r="AD2729" s="50"/>
      <c r="AE2729" s="51"/>
      <c r="AF2729" s="51"/>
      <c r="AG2729" s="40"/>
      <c r="AH2729" s="41"/>
      <c r="AI2729" s="42"/>
      <c r="AJ2729" s="40"/>
      <c r="AK2729" s="41"/>
      <c r="AL2729" s="42"/>
      <c r="AM2729" s="43"/>
      <c r="AN2729" s="43"/>
      <c r="AO2729" s="43"/>
    </row>
    <row r="2730" spans="5:41" x14ac:dyDescent="0.25">
      <c r="E2730" s="54"/>
      <c r="F2730" s="54"/>
      <c r="G2730" s="52"/>
      <c r="H2730" s="52"/>
      <c r="I2730" s="52"/>
      <c r="J2730" s="52"/>
      <c r="K2730" s="52"/>
      <c r="L2730" s="52"/>
      <c r="M2730" s="52"/>
      <c r="N2730" s="52"/>
      <c r="O2730" s="52"/>
      <c r="P2730" s="52"/>
      <c r="Q2730" s="52"/>
      <c r="R2730" s="52"/>
      <c r="S2730" s="52"/>
      <c r="T2730" s="52"/>
      <c r="U2730" s="52"/>
      <c r="V2730" s="52"/>
      <c r="W2730" s="52"/>
      <c r="X2730" s="52"/>
      <c r="Y2730" s="52"/>
      <c r="Z2730" s="38"/>
      <c r="AA2730" s="38"/>
      <c r="AB2730" s="38"/>
      <c r="AC2730" s="50"/>
      <c r="AD2730" s="50"/>
      <c r="AE2730" s="51"/>
      <c r="AF2730" s="51"/>
      <c r="AG2730" s="40"/>
      <c r="AH2730" s="41"/>
      <c r="AI2730" s="42"/>
      <c r="AJ2730" s="40"/>
      <c r="AK2730" s="41"/>
      <c r="AL2730" s="42"/>
      <c r="AM2730" s="43"/>
      <c r="AN2730" s="43"/>
      <c r="AO2730" s="43"/>
    </row>
    <row r="2731" spans="5:41" x14ac:dyDescent="0.25">
      <c r="E2731" s="54"/>
      <c r="F2731" s="54"/>
      <c r="G2731" s="52"/>
      <c r="H2731" s="52"/>
      <c r="I2731" s="52"/>
      <c r="J2731" s="52"/>
      <c r="K2731" s="52"/>
      <c r="L2731" s="52"/>
      <c r="M2731" s="52"/>
      <c r="N2731" s="52"/>
      <c r="O2731" s="52"/>
      <c r="P2731" s="52"/>
      <c r="Q2731" s="52"/>
      <c r="R2731" s="52"/>
      <c r="S2731" s="52"/>
      <c r="T2731" s="52"/>
      <c r="U2731" s="52"/>
      <c r="V2731" s="52"/>
      <c r="W2731" s="52"/>
      <c r="X2731" s="52"/>
      <c r="Y2731" s="52"/>
      <c r="Z2731" s="38"/>
      <c r="AA2731" s="38"/>
      <c r="AB2731" s="38"/>
      <c r="AC2731" s="50"/>
      <c r="AD2731" s="50"/>
      <c r="AE2731" s="51"/>
      <c r="AF2731" s="51"/>
      <c r="AG2731" s="40"/>
      <c r="AH2731" s="41"/>
      <c r="AI2731" s="42"/>
      <c r="AJ2731" s="40"/>
      <c r="AK2731" s="41"/>
      <c r="AL2731" s="42"/>
      <c r="AM2731" s="43"/>
      <c r="AN2731" s="43"/>
      <c r="AO2731" s="43"/>
    </row>
    <row r="2732" spans="5:41" x14ac:dyDescent="0.25">
      <c r="E2732" s="54"/>
      <c r="F2732" s="54"/>
      <c r="G2732" s="52"/>
      <c r="H2732" s="52"/>
      <c r="I2732" s="52"/>
      <c r="J2732" s="52"/>
      <c r="K2732" s="52"/>
      <c r="L2732" s="52"/>
      <c r="M2732" s="52"/>
      <c r="N2732" s="52"/>
      <c r="O2732" s="52"/>
      <c r="P2732" s="52"/>
      <c r="Q2732" s="52"/>
      <c r="R2732" s="52"/>
      <c r="S2732" s="52"/>
      <c r="T2732" s="52"/>
      <c r="U2732" s="52"/>
      <c r="V2732" s="52"/>
      <c r="W2732" s="52"/>
      <c r="X2732" s="52"/>
      <c r="Y2732" s="52"/>
      <c r="Z2732" s="38"/>
      <c r="AA2732" s="38"/>
      <c r="AB2732" s="38"/>
      <c r="AC2732" s="50"/>
      <c r="AD2732" s="50"/>
      <c r="AE2732" s="51"/>
      <c r="AF2732" s="51"/>
      <c r="AG2732" s="40"/>
      <c r="AH2732" s="41"/>
      <c r="AI2732" s="42"/>
      <c r="AJ2732" s="40"/>
      <c r="AK2732" s="41"/>
      <c r="AL2732" s="42"/>
      <c r="AM2732" s="43"/>
      <c r="AN2732" s="43"/>
      <c r="AO2732" s="43"/>
    </row>
    <row r="2733" spans="5:41" x14ac:dyDescent="0.25">
      <c r="E2733" s="54"/>
      <c r="F2733" s="54"/>
      <c r="G2733" s="52"/>
      <c r="H2733" s="52"/>
      <c r="I2733" s="52"/>
      <c r="J2733" s="52"/>
      <c r="K2733" s="52"/>
      <c r="L2733" s="52"/>
      <c r="M2733" s="52"/>
      <c r="N2733" s="52"/>
      <c r="O2733" s="52"/>
      <c r="P2733" s="52"/>
      <c r="Q2733" s="52"/>
      <c r="R2733" s="52"/>
      <c r="S2733" s="52"/>
      <c r="T2733" s="52"/>
      <c r="U2733" s="52"/>
      <c r="V2733" s="52"/>
      <c r="W2733" s="52"/>
      <c r="X2733" s="52"/>
      <c r="Y2733" s="52"/>
      <c r="Z2733" s="38"/>
      <c r="AA2733" s="38"/>
      <c r="AB2733" s="38"/>
      <c r="AC2733" s="50"/>
      <c r="AD2733" s="50"/>
      <c r="AE2733" s="51"/>
      <c r="AF2733" s="51"/>
      <c r="AG2733" s="40"/>
      <c r="AH2733" s="41"/>
      <c r="AI2733" s="42"/>
      <c r="AJ2733" s="40"/>
      <c r="AK2733" s="41"/>
      <c r="AL2733" s="42"/>
      <c r="AM2733" s="43"/>
      <c r="AN2733" s="43"/>
      <c r="AO2733" s="43"/>
    </row>
    <row r="2734" spans="5:41" x14ac:dyDescent="0.25">
      <c r="E2734" s="54"/>
      <c r="F2734" s="54"/>
      <c r="G2734" s="52"/>
      <c r="H2734" s="52"/>
      <c r="I2734" s="52"/>
      <c r="J2734" s="52"/>
      <c r="K2734" s="52"/>
      <c r="L2734" s="52"/>
      <c r="M2734" s="52"/>
      <c r="N2734" s="52"/>
      <c r="O2734" s="52"/>
      <c r="P2734" s="52"/>
      <c r="Q2734" s="52"/>
      <c r="R2734" s="52"/>
      <c r="S2734" s="52"/>
      <c r="T2734" s="52"/>
      <c r="U2734" s="52"/>
      <c r="V2734" s="52"/>
      <c r="W2734" s="52"/>
      <c r="X2734" s="52"/>
      <c r="Y2734" s="52"/>
      <c r="Z2734" s="38"/>
      <c r="AA2734" s="38"/>
      <c r="AB2734" s="38"/>
      <c r="AC2734" s="50"/>
      <c r="AD2734" s="50"/>
      <c r="AE2734" s="51"/>
      <c r="AF2734" s="51"/>
      <c r="AG2734" s="40"/>
      <c r="AH2734" s="41"/>
      <c r="AI2734" s="42"/>
      <c r="AJ2734" s="40"/>
      <c r="AK2734" s="41"/>
      <c r="AL2734" s="42"/>
      <c r="AM2734" s="43"/>
      <c r="AN2734" s="43"/>
      <c r="AO2734" s="43"/>
    </row>
    <row r="2735" spans="5:41" x14ac:dyDescent="0.25">
      <c r="E2735" s="54"/>
      <c r="F2735" s="54"/>
      <c r="G2735" s="52"/>
      <c r="H2735" s="52"/>
      <c r="I2735" s="52"/>
      <c r="J2735" s="52"/>
      <c r="K2735" s="52"/>
      <c r="L2735" s="52"/>
      <c r="M2735" s="52"/>
      <c r="N2735" s="52"/>
      <c r="O2735" s="52"/>
      <c r="P2735" s="52"/>
      <c r="Q2735" s="52"/>
      <c r="R2735" s="52"/>
      <c r="S2735" s="52"/>
      <c r="T2735" s="52"/>
      <c r="U2735" s="52"/>
      <c r="V2735" s="52"/>
      <c r="W2735" s="52"/>
      <c r="X2735" s="52"/>
      <c r="Y2735" s="52"/>
      <c r="Z2735" s="38"/>
      <c r="AA2735" s="38"/>
      <c r="AB2735" s="38"/>
      <c r="AC2735" s="50"/>
      <c r="AD2735" s="50"/>
      <c r="AE2735" s="51"/>
      <c r="AF2735" s="51"/>
      <c r="AG2735" s="40"/>
      <c r="AH2735" s="41"/>
      <c r="AI2735" s="42"/>
      <c r="AJ2735" s="40"/>
      <c r="AK2735" s="41"/>
      <c r="AL2735" s="42"/>
      <c r="AM2735" s="43"/>
      <c r="AN2735" s="43"/>
      <c r="AO2735" s="43"/>
    </row>
    <row r="2736" spans="5:41" x14ac:dyDescent="0.25">
      <c r="E2736" s="54"/>
      <c r="F2736" s="54"/>
      <c r="G2736" s="52"/>
      <c r="H2736" s="52"/>
      <c r="I2736" s="52"/>
      <c r="J2736" s="52"/>
      <c r="K2736" s="52"/>
      <c r="L2736" s="52"/>
      <c r="M2736" s="52"/>
      <c r="N2736" s="52"/>
      <c r="O2736" s="52"/>
      <c r="P2736" s="52"/>
      <c r="Q2736" s="52"/>
      <c r="R2736" s="52"/>
      <c r="S2736" s="52"/>
      <c r="T2736" s="52"/>
      <c r="U2736" s="52"/>
      <c r="V2736" s="52"/>
      <c r="W2736" s="52"/>
      <c r="X2736" s="52"/>
      <c r="Y2736" s="52"/>
      <c r="Z2736" s="38"/>
      <c r="AA2736" s="38"/>
      <c r="AB2736" s="38"/>
      <c r="AC2736" s="50"/>
      <c r="AD2736" s="50"/>
      <c r="AE2736" s="51"/>
      <c r="AF2736" s="51"/>
      <c r="AG2736" s="40"/>
      <c r="AH2736" s="41"/>
      <c r="AI2736" s="42"/>
      <c r="AJ2736" s="40"/>
      <c r="AK2736" s="41"/>
      <c r="AL2736" s="42"/>
      <c r="AM2736" s="43"/>
      <c r="AN2736" s="43"/>
      <c r="AO2736" s="43"/>
    </row>
    <row r="2737" spans="5:41" x14ac:dyDescent="0.25">
      <c r="E2737" s="54"/>
      <c r="F2737" s="54"/>
      <c r="G2737" s="52"/>
      <c r="H2737" s="52"/>
      <c r="I2737" s="52"/>
      <c r="J2737" s="52"/>
      <c r="K2737" s="52"/>
      <c r="L2737" s="52"/>
      <c r="M2737" s="52"/>
      <c r="N2737" s="52"/>
      <c r="O2737" s="52"/>
      <c r="P2737" s="52"/>
      <c r="Q2737" s="52"/>
      <c r="R2737" s="52"/>
      <c r="S2737" s="52"/>
      <c r="T2737" s="52"/>
      <c r="U2737" s="52"/>
      <c r="V2737" s="52"/>
      <c r="W2737" s="52"/>
      <c r="X2737" s="52"/>
      <c r="Y2737" s="52"/>
      <c r="Z2737" s="38"/>
      <c r="AA2737" s="38"/>
      <c r="AB2737" s="38"/>
      <c r="AC2737" s="50"/>
      <c r="AD2737" s="50"/>
      <c r="AE2737" s="51"/>
      <c r="AF2737" s="51"/>
      <c r="AG2737" s="40"/>
      <c r="AH2737" s="41"/>
      <c r="AI2737" s="42"/>
      <c r="AJ2737" s="40"/>
      <c r="AK2737" s="41"/>
      <c r="AL2737" s="42"/>
      <c r="AM2737" s="43"/>
      <c r="AN2737" s="43"/>
      <c r="AO2737" s="43"/>
    </row>
    <row r="2738" spans="5:41" x14ac:dyDescent="0.25">
      <c r="E2738" s="54"/>
      <c r="F2738" s="54"/>
      <c r="G2738" s="52"/>
      <c r="H2738" s="52"/>
      <c r="I2738" s="52"/>
      <c r="J2738" s="52"/>
      <c r="K2738" s="52"/>
      <c r="L2738" s="52"/>
      <c r="M2738" s="52"/>
      <c r="N2738" s="52"/>
      <c r="O2738" s="52"/>
      <c r="P2738" s="52"/>
      <c r="Q2738" s="52"/>
      <c r="R2738" s="52"/>
      <c r="S2738" s="52"/>
      <c r="T2738" s="52"/>
      <c r="U2738" s="52"/>
      <c r="V2738" s="52"/>
      <c r="W2738" s="52"/>
      <c r="X2738" s="52"/>
      <c r="Y2738" s="52"/>
      <c r="Z2738" s="38"/>
      <c r="AA2738" s="38"/>
      <c r="AB2738" s="38"/>
      <c r="AC2738" s="50"/>
      <c r="AD2738" s="50"/>
      <c r="AE2738" s="51"/>
      <c r="AF2738" s="51"/>
      <c r="AG2738" s="40"/>
      <c r="AH2738" s="41"/>
      <c r="AI2738" s="42"/>
      <c r="AJ2738" s="40"/>
      <c r="AK2738" s="41"/>
      <c r="AL2738" s="42"/>
      <c r="AM2738" s="43"/>
      <c r="AN2738" s="43"/>
      <c r="AO2738" s="43"/>
    </row>
    <row r="2739" spans="5:41" x14ac:dyDescent="0.25">
      <c r="E2739" s="54"/>
      <c r="F2739" s="54"/>
      <c r="G2739" s="52"/>
      <c r="H2739" s="52"/>
      <c r="I2739" s="52"/>
      <c r="J2739" s="52"/>
      <c r="K2739" s="52"/>
      <c r="L2739" s="52"/>
      <c r="M2739" s="52"/>
      <c r="N2739" s="52"/>
      <c r="O2739" s="52"/>
      <c r="P2739" s="52"/>
      <c r="Q2739" s="52"/>
      <c r="R2739" s="52"/>
      <c r="S2739" s="52"/>
      <c r="T2739" s="52"/>
      <c r="U2739" s="52"/>
      <c r="V2739" s="52"/>
      <c r="W2739" s="52"/>
      <c r="X2739" s="52"/>
      <c r="Y2739" s="52"/>
      <c r="Z2739" s="38"/>
      <c r="AA2739" s="38"/>
      <c r="AB2739" s="38"/>
      <c r="AC2739" s="50"/>
      <c r="AD2739" s="50"/>
      <c r="AE2739" s="51"/>
      <c r="AF2739" s="51"/>
      <c r="AG2739" s="40"/>
      <c r="AH2739" s="41"/>
      <c r="AI2739" s="42"/>
      <c r="AJ2739" s="40"/>
      <c r="AK2739" s="41"/>
      <c r="AL2739" s="42"/>
      <c r="AM2739" s="43"/>
      <c r="AN2739" s="43"/>
      <c r="AO2739" s="43"/>
    </row>
    <row r="2740" spans="5:41" x14ac:dyDescent="0.25">
      <c r="E2740" s="54"/>
      <c r="F2740" s="54"/>
      <c r="G2740" s="52"/>
      <c r="H2740" s="52"/>
      <c r="I2740" s="52"/>
      <c r="J2740" s="52"/>
      <c r="K2740" s="52"/>
      <c r="L2740" s="52"/>
      <c r="M2740" s="52"/>
      <c r="N2740" s="52"/>
      <c r="O2740" s="52"/>
      <c r="P2740" s="52"/>
      <c r="Q2740" s="52"/>
      <c r="R2740" s="52"/>
      <c r="S2740" s="52"/>
      <c r="T2740" s="52"/>
      <c r="U2740" s="52"/>
      <c r="V2740" s="52"/>
      <c r="W2740" s="52"/>
      <c r="X2740" s="52"/>
      <c r="Y2740" s="52"/>
      <c r="Z2740" s="38"/>
      <c r="AA2740" s="38"/>
      <c r="AB2740" s="38"/>
      <c r="AC2740" s="50"/>
      <c r="AD2740" s="50"/>
      <c r="AE2740" s="51"/>
      <c r="AF2740" s="51"/>
      <c r="AG2740" s="40"/>
      <c r="AH2740" s="41"/>
      <c r="AI2740" s="42"/>
      <c r="AJ2740" s="40"/>
      <c r="AK2740" s="41"/>
      <c r="AL2740" s="42"/>
      <c r="AM2740" s="43"/>
      <c r="AN2740" s="43"/>
      <c r="AO2740" s="43"/>
    </row>
    <row r="2741" spans="5:41" x14ac:dyDescent="0.25">
      <c r="E2741" s="54"/>
      <c r="F2741" s="54"/>
      <c r="G2741" s="52"/>
      <c r="H2741" s="52"/>
      <c r="I2741" s="52"/>
      <c r="J2741" s="52"/>
      <c r="K2741" s="52"/>
      <c r="L2741" s="52"/>
      <c r="M2741" s="52"/>
      <c r="N2741" s="52"/>
      <c r="O2741" s="52"/>
      <c r="P2741" s="52"/>
      <c r="Q2741" s="52"/>
      <c r="R2741" s="52"/>
      <c r="S2741" s="52"/>
      <c r="T2741" s="52"/>
      <c r="U2741" s="52"/>
      <c r="V2741" s="52"/>
      <c r="W2741" s="52"/>
      <c r="X2741" s="52"/>
      <c r="Y2741" s="52"/>
      <c r="Z2741" s="38"/>
      <c r="AA2741" s="38"/>
      <c r="AB2741" s="38"/>
      <c r="AC2741" s="50"/>
      <c r="AD2741" s="50"/>
      <c r="AE2741" s="51"/>
      <c r="AF2741" s="51"/>
      <c r="AG2741" s="40"/>
      <c r="AH2741" s="41"/>
      <c r="AI2741" s="42"/>
      <c r="AJ2741" s="40"/>
      <c r="AK2741" s="41"/>
      <c r="AL2741" s="42"/>
      <c r="AM2741" s="43"/>
      <c r="AN2741" s="43"/>
      <c r="AO2741" s="43"/>
    </row>
    <row r="2742" spans="5:41" x14ac:dyDescent="0.25">
      <c r="E2742" s="54"/>
      <c r="F2742" s="54"/>
      <c r="G2742" s="52"/>
      <c r="H2742" s="52"/>
      <c r="I2742" s="52"/>
      <c r="J2742" s="52"/>
      <c r="K2742" s="52"/>
      <c r="L2742" s="52"/>
      <c r="M2742" s="52"/>
      <c r="N2742" s="52"/>
      <c r="O2742" s="52"/>
      <c r="P2742" s="52"/>
      <c r="Q2742" s="52"/>
      <c r="R2742" s="52"/>
      <c r="S2742" s="52"/>
      <c r="T2742" s="52"/>
      <c r="U2742" s="52"/>
      <c r="V2742" s="52"/>
      <c r="W2742" s="52"/>
      <c r="X2742" s="52"/>
      <c r="Y2742" s="52"/>
      <c r="Z2742" s="38"/>
      <c r="AA2742" s="38"/>
      <c r="AB2742" s="38"/>
      <c r="AC2742" s="50"/>
      <c r="AD2742" s="50"/>
      <c r="AE2742" s="51"/>
      <c r="AF2742" s="51"/>
      <c r="AG2742" s="40"/>
      <c r="AH2742" s="41"/>
      <c r="AI2742" s="42"/>
      <c r="AJ2742" s="40"/>
      <c r="AK2742" s="41"/>
      <c r="AL2742" s="42"/>
      <c r="AM2742" s="43"/>
      <c r="AN2742" s="43"/>
      <c r="AO2742" s="43"/>
    </row>
    <row r="2743" spans="5:41" x14ac:dyDescent="0.25">
      <c r="E2743" s="54"/>
      <c r="F2743" s="54"/>
      <c r="G2743" s="52"/>
      <c r="H2743" s="52"/>
      <c r="I2743" s="52"/>
      <c r="J2743" s="52"/>
      <c r="K2743" s="52"/>
      <c r="L2743" s="52"/>
      <c r="M2743" s="52"/>
      <c r="N2743" s="52"/>
      <c r="O2743" s="52"/>
      <c r="P2743" s="52"/>
      <c r="Q2743" s="52"/>
      <c r="R2743" s="52"/>
      <c r="S2743" s="52"/>
      <c r="T2743" s="52"/>
      <c r="U2743" s="52"/>
      <c r="V2743" s="52"/>
      <c r="W2743" s="52"/>
      <c r="X2743" s="52"/>
      <c r="Y2743" s="52"/>
      <c r="Z2743" s="38"/>
      <c r="AA2743" s="38"/>
      <c r="AB2743" s="38"/>
      <c r="AC2743" s="50"/>
      <c r="AD2743" s="50"/>
      <c r="AE2743" s="51"/>
      <c r="AF2743" s="51"/>
      <c r="AG2743" s="40"/>
      <c r="AH2743" s="41"/>
      <c r="AI2743" s="42"/>
      <c r="AJ2743" s="40"/>
      <c r="AK2743" s="41"/>
      <c r="AL2743" s="42"/>
      <c r="AM2743" s="43"/>
      <c r="AN2743" s="43"/>
      <c r="AO2743" s="43"/>
    </row>
    <row r="2744" spans="5:41" x14ac:dyDescent="0.25">
      <c r="E2744" s="54"/>
      <c r="F2744" s="54"/>
      <c r="G2744" s="52"/>
      <c r="H2744" s="52"/>
      <c r="I2744" s="52"/>
      <c r="J2744" s="52"/>
      <c r="K2744" s="52"/>
      <c r="L2744" s="52"/>
      <c r="M2744" s="52"/>
      <c r="N2744" s="52"/>
      <c r="O2744" s="52"/>
      <c r="P2744" s="52"/>
      <c r="Q2744" s="52"/>
      <c r="R2744" s="52"/>
      <c r="S2744" s="52"/>
      <c r="T2744" s="52"/>
      <c r="U2744" s="52"/>
      <c r="V2744" s="52"/>
      <c r="W2744" s="52"/>
      <c r="X2744" s="52"/>
      <c r="Y2744" s="52"/>
      <c r="Z2744" s="38"/>
      <c r="AA2744" s="38"/>
      <c r="AB2744" s="38"/>
      <c r="AC2744" s="50"/>
      <c r="AD2744" s="50"/>
      <c r="AE2744" s="51"/>
      <c r="AF2744" s="51"/>
      <c r="AG2744" s="40"/>
      <c r="AH2744" s="41"/>
      <c r="AI2744" s="42"/>
      <c r="AJ2744" s="40"/>
      <c r="AK2744" s="41"/>
      <c r="AL2744" s="42"/>
      <c r="AM2744" s="43"/>
      <c r="AN2744" s="43"/>
      <c r="AO2744" s="43"/>
    </row>
    <row r="2745" spans="5:41" x14ac:dyDescent="0.25">
      <c r="E2745" s="54"/>
      <c r="F2745" s="54"/>
      <c r="G2745" s="52"/>
      <c r="H2745" s="52"/>
      <c r="I2745" s="52"/>
      <c r="J2745" s="52"/>
      <c r="K2745" s="52"/>
      <c r="L2745" s="52"/>
      <c r="M2745" s="52"/>
      <c r="N2745" s="52"/>
      <c r="O2745" s="52"/>
      <c r="P2745" s="52"/>
      <c r="Q2745" s="52"/>
      <c r="R2745" s="52"/>
      <c r="S2745" s="52"/>
      <c r="T2745" s="52"/>
      <c r="U2745" s="52"/>
      <c r="V2745" s="52"/>
      <c r="W2745" s="52"/>
      <c r="X2745" s="52"/>
      <c r="Y2745" s="52"/>
      <c r="Z2745" s="38"/>
      <c r="AA2745" s="38"/>
      <c r="AB2745" s="38"/>
      <c r="AC2745" s="50"/>
      <c r="AD2745" s="50"/>
      <c r="AE2745" s="51"/>
      <c r="AF2745" s="51"/>
      <c r="AG2745" s="40"/>
      <c r="AH2745" s="41"/>
      <c r="AI2745" s="42"/>
      <c r="AJ2745" s="40"/>
      <c r="AK2745" s="41"/>
      <c r="AL2745" s="42"/>
      <c r="AM2745" s="43"/>
      <c r="AN2745" s="43"/>
      <c r="AO2745" s="43"/>
    </row>
    <row r="2746" spans="5:41" x14ac:dyDescent="0.25">
      <c r="E2746" s="54"/>
      <c r="F2746" s="54"/>
      <c r="G2746" s="52"/>
      <c r="H2746" s="52"/>
      <c r="I2746" s="52"/>
      <c r="J2746" s="52"/>
      <c r="K2746" s="52"/>
      <c r="L2746" s="52"/>
      <c r="M2746" s="52"/>
      <c r="N2746" s="52"/>
      <c r="O2746" s="52"/>
      <c r="P2746" s="52"/>
      <c r="Q2746" s="52"/>
      <c r="R2746" s="52"/>
      <c r="S2746" s="52"/>
      <c r="T2746" s="52"/>
      <c r="U2746" s="52"/>
      <c r="V2746" s="52"/>
      <c r="W2746" s="52"/>
      <c r="X2746" s="52"/>
      <c r="Y2746" s="52"/>
      <c r="Z2746" s="38"/>
      <c r="AA2746" s="38"/>
      <c r="AB2746" s="38"/>
      <c r="AC2746" s="50"/>
      <c r="AD2746" s="50"/>
      <c r="AE2746" s="51"/>
      <c r="AF2746" s="51"/>
      <c r="AG2746" s="40"/>
      <c r="AH2746" s="41"/>
      <c r="AI2746" s="42"/>
      <c r="AJ2746" s="40"/>
      <c r="AK2746" s="41"/>
      <c r="AL2746" s="42"/>
      <c r="AM2746" s="43"/>
      <c r="AN2746" s="43"/>
      <c r="AO2746" s="43"/>
    </row>
    <row r="2747" spans="5:41" x14ac:dyDescent="0.25">
      <c r="E2747" s="54"/>
      <c r="F2747" s="54"/>
      <c r="G2747" s="52"/>
      <c r="H2747" s="52"/>
      <c r="I2747" s="52"/>
      <c r="J2747" s="52"/>
      <c r="K2747" s="52"/>
      <c r="L2747" s="52"/>
      <c r="M2747" s="52"/>
      <c r="N2747" s="52"/>
      <c r="O2747" s="52"/>
      <c r="P2747" s="52"/>
      <c r="Q2747" s="52"/>
      <c r="R2747" s="52"/>
      <c r="S2747" s="52"/>
      <c r="T2747" s="52"/>
      <c r="U2747" s="52"/>
      <c r="V2747" s="52"/>
      <c r="W2747" s="52"/>
      <c r="X2747" s="52"/>
      <c r="Y2747" s="52"/>
      <c r="Z2747" s="38"/>
      <c r="AA2747" s="38"/>
      <c r="AB2747" s="38"/>
      <c r="AC2747" s="50"/>
      <c r="AD2747" s="50"/>
      <c r="AE2747" s="51"/>
      <c r="AF2747" s="51"/>
      <c r="AG2747" s="40"/>
      <c r="AH2747" s="41"/>
      <c r="AI2747" s="42"/>
      <c r="AJ2747" s="40"/>
      <c r="AK2747" s="41"/>
      <c r="AL2747" s="42"/>
      <c r="AM2747" s="43"/>
      <c r="AN2747" s="43"/>
      <c r="AO2747" s="43"/>
    </row>
    <row r="2748" spans="5:41" x14ac:dyDescent="0.25">
      <c r="E2748" s="54"/>
      <c r="F2748" s="54"/>
      <c r="G2748" s="52"/>
      <c r="H2748" s="52"/>
      <c r="I2748" s="52"/>
      <c r="J2748" s="52"/>
      <c r="K2748" s="52"/>
      <c r="L2748" s="52"/>
      <c r="M2748" s="52"/>
      <c r="N2748" s="52"/>
      <c r="O2748" s="52"/>
      <c r="P2748" s="52"/>
      <c r="Q2748" s="52"/>
      <c r="R2748" s="52"/>
      <c r="S2748" s="52"/>
      <c r="T2748" s="52"/>
      <c r="U2748" s="52"/>
      <c r="V2748" s="52"/>
      <c r="W2748" s="52"/>
      <c r="X2748" s="52"/>
      <c r="Y2748" s="52"/>
      <c r="Z2748" s="38"/>
      <c r="AA2748" s="38"/>
      <c r="AB2748" s="38"/>
      <c r="AC2748" s="50"/>
      <c r="AD2748" s="50"/>
      <c r="AE2748" s="51"/>
      <c r="AF2748" s="51"/>
      <c r="AG2748" s="40"/>
      <c r="AH2748" s="41"/>
      <c r="AI2748" s="42"/>
      <c r="AJ2748" s="40"/>
      <c r="AK2748" s="41"/>
      <c r="AL2748" s="42"/>
      <c r="AM2748" s="43"/>
      <c r="AN2748" s="43"/>
      <c r="AO2748" s="43"/>
    </row>
    <row r="2749" spans="5:41" x14ac:dyDescent="0.25">
      <c r="E2749" s="54"/>
      <c r="F2749" s="54"/>
      <c r="G2749" s="52"/>
      <c r="H2749" s="52"/>
      <c r="I2749" s="52"/>
      <c r="J2749" s="52"/>
      <c r="K2749" s="52"/>
      <c r="L2749" s="52"/>
      <c r="M2749" s="52"/>
      <c r="N2749" s="52"/>
      <c r="O2749" s="52"/>
      <c r="P2749" s="52"/>
      <c r="Q2749" s="52"/>
      <c r="R2749" s="52"/>
      <c r="S2749" s="52"/>
      <c r="T2749" s="52"/>
      <c r="U2749" s="52"/>
      <c r="V2749" s="52"/>
      <c r="W2749" s="52"/>
      <c r="X2749" s="52"/>
      <c r="Y2749" s="52"/>
      <c r="Z2749" s="38"/>
      <c r="AA2749" s="38"/>
      <c r="AB2749" s="38"/>
      <c r="AC2749" s="50"/>
      <c r="AD2749" s="50"/>
      <c r="AE2749" s="51"/>
      <c r="AF2749" s="51"/>
      <c r="AG2749" s="40"/>
      <c r="AH2749" s="41"/>
      <c r="AI2749" s="42"/>
      <c r="AJ2749" s="40"/>
      <c r="AK2749" s="41"/>
      <c r="AL2749" s="42"/>
      <c r="AM2749" s="43"/>
      <c r="AN2749" s="43"/>
      <c r="AO2749" s="43"/>
    </row>
    <row r="2750" spans="5:41" x14ac:dyDescent="0.25">
      <c r="E2750" s="54"/>
      <c r="F2750" s="54"/>
      <c r="G2750" s="52"/>
      <c r="H2750" s="52"/>
      <c r="I2750" s="52"/>
      <c r="J2750" s="52"/>
      <c r="K2750" s="52"/>
      <c r="L2750" s="52"/>
      <c r="M2750" s="52"/>
      <c r="N2750" s="52"/>
      <c r="O2750" s="52"/>
      <c r="P2750" s="52"/>
      <c r="Q2750" s="52"/>
      <c r="R2750" s="52"/>
      <c r="S2750" s="52"/>
      <c r="T2750" s="52"/>
      <c r="U2750" s="52"/>
      <c r="V2750" s="52"/>
      <c r="W2750" s="52"/>
      <c r="X2750" s="52"/>
      <c r="Y2750" s="52"/>
      <c r="Z2750" s="38"/>
      <c r="AA2750" s="38"/>
      <c r="AB2750" s="38"/>
      <c r="AC2750" s="50"/>
      <c r="AD2750" s="50"/>
      <c r="AE2750" s="51"/>
      <c r="AF2750" s="51"/>
      <c r="AG2750" s="40"/>
      <c r="AH2750" s="41"/>
      <c r="AI2750" s="42"/>
      <c r="AJ2750" s="40"/>
      <c r="AK2750" s="41"/>
      <c r="AL2750" s="42"/>
      <c r="AM2750" s="43"/>
      <c r="AN2750" s="43"/>
      <c r="AO2750" s="43"/>
    </row>
    <row r="2751" spans="5:41" x14ac:dyDescent="0.25">
      <c r="E2751" s="54"/>
      <c r="F2751" s="54"/>
      <c r="G2751" s="52"/>
      <c r="H2751" s="52"/>
      <c r="I2751" s="52"/>
      <c r="J2751" s="52"/>
      <c r="K2751" s="52"/>
      <c r="L2751" s="52"/>
      <c r="M2751" s="52"/>
      <c r="N2751" s="52"/>
      <c r="O2751" s="52"/>
      <c r="P2751" s="52"/>
      <c r="Q2751" s="52"/>
      <c r="R2751" s="52"/>
      <c r="S2751" s="52"/>
      <c r="T2751" s="52"/>
      <c r="U2751" s="52"/>
      <c r="V2751" s="52"/>
      <c r="W2751" s="52"/>
      <c r="X2751" s="52"/>
      <c r="Y2751" s="52"/>
      <c r="Z2751" s="38"/>
      <c r="AA2751" s="38"/>
      <c r="AB2751" s="38"/>
      <c r="AC2751" s="50"/>
      <c r="AD2751" s="50"/>
      <c r="AE2751" s="51"/>
      <c r="AF2751" s="51"/>
      <c r="AG2751" s="40"/>
      <c r="AH2751" s="41"/>
      <c r="AI2751" s="42"/>
      <c r="AJ2751" s="40"/>
      <c r="AK2751" s="41"/>
      <c r="AL2751" s="42"/>
      <c r="AM2751" s="43"/>
      <c r="AN2751" s="43"/>
      <c r="AO2751" s="43"/>
    </row>
    <row r="2752" spans="5:41" x14ac:dyDescent="0.25">
      <c r="E2752" s="54"/>
      <c r="F2752" s="54"/>
      <c r="G2752" s="52"/>
      <c r="H2752" s="52"/>
      <c r="I2752" s="52"/>
      <c r="J2752" s="52"/>
      <c r="K2752" s="52"/>
      <c r="L2752" s="52"/>
      <c r="M2752" s="52"/>
      <c r="N2752" s="52"/>
      <c r="O2752" s="52"/>
      <c r="P2752" s="52"/>
      <c r="Q2752" s="52"/>
      <c r="R2752" s="52"/>
      <c r="S2752" s="52"/>
      <c r="T2752" s="52"/>
      <c r="U2752" s="52"/>
      <c r="V2752" s="52"/>
      <c r="W2752" s="52"/>
      <c r="X2752" s="52"/>
      <c r="Y2752" s="52"/>
      <c r="Z2752" s="38"/>
      <c r="AA2752" s="38"/>
      <c r="AB2752" s="38"/>
      <c r="AC2752" s="50"/>
      <c r="AD2752" s="50"/>
      <c r="AE2752" s="51"/>
      <c r="AF2752" s="51"/>
      <c r="AG2752" s="40"/>
      <c r="AH2752" s="41"/>
      <c r="AI2752" s="42"/>
      <c r="AJ2752" s="40"/>
      <c r="AK2752" s="41"/>
      <c r="AL2752" s="42"/>
      <c r="AM2752" s="43"/>
      <c r="AN2752" s="43"/>
      <c r="AO2752" s="43"/>
    </row>
    <row r="2753" spans="5:41" x14ac:dyDescent="0.25">
      <c r="E2753" s="54"/>
      <c r="F2753" s="54"/>
      <c r="G2753" s="52"/>
      <c r="H2753" s="52"/>
      <c r="I2753" s="52"/>
      <c r="J2753" s="52"/>
      <c r="K2753" s="52"/>
      <c r="L2753" s="52"/>
      <c r="M2753" s="52"/>
      <c r="N2753" s="52"/>
      <c r="O2753" s="52"/>
      <c r="P2753" s="52"/>
      <c r="Q2753" s="52"/>
      <c r="R2753" s="52"/>
      <c r="S2753" s="52"/>
      <c r="T2753" s="52"/>
      <c r="U2753" s="52"/>
      <c r="V2753" s="52"/>
      <c r="W2753" s="52"/>
      <c r="X2753" s="52"/>
      <c r="Y2753" s="52"/>
      <c r="Z2753" s="38"/>
      <c r="AA2753" s="38"/>
      <c r="AB2753" s="38"/>
      <c r="AC2753" s="50"/>
      <c r="AD2753" s="50"/>
      <c r="AE2753" s="51"/>
      <c r="AF2753" s="51"/>
      <c r="AG2753" s="40"/>
      <c r="AH2753" s="41"/>
      <c r="AI2753" s="42"/>
      <c r="AJ2753" s="40"/>
      <c r="AK2753" s="41"/>
      <c r="AL2753" s="42"/>
      <c r="AM2753" s="43"/>
      <c r="AN2753" s="43"/>
      <c r="AO2753" s="43"/>
    </row>
    <row r="2754" spans="5:41" x14ac:dyDescent="0.25">
      <c r="E2754" s="54"/>
      <c r="F2754" s="54"/>
      <c r="G2754" s="52"/>
      <c r="H2754" s="52"/>
      <c r="I2754" s="52"/>
      <c r="J2754" s="52"/>
      <c r="K2754" s="52"/>
      <c r="L2754" s="52"/>
      <c r="M2754" s="52"/>
      <c r="N2754" s="52"/>
      <c r="O2754" s="52"/>
      <c r="P2754" s="52"/>
      <c r="Q2754" s="52"/>
      <c r="R2754" s="52"/>
      <c r="S2754" s="52"/>
      <c r="T2754" s="52"/>
      <c r="U2754" s="52"/>
      <c r="V2754" s="52"/>
      <c r="W2754" s="52"/>
      <c r="X2754" s="52"/>
      <c r="Y2754" s="52"/>
      <c r="Z2754" s="38"/>
      <c r="AA2754" s="38"/>
      <c r="AB2754" s="38"/>
      <c r="AC2754" s="50"/>
      <c r="AD2754" s="50"/>
      <c r="AE2754" s="51"/>
      <c r="AF2754" s="51"/>
      <c r="AG2754" s="40"/>
      <c r="AH2754" s="41"/>
      <c r="AI2754" s="42"/>
      <c r="AJ2754" s="40"/>
      <c r="AK2754" s="41"/>
      <c r="AL2754" s="42"/>
      <c r="AM2754" s="43"/>
      <c r="AN2754" s="43"/>
      <c r="AO2754" s="43"/>
    </row>
    <row r="2755" spans="5:41" x14ac:dyDescent="0.25">
      <c r="E2755" s="54"/>
      <c r="F2755" s="54"/>
      <c r="G2755" s="52"/>
      <c r="H2755" s="52"/>
      <c r="I2755" s="52"/>
      <c r="J2755" s="52"/>
      <c r="K2755" s="52"/>
      <c r="L2755" s="52"/>
      <c r="M2755" s="52"/>
      <c r="N2755" s="52"/>
      <c r="O2755" s="52"/>
      <c r="P2755" s="52"/>
      <c r="Q2755" s="52"/>
      <c r="R2755" s="52"/>
      <c r="S2755" s="52"/>
      <c r="T2755" s="52"/>
      <c r="U2755" s="52"/>
      <c r="V2755" s="52"/>
      <c r="W2755" s="52"/>
      <c r="X2755" s="52"/>
      <c r="Y2755" s="52"/>
      <c r="Z2755" s="38"/>
      <c r="AA2755" s="38"/>
      <c r="AB2755" s="38"/>
      <c r="AC2755" s="50"/>
      <c r="AD2755" s="50"/>
      <c r="AE2755" s="51"/>
      <c r="AF2755" s="51"/>
      <c r="AG2755" s="40"/>
      <c r="AH2755" s="41"/>
      <c r="AI2755" s="42"/>
      <c r="AJ2755" s="40"/>
      <c r="AK2755" s="41"/>
      <c r="AL2755" s="42"/>
      <c r="AM2755" s="43"/>
      <c r="AN2755" s="43"/>
      <c r="AO2755" s="43"/>
    </row>
    <row r="2756" spans="5:41" x14ac:dyDescent="0.25">
      <c r="E2756" s="54"/>
      <c r="F2756" s="54"/>
      <c r="G2756" s="52"/>
      <c r="H2756" s="52"/>
      <c r="I2756" s="52"/>
      <c r="J2756" s="52"/>
      <c r="K2756" s="52"/>
      <c r="L2756" s="52"/>
      <c r="M2756" s="52"/>
      <c r="N2756" s="52"/>
      <c r="O2756" s="52"/>
      <c r="P2756" s="52"/>
      <c r="Q2756" s="52"/>
      <c r="R2756" s="52"/>
      <c r="S2756" s="52"/>
      <c r="T2756" s="52"/>
      <c r="U2756" s="52"/>
      <c r="V2756" s="52"/>
      <c r="W2756" s="52"/>
      <c r="X2756" s="52"/>
      <c r="Y2756" s="52"/>
      <c r="Z2756" s="38"/>
      <c r="AA2756" s="38"/>
      <c r="AB2756" s="38"/>
      <c r="AC2756" s="50"/>
      <c r="AD2756" s="50"/>
      <c r="AE2756" s="51"/>
      <c r="AF2756" s="51"/>
      <c r="AG2756" s="40"/>
      <c r="AH2756" s="41"/>
      <c r="AI2756" s="42"/>
      <c r="AJ2756" s="40"/>
      <c r="AK2756" s="41"/>
      <c r="AL2756" s="42"/>
      <c r="AM2756" s="43"/>
      <c r="AN2756" s="43"/>
      <c r="AO2756" s="43"/>
    </row>
    <row r="2757" spans="5:41" x14ac:dyDescent="0.25">
      <c r="E2757" s="54"/>
      <c r="F2757" s="54"/>
      <c r="G2757" s="52"/>
      <c r="H2757" s="52"/>
      <c r="I2757" s="52"/>
      <c r="J2757" s="52"/>
      <c r="K2757" s="52"/>
      <c r="L2757" s="52"/>
      <c r="M2757" s="52"/>
      <c r="N2757" s="52"/>
      <c r="O2757" s="52"/>
      <c r="P2757" s="52"/>
      <c r="Q2757" s="52"/>
      <c r="R2757" s="52"/>
      <c r="S2757" s="52"/>
      <c r="T2757" s="52"/>
      <c r="U2757" s="52"/>
      <c r="V2757" s="52"/>
      <c r="W2757" s="52"/>
      <c r="X2757" s="52"/>
      <c r="Y2757" s="52"/>
      <c r="Z2757" s="38"/>
      <c r="AA2757" s="38"/>
      <c r="AB2757" s="38"/>
      <c r="AC2757" s="50"/>
      <c r="AD2757" s="50"/>
      <c r="AE2757" s="51"/>
      <c r="AF2757" s="51"/>
      <c r="AG2757" s="40"/>
      <c r="AH2757" s="41"/>
      <c r="AI2757" s="42"/>
      <c r="AJ2757" s="40"/>
      <c r="AK2757" s="41"/>
      <c r="AL2757" s="42"/>
      <c r="AM2757" s="43"/>
      <c r="AN2757" s="43"/>
      <c r="AO2757" s="43"/>
    </row>
    <row r="2758" spans="5:41" x14ac:dyDescent="0.25">
      <c r="E2758" s="54"/>
      <c r="F2758" s="54"/>
      <c r="G2758" s="52"/>
      <c r="H2758" s="52"/>
      <c r="I2758" s="52"/>
      <c r="J2758" s="52"/>
      <c r="K2758" s="52"/>
      <c r="L2758" s="52"/>
      <c r="M2758" s="52"/>
      <c r="N2758" s="52"/>
      <c r="O2758" s="52"/>
      <c r="P2758" s="52"/>
      <c r="Q2758" s="52"/>
      <c r="R2758" s="52"/>
      <c r="S2758" s="52"/>
      <c r="T2758" s="52"/>
      <c r="U2758" s="52"/>
      <c r="V2758" s="52"/>
      <c r="W2758" s="52"/>
      <c r="X2758" s="52"/>
      <c r="Y2758" s="52"/>
      <c r="Z2758" s="38"/>
      <c r="AA2758" s="38"/>
      <c r="AB2758" s="38"/>
      <c r="AC2758" s="50"/>
      <c r="AD2758" s="50"/>
      <c r="AE2758" s="51"/>
      <c r="AF2758" s="51"/>
      <c r="AG2758" s="40"/>
      <c r="AH2758" s="41"/>
      <c r="AI2758" s="42"/>
      <c r="AJ2758" s="40"/>
      <c r="AK2758" s="41"/>
      <c r="AL2758" s="42"/>
      <c r="AM2758" s="43"/>
      <c r="AN2758" s="43"/>
      <c r="AO2758" s="43"/>
    </row>
    <row r="2759" spans="5:41" x14ac:dyDescent="0.25">
      <c r="E2759" s="54"/>
      <c r="F2759" s="54"/>
      <c r="G2759" s="52"/>
      <c r="H2759" s="52"/>
      <c r="I2759" s="52"/>
      <c r="J2759" s="52"/>
      <c r="K2759" s="52"/>
      <c r="L2759" s="52"/>
      <c r="M2759" s="52"/>
      <c r="N2759" s="52"/>
      <c r="O2759" s="52"/>
      <c r="P2759" s="52"/>
      <c r="Q2759" s="52"/>
      <c r="R2759" s="52"/>
      <c r="S2759" s="52"/>
      <c r="T2759" s="52"/>
      <c r="U2759" s="52"/>
      <c r="V2759" s="52"/>
      <c r="W2759" s="52"/>
      <c r="X2759" s="52"/>
      <c r="Y2759" s="52"/>
      <c r="Z2759" s="38"/>
      <c r="AA2759" s="38"/>
      <c r="AB2759" s="38"/>
      <c r="AC2759" s="50"/>
      <c r="AD2759" s="50"/>
      <c r="AE2759" s="51"/>
      <c r="AF2759" s="51"/>
      <c r="AG2759" s="40"/>
      <c r="AH2759" s="41"/>
      <c r="AI2759" s="42"/>
      <c r="AJ2759" s="40"/>
      <c r="AK2759" s="41"/>
      <c r="AL2759" s="42"/>
      <c r="AM2759" s="43"/>
      <c r="AN2759" s="43"/>
      <c r="AO2759" s="43"/>
    </row>
    <row r="2760" spans="5:41" x14ac:dyDescent="0.25">
      <c r="E2760" s="54"/>
      <c r="F2760" s="54"/>
      <c r="G2760" s="52"/>
      <c r="H2760" s="52"/>
      <c r="I2760" s="52"/>
      <c r="J2760" s="52"/>
      <c r="K2760" s="52"/>
      <c r="L2760" s="52"/>
      <c r="M2760" s="52"/>
      <c r="N2760" s="52"/>
      <c r="O2760" s="52"/>
      <c r="P2760" s="52"/>
      <c r="Q2760" s="52"/>
      <c r="R2760" s="52"/>
      <c r="S2760" s="52"/>
      <c r="T2760" s="52"/>
      <c r="U2760" s="52"/>
      <c r="V2760" s="52"/>
      <c r="W2760" s="52"/>
      <c r="X2760" s="52"/>
      <c r="Y2760" s="52"/>
      <c r="Z2760" s="38"/>
      <c r="AA2760" s="38"/>
      <c r="AB2760" s="38"/>
      <c r="AC2760" s="50"/>
      <c r="AD2760" s="50"/>
      <c r="AE2760" s="51"/>
      <c r="AF2760" s="51"/>
      <c r="AG2760" s="40"/>
      <c r="AH2760" s="41"/>
      <c r="AI2760" s="42"/>
      <c r="AJ2760" s="40"/>
      <c r="AK2760" s="41"/>
      <c r="AL2760" s="42"/>
      <c r="AM2760" s="43"/>
      <c r="AN2760" s="43"/>
      <c r="AO2760" s="43"/>
    </row>
    <row r="2761" spans="5:41" x14ac:dyDescent="0.25">
      <c r="E2761" s="54"/>
      <c r="F2761" s="54"/>
      <c r="G2761" s="52"/>
      <c r="H2761" s="52"/>
      <c r="I2761" s="52"/>
      <c r="J2761" s="52"/>
      <c r="K2761" s="52"/>
      <c r="L2761" s="52"/>
      <c r="M2761" s="52"/>
      <c r="N2761" s="52"/>
      <c r="O2761" s="52"/>
      <c r="P2761" s="52"/>
      <c r="Q2761" s="52"/>
      <c r="R2761" s="52"/>
      <c r="S2761" s="52"/>
      <c r="T2761" s="52"/>
      <c r="U2761" s="52"/>
      <c r="V2761" s="52"/>
      <c r="W2761" s="52"/>
      <c r="X2761" s="52"/>
      <c r="Y2761" s="52"/>
      <c r="Z2761" s="38"/>
      <c r="AA2761" s="38"/>
      <c r="AB2761" s="38"/>
      <c r="AC2761" s="50"/>
      <c r="AD2761" s="50"/>
      <c r="AE2761" s="51"/>
      <c r="AF2761" s="51"/>
      <c r="AG2761" s="40"/>
      <c r="AH2761" s="41"/>
      <c r="AI2761" s="42"/>
      <c r="AJ2761" s="40"/>
      <c r="AK2761" s="41"/>
      <c r="AL2761" s="42"/>
      <c r="AM2761" s="43"/>
      <c r="AN2761" s="43"/>
      <c r="AO2761" s="43"/>
    </row>
    <row r="2762" spans="5:41" x14ac:dyDescent="0.25">
      <c r="E2762" s="54"/>
      <c r="F2762" s="54"/>
      <c r="G2762" s="52"/>
      <c r="H2762" s="52"/>
      <c r="I2762" s="52"/>
      <c r="J2762" s="52"/>
      <c r="K2762" s="52"/>
      <c r="L2762" s="52"/>
      <c r="M2762" s="52"/>
      <c r="N2762" s="52"/>
      <c r="O2762" s="52"/>
      <c r="P2762" s="52"/>
      <c r="Q2762" s="52"/>
      <c r="R2762" s="52"/>
      <c r="S2762" s="52"/>
      <c r="T2762" s="52"/>
      <c r="U2762" s="52"/>
      <c r="V2762" s="52"/>
      <c r="W2762" s="52"/>
      <c r="X2762" s="52"/>
      <c r="Y2762" s="52"/>
      <c r="Z2762" s="38"/>
      <c r="AA2762" s="38"/>
      <c r="AB2762" s="38"/>
      <c r="AC2762" s="50"/>
      <c r="AD2762" s="50"/>
      <c r="AE2762" s="51"/>
      <c r="AF2762" s="51"/>
      <c r="AG2762" s="40"/>
      <c r="AH2762" s="41"/>
      <c r="AI2762" s="42"/>
      <c r="AJ2762" s="40"/>
      <c r="AK2762" s="41"/>
      <c r="AL2762" s="42"/>
      <c r="AM2762" s="43"/>
      <c r="AN2762" s="43"/>
      <c r="AO2762" s="43"/>
    </row>
    <row r="2763" spans="5:41" x14ac:dyDescent="0.25">
      <c r="E2763" s="54"/>
      <c r="F2763" s="54"/>
      <c r="G2763" s="52"/>
      <c r="H2763" s="52"/>
      <c r="I2763" s="52"/>
      <c r="J2763" s="52"/>
      <c r="K2763" s="52"/>
      <c r="L2763" s="52"/>
      <c r="M2763" s="52"/>
      <c r="N2763" s="52"/>
      <c r="O2763" s="52"/>
      <c r="P2763" s="52"/>
      <c r="Q2763" s="52"/>
      <c r="R2763" s="52"/>
      <c r="S2763" s="52"/>
      <c r="T2763" s="52"/>
      <c r="U2763" s="52"/>
      <c r="V2763" s="52"/>
      <c r="W2763" s="52"/>
      <c r="X2763" s="52"/>
      <c r="Y2763" s="52"/>
      <c r="Z2763" s="38"/>
      <c r="AA2763" s="38"/>
      <c r="AB2763" s="38"/>
      <c r="AC2763" s="50"/>
      <c r="AD2763" s="50"/>
      <c r="AE2763" s="51"/>
      <c r="AF2763" s="51"/>
      <c r="AG2763" s="40"/>
      <c r="AH2763" s="41"/>
      <c r="AI2763" s="42"/>
      <c r="AJ2763" s="40"/>
      <c r="AK2763" s="41"/>
      <c r="AL2763" s="42"/>
      <c r="AM2763" s="43"/>
      <c r="AN2763" s="43"/>
      <c r="AO2763" s="43"/>
    </row>
    <row r="2764" spans="5:41" x14ac:dyDescent="0.25">
      <c r="E2764" s="54"/>
      <c r="F2764" s="54"/>
      <c r="G2764" s="52"/>
      <c r="H2764" s="52"/>
      <c r="I2764" s="52"/>
      <c r="J2764" s="52"/>
      <c r="K2764" s="52"/>
      <c r="L2764" s="52"/>
      <c r="M2764" s="52"/>
      <c r="N2764" s="52"/>
      <c r="O2764" s="52"/>
      <c r="P2764" s="52"/>
      <c r="Q2764" s="52"/>
      <c r="R2764" s="52"/>
      <c r="S2764" s="52"/>
      <c r="T2764" s="52"/>
      <c r="U2764" s="52"/>
      <c r="V2764" s="52"/>
      <c r="W2764" s="52"/>
      <c r="X2764" s="52"/>
      <c r="Y2764" s="52"/>
      <c r="Z2764" s="38"/>
      <c r="AA2764" s="38"/>
      <c r="AB2764" s="38"/>
      <c r="AC2764" s="50"/>
      <c r="AD2764" s="50"/>
      <c r="AE2764" s="51"/>
      <c r="AF2764" s="51"/>
      <c r="AG2764" s="40"/>
      <c r="AH2764" s="41"/>
      <c r="AI2764" s="42"/>
      <c r="AJ2764" s="40"/>
      <c r="AK2764" s="41"/>
      <c r="AL2764" s="42"/>
      <c r="AM2764" s="43"/>
      <c r="AN2764" s="43"/>
      <c r="AO2764" s="43"/>
    </row>
    <row r="2765" spans="5:41" x14ac:dyDescent="0.25">
      <c r="E2765" s="54"/>
      <c r="F2765" s="54"/>
      <c r="G2765" s="52"/>
      <c r="H2765" s="52"/>
      <c r="I2765" s="52"/>
      <c r="J2765" s="52"/>
      <c r="K2765" s="52"/>
      <c r="L2765" s="52"/>
      <c r="M2765" s="52"/>
      <c r="N2765" s="52"/>
      <c r="O2765" s="52"/>
      <c r="P2765" s="52"/>
      <c r="Q2765" s="52"/>
      <c r="R2765" s="52"/>
      <c r="S2765" s="52"/>
      <c r="T2765" s="52"/>
      <c r="U2765" s="52"/>
      <c r="V2765" s="52"/>
      <c r="W2765" s="52"/>
      <c r="X2765" s="52"/>
      <c r="Y2765" s="52"/>
      <c r="Z2765" s="38"/>
      <c r="AA2765" s="38"/>
      <c r="AB2765" s="38"/>
      <c r="AC2765" s="50"/>
      <c r="AD2765" s="50"/>
      <c r="AE2765" s="51"/>
      <c r="AF2765" s="51"/>
      <c r="AG2765" s="40"/>
      <c r="AH2765" s="41"/>
      <c r="AI2765" s="42"/>
      <c r="AJ2765" s="40"/>
      <c r="AK2765" s="41"/>
      <c r="AL2765" s="42"/>
      <c r="AM2765" s="43"/>
      <c r="AN2765" s="43"/>
      <c r="AO2765" s="43"/>
    </row>
    <row r="2766" spans="5:41" x14ac:dyDescent="0.25">
      <c r="E2766" s="54"/>
      <c r="F2766" s="54"/>
      <c r="G2766" s="52"/>
      <c r="H2766" s="52"/>
      <c r="I2766" s="52"/>
      <c r="J2766" s="52"/>
      <c r="K2766" s="52"/>
      <c r="L2766" s="52"/>
      <c r="M2766" s="52"/>
      <c r="N2766" s="52"/>
      <c r="O2766" s="52"/>
      <c r="P2766" s="52"/>
      <c r="Q2766" s="52"/>
      <c r="R2766" s="52"/>
      <c r="S2766" s="52"/>
      <c r="T2766" s="52"/>
      <c r="U2766" s="52"/>
      <c r="V2766" s="52"/>
      <c r="W2766" s="52"/>
      <c r="X2766" s="52"/>
      <c r="Y2766" s="52"/>
      <c r="Z2766" s="38"/>
      <c r="AA2766" s="38"/>
      <c r="AB2766" s="38"/>
      <c r="AC2766" s="50"/>
      <c r="AD2766" s="50"/>
      <c r="AE2766" s="51"/>
      <c r="AF2766" s="51"/>
      <c r="AG2766" s="40"/>
      <c r="AH2766" s="41"/>
      <c r="AI2766" s="42"/>
      <c r="AJ2766" s="40"/>
      <c r="AK2766" s="41"/>
      <c r="AL2766" s="42"/>
      <c r="AM2766" s="43"/>
      <c r="AN2766" s="43"/>
      <c r="AO2766" s="43"/>
    </row>
    <row r="2767" spans="5:41" x14ac:dyDescent="0.25">
      <c r="E2767" s="54"/>
      <c r="F2767" s="54"/>
      <c r="G2767" s="52"/>
      <c r="H2767" s="52"/>
      <c r="I2767" s="52"/>
      <c r="J2767" s="52"/>
      <c r="K2767" s="52"/>
      <c r="L2767" s="52"/>
      <c r="M2767" s="52"/>
      <c r="N2767" s="52"/>
      <c r="O2767" s="52"/>
      <c r="P2767" s="52"/>
      <c r="Q2767" s="52"/>
      <c r="R2767" s="52"/>
      <c r="S2767" s="52"/>
      <c r="T2767" s="52"/>
      <c r="U2767" s="52"/>
      <c r="V2767" s="52"/>
      <c r="W2767" s="52"/>
      <c r="X2767" s="52"/>
      <c r="Y2767" s="52"/>
      <c r="Z2767" s="38"/>
      <c r="AA2767" s="38"/>
      <c r="AB2767" s="38"/>
      <c r="AC2767" s="50"/>
      <c r="AD2767" s="50"/>
      <c r="AE2767" s="51"/>
      <c r="AF2767" s="51"/>
      <c r="AG2767" s="40"/>
      <c r="AH2767" s="41"/>
      <c r="AI2767" s="42"/>
      <c r="AJ2767" s="40"/>
      <c r="AK2767" s="41"/>
      <c r="AL2767" s="42"/>
      <c r="AM2767" s="43"/>
      <c r="AN2767" s="43"/>
      <c r="AO2767" s="43"/>
    </row>
    <row r="2768" spans="5:41" x14ac:dyDescent="0.25">
      <c r="E2768" s="54"/>
      <c r="F2768" s="54"/>
      <c r="G2768" s="52"/>
      <c r="H2768" s="52"/>
      <c r="I2768" s="52"/>
      <c r="J2768" s="52"/>
      <c r="K2768" s="52"/>
      <c r="L2768" s="52"/>
      <c r="M2768" s="52"/>
      <c r="N2768" s="52"/>
      <c r="O2768" s="52"/>
      <c r="P2768" s="52"/>
      <c r="Q2768" s="52"/>
      <c r="R2768" s="52"/>
      <c r="S2768" s="52"/>
      <c r="T2768" s="52"/>
      <c r="U2768" s="52"/>
      <c r="V2768" s="52"/>
      <c r="W2768" s="52"/>
      <c r="X2768" s="52"/>
      <c r="Y2768" s="52"/>
      <c r="Z2768" s="38"/>
      <c r="AA2768" s="38"/>
      <c r="AB2768" s="38"/>
      <c r="AC2768" s="50"/>
      <c r="AD2768" s="50"/>
      <c r="AE2768" s="51"/>
      <c r="AF2768" s="51"/>
      <c r="AG2768" s="40"/>
      <c r="AH2768" s="41"/>
      <c r="AI2768" s="42"/>
      <c r="AJ2768" s="40"/>
      <c r="AK2768" s="41"/>
      <c r="AL2768" s="42"/>
      <c r="AM2768" s="43"/>
      <c r="AN2768" s="43"/>
      <c r="AO2768" s="43"/>
    </row>
    <row r="2769" spans="5:41" x14ac:dyDescent="0.25">
      <c r="E2769" s="54"/>
      <c r="F2769" s="54"/>
      <c r="G2769" s="52"/>
      <c r="H2769" s="52"/>
      <c r="I2769" s="52"/>
      <c r="J2769" s="52"/>
      <c r="K2769" s="52"/>
      <c r="L2769" s="52"/>
      <c r="M2769" s="52"/>
      <c r="N2769" s="52"/>
      <c r="O2769" s="52"/>
      <c r="P2769" s="52"/>
      <c r="Q2769" s="52"/>
      <c r="R2769" s="52"/>
      <c r="S2769" s="52"/>
      <c r="T2769" s="52"/>
      <c r="U2769" s="52"/>
      <c r="V2769" s="52"/>
      <c r="W2769" s="52"/>
      <c r="X2769" s="52"/>
      <c r="Y2769" s="52"/>
      <c r="Z2769" s="38"/>
      <c r="AA2769" s="38"/>
      <c r="AB2769" s="38"/>
      <c r="AC2769" s="50"/>
      <c r="AD2769" s="50"/>
      <c r="AE2769" s="51"/>
      <c r="AF2769" s="51"/>
      <c r="AG2769" s="40"/>
      <c r="AH2769" s="41"/>
      <c r="AI2769" s="42"/>
      <c r="AJ2769" s="40"/>
      <c r="AK2769" s="41"/>
      <c r="AL2769" s="42"/>
      <c r="AM2769" s="43"/>
      <c r="AN2769" s="43"/>
      <c r="AO2769" s="43"/>
    </row>
    <row r="2770" spans="5:41" x14ac:dyDescent="0.25">
      <c r="E2770" s="54"/>
      <c r="F2770" s="54"/>
      <c r="G2770" s="52"/>
      <c r="H2770" s="52"/>
      <c r="I2770" s="52"/>
      <c r="J2770" s="52"/>
      <c r="K2770" s="52"/>
      <c r="L2770" s="52"/>
      <c r="M2770" s="52"/>
      <c r="N2770" s="52"/>
      <c r="O2770" s="52"/>
      <c r="P2770" s="52"/>
      <c r="Q2770" s="52"/>
      <c r="R2770" s="52"/>
      <c r="S2770" s="52"/>
      <c r="T2770" s="52"/>
      <c r="U2770" s="52"/>
      <c r="V2770" s="52"/>
      <c r="W2770" s="52"/>
      <c r="X2770" s="52"/>
      <c r="Y2770" s="52"/>
      <c r="Z2770" s="38"/>
      <c r="AA2770" s="38"/>
      <c r="AB2770" s="38"/>
      <c r="AC2770" s="50"/>
      <c r="AD2770" s="50"/>
      <c r="AE2770" s="51"/>
      <c r="AF2770" s="51"/>
      <c r="AG2770" s="40"/>
      <c r="AH2770" s="41"/>
      <c r="AI2770" s="42"/>
      <c r="AJ2770" s="40"/>
      <c r="AK2770" s="41"/>
      <c r="AL2770" s="42"/>
      <c r="AM2770" s="43"/>
      <c r="AN2770" s="43"/>
      <c r="AO2770" s="43"/>
    </row>
    <row r="2771" spans="5:41" x14ac:dyDescent="0.25">
      <c r="E2771" s="54"/>
      <c r="F2771" s="54"/>
      <c r="G2771" s="52"/>
      <c r="H2771" s="52"/>
      <c r="I2771" s="52"/>
      <c r="J2771" s="52"/>
      <c r="K2771" s="52"/>
      <c r="L2771" s="52"/>
      <c r="M2771" s="52"/>
      <c r="N2771" s="52"/>
      <c r="O2771" s="52"/>
      <c r="P2771" s="52"/>
      <c r="Q2771" s="52"/>
      <c r="R2771" s="52"/>
      <c r="S2771" s="52"/>
      <c r="T2771" s="52"/>
      <c r="U2771" s="52"/>
      <c r="V2771" s="52"/>
      <c r="W2771" s="52"/>
      <c r="X2771" s="52"/>
      <c r="Y2771" s="52"/>
      <c r="Z2771" s="38"/>
      <c r="AA2771" s="38"/>
      <c r="AB2771" s="38"/>
      <c r="AC2771" s="50"/>
      <c r="AD2771" s="50"/>
      <c r="AE2771" s="51"/>
      <c r="AF2771" s="51"/>
      <c r="AG2771" s="40"/>
      <c r="AH2771" s="41"/>
      <c r="AI2771" s="42"/>
      <c r="AJ2771" s="40"/>
      <c r="AK2771" s="41"/>
      <c r="AL2771" s="42"/>
      <c r="AM2771" s="43"/>
      <c r="AN2771" s="43"/>
      <c r="AO2771" s="43"/>
    </row>
    <row r="2772" spans="5:41" x14ac:dyDescent="0.25">
      <c r="E2772" s="54"/>
      <c r="F2772" s="54"/>
      <c r="G2772" s="52"/>
      <c r="H2772" s="52"/>
      <c r="I2772" s="52"/>
      <c r="J2772" s="52"/>
      <c r="K2772" s="52"/>
      <c r="L2772" s="52"/>
      <c r="M2772" s="52"/>
      <c r="N2772" s="52"/>
      <c r="O2772" s="52"/>
      <c r="P2772" s="52"/>
      <c r="Q2772" s="52"/>
      <c r="R2772" s="52"/>
      <c r="S2772" s="52"/>
      <c r="T2772" s="52"/>
      <c r="U2772" s="52"/>
      <c r="V2772" s="52"/>
      <c r="W2772" s="52"/>
      <c r="X2772" s="52"/>
      <c r="Y2772" s="52"/>
      <c r="Z2772" s="38"/>
      <c r="AA2772" s="38"/>
      <c r="AB2772" s="38"/>
      <c r="AC2772" s="50"/>
      <c r="AD2772" s="50"/>
      <c r="AE2772" s="51"/>
      <c r="AF2772" s="51"/>
      <c r="AG2772" s="40"/>
      <c r="AH2772" s="41"/>
      <c r="AI2772" s="42"/>
      <c r="AJ2772" s="40"/>
      <c r="AK2772" s="41"/>
      <c r="AL2772" s="42"/>
      <c r="AM2772" s="43"/>
      <c r="AN2772" s="43"/>
      <c r="AO2772" s="43"/>
    </row>
    <row r="2773" spans="5:41" x14ac:dyDescent="0.25">
      <c r="E2773" s="54"/>
      <c r="F2773" s="54"/>
      <c r="G2773" s="52"/>
      <c r="H2773" s="52"/>
      <c r="I2773" s="52"/>
      <c r="J2773" s="52"/>
      <c r="K2773" s="52"/>
      <c r="L2773" s="52"/>
      <c r="M2773" s="52"/>
      <c r="N2773" s="52"/>
      <c r="O2773" s="52"/>
      <c r="P2773" s="52"/>
      <c r="Q2773" s="52"/>
      <c r="R2773" s="52"/>
      <c r="S2773" s="52"/>
      <c r="T2773" s="52"/>
      <c r="U2773" s="52"/>
      <c r="V2773" s="52"/>
      <c r="W2773" s="52"/>
      <c r="X2773" s="52"/>
      <c r="Y2773" s="52"/>
      <c r="Z2773" s="38"/>
      <c r="AA2773" s="38"/>
      <c r="AB2773" s="38"/>
      <c r="AC2773" s="50"/>
      <c r="AD2773" s="50"/>
      <c r="AE2773" s="51"/>
      <c r="AF2773" s="51"/>
      <c r="AG2773" s="40"/>
      <c r="AH2773" s="41"/>
      <c r="AI2773" s="42"/>
      <c r="AJ2773" s="40"/>
      <c r="AK2773" s="41"/>
      <c r="AL2773" s="42"/>
      <c r="AM2773" s="43"/>
      <c r="AN2773" s="43"/>
      <c r="AO2773" s="43"/>
    </row>
    <row r="2774" spans="5:41" x14ac:dyDescent="0.25">
      <c r="E2774" s="54"/>
      <c r="F2774" s="54"/>
      <c r="G2774" s="52"/>
      <c r="H2774" s="52"/>
      <c r="I2774" s="52"/>
      <c r="J2774" s="52"/>
      <c r="K2774" s="52"/>
      <c r="L2774" s="52"/>
      <c r="M2774" s="52"/>
      <c r="N2774" s="52"/>
      <c r="O2774" s="52"/>
      <c r="P2774" s="52"/>
      <c r="Q2774" s="52"/>
      <c r="R2774" s="52"/>
      <c r="S2774" s="52"/>
      <c r="T2774" s="52"/>
      <c r="U2774" s="52"/>
      <c r="V2774" s="52"/>
      <c r="W2774" s="52"/>
      <c r="X2774" s="52"/>
      <c r="Y2774" s="52"/>
      <c r="Z2774" s="38"/>
      <c r="AA2774" s="38"/>
      <c r="AB2774" s="38"/>
      <c r="AC2774" s="50"/>
      <c r="AD2774" s="50"/>
      <c r="AE2774" s="51"/>
      <c r="AF2774" s="51"/>
      <c r="AG2774" s="40"/>
      <c r="AH2774" s="41"/>
      <c r="AI2774" s="42"/>
      <c r="AJ2774" s="40"/>
      <c r="AK2774" s="41"/>
      <c r="AL2774" s="42"/>
      <c r="AM2774" s="43"/>
      <c r="AN2774" s="43"/>
      <c r="AO2774" s="43"/>
    </row>
    <row r="2775" spans="5:41" x14ac:dyDescent="0.25">
      <c r="E2775" s="54"/>
      <c r="F2775" s="54"/>
      <c r="G2775" s="52"/>
      <c r="H2775" s="52"/>
      <c r="I2775" s="52"/>
      <c r="J2775" s="52"/>
      <c r="K2775" s="52"/>
      <c r="L2775" s="52"/>
      <c r="M2775" s="52"/>
      <c r="N2775" s="52"/>
      <c r="O2775" s="52"/>
      <c r="P2775" s="52"/>
      <c r="Q2775" s="52"/>
      <c r="R2775" s="52"/>
      <c r="S2775" s="52"/>
      <c r="T2775" s="52"/>
      <c r="U2775" s="52"/>
      <c r="V2775" s="52"/>
      <c r="W2775" s="52"/>
      <c r="X2775" s="52"/>
      <c r="Y2775" s="52"/>
      <c r="Z2775" s="38"/>
      <c r="AA2775" s="38"/>
      <c r="AB2775" s="38"/>
      <c r="AC2775" s="50"/>
      <c r="AD2775" s="50"/>
      <c r="AE2775" s="51"/>
      <c r="AF2775" s="51"/>
      <c r="AG2775" s="40"/>
      <c r="AH2775" s="41"/>
      <c r="AI2775" s="42"/>
      <c r="AJ2775" s="40"/>
      <c r="AK2775" s="41"/>
      <c r="AL2775" s="42"/>
      <c r="AM2775" s="43"/>
      <c r="AN2775" s="43"/>
      <c r="AO2775" s="43"/>
    </row>
    <row r="2776" spans="5:41" x14ac:dyDescent="0.25">
      <c r="E2776" s="54"/>
      <c r="F2776" s="54"/>
      <c r="G2776" s="52"/>
      <c r="H2776" s="52"/>
      <c r="I2776" s="52"/>
      <c r="J2776" s="52"/>
      <c r="K2776" s="52"/>
      <c r="L2776" s="52"/>
      <c r="M2776" s="52"/>
      <c r="N2776" s="52"/>
      <c r="O2776" s="52"/>
      <c r="P2776" s="52"/>
      <c r="Q2776" s="52"/>
      <c r="R2776" s="52"/>
      <c r="S2776" s="52"/>
      <c r="T2776" s="52"/>
      <c r="U2776" s="52"/>
      <c r="V2776" s="52"/>
      <c r="W2776" s="52"/>
      <c r="X2776" s="52"/>
      <c r="Y2776" s="52"/>
      <c r="Z2776" s="38"/>
      <c r="AA2776" s="38"/>
      <c r="AB2776" s="38"/>
      <c r="AC2776" s="50"/>
      <c r="AD2776" s="50"/>
      <c r="AE2776" s="51"/>
      <c r="AF2776" s="51"/>
      <c r="AG2776" s="40"/>
      <c r="AH2776" s="41"/>
      <c r="AI2776" s="42"/>
      <c r="AJ2776" s="40"/>
      <c r="AK2776" s="41"/>
      <c r="AL2776" s="42"/>
      <c r="AM2776" s="43"/>
      <c r="AN2776" s="43"/>
      <c r="AO2776" s="43"/>
    </row>
    <row r="2777" spans="5:41" x14ac:dyDescent="0.25">
      <c r="E2777" s="54"/>
      <c r="F2777" s="54"/>
      <c r="G2777" s="52"/>
      <c r="H2777" s="52"/>
      <c r="I2777" s="52"/>
      <c r="J2777" s="52"/>
      <c r="K2777" s="52"/>
      <c r="L2777" s="52"/>
      <c r="M2777" s="52"/>
      <c r="N2777" s="52"/>
      <c r="O2777" s="52"/>
      <c r="P2777" s="52"/>
      <c r="Q2777" s="52"/>
      <c r="R2777" s="52"/>
      <c r="S2777" s="52"/>
      <c r="T2777" s="52"/>
      <c r="U2777" s="52"/>
      <c r="V2777" s="52"/>
      <c r="W2777" s="52"/>
      <c r="X2777" s="52"/>
      <c r="Y2777" s="52"/>
      <c r="Z2777" s="38"/>
      <c r="AA2777" s="38"/>
      <c r="AB2777" s="38"/>
      <c r="AC2777" s="50"/>
      <c r="AD2777" s="50"/>
      <c r="AE2777" s="51"/>
      <c r="AF2777" s="51"/>
      <c r="AG2777" s="40"/>
      <c r="AH2777" s="41"/>
      <c r="AI2777" s="42"/>
      <c r="AJ2777" s="40"/>
      <c r="AK2777" s="41"/>
      <c r="AL2777" s="42"/>
      <c r="AM2777" s="43"/>
      <c r="AN2777" s="43"/>
      <c r="AO2777" s="43"/>
    </row>
    <row r="2778" spans="5:41" x14ac:dyDescent="0.25">
      <c r="E2778" s="54"/>
      <c r="F2778" s="54"/>
      <c r="G2778" s="52"/>
      <c r="H2778" s="52"/>
      <c r="I2778" s="52"/>
      <c r="J2778" s="52"/>
      <c r="K2778" s="52"/>
      <c r="L2778" s="52"/>
      <c r="M2778" s="52"/>
      <c r="N2778" s="52"/>
      <c r="O2778" s="52"/>
      <c r="P2778" s="52"/>
      <c r="Q2778" s="52"/>
      <c r="R2778" s="52"/>
      <c r="S2778" s="52"/>
      <c r="T2778" s="52"/>
      <c r="U2778" s="52"/>
      <c r="V2778" s="52"/>
      <c r="W2778" s="52"/>
      <c r="X2778" s="52"/>
      <c r="Y2778" s="52"/>
      <c r="Z2778" s="38"/>
      <c r="AA2778" s="38"/>
      <c r="AB2778" s="38"/>
      <c r="AC2778" s="50"/>
      <c r="AD2778" s="50"/>
      <c r="AE2778" s="51"/>
      <c r="AF2778" s="51"/>
      <c r="AG2778" s="40"/>
      <c r="AH2778" s="41"/>
      <c r="AI2778" s="42"/>
      <c r="AJ2778" s="40"/>
      <c r="AK2778" s="41"/>
      <c r="AL2778" s="42"/>
      <c r="AM2778" s="43"/>
      <c r="AN2778" s="43"/>
      <c r="AO2778" s="43"/>
    </row>
    <row r="2779" spans="5:41" x14ac:dyDescent="0.25">
      <c r="E2779" s="54"/>
      <c r="F2779" s="54"/>
      <c r="G2779" s="52"/>
      <c r="H2779" s="52"/>
      <c r="I2779" s="52"/>
      <c r="J2779" s="52"/>
      <c r="K2779" s="52"/>
      <c r="L2779" s="52"/>
      <c r="M2779" s="52"/>
      <c r="N2779" s="52"/>
      <c r="O2779" s="52"/>
      <c r="P2779" s="52"/>
      <c r="Q2779" s="52"/>
      <c r="R2779" s="52"/>
      <c r="S2779" s="52"/>
      <c r="T2779" s="52"/>
      <c r="U2779" s="52"/>
      <c r="V2779" s="52"/>
      <c r="W2779" s="52"/>
      <c r="X2779" s="52"/>
      <c r="Y2779" s="52"/>
      <c r="Z2779" s="38"/>
      <c r="AA2779" s="38"/>
      <c r="AB2779" s="38"/>
      <c r="AC2779" s="50"/>
      <c r="AD2779" s="50"/>
      <c r="AE2779" s="51"/>
      <c r="AF2779" s="51"/>
      <c r="AG2779" s="40"/>
      <c r="AH2779" s="41"/>
      <c r="AI2779" s="42"/>
      <c r="AJ2779" s="40"/>
      <c r="AK2779" s="41"/>
      <c r="AL2779" s="42"/>
      <c r="AM2779" s="43"/>
      <c r="AN2779" s="43"/>
      <c r="AO2779" s="43"/>
    </row>
    <row r="2780" spans="5:41" x14ac:dyDescent="0.25">
      <c r="E2780" s="54"/>
      <c r="F2780" s="54"/>
      <c r="G2780" s="52"/>
      <c r="H2780" s="52"/>
      <c r="I2780" s="52"/>
      <c r="J2780" s="52"/>
      <c r="K2780" s="52"/>
      <c r="L2780" s="52"/>
      <c r="M2780" s="52"/>
      <c r="N2780" s="52"/>
      <c r="O2780" s="52"/>
      <c r="P2780" s="52"/>
      <c r="Q2780" s="52"/>
      <c r="R2780" s="52"/>
      <c r="S2780" s="52"/>
      <c r="T2780" s="52"/>
      <c r="U2780" s="52"/>
      <c r="V2780" s="52"/>
      <c r="W2780" s="52"/>
      <c r="X2780" s="52"/>
      <c r="Y2780" s="52"/>
      <c r="Z2780" s="38"/>
      <c r="AA2780" s="38"/>
      <c r="AB2780" s="38"/>
      <c r="AC2780" s="50"/>
      <c r="AD2780" s="50"/>
      <c r="AE2780" s="51"/>
      <c r="AF2780" s="51"/>
      <c r="AG2780" s="40"/>
      <c r="AH2780" s="41"/>
      <c r="AI2780" s="42"/>
      <c r="AJ2780" s="40"/>
      <c r="AK2780" s="41"/>
      <c r="AL2780" s="42"/>
      <c r="AM2780" s="43"/>
      <c r="AN2780" s="43"/>
      <c r="AO2780" s="43"/>
    </row>
    <row r="2781" spans="5:41" x14ac:dyDescent="0.25">
      <c r="E2781" s="54"/>
      <c r="F2781" s="54"/>
      <c r="G2781" s="52"/>
      <c r="H2781" s="52"/>
      <c r="I2781" s="52"/>
      <c r="J2781" s="52"/>
      <c r="K2781" s="52"/>
      <c r="L2781" s="52"/>
      <c r="M2781" s="52"/>
      <c r="N2781" s="52"/>
      <c r="O2781" s="52"/>
      <c r="P2781" s="52"/>
      <c r="Q2781" s="52"/>
      <c r="R2781" s="52"/>
      <c r="S2781" s="52"/>
      <c r="T2781" s="52"/>
      <c r="U2781" s="52"/>
      <c r="V2781" s="52"/>
      <c r="W2781" s="52"/>
      <c r="X2781" s="52"/>
      <c r="Y2781" s="52"/>
      <c r="Z2781" s="38"/>
      <c r="AA2781" s="38"/>
      <c r="AB2781" s="38"/>
      <c r="AC2781" s="50"/>
      <c r="AD2781" s="50"/>
      <c r="AE2781" s="51"/>
      <c r="AF2781" s="51"/>
      <c r="AG2781" s="40"/>
      <c r="AH2781" s="41"/>
      <c r="AI2781" s="42"/>
      <c r="AJ2781" s="40"/>
      <c r="AK2781" s="41"/>
      <c r="AL2781" s="42"/>
      <c r="AM2781" s="43"/>
      <c r="AN2781" s="43"/>
      <c r="AO2781" s="43"/>
    </row>
    <row r="2782" spans="5:41" x14ac:dyDescent="0.25">
      <c r="E2782" s="54"/>
      <c r="F2782" s="54"/>
      <c r="G2782" s="52"/>
      <c r="H2782" s="52"/>
      <c r="I2782" s="52"/>
      <c r="J2782" s="52"/>
      <c r="K2782" s="52"/>
      <c r="L2782" s="52"/>
      <c r="M2782" s="52"/>
      <c r="N2782" s="52"/>
      <c r="O2782" s="52"/>
      <c r="P2782" s="52"/>
      <c r="Q2782" s="52"/>
      <c r="R2782" s="52"/>
      <c r="S2782" s="52"/>
      <c r="T2782" s="52"/>
      <c r="U2782" s="52"/>
      <c r="V2782" s="52"/>
      <c r="W2782" s="52"/>
      <c r="X2782" s="52"/>
      <c r="Y2782" s="52"/>
      <c r="Z2782" s="38"/>
      <c r="AA2782" s="38"/>
      <c r="AB2782" s="38"/>
      <c r="AC2782" s="50"/>
      <c r="AD2782" s="50"/>
      <c r="AE2782" s="51"/>
      <c r="AF2782" s="51"/>
      <c r="AG2782" s="40"/>
      <c r="AH2782" s="41"/>
      <c r="AI2782" s="42"/>
      <c r="AJ2782" s="40"/>
      <c r="AK2782" s="41"/>
      <c r="AL2782" s="42"/>
      <c r="AM2782" s="43"/>
      <c r="AN2782" s="43"/>
      <c r="AO2782" s="43"/>
    </row>
    <row r="2783" spans="5:41" x14ac:dyDescent="0.25">
      <c r="E2783" s="54"/>
      <c r="F2783" s="54"/>
      <c r="G2783" s="52"/>
      <c r="H2783" s="52"/>
      <c r="I2783" s="52"/>
      <c r="J2783" s="52"/>
      <c r="K2783" s="52"/>
      <c r="L2783" s="52"/>
      <c r="M2783" s="52"/>
      <c r="N2783" s="52"/>
      <c r="O2783" s="52"/>
      <c r="P2783" s="52"/>
      <c r="Q2783" s="52"/>
      <c r="R2783" s="52"/>
      <c r="S2783" s="52"/>
      <c r="T2783" s="52"/>
      <c r="U2783" s="52"/>
      <c r="V2783" s="52"/>
      <c r="W2783" s="52"/>
      <c r="X2783" s="52"/>
      <c r="Y2783" s="52"/>
      <c r="Z2783" s="38"/>
      <c r="AA2783" s="38"/>
      <c r="AB2783" s="38"/>
      <c r="AC2783" s="50"/>
      <c r="AD2783" s="50"/>
      <c r="AE2783" s="51"/>
      <c r="AF2783" s="51"/>
      <c r="AG2783" s="40"/>
      <c r="AH2783" s="41"/>
      <c r="AI2783" s="42"/>
      <c r="AJ2783" s="40"/>
      <c r="AK2783" s="41"/>
      <c r="AL2783" s="42"/>
      <c r="AM2783" s="43"/>
      <c r="AN2783" s="43"/>
      <c r="AO2783" s="43"/>
    </row>
    <row r="2784" spans="5:41" x14ac:dyDescent="0.25">
      <c r="E2784" s="54"/>
      <c r="F2784" s="54"/>
      <c r="G2784" s="52"/>
      <c r="H2784" s="52"/>
      <c r="I2784" s="52"/>
      <c r="J2784" s="52"/>
      <c r="K2784" s="52"/>
      <c r="L2784" s="52"/>
      <c r="M2784" s="52"/>
      <c r="N2784" s="52"/>
      <c r="O2784" s="52"/>
      <c r="P2784" s="52"/>
      <c r="Q2784" s="52"/>
      <c r="R2784" s="52"/>
      <c r="S2784" s="52"/>
      <c r="T2784" s="52"/>
      <c r="U2784" s="52"/>
      <c r="V2784" s="52"/>
      <c r="W2784" s="52"/>
      <c r="X2784" s="52"/>
      <c r="Y2784" s="52"/>
      <c r="Z2784" s="38"/>
      <c r="AA2784" s="38"/>
      <c r="AB2784" s="38"/>
      <c r="AC2784" s="50"/>
      <c r="AD2784" s="50"/>
      <c r="AE2784" s="51"/>
      <c r="AF2784" s="51"/>
      <c r="AG2784" s="40"/>
      <c r="AH2784" s="41"/>
      <c r="AI2784" s="42"/>
      <c r="AJ2784" s="40"/>
      <c r="AK2784" s="41"/>
      <c r="AL2784" s="42"/>
      <c r="AM2784" s="43"/>
      <c r="AN2784" s="43"/>
      <c r="AO2784" s="43"/>
    </row>
    <row r="2785" spans="5:41" x14ac:dyDescent="0.25">
      <c r="E2785" s="54"/>
      <c r="F2785" s="54"/>
      <c r="G2785" s="52"/>
      <c r="H2785" s="52"/>
      <c r="I2785" s="52"/>
      <c r="J2785" s="52"/>
      <c r="K2785" s="52"/>
      <c r="L2785" s="52"/>
      <c r="M2785" s="52"/>
      <c r="N2785" s="52"/>
      <c r="O2785" s="52"/>
      <c r="P2785" s="52"/>
      <c r="Q2785" s="52"/>
      <c r="R2785" s="52"/>
      <c r="S2785" s="52"/>
      <c r="T2785" s="52"/>
      <c r="U2785" s="52"/>
      <c r="V2785" s="52"/>
      <c r="W2785" s="52"/>
      <c r="X2785" s="52"/>
      <c r="Y2785" s="52"/>
      <c r="Z2785" s="38"/>
      <c r="AA2785" s="38"/>
      <c r="AB2785" s="38"/>
      <c r="AC2785" s="50"/>
      <c r="AD2785" s="50"/>
      <c r="AE2785" s="51"/>
      <c r="AF2785" s="51"/>
      <c r="AG2785" s="40"/>
      <c r="AH2785" s="41"/>
      <c r="AI2785" s="42"/>
      <c r="AJ2785" s="40"/>
      <c r="AK2785" s="41"/>
      <c r="AL2785" s="42"/>
      <c r="AM2785" s="43"/>
      <c r="AN2785" s="43"/>
      <c r="AO2785" s="43"/>
    </row>
    <row r="2786" spans="5:41" x14ac:dyDescent="0.25">
      <c r="E2786" s="54"/>
      <c r="F2786" s="54"/>
      <c r="G2786" s="52"/>
      <c r="H2786" s="52"/>
      <c r="I2786" s="52"/>
      <c r="J2786" s="52"/>
      <c r="K2786" s="52"/>
      <c r="L2786" s="52"/>
      <c r="M2786" s="52"/>
      <c r="N2786" s="52"/>
      <c r="O2786" s="52"/>
      <c r="P2786" s="52"/>
      <c r="Q2786" s="52"/>
      <c r="R2786" s="52"/>
      <c r="S2786" s="52"/>
      <c r="T2786" s="52"/>
      <c r="U2786" s="52"/>
      <c r="V2786" s="52"/>
      <c r="W2786" s="52"/>
      <c r="X2786" s="52"/>
      <c r="Y2786" s="52"/>
      <c r="Z2786" s="38"/>
      <c r="AA2786" s="38"/>
      <c r="AB2786" s="38"/>
      <c r="AC2786" s="50"/>
      <c r="AD2786" s="50"/>
      <c r="AE2786" s="51"/>
      <c r="AF2786" s="51"/>
      <c r="AG2786" s="40"/>
      <c r="AH2786" s="41"/>
      <c r="AI2786" s="42"/>
      <c r="AJ2786" s="40"/>
      <c r="AK2786" s="41"/>
      <c r="AL2786" s="42"/>
      <c r="AM2786" s="43"/>
      <c r="AN2786" s="43"/>
      <c r="AO2786" s="43"/>
    </row>
    <row r="2787" spans="5:41" x14ac:dyDescent="0.25">
      <c r="E2787" s="54"/>
      <c r="F2787" s="54"/>
      <c r="G2787" s="52"/>
      <c r="H2787" s="52"/>
      <c r="I2787" s="52"/>
      <c r="J2787" s="52"/>
      <c r="K2787" s="52"/>
      <c r="L2787" s="52"/>
      <c r="M2787" s="52"/>
      <c r="N2787" s="52"/>
      <c r="O2787" s="52"/>
      <c r="P2787" s="52"/>
      <c r="Q2787" s="52"/>
      <c r="R2787" s="52"/>
      <c r="S2787" s="52"/>
      <c r="T2787" s="52"/>
      <c r="U2787" s="52"/>
      <c r="V2787" s="52"/>
      <c r="W2787" s="52"/>
      <c r="X2787" s="52"/>
      <c r="Y2787" s="52"/>
      <c r="Z2787" s="38"/>
      <c r="AA2787" s="38"/>
      <c r="AB2787" s="38"/>
      <c r="AC2787" s="50"/>
      <c r="AD2787" s="50"/>
      <c r="AE2787" s="51"/>
      <c r="AF2787" s="51"/>
      <c r="AG2787" s="40"/>
      <c r="AH2787" s="41"/>
      <c r="AI2787" s="42"/>
      <c r="AJ2787" s="40"/>
      <c r="AK2787" s="41"/>
      <c r="AL2787" s="42"/>
      <c r="AM2787" s="43"/>
      <c r="AN2787" s="43"/>
      <c r="AO2787" s="43"/>
    </row>
    <row r="2788" spans="5:41" x14ac:dyDescent="0.25">
      <c r="E2788" s="54"/>
      <c r="F2788" s="54"/>
      <c r="G2788" s="52"/>
      <c r="H2788" s="52"/>
      <c r="I2788" s="52"/>
      <c r="J2788" s="52"/>
      <c r="K2788" s="52"/>
      <c r="L2788" s="52"/>
      <c r="M2788" s="52"/>
      <c r="N2788" s="52"/>
      <c r="O2788" s="52"/>
      <c r="P2788" s="52"/>
      <c r="Q2788" s="52"/>
      <c r="R2788" s="52"/>
      <c r="S2788" s="52"/>
      <c r="T2788" s="52"/>
      <c r="U2788" s="52"/>
      <c r="V2788" s="52"/>
      <c r="W2788" s="52"/>
      <c r="X2788" s="52"/>
      <c r="Y2788" s="52"/>
      <c r="Z2788" s="38"/>
      <c r="AA2788" s="38"/>
      <c r="AB2788" s="38"/>
      <c r="AC2788" s="50"/>
      <c r="AD2788" s="50"/>
      <c r="AE2788" s="51"/>
      <c r="AF2788" s="51"/>
      <c r="AG2788" s="40"/>
      <c r="AH2788" s="41"/>
      <c r="AI2788" s="42"/>
      <c r="AJ2788" s="40"/>
      <c r="AK2788" s="41"/>
      <c r="AL2788" s="42"/>
      <c r="AM2788" s="43"/>
      <c r="AN2788" s="43"/>
      <c r="AO2788" s="43"/>
    </row>
    <row r="2789" spans="5:41" x14ac:dyDescent="0.25">
      <c r="E2789" s="54"/>
      <c r="F2789" s="54"/>
      <c r="G2789" s="52"/>
      <c r="H2789" s="52"/>
      <c r="I2789" s="52"/>
      <c r="J2789" s="52"/>
      <c r="K2789" s="52"/>
      <c r="L2789" s="52"/>
      <c r="M2789" s="52"/>
      <c r="N2789" s="52"/>
      <c r="O2789" s="52"/>
      <c r="P2789" s="52"/>
      <c r="Q2789" s="52"/>
      <c r="R2789" s="52"/>
      <c r="S2789" s="52"/>
      <c r="T2789" s="52"/>
      <c r="U2789" s="52"/>
      <c r="V2789" s="52"/>
      <c r="W2789" s="52"/>
      <c r="X2789" s="52"/>
      <c r="Y2789" s="52"/>
      <c r="Z2789" s="38"/>
      <c r="AA2789" s="38"/>
      <c r="AB2789" s="38"/>
      <c r="AC2789" s="50"/>
      <c r="AD2789" s="50"/>
      <c r="AE2789" s="51"/>
      <c r="AF2789" s="51"/>
      <c r="AG2789" s="40"/>
      <c r="AH2789" s="41"/>
      <c r="AI2789" s="42"/>
      <c r="AJ2789" s="40"/>
      <c r="AK2789" s="41"/>
      <c r="AL2789" s="42"/>
      <c r="AM2789" s="43"/>
      <c r="AN2789" s="43"/>
      <c r="AO2789" s="43"/>
    </row>
    <row r="2790" spans="5:41" x14ac:dyDescent="0.25">
      <c r="E2790" s="54"/>
      <c r="F2790" s="54"/>
      <c r="G2790" s="52"/>
      <c r="H2790" s="52"/>
      <c r="I2790" s="52"/>
      <c r="J2790" s="52"/>
      <c r="K2790" s="52"/>
      <c r="L2790" s="52"/>
      <c r="M2790" s="52"/>
      <c r="N2790" s="52"/>
      <c r="O2790" s="52"/>
      <c r="P2790" s="52"/>
      <c r="Q2790" s="52"/>
      <c r="R2790" s="52"/>
      <c r="S2790" s="52"/>
      <c r="T2790" s="52"/>
      <c r="U2790" s="52"/>
      <c r="V2790" s="52"/>
      <c r="W2790" s="52"/>
      <c r="X2790" s="52"/>
      <c r="Y2790" s="52"/>
      <c r="Z2790" s="38"/>
      <c r="AA2790" s="38"/>
      <c r="AB2790" s="38"/>
      <c r="AC2790" s="50"/>
      <c r="AD2790" s="50"/>
      <c r="AE2790" s="51"/>
      <c r="AF2790" s="51"/>
      <c r="AG2790" s="40"/>
      <c r="AH2790" s="41"/>
      <c r="AI2790" s="42"/>
      <c r="AJ2790" s="40"/>
      <c r="AK2790" s="41"/>
      <c r="AL2790" s="42"/>
      <c r="AM2790" s="43"/>
      <c r="AN2790" s="43"/>
      <c r="AO2790" s="43"/>
    </row>
    <row r="2791" spans="5:41" x14ac:dyDescent="0.25">
      <c r="E2791" s="54"/>
      <c r="F2791" s="54"/>
      <c r="G2791" s="52"/>
      <c r="H2791" s="52"/>
      <c r="I2791" s="52"/>
      <c r="J2791" s="52"/>
      <c r="K2791" s="52"/>
      <c r="L2791" s="52"/>
      <c r="M2791" s="52"/>
      <c r="N2791" s="52"/>
      <c r="O2791" s="52"/>
      <c r="P2791" s="52"/>
      <c r="Q2791" s="52"/>
      <c r="R2791" s="52"/>
      <c r="S2791" s="52"/>
      <c r="T2791" s="52"/>
      <c r="U2791" s="52"/>
      <c r="V2791" s="52"/>
      <c r="W2791" s="52"/>
      <c r="X2791" s="52"/>
      <c r="Y2791" s="52"/>
      <c r="Z2791" s="38"/>
      <c r="AA2791" s="38"/>
      <c r="AB2791" s="38"/>
      <c r="AC2791" s="50"/>
      <c r="AD2791" s="50"/>
      <c r="AE2791" s="51"/>
      <c r="AF2791" s="51"/>
      <c r="AG2791" s="40"/>
      <c r="AH2791" s="41"/>
      <c r="AI2791" s="42"/>
      <c r="AJ2791" s="40"/>
      <c r="AK2791" s="41"/>
      <c r="AL2791" s="42"/>
      <c r="AM2791" s="43"/>
      <c r="AN2791" s="43"/>
      <c r="AO2791" s="43"/>
    </row>
    <row r="2792" spans="5:41" x14ac:dyDescent="0.25">
      <c r="E2792" s="54"/>
      <c r="F2792" s="54"/>
      <c r="G2792" s="52"/>
      <c r="H2792" s="52"/>
      <c r="I2792" s="52"/>
      <c r="J2792" s="52"/>
      <c r="K2792" s="52"/>
      <c r="L2792" s="52"/>
      <c r="M2792" s="52"/>
      <c r="N2792" s="52"/>
      <c r="O2792" s="52"/>
      <c r="P2792" s="52"/>
      <c r="Q2792" s="52"/>
      <c r="R2792" s="52"/>
      <c r="S2792" s="52"/>
      <c r="T2792" s="52"/>
      <c r="U2792" s="52"/>
      <c r="V2792" s="52"/>
      <c r="W2792" s="52"/>
      <c r="X2792" s="52"/>
      <c r="Y2792" s="52"/>
      <c r="Z2792" s="38"/>
      <c r="AA2792" s="38"/>
      <c r="AB2792" s="38"/>
      <c r="AC2792" s="50"/>
      <c r="AD2792" s="50"/>
      <c r="AE2792" s="51"/>
      <c r="AF2792" s="51"/>
      <c r="AG2792" s="40"/>
      <c r="AH2792" s="41"/>
      <c r="AI2792" s="42"/>
      <c r="AJ2792" s="40"/>
      <c r="AK2792" s="41"/>
      <c r="AL2792" s="42"/>
      <c r="AM2792" s="43"/>
      <c r="AN2792" s="43"/>
      <c r="AO2792" s="43"/>
    </row>
    <row r="2793" spans="5:41" x14ac:dyDescent="0.25">
      <c r="E2793" s="54"/>
      <c r="F2793" s="54"/>
      <c r="G2793" s="52"/>
      <c r="H2793" s="52"/>
      <c r="I2793" s="52"/>
      <c r="J2793" s="52"/>
      <c r="K2793" s="52"/>
      <c r="L2793" s="52"/>
      <c r="M2793" s="52"/>
      <c r="N2793" s="52"/>
      <c r="O2793" s="52"/>
      <c r="P2793" s="52"/>
      <c r="Q2793" s="52"/>
      <c r="R2793" s="52"/>
      <c r="S2793" s="52"/>
      <c r="T2793" s="52"/>
      <c r="U2793" s="52"/>
      <c r="V2793" s="52"/>
      <c r="W2793" s="52"/>
      <c r="X2793" s="52"/>
      <c r="Y2793" s="52"/>
      <c r="Z2793" s="38"/>
      <c r="AA2793" s="38"/>
      <c r="AB2793" s="38"/>
      <c r="AC2793" s="50"/>
      <c r="AD2793" s="50"/>
      <c r="AE2793" s="51"/>
      <c r="AF2793" s="51"/>
      <c r="AG2793" s="40"/>
      <c r="AH2793" s="41"/>
      <c r="AI2793" s="42"/>
      <c r="AJ2793" s="40"/>
      <c r="AK2793" s="41"/>
      <c r="AL2793" s="42"/>
      <c r="AM2793" s="43"/>
      <c r="AN2793" s="43"/>
      <c r="AO2793" s="43"/>
    </row>
    <row r="2794" spans="5:41" x14ac:dyDescent="0.25">
      <c r="E2794" s="54"/>
      <c r="F2794" s="54"/>
      <c r="G2794" s="52"/>
      <c r="H2794" s="52"/>
      <c r="I2794" s="52"/>
      <c r="J2794" s="52"/>
      <c r="K2794" s="52"/>
      <c r="L2794" s="52"/>
      <c r="M2794" s="52"/>
      <c r="N2794" s="52"/>
      <c r="O2794" s="52"/>
      <c r="P2794" s="52"/>
      <c r="Q2794" s="52"/>
      <c r="R2794" s="52"/>
      <c r="S2794" s="52"/>
      <c r="T2794" s="52"/>
      <c r="U2794" s="52"/>
      <c r="V2794" s="52"/>
      <c r="W2794" s="52"/>
      <c r="X2794" s="52"/>
      <c r="Y2794" s="52"/>
      <c r="Z2794" s="38"/>
      <c r="AA2794" s="38"/>
      <c r="AB2794" s="38"/>
      <c r="AC2794" s="50"/>
      <c r="AD2794" s="50"/>
      <c r="AE2794" s="51"/>
      <c r="AF2794" s="51"/>
      <c r="AG2794" s="40"/>
      <c r="AH2794" s="41"/>
      <c r="AI2794" s="42"/>
      <c r="AJ2794" s="40"/>
      <c r="AK2794" s="41"/>
      <c r="AL2794" s="42"/>
      <c r="AM2794" s="43"/>
      <c r="AN2794" s="43"/>
      <c r="AO2794" s="43"/>
    </row>
    <row r="2795" spans="5:41" x14ac:dyDescent="0.25">
      <c r="E2795" s="54"/>
      <c r="F2795" s="54"/>
      <c r="G2795" s="52"/>
      <c r="H2795" s="52"/>
      <c r="I2795" s="52"/>
      <c r="J2795" s="52"/>
      <c r="K2795" s="52"/>
      <c r="L2795" s="52"/>
      <c r="M2795" s="52"/>
      <c r="N2795" s="52"/>
      <c r="O2795" s="52"/>
      <c r="P2795" s="52"/>
      <c r="Q2795" s="52"/>
      <c r="R2795" s="52"/>
      <c r="S2795" s="52"/>
      <c r="T2795" s="52"/>
      <c r="U2795" s="52"/>
      <c r="V2795" s="52"/>
      <c r="W2795" s="52"/>
      <c r="X2795" s="52"/>
      <c r="Y2795" s="52"/>
      <c r="Z2795" s="38"/>
      <c r="AA2795" s="38"/>
      <c r="AB2795" s="38"/>
      <c r="AC2795" s="50"/>
      <c r="AD2795" s="50"/>
      <c r="AE2795" s="51"/>
      <c r="AF2795" s="51"/>
      <c r="AG2795" s="40"/>
      <c r="AH2795" s="41"/>
      <c r="AI2795" s="42"/>
      <c r="AJ2795" s="40"/>
      <c r="AK2795" s="41"/>
      <c r="AL2795" s="42"/>
      <c r="AM2795" s="43"/>
      <c r="AN2795" s="43"/>
      <c r="AO2795" s="43"/>
    </row>
    <row r="2796" spans="5:41" x14ac:dyDescent="0.25">
      <c r="E2796" s="54"/>
      <c r="F2796" s="54"/>
      <c r="G2796" s="52"/>
      <c r="H2796" s="52"/>
      <c r="I2796" s="52"/>
      <c r="J2796" s="52"/>
      <c r="K2796" s="52"/>
      <c r="L2796" s="52"/>
      <c r="M2796" s="52"/>
      <c r="N2796" s="52"/>
      <c r="O2796" s="52"/>
      <c r="P2796" s="52"/>
      <c r="Q2796" s="52"/>
      <c r="R2796" s="52"/>
      <c r="S2796" s="52"/>
      <c r="T2796" s="52"/>
      <c r="U2796" s="52"/>
      <c r="V2796" s="52"/>
      <c r="W2796" s="52"/>
      <c r="X2796" s="52"/>
      <c r="Y2796" s="52"/>
      <c r="Z2796" s="38"/>
      <c r="AA2796" s="38"/>
      <c r="AB2796" s="38"/>
      <c r="AC2796" s="50"/>
      <c r="AD2796" s="50"/>
      <c r="AE2796" s="51"/>
      <c r="AF2796" s="51"/>
      <c r="AG2796" s="40"/>
      <c r="AH2796" s="41"/>
      <c r="AI2796" s="42"/>
      <c r="AJ2796" s="40"/>
      <c r="AK2796" s="41"/>
      <c r="AL2796" s="42"/>
      <c r="AM2796" s="43"/>
      <c r="AN2796" s="43"/>
      <c r="AO2796" s="43"/>
    </row>
    <row r="2797" spans="5:41" x14ac:dyDescent="0.25">
      <c r="E2797" s="54"/>
      <c r="F2797" s="54"/>
      <c r="G2797" s="52"/>
      <c r="H2797" s="52"/>
      <c r="I2797" s="52"/>
      <c r="J2797" s="52"/>
      <c r="K2797" s="52"/>
      <c r="L2797" s="52"/>
      <c r="M2797" s="52"/>
      <c r="N2797" s="52"/>
      <c r="O2797" s="52"/>
      <c r="P2797" s="52"/>
      <c r="Q2797" s="52"/>
      <c r="R2797" s="52"/>
      <c r="S2797" s="52"/>
      <c r="T2797" s="52"/>
      <c r="U2797" s="52"/>
      <c r="V2797" s="52"/>
      <c r="W2797" s="52"/>
      <c r="X2797" s="52"/>
      <c r="Y2797" s="52"/>
      <c r="Z2797" s="38"/>
      <c r="AA2797" s="38"/>
      <c r="AB2797" s="38"/>
      <c r="AC2797" s="50"/>
      <c r="AD2797" s="50"/>
      <c r="AE2797" s="51"/>
      <c r="AF2797" s="51"/>
      <c r="AG2797" s="40"/>
      <c r="AH2797" s="41"/>
      <c r="AI2797" s="42"/>
      <c r="AJ2797" s="40"/>
      <c r="AK2797" s="41"/>
      <c r="AL2797" s="42"/>
      <c r="AM2797" s="43"/>
      <c r="AN2797" s="43"/>
      <c r="AO2797" s="43"/>
    </row>
    <row r="2798" spans="5:41" x14ac:dyDescent="0.25">
      <c r="E2798" s="54"/>
      <c r="F2798" s="54"/>
      <c r="G2798" s="52"/>
      <c r="H2798" s="52"/>
      <c r="I2798" s="52"/>
      <c r="J2798" s="52"/>
      <c r="K2798" s="52"/>
      <c r="L2798" s="52"/>
      <c r="M2798" s="52"/>
      <c r="N2798" s="52"/>
      <c r="O2798" s="52"/>
      <c r="P2798" s="52"/>
      <c r="Q2798" s="52"/>
      <c r="R2798" s="52"/>
      <c r="S2798" s="52"/>
      <c r="T2798" s="52"/>
      <c r="U2798" s="52"/>
      <c r="V2798" s="52"/>
      <c r="W2798" s="52"/>
      <c r="X2798" s="52"/>
      <c r="Y2798" s="52"/>
      <c r="Z2798" s="38"/>
      <c r="AA2798" s="38"/>
      <c r="AB2798" s="38"/>
      <c r="AC2798" s="50"/>
      <c r="AD2798" s="50"/>
      <c r="AE2798" s="51"/>
      <c r="AF2798" s="51"/>
      <c r="AG2798" s="40"/>
      <c r="AH2798" s="41"/>
      <c r="AI2798" s="42"/>
      <c r="AJ2798" s="40"/>
      <c r="AK2798" s="41"/>
      <c r="AL2798" s="42"/>
      <c r="AM2798" s="43"/>
      <c r="AN2798" s="43"/>
      <c r="AO2798" s="43"/>
    </row>
    <row r="2799" spans="5:41" x14ac:dyDescent="0.25">
      <c r="E2799" s="54"/>
      <c r="F2799" s="54"/>
      <c r="G2799" s="52"/>
      <c r="H2799" s="52"/>
      <c r="I2799" s="52"/>
      <c r="J2799" s="52"/>
      <c r="K2799" s="52"/>
      <c r="L2799" s="52"/>
      <c r="M2799" s="52"/>
      <c r="N2799" s="52"/>
      <c r="O2799" s="52"/>
      <c r="P2799" s="52"/>
      <c r="Q2799" s="52"/>
      <c r="R2799" s="52"/>
      <c r="S2799" s="52"/>
      <c r="T2799" s="52"/>
      <c r="U2799" s="52"/>
      <c r="V2799" s="52"/>
      <c r="W2799" s="52"/>
      <c r="X2799" s="52"/>
      <c r="Y2799" s="52"/>
      <c r="Z2799" s="38"/>
      <c r="AA2799" s="38"/>
      <c r="AB2799" s="38"/>
      <c r="AC2799" s="50"/>
      <c r="AD2799" s="50"/>
      <c r="AE2799" s="51"/>
      <c r="AF2799" s="51"/>
      <c r="AG2799" s="40"/>
      <c r="AH2799" s="41"/>
      <c r="AI2799" s="42"/>
      <c r="AJ2799" s="40"/>
      <c r="AK2799" s="41"/>
      <c r="AL2799" s="42"/>
      <c r="AM2799" s="43"/>
      <c r="AN2799" s="43"/>
      <c r="AO2799" s="43"/>
    </row>
    <row r="2800" spans="5:41" x14ac:dyDescent="0.25">
      <c r="E2800" s="54"/>
      <c r="F2800" s="54"/>
      <c r="G2800" s="52"/>
      <c r="H2800" s="52"/>
      <c r="I2800" s="52"/>
      <c r="J2800" s="52"/>
      <c r="K2800" s="52"/>
      <c r="L2800" s="52"/>
      <c r="M2800" s="52"/>
      <c r="N2800" s="52"/>
      <c r="O2800" s="52"/>
      <c r="P2800" s="52"/>
      <c r="Q2800" s="52"/>
      <c r="R2800" s="52"/>
      <c r="S2800" s="52"/>
      <c r="T2800" s="52"/>
      <c r="U2800" s="52"/>
      <c r="V2800" s="52"/>
      <c r="W2800" s="52"/>
      <c r="X2800" s="52"/>
      <c r="Y2800" s="52"/>
      <c r="Z2800" s="38"/>
      <c r="AA2800" s="38"/>
      <c r="AB2800" s="38"/>
      <c r="AC2800" s="50"/>
      <c r="AD2800" s="50"/>
      <c r="AE2800" s="51"/>
      <c r="AF2800" s="51"/>
      <c r="AG2800" s="40"/>
      <c r="AH2800" s="41"/>
      <c r="AI2800" s="42"/>
      <c r="AJ2800" s="40"/>
      <c r="AK2800" s="41"/>
      <c r="AL2800" s="42"/>
      <c r="AM2800" s="43"/>
      <c r="AN2800" s="43"/>
      <c r="AO2800" s="43"/>
    </row>
    <row r="2801" spans="5:41" x14ac:dyDescent="0.25">
      <c r="E2801" s="54"/>
      <c r="F2801" s="54"/>
      <c r="G2801" s="52"/>
      <c r="H2801" s="52"/>
      <c r="I2801" s="52"/>
      <c r="J2801" s="52"/>
      <c r="K2801" s="52"/>
      <c r="L2801" s="52"/>
      <c r="M2801" s="52"/>
      <c r="N2801" s="52"/>
      <c r="O2801" s="52"/>
      <c r="P2801" s="52"/>
      <c r="Q2801" s="52"/>
      <c r="R2801" s="52"/>
      <c r="S2801" s="52"/>
      <c r="T2801" s="52"/>
      <c r="U2801" s="52"/>
      <c r="V2801" s="52"/>
      <c r="W2801" s="52"/>
      <c r="X2801" s="52"/>
      <c r="Y2801" s="52"/>
      <c r="Z2801" s="38"/>
      <c r="AA2801" s="38"/>
      <c r="AB2801" s="38"/>
      <c r="AC2801" s="50"/>
      <c r="AD2801" s="50"/>
      <c r="AE2801" s="51"/>
      <c r="AF2801" s="51"/>
      <c r="AG2801" s="40"/>
      <c r="AH2801" s="41"/>
      <c r="AI2801" s="42"/>
      <c r="AJ2801" s="40"/>
      <c r="AK2801" s="41"/>
      <c r="AL2801" s="42"/>
      <c r="AM2801" s="43"/>
      <c r="AN2801" s="43"/>
      <c r="AO2801" s="43"/>
    </row>
    <row r="2802" spans="5:41" x14ac:dyDescent="0.25">
      <c r="E2802" s="54"/>
      <c r="F2802" s="54"/>
      <c r="G2802" s="52"/>
      <c r="H2802" s="52"/>
      <c r="I2802" s="52"/>
      <c r="J2802" s="52"/>
      <c r="K2802" s="52"/>
      <c r="L2802" s="52"/>
      <c r="M2802" s="52"/>
      <c r="N2802" s="52"/>
      <c r="O2802" s="52"/>
      <c r="P2802" s="52"/>
      <c r="Q2802" s="52"/>
      <c r="R2802" s="52"/>
      <c r="S2802" s="52"/>
      <c r="T2802" s="52"/>
      <c r="U2802" s="52"/>
      <c r="V2802" s="52"/>
      <c r="W2802" s="52"/>
      <c r="X2802" s="52"/>
      <c r="Y2802" s="52"/>
      <c r="Z2802" s="38"/>
      <c r="AA2802" s="38"/>
      <c r="AB2802" s="38"/>
      <c r="AC2802" s="50"/>
      <c r="AD2802" s="50"/>
      <c r="AE2802" s="51"/>
      <c r="AF2802" s="51"/>
      <c r="AG2802" s="40"/>
      <c r="AH2802" s="41"/>
      <c r="AI2802" s="42"/>
      <c r="AJ2802" s="40"/>
      <c r="AK2802" s="41"/>
      <c r="AL2802" s="42"/>
      <c r="AM2802" s="43"/>
      <c r="AN2802" s="43"/>
      <c r="AO2802" s="43"/>
    </row>
    <row r="2803" spans="5:41" x14ac:dyDescent="0.25">
      <c r="E2803" s="54"/>
      <c r="F2803" s="54"/>
      <c r="G2803" s="52"/>
      <c r="H2803" s="52"/>
      <c r="I2803" s="52"/>
      <c r="J2803" s="52"/>
      <c r="K2803" s="52"/>
      <c r="L2803" s="52"/>
      <c r="M2803" s="52"/>
      <c r="N2803" s="52"/>
      <c r="O2803" s="52"/>
      <c r="P2803" s="52"/>
      <c r="Q2803" s="52"/>
      <c r="R2803" s="52"/>
      <c r="S2803" s="52"/>
      <c r="T2803" s="52"/>
      <c r="U2803" s="52"/>
      <c r="V2803" s="52"/>
      <c r="W2803" s="52"/>
      <c r="X2803" s="52"/>
      <c r="Y2803" s="52"/>
      <c r="Z2803" s="38"/>
      <c r="AA2803" s="38"/>
      <c r="AB2803" s="38"/>
      <c r="AC2803" s="50"/>
      <c r="AD2803" s="50"/>
      <c r="AE2803" s="51"/>
      <c r="AF2803" s="51"/>
      <c r="AG2803" s="40"/>
      <c r="AH2803" s="41"/>
      <c r="AI2803" s="42"/>
      <c r="AJ2803" s="40"/>
      <c r="AK2803" s="41"/>
      <c r="AL2803" s="42"/>
      <c r="AM2803" s="43"/>
      <c r="AN2803" s="43"/>
      <c r="AO2803" s="43"/>
    </row>
    <row r="2804" spans="5:41" x14ac:dyDescent="0.25">
      <c r="E2804" s="54"/>
      <c r="F2804" s="54"/>
      <c r="G2804" s="52"/>
      <c r="H2804" s="52"/>
      <c r="I2804" s="52"/>
      <c r="J2804" s="52"/>
      <c r="K2804" s="52"/>
      <c r="L2804" s="52"/>
      <c r="M2804" s="52"/>
      <c r="N2804" s="52"/>
      <c r="O2804" s="52"/>
      <c r="P2804" s="52"/>
      <c r="Q2804" s="52"/>
      <c r="R2804" s="52"/>
      <c r="S2804" s="52"/>
      <c r="T2804" s="52"/>
      <c r="U2804" s="52"/>
      <c r="V2804" s="52"/>
      <c r="W2804" s="52"/>
      <c r="X2804" s="52"/>
      <c r="Y2804" s="52"/>
      <c r="Z2804" s="38"/>
      <c r="AA2804" s="38"/>
      <c r="AB2804" s="38"/>
      <c r="AC2804" s="50"/>
      <c r="AD2804" s="50"/>
      <c r="AE2804" s="51"/>
      <c r="AF2804" s="51"/>
      <c r="AG2804" s="40"/>
      <c r="AH2804" s="41"/>
      <c r="AI2804" s="42"/>
      <c r="AJ2804" s="40"/>
      <c r="AK2804" s="41"/>
      <c r="AL2804" s="42"/>
      <c r="AM2804" s="43"/>
      <c r="AN2804" s="43"/>
      <c r="AO2804" s="43"/>
    </row>
    <row r="2805" spans="5:41" x14ac:dyDescent="0.25">
      <c r="E2805" s="54"/>
      <c r="F2805" s="54"/>
      <c r="G2805" s="52"/>
      <c r="H2805" s="52"/>
      <c r="I2805" s="52"/>
      <c r="J2805" s="52"/>
      <c r="K2805" s="52"/>
      <c r="L2805" s="52"/>
      <c r="M2805" s="52"/>
      <c r="N2805" s="52"/>
      <c r="O2805" s="52"/>
      <c r="P2805" s="52"/>
      <c r="Q2805" s="52"/>
      <c r="R2805" s="52"/>
      <c r="S2805" s="52"/>
      <c r="T2805" s="52"/>
      <c r="U2805" s="52"/>
      <c r="V2805" s="52"/>
      <c r="W2805" s="52"/>
      <c r="X2805" s="52"/>
      <c r="Y2805" s="52"/>
      <c r="Z2805" s="38"/>
      <c r="AA2805" s="38"/>
      <c r="AB2805" s="38"/>
      <c r="AC2805" s="50"/>
      <c r="AD2805" s="50"/>
      <c r="AE2805" s="51"/>
      <c r="AF2805" s="51"/>
      <c r="AG2805" s="40"/>
      <c r="AH2805" s="41"/>
      <c r="AI2805" s="42"/>
      <c r="AJ2805" s="40"/>
      <c r="AK2805" s="41"/>
      <c r="AL2805" s="42"/>
      <c r="AM2805" s="43"/>
      <c r="AN2805" s="43"/>
      <c r="AO2805" s="43"/>
    </row>
    <row r="2806" spans="5:41" x14ac:dyDescent="0.25">
      <c r="E2806" s="54"/>
      <c r="F2806" s="54"/>
      <c r="G2806" s="52"/>
      <c r="H2806" s="52"/>
      <c r="I2806" s="52"/>
      <c r="J2806" s="52"/>
      <c r="K2806" s="52"/>
      <c r="L2806" s="52"/>
      <c r="M2806" s="52"/>
      <c r="N2806" s="52"/>
      <c r="O2806" s="52"/>
      <c r="P2806" s="52"/>
      <c r="Q2806" s="52"/>
      <c r="R2806" s="52"/>
      <c r="S2806" s="52"/>
      <c r="T2806" s="52"/>
      <c r="U2806" s="52"/>
      <c r="V2806" s="52"/>
      <c r="W2806" s="52"/>
      <c r="X2806" s="52"/>
      <c r="Y2806" s="52"/>
      <c r="Z2806" s="38"/>
      <c r="AA2806" s="38"/>
      <c r="AB2806" s="38"/>
      <c r="AC2806" s="50"/>
      <c r="AD2806" s="50"/>
      <c r="AE2806" s="51"/>
      <c r="AF2806" s="51"/>
      <c r="AG2806" s="40"/>
      <c r="AH2806" s="41"/>
      <c r="AI2806" s="42"/>
      <c r="AJ2806" s="40"/>
      <c r="AK2806" s="41"/>
      <c r="AL2806" s="42"/>
      <c r="AM2806" s="43"/>
      <c r="AN2806" s="43"/>
      <c r="AO2806" s="43"/>
    </row>
    <row r="2807" spans="5:41" x14ac:dyDescent="0.25">
      <c r="E2807" s="54"/>
      <c r="F2807" s="54"/>
      <c r="G2807" s="52"/>
      <c r="H2807" s="52"/>
      <c r="I2807" s="52"/>
      <c r="J2807" s="52"/>
      <c r="K2807" s="52"/>
      <c r="L2807" s="52"/>
      <c r="M2807" s="52"/>
      <c r="N2807" s="52"/>
      <c r="O2807" s="52"/>
      <c r="P2807" s="52"/>
      <c r="Q2807" s="52"/>
      <c r="R2807" s="52"/>
      <c r="S2807" s="52"/>
      <c r="T2807" s="52"/>
      <c r="U2807" s="52"/>
      <c r="V2807" s="52"/>
      <c r="W2807" s="52"/>
      <c r="X2807" s="52"/>
      <c r="Y2807" s="52"/>
      <c r="Z2807" s="38"/>
      <c r="AA2807" s="38"/>
      <c r="AB2807" s="38"/>
      <c r="AC2807" s="50"/>
      <c r="AD2807" s="50"/>
      <c r="AE2807" s="51"/>
      <c r="AF2807" s="51"/>
      <c r="AG2807" s="40"/>
      <c r="AH2807" s="41"/>
      <c r="AI2807" s="42"/>
      <c r="AJ2807" s="40"/>
      <c r="AK2807" s="41"/>
      <c r="AL2807" s="42"/>
      <c r="AM2807" s="43"/>
      <c r="AN2807" s="43"/>
      <c r="AO2807" s="43"/>
    </row>
    <row r="2808" spans="5:41" x14ac:dyDescent="0.25">
      <c r="E2808" s="54"/>
      <c r="F2808" s="54"/>
      <c r="G2808" s="52"/>
      <c r="H2808" s="52"/>
      <c r="I2808" s="52"/>
      <c r="J2808" s="52"/>
      <c r="K2808" s="52"/>
      <c r="L2808" s="52"/>
      <c r="M2808" s="52"/>
      <c r="N2808" s="52"/>
      <c r="O2808" s="52"/>
      <c r="P2808" s="52"/>
      <c r="Q2808" s="52"/>
      <c r="R2808" s="52"/>
      <c r="S2808" s="52"/>
      <c r="T2808" s="52"/>
      <c r="U2808" s="52"/>
      <c r="V2808" s="52"/>
      <c r="W2808" s="52"/>
      <c r="X2808" s="52"/>
      <c r="Y2808" s="52"/>
      <c r="Z2808" s="38"/>
      <c r="AA2808" s="38"/>
      <c r="AB2808" s="38"/>
      <c r="AC2808" s="50"/>
      <c r="AD2808" s="50"/>
      <c r="AE2808" s="51"/>
      <c r="AF2808" s="51"/>
      <c r="AG2808" s="40"/>
      <c r="AH2808" s="41"/>
      <c r="AI2808" s="42"/>
      <c r="AJ2808" s="40"/>
      <c r="AK2808" s="41"/>
      <c r="AL2808" s="42"/>
      <c r="AM2808" s="43"/>
      <c r="AN2808" s="43"/>
      <c r="AO2808" s="43"/>
    </row>
    <row r="2809" spans="5:41" x14ac:dyDescent="0.25">
      <c r="E2809" s="54"/>
      <c r="F2809" s="54"/>
      <c r="G2809" s="52"/>
      <c r="H2809" s="52"/>
      <c r="I2809" s="52"/>
      <c r="J2809" s="52"/>
      <c r="K2809" s="52"/>
      <c r="L2809" s="52"/>
      <c r="M2809" s="52"/>
      <c r="N2809" s="52"/>
      <c r="O2809" s="52"/>
      <c r="P2809" s="52"/>
      <c r="Q2809" s="52"/>
      <c r="R2809" s="52"/>
      <c r="S2809" s="52"/>
      <c r="T2809" s="52"/>
      <c r="U2809" s="52"/>
      <c r="V2809" s="52"/>
      <c r="W2809" s="52"/>
      <c r="X2809" s="52"/>
      <c r="Y2809" s="52"/>
      <c r="Z2809" s="38"/>
      <c r="AA2809" s="38"/>
      <c r="AB2809" s="38"/>
      <c r="AC2809" s="50"/>
      <c r="AD2809" s="50"/>
      <c r="AE2809" s="51"/>
      <c r="AF2809" s="51"/>
      <c r="AG2809" s="40"/>
      <c r="AH2809" s="41"/>
      <c r="AI2809" s="42"/>
      <c r="AJ2809" s="40"/>
      <c r="AK2809" s="41"/>
      <c r="AL2809" s="42"/>
      <c r="AM2809" s="43"/>
      <c r="AN2809" s="43"/>
      <c r="AO2809" s="43"/>
    </row>
    <row r="2810" spans="5:41" x14ac:dyDescent="0.25">
      <c r="E2810" s="54"/>
      <c r="F2810" s="54"/>
      <c r="G2810" s="52"/>
      <c r="H2810" s="52"/>
      <c r="I2810" s="52"/>
      <c r="J2810" s="52"/>
      <c r="K2810" s="52"/>
      <c r="L2810" s="52"/>
      <c r="M2810" s="52"/>
      <c r="N2810" s="52"/>
      <c r="O2810" s="52"/>
      <c r="P2810" s="52"/>
      <c r="Q2810" s="52"/>
      <c r="R2810" s="52"/>
      <c r="S2810" s="52"/>
      <c r="T2810" s="52"/>
      <c r="U2810" s="52"/>
      <c r="V2810" s="52"/>
      <c r="W2810" s="52"/>
      <c r="X2810" s="52"/>
      <c r="Y2810" s="52"/>
      <c r="Z2810" s="38"/>
      <c r="AA2810" s="38"/>
      <c r="AB2810" s="38"/>
      <c r="AC2810" s="50"/>
      <c r="AD2810" s="50"/>
      <c r="AE2810" s="51"/>
      <c r="AF2810" s="51"/>
      <c r="AG2810" s="40"/>
      <c r="AH2810" s="41"/>
      <c r="AI2810" s="42"/>
      <c r="AJ2810" s="40"/>
      <c r="AK2810" s="41"/>
      <c r="AL2810" s="42"/>
      <c r="AM2810" s="43"/>
      <c r="AN2810" s="43"/>
      <c r="AO2810" s="43"/>
    </row>
    <row r="2811" spans="5:41" x14ac:dyDescent="0.25">
      <c r="E2811" s="54"/>
      <c r="F2811" s="54"/>
      <c r="G2811" s="52"/>
      <c r="H2811" s="52"/>
      <c r="I2811" s="52"/>
      <c r="J2811" s="52"/>
      <c r="K2811" s="52"/>
      <c r="L2811" s="52"/>
      <c r="M2811" s="52"/>
      <c r="N2811" s="52"/>
      <c r="O2811" s="52"/>
      <c r="P2811" s="52"/>
      <c r="Q2811" s="52"/>
      <c r="R2811" s="52"/>
      <c r="S2811" s="52"/>
      <c r="T2811" s="52"/>
      <c r="U2811" s="52"/>
      <c r="V2811" s="52"/>
      <c r="W2811" s="52"/>
      <c r="X2811" s="52"/>
      <c r="Y2811" s="52"/>
      <c r="Z2811" s="38"/>
      <c r="AA2811" s="38"/>
      <c r="AB2811" s="38"/>
      <c r="AC2811" s="50"/>
      <c r="AD2811" s="50"/>
      <c r="AE2811" s="51"/>
      <c r="AF2811" s="51"/>
      <c r="AG2811" s="40"/>
      <c r="AH2811" s="41"/>
      <c r="AI2811" s="42"/>
      <c r="AJ2811" s="40"/>
      <c r="AK2811" s="41"/>
      <c r="AL2811" s="42"/>
      <c r="AM2811" s="43"/>
      <c r="AN2811" s="43"/>
      <c r="AO2811" s="43"/>
    </row>
    <row r="2812" spans="5:41" x14ac:dyDescent="0.25">
      <c r="E2812" s="54"/>
      <c r="F2812" s="54"/>
      <c r="G2812" s="52"/>
      <c r="H2812" s="52"/>
      <c r="I2812" s="52"/>
      <c r="J2812" s="52"/>
      <c r="K2812" s="52"/>
      <c r="L2812" s="52"/>
      <c r="M2812" s="52"/>
      <c r="N2812" s="52"/>
      <c r="O2812" s="52"/>
      <c r="P2812" s="52"/>
      <c r="Q2812" s="52"/>
      <c r="R2812" s="52"/>
      <c r="S2812" s="52"/>
      <c r="T2812" s="52"/>
      <c r="U2812" s="52"/>
      <c r="V2812" s="52"/>
      <c r="W2812" s="52"/>
      <c r="X2812" s="52"/>
      <c r="Y2812" s="52"/>
      <c r="Z2812" s="38"/>
      <c r="AA2812" s="38"/>
      <c r="AB2812" s="38"/>
      <c r="AC2812" s="50"/>
      <c r="AD2812" s="50"/>
      <c r="AE2812" s="51"/>
      <c r="AF2812" s="51"/>
      <c r="AG2812" s="40"/>
      <c r="AH2812" s="41"/>
      <c r="AI2812" s="42"/>
      <c r="AJ2812" s="40"/>
      <c r="AK2812" s="41"/>
      <c r="AL2812" s="42"/>
      <c r="AM2812" s="43"/>
      <c r="AN2812" s="43"/>
      <c r="AO2812" s="43"/>
    </row>
    <row r="2813" spans="5:41" x14ac:dyDescent="0.25">
      <c r="E2813" s="54"/>
      <c r="F2813" s="54"/>
      <c r="G2813" s="52"/>
      <c r="H2813" s="52"/>
      <c r="I2813" s="52"/>
      <c r="J2813" s="52"/>
      <c r="K2813" s="52"/>
      <c r="L2813" s="52"/>
      <c r="M2813" s="52"/>
      <c r="N2813" s="52"/>
      <c r="O2813" s="52"/>
      <c r="P2813" s="52"/>
      <c r="Q2813" s="52"/>
      <c r="R2813" s="52"/>
      <c r="S2813" s="52"/>
      <c r="T2813" s="52"/>
      <c r="U2813" s="52"/>
      <c r="V2813" s="52"/>
      <c r="W2813" s="52"/>
      <c r="X2813" s="52"/>
      <c r="Y2813" s="52"/>
      <c r="Z2813" s="38"/>
      <c r="AA2813" s="38"/>
      <c r="AB2813" s="38"/>
      <c r="AC2813" s="50"/>
      <c r="AD2813" s="50"/>
      <c r="AE2813" s="51"/>
      <c r="AF2813" s="51"/>
      <c r="AG2813" s="40"/>
      <c r="AH2813" s="41"/>
      <c r="AI2813" s="42"/>
      <c r="AJ2813" s="40"/>
      <c r="AK2813" s="41"/>
      <c r="AL2813" s="42"/>
      <c r="AM2813" s="43"/>
      <c r="AN2813" s="43"/>
      <c r="AO2813" s="43"/>
    </row>
    <row r="2814" spans="5:41" x14ac:dyDescent="0.25">
      <c r="E2814" s="54"/>
      <c r="F2814" s="54"/>
      <c r="G2814" s="52"/>
      <c r="H2814" s="52"/>
      <c r="I2814" s="52"/>
      <c r="J2814" s="52"/>
      <c r="K2814" s="52"/>
      <c r="L2814" s="52"/>
      <c r="M2814" s="52"/>
      <c r="N2814" s="52"/>
      <c r="O2814" s="52"/>
      <c r="P2814" s="52"/>
      <c r="Q2814" s="52"/>
      <c r="R2814" s="52"/>
      <c r="S2814" s="52"/>
      <c r="T2814" s="52"/>
      <c r="U2814" s="52"/>
      <c r="V2814" s="52"/>
      <c r="W2814" s="52"/>
      <c r="X2814" s="52"/>
      <c r="Y2814" s="52"/>
      <c r="Z2814" s="38"/>
      <c r="AA2814" s="38"/>
      <c r="AB2814" s="38"/>
      <c r="AC2814" s="50"/>
      <c r="AD2814" s="50"/>
      <c r="AE2814" s="51"/>
      <c r="AF2814" s="51"/>
      <c r="AG2814" s="40"/>
      <c r="AH2814" s="41"/>
      <c r="AI2814" s="42"/>
      <c r="AJ2814" s="40"/>
      <c r="AK2814" s="41"/>
      <c r="AL2814" s="42"/>
      <c r="AM2814" s="43"/>
      <c r="AN2814" s="43"/>
      <c r="AO2814" s="43"/>
    </row>
    <row r="2815" spans="5:41" x14ac:dyDescent="0.25">
      <c r="E2815" s="54"/>
      <c r="F2815" s="54"/>
      <c r="G2815" s="52"/>
      <c r="H2815" s="52"/>
      <c r="I2815" s="52"/>
      <c r="J2815" s="52"/>
      <c r="K2815" s="52"/>
      <c r="L2815" s="52"/>
      <c r="M2815" s="52"/>
      <c r="N2815" s="52"/>
      <c r="O2815" s="52"/>
      <c r="P2815" s="52"/>
      <c r="Q2815" s="52"/>
      <c r="R2815" s="52"/>
      <c r="S2815" s="52"/>
      <c r="T2815" s="52"/>
      <c r="U2815" s="52"/>
      <c r="V2815" s="52"/>
      <c r="W2815" s="52"/>
      <c r="X2815" s="52"/>
      <c r="Y2815" s="52"/>
      <c r="Z2815" s="38"/>
      <c r="AA2815" s="38"/>
      <c r="AB2815" s="38"/>
      <c r="AC2815" s="50"/>
      <c r="AD2815" s="50"/>
      <c r="AE2815" s="51"/>
      <c r="AF2815" s="51"/>
      <c r="AG2815" s="40"/>
      <c r="AH2815" s="41"/>
      <c r="AI2815" s="42"/>
      <c r="AJ2815" s="40"/>
      <c r="AK2815" s="41"/>
      <c r="AL2815" s="42"/>
      <c r="AM2815" s="43"/>
      <c r="AN2815" s="43"/>
      <c r="AO2815" s="43"/>
    </row>
    <row r="2816" spans="5:41" x14ac:dyDescent="0.25">
      <c r="E2816" s="54"/>
      <c r="F2816" s="54"/>
      <c r="G2816" s="52"/>
      <c r="H2816" s="52"/>
      <c r="I2816" s="52"/>
      <c r="J2816" s="52"/>
      <c r="K2816" s="52"/>
      <c r="L2816" s="52"/>
      <c r="M2816" s="52"/>
      <c r="N2816" s="52"/>
      <c r="O2816" s="52"/>
      <c r="P2816" s="52"/>
      <c r="Q2816" s="52"/>
      <c r="R2816" s="52"/>
      <c r="S2816" s="52"/>
      <c r="T2816" s="52"/>
      <c r="U2816" s="52"/>
      <c r="V2816" s="52"/>
      <c r="W2816" s="52"/>
      <c r="X2816" s="52"/>
      <c r="Y2816" s="52"/>
      <c r="Z2816" s="38"/>
      <c r="AA2816" s="38"/>
      <c r="AB2816" s="38"/>
      <c r="AC2816" s="50"/>
      <c r="AD2816" s="50"/>
      <c r="AE2816" s="51"/>
      <c r="AF2816" s="51"/>
      <c r="AG2816" s="40"/>
      <c r="AH2816" s="41"/>
      <c r="AI2816" s="42"/>
      <c r="AJ2816" s="40"/>
      <c r="AK2816" s="41"/>
      <c r="AL2816" s="42"/>
      <c r="AM2816" s="43"/>
      <c r="AN2816" s="43"/>
      <c r="AO2816" s="43"/>
    </row>
    <row r="2817" spans="5:41" x14ac:dyDescent="0.25">
      <c r="E2817" s="54"/>
      <c r="F2817" s="54"/>
      <c r="G2817" s="52"/>
      <c r="H2817" s="52"/>
      <c r="I2817" s="52"/>
      <c r="J2817" s="52"/>
      <c r="K2817" s="52"/>
      <c r="L2817" s="52"/>
      <c r="M2817" s="52"/>
      <c r="N2817" s="52"/>
      <c r="O2817" s="52"/>
      <c r="P2817" s="52"/>
      <c r="Q2817" s="52"/>
      <c r="R2817" s="52"/>
      <c r="S2817" s="52"/>
      <c r="T2817" s="52"/>
      <c r="U2817" s="52"/>
      <c r="V2817" s="52"/>
      <c r="W2817" s="52"/>
      <c r="X2817" s="52"/>
      <c r="Y2817" s="52"/>
      <c r="Z2817" s="38"/>
      <c r="AA2817" s="38"/>
      <c r="AB2817" s="38"/>
      <c r="AC2817" s="50"/>
      <c r="AD2817" s="50"/>
      <c r="AE2817" s="51"/>
      <c r="AF2817" s="51"/>
      <c r="AG2817" s="40"/>
      <c r="AH2817" s="41"/>
      <c r="AI2817" s="42"/>
      <c r="AJ2817" s="40"/>
      <c r="AK2817" s="41"/>
      <c r="AL2817" s="42"/>
      <c r="AM2817" s="43"/>
      <c r="AN2817" s="43"/>
      <c r="AO2817" s="43"/>
    </row>
    <row r="2818" spans="5:41" x14ac:dyDescent="0.25">
      <c r="E2818" s="54"/>
      <c r="F2818" s="54"/>
      <c r="G2818" s="52"/>
      <c r="H2818" s="52"/>
      <c r="I2818" s="52"/>
      <c r="J2818" s="52"/>
      <c r="K2818" s="52"/>
      <c r="L2818" s="52"/>
      <c r="M2818" s="52"/>
      <c r="N2818" s="52"/>
      <c r="O2818" s="52"/>
      <c r="P2818" s="52"/>
      <c r="Q2818" s="52"/>
      <c r="R2818" s="52"/>
      <c r="S2818" s="52"/>
      <c r="T2818" s="52"/>
      <c r="U2818" s="52"/>
      <c r="V2818" s="52"/>
      <c r="W2818" s="52"/>
      <c r="X2818" s="52"/>
      <c r="Y2818" s="52"/>
      <c r="Z2818" s="38"/>
      <c r="AA2818" s="38"/>
      <c r="AB2818" s="38"/>
      <c r="AC2818" s="50"/>
      <c r="AD2818" s="50"/>
      <c r="AE2818" s="51"/>
      <c r="AF2818" s="51"/>
      <c r="AG2818" s="40"/>
      <c r="AH2818" s="41"/>
      <c r="AI2818" s="42"/>
      <c r="AJ2818" s="40"/>
      <c r="AK2818" s="41"/>
      <c r="AL2818" s="42"/>
      <c r="AM2818" s="43"/>
      <c r="AN2818" s="43"/>
      <c r="AO2818" s="43"/>
    </row>
    <row r="2819" spans="5:41" x14ac:dyDescent="0.25">
      <c r="E2819" s="54"/>
      <c r="F2819" s="54"/>
      <c r="G2819" s="52"/>
      <c r="H2819" s="52"/>
      <c r="I2819" s="52"/>
      <c r="J2819" s="52"/>
      <c r="K2819" s="52"/>
      <c r="L2819" s="52"/>
      <c r="M2819" s="52"/>
      <c r="N2819" s="52"/>
      <c r="O2819" s="52"/>
      <c r="P2819" s="52"/>
      <c r="Q2819" s="52"/>
      <c r="R2819" s="52"/>
      <c r="S2819" s="52"/>
      <c r="T2819" s="52"/>
      <c r="U2819" s="52"/>
      <c r="V2819" s="52"/>
      <c r="W2819" s="52"/>
      <c r="X2819" s="52"/>
      <c r="Y2819" s="52"/>
      <c r="Z2819" s="38"/>
      <c r="AA2819" s="38"/>
      <c r="AB2819" s="38"/>
      <c r="AC2819" s="50"/>
      <c r="AD2819" s="50"/>
      <c r="AE2819" s="51"/>
      <c r="AF2819" s="51"/>
      <c r="AG2819" s="40"/>
      <c r="AH2819" s="41"/>
      <c r="AI2819" s="42"/>
      <c r="AJ2819" s="40"/>
      <c r="AK2819" s="41"/>
      <c r="AL2819" s="42"/>
      <c r="AM2819" s="43"/>
      <c r="AN2819" s="43"/>
      <c r="AO2819" s="43"/>
    </row>
    <row r="2820" spans="5:41" x14ac:dyDescent="0.25">
      <c r="E2820" s="54"/>
      <c r="F2820" s="54"/>
      <c r="G2820" s="52"/>
      <c r="H2820" s="52"/>
      <c r="I2820" s="52"/>
      <c r="J2820" s="52"/>
      <c r="K2820" s="52"/>
      <c r="L2820" s="52"/>
      <c r="M2820" s="52"/>
      <c r="N2820" s="52"/>
      <c r="O2820" s="52"/>
      <c r="P2820" s="52"/>
      <c r="Q2820" s="52"/>
      <c r="R2820" s="52"/>
      <c r="S2820" s="52"/>
      <c r="T2820" s="52"/>
      <c r="U2820" s="52"/>
      <c r="V2820" s="52"/>
      <c r="W2820" s="52"/>
      <c r="X2820" s="52"/>
      <c r="Y2820" s="52"/>
      <c r="Z2820" s="38"/>
      <c r="AA2820" s="38"/>
      <c r="AB2820" s="38"/>
      <c r="AC2820" s="50"/>
      <c r="AD2820" s="50"/>
      <c r="AE2820" s="51"/>
      <c r="AF2820" s="51"/>
      <c r="AG2820" s="40"/>
      <c r="AH2820" s="41"/>
      <c r="AI2820" s="42"/>
      <c r="AJ2820" s="40"/>
      <c r="AK2820" s="41"/>
      <c r="AL2820" s="42"/>
      <c r="AM2820" s="43"/>
      <c r="AN2820" s="43"/>
      <c r="AO2820" s="43"/>
    </row>
    <row r="2821" spans="5:41" x14ac:dyDescent="0.25">
      <c r="E2821" s="54"/>
      <c r="F2821" s="54"/>
      <c r="G2821" s="52"/>
      <c r="H2821" s="52"/>
      <c r="I2821" s="52"/>
      <c r="J2821" s="52"/>
      <c r="K2821" s="52"/>
      <c r="L2821" s="52"/>
      <c r="M2821" s="52"/>
      <c r="N2821" s="52"/>
      <c r="O2821" s="52"/>
      <c r="P2821" s="52"/>
      <c r="Q2821" s="52"/>
      <c r="R2821" s="52"/>
      <c r="S2821" s="52"/>
      <c r="T2821" s="52"/>
      <c r="U2821" s="52"/>
      <c r="V2821" s="52"/>
      <c r="W2821" s="52"/>
      <c r="X2821" s="52"/>
      <c r="Y2821" s="52"/>
      <c r="Z2821" s="38"/>
      <c r="AA2821" s="38"/>
      <c r="AB2821" s="38"/>
      <c r="AC2821" s="50"/>
      <c r="AD2821" s="50"/>
      <c r="AE2821" s="51"/>
      <c r="AF2821" s="51"/>
      <c r="AG2821" s="40"/>
      <c r="AH2821" s="41"/>
      <c r="AI2821" s="42"/>
      <c r="AJ2821" s="40"/>
      <c r="AK2821" s="41"/>
      <c r="AL2821" s="42"/>
      <c r="AM2821" s="43"/>
      <c r="AN2821" s="43"/>
      <c r="AO2821" s="43"/>
    </row>
    <row r="2822" spans="5:41" x14ac:dyDescent="0.25">
      <c r="E2822" s="54"/>
      <c r="F2822" s="54"/>
      <c r="G2822" s="52"/>
      <c r="H2822" s="52"/>
      <c r="I2822" s="52"/>
      <c r="J2822" s="52"/>
      <c r="K2822" s="52"/>
      <c r="L2822" s="52"/>
      <c r="M2822" s="52"/>
      <c r="N2822" s="52"/>
      <c r="O2822" s="52"/>
      <c r="P2822" s="52"/>
      <c r="Q2822" s="52"/>
      <c r="R2822" s="52"/>
      <c r="S2822" s="52"/>
      <c r="T2822" s="52"/>
      <c r="U2822" s="52"/>
      <c r="V2822" s="52"/>
      <c r="W2822" s="52"/>
      <c r="X2822" s="52"/>
      <c r="Y2822" s="52"/>
      <c r="Z2822" s="38"/>
      <c r="AA2822" s="38"/>
      <c r="AB2822" s="38"/>
      <c r="AC2822" s="50"/>
      <c r="AD2822" s="50"/>
      <c r="AE2822" s="51"/>
      <c r="AF2822" s="51"/>
      <c r="AG2822" s="40"/>
      <c r="AH2822" s="41"/>
      <c r="AI2822" s="42"/>
      <c r="AJ2822" s="40"/>
      <c r="AK2822" s="41"/>
      <c r="AL2822" s="42"/>
      <c r="AM2822" s="43"/>
      <c r="AN2822" s="43"/>
      <c r="AO2822" s="43"/>
    </row>
    <row r="2823" spans="5:41" x14ac:dyDescent="0.25">
      <c r="E2823" s="54"/>
      <c r="F2823" s="54"/>
      <c r="G2823" s="52"/>
      <c r="H2823" s="52"/>
      <c r="I2823" s="52"/>
      <c r="J2823" s="52"/>
      <c r="K2823" s="52"/>
      <c r="L2823" s="52"/>
      <c r="M2823" s="52"/>
      <c r="N2823" s="52"/>
      <c r="O2823" s="52"/>
      <c r="P2823" s="52"/>
      <c r="Q2823" s="52"/>
      <c r="R2823" s="52"/>
      <c r="S2823" s="52"/>
      <c r="T2823" s="52"/>
      <c r="U2823" s="52"/>
      <c r="V2823" s="52"/>
      <c r="W2823" s="52"/>
      <c r="X2823" s="52"/>
      <c r="Y2823" s="52"/>
      <c r="Z2823" s="38"/>
      <c r="AA2823" s="38"/>
      <c r="AB2823" s="38"/>
      <c r="AC2823" s="50"/>
      <c r="AD2823" s="50"/>
      <c r="AE2823" s="51"/>
      <c r="AF2823" s="51"/>
      <c r="AG2823" s="40"/>
      <c r="AH2823" s="41"/>
      <c r="AI2823" s="42"/>
      <c r="AJ2823" s="40"/>
      <c r="AK2823" s="41"/>
      <c r="AL2823" s="42"/>
      <c r="AM2823" s="43"/>
      <c r="AN2823" s="43"/>
      <c r="AO2823" s="43"/>
    </row>
    <row r="2824" spans="5:41" x14ac:dyDescent="0.25">
      <c r="E2824" s="54"/>
      <c r="F2824" s="54"/>
      <c r="G2824" s="52"/>
      <c r="H2824" s="52"/>
      <c r="I2824" s="52"/>
      <c r="J2824" s="52"/>
      <c r="K2824" s="52"/>
      <c r="L2824" s="52"/>
      <c r="M2824" s="52"/>
      <c r="N2824" s="52"/>
      <c r="O2824" s="52"/>
      <c r="P2824" s="52"/>
      <c r="Q2824" s="52"/>
      <c r="R2824" s="52"/>
      <c r="S2824" s="52"/>
      <c r="T2824" s="52"/>
      <c r="U2824" s="52"/>
      <c r="V2824" s="52"/>
      <c r="W2824" s="52"/>
      <c r="X2824" s="52"/>
      <c r="Y2824" s="52"/>
      <c r="Z2824" s="38"/>
      <c r="AA2824" s="38"/>
      <c r="AB2824" s="38"/>
      <c r="AC2824" s="50"/>
      <c r="AD2824" s="50"/>
      <c r="AE2824" s="51"/>
      <c r="AF2824" s="51"/>
      <c r="AG2824" s="40"/>
      <c r="AH2824" s="41"/>
      <c r="AI2824" s="42"/>
      <c r="AJ2824" s="40"/>
      <c r="AK2824" s="41"/>
      <c r="AL2824" s="42"/>
      <c r="AM2824" s="43"/>
      <c r="AN2824" s="43"/>
      <c r="AO2824" s="43"/>
    </row>
    <row r="2825" spans="5:41" x14ac:dyDescent="0.25">
      <c r="E2825" s="54"/>
      <c r="F2825" s="54"/>
      <c r="G2825" s="52"/>
      <c r="H2825" s="52"/>
      <c r="I2825" s="52"/>
      <c r="J2825" s="52"/>
      <c r="K2825" s="52"/>
      <c r="L2825" s="52"/>
      <c r="M2825" s="52"/>
      <c r="N2825" s="52"/>
      <c r="O2825" s="52"/>
      <c r="P2825" s="52"/>
      <c r="Q2825" s="52"/>
      <c r="R2825" s="52"/>
      <c r="S2825" s="52"/>
      <c r="T2825" s="52"/>
      <c r="U2825" s="52"/>
      <c r="V2825" s="52"/>
      <c r="W2825" s="52"/>
      <c r="X2825" s="52"/>
      <c r="Y2825" s="52"/>
      <c r="Z2825" s="38"/>
      <c r="AA2825" s="38"/>
      <c r="AB2825" s="38"/>
      <c r="AC2825" s="50"/>
      <c r="AD2825" s="50"/>
      <c r="AE2825" s="51"/>
      <c r="AF2825" s="51"/>
      <c r="AG2825" s="40"/>
      <c r="AH2825" s="41"/>
      <c r="AI2825" s="42"/>
      <c r="AJ2825" s="40"/>
      <c r="AK2825" s="41"/>
      <c r="AL2825" s="42"/>
      <c r="AM2825" s="43"/>
      <c r="AN2825" s="43"/>
      <c r="AO2825" s="43"/>
    </row>
    <row r="2826" spans="5:41" x14ac:dyDescent="0.25">
      <c r="E2826" s="54"/>
      <c r="F2826" s="54"/>
      <c r="G2826" s="52"/>
      <c r="H2826" s="52"/>
      <c r="I2826" s="52"/>
      <c r="J2826" s="52"/>
      <c r="K2826" s="52"/>
      <c r="L2826" s="52"/>
      <c r="M2826" s="52"/>
      <c r="N2826" s="52"/>
      <c r="O2826" s="52"/>
      <c r="P2826" s="52"/>
      <c r="Q2826" s="52"/>
      <c r="R2826" s="52"/>
      <c r="S2826" s="52"/>
      <c r="T2826" s="52"/>
      <c r="U2826" s="52"/>
      <c r="V2826" s="52"/>
      <c r="W2826" s="52"/>
      <c r="X2826" s="52"/>
      <c r="Y2826" s="52"/>
      <c r="Z2826" s="38"/>
      <c r="AA2826" s="38"/>
      <c r="AB2826" s="38"/>
      <c r="AC2826" s="50"/>
      <c r="AD2826" s="50"/>
      <c r="AE2826" s="51"/>
      <c r="AF2826" s="51"/>
      <c r="AG2826" s="40"/>
      <c r="AH2826" s="41"/>
      <c r="AI2826" s="42"/>
      <c r="AJ2826" s="40"/>
      <c r="AK2826" s="41"/>
      <c r="AL2826" s="42"/>
      <c r="AM2826" s="43"/>
      <c r="AN2826" s="43"/>
      <c r="AO2826" s="43"/>
    </row>
    <row r="2827" spans="5:41" x14ac:dyDescent="0.25">
      <c r="E2827" s="54"/>
      <c r="F2827" s="54"/>
      <c r="G2827" s="52"/>
      <c r="H2827" s="52"/>
      <c r="I2827" s="52"/>
      <c r="J2827" s="52"/>
      <c r="K2827" s="52"/>
      <c r="L2827" s="52"/>
      <c r="M2827" s="52"/>
      <c r="N2827" s="52"/>
      <c r="O2827" s="52"/>
      <c r="P2827" s="52"/>
      <c r="Q2827" s="52"/>
      <c r="R2827" s="52"/>
      <c r="S2827" s="52"/>
      <c r="T2827" s="52"/>
      <c r="U2827" s="52"/>
      <c r="V2827" s="52"/>
      <c r="W2827" s="52"/>
      <c r="X2827" s="52"/>
      <c r="Y2827" s="52"/>
      <c r="Z2827" s="38"/>
      <c r="AA2827" s="38"/>
      <c r="AB2827" s="38"/>
      <c r="AC2827" s="50"/>
      <c r="AD2827" s="50"/>
      <c r="AE2827" s="51"/>
      <c r="AF2827" s="51"/>
      <c r="AG2827" s="40"/>
      <c r="AH2827" s="41"/>
      <c r="AI2827" s="42"/>
      <c r="AJ2827" s="40"/>
      <c r="AK2827" s="41"/>
      <c r="AL2827" s="42"/>
      <c r="AM2827" s="43"/>
      <c r="AN2827" s="43"/>
      <c r="AO2827" s="43"/>
    </row>
    <row r="2828" spans="5:41" x14ac:dyDescent="0.25">
      <c r="E2828" s="54"/>
      <c r="F2828" s="54"/>
      <c r="G2828" s="52"/>
      <c r="H2828" s="52"/>
      <c r="I2828" s="52"/>
      <c r="J2828" s="52"/>
      <c r="K2828" s="52"/>
      <c r="L2828" s="52"/>
      <c r="M2828" s="52"/>
      <c r="N2828" s="52"/>
      <c r="O2828" s="52"/>
      <c r="P2828" s="52"/>
      <c r="Q2828" s="52"/>
      <c r="R2828" s="52"/>
      <c r="S2828" s="52"/>
      <c r="T2828" s="52"/>
      <c r="U2828" s="52"/>
      <c r="V2828" s="52"/>
      <c r="W2828" s="52"/>
      <c r="X2828" s="52"/>
      <c r="Y2828" s="52"/>
      <c r="Z2828" s="38"/>
      <c r="AA2828" s="38"/>
      <c r="AB2828" s="38"/>
      <c r="AC2828" s="50"/>
      <c r="AD2828" s="50"/>
      <c r="AE2828" s="51"/>
      <c r="AF2828" s="51"/>
      <c r="AG2828" s="40"/>
      <c r="AH2828" s="41"/>
      <c r="AI2828" s="42"/>
      <c r="AJ2828" s="40"/>
      <c r="AK2828" s="41"/>
      <c r="AL2828" s="42"/>
      <c r="AM2828" s="43"/>
      <c r="AN2828" s="43"/>
      <c r="AO2828" s="43"/>
    </row>
    <row r="2829" spans="5:41" x14ac:dyDescent="0.25">
      <c r="E2829" s="54"/>
      <c r="F2829" s="54"/>
      <c r="G2829" s="52"/>
      <c r="H2829" s="52"/>
      <c r="I2829" s="52"/>
      <c r="J2829" s="52"/>
      <c r="K2829" s="52"/>
      <c r="L2829" s="52"/>
      <c r="M2829" s="52"/>
      <c r="N2829" s="52"/>
      <c r="O2829" s="52"/>
      <c r="P2829" s="52"/>
      <c r="Q2829" s="52"/>
      <c r="R2829" s="52"/>
      <c r="S2829" s="52"/>
      <c r="T2829" s="52"/>
      <c r="U2829" s="52"/>
      <c r="V2829" s="52"/>
      <c r="W2829" s="52"/>
      <c r="X2829" s="52"/>
      <c r="Y2829" s="52"/>
      <c r="Z2829" s="38"/>
      <c r="AA2829" s="38"/>
      <c r="AB2829" s="38"/>
      <c r="AC2829" s="50"/>
      <c r="AD2829" s="50"/>
      <c r="AE2829" s="51"/>
      <c r="AF2829" s="51"/>
      <c r="AG2829" s="40"/>
      <c r="AH2829" s="41"/>
      <c r="AI2829" s="42"/>
      <c r="AJ2829" s="40"/>
      <c r="AK2829" s="41"/>
      <c r="AL2829" s="42"/>
      <c r="AM2829" s="43"/>
      <c r="AN2829" s="43"/>
      <c r="AO2829" s="43"/>
    </row>
    <row r="2830" spans="5:41" x14ac:dyDescent="0.25">
      <c r="E2830" s="54"/>
      <c r="F2830" s="54"/>
      <c r="G2830" s="52"/>
      <c r="H2830" s="52"/>
      <c r="I2830" s="52"/>
      <c r="J2830" s="52"/>
      <c r="K2830" s="52"/>
      <c r="L2830" s="52"/>
      <c r="M2830" s="52"/>
      <c r="N2830" s="52"/>
      <c r="O2830" s="52"/>
      <c r="P2830" s="52"/>
      <c r="Q2830" s="52"/>
      <c r="R2830" s="52"/>
      <c r="S2830" s="52"/>
      <c r="T2830" s="52"/>
      <c r="U2830" s="52"/>
      <c r="V2830" s="52"/>
      <c r="W2830" s="52"/>
      <c r="X2830" s="52"/>
      <c r="Y2830" s="52"/>
      <c r="Z2830" s="38"/>
      <c r="AA2830" s="38"/>
      <c r="AB2830" s="38"/>
      <c r="AC2830" s="50"/>
      <c r="AD2830" s="50"/>
      <c r="AE2830" s="51"/>
      <c r="AF2830" s="51"/>
      <c r="AG2830" s="40"/>
      <c r="AH2830" s="41"/>
      <c r="AI2830" s="42"/>
      <c r="AJ2830" s="40"/>
      <c r="AK2830" s="41"/>
      <c r="AL2830" s="42"/>
      <c r="AM2830" s="43"/>
      <c r="AN2830" s="43"/>
      <c r="AO2830" s="43"/>
    </row>
    <row r="2831" spans="5:41" x14ac:dyDescent="0.25">
      <c r="E2831" s="54"/>
      <c r="F2831" s="54"/>
      <c r="G2831" s="52"/>
      <c r="H2831" s="52"/>
      <c r="I2831" s="52"/>
      <c r="J2831" s="52"/>
      <c r="K2831" s="52"/>
      <c r="L2831" s="52"/>
      <c r="M2831" s="52"/>
      <c r="N2831" s="52"/>
      <c r="O2831" s="52"/>
      <c r="P2831" s="52"/>
      <c r="Q2831" s="52"/>
      <c r="R2831" s="52"/>
      <c r="S2831" s="52"/>
      <c r="T2831" s="52"/>
      <c r="U2831" s="52"/>
      <c r="V2831" s="52"/>
      <c r="W2831" s="52"/>
      <c r="X2831" s="52"/>
      <c r="Y2831" s="52"/>
      <c r="Z2831" s="38"/>
      <c r="AA2831" s="38"/>
      <c r="AB2831" s="38"/>
      <c r="AC2831" s="50"/>
      <c r="AD2831" s="50"/>
      <c r="AE2831" s="51"/>
      <c r="AF2831" s="51"/>
      <c r="AG2831" s="40"/>
      <c r="AH2831" s="41"/>
      <c r="AI2831" s="42"/>
      <c r="AJ2831" s="40"/>
      <c r="AK2831" s="41"/>
      <c r="AL2831" s="42"/>
      <c r="AM2831" s="43"/>
      <c r="AN2831" s="43"/>
      <c r="AO2831" s="43"/>
    </row>
    <row r="2832" spans="5:41" x14ac:dyDescent="0.25">
      <c r="E2832" s="54"/>
      <c r="F2832" s="54"/>
      <c r="G2832" s="52"/>
      <c r="H2832" s="52"/>
      <c r="I2832" s="52"/>
      <c r="J2832" s="52"/>
      <c r="K2832" s="52"/>
      <c r="L2832" s="52"/>
      <c r="M2832" s="52"/>
      <c r="N2832" s="52"/>
      <c r="O2832" s="52"/>
      <c r="P2832" s="52"/>
      <c r="Q2832" s="52"/>
      <c r="R2832" s="52"/>
      <c r="S2832" s="52"/>
      <c r="T2832" s="52"/>
      <c r="U2832" s="52"/>
      <c r="V2832" s="52"/>
      <c r="W2832" s="52"/>
      <c r="X2832" s="52"/>
      <c r="Y2832" s="52"/>
      <c r="Z2832" s="38"/>
      <c r="AA2832" s="38"/>
      <c r="AB2832" s="38"/>
      <c r="AC2832" s="50"/>
      <c r="AD2832" s="50"/>
      <c r="AE2832" s="51"/>
      <c r="AF2832" s="51"/>
      <c r="AG2832" s="40"/>
      <c r="AH2832" s="41"/>
      <c r="AI2832" s="42"/>
      <c r="AJ2832" s="40"/>
      <c r="AK2832" s="41"/>
      <c r="AL2832" s="42"/>
      <c r="AM2832" s="43"/>
      <c r="AN2832" s="43"/>
      <c r="AO2832" s="43"/>
    </row>
    <row r="2833" spans="5:41" x14ac:dyDescent="0.25">
      <c r="E2833" s="54"/>
      <c r="F2833" s="54"/>
      <c r="G2833" s="52"/>
      <c r="H2833" s="52"/>
      <c r="I2833" s="52"/>
      <c r="J2833" s="52"/>
      <c r="K2833" s="52"/>
      <c r="L2833" s="52"/>
      <c r="M2833" s="52"/>
      <c r="N2833" s="52"/>
      <c r="O2833" s="52"/>
      <c r="P2833" s="52"/>
      <c r="Q2833" s="52"/>
      <c r="R2833" s="52"/>
      <c r="S2833" s="52"/>
      <c r="T2833" s="52"/>
      <c r="U2833" s="52"/>
      <c r="V2833" s="52"/>
      <c r="W2833" s="52"/>
      <c r="X2833" s="52"/>
      <c r="Y2833" s="52"/>
      <c r="Z2833" s="38"/>
      <c r="AA2833" s="38"/>
      <c r="AB2833" s="38"/>
      <c r="AC2833" s="50"/>
      <c r="AD2833" s="50"/>
      <c r="AE2833" s="51"/>
      <c r="AF2833" s="51"/>
      <c r="AG2833" s="40"/>
      <c r="AH2833" s="41"/>
      <c r="AI2833" s="42"/>
      <c r="AJ2833" s="40"/>
      <c r="AK2833" s="41"/>
      <c r="AL2833" s="42"/>
      <c r="AM2833" s="43"/>
      <c r="AN2833" s="43"/>
      <c r="AO2833" s="43"/>
    </row>
    <row r="2834" spans="5:41" x14ac:dyDescent="0.25">
      <c r="E2834" s="54"/>
      <c r="F2834" s="54"/>
      <c r="G2834" s="52"/>
      <c r="H2834" s="52"/>
      <c r="I2834" s="52"/>
      <c r="J2834" s="52"/>
      <c r="K2834" s="52"/>
      <c r="L2834" s="52"/>
      <c r="M2834" s="52"/>
      <c r="N2834" s="52"/>
      <c r="O2834" s="52"/>
      <c r="P2834" s="52"/>
      <c r="Q2834" s="52"/>
      <c r="R2834" s="52"/>
      <c r="S2834" s="52"/>
      <c r="T2834" s="52"/>
      <c r="U2834" s="52"/>
      <c r="V2834" s="52"/>
      <c r="W2834" s="52"/>
      <c r="X2834" s="52"/>
      <c r="Y2834" s="52"/>
      <c r="Z2834" s="38"/>
      <c r="AA2834" s="38"/>
      <c r="AB2834" s="38"/>
      <c r="AC2834" s="50"/>
      <c r="AD2834" s="50"/>
      <c r="AE2834" s="51"/>
      <c r="AF2834" s="51"/>
      <c r="AG2834" s="40"/>
      <c r="AH2834" s="41"/>
      <c r="AI2834" s="42"/>
      <c r="AJ2834" s="40"/>
      <c r="AK2834" s="41"/>
      <c r="AL2834" s="42"/>
      <c r="AM2834" s="43"/>
      <c r="AN2834" s="43"/>
      <c r="AO2834" s="43"/>
    </row>
    <row r="2835" spans="5:41" x14ac:dyDescent="0.25">
      <c r="E2835" s="54"/>
      <c r="F2835" s="54"/>
      <c r="G2835" s="52"/>
      <c r="H2835" s="52"/>
      <c r="I2835" s="52"/>
      <c r="J2835" s="52"/>
      <c r="K2835" s="52"/>
      <c r="L2835" s="52"/>
      <c r="M2835" s="52"/>
      <c r="N2835" s="52"/>
      <c r="O2835" s="52"/>
      <c r="P2835" s="52"/>
      <c r="Q2835" s="52"/>
      <c r="R2835" s="52"/>
      <c r="S2835" s="52"/>
      <c r="T2835" s="52"/>
      <c r="U2835" s="52"/>
      <c r="V2835" s="52"/>
      <c r="W2835" s="52"/>
      <c r="X2835" s="52"/>
      <c r="Y2835" s="52"/>
      <c r="Z2835" s="38"/>
      <c r="AA2835" s="38"/>
      <c r="AB2835" s="38"/>
      <c r="AC2835" s="50"/>
      <c r="AD2835" s="50"/>
      <c r="AE2835" s="51"/>
      <c r="AF2835" s="51"/>
      <c r="AG2835" s="40"/>
      <c r="AH2835" s="41"/>
      <c r="AI2835" s="42"/>
      <c r="AJ2835" s="40"/>
      <c r="AK2835" s="41"/>
      <c r="AL2835" s="42"/>
      <c r="AM2835" s="43"/>
      <c r="AN2835" s="43"/>
      <c r="AO2835" s="43"/>
    </row>
    <row r="2836" spans="5:41" x14ac:dyDescent="0.25">
      <c r="E2836" s="54"/>
      <c r="F2836" s="54"/>
      <c r="G2836" s="52"/>
      <c r="H2836" s="52"/>
      <c r="I2836" s="52"/>
      <c r="J2836" s="52"/>
      <c r="K2836" s="52"/>
      <c r="L2836" s="52"/>
      <c r="M2836" s="52"/>
      <c r="N2836" s="52"/>
      <c r="O2836" s="52"/>
      <c r="P2836" s="52"/>
      <c r="Q2836" s="52"/>
      <c r="R2836" s="52"/>
      <c r="S2836" s="52"/>
      <c r="T2836" s="52"/>
      <c r="U2836" s="52"/>
      <c r="V2836" s="52"/>
      <c r="W2836" s="52"/>
      <c r="X2836" s="52"/>
      <c r="Y2836" s="52"/>
      <c r="Z2836" s="38"/>
      <c r="AA2836" s="38"/>
      <c r="AB2836" s="38"/>
      <c r="AC2836" s="50"/>
      <c r="AD2836" s="50"/>
      <c r="AE2836" s="51"/>
      <c r="AF2836" s="51"/>
      <c r="AG2836" s="40"/>
      <c r="AH2836" s="41"/>
      <c r="AI2836" s="42"/>
      <c r="AJ2836" s="40"/>
      <c r="AK2836" s="41"/>
      <c r="AL2836" s="42"/>
      <c r="AM2836" s="43"/>
      <c r="AN2836" s="43"/>
      <c r="AO2836" s="43"/>
    </row>
    <row r="2837" spans="5:41" x14ac:dyDescent="0.25">
      <c r="E2837" s="54"/>
      <c r="F2837" s="54"/>
      <c r="G2837" s="52"/>
      <c r="H2837" s="52"/>
      <c r="I2837" s="52"/>
      <c r="J2837" s="52"/>
      <c r="K2837" s="52"/>
      <c r="L2837" s="52"/>
      <c r="M2837" s="52"/>
      <c r="N2837" s="52"/>
      <c r="O2837" s="52"/>
      <c r="P2837" s="52"/>
      <c r="Q2837" s="52"/>
      <c r="R2837" s="52"/>
      <c r="S2837" s="52"/>
      <c r="T2837" s="52"/>
      <c r="U2837" s="52"/>
      <c r="V2837" s="52"/>
      <c r="W2837" s="52"/>
      <c r="X2837" s="52"/>
      <c r="Y2837" s="52"/>
      <c r="Z2837" s="38"/>
      <c r="AA2837" s="38"/>
      <c r="AB2837" s="38"/>
      <c r="AC2837" s="50"/>
      <c r="AD2837" s="50"/>
      <c r="AE2837" s="51"/>
      <c r="AF2837" s="51"/>
      <c r="AG2837" s="40"/>
      <c r="AH2837" s="41"/>
      <c r="AI2837" s="42"/>
      <c r="AJ2837" s="40"/>
      <c r="AK2837" s="41"/>
      <c r="AL2837" s="42"/>
      <c r="AM2837" s="43"/>
      <c r="AN2837" s="43"/>
      <c r="AO2837" s="43"/>
    </row>
    <row r="2838" spans="5:41" x14ac:dyDescent="0.25">
      <c r="E2838" s="54"/>
      <c r="F2838" s="54"/>
      <c r="G2838" s="52"/>
      <c r="H2838" s="52"/>
      <c r="I2838" s="52"/>
      <c r="J2838" s="52"/>
      <c r="K2838" s="52"/>
      <c r="L2838" s="52"/>
      <c r="M2838" s="52"/>
      <c r="N2838" s="52"/>
      <c r="O2838" s="52"/>
      <c r="P2838" s="52"/>
      <c r="Q2838" s="52"/>
      <c r="R2838" s="52"/>
      <c r="S2838" s="52"/>
      <c r="T2838" s="52"/>
      <c r="U2838" s="52"/>
      <c r="V2838" s="52"/>
      <c r="W2838" s="52"/>
      <c r="X2838" s="52"/>
      <c r="Y2838" s="52"/>
      <c r="Z2838" s="38"/>
      <c r="AA2838" s="38"/>
      <c r="AB2838" s="38"/>
      <c r="AC2838" s="50"/>
      <c r="AD2838" s="50"/>
      <c r="AE2838" s="51"/>
      <c r="AF2838" s="51"/>
      <c r="AG2838" s="40"/>
      <c r="AH2838" s="41"/>
      <c r="AI2838" s="42"/>
      <c r="AJ2838" s="40"/>
      <c r="AK2838" s="41"/>
      <c r="AL2838" s="42"/>
      <c r="AM2838" s="43"/>
      <c r="AN2838" s="43"/>
      <c r="AO2838" s="43"/>
    </row>
    <row r="2839" spans="5:41" x14ac:dyDescent="0.25">
      <c r="E2839" s="54"/>
      <c r="F2839" s="54"/>
      <c r="G2839" s="52"/>
      <c r="H2839" s="52"/>
      <c r="I2839" s="52"/>
      <c r="J2839" s="52"/>
      <c r="K2839" s="52"/>
      <c r="L2839" s="52"/>
      <c r="M2839" s="52"/>
      <c r="N2839" s="52"/>
      <c r="O2839" s="52"/>
      <c r="P2839" s="52"/>
      <c r="Q2839" s="52"/>
      <c r="R2839" s="52"/>
      <c r="S2839" s="52"/>
      <c r="T2839" s="52"/>
      <c r="U2839" s="52"/>
      <c r="V2839" s="52"/>
      <c r="W2839" s="52"/>
      <c r="X2839" s="52"/>
      <c r="Y2839" s="52"/>
      <c r="Z2839" s="38"/>
      <c r="AA2839" s="38"/>
      <c r="AB2839" s="38"/>
      <c r="AC2839" s="50"/>
      <c r="AD2839" s="50"/>
      <c r="AE2839" s="51"/>
      <c r="AF2839" s="51"/>
      <c r="AG2839" s="40"/>
      <c r="AH2839" s="41"/>
      <c r="AI2839" s="42"/>
      <c r="AJ2839" s="40"/>
      <c r="AK2839" s="41"/>
      <c r="AL2839" s="42"/>
      <c r="AM2839" s="43"/>
      <c r="AN2839" s="43"/>
      <c r="AO2839" s="43"/>
    </row>
    <row r="2840" spans="5:41" x14ac:dyDescent="0.25">
      <c r="E2840" s="54"/>
      <c r="F2840" s="54"/>
      <c r="G2840" s="52"/>
      <c r="H2840" s="52"/>
      <c r="I2840" s="52"/>
      <c r="J2840" s="52"/>
      <c r="K2840" s="52"/>
      <c r="L2840" s="52"/>
      <c r="M2840" s="52"/>
      <c r="N2840" s="52"/>
      <c r="O2840" s="52"/>
      <c r="P2840" s="52"/>
      <c r="Q2840" s="52"/>
      <c r="R2840" s="52"/>
      <c r="S2840" s="52"/>
      <c r="T2840" s="52"/>
      <c r="U2840" s="52"/>
      <c r="V2840" s="52"/>
      <c r="W2840" s="52"/>
      <c r="X2840" s="52"/>
      <c r="Y2840" s="52"/>
      <c r="Z2840" s="38"/>
      <c r="AA2840" s="38"/>
      <c r="AB2840" s="38"/>
      <c r="AC2840" s="50"/>
      <c r="AD2840" s="50"/>
      <c r="AE2840" s="51"/>
      <c r="AF2840" s="51"/>
      <c r="AG2840" s="40"/>
      <c r="AH2840" s="41"/>
      <c r="AI2840" s="42"/>
      <c r="AJ2840" s="40"/>
      <c r="AK2840" s="41"/>
      <c r="AL2840" s="42"/>
      <c r="AM2840" s="43"/>
      <c r="AN2840" s="43"/>
      <c r="AO2840" s="43"/>
    </row>
    <row r="2841" spans="5:41" x14ac:dyDescent="0.25">
      <c r="E2841" s="54"/>
      <c r="F2841" s="54"/>
      <c r="G2841" s="52"/>
      <c r="H2841" s="52"/>
      <c r="I2841" s="52"/>
      <c r="J2841" s="52"/>
      <c r="K2841" s="52"/>
      <c r="L2841" s="52"/>
      <c r="M2841" s="52"/>
      <c r="N2841" s="52"/>
      <c r="O2841" s="52"/>
      <c r="P2841" s="52"/>
      <c r="Q2841" s="52"/>
      <c r="R2841" s="52"/>
      <c r="S2841" s="52"/>
      <c r="T2841" s="52"/>
      <c r="U2841" s="52"/>
      <c r="V2841" s="52"/>
      <c r="W2841" s="52"/>
      <c r="X2841" s="52"/>
      <c r="Y2841" s="52"/>
      <c r="Z2841" s="38"/>
      <c r="AA2841" s="38"/>
      <c r="AB2841" s="38"/>
      <c r="AC2841" s="50"/>
      <c r="AD2841" s="50"/>
      <c r="AE2841" s="51"/>
      <c r="AF2841" s="51"/>
      <c r="AG2841" s="40"/>
      <c r="AH2841" s="41"/>
      <c r="AI2841" s="42"/>
      <c r="AJ2841" s="40"/>
      <c r="AK2841" s="41"/>
      <c r="AL2841" s="42"/>
      <c r="AM2841" s="43"/>
      <c r="AN2841" s="43"/>
      <c r="AO2841" s="43"/>
    </row>
    <row r="2842" spans="5:41" x14ac:dyDescent="0.25">
      <c r="E2842" s="54"/>
      <c r="F2842" s="54"/>
      <c r="G2842" s="52"/>
      <c r="H2842" s="52"/>
      <c r="I2842" s="52"/>
      <c r="J2842" s="52"/>
      <c r="K2842" s="52"/>
      <c r="L2842" s="52"/>
      <c r="M2842" s="52"/>
      <c r="N2842" s="52"/>
      <c r="O2842" s="52"/>
      <c r="P2842" s="52"/>
      <c r="Q2842" s="52"/>
      <c r="R2842" s="52"/>
      <c r="S2842" s="52"/>
      <c r="T2842" s="52"/>
      <c r="U2842" s="52"/>
      <c r="V2842" s="52"/>
      <c r="W2842" s="52"/>
      <c r="X2842" s="52"/>
      <c r="Y2842" s="52"/>
      <c r="Z2842" s="38"/>
      <c r="AA2842" s="38"/>
      <c r="AB2842" s="38"/>
      <c r="AC2842" s="50"/>
      <c r="AD2842" s="50"/>
      <c r="AE2842" s="51"/>
      <c r="AF2842" s="51"/>
      <c r="AG2842" s="40"/>
      <c r="AH2842" s="41"/>
      <c r="AI2842" s="42"/>
      <c r="AJ2842" s="40"/>
      <c r="AK2842" s="41"/>
      <c r="AL2842" s="42"/>
      <c r="AM2842" s="43"/>
      <c r="AN2842" s="43"/>
      <c r="AO2842" s="43"/>
    </row>
    <row r="2843" spans="5:41" x14ac:dyDescent="0.25">
      <c r="E2843" s="54"/>
      <c r="F2843" s="54"/>
      <c r="G2843" s="52"/>
      <c r="H2843" s="52"/>
      <c r="I2843" s="52"/>
      <c r="J2843" s="52"/>
      <c r="K2843" s="52"/>
      <c r="L2843" s="52"/>
      <c r="M2843" s="52"/>
      <c r="N2843" s="52"/>
      <c r="O2843" s="52"/>
      <c r="P2843" s="52"/>
      <c r="Q2843" s="52"/>
      <c r="R2843" s="52"/>
      <c r="S2843" s="52"/>
      <c r="T2843" s="52"/>
      <c r="U2843" s="52"/>
      <c r="V2843" s="52"/>
      <c r="W2843" s="52"/>
      <c r="X2843" s="52"/>
      <c r="Y2843" s="52"/>
      <c r="Z2843" s="38"/>
      <c r="AA2843" s="38"/>
      <c r="AB2843" s="38"/>
      <c r="AC2843" s="50"/>
      <c r="AD2843" s="50"/>
      <c r="AE2843" s="51"/>
      <c r="AF2843" s="51"/>
      <c r="AG2843" s="40"/>
      <c r="AH2843" s="41"/>
      <c r="AI2843" s="42"/>
      <c r="AJ2843" s="40"/>
      <c r="AK2843" s="41"/>
      <c r="AL2843" s="42"/>
      <c r="AM2843" s="43"/>
      <c r="AN2843" s="43"/>
      <c r="AO2843" s="43"/>
    </row>
    <row r="2844" spans="5:41" x14ac:dyDescent="0.25">
      <c r="E2844" s="54"/>
      <c r="F2844" s="54"/>
      <c r="G2844" s="52"/>
      <c r="H2844" s="52"/>
      <c r="I2844" s="52"/>
      <c r="J2844" s="52"/>
      <c r="K2844" s="52"/>
      <c r="L2844" s="52"/>
      <c r="M2844" s="52"/>
      <c r="N2844" s="52"/>
      <c r="O2844" s="52"/>
      <c r="P2844" s="52"/>
      <c r="Q2844" s="52"/>
      <c r="R2844" s="52"/>
      <c r="S2844" s="52"/>
      <c r="T2844" s="52"/>
      <c r="U2844" s="52"/>
      <c r="V2844" s="52"/>
      <c r="W2844" s="52"/>
      <c r="X2844" s="52"/>
      <c r="Y2844" s="52"/>
      <c r="Z2844" s="38"/>
      <c r="AA2844" s="38"/>
      <c r="AB2844" s="38"/>
      <c r="AC2844" s="50"/>
      <c r="AD2844" s="50"/>
      <c r="AE2844" s="51"/>
      <c r="AF2844" s="51"/>
      <c r="AG2844" s="40"/>
      <c r="AH2844" s="41"/>
      <c r="AI2844" s="42"/>
      <c r="AJ2844" s="40"/>
      <c r="AK2844" s="41"/>
      <c r="AL2844" s="42"/>
      <c r="AM2844" s="43"/>
      <c r="AN2844" s="43"/>
      <c r="AO2844" s="43"/>
    </row>
    <row r="2845" spans="5:41" x14ac:dyDescent="0.25">
      <c r="E2845" s="54"/>
      <c r="F2845" s="54"/>
      <c r="G2845" s="52"/>
      <c r="H2845" s="52"/>
      <c r="I2845" s="52"/>
      <c r="J2845" s="52"/>
      <c r="K2845" s="52"/>
      <c r="L2845" s="52"/>
      <c r="M2845" s="52"/>
      <c r="N2845" s="52"/>
      <c r="O2845" s="52"/>
      <c r="P2845" s="52"/>
      <c r="Q2845" s="52"/>
      <c r="R2845" s="52"/>
      <c r="S2845" s="52"/>
      <c r="T2845" s="52"/>
      <c r="U2845" s="52"/>
      <c r="V2845" s="52"/>
      <c r="W2845" s="52"/>
      <c r="X2845" s="52"/>
      <c r="Y2845" s="52"/>
      <c r="Z2845" s="38"/>
      <c r="AA2845" s="38"/>
      <c r="AB2845" s="38"/>
      <c r="AC2845" s="50"/>
      <c r="AD2845" s="50"/>
      <c r="AE2845" s="51"/>
      <c r="AF2845" s="51"/>
      <c r="AG2845" s="40"/>
      <c r="AH2845" s="41"/>
      <c r="AI2845" s="42"/>
      <c r="AJ2845" s="40"/>
      <c r="AK2845" s="41"/>
      <c r="AL2845" s="42"/>
      <c r="AM2845" s="43"/>
      <c r="AN2845" s="43"/>
      <c r="AO2845" s="43"/>
    </row>
    <row r="2846" spans="5:41" x14ac:dyDescent="0.25">
      <c r="E2846" s="54"/>
      <c r="F2846" s="54"/>
      <c r="G2846" s="52"/>
      <c r="H2846" s="52"/>
      <c r="I2846" s="52"/>
      <c r="J2846" s="52"/>
      <c r="K2846" s="52"/>
      <c r="L2846" s="52"/>
      <c r="M2846" s="52"/>
      <c r="N2846" s="52"/>
      <c r="O2846" s="52"/>
      <c r="P2846" s="52"/>
      <c r="Q2846" s="52"/>
      <c r="R2846" s="52"/>
      <c r="S2846" s="52"/>
      <c r="T2846" s="52"/>
      <c r="U2846" s="52"/>
      <c r="V2846" s="52"/>
      <c r="W2846" s="52"/>
      <c r="X2846" s="52"/>
      <c r="Y2846" s="52"/>
      <c r="Z2846" s="38"/>
      <c r="AA2846" s="38"/>
      <c r="AB2846" s="38"/>
      <c r="AC2846" s="50"/>
      <c r="AD2846" s="50"/>
      <c r="AE2846" s="51"/>
      <c r="AF2846" s="51"/>
      <c r="AG2846" s="40"/>
      <c r="AH2846" s="41"/>
      <c r="AI2846" s="42"/>
      <c r="AJ2846" s="40"/>
      <c r="AK2846" s="41"/>
      <c r="AL2846" s="42"/>
      <c r="AM2846" s="43"/>
      <c r="AN2846" s="43"/>
      <c r="AO2846" s="43"/>
    </row>
    <row r="2847" spans="5:41" x14ac:dyDescent="0.25">
      <c r="E2847" s="54"/>
      <c r="F2847" s="54"/>
      <c r="G2847" s="52"/>
      <c r="H2847" s="52"/>
      <c r="I2847" s="52"/>
      <c r="J2847" s="52"/>
      <c r="K2847" s="52"/>
      <c r="L2847" s="52"/>
      <c r="M2847" s="52"/>
      <c r="N2847" s="52"/>
      <c r="O2847" s="52"/>
      <c r="P2847" s="52"/>
      <c r="Q2847" s="52"/>
      <c r="R2847" s="52"/>
      <c r="S2847" s="52"/>
      <c r="T2847" s="52"/>
      <c r="U2847" s="52"/>
      <c r="V2847" s="52"/>
      <c r="W2847" s="52"/>
      <c r="X2847" s="52"/>
      <c r="Y2847" s="52"/>
      <c r="Z2847" s="38"/>
      <c r="AA2847" s="38"/>
      <c r="AB2847" s="38"/>
      <c r="AC2847" s="50"/>
      <c r="AD2847" s="50"/>
      <c r="AE2847" s="51"/>
      <c r="AF2847" s="51"/>
      <c r="AG2847" s="40"/>
      <c r="AH2847" s="41"/>
      <c r="AI2847" s="42"/>
      <c r="AJ2847" s="40"/>
      <c r="AK2847" s="41"/>
      <c r="AL2847" s="42"/>
      <c r="AM2847" s="43"/>
      <c r="AN2847" s="43"/>
      <c r="AO2847" s="43"/>
    </row>
    <row r="2848" spans="5:41" x14ac:dyDescent="0.25">
      <c r="E2848" s="54"/>
      <c r="F2848" s="54"/>
      <c r="G2848" s="52"/>
      <c r="H2848" s="52"/>
      <c r="I2848" s="52"/>
      <c r="J2848" s="52"/>
      <c r="K2848" s="52"/>
      <c r="L2848" s="52"/>
      <c r="M2848" s="52"/>
      <c r="N2848" s="52"/>
      <c r="O2848" s="52"/>
      <c r="P2848" s="52"/>
      <c r="Q2848" s="52"/>
      <c r="R2848" s="52"/>
      <c r="S2848" s="52"/>
      <c r="T2848" s="52"/>
      <c r="U2848" s="52"/>
      <c r="V2848" s="52"/>
      <c r="W2848" s="52"/>
      <c r="X2848" s="52"/>
      <c r="Y2848" s="52"/>
      <c r="Z2848" s="38"/>
      <c r="AA2848" s="38"/>
      <c r="AB2848" s="38"/>
      <c r="AC2848" s="50"/>
      <c r="AD2848" s="50"/>
      <c r="AE2848" s="51"/>
      <c r="AF2848" s="51"/>
      <c r="AG2848" s="40"/>
      <c r="AH2848" s="41"/>
      <c r="AI2848" s="42"/>
      <c r="AJ2848" s="40"/>
      <c r="AK2848" s="41"/>
      <c r="AL2848" s="42"/>
      <c r="AM2848" s="43"/>
      <c r="AN2848" s="43"/>
      <c r="AO2848" s="43"/>
    </row>
    <row r="2849" spans="5:41" x14ac:dyDescent="0.25">
      <c r="E2849" s="54"/>
      <c r="F2849" s="54"/>
      <c r="G2849" s="52"/>
      <c r="H2849" s="52"/>
      <c r="I2849" s="52"/>
      <c r="J2849" s="52"/>
      <c r="K2849" s="52"/>
      <c r="L2849" s="52"/>
      <c r="M2849" s="52"/>
      <c r="N2849" s="52"/>
      <c r="O2849" s="52"/>
      <c r="P2849" s="52"/>
      <c r="Q2849" s="52"/>
      <c r="R2849" s="52"/>
      <c r="S2849" s="52"/>
      <c r="T2849" s="52"/>
      <c r="U2849" s="52"/>
      <c r="V2849" s="52"/>
      <c r="W2849" s="52"/>
      <c r="X2849" s="52"/>
      <c r="Y2849" s="52"/>
      <c r="Z2849" s="38"/>
      <c r="AA2849" s="38"/>
      <c r="AB2849" s="38"/>
      <c r="AC2849" s="50"/>
      <c r="AD2849" s="50"/>
      <c r="AE2849" s="51"/>
      <c r="AF2849" s="51"/>
      <c r="AG2849" s="40"/>
      <c r="AH2849" s="41"/>
      <c r="AI2849" s="42"/>
      <c r="AJ2849" s="40"/>
      <c r="AK2849" s="41"/>
      <c r="AL2849" s="42"/>
      <c r="AM2849" s="43"/>
      <c r="AN2849" s="43"/>
      <c r="AO2849" s="43"/>
    </row>
    <row r="2850" spans="5:41" x14ac:dyDescent="0.25">
      <c r="E2850" s="54"/>
      <c r="F2850" s="54"/>
      <c r="G2850" s="52"/>
      <c r="H2850" s="52"/>
      <c r="I2850" s="52"/>
      <c r="J2850" s="52"/>
      <c r="K2850" s="52"/>
      <c r="L2850" s="52"/>
      <c r="M2850" s="52"/>
      <c r="N2850" s="52"/>
      <c r="O2850" s="52"/>
      <c r="P2850" s="52"/>
      <c r="Q2850" s="52"/>
      <c r="R2850" s="52"/>
      <c r="S2850" s="52"/>
      <c r="T2850" s="52"/>
      <c r="U2850" s="52"/>
      <c r="V2850" s="52"/>
      <c r="W2850" s="52"/>
      <c r="X2850" s="52"/>
      <c r="Y2850" s="52"/>
      <c r="Z2850" s="38"/>
      <c r="AA2850" s="38"/>
      <c r="AB2850" s="38"/>
      <c r="AC2850" s="50"/>
      <c r="AD2850" s="50"/>
      <c r="AE2850" s="51"/>
      <c r="AF2850" s="51"/>
      <c r="AG2850" s="40"/>
      <c r="AH2850" s="41"/>
      <c r="AI2850" s="42"/>
      <c r="AJ2850" s="40"/>
      <c r="AK2850" s="41"/>
      <c r="AL2850" s="42"/>
      <c r="AM2850" s="43"/>
      <c r="AN2850" s="43"/>
      <c r="AO2850" s="43"/>
    </row>
    <row r="2851" spans="5:41" x14ac:dyDescent="0.25">
      <c r="E2851" s="54"/>
      <c r="F2851" s="54"/>
      <c r="G2851" s="52"/>
      <c r="H2851" s="52"/>
      <c r="I2851" s="52"/>
      <c r="J2851" s="52"/>
      <c r="K2851" s="52"/>
      <c r="L2851" s="52"/>
      <c r="M2851" s="52"/>
      <c r="N2851" s="52"/>
      <c r="O2851" s="52"/>
      <c r="P2851" s="52"/>
      <c r="Q2851" s="52"/>
      <c r="R2851" s="52"/>
      <c r="S2851" s="52"/>
      <c r="T2851" s="52"/>
      <c r="U2851" s="52"/>
      <c r="V2851" s="52"/>
      <c r="W2851" s="52"/>
      <c r="X2851" s="52"/>
      <c r="Y2851" s="52"/>
      <c r="Z2851" s="38"/>
      <c r="AA2851" s="38"/>
      <c r="AB2851" s="38"/>
      <c r="AC2851" s="50"/>
      <c r="AD2851" s="50"/>
      <c r="AE2851" s="51"/>
      <c r="AF2851" s="51"/>
      <c r="AG2851" s="40"/>
      <c r="AH2851" s="41"/>
      <c r="AI2851" s="42"/>
      <c r="AJ2851" s="40"/>
      <c r="AK2851" s="41"/>
      <c r="AL2851" s="42"/>
      <c r="AM2851" s="43"/>
      <c r="AN2851" s="43"/>
      <c r="AO2851" s="43"/>
    </row>
    <row r="2852" spans="5:41" x14ac:dyDescent="0.25">
      <c r="E2852" s="54"/>
      <c r="F2852" s="54"/>
      <c r="G2852" s="52"/>
      <c r="H2852" s="52"/>
      <c r="I2852" s="52"/>
      <c r="J2852" s="52"/>
      <c r="K2852" s="52"/>
      <c r="L2852" s="52"/>
      <c r="M2852" s="52"/>
      <c r="N2852" s="52"/>
      <c r="O2852" s="52"/>
      <c r="P2852" s="52"/>
      <c r="Q2852" s="52"/>
      <c r="R2852" s="52"/>
      <c r="S2852" s="52"/>
      <c r="T2852" s="52"/>
      <c r="U2852" s="52"/>
      <c r="V2852" s="52"/>
      <c r="W2852" s="52"/>
      <c r="X2852" s="52"/>
      <c r="Y2852" s="52"/>
      <c r="Z2852" s="38"/>
      <c r="AA2852" s="38"/>
      <c r="AB2852" s="38"/>
      <c r="AC2852" s="50"/>
      <c r="AD2852" s="50"/>
      <c r="AE2852" s="51"/>
      <c r="AF2852" s="51"/>
      <c r="AG2852" s="40"/>
      <c r="AH2852" s="41"/>
      <c r="AI2852" s="42"/>
      <c r="AJ2852" s="40"/>
      <c r="AK2852" s="41"/>
      <c r="AL2852" s="42"/>
      <c r="AM2852" s="43"/>
      <c r="AN2852" s="43"/>
      <c r="AO2852" s="43"/>
    </row>
    <row r="2853" spans="5:41" x14ac:dyDescent="0.25">
      <c r="E2853" s="54"/>
      <c r="F2853" s="54"/>
      <c r="G2853" s="52"/>
      <c r="H2853" s="52"/>
      <c r="I2853" s="52"/>
      <c r="J2853" s="52"/>
      <c r="K2853" s="52"/>
      <c r="L2853" s="52"/>
      <c r="M2853" s="52"/>
      <c r="N2853" s="52"/>
      <c r="O2853" s="52"/>
      <c r="P2853" s="52"/>
      <c r="Q2853" s="52"/>
      <c r="R2853" s="52"/>
      <c r="S2853" s="52"/>
      <c r="T2853" s="52"/>
      <c r="U2853" s="52"/>
      <c r="V2853" s="52"/>
      <c r="W2853" s="52"/>
      <c r="X2853" s="52"/>
      <c r="Y2853" s="52"/>
      <c r="Z2853" s="38"/>
      <c r="AA2853" s="38"/>
      <c r="AB2853" s="38"/>
      <c r="AC2853" s="50"/>
      <c r="AD2853" s="50"/>
      <c r="AE2853" s="51"/>
      <c r="AF2853" s="51"/>
      <c r="AG2853" s="40"/>
      <c r="AH2853" s="41"/>
      <c r="AI2853" s="42"/>
      <c r="AJ2853" s="40"/>
      <c r="AK2853" s="41"/>
      <c r="AL2853" s="42"/>
      <c r="AM2853" s="43"/>
      <c r="AN2853" s="43"/>
      <c r="AO2853" s="43"/>
    </row>
    <row r="2854" spans="5:41" x14ac:dyDescent="0.25">
      <c r="E2854" s="54"/>
      <c r="F2854" s="54"/>
      <c r="G2854" s="52"/>
      <c r="H2854" s="52"/>
      <c r="I2854" s="52"/>
      <c r="J2854" s="52"/>
      <c r="K2854" s="52"/>
      <c r="L2854" s="52"/>
      <c r="M2854" s="52"/>
      <c r="N2854" s="52"/>
      <c r="O2854" s="52"/>
      <c r="P2854" s="52"/>
      <c r="Q2854" s="52"/>
      <c r="R2854" s="52"/>
      <c r="S2854" s="52"/>
      <c r="T2854" s="52"/>
      <c r="U2854" s="52"/>
      <c r="V2854" s="52"/>
      <c r="W2854" s="52"/>
      <c r="X2854" s="52"/>
      <c r="Y2854" s="52"/>
      <c r="Z2854" s="38"/>
      <c r="AA2854" s="38"/>
      <c r="AB2854" s="38"/>
      <c r="AC2854" s="50"/>
      <c r="AD2854" s="50"/>
      <c r="AE2854" s="51"/>
      <c r="AF2854" s="51"/>
      <c r="AG2854" s="40"/>
      <c r="AH2854" s="41"/>
      <c r="AI2854" s="42"/>
      <c r="AJ2854" s="40"/>
      <c r="AK2854" s="41"/>
      <c r="AL2854" s="42"/>
      <c r="AM2854" s="43"/>
      <c r="AN2854" s="43"/>
      <c r="AO2854" s="43"/>
    </row>
    <row r="2855" spans="5:41" x14ac:dyDescent="0.25">
      <c r="E2855" s="54"/>
      <c r="F2855" s="54"/>
      <c r="G2855" s="52"/>
      <c r="H2855" s="52"/>
      <c r="I2855" s="52"/>
      <c r="J2855" s="52"/>
      <c r="K2855" s="52"/>
      <c r="L2855" s="52"/>
      <c r="M2855" s="52"/>
      <c r="N2855" s="52"/>
      <c r="O2855" s="52"/>
      <c r="P2855" s="52"/>
      <c r="Q2855" s="52"/>
      <c r="R2855" s="52"/>
      <c r="S2855" s="52"/>
      <c r="T2855" s="52"/>
      <c r="U2855" s="52"/>
      <c r="V2855" s="52"/>
      <c r="W2855" s="52"/>
      <c r="X2855" s="52"/>
      <c r="Y2855" s="52"/>
      <c r="Z2855" s="38"/>
      <c r="AA2855" s="38"/>
      <c r="AB2855" s="38"/>
      <c r="AC2855" s="50"/>
      <c r="AD2855" s="50"/>
      <c r="AE2855" s="51"/>
      <c r="AF2855" s="51"/>
      <c r="AG2855" s="40"/>
      <c r="AH2855" s="41"/>
      <c r="AI2855" s="42"/>
      <c r="AJ2855" s="40"/>
      <c r="AK2855" s="41"/>
      <c r="AL2855" s="42"/>
      <c r="AM2855" s="43"/>
      <c r="AN2855" s="43"/>
      <c r="AO2855" s="43"/>
    </row>
    <row r="2856" spans="5:41" x14ac:dyDescent="0.25">
      <c r="E2856" s="54"/>
      <c r="F2856" s="54"/>
      <c r="G2856" s="52"/>
      <c r="H2856" s="52"/>
      <c r="I2856" s="52"/>
      <c r="J2856" s="52"/>
      <c r="K2856" s="52"/>
      <c r="L2856" s="52"/>
      <c r="M2856" s="52"/>
      <c r="N2856" s="52"/>
      <c r="O2856" s="52"/>
      <c r="P2856" s="52"/>
      <c r="Q2856" s="52"/>
      <c r="R2856" s="52"/>
      <c r="S2856" s="52"/>
      <c r="T2856" s="52"/>
      <c r="U2856" s="52"/>
      <c r="V2856" s="52"/>
      <c r="W2856" s="52"/>
      <c r="X2856" s="52"/>
      <c r="Y2856" s="52"/>
      <c r="Z2856" s="38"/>
      <c r="AA2856" s="38"/>
      <c r="AB2856" s="38"/>
      <c r="AC2856" s="50"/>
      <c r="AD2856" s="50"/>
      <c r="AE2856" s="51"/>
      <c r="AF2856" s="51"/>
      <c r="AG2856" s="40"/>
      <c r="AH2856" s="41"/>
      <c r="AI2856" s="42"/>
      <c r="AJ2856" s="40"/>
      <c r="AK2856" s="41"/>
      <c r="AL2856" s="42"/>
      <c r="AM2856" s="43"/>
      <c r="AN2856" s="43"/>
      <c r="AO2856" s="43"/>
    </row>
    <row r="2857" spans="5:41" x14ac:dyDescent="0.25">
      <c r="E2857" s="54"/>
      <c r="F2857" s="54"/>
      <c r="G2857" s="52"/>
      <c r="H2857" s="52"/>
      <c r="I2857" s="52"/>
      <c r="J2857" s="52"/>
      <c r="K2857" s="52"/>
      <c r="L2857" s="52"/>
      <c r="M2857" s="52"/>
      <c r="N2857" s="52"/>
      <c r="O2857" s="52"/>
      <c r="P2857" s="52"/>
      <c r="Q2857" s="52"/>
      <c r="R2857" s="52"/>
      <c r="S2857" s="52"/>
      <c r="T2857" s="52"/>
      <c r="U2857" s="52"/>
      <c r="V2857" s="52"/>
      <c r="W2857" s="52"/>
      <c r="X2857" s="52"/>
      <c r="Y2857" s="52"/>
      <c r="Z2857" s="38"/>
      <c r="AA2857" s="38"/>
      <c r="AB2857" s="38"/>
      <c r="AC2857" s="50"/>
      <c r="AD2857" s="50"/>
      <c r="AE2857" s="51"/>
      <c r="AF2857" s="51"/>
      <c r="AG2857" s="40"/>
      <c r="AH2857" s="41"/>
      <c r="AI2857" s="42"/>
      <c r="AJ2857" s="40"/>
      <c r="AK2857" s="41"/>
      <c r="AL2857" s="42"/>
      <c r="AM2857" s="43"/>
      <c r="AN2857" s="43"/>
      <c r="AO2857" s="43"/>
    </row>
    <row r="2858" spans="5:41" x14ac:dyDescent="0.25">
      <c r="E2858" s="54"/>
      <c r="F2858" s="54"/>
      <c r="G2858" s="52"/>
      <c r="H2858" s="52"/>
      <c r="I2858" s="52"/>
      <c r="J2858" s="52"/>
      <c r="K2858" s="52"/>
      <c r="L2858" s="52"/>
      <c r="M2858" s="52"/>
      <c r="N2858" s="52"/>
      <c r="O2858" s="52"/>
      <c r="P2858" s="52"/>
      <c r="Q2858" s="52"/>
      <c r="R2858" s="52"/>
      <c r="S2858" s="52"/>
      <c r="T2858" s="52"/>
      <c r="U2858" s="52"/>
      <c r="V2858" s="52"/>
      <c r="W2858" s="52"/>
      <c r="X2858" s="52"/>
      <c r="Y2858" s="52"/>
      <c r="Z2858" s="38"/>
      <c r="AA2858" s="38"/>
      <c r="AB2858" s="38"/>
      <c r="AC2858" s="50"/>
      <c r="AD2858" s="50"/>
      <c r="AE2858" s="51"/>
      <c r="AF2858" s="51"/>
      <c r="AG2858" s="40"/>
      <c r="AH2858" s="41"/>
      <c r="AI2858" s="42"/>
      <c r="AJ2858" s="40"/>
      <c r="AK2858" s="41"/>
      <c r="AL2858" s="42"/>
      <c r="AM2858" s="43"/>
      <c r="AN2858" s="43"/>
      <c r="AO2858" s="43"/>
    </row>
    <row r="2859" spans="5:41" x14ac:dyDescent="0.25">
      <c r="E2859" s="54"/>
      <c r="F2859" s="54"/>
      <c r="G2859" s="52"/>
      <c r="H2859" s="52"/>
      <c r="I2859" s="52"/>
      <c r="J2859" s="52"/>
      <c r="K2859" s="52"/>
      <c r="L2859" s="52"/>
      <c r="M2859" s="52"/>
      <c r="N2859" s="52"/>
      <c r="O2859" s="52"/>
      <c r="P2859" s="52"/>
      <c r="Q2859" s="52"/>
      <c r="R2859" s="52"/>
      <c r="S2859" s="52"/>
      <c r="T2859" s="52"/>
      <c r="U2859" s="52"/>
      <c r="V2859" s="52"/>
      <c r="W2859" s="52"/>
      <c r="X2859" s="52"/>
      <c r="Y2859" s="52"/>
      <c r="Z2859" s="38"/>
      <c r="AA2859" s="38"/>
      <c r="AB2859" s="38"/>
      <c r="AC2859" s="50"/>
      <c r="AD2859" s="50"/>
      <c r="AE2859" s="51"/>
      <c r="AF2859" s="51"/>
      <c r="AG2859" s="40"/>
      <c r="AH2859" s="41"/>
      <c r="AI2859" s="42"/>
      <c r="AJ2859" s="40"/>
      <c r="AK2859" s="41"/>
      <c r="AL2859" s="42"/>
      <c r="AM2859" s="43"/>
      <c r="AN2859" s="43"/>
      <c r="AO2859" s="43"/>
    </row>
    <row r="2860" spans="5:41" x14ac:dyDescent="0.25">
      <c r="E2860" s="54"/>
      <c r="F2860" s="54"/>
      <c r="G2860" s="52"/>
      <c r="H2860" s="52"/>
      <c r="I2860" s="52"/>
      <c r="J2860" s="52"/>
      <c r="K2860" s="52"/>
      <c r="L2860" s="52"/>
      <c r="M2860" s="52"/>
      <c r="N2860" s="52"/>
      <c r="O2860" s="52"/>
      <c r="P2860" s="52"/>
      <c r="Q2860" s="52"/>
      <c r="R2860" s="52"/>
      <c r="S2860" s="52"/>
      <c r="T2860" s="52"/>
      <c r="U2860" s="52"/>
      <c r="V2860" s="52"/>
      <c r="W2860" s="52"/>
      <c r="X2860" s="52"/>
      <c r="Y2860" s="52"/>
      <c r="Z2860" s="38"/>
      <c r="AA2860" s="38"/>
      <c r="AB2860" s="38"/>
      <c r="AC2860" s="50"/>
      <c r="AD2860" s="50"/>
      <c r="AE2860" s="51"/>
      <c r="AF2860" s="51"/>
      <c r="AG2860" s="40"/>
      <c r="AH2860" s="41"/>
      <c r="AI2860" s="42"/>
      <c r="AJ2860" s="40"/>
      <c r="AK2860" s="41"/>
      <c r="AL2860" s="42"/>
      <c r="AM2860" s="43"/>
      <c r="AN2860" s="43"/>
      <c r="AO2860" s="43"/>
    </row>
    <row r="2861" spans="5:41" x14ac:dyDescent="0.25">
      <c r="E2861" s="54"/>
      <c r="F2861" s="54"/>
      <c r="G2861" s="52"/>
      <c r="H2861" s="52"/>
      <c r="I2861" s="52"/>
      <c r="J2861" s="52"/>
      <c r="K2861" s="52"/>
      <c r="L2861" s="52"/>
      <c r="M2861" s="52"/>
      <c r="N2861" s="52"/>
      <c r="O2861" s="52"/>
      <c r="P2861" s="52"/>
      <c r="Q2861" s="52"/>
      <c r="R2861" s="52"/>
      <c r="S2861" s="52"/>
      <c r="T2861" s="52"/>
      <c r="U2861" s="52"/>
      <c r="V2861" s="52"/>
      <c r="W2861" s="52"/>
      <c r="X2861" s="52"/>
      <c r="Y2861" s="52"/>
      <c r="Z2861" s="38"/>
      <c r="AA2861" s="38"/>
      <c r="AB2861" s="38"/>
      <c r="AC2861" s="50"/>
      <c r="AD2861" s="50"/>
      <c r="AE2861" s="51"/>
      <c r="AF2861" s="51"/>
      <c r="AG2861" s="40"/>
      <c r="AH2861" s="41"/>
      <c r="AI2861" s="42"/>
      <c r="AJ2861" s="40"/>
      <c r="AK2861" s="41"/>
      <c r="AL2861" s="42"/>
      <c r="AM2861" s="43"/>
      <c r="AN2861" s="43"/>
      <c r="AO2861" s="43"/>
    </row>
    <row r="2862" spans="5:41" x14ac:dyDescent="0.25">
      <c r="E2862" s="54"/>
      <c r="F2862" s="54"/>
      <c r="G2862" s="52"/>
      <c r="H2862" s="52"/>
      <c r="I2862" s="52"/>
      <c r="J2862" s="52"/>
      <c r="K2862" s="52"/>
      <c r="L2862" s="52"/>
      <c r="M2862" s="52"/>
      <c r="N2862" s="52"/>
      <c r="O2862" s="52"/>
      <c r="P2862" s="52"/>
      <c r="Q2862" s="52"/>
      <c r="R2862" s="52"/>
      <c r="S2862" s="52"/>
      <c r="T2862" s="52"/>
      <c r="U2862" s="52"/>
      <c r="V2862" s="52"/>
      <c r="W2862" s="52"/>
      <c r="X2862" s="52"/>
      <c r="Y2862" s="52"/>
      <c r="Z2862" s="38"/>
      <c r="AA2862" s="38"/>
      <c r="AB2862" s="38"/>
      <c r="AC2862" s="50"/>
      <c r="AD2862" s="50"/>
      <c r="AE2862" s="51"/>
      <c r="AF2862" s="51"/>
      <c r="AG2862" s="40"/>
      <c r="AH2862" s="41"/>
      <c r="AI2862" s="42"/>
      <c r="AJ2862" s="40"/>
      <c r="AK2862" s="41"/>
      <c r="AL2862" s="42"/>
      <c r="AM2862" s="43"/>
      <c r="AN2862" s="43"/>
      <c r="AO2862" s="43"/>
    </row>
    <row r="2863" spans="5:41" x14ac:dyDescent="0.25">
      <c r="E2863" s="54"/>
      <c r="F2863" s="54"/>
      <c r="G2863" s="52"/>
      <c r="H2863" s="52"/>
      <c r="I2863" s="52"/>
      <c r="J2863" s="52"/>
      <c r="K2863" s="52"/>
      <c r="L2863" s="52"/>
      <c r="M2863" s="52"/>
      <c r="N2863" s="52"/>
      <c r="O2863" s="52"/>
      <c r="P2863" s="52"/>
      <c r="Q2863" s="52"/>
      <c r="R2863" s="52"/>
      <c r="S2863" s="52"/>
      <c r="T2863" s="52"/>
      <c r="U2863" s="52"/>
      <c r="V2863" s="52"/>
      <c r="W2863" s="52"/>
      <c r="X2863" s="52"/>
      <c r="Y2863" s="52"/>
      <c r="Z2863" s="38"/>
      <c r="AA2863" s="38"/>
      <c r="AB2863" s="38"/>
      <c r="AC2863" s="50"/>
      <c r="AD2863" s="50"/>
      <c r="AE2863" s="51"/>
      <c r="AF2863" s="51"/>
      <c r="AG2863" s="40"/>
      <c r="AH2863" s="41"/>
      <c r="AI2863" s="42"/>
      <c r="AJ2863" s="40"/>
      <c r="AK2863" s="41"/>
      <c r="AL2863" s="42"/>
      <c r="AM2863" s="43"/>
      <c r="AN2863" s="43"/>
      <c r="AO2863" s="43"/>
    </row>
    <row r="2864" spans="5:41" x14ac:dyDescent="0.25">
      <c r="E2864" s="54"/>
      <c r="F2864" s="54"/>
      <c r="G2864" s="52"/>
      <c r="H2864" s="52"/>
      <c r="I2864" s="52"/>
      <c r="J2864" s="52"/>
      <c r="K2864" s="52"/>
      <c r="L2864" s="52"/>
      <c r="M2864" s="52"/>
      <c r="N2864" s="52"/>
      <c r="O2864" s="52"/>
      <c r="P2864" s="52"/>
      <c r="Q2864" s="52"/>
      <c r="R2864" s="52"/>
      <c r="S2864" s="52"/>
      <c r="T2864" s="52"/>
      <c r="U2864" s="52"/>
      <c r="V2864" s="52"/>
      <c r="W2864" s="52"/>
      <c r="X2864" s="52"/>
      <c r="Y2864" s="52"/>
      <c r="Z2864" s="38"/>
      <c r="AA2864" s="38"/>
      <c r="AB2864" s="38"/>
      <c r="AC2864" s="50"/>
      <c r="AD2864" s="50"/>
      <c r="AE2864" s="51"/>
      <c r="AF2864" s="51"/>
      <c r="AG2864" s="40"/>
      <c r="AH2864" s="41"/>
      <c r="AI2864" s="42"/>
      <c r="AJ2864" s="40"/>
      <c r="AK2864" s="41"/>
      <c r="AL2864" s="42"/>
      <c r="AM2864" s="43"/>
      <c r="AN2864" s="43"/>
      <c r="AO2864" s="43"/>
    </row>
    <row r="2865" spans="5:41" x14ac:dyDescent="0.25">
      <c r="E2865" s="54"/>
      <c r="F2865" s="54"/>
      <c r="G2865" s="52"/>
      <c r="H2865" s="52"/>
      <c r="I2865" s="52"/>
      <c r="J2865" s="52"/>
      <c r="K2865" s="52"/>
      <c r="L2865" s="52"/>
      <c r="M2865" s="52"/>
      <c r="N2865" s="52"/>
      <c r="O2865" s="52"/>
      <c r="P2865" s="52"/>
      <c r="Q2865" s="52"/>
      <c r="R2865" s="52"/>
      <c r="S2865" s="52"/>
      <c r="T2865" s="52"/>
      <c r="U2865" s="52"/>
      <c r="V2865" s="52"/>
      <c r="W2865" s="52"/>
      <c r="X2865" s="52"/>
      <c r="Y2865" s="52"/>
      <c r="Z2865" s="38"/>
      <c r="AA2865" s="38"/>
      <c r="AB2865" s="38"/>
      <c r="AC2865" s="50"/>
      <c r="AD2865" s="50"/>
      <c r="AE2865" s="51"/>
      <c r="AF2865" s="51"/>
      <c r="AG2865" s="40"/>
      <c r="AH2865" s="41"/>
      <c r="AI2865" s="42"/>
      <c r="AJ2865" s="40"/>
      <c r="AK2865" s="41"/>
      <c r="AL2865" s="42"/>
      <c r="AM2865" s="43"/>
      <c r="AN2865" s="43"/>
      <c r="AO2865" s="43"/>
    </row>
    <row r="2866" spans="5:41" x14ac:dyDescent="0.25">
      <c r="E2866" s="54"/>
      <c r="F2866" s="54"/>
      <c r="G2866" s="52"/>
      <c r="H2866" s="52"/>
      <c r="I2866" s="52"/>
      <c r="J2866" s="52"/>
      <c r="K2866" s="52"/>
      <c r="L2866" s="52"/>
      <c r="M2866" s="52"/>
      <c r="N2866" s="52"/>
      <c r="O2866" s="52"/>
      <c r="P2866" s="52"/>
      <c r="Q2866" s="52"/>
      <c r="R2866" s="52"/>
      <c r="S2866" s="52"/>
      <c r="T2866" s="52"/>
      <c r="U2866" s="52"/>
      <c r="V2866" s="52"/>
      <c r="W2866" s="52"/>
      <c r="X2866" s="52"/>
      <c r="Y2866" s="52"/>
      <c r="Z2866" s="38"/>
      <c r="AA2866" s="38"/>
      <c r="AB2866" s="38"/>
      <c r="AC2866" s="50"/>
      <c r="AD2866" s="50"/>
      <c r="AE2866" s="51"/>
      <c r="AF2866" s="51"/>
      <c r="AG2866" s="40"/>
      <c r="AH2866" s="41"/>
      <c r="AI2866" s="42"/>
      <c r="AJ2866" s="40"/>
      <c r="AK2866" s="41"/>
      <c r="AL2866" s="42"/>
      <c r="AM2866" s="43"/>
      <c r="AN2866" s="43"/>
      <c r="AO2866" s="43"/>
    </row>
    <row r="2867" spans="5:41" x14ac:dyDescent="0.25">
      <c r="E2867" s="54"/>
      <c r="F2867" s="54"/>
      <c r="G2867" s="52"/>
      <c r="H2867" s="52"/>
      <c r="I2867" s="52"/>
      <c r="J2867" s="52"/>
      <c r="K2867" s="52"/>
      <c r="L2867" s="52"/>
      <c r="M2867" s="52"/>
      <c r="N2867" s="52"/>
      <c r="O2867" s="52"/>
      <c r="P2867" s="52"/>
      <c r="Q2867" s="52"/>
      <c r="R2867" s="52"/>
      <c r="S2867" s="52"/>
      <c r="T2867" s="52"/>
      <c r="U2867" s="52"/>
      <c r="V2867" s="52"/>
      <c r="W2867" s="52"/>
      <c r="X2867" s="52"/>
      <c r="Y2867" s="52"/>
      <c r="Z2867" s="38"/>
      <c r="AA2867" s="38"/>
      <c r="AB2867" s="38"/>
      <c r="AC2867" s="50"/>
      <c r="AD2867" s="50"/>
      <c r="AE2867" s="51"/>
      <c r="AF2867" s="51"/>
      <c r="AG2867" s="40"/>
      <c r="AH2867" s="41"/>
      <c r="AI2867" s="42"/>
      <c r="AJ2867" s="40"/>
      <c r="AK2867" s="41"/>
      <c r="AL2867" s="42"/>
      <c r="AM2867" s="43"/>
      <c r="AN2867" s="43"/>
      <c r="AO2867" s="43"/>
    </row>
    <row r="2868" spans="5:41" x14ac:dyDescent="0.25">
      <c r="E2868" s="54"/>
      <c r="F2868" s="54"/>
      <c r="G2868" s="52"/>
      <c r="H2868" s="52"/>
      <c r="I2868" s="52"/>
      <c r="J2868" s="52"/>
      <c r="K2868" s="52"/>
      <c r="L2868" s="52"/>
      <c r="M2868" s="52"/>
      <c r="N2868" s="52"/>
      <c r="O2868" s="52"/>
      <c r="P2868" s="52"/>
      <c r="Q2868" s="52"/>
      <c r="R2868" s="52"/>
      <c r="S2868" s="52"/>
      <c r="T2868" s="52"/>
      <c r="U2868" s="52"/>
      <c r="V2868" s="52"/>
      <c r="W2868" s="52"/>
      <c r="X2868" s="52"/>
      <c r="Y2868" s="52"/>
      <c r="Z2868" s="38"/>
      <c r="AA2868" s="38"/>
      <c r="AB2868" s="38"/>
      <c r="AC2868" s="50"/>
      <c r="AD2868" s="50"/>
      <c r="AE2868" s="51"/>
      <c r="AF2868" s="51"/>
      <c r="AG2868" s="40"/>
      <c r="AH2868" s="41"/>
      <c r="AI2868" s="42"/>
      <c r="AJ2868" s="40"/>
      <c r="AK2868" s="41"/>
      <c r="AL2868" s="42"/>
      <c r="AM2868" s="43"/>
      <c r="AN2868" s="43"/>
      <c r="AO2868" s="43"/>
    </row>
    <row r="2869" spans="5:41" x14ac:dyDescent="0.25">
      <c r="E2869" s="54"/>
      <c r="F2869" s="54"/>
      <c r="G2869" s="52"/>
      <c r="H2869" s="52"/>
      <c r="I2869" s="52"/>
      <c r="J2869" s="52"/>
      <c r="K2869" s="52"/>
      <c r="L2869" s="52"/>
      <c r="M2869" s="52"/>
      <c r="N2869" s="52"/>
      <c r="O2869" s="52"/>
      <c r="P2869" s="52"/>
      <c r="Q2869" s="52"/>
      <c r="R2869" s="52"/>
      <c r="S2869" s="52"/>
      <c r="T2869" s="52"/>
      <c r="U2869" s="52"/>
      <c r="V2869" s="52"/>
      <c r="W2869" s="52"/>
      <c r="X2869" s="52"/>
      <c r="Y2869" s="52"/>
      <c r="Z2869" s="38"/>
      <c r="AA2869" s="38"/>
      <c r="AB2869" s="38"/>
      <c r="AC2869" s="50"/>
      <c r="AD2869" s="50"/>
      <c r="AE2869" s="51"/>
      <c r="AF2869" s="51"/>
      <c r="AG2869" s="40"/>
      <c r="AH2869" s="41"/>
      <c r="AI2869" s="42"/>
      <c r="AJ2869" s="40"/>
      <c r="AK2869" s="41"/>
      <c r="AL2869" s="42"/>
      <c r="AM2869" s="43"/>
      <c r="AN2869" s="43"/>
      <c r="AO2869" s="43"/>
    </row>
    <row r="2870" spans="5:41" x14ac:dyDescent="0.25">
      <c r="E2870" s="54"/>
      <c r="F2870" s="54"/>
      <c r="G2870" s="52"/>
      <c r="H2870" s="52"/>
      <c r="I2870" s="52"/>
      <c r="J2870" s="52"/>
      <c r="K2870" s="52"/>
      <c r="L2870" s="52"/>
      <c r="M2870" s="52"/>
      <c r="N2870" s="52"/>
      <c r="O2870" s="52"/>
      <c r="P2870" s="52"/>
      <c r="Q2870" s="52"/>
      <c r="R2870" s="52"/>
      <c r="S2870" s="52"/>
      <c r="T2870" s="52"/>
      <c r="U2870" s="52"/>
      <c r="V2870" s="52"/>
      <c r="W2870" s="52"/>
      <c r="X2870" s="52"/>
      <c r="Y2870" s="52"/>
      <c r="Z2870" s="38"/>
      <c r="AA2870" s="38"/>
      <c r="AB2870" s="38"/>
      <c r="AC2870" s="50"/>
      <c r="AD2870" s="50"/>
      <c r="AE2870" s="51"/>
      <c r="AF2870" s="51"/>
      <c r="AG2870" s="40"/>
      <c r="AH2870" s="41"/>
      <c r="AI2870" s="42"/>
      <c r="AJ2870" s="40"/>
      <c r="AK2870" s="41"/>
      <c r="AL2870" s="42"/>
      <c r="AM2870" s="43"/>
      <c r="AN2870" s="43"/>
      <c r="AO2870" s="43"/>
    </row>
    <row r="2871" spans="5:41" x14ac:dyDescent="0.25">
      <c r="E2871" s="54"/>
      <c r="F2871" s="54"/>
      <c r="G2871" s="52"/>
      <c r="H2871" s="52"/>
      <c r="I2871" s="52"/>
      <c r="J2871" s="52"/>
      <c r="K2871" s="52"/>
      <c r="L2871" s="52"/>
      <c r="M2871" s="52"/>
      <c r="N2871" s="52"/>
      <c r="O2871" s="52"/>
      <c r="P2871" s="52"/>
      <c r="Q2871" s="52"/>
      <c r="R2871" s="52"/>
      <c r="S2871" s="52"/>
      <c r="T2871" s="52"/>
      <c r="U2871" s="52"/>
      <c r="V2871" s="52"/>
      <c r="W2871" s="52"/>
      <c r="X2871" s="52"/>
      <c r="Y2871" s="52"/>
      <c r="Z2871" s="38"/>
      <c r="AA2871" s="38"/>
      <c r="AB2871" s="38"/>
      <c r="AC2871" s="50"/>
      <c r="AD2871" s="50"/>
      <c r="AE2871" s="51"/>
      <c r="AF2871" s="51"/>
      <c r="AG2871" s="40"/>
      <c r="AH2871" s="41"/>
      <c r="AI2871" s="42"/>
      <c r="AJ2871" s="40"/>
      <c r="AK2871" s="41"/>
      <c r="AL2871" s="42"/>
      <c r="AM2871" s="43"/>
      <c r="AN2871" s="43"/>
      <c r="AO2871" s="43"/>
    </row>
    <row r="2872" spans="5:41" x14ac:dyDescent="0.25">
      <c r="E2872" s="54"/>
      <c r="F2872" s="54"/>
      <c r="G2872" s="52"/>
      <c r="H2872" s="52"/>
      <c r="I2872" s="52"/>
      <c r="J2872" s="52"/>
      <c r="K2872" s="52"/>
      <c r="L2872" s="52"/>
      <c r="M2872" s="52"/>
      <c r="N2872" s="52"/>
      <c r="O2872" s="52"/>
      <c r="P2872" s="52"/>
      <c r="Q2872" s="52"/>
      <c r="R2872" s="52"/>
      <c r="S2872" s="52"/>
      <c r="T2872" s="52"/>
      <c r="U2872" s="52"/>
      <c r="V2872" s="52"/>
      <c r="W2872" s="52"/>
      <c r="X2872" s="52"/>
      <c r="Y2872" s="52"/>
      <c r="Z2872" s="38"/>
      <c r="AA2872" s="38"/>
      <c r="AB2872" s="38"/>
      <c r="AC2872" s="50"/>
      <c r="AD2872" s="50"/>
      <c r="AE2872" s="51"/>
      <c r="AF2872" s="51"/>
      <c r="AG2872" s="40"/>
      <c r="AH2872" s="41"/>
      <c r="AI2872" s="42"/>
      <c r="AJ2872" s="40"/>
      <c r="AK2872" s="41"/>
      <c r="AL2872" s="42"/>
      <c r="AM2872" s="43"/>
      <c r="AN2872" s="43"/>
      <c r="AO2872" s="43"/>
    </row>
    <row r="2873" spans="5:41" x14ac:dyDescent="0.25">
      <c r="E2873" s="54"/>
      <c r="F2873" s="54"/>
      <c r="G2873" s="52"/>
      <c r="H2873" s="52"/>
      <c r="I2873" s="52"/>
      <c r="J2873" s="52"/>
      <c r="K2873" s="52"/>
      <c r="L2873" s="52"/>
      <c r="M2873" s="52"/>
      <c r="N2873" s="52"/>
      <c r="O2873" s="52"/>
      <c r="P2873" s="52"/>
      <c r="Q2873" s="52"/>
      <c r="R2873" s="52"/>
      <c r="S2873" s="52"/>
      <c r="T2873" s="52"/>
      <c r="U2873" s="52"/>
      <c r="V2873" s="52"/>
      <c r="W2873" s="52"/>
      <c r="X2873" s="52"/>
      <c r="Y2873" s="52"/>
      <c r="Z2873" s="38"/>
      <c r="AA2873" s="38"/>
      <c r="AB2873" s="38"/>
      <c r="AC2873" s="50"/>
      <c r="AD2873" s="50"/>
      <c r="AE2873" s="51"/>
      <c r="AF2873" s="51"/>
      <c r="AG2873" s="40"/>
      <c r="AH2873" s="41"/>
      <c r="AI2873" s="42"/>
      <c r="AJ2873" s="40"/>
      <c r="AK2873" s="41"/>
      <c r="AL2873" s="42"/>
      <c r="AM2873" s="43"/>
      <c r="AN2873" s="43"/>
      <c r="AO2873" s="43"/>
    </row>
    <row r="2874" spans="5:41" x14ac:dyDescent="0.25">
      <c r="E2874" s="54"/>
      <c r="F2874" s="54"/>
      <c r="G2874" s="52"/>
      <c r="H2874" s="52"/>
      <c r="I2874" s="52"/>
      <c r="J2874" s="52"/>
      <c r="K2874" s="52"/>
      <c r="L2874" s="52"/>
      <c r="M2874" s="52"/>
      <c r="N2874" s="52"/>
      <c r="O2874" s="52"/>
      <c r="P2874" s="52"/>
      <c r="Q2874" s="52"/>
      <c r="R2874" s="52"/>
      <c r="S2874" s="52"/>
      <c r="T2874" s="52"/>
      <c r="U2874" s="52"/>
      <c r="V2874" s="52"/>
      <c r="W2874" s="52"/>
      <c r="X2874" s="52"/>
      <c r="Y2874" s="52"/>
      <c r="Z2874" s="38"/>
      <c r="AA2874" s="38"/>
      <c r="AB2874" s="38"/>
      <c r="AC2874" s="50"/>
      <c r="AD2874" s="50"/>
      <c r="AE2874" s="51"/>
      <c r="AF2874" s="51"/>
      <c r="AG2874" s="40"/>
      <c r="AH2874" s="41"/>
      <c r="AI2874" s="42"/>
      <c r="AJ2874" s="40"/>
      <c r="AK2874" s="41"/>
      <c r="AL2874" s="42"/>
      <c r="AM2874" s="43"/>
      <c r="AN2874" s="43"/>
      <c r="AO2874" s="43"/>
    </row>
    <row r="2875" spans="5:41" x14ac:dyDescent="0.25">
      <c r="E2875" s="54"/>
      <c r="F2875" s="54"/>
      <c r="G2875" s="52"/>
      <c r="H2875" s="52"/>
      <c r="I2875" s="52"/>
      <c r="J2875" s="52"/>
      <c r="K2875" s="52"/>
      <c r="L2875" s="52"/>
      <c r="M2875" s="52"/>
      <c r="N2875" s="52"/>
      <c r="O2875" s="52"/>
      <c r="P2875" s="52"/>
      <c r="Q2875" s="52"/>
      <c r="R2875" s="52"/>
      <c r="S2875" s="52"/>
      <c r="T2875" s="52"/>
      <c r="U2875" s="52"/>
      <c r="V2875" s="52"/>
      <c r="W2875" s="52"/>
      <c r="X2875" s="52"/>
      <c r="Y2875" s="52"/>
      <c r="Z2875" s="38"/>
      <c r="AA2875" s="38"/>
      <c r="AB2875" s="38"/>
      <c r="AC2875" s="50"/>
      <c r="AD2875" s="50"/>
      <c r="AE2875" s="51"/>
      <c r="AF2875" s="51"/>
      <c r="AG2875" s="40"/>
      <c r="AH2875" s="41"/>
      <c r="AI2875" s="42"/>
      <c r="AJ2875" s="40"/>
      <c r="AK2875" s="41"/>
      <c r="AL2875" s="42"/>
      <c r="AM2875" s="43"/>
      <c r="AN2875" s="43"/>
      <c r="AO2875" s="43"/>
    </row>
    <row r="2876" spans="5:41" x14ac:dyDescent="0.25">
      <c r="E2876" s="54"/>
      <c r="F2876" s="54"/>
      <c r="G2876" s="52"/>
      <c r="H2876" s="52"/>
      <c r="I2876" s="52"/>
      <c r="J2876" s="52"/>
      <c r="K2876" s="52"/>
      <c r="L2876" s="52"/>
      <c r="M2876" s="52"/>
      <c r="N2876" s="52"/>
      <c r="O2876" s="52"/>
      <c r="P2876" s="52"/>
      <c r="Q2876" s="52"/>
      <c r="R2876" s="52"/>
      <c r="S2876" s="52"/>
      <c r="T2876" s="52"/>
      <c r="U2876" s="52"/>
      <c r="V2876" s="52"/>
      <c r="W2876" s="52"/>
      <c r="X2876" s="52"/>
      <c r="Y2876" s="52"/>
      <c r="Z2876" s="38"/>
      <c r="AA2876" s="38"/>
      <c r="AB2876" s="38"/>
      <c r="AC2876" s="50"/>
      <c r="AD2876" s="50"/>
      <c r="AE2876" s="51"/>
      <c r="AF2876" s="51"/>
      <c r="AG2876" s="40"/>
      <c r="AH2876" s="41"/>
      <c r="AI2876" s="42"/>
      <c r="AJ2876" s="40"/>
      <c r="AK2876" s="41"/>
      <c r="AL2876" s="42"/>
      <c r="AM2876" s="43"/>
      <c r="AN2876" s="43"/>
      <c r="AO2876" s="43"/>
    </row>
    <row r="2877" spans="5:41" x14ac:dyDescent="0.25">
      <c r="E2877" s="54"/>
      <c r="F2877" s="54"/>
      <c r="G2877" s="52"/>
      <c r="H2877" s="52"/>
      <c r="I2877" s="52"/>
      <c r="J2877" s="52"/>
      <c r="K2877" s="52"/>
      <c r="L2877" s="52"/>
      <c r="M2877" s="52"/>
      <c r="N2877" s="52"/>
      <c r="O2877" s="52"/>
      <c r="P2877" s="52"/>
      <c r="Q2877" s="52"/>
      <c r="R2877" s="52"/>
      <c r="S2877" s="52"/>
      <c r="T2877" s="52"/>
      <c r="U2877" s="52"/>
      <c r="V2877" s="52"/>
      <c r="W2877" s="52"/>
      <c r="X2877" s="52"/>
      <c r="Y2877" s="52"/>
      <c r="Z2877" s="38"/>
      <c r="AA2877" s="38"/>
      <c r="AB2877" s="38"/>
      <c r="AC2877" s="50"/>
      <c r="AD2877" s="50"/>
      <c r="AE2877" s="51"/>
      <c r="AF2877" s="51"/>
      <c r="AG2877" s="40"/>
      <c r="AH2877" s="41"/>
      <c r="AI2877" s="42"/>
      <c r="AJ2877" s="40"/>
      <c r="AK2877" s="41"/>
      <c r="AL2877" s="42"/>
      <c r="AM2877" s="43"/>
      <c r="AN2877" s="43"/>
      <c r="AO2877" s="43"/>
    </row>
    <row r="2878" spans="5:41" x14ac:dyDescent="0.25">
      <c r="E2878" s="54"/>
      <c r="F2878" s="54"/>
      <c r="G2878" s="52"/>
      <c r="H2878" s="52"/>
      <c r="I2878" s="52"/>
      <c r="J2878" s="52"/>
      <c r="K2878" s="52"/>
      <c r="L2878" s="52"/>
      <c r="M2878" s="52"/>
      <c r="N2878" s="52"/>
      <c r="O2878" s="52"/>
      <c r="P2878" s="52"/>
      <c r="Q2878" s="52"/>
      <c r="R2878" s="52"/>
      <c r="S2878" s="52"/>
      <c r="T2878" s="52"/>
      <c r="U2878" s="52"/>
      <c r="V2878" s="52"/>
      <c r="W2878" s="52"/>
      <c r="X2878" s="52"/>
      <c r="Y2878" s="52"/>
      <c r="Z2878" s="38"/>
      <c r="AA2878" s="38"/>
      <c r="AB2878" s="38"/>
      <c r="AC2878" s="50"/>
      <c r="AD2878" s="50"/>
      <c r="AE2878" s="51"/>
      <c r="AF2878" s="51"/>
      <c r="AG2878" s="40"/>
      <c r="AH2878" s="41"/>
      <c r="AI2878" s="42"/>
      <c r="AJ2878" s="40"/>
      <c r="AK2878" s="41"/>
      <c r="AL2878" s="42"/>
      <c r="AM2878" s="43"/>
      <c r="AN2878" s="43"/>
      <c r="AO2878" s="43"/>
    </row>
    <row r="2879" spans="5:41" x14ac:dyDescent="0.25">
      <c r="E2879" s="54"/>
      <c r="F2879" s="54"/>
      <c r="G2879" s="52"/>
      <c r="H2879" s="52"/>
      <c r="I2879" s="52"/>
      <c r="J2879" s="52"/>
      <c r="K2879" s="52"/>
      <c r="L2879" s="52"/>
      <c r="M2879" s="52"/>
      <c r="N2879" s="52"/>
      <c r="O2879" s="52"/>
      <c r="P2879" s="52"/>
      <c r="Q2879" s="52"/>
      <c r="R2879" s="52"/>
      <c r="S2879" s="52"/>
      <c r="T2879" s="52"/>
      <c r="U2879" s="52"/>
      <c r="V2879" s="52"/>
      <c r="W2879" s="52"/>
      <c r="X2879" s="52"/>
      <c r="Y2879" s="52"/>
      <c r="Z2879" s="38"/>
      <c r="AA2879" s="38"/>
      <c r="AB2879" s="38"/>
      <c r="AC2879" s="50"/>
      <c r="AD2879" s="50"/>
      <c r="AE2879" s="51"/>
      <c r="AF2879" s="51"/>
      <c r="AG2879" s="40"/>
      <c r="AH2879" s="41"/>
      <c r="AI2879" s="42"/>
      <c r="AJ2879" s="40"/>
      <c r="AK2879" s="41"/>
      <c r="AL2879" s="42"/>
      <c r="AM2879" s="43"/>
      <c r="AN2879" s="43"/>
      <c r="AO2879" s="43"/>
    </row>
    <row r="2880" spans="5:41" x14ac:dyDescent="0.25">
      <c r="E2880" s="54"/>
      <c r="F2880" s="54"/>
      <c r="G2880" s="52"/>
      <c r="H2880" s="52"/>
      <c r="I2880" s="52"/>
      <c r="J2880" s="52"/>
      <c r="K2880" s="52"/>
      <c r="L2880" s="52"/>
      <c r="M2880" s="52"/>
      <c r="N2880" s="52"/>
      <c r="O2880" s="52"/>
      <c r="P2880" s="52"/>
      <c r="Q2880" s="52"/>
      <c r="R2880" s="52"/>
      <c r="S2880" s="52"/>
      <c r="T2880" s="52"/>
      <c r="U2880" s="52"/>
      <c r="V2880" s="52"/>
      <c r="W2880" s="52"/>
      <c r="X2880" s="52"/>
      <c r="Y2880" s="52"/>
      <c r="Z2880" s="38"/>
      <c r="AA2880" s="38"/>
      <c r="AB2880" s="38"/>
      <c r="AC2880" s="50"/>
      <c r="AD2880" s="50"/>
      <c r="AE2880" s="51"/>
      <c r="AF2880" s="51"/>
      <c r="AG2880" s="40"/>
      <c r="AH2880" s="41"/>
      <c r="AI2880" s="42"/>
      <c r="AJ2880" s="40"/>
      <c r="AK2880" s="41"/>
      <c r="AL2880" s="42"/>
      <c r="AM2880" s="43"/>
      <c r="AN2880" s="43"/>
      <c r="AO2880" s="43"/>
    </row>
    <row r="2881" spans="5:41" x14ac:dyDescent="0.25">
      <c r="E2881" s="54"/>
      <c r="F2881" s="54"/>
      <c r="G2881" s="52"/>
      <c r="H2881" s="52"/>
      <c r="I2881" s="52"/>
      <c r="J2881" s="52"/>
      <c r="K2881" s="52"/>
      <c r="L2881" s="52"/>
      <c r="M2881" s="52"/>
      <c r="N2881" s="52"/>
      <c r="O2881" s="52"/>
      <c r="P2881" s="52"/>
      <c r="Q2881" s="52"/>
      <c r="R2881" s="52"/>
      <c r="S2881" s="52"/>
      <c r="T2881" s="52"/>
      <c r="U2881" s="52"/>
      <c r="V2881" s="52"/>
      <c r="W2881" s="52"/>
      <c r="X2881" s="52"/>
      <c r="Y2881" s="52"/>
      <c r="Z2881" s="38"/>
      <c r="AA2881" s="38"/>
      <c r="AB2881" s="38"/>
      <c r="AC2881" s="50"/>
      <c r="AD2881" s="50"/>
      <c r="AE2881" s="51"/>
      <c r="AF2881" s="51"/>
      <c r="AG2881" s="40"/>
      <c r="AH2881" s="41"/>
      <c r="AI2881" s="42"/>
      <c r="AJ2881" s="40"/>
      <c r="AK2881" s="41"/>
      <c r="AL2881" s="42"/>
      <c r="AM2881" s="43"/>
      <c r="AN2881" s="43"/>
      <c r="AO2881" s="43"/>
    </row>
    <row r="2882" spans="5:41" x14ac:dyDescent="0.25">
      <c r="E2882" s="54"/>
      <c r="F2882" s="54"/>
      <c r="G2882" s="52"/>
      <c r="H2882" s="52"/>
      <c r="I2882" s="52"/>
      <c r="J2882" s="52"/>
      <c r="K2882" s="52"/>
      <c r="L2882" s="52"/>
      <c r="M2882" s="52"/>
      <c r="N2882" s="52"/>
      <c r="O2882" s="52"/>
      <c r="P2882" s="52"/>
      <c r="Q2882" s="52"/>
      <c r="R2882" s="52"/>
      <c r="S2882" s="52"/>
      <c r="T2882" s="52"/>
      <c r="U2882" s="52"/>
      <c r="V2882" s="52"/>
      <c r="W2882" s="52"/>
      <c r="X2882" s="52"/>
      <c r="Y2882" s="52"/>
      <c r="Z2882" s="38"/>
      <c r="AA2882" s="38"/>
      <c r="AB2882" s="38"/>
      <c r="AC2882" s="50"/>
      <c r="AD2882" s="50"/>
      <c r="AE2882" s="51"/>
      <c r="AF2882" s="51"/>
      <c r="AG2882" s="40"/>
      <c r="AH2882" s="41"/>
      <c r="AI2882" s="42"/>
      <c r="AJ2882" s="40"/>
      <c r="AK2882" s="41"/>
      <c r="AL2882" s="42"/>
      <c r="AM2882" s="43"/>
      <c r="AN2882" s="43"/>
      <c r="AO2882" s="43"/>
    </row>
    <row r="2883" spans="5:41" x14ac:dyDescent="0.25">
      <c r="E2883" s="54"/>
      <c r="F2883" s="54"/>
      <c r="G2883" s="52"/>
      <c r="H2883" s="52"/>
      <c r="I2883" s="52"/>
      <c r="J2883" s="52"/>
      <c r="K2883" s="52"/>
      <c r="L2883" s="52"/>
      <c r="M2883" s="52"/>
      <c r="N2883" s="52"/>
      <c r="O2883" s="52"/>
      <c r="P2883" s="52"/>
      <c r="Q2883" s="52"/>
      <c r="R2883" s="52"/>
      <c r="S2883" s="52"/>
      <c r="T2883" s="52"/>
      <c r="U2883" s="52"/>
      <c r="V2883" s="52"/>
      <c r="W2883" s="52"/>
      <c r="X2883" s="52"/>
      <c r="Y2883" s="52"/>
      <c r="Z2883" s="38"/>
      <c r="AA2883" s="38"/>
      <c r="AB2883" s="38"/>
      <c r="AC2883" s="50"/>
      <c r="AD2883" s="50"/>
      <c r="AE2883" s="51"/>
      <c r="AF2883" s="51"/>
      <c r="AG2883" s="40"/>
      <c r="AH2883" s="41"/>
      <c r="AI2883" s="42"/>
      <c r="AJ2883" s="40"/>
      <c r="AK2883" s="41"/>
      <c r="AL2883" s="42"/>
      <c r="AM2883" s="43"/>
      <c r="AN2883" s="43"/>
      <c r="AO2883" s="43"/>
    </row>
    <row r="2884" spans="5:41" x14ac:dyDescent="0.25">
      <c r="E2884" s="54"/>
      <c r="F2884" s="54"/>
      <c r="G2884" s="52"/>
      <c r="H2884" s="52"/>
      <c r="I2884" s="52"/>
      <c r="J2884" s="52"/>
      <c r="K2884" s="52"/>
      <c r="L2884" s="52"/>
      <c r="M2884" s="52"/>
      <c r="N2884" s="52"/>
      <c r="O2884" s="52"/>
      <c r="P2884" s="52"/>
      <c r="Q2884" s="52"/>
      <c r="R2884" s="52"/>
      <c r="S2884" s="52"/>
      <c r="T2884" s="52"/>
      <c r="U2884" s="52"/>
      <c r="V2884" s="52"/>
      <c r="W2884" s="52"/>
      <c r="X2884" s="52"/>
      <c r="Y2884" s="52"/>
      <c r="Z2884" s="38"/>
      <c r="AA2884" s="38"/>
      <c r="AB2884" s="38"/>
      <c r="AC2884" s="50"/>
      <c r="AD2884" s="50"/>
      <c r="AE2884" s="51"/>
      <c r="AF2884" s="51"/>
      <c r="AG2884" s="40"/>
      <c r="AH2884" s="41"/>
      <c r="AI2884" s="42"/>
      <c r="AJ2884" s="40"/>
      <c r="AK2884" s="41"/>
      <c r="AL2884" s="42"/>
      <c r="AM2884" s="43"/>
      <c r="AN2884" s="43"/>
      <c r="AO2884" s="43"/>
    </row>
    <row r="2885" spans="5:41" x14ac:dyDescent="0.25">
      <c r="E2885" s="54"/>
      <c r="F2885" s="54"/>
      <c r="G2885" s="52"/>
      <c r="H2885" s="52"/>
      <c r="I2885" s="52"/>
      <c r="J2885" s="52"/>
      <c r="K2885" s="52"/>
      <c r="L2885" s="52"/>
      <c r="M2885" s="52"/>
      <c r="N2885" s="52"/>
      <c r="O2885" s="52"/>
      <c r="P2885" s="52"/>
      <c r="Q2885" s="52"/>
      <c r="R2885" s="52"/>
      <c r="S2885" s="52"/>
      <c r="T2885" s="52"/>
      <c r="U2885" s="52"/>
      <c r="V2885" s="52"/>
      <c r="W2885" s="52"/>
      <c r="X2885" s="52"/>
      <c r="Y2885" s="52"/>
      <c r="Z2885" s="38"/>
      <c r="AA2885" s="38"/>
      <c r="AB2885" s="38"/>
      <c r="AC2885" s="50"/>
      <c r="AD2885" s="50"/>
      <c r="AE2885" s="51"/>
      <c r="AF2885" s="51"/>
      <c r="AG2885" s="40"/>
      <c r="AH2885" s="41"/>
      <c r="AI2885" s="42"/>
      <c r="AJ2885" s="40"/>
      <c r="AK2885" s="41"/>
      <c r="AL2885" s="42"/>
      <c r="AM2885" s="43"/>
      <c r="AN2885" s="43"/>
      <c r="AO2885" s="43"/>
    </row>
    <row r="2886" spans="5:41" x14ac:dyDescent="0.25">
      <c r="E2886" s="54"/>
      <c r="F2886" s="54"/>
      <c r="G2886" s="52"/>
      <c r="H2886" s="52"/>
      <c r="I2886" s="52"/>
      <c r="J2886" s="52"/>
      <c r="K2886" s="52"/>
      <c r="L2886" s="52"/>
      <c r="M2886" s="52"/>
      <c r="N2886" s="52"/>
      <c r="O2886" s="52"/>
      <c r="P2886" s="52"/>
      <c r="Q2886" s="52"/>
      <c r="R2886" s="52"/>
      <c r="S2886" s="52"/>
      <c r="T2886" s="52"/>
      <c r="U2886" s="52"/>
      <c r="V2886" s="52"/>
      <c r="W2886" s="52"/>
      <c r="X2886" s="52"/>
      <c r="Y2886" s="52"/>
      <c r="Z2886" s="38"/>
      <c r="AA2886" s="38"/>
      <c r="AB2886" s="38"/>
      <c r="AC2886" s="50"/>
      <c r="AD2886" s="50"/>
      <c r="AE2886" s="51"/>
      <c r="AF2886" s="51"/>
      <c r="AG2886" s="40"/>
      <c r="AH2886" s="41"/>
      <c r="AI2886" s="42"/>
      <c r="AJ2886" s="40"/>
      <c r="AK2886" s="41"/>
      <c r="AL2886" s="42"/>
      <c r="AM2886" s="43"/>
      <c r="AN2886" s="43"/>
      <c r="AO2886" s="43"/>
    </row>
    <row r="2887" spans="5:41" x14ac:dyDescent="0.25">
      <c r="E2887" s="54"/>
      <c r="F2887" s="54"/>
      <c r="G2887" s="52"/>
      <c r="H2887" s="52"/>
      <c r="I2887" s="52"/>
      <c r="J2887" s="52"/>
      <c r="K2887" s="52"/>
      <c r="L2887" s="52"/>
      <c r="M2887" s="52"/>
      <c r="N2887" s="52"/>
      <c r="O2887" s="52"/>
      <c r="P2887" s="52"/>
      <c r="Q2887" s="52"/>
      <c r="R2887" s="52"/>
      <c r="S2887" s="52"/>
      <c r="T2887" s="52"/>
      <c r="U2887" s="52"/>
      <c r="V2887" s="52"/>
      <c r="W2887" s="52"/>
      <c r="X2887" s="52"/>
      <c r="Y2887" s="52"/>
      <c r="Z2887" s="38"/>
      <c r="AA2887" s="38"/>
      <c r="AB2887" s="38"/>
      <c r="AC2887" s="50"/>
      <c r="AD2887" s="50"/>
      <c r="AE2887" s="51"/>
      <c r="AF2887" s="51"/>
      <c r="AG2887" s="40"/>
      <c r="AH2887" s="41"/>
      <c r="AI2887" s="42"/>
      <c r="AJ2887" s="40"/>
      <c r="AK2887" s="41"/>
      <c r="AL2887" s="42"/>
      <c r="AM2887" s="43"/>
      <c r="AN2887" s="43"/>
      <c r="AO2887" s="43"/>
    </row>
    <row r="2888" spans="5:41" x14ac:dyDescent="0.25">
      <c r="E2888" s="54"/>
      <c r="F2888" s="54"/>
      <c r="G2888" s="52"/>
      <c r="H2888" s="52"/>
      <c r="I2888" s="52"/>
      <c r="J2888" s="52"/>
      <c r="K2888" s="52"/>
      <c r="L2888" s="52"/>
      <c r="M2888" s="52"/>
      <c r="N2888" s="52"/>
      <c r="O2888" s="52"/>
      <c r="P2888" s="52"/>
      <c r="Q2888" s="52"/>
      <c r="R2888" s="52"/>
      <c r="S2888" s="52"/>
      <c r="T2888" s="52"/>
      <c r="U2888" s="52"/>
      <c r="V2888" s="52"/>
      <c r="W2888" s="52"/>
      <c r="X2888" s="52"/>
      <c r="Y2888" s="52"/>
      <c r="Z2888" s="38"/>
      <c r="AA2888" s="38"/>
      <c r="AB2888" s="38"/>
      <c r="AC2888" s="50"/>
      <c r="AD2888" s="50"/>
      <c r="AE2888" s="51"/>
      <c r="AF2888" s="51"/>
      <c r="AG2888" s="40"/>
      <c r="AH2888" s="41"/>
      <c r="AI2888" s="42"/>
      <c r="AJ2888" s="40"/>
      <c r="AK2888" s="41"/>
      <c r="AL2888" s="42"/>
      <c r="AM2888" s="43"/>
      <c r="AN2888" s="43"/>
      <c r="AO2888" s="43"/>
    </row>
    <row r="2889" spans="5:41" x14ac:dyDescent="0.25">
      <c r="E2889" s="54"/>
      <c r="F2889" s="54"/>
      <c r="G2889" s="52"/>
      <c r="H2889" s="52"/>
      <c r="I2889" s="52"/>
      <c r="J2889" s="52"/>
      <c r="K2889" s="52"/>
      <c r="L2889" s="52"/>
      <c r="M2889" s="52"/>
      <c r="N2889" s="52"/>
      <c r="O2889" s="52"/>
      <c r="P2889" s="52"/>
      <c r="Q2889" s="52"/>
      <c r="R2889" s="52"/>
      <c r="S2889" s="52"/>
      <c r="T2889" s="52"/>
      <c r="U2889" s="52"/>
      <c r="V2889" s="52"/>
      <c r="W2889" s="52"/>
      <c r="X2889" s="52"/>
      <c r="Y2889" s="52"/>
      <c r="Z2889" s="38"/>
      <c r="AA2889" s="38"/>
      <c r="AB2889" s="38"/>
      <c r="AC2889" s="50"/>
      <c r="AD2889" s="50"/>
      <c r="AE2889" s="51"/>
      <c r="AF2889" s="51"/>
      <c r="AG2889" s="40"/>
      <c r="AH2889" s="41"/>
      <c r="AI2889" s="42"/>
      <c r="AJ2889" s="40"/>
      <c r="AK2889" s="41"/>
      <c r="AL2889" s="42"/>
      <c r="AM2889" s="43"/>
      <c r="AN2889" s="43"/>
      <c r="AO2889" s="43"/>
    </row>
    <row r="2890" spans="5:41" x14ac:dyDescent="0.25">
      <c r="E2890" s="54"/>
      <c r="F2890" s="54"/>
      <c r="G2890" s="52"/>
      <c r="H2890" s="52"/>
      <c r="I2890" s="52"/>
      <c r="J2890" s="52"/>
      <c r="K2890" s="52"/>
      <c r="L2890" s="52"/>
      <c r="M2890" s="52"/>
      <c r="N2890" s="52"/>
      <c r="O2890" s="52"/>
      <c r="P2890" s="52"/>
      <c r="Q2890" s="52"/>
      <c r="R2890" s="52"/>
      <c r="S2890" s="52"/>
      <c r="T2890" s="52"/>
      <c r="U2890" s="52"/>
      <c r="V2890" s="52"/>
      <c r="W2890" s="52"/>
      <c r="X2890" s="52"/>
      <c r="Y2890" s="52"/>
      <c r="Z2890" s="38"/>
      <c r="AA2890" s="38"/>
      <c r="AB2890" s="38"/>
      <c r="AC2890" s="50"/>
      <c r="AD2890" s="50"/>
      <c r="AE2890" s="51"/>
      <c r="AF2890" s="51"/>
      <c r="AG2890" s="40"/>
      <c r="AH2890" s="41"/>
      <c r="AI2890" s="42"/>
      <c r="AJ2890" s="40"/>
      <c r="AK2890" s="41"/>
      <c r="AL2890" s="42"/>
      <c r="AM2890" s="43"/>
      <c r="AN2890" s="43"/>
      <c r="AO2890" s="43"/>
    </row>
    <row r="2891" spans="5:41" x14ac:dyDescent="0.25">
      <c r="E2891" s="54"/>
      <c r="F2891" s="54"/>
      <c r="G2891" s="52"/>
      <c r="H2891" s="52"/>
      <c r="I2891" s="52"/>
      <c r="J2891" s="52"/>
      <c r="K2891" s="52"/>
      <c r="L2891" s="52"/>
      <c r="M2891" s="52"/>
      <c r="N2891" s="52"/>
      <c r="O2891" s="52"/>
      <c r="P2891" s="52"/>
      <c r="Q2891" s="52"/>
      <c r="R2891" s="52"/>
      <c r="S2891" s="52"/>
      <c r="T2891" s="52"/>
      <c r="U2891" s="52"/>
      <c r="V2891" s="52"/>
      <c r="W2891" s="52"/>
      <c r="X2891" s="52"/>
      <c r="Y2891" s="52"/>
      <c r="Z2891" s="38"/>
      <c r="AA2891" s="38"/>
      <c r="AB2891" s="38"/>
      <c r="AC2891" s="50"/>
      <c r="AD2891" s="50"/>
      <c r="AE2891" s="51"/>
      <c r="AF2891" s="51"/>
      <c r="AG2891" s="40"/>
      <c r="AH2891" s="41"/>
      <c r="AI2891" s="42"/>
      <c r="AJ2891" s="40"/>
      <c r="AK2891" s="41"/>
      <c r="AL2891" s="42"/>
      <c r="AM2891" s="43"/>
      <c r="AN2891" s="43"/>
      <c r="AO2891" s="43"/>
    </row>
    <row r="2892" spans="5:41" x14ac:dyDescent="0.25">
      <c r="E2892" s="54"/>
      <c r="F2892" s="54"/>
      <c r="G2892" s="52"/>
      <c r="H2892" s="52"/>
      <c r="I2892" s="52"/>
      <c r="J2892" s="52"/>
      <c r="K2892" s="52"/>
      <c r="L2892" s="52"/>
      <c r="M2892" s="52"/>
      <c r="N2892" s="52"/>
      <c r="O2892" s="52"/>
      <c r="P2892" s="52"/>
      <c r="Q2892" s="52"/>
      <c r="R2892" s="52"/>
      <c r="S2892" s="52"/>
      <c r="T2892" s="52"/>
      <c r="U2892" s="52"/>
      <c r="V2892" s="52"/>
      <c r="W2892" s="52"/>
      <c r="X2892" s="52"/>
      <c r="Y2892" s="52"/>
      <c r="Z2892" s="38"/>
      <c r="AA2892" s="38"/>
      <c r="AB2892" s="38"/>
      <c r="AC2892" s="50"/>
      <c r="AD2892" s="50"/>
      <c r="AE2892" s="51"/>
      <c r="AF2892" s="51"/>
      <c r="AG2892" s="40"/>
      <c r="AH2892" s="41"/>
      <c r="AI2892" s="42"/>
      <c r="AJ2892" s="40"/>
      <c r="AK2892" s="41"/>
      <c r="AL2892" s="42"/>
      <c r="AM2892" s="43"/>
      <c r="AN2892" s="43"/>
      <c r="AO2892" s="43"/>
    </row>
    <row r="2893" spans="5:41" x14ac:dyDescent="0.25">
      <c r="E2893" s="54"/>
      <c r="F2893" s="54"/>
      <c r="G2893" s="52"/>
      <c r="H2893" s="52"/>
      <c r="I2893" s="52"/>
      <c r="J2893" s="52"/>
      <c r="K2893" s="52"/>
      <c r="L2893" s="52"/>
      <c r="M2893" s="52"/>
      <c r="N2893" s="52"/>
      <c r="O2893" s="52"/>
      <c r="P2893" s="52"/>
      <c r="Q2893" s="52"/>
      <c r="R2893" s="52"/>
      <c r="S2893" s="52"/>
      <c r="T2893" s="52"/>
      <c r="U2893" s="52"/>
      <c r="V2893" s="52"/>
      <c r="W2893" s="52"/>
      <c r="X2893" s="52"/>
      <c r="Y2893" s="52"/>
      <c r="Z2893" s="38"/>
      <c r="AA2893" s="38"/>
      <c r="AB2893" s="38"/>
      <c r="AC2893" s="50"/>
      <c r="AD2893" s="50"/>
      <c r="AE2893" s="51"/>
      <c r="AF2893" s="51"/>
      <c r="AG2893" s="40"/>
      <c r="AH2893" s="41"/>
      <c r="AI2893" s="42"/>
      <c r="AJ2893" s="40"/>
      <c r="AK2893" s="41"/>
      <c r="AL2893" s="42"/>
      <c r="AM2893" s="43"/>
      <c r="AN2893" s="43"/>
      <c r="AO2893" s="43"/>
    </row>
    <row r="2894" spans="5:41" x14ac:dyDescent="0.25">
      <c r="E2894" s="54"/>
      <c r="F2894" s="54"/>
      <c r="G2894" s="52"/>
      <c r="H2894" s="52"/>
      <c r="I2894" s="52"/>
      <c r="J2894" s="52"/>
      <c r="K2894" s="52"/>
      <c r="L2894" s="52"/>
      <c r="M2894" s="52"/>
      <c r="N2894" s="52"/>
      <c r="O2894" s="52"/>
      <c r="P2894" s="52"/>
      <c r="Q2894" s="52"/>
      <c r="R2894" s="52"/>
      <c r="S2894" s="52"/>
      <c r="T2894" s="52"/>
      <c r="U2894" s="52"/>
      <c r="V2894" s="52"/>
      <c r="W2894" s="52"/>
      <c r="X2894" s="52"/>
      <c r="Y2894" s="52"/>
      <c r="Z2894" s="38"/>
      <c r="AA2894" s="38"/>
      <c r="AB2894" s="38"/>
      <c r="AC2894" s="50"/>
      <c r="AD2894" s="50"/>
      <c r="AE2894" s="51"/>
      <c r="AF2894" s="51"/>
      <c r="AG2894" s="40"/>
      <c r="AH2894" s="41"/>
      <c r="AI2894" s="42"/>
      <c r="AJ2894" s="40"/>
      <c r="AK2894" s="41"/>
      <c r="AL2894" s="42"/>
      <c r="AM2894" s="43"/>
      <c r="AN2894" s="43"/>
      <c r="AO2894" s="43"/>
    </row>
    <row r="2895" spans="5:41" x14ac:dyDescent="0.25">
      <c r="E2895" s="54"/>
      <c r="F2895" s="54"/>
      <c r="G2895" s="52"/>
      <c r="H2895" s="52"/>
      <c r="I2895" s="52"/>
      <c r="J2895" s="52"/>
      <c r="K2895" s="52"/>
      <c r="L2895" s="52"/>
      <c r="M2895" s="52"/>
      <c r="N2895" s="52"/>
      <c r="O2895" s="52"/>
      <c r="P2895" s="52"/>
      <c r="Q2895" s="52"/>
      <c r="R2895" s="52"/>
      <c r="S2895" s="52"/>
      <c r="T2895" s="52"/>
      <c r="U2895" s="52"/>
      <c r="V2895" s="52"/>
      <c r="W2895" s="52"/>
      <c r="X2895" s="52"/>
      <c r="Y2895" s="52"/>
      <c r="Z2895" s="38"/>
      <c r="AA2895" s="38"/>
      <c r="AB2895" s="38"/>
      <c r="AC2895" s="50"/>
      <c r="AD2895" s="50"/>
      <c r="AE2895" s="51"/>
      <c r="AF2895" s="51"/>
      <c r="AG2895" s="40"/>
      <c r="AH2895" s="41"/>
      <c r="AI2895" s="42"/>
      <c r="AJ2895" s="40"/>
      <c r="AK2895" s="41"/>
      <c r="AL2895" s="42"/>
      <c r="AM2895" s="43"/>
      <c r="AN2895" s="43"/>
      <c r="AO2895" s="43"/>
    </row>
    <row r="2896" spans="5:41" x14ac:dyDescent="0.25">
      <c r="E2896" s="54"/>
      <c r="F2896" s="54"/>
      <c r="G2896" s="52"/>
      <c r="H2896" s="52"/>
      <c r="I2896" s="52"/>
      <c r="J2896" s="52"/>
      <c r="K2896" s="52"/>
      <c r="L2896" s="52"/>
      <c r="M2896" s="52"/>
      <c r="N2896" s="52"/>
      <c r="O2896" s="52"/>
      <c r="P2896" s="52"/>
      <c r="Q2896" s="52"/>
      <c r="R2896" s="52"/>
      <c r="S2896" s="52"/>
      <c r="T2896" s="52"/>
      <c r="U2896" s="52"/>
      <c r="V2896" s="52"/>
      <c r="W2896" s="52"/>
      <c r="X2896" s="52"/>
      <c r="Y2896" s="52"/>
      <c r="Z2896" s="38"/>
      <c r="AA2896" s="38"/>
      <c r="AB2896" s="38"/>
      <c r="AC2896" s="50"/>
      <c r="AD2896" s="50"/>
      <c r="AE2896" s="51"/>
      <c r="AF2896" s="51"/>
      <c r="AG2896" s="40"/>
      <c r="AH2896" s="41"/>
      <c r="AI2896" s="42"/>
      <c r="AJ2896" s="40"/>
      <c r="AK2896" s="41"/>
      <c r="AL2896" s="42"/>
      <c r="AM2896" s="43"/>
      <c r="AN2896" s="43"/>
      <c r="AO2896" s="43"/>
    </row>
    <row r="2897" spans="5:41" x14ac:dyDescent="0.25">
      <c r="E2897" s="54"/>
      <c r="F2897" s="54"/>
      <c r="G2897" s="52"/>
      <c r="H2897" s="52"/>
      <c r="I2897" s="52"/>
      <c r="J2897" s="52"/>
      <c r="K2897" s="52"/>
      <c r="L2897" s="52"/>
      <c r="M2897" s="52"/>
      <c r="N2897" s="52"/>
      <c r="O2897" s="52"/>
      <c r="P2897" s="52"/>
      <c r="Q2897" s="52"/>
      <c r="R2897" s="52"/>
      <c r="S2897" s="52"/>
      <c r="T2897" s="52"/>
      <c r="U2897" s="52"/>
      <c r="V2897" s="52"/>
      <c r="W2897" s="52"/>
      <c r="X2897" s="52"/>
      <c r="Y2897" s="52"/>
      <c r="Z2897" s="38"/>
      <c r="AA2897" s="38"/>
      <c r="AB2897" s="38"/>
      <c r="AC2897" s="50"/>
      <c r="AD2897" s="50"/>
      <c r="AE2897" s="51"/>
      <c r="AF2897" s="51"/>
      <c r="AG2897" s="40"/>
      <c r="AH2897" s="41"/>
      <c r="AI2897" s="42"/>
      <c r="AJ2897" s="40"/>
      <c r="AK2897" s="41"/>
      <c r="AL2897" s="42"/>
      <c r="AM2897" s="43"/>
      <c r="AN2897" s="43"/>
      <c r="AO2897" s="43"/>
    </row>
    <row r="2898" spans="5:41" x14ac:dyDescent="0.25">
      <c r="E2898" s="54"/>
      <c r="F2898" s="54"/>
      <c r="G2898" s="52"/>
      <c r="H2898" s="52"/>
      <c r="I2898" s="52"/>
      <c r="J2898" s="52"/>
      <c r="K2898" s="52"/>
      <c r="L2898" s="52"/>
      <c r="M2898" s="52"/>
      <c r="N2898" s="52"/>
      <c r="O2898" s="52"/>
      <c r="P2898" s="52"/>
      <c r="Q2898" s="52"/>
      <c r="R2898" s="52"/>
      <c r="S2898" s="52"/>
      <c r="T2898" s="52"/>
      <c r="U2898" s="52"/>
      <c r="V2898" s="52"/>
      <c r="W2898" s="52"/>
      <c r="X2898" s="52"/>
      <c r="Y2898" s="52"/>
      <c r="Z2898" s="38"/>
      <c r="AA2898" s="38"/>
      <c r="AB2898" s="38"/>
      <c r="AC2898" s="50"/>
      <c r="AD2898" s="50"/>
      <c r="AE2898" s="51"/>
      <c r="AF2898" s="51"/>
      <c r="AG2898" s="40"/>
      <c r="AH2898" s="41"/>
      <c r="AI2898" s="42"/>
      <c r="AJ2898" s="40"/>
      <c r="AK2898" s="41"/>
      <c r="AL2898" s="42"/>
      <c r="AM2898" s="43"/>
      <c r="AN2898" s="43"/>
      <c r="AO2898" s="43"/>
    </row>
    <row r="2899" spans="5:41" x14ac:dyDescent="0.25">
      <c r="E2899" s="54"/>
      <c r="F2899" s="54"/>
      <c r="G2899" s="52"/>
      <c r="H2899" s="52"/>
      <c r="I2899" s="52"/>
      <c r="J2899" s="52"/>
      <c r="K2899" s="52"/>
      <c r="L2899" s="52"/>
      <c r="M2899" s="52"/>
      <c r="N2899" s="52"/>
      <c r="O2899" s="52"/>
      <c r="P2899" s="52"/>
      <c r="Q2899" s="52"/>
      <c r="R2899" s="52"/>
      <c r="S2899" s="52"/>
      <c r="T2899" s="52"/>
      <c r="U2899" s="52"/>
      <c r="V2899" s="52"/>
      <c r="W2899" s="52"/>
      <c r="X2899" s="52"/>
      <c r="Y2899" s="52"/>
      <c r="Z2899" s="38"/>
      <c r="AA2899" s="38"/>
      <c r="AB2899" s="38"/>
      <c r="AC2899" s="50"/>
      <c r="AD2899" s="50"/>
      <c r="AE2899" s="51"/>
      <c r="AF2899" s="51"/>
      <c r="AG2899" s="40"/>
      <c r="AH2899" s="41"/>
      <c r="AI2899" s="42"/>
      <c r="AJ2899" s="40"/>
      <c r="AK2899" s="41"/>
      <c r="AL2899" s="42"/>
      <c r="AM2899" s="43"/>
      <c r="AN2899" s="43"/>
      <c r="AO2899" s="43"/>
    </row>
    <row r="2900" spans="5:41" x14ac:dyDescent="0.25">
      <c r="E2900" s="54"/>
      <c r="F2900" s="54"/>
      <c r="G2900" s="52"/>
      <c r="H2900" s="52"/>
      <c r="I2900" s="52"/>
      <c r="J2900" s="52"/>
      <c r="K2900" s="52"/>
      <c r="L2900" s="52"/>
      <c r="M2900" s="52"/>
      <c r="N2900" s="52"/>
      <c r="O2900" s="52"/>
      <c r="P2900" s="52"/>
      <c r="Q2900" s="52"/>
      <c r="R2900" s="52"/>
      <c r="S2900" s="52"/>
      <c r="T2900" s="52"/>
      <c r="U2900" s="52"/>
      <c r="V2900" s="52"/>
      <c r="W2900" s="52"/>
      <c r="X2900" s="52"/>
      <c r="Y2900" s="52"/>
      <c r="Z2900" s="38"/>
      <c r="AA2900" s="38"/>
      <c r="AB2900" s="38"/>
      <c r="AC2900" s="50"/>
      <c r="AD2900" s="50"/>
      <c r="AE2900" s="51"/>
      <c r="AF2900" s="51"/>
      <c r="AG2900" s="40"/>
      <c r="AH2900" s="41"/>
      <c r="AI2900" s="42"/>
      <c r="AJ2900" s="40"/>
      <c r="AK2900" s="41"/>
      <c r="AL2900" s="42"/>
      <c r="AM2900" s="43"/>
      <c r="AN2900" s="43"/>
      <c r="AO2900" s="43"/>
    </row>
    <row r="2901" spans="5:41" x14ac:dyDescent="0.25">
      <c r="E2901" s="54"/>
      <c r="F2901" s="54"/>
      <c r="G2901" s="52"/>
      <c r="H2901" s="52"/>
      <c r="I2901" s="52"/>
      <c r="J2901" s="52"/>
      <c r="K2901" s="52"/>
      <c r="L2901" s="52"/>
      <c r="M2901" s="52"/>
      <c r="N2901" s="52"/>
      <c r="O2901" s="52"/>
      <c r="P2901" s="52"/>
      <c r="Q2901" s="52"/>
      <c r="R2901" s="52"/>
      <c r="S2901" s="52"/>
      <c r="T2901" s="52"/>
      <c r="U2901" s="52"/>
      <c r="V2901" s="52"/>
      <c r="W2901" s="52"/>
      <c r="X2901" s="52"/>
      <c r="Y2901" s="52"/>
      <c r="Z2901" s="38"/>
      <c r="AA2901" s="38"/>
      <c r="AB2901" s="38"/>
      <c r="AC2901" s="50"/>
      <c r="AD2901" s="50"/>
      <c r="AE2901" s="51"/>
      <c r="AF2901" s="51"/>
      <c r="AG2901" s="40"/>
      <c r="AH2901" s="41"/>
      <c r="AI2901" s="42"/>
      <c r="AJ2901" s="40"/>
      <c r="AK2901" s="41"/>
      <c r="AL2901" s="42"/>
      <c r="AM2901" s="43"/>
      <c r="AN2901" s="43"/>
      <c r="AO2901" s="43"/>
    </row>
    <row r="2902" spans="5:41" x14ac:dyDescent="0.25">
      <c r="E2902" s="54"/>
      <c r="F2902" s="54"/>
      <c r="G2902" s="52"/>
      <c r="H2902" s="52"/>
      <c r="I2902" s="52"/>
      <c r="J2902" s="52"/>
      <c r="K2902" s="52"/>
      <c r="L2902" s="52"/>
      <c r="M2902" s="52"/>
      <c r="N2902" s="52"/>
      <c r="O2902" s="52"/>
      <c r="P2902" s="52"/>
      <c r="Q2902" s="52"/>
      <c r="R2902" s="52"/>
      <c r="S2902" s="52"/>
      <c r="T2902" s="52"/>
      <c r="U2902" s="52"/>
      <c r="V2902" s="52"/>
      <c r="W2902" s="52"/>
      <c r="X2902" s="52"/>
      <c r="Y2902" s="52"/>
      <c r="Z2902" s="38"/>
      <c r="AA2902" s="38"/>
      <c r="AB2902" s="38"/>
      <c r="AC2902" s="50"/>
      <c r="AD2902" s="50"/>
      <c r="AE2902" s="51"/>
      <c r="AF2902" s="51"/>
      <c r="AG2902" s="40"/>
      <c r="AH2902" s="41"/>
      <c r="AI2902" s="42"/>
      <c r="AJ2902" s="40"/>
      <c r="AK2902" s="41"/>
      <c r="AL2902" s="42"/>
      <c r="AM2902" s="43"/>
      <c r="AN2902" s="43"/>
      <c r="AO2902" s="43"/>
    </row>
    <row r="2903" spans="5:41" x14ac:dyDescent="0.25">
      <c r="E2903" s="54"/>
      <c r="F2903" s="54"/>
      <c r="G2903" s="52"/>
      <c r="H2903" s="52"/>
      <c r="I2903" s="52"/>
      <c r="J2903" s="52"/>
      <c r="K2903" s="52"/>
      <c r="L2903" s="52"/>
      <c r="M2903" s="52"/>
      <c r="N2903" s="52"/>
      <c r="O2903" s="52"/>
      <c r="P2903" s="52"/>
      <c r="Q2903" s="52"/>
      <c r="R2903" s="52"/>
      <c r="S2903" s="52"/>
      <c r="T2903" s="52"/>
      <c r="U2903" s="52"/>
      <c r="V2903" s="52"/>
      <c r="W2903" s="52"/>
      <c r="X2903" s="52"/>
      <c r="Y2903" s="52"/>
      <c r="Z2903" s="38"/>
      <c r="AA2903" s="38"/>
      <c r="AB2903" s="38"/>
      <c r="AC2903" s="50"/>
      <c r="AD2903" s="50"/>
      <c r="AE2903" s="51"/>
      <c r="AF2903" s="51"/>
      <c r="AG2903" s="40"/>
      <c r="AH2903" s="41"/>
      <c r="AI2903" s="42"/>
      <c r="AJ2903" s="40"/>
      <c r="AK2903" s="41"/>
      <c r="AL2903" s="42"/>
      <c r="AM2903" s="43"/>
      <c r="AN2903" s="43"/>
      <c r="AO2903" s="43"/>
    </row>
    <row r="2904" spans="5:41" x14ac:dyDescent="0.25">
      <c r="E2904" s="54"/>
      <c r="F2904" s="54"/>
      <c r="G2904" s="52"/>
      <c r="H2904" s="52"/>
      <c r="I2904" s="52"/>
      <c r="J2904" s="52"/>
      <c r="K2904" s="52"/>
      <c r="L2904" s="52"/>
      <c r="M2904" s="52"/>
      <c r="N2904" s="52"/>
      <c r="O2904" s="52"/>
      <c r="P2904" s="52"/>
      <c r="Q2904" s="52"/>
      <c r="R2904" s="52"/>
      <c r="S2904" s="52"/>
      <c r="T2904" s="52"/>
      <c r="U2904" s="52"/>
      <c r="V2904" s="52"/>
      <c r="W2904" s="52"/>
      <c r="X2904" s="52"/>
      <c r="Y2904" s="52"/>
      <c r="Z2904" s="38"/>
      <c r="AA2904" s="38"/>
      <c r="AB2904" s="38"/>
      <c r="AC2904" s="50"/>
      <c r="AD2904" s="50"/>
      <c r="AE2904" s="51"/>
      <c r="AF2904" s="51"/>
      <c r="AG2904" s="40"/>
      <c r="AH2904" s="41"/>
      <c r="AI2904" s="42"/>
      <c r="AJ2904" s="40"/>
      <c r="AK2904" s="41"/>
      <c r="AL2904" s="42"/>
      <c r="AM2904" s="43"/>
      <c r="AN2904" s="43"/>
      <c r="AO2904" s="43"/>
    </row>
    <row r="2905" spans="5:41" x14ac:dyDescent="0.25">
      <c r="E2905" s="54"/>
      <c r="F2905" s="54"/>
      <c r="G2905" s="52"/>
      <c r="H2905" s="52"/>
      <c r="I2905" s="52"/>
      <c r="J2905" s="52"/>
      <c r="K2905" s="52"/>
      <c r="L2905" s="52"/>
      <c r="M2905" s="52"/>
      <c r="N2905" s="52"/>
      <c r="O2905" s="52"/>
      <c r="P2905" s="52"/>
      <c r="Q2905" s="52"/>
      <c r="R2905" s="52"/>
      <c r="S2905" s="52"/>
      <c r="T2905" s="52"/>
      <c r="U2905" s="52"/>
      <c r="V2905" s="52"/>
      <c r="W2905" s="52"/>
      <c r="X2905" s="52"/>
      <c r="Y2905" s="52"/>
      <c r="Z2905" s="38"/>
      <c r="AA2905" s="38"/>
      <c r="AB2905" s="38"/>
      <c r="AC2905" s="50"/>
      <c r="AD2905" s="50"/>
      <c r="AE2905" s="51"/>
      <c r="AF2905" s="51"/>
      <c r="AG2905" s="40"/>
      <c r="AH2905" s="41"/>
      <c r="AI2905" s="42"/>
      <c r="AJ2905" s="40"/>
      <c r="AK2905" s="41"/>
      <c r="AL2905" s="42"/>
      <c r="AM2905" s="43"/>
      <c r="AN2905" s="43"/>
      <c r="AO2905" s="43"/>
    </row>
    <row r="2906" spans="5:41" x14ac:dyDescent="0.25">
      <c r="E2906" s="54"/>
      <c r="F2906" s="54"/>
      <c r="G2906" s="52"/>
      <c r="H2906" s="52"/>
      <c r="I2906" s="52"/>
      <c r="J2906" s="52"/>
      <c r="K2906" s="52"/>
      <c r="L2906" s="52"/>
      <c r="M2906" s="52"/>
      <c r="N2906" s="52"/>
      <c r="O2906" s="52"/>
      <c r="P2906" s="52"/>
      <c r="Q2906" s="52"/>
      <c r="R2906" s="52"/>
      <c r="S2906" s="52"/>
      <c r="T2906" s="52"/>
      <c r="U2906" s="52"/>
      <c r="V2906" s="52"/>
      <c r="W2906" s="52"/>
      <c r="X2906" s="52"/>
      <c r="Y2906" s="52"/>
      <c r="Z2906" s="38"/>
      <c r="AA2906" s="38"/>
      <c r="AB2906" s="38"/>
      <c r="AC2906" s="50"/>
      <c r="AD2906" s="50"/>
      <c r="AE2906" s="51"/>
      <c r="AF2906" s="51"/>
      <c r="AG2906" s="40"/>
      <c r="AH2906" s="41"/>
      <c r="AI2906" s="42"/>
      <c r="AJ2906" s="40"/>
      <c r="AK2906" s="41"/>
      <c r="AL2906" s="42"/>
      <c r="AM2906" s="43"/>
      <c r="AN2906" s="43"/>
      <c r="AO2906" s="43"/>
    </row>
    <row r="2907" spans="5:41" x14ac:dyDescent="0.25">
      <c r="E2907" s="54"/>
      <c r="F2907" s="54"/>
      <c r="G2907" s="52"/>
      <c r="H2907" s="52"/>
      <c r="I2907" s="52"/>
      <c r="J2907" s="52"/>
      <c r="K2907" s="52"/>
      <c r="L2907" s="52"/>
      <c r="M2907" s="52"/>
      <c r="N2907" s="52"/>
      <c r="O2907" s="52"/>
      <c r="P2907" s="52"/>
      <c r="Q2907" s="52"/>
      <c r="R2907" s="52"/>
      <c r="S2907" s="52"/>
      <c r="T2907" s="52"/>
      <c r="U2907" s="52"/>
      <c r="V2907" s="52"/>
      <c r="W2907" s="52"/>
      <c r="X2907" s="52"/>
      <c r="Y2907" s="52"/>
      <c r="Z2907" s="38"/>
      <c r="AA2907" s="38"/>
      <c r="AB2907" s="38"/>
      <c r="AC2907" s="50"/>
      <c r="AD2907" s="50"/>
      <c r="AE2907" s="51"/>
      <c r="AF2907" s="51"/>
      <c r="AG2907" s="40"/>
      <c r="AH2907" s="41"/>
      <c r="AI2907" s="42"/>
      <c r="AJ2907" s="40"/>
      <c r="AK2907" s="41"/>
      <c r="AL2907" s="42"/>
      <c r="AM2907" s="43"/>
      <c r="AN2907" s="43"/>
      <c r="AO2907" s="43"/>
    </row>
    <row r="2908" spans="5:41" x14ac:dyDescent="0.25">
      <c r="E2908" s="54"/>
      <c r="F2908" s="54"/>
      <c r="G2908" s="52"/>
      <c r="H2908" s="52"/>
      <c r="I2908" s="52"/>
      <c r="J2908" s="52"/>
      <c r="K2908" s="52"/>
      <c r="L2908" s="52"/>
      <c r="M2908" s="52"/>
      <c r="N2908" s="52"/>
      <c r="O2908" s="52"/>
      <c r="P2908" s="52"/>
      <c r="Q2908" s="52"/>
      <c r="R2908" s="52"/>
      <c r="S2908" s="52"/>
      <c r="T2908" s="52"/>
      <c r="U2908" s="52"/>
      <c r="V2908" s="52"/>
      <c r="W2908" s="52"/>
      <c r="X2908" s="52"/>
      <c r="Y2908" s="52"/>
      <c r="Z2908" s="38"/>
      <c r="AA2908" s="38"/>
      <c r="AB2908" s="38"/>
      <c r="AC2908" s="50"/>
      <c r="AD2908" s="50"/>
      <c r="AE2908" s="51"/>
      <c r="AF2908" s="51"/>
      <c r="AG2908" s="40"/>
      <c r="AH2908" s="41"/>
      <c r="AI2908" s="42"/>
      <c r="AJ2908" s="40"/>
      <c r="AK2908" s="41"/>
      <c r="AL2908" s="42"/>
      <c r="AM2908" s="43"/>
      <c r="AN2908" s="43"/>
      <c r="AO2908" s="43"/>
    </row>
    <row r="2909" spans="5:41" x14ac:dyDescent="0.25">
      <c r="E2909" s="54"/>
      <c r="F2909" s="54"/>
      <c r="G2909" s="52"/>
      <c r="H2909" s="52"/>
      <c r="I2909" s="52"/>
      <c r="J2909" s="52"/>
      <c r="K2909" s="52"/>
      <c r="L2909" s="52"/>
      <c r="M2909" s="52"/>
      <c r="N2909" s="52"/>
      <c r="O2909" s="52"/>
      <c r="P2909" s="52"/>
      <c r="Q2909" s="52"/>
      <c r="R2909" s="52"/>
      <c r="S2909" s="52"/>
      <c r="T2909" s="52"/>
      <c r="U2909" s="52"/>
      <c r="V2909" s="52"/>
      <c r="W2909" s="52"/>
      <c r="X2909" s="52"/>
      <c r="Y2909" s="52"/>
      <c r="Z2909" s="38"/>
      <c r="AA2909" s="38"/>
      <c r="AB2909" s="38"/>
      <c r="AC2909" s="50"/>
      <c r="AD2909" s="50"/>
      <c r="AE2909" s="51"/>
      <c r="AF2909" s="51"/>
      <c r="AG2909" s="40"/>
      <c r="AH2909" s="41"/>
      <c r="AI2909" s="42"/>
      <c r="AJ2909" s="40"/>
      <c r="AK2909" s="41"/>
      <c r="AL2909" s="42"/>
      <c r="AM2909" s="43"/>
      <c r="AN2909" s="43"/>
      <c r="AO2909" s="43"/>
    </row>
    <row r="2910" spans="5:41" x14ac:dyDescent="0.25">
      <c r="E2910" s="54"/>
      <c r="F2910" s="54"/>
      <c r="G2910" s="52"/>
      <c r="H2910" s="52"/>
      <c r="I2910" s="52"/>
      <c r="J2910" s="52"/>
      <c r="K2910" s="52"/>
      <c r="L2910" s="52"/>
      <c r="M2910" s="52"/>
      <c r="N2910" s="52"/>
      <c r="O2910" s="52"/>
      <c r="P2910" s="52"/>
      <c r="Q2910" s="52"/>
      <c r="R2910" s="52"/>
      <c r="S2910" s="52"/>
      <c r="T2910" s="52"/>
      <c r="U2910" s="52"/>
      <c r="V2910" s="52"/>
      <c r="W2910" s="52"/>
      <c r="X2910" s="52"/>
      <c r="Y2910" s="52"/>
      <c r="Z2910" s="38"/>
      <c r="AA2910" s="38"/>
      <c r="AB2910" s="38"/>
      <c r="AC2910" s="50"/>
      <c r="AD2910" s="50"/>
      <c r="AE2910" s="51"/>
      <c r="AF2910" s="51"/>
      <c r="AG2910" s="40"/>
      <c r="AH2910" s="41"/>
      <c r="AI2910" s="42"/>
      <c r="AJ2910" s="40"/>
      <c r="AK2910" s="41"/>
      <c r="AL2910" s="42"/>
      <c r="AM2910" s="43"/>
      <c r="AN2910" s="43"/>
      <c r="AO2910" s="43"/>
    </row>
    <row r="2911" spans="5:41" x14ac:dyDescent="0.25">
      <c r="E2911" s="54"/>
      <c r="F2911" s="54"/>
      <c r="G2911" s="52"/>
      <c r="H2911" s="52"/>
      <c r="I2911" s="52"/>
      <c r="J2911" s="52"/>
      <c r="K2911" s="52"/>
      <c r="L2911" s="52"/>
      <c r="M2911" s="52"/>
      <c r="N2911" s="52"/>
      <c r="O2911" s="52"/>
      <c r="P2911" s="52"/>
      <c r="Q2911" s="52"/>
      <c r="R2911" s="52"/>
      <c r="S2911" s="52"/>
      <c r="T2911" s="52"/>
      <c r="U2911" s="52"/>
      <c r="V2911" s="52"/>
      <c r="W2911" s="52"/>
      <c r="X2911" s="52"/>
      <c r="Y2911" s="52"/>
      <c r="Z2911" s="38"/>
      <c r="AA2911" s="38"/>
      <c r="AB2911" s="38"/>
      <c r="AC2911" s="50"/>
      <c r="AD2911" s="50"/>
      <c r="AE2911" s="51"/>
      <c r="AF2911" s="51"/>
      <c r="AG2911" s="40"/>
      <c r="AH2911" s="41"/>
      <c r="AI2911" s="42"/>
      <c r="AJ2911" s="40"/>
      <c r="AK2911" s="41"/>
      <c r="AL2911" s="42"/>
      <c r="AM2911" s="43"/>
      <c r="AN2911" s="43"/>
      <c r="AO2911" s="43"/>
    </row>
    <row r="2912" spans="5:41" x14ac:dyDescent="0.25">
      <c r="E2912" s="54"/>
      <c r="F2912" s="54"/>
      <c r="G2912" s="52"/>
      <c r="H2912" s="52"/>
      <c r="I2912" s="52"/>
      <c r="J2912" s="52"/>
      <c r="K2912" s="52"/>
      <c r="L2912" s="52"/>
      <c r="M2912" s="52"/>
      <c r="N2912" s="52"/>
      <c r="O2912" s="52"/>
      <c r="P2912" s="52"/>
      <c r="Q2912" s="52"/>
      <c r="R2912" s="52"/>
      <c r="S2912" s="52"/>
      <c r="T2912" s="52"/>
      <c r="U2912" s="52"/>
      <c r="V2912" s="52"/>
      <c r="W2912" s="52"/>
      <c r="X2912" s="52"/>
      <c r="Y2912" s="52"/>
      <c r="Z2912" s="38"/>
      <c r="AA2912" s="38"/>
      <c r="AB2912" s="38"/>
      <c r="AC2912" s="50"/>
      <c r="AD2912" s="50"/>
      <c r="AE2912" s="51"/>
      <c r="AF2912" s="51"/>
      <c r="AG2912" s="40"/>
      <c r="AH2912" s="41"/>
      <c r="AI2912" s="42"/>
      <c r="AJ2912" s="40"/>
      <c r="AK2912" s="41"/>
      <c r="AL2912" s="42"/>
      <c r="AM2912" s="43"/>
      <c r="AN2912" s="43"/>
      <c r="AO2912" s="43"/>
    </row>
    <row r="2913" spans="5:41" x14ac:dyDescent="0.25">
      <c r="E2913" s="54"/>
      <c r="F2913" s="54"/>
      <c r="G2913" s="52"/>
      <c r="H2913" s="52"/>
      <c r="I2913" s="52"/>
      <c r="J2913" s="52"/>
      <c r="K2913" s="52"/>
      <c r="L2913" s="52"/>
      <c r="M2913" s="52"/>
      <c r="N2913" s="52"/>
      <c r="O2913" s="52"/>
      <c r="P2913" s="52"/>
      <c r="Q2913" s="52"/>
      <c r="R2913" s="52"/>
      <c r="S2913" s="52"/>
      <c r="T2913" s="52"/>
      <c r="U2913" s="52"/>
      <c r="V2913" s="52"/>
      <c r="W2913" s="52"/>
      <c r="X2913" s="52"/>
      <c r="Y2913" s="52"/>
      <c r="Z2913" s="38"/>
      <c r="AA2913" s="38"/>
      <c r="AB2913" s="38"/>
      <c r="AC2913" s="50"/>
      <c r="AD2913" s="50"/>
      <c r="AE2913" s="51"/>
      <c r="AF2913" s="51"/>
      <c r="AG2913" s="40"/>
      <c r="AH2913" s="41"/>
      <c r="AI2913" s="42"/>
      <c r="AJ2913" s="40"/>
      <c r="AK2913" s="41"/>
      <c r="AL2913" s="42"/>
      <c r="AM2913" s="43"/>
      <c r="AN2913" s="43"/>
      <c r="AO2913" s="43"/>
    </row>
    <row r="2914" spans="5:41" x14ac:dyDescent="0.25">
      <c r="E2914" s="54"/>
      <c r="F2914" s="54"/>
      <c r="G2914" s="52"/>
      <c r="H2914" s="52"/>
      <c r="I2914" s="52"/>
      <c r="J2914" s="52"/>
      <c r="K2914" s="52"/>
      <c r="L2914" s="52"/>
      <c r="M2914" s="52"/>
      <c r="N2914" s="52"/>
      <c r="O2914" s="52"/>
      <c r="P2914" s="52"/>
      <c r="Q2914" s="52"/>
      <c r="R2914" s="52"/>
      <c r="S2914" s="52"/>
      <c r="T2914" s="52"/>
      <c r="U2914" s="52"/>
      <c r="V2914" s="52"/>
      <c r="W2914" s="52"/>
      <c r="X2914" s="52"/>
      <c r="Y2914" s="52"/>
      <c r="Z2914" s="38"/>
      <c r="AA2914" s="38"/>
      <c r="AB2914" s="38"/>
      <c r="AC2914" s="50"/>
      <c r="AD2914" s="50"/>
      <c r="AE2914" s="51"/>
      <c r="AF2914" s="51"/>
      <c r="AG2914" s="40"/>
      <c r="AH2914" s="41"/>
      <c r="AI2914" s="42"/>
      <c r="AJ2914" s="40"/>
      <c r="AK2914" s="41"/>
      <c r="AL2914" s="42"/>
      <c r="AM2914" s="43"/>
      <c r="AN2914" s="43"/>
      <c r="AO2914" s="43"/>
    </row>
    <row r="2915" spans="5:41" x14ac:dyDescent="0.25">
      <c r="E2915" s="54"/>
      <c r="F2915" s="54"/>
      <c r="G2915" s="52"/>
      <c r="H2915" s="52"/>
      <c r="I2915" s="52"/>
      <c r="J2915" s="52"/>
      <c r="K2915" s="52"/>
      <c r="L2915" s="52"/>
      <c r="M2915" s="52"/>
      <c r="N2915" s="52"/>
      <c r="O2915" s="52"/>
      <c r="P2915" s="52"/>
      <c r="Q2915" s="52"/>
      <c r="R2915" s="52"/>
      <c r="S2915" s="52"/>
      <c r="T2915" s="52"/>
      <c r="U2915" s="52"/>
      <c r="V2915" s="52"/>
      <c r="W2915" s="52"/>
      <c r="X2915" s="52"/>
      <c r="Y2915" s="52"/>
      <c r="Z2915" s="38"/>
      <c r="AA2915" s="38"/>
      <c r="AB2915" s="38"/>
      <c r="AC2915" s="50"/>
      <c r="AD2915" s="50"/>
      <c r="AE2915" s="51"/>
      <c r="AF2915" s="51"/>
      <c r="AG2915" s="40"/>
      <c r="AH2915" s="41"/>
      <c r="AI2915" s="42"/>
      <c r="AJ2915" s="40"/>
      <c r="AK2915" s="41"/>
      <c r="AL2915" s="42"/>
      <c r="AM2915" s="43"/>
      <c r="AN2915" s="43"/>
      <c r="AO2915" s="43"/>
    </row>
    <row r="2916" spans="5:41" x14ac:dyDescent="0.25">
      <c r="E2916" s="54"/>
      <c r="F2916" s="54"/>
      <c r="G2916" s="52"/>
      <c r="H2916" s="52"/>
      <c r="I2916" s="52"/>
      <c r="J2916" s="52"/>
      <c r="K2916" s="52"/>
      <c r="L2916" s="52"/>
      <c r="M2916" s="52"/>
      <c r="N2916" s="52"/>
      <c r="O2916" s="52"/>
      <c r="P2916" s="52"/>
      <c r="Q2916" s="52"/>
      <c r="R2916" s="52"/>
      <c r="S2916" s="52"/>
      <c r="T2916" s="52"/>
      <c r="U2916" s="52"/>
      <c r="V2916" s="52"/>
      <c r="W2916" s="52"/>
      <c r="X2916" s="52"/>
      <c r="Y2916" s="52"/>
      <c r="Z2916" s="38"/>
      <c r="AA2916" s="38"/>
      <c r="AB2916" s="38"/>
      <c r="AC2916" s="50"/>
      <c r="AD2916" s="50"/>
      <c r="AE2916" s="51"/>
      <c r="AF2916" s="51"/>
      <c r="AG2916" s="40"/>
      <c r="AH2916" s="41"/>
      <c r="AI2916" s="42"/>
      <c r="AJ2916" s="40"/>
      <c r="AK2916" s="41"/>
      <c r="AL2916" s="42"/>
      <c r="AM2916" s="43"/>
      <c r="AN2916" s="43"/>
      <c r="AO2916" s="43"/>
    </row>
    <row r="2917" spans="5:41" x14ac:dyDescent="0.25">
      <c r="E2917" s="54"/>
      <c r="F2917" s="54"/>
      <c r="G2917" s="52"/>
      <c r="H2917" s="52"/>
      <c r="I2917" s="52"/>
      <c r="J2917" s="52"/>
      <c r="K2917" s="52"/>
      <c r="L2917" s="52"/>
      <c r="M2917" s="52"/>
      <c r="N2917" s="52"/>
      <c r="O2917" s="52"/>
      <c r="P2917" s="52"/>
      <c r="Q2917" s="52"/>
      <c r="R2917" s="52"/>
      <c r="S2917" s="52"/>
      <c r="T2917" s="52"/>
      <c r="U2917" s="52"/>
      <c r="V2917" s="52"/>
      <c r="W2917" s="52"/>
      <c r="X2917" s="52"/>
      <c r="Y2917" s="52"/>
      <c r="Z2917" s="38"/>
      <c r="AA2917" s="38"/>
      <c r="AB2917" s="38"/>
      <c r="AC2917" s="50"/>
      <c r="AD2917" s="50"/>
      <c r="AE2917" s="51"/>
      <c r="AF2917" s="51"/>
      <c r="AG2917" s="40"/>
      <c r="AH2917" s="41"/>
      <c r="AI2917" s="42"/>
      <c r="AJ2917" s="40"/>
      <c r="AK2917" s="41"/>
      <c r="AL2917" s="42"/>
      <c r="AM2917" s="43"/>
      <c r="AN2917" s="43"/>
      <c r="AO2917" s="43"/>
    </row>
    <row r="2918" spans="5:41" x14ac:dyDescent="0.25">
      <c r="E2918" s="54"/>
      <c r="F2918" s="54"/>
      <c r="G2918" s="52"/>
      <c r="H2918" s="52"/>
      <c r="I2918" s="52"/>
      <c r="J2918" s="52"/>
      <c r="K2918" s="52"/>
      <c r="L2918" s="52"/>
      <c r="M2918" s="52"/>
      <c r="N2918" s="52"/>
      <c r="O2918" s="52"/>
      <c r="P2918" s="52"/>
      <c r="Q2918" s="52"/>
      <c r="R2918" s="52"/>
      <c r="S2918" s="52"/>
      <c r="T2918" s="52"/>
      <c r="U2918" s="52"/>
      <c r="V2918" s="52"/>
      <c r="W2918" s="52"/>
      <c r="X2918" s="52"/>
      <c r="Y2918" s="52"/>
      <c r="Z2918" s="38"/>
      <c r="AA2918" s="38"/>
      <c r="AB2918" s="38"/>
      <c r="AC2918" s="50"/>
      <c r="AD2918" s="50"/>
      <c r="AE2918" s="51"/>
      <c r="AF2918" s="51"/>
      <c r="AG2918" s="40"/>
      <c r="AH2918" s="41"/>
      <c r="AI2918" s="42"/>
      <c r="AJ2918" s="40"/>
      <c r="AK2918" s="41"/>
      <c r="AL2918" s="42"/>
      <c r="AM2918" s="43"/>
      <c r="AN2918" s="43"/>
      <c r="AO2918" s="43"/>
    </row>
    <row r="2919" spans="5:41" x14ac:dyDescent="0.25">
      <c r="E2919" s="54"/>
      <c r="F2919" s="54"/>
      <c r="G2919" s="52"/>
      <c r="H2919" s="52"/>
      <c r="I2919" s="52"/>
      <c r="J2919" s="52"/>
      <c r="K2919" s="52"/>
      <c r="L2919" s="52"/>
      <c r="M2919" s="52"/>
      <c r="N2919" s="52"/>
      <c r="O2919" s="52"/>
      <c r="P2919" s="52"/>
      <c r="Q2919" s="52"/>
      <c r="R2919" s="52"/>
      <c r="S2919" s="52"/>
      <c r="T2919" s="52"/>
      <c r="U2919" s="52"/>
      <c r="V2919" s="52"/>
      <c r="W2919" s="52"/>
      <c r="X2919" s="52"/>
      <c r="Y2919" s="52"/>
      <c r="Z2919" s="38"/>
      <c r="AA2919" s="38"/>
      <c r="AB2919" s="38"/>
      <c r="AC2919" s="50"/>
      <c r="AD2919" s="50"/>
      <c r="AE2919" s="51"/>
      <c r="AF2919" s="51"/>
      <c r="AG2919" s="40"/>
      <c r="AH2919" s="41"/>
      <c r="AI2919" s="42"/>
      <c r="AJ2919" s="40"/>
      <c r="AK2919" s="41"/>
      <c r="AL2919" s="42"/>
      <c r="AM2919" s="43"/>
      <c r="AN2919" s="43"/>
      <c r="AO2919" s="43"/>
    </row>
    <row r="2920" spans="5:41" x14ac:dyDescent="0.25">
      <c r="E2920" s="54"/>
      <c r="F2920" s="54"/>
      <c r="G2920" s="52"/>
      <c r="H2920" s="52"/>
      <c r="I2920" s="52"/>
      <c r="J2920" s="52"/>
      <c r="K2920" s="52"/>
      <c r="L2920" s="52"/>
      <c r="M2920" s="52"/>
      <c r="N2920" s="52"/>
      <c r="O2920" s="52"/>
      <c r="P2920" s="52"/>
      <c r="Q2920" s="52"/>
      <c r="R2920" s="52"/>
      <c r="S2920" s="52"/>
      <c r="T2920" s="52"/>
      <c r="U2920" s="52"/>
      <c r="V2920" s="52"/>
      <c r="W2920" s="52"/>
      <c r="X2920" s="52"/>
      <c r="Y2920" s="52"/>
      <c r="Z2920" s="38"/>
      <c r="AA2920" s="38"/>
      <c r="AB2920" s="38"/>
      <c r="AC2920" s="50"/>
      <c r="AD2920" s="50"/>
      <c r="AE2920" s="51"/>
      <c r="AF2920" s="51"/>
      <c r="AG2920" s="40"/>
      <c r="AH2920" s="41"/>
      <c r="AI2920" s="42"/>
      <c r="AJ2920" s="40"/>
      <c r="AK2920" s="41"/>
      <c r="AL2920" s="42"/>
      <c r="AM2920" s="43"/>
      <c r="AN2920" s="43"/>
      <c r="AO2920" s="43"/>
    </row>
    <row r="2921" spans="5:41" x14ac:dyDescent="0.25">
      <c r="E2921" s="54"/>
      <c r="F2921" s="54"/>
      <c r="G2921" s="52"/>
      <c r="H2921" s="52"/>
      <c r="I2921" s="52"/>
      <c r="J2921" s="52"/>
      <c r="K2921" s="52"/>
      <c r="L2921" s="52"/>
      <c r="M2921" s="52"/>
      <c r="N2921" s="52"/>
      <c r="O2921" s="52"/>
      <c r="P2921" s="52"/>
      <c r="Q2921" s="52"/>
      <c r="R2921" s="52"/>
      <c r="S2921" s="52"/>
      <c r="T2921" s="52"/>
      <c r="U2921" s="52"/>
      <c r="V2921" s="52"/>
      <c r="W2921" s="52"/>
      <c r="X2921" s="52"/>
      <c r="Y2921" s="52"/>
      <c r="Z2921" s="38"/>
      <c r="AA2921" s="38"/>
      <c r="AB2921" s="38"/>
      <c r="AC2921" s="50"/>
      <c r="AD2921" s="50"/>
      <c r="AE2921" s="51"/>
      <c r="AF2921" s="51"/>
      <c r="AG2921" s="40"/>
      <c r="AH2921" s="41"/>
      <c r="AI2921" s="42"/>
      <c r="AJ2921" s="40"/>
      <c r="AK2921" s="41"/>
      <c r="AL2921" s="42"/>
      <c r="AM2921" s="43"/>
      <c r="AN2921" s="43"/>
      <c r="AO2921" s="43"/>
    </row>
    <row r="2922" spans="5:41" x14ac:dyDescent="0.25">
      <c r="E2922" s="54"/>
      <c r="F2922" s="54"/>
      <c r="G2922" s="52"/>
      <c r="H2922" s="52"/>
      <c r="I2922" s="52"/>
      <c r="J2922" s="52"/>
      <c r="K2922" s="52"/>
      <c r="L2922" s="52"/>
      <c r="M2922" s="52"/>
      <c r="N2922" s="52"/>
      <c r="O2922" s="52"/>
      <c r="P2922" s="52"/>
      <c r="Q2922" s="52"/>
      <c r="R2922" s="52"/>
      <c r="S2922" s="52"/>
      <c r="T2922" s="52"/>
      <c r="U2922" s="52"/>
      <c r="V2922" s="52"/>
      <c r="W2922" s="52"/>
      <c r="X2922" s="52"/>
      <c r="Y2922" s="52"/>
      <c r="Z2922" s="38"/>
      <c r="AA2922" s="38"/>
      <c r="AB2922" s="38"/>
      <c r="AC2922" s="50"/>
      <c r="AD2922" s="50"/>
      <c r="AE2922" s="51"/>
      <c r="AF2922" s="51"/>
      <c r="AG2922" s="40"/>
      <c r="AH2922" s="41"/>
      <c r="AI2922" s="42"/>
      <c r="AJ2922" s="40"/>
      <c r="AK2922" s="41"/>
      <c r="AL2922" s="42"/>
      <c r="AM2922" s="43"/>
      <c r="AN2922" s="43"/>
      <c r="AO2922" s="43"/>
    </row>
    <row r="2923" spans="5:41" x14ac:dyDescent="0.25">
      <c r="E2923" s="54"/>
      <c r="F2923" s="54"/>
      <c r="G2923" s="52"/>
      <c r="H2923" s="52"/>
      <c r="I2923" s="52"/>
      <c r="J2923" s="52"/>
      <c r="K2923" s="52"/>
      <c r="L2923" s="52"/>
      <c r="M2923" s="52"/>
      <c r="N2923" s="52"/>
      <c r="O2923" s="52"/>
      <c r="P2923" s="52"/>
      <c r="Q2923" s="52"/>
      <c r="R2923" s="52"/>
      <c r="S2923" s="52"/>
      <c r="T2923" s="52"/>
      <c r="U2923" s="52"/>
      <c r="V2923" s="52"/>
      <c r="W2923" s="52"/>
      <c r="X2923" s="52"/>
      <c r="Y2923" s="52"/>
      <c r="Z2923" s="38"/>
      <c r="AA2923" s="38"/>
      <c r="AB2923" s="38"/>
      <c r="AC2923" s="50"/>
      <c r="AD2923" s="50"/>
      <c r="AE2923" s="51"/>
      <c r="AF2923" s="51"/>
      <c r="AG2923" s="40"/>
      <c r="AH2923" s="41"/>
      <c r="AI2923" s="42"/>
      <c r="AJ2923" s="40"/>
      <c r="AK2923" s="41"/>
      <c r="AL2923" s="42"/>
      <c r="AM2923" s="43"/>
      <c r="AN2923" s="43"/>
      <c r="AO2923" s="43"/>
    </row>
    <row r="2924" spans="5:41" x14ac:dyDescent="0.25">
      <c r="E2924" s="54"/>
      <c r="F2924" s="54"/>
      <c r="G2924" s="52"/>
      <c r="H2924" s="52"/>
      <c r="I2924" s="52"/>
      <c r="J2924" s="52"/>
      <c r="K2924" s="52"/>
      <c r="L2924" s="52"/>
      <c r="M2924" s="52"/>
      <c r="N2924" s="52"/>
      <c r="O2924" s="52"/>
      <c r="P2924" s="52"/>
      <c r="Q2924" s="52"/>
      <c r="R2924" s="52"/>
      <c r="S2924" s="52"/>
      <c r="T2924" s="52"/>
      <c r="U2924" s="52"/>
      <c r="V2924" s="52"/>
      <c r="W2924" s="52"/>
      <c r="X2924" s="52"/>
      <c r="Y2924" s="52"/>
      <c r="Z2924" s="38"/>
      <c r="AA2924" s="38"/>
      <c r="AB2924" s="38"/>
      <c r="AC2924" s="50"/>
      <c r="AD2924" s="50"/>
      <c r="AE2924" s="51"/>
      <c r="AF2924" s="51"/>
      <c r="AG2924" s="40"/>
      <c r="AH2924" s="41"/>
      <c r="AI2924" s="42"/>
      <c r="AJ2924" s="40"/>
      <c r="AK2924" s="41"/>
      <c r="AL2924" s="42"/>
      <c r="AM2924" s="43"/>
      <c r="AN2924" s="43"/>
      <c r="AO2924" s="43"/>
    </row>
    <row r="2925" spans="5:41" x14ac:dyDescent="0.25">
      <c r="E2925" s="54"/>
      <c r="F2925" s="54"/>
      <c r="G2925" s="52"/>
      <c r="H2925" s="52"/>
      <c r="I2925" s="52"/>
      <c r="J2925" s="52"/>
      <c r="K2925" s="52"/>
      <c r="L2925" s="52"/>
      <c r="M2925" s="52"/>
      <c r="N2925" s="52"/>
      <c r="O2925" s="52"/>
      <c r="P2925" s="52"/>
      <c r="Q2925" s="52"/>
      <c r="R2925" s="52"/>
      <c r="S2925" s="52"/>
      <c r="T2925" s="52"/>
      <c r="U2925" s="52"/>
      <c r="V2925" s="52"/>
      <c r="W2925" s="52"/>
      <c r="X2925" s="52"/>
      <c r="Y2925" s="52"/>
      <c r="Z2925" s="38"/>
      <c r="AA2925" s="38"/>
      <c r="AB2925" s="38"/>
      <c r="AC2925" s="50"/>
      <c r="AD2925" s="50"/>
      <c r="AE2925" s="51"/>
      <c r="AF2925" s="51"/>
      <c r="AG2925" s="40"/>
      <c r="AH2925" s="41"/>
      <c r="AI2925" s="42"/>
      <c r="AJ2925" s="40"/>
      <c r="AK2925" s="41"/>
      <c r="AL2925" s="42"/>
      <c r="AM2925" s="43"/>
      <c r="AN2925" s="43"/>
      <c r="AO2925" s="43"/>
    </row>
    <row r="2926" spans="5:41" x14ac:dyDescent="0.25">
      <c r="E2926" s="54"/>
      <c r="F2926" s="54"/>
      <c r="G2926" s="52"/>
      <c r="H2926" s="52"/>
      <c r="I2926" s="52"/>
      <c r="J2926" s="52"/>
      <c r="K2926" s="52"/>
      <c r="L2926" s="52"/>
      <c r="M2926" s="52"/>
      <c r="N2926" s="52"/>
      <c r="O2926" s="52"/>
      <c r="P2926" s="52"/>
      <c r="Q2926" s="52"/>
      <c r="R2926" s="52"/>
      <c r="S2926" s="52"/>
      <c r="T2926" s="52"/>
      <c r="U2926" s="52"/>
      <c r="V2926" s="52"/>
      <c r="W2926" s="52"/>
      <c r="X2926" s="52"/>
      <c r="Y2926" s="52"/>
      <c r="Z2926" s="38"/>
      <c r="AA2926" s="38"/>
      <c r="AB2926" s="38"/>
      <c r="AC2926" s="50"/>
      <c r="AD2926" s="50"/>
      <c r="AE2926" s="51"/>
      <c r="AF2926" s="51"/>
      <c r="AG2926" s="40"/>
      <c r="AH2926" s="41"/>
      <c r="AI2926" s="42"/>
      <c r="AJ2926" s="40"/>
      <c r="AK2926" s="41"/>
      <c r="AL2926" s="42"/>
      <c r="AM2926" s="43"/>
      <c r="AN2926" s="43"/>
      <c r="AO2926" s="43"/>
    </row>
    <row r="2927" spans="5:41" x14ac:dyDescent="0.25">
      <c r="E2927" s="54"/>
      <c r="F2927" s="54"/>
      <c r="G2927" s="52"/>
      <c r="H2927" s="52"/>
      <c r="I2927" s="52"/>
      <c r="J2927" s="52"/>
      <c r="K2927" s="52"/>
      <c r="L2927" s="52"/>
      <c r="M2927" s="52"/>
      <c r="N2927" s="52"/>
      <c r="O2927" s="52"/>
      <c r="P2927" s="52"/>
      <c r="Q2927" s="52"/>
      <c r="R2927" s="52"/>
      <c r="S2927" s="52"/>
      <c r="T2927" s="52"/>
      <c r="U2927" s="52"/>
      <c r="V2927" s="52"/>
      <c r="W2927" s="52"/>
      <c r="X2927" s="52"/>
      <c r="Y2927" s="52"/>
      <c r="Z2927" s="38"/>
      <c r="AA2927" s="38"/>
      <c r="AB2927" s="38"/>
      <c r="AC2927" s="50"/>
      <c r="AD2927" s="50"/>
      <c r="AE2927" s="51"/>
      <c r="AF2927" s="51"/>
      <c r="AG2927" s="40"/>
      <c r="AH2927" s="41"/>
      <c r="AI2927" s="42"/>
      <c r="AJ2927" s="40"/>
      <c r="AK2927" s="41"/>
      <c r="AL2927" s="42"/>
      <c r="AM2927" s="43"/>
      <c r="AN2927" s="43"/>
      <c r="AO2927" s="43"/>
    </row>
    <row r="2928" spans="5:41" x14ac:dyDescent="0.25">
      <c r="E2928" s="54"/>
      <c r="F2928" s="54"/>
      <c r="G2928" s="52"/>
      <c r="H2928" s="52"/>
      <c r="I2928" s="52"/>
      <c r="J2928" s="52"/>
      <c r="K2928" s="52"/>
      <c r="L2928" s="52"/>
      <c r="M2928" s="52"/>
      <c r="N2928" s="52"/>
      <c r="O2928" s="52"/>
      <c r="P2928" s="52"/>
      <c r="Q2928" s="52"/>
      <c r="R2928" s="52"/>
      <c r="S2928" s="52"/>
      <c r="T2928" s="52"/>
      <c r="U2928" s="52"/>
      <c r="V2928" s="52"/>
      <c r="W2928" s="52"/>
      <c r="X2928" s="52"/>
      <c r="Y2928" s="52"/>
      <c r="Z2928" s="38"/>
      <c r="AA2928" s="38"/>
      <c r="AB2928" s="38"/>
      <c r="AC2928" s="50"/>
      <c r="AD2928" s="50"/>
      <c r="AE2928" s="51"/>
      <c r="AF2928" s="51"/>
      <c r="AG2928" s="40"/>
      <c r="AH2928" s="41"/>
      <c r="AI2928" s="42"/>
      <c r="AJ2928" s="40"/>
      <c r="AK2928" s="41"/>
      <c r="AL2928" s="42"/>
      <c r="AM2928" s="43"/>
      <c r="AN2928" s="43"/>
      <c r="AO2928" s="43"/>
    </row>
    <row r="2929" spans="5:41" x14ac:dyDescent="0.25">
      <c r="E2929" s="54"/>
      <c r="F2929" s="54"/>
      <c r="G2929" s="52"/>
      <c r="H2929" s="52"/>
      <c r="I2929" s="52"/>
      <c r="J2929" s="52"/>
      <c r="K2929" s="52"/>
      <c r="L2929" s="52"/>
      <c r="M2929" s="52"/>
      <c r="N2929" s="52"/>
      <c r="O2929" s="52"/>
      <c r="P2929" s="52"/>
      <c r="Q2929" s="52"/>
      <c r="R2929" s="52"/>
      <c r="S2929" s="52"/>
      <c r="T2929" s="52"/>
      <c r="U2929" s="52"/>
      <c r="V2929" s="52"/>
      <c r="W2929" s="52"/>
      <c r="X2929" s="52"/>
      <c r="Y2929" s="52"/>
      <c r="Z2929" s="38"/>
      <c r="AA2929" s="38"/>
      <c r="AB2929" s="38"/>
      <c r="AC2929" s="50"/>
      <c r="AD2929" s="50"/>
      <c r="AE2929" s="51"/>
      <c r="AF2929" s="51"/>
      <c r="AG2929" s="40"/>
      <c r="AH2929" s="41"/>
      <c r="AI2929" s="42"/>
      <c r="AJ2929" s="40"/>
      <c r="AK2929" s="41"/>
      <c r="AL2929" s="42"/>
      <c r="AM2929" s="43"/>
      <c r="AN2929" s="43"/>
      <c r="AO2929" s="43"/>
    </row>
    <row r="2930" spans="5:41" x14ac:dyDescent="0.25">
      <c r="E2930" s="54"/>
      <c r="F2930" s="54"/>
      <c r="G2930" s="52"/>
      <c r="H2930" s="52"/>
      <c r="I2930" s="52"/>
      <c r="J2930" s="52"/>
      <c r="K2930" s="52"/>
      <c r="L2930" s="52"/>
      <c r="M2930" s="52"/>
      <c r="N2930" s="52"/>
      <c r="O2930" s="52"/>
      <c r="P2930" s="52"/>
      <c r="Q2930" s="52"/>
      <c r="R2930" s="52"/>
      <c r="S2930" s="52"/>
      <c r="T2930" s="52"/>
      <c r="U2930" s="52"/>
      <c r="V2930" s="52"/>
      <c r="W2930" s="52"/>
      <c r="X2930" s="52"/>
      <c r="Y2930" s="52"/>
      <c r="Z2930" s="38"/>
      <c r="AA2930" s="38"/>
      <c r="AB2930" s="38"/>
      <c r="AC2930" s="50"/>
      <c r="AD2930" s="50"/>
      <c r="AE2930" s="51"/>
      <c r="AF2930" s="51"/>
      <c r="AG2930" s="40"/>
      <c r="AH2930" s="41"/>
      <c r="AI2930" s="42"/>
      <c r="AJ2930" s="40"/>
      <c r="AK2930" s="41"/>
      <c r="AL2930" s="42"/>
      <c r="AM2930" s="43"/>
      <c r="AN2930" s="43"/>
      <c r="AO2930" s="43"/>
    </row>
    <row r="2931" spans="5:41" x14ac:dyDescent="0.25">
      <c r="E2931" s="54"/>
      <c r="F2931" s="54"/>
      <c r="G2931" s="52"/>
      <c r="H2931" s="52"/>
      <c r="I2931" s="52"/>
      <c r="J2931" s="52"/>
      <c r="K2931" s="52"/>
      <c r="L2931" s="52"/>
      <c r="M2931" s="52"/>
      <c r="N2931" s="52"/>
      <c r="O2931" s="52"/>
      <c r="P2931" s="52"/>
      <c r="Q2931" s="52"/>
      <c r="R2931" s="52"/>
      <c r="S2931" s="52"/>
      <c r="T2931" s="52"/>
      <c r="U2931" s="52"/>
      <c r="V2931" s="52"/>
      <c r="W2931" s="52"/>
      <c r="X2931" s="52"/>
      <c r="Y2931" s="52"/>
      <c r="Z2931" s="38"/>
      <c r="AA2931" s="38"/>
      <c r="AB2931" s="38"/>
      <c r="AC2931" s="50"/>
      <c r="AD2931" s="50"/>
      <c r="AE2931" s="51"/>
      <c r="AF2931" s="51"/>
      <c r="AG2931" s="40"/>
      <c r="AH2931" s="41"/>
      <c r="AI2931" s="42"/>
      <c r="AJ2931" s="40"/>
      <c r="AK2931" s="41"/>
      <c r="AL2931" s="42"/>
      <c r="AM2931" s="43"/>
      <c r="AN2931" s="43"/>
      <c r="AO2931" s="43"/>
    </row>
    <row r="2932" spans="5:41" x14ac:dyDescent="0.25">
      <c r="E2932" s="54"/>
      <c r="F2932" s="54"/>
      <c r="G2932" s="52"/>
      <c r="H2932" s="52"/>
      <c r="I2932" s="52"/>
      <c r="J2932" s="52"/>
      <c r="K2932" s="52"/>
      <c r="L2932" s="52"/>
      <c r="M2932" s="52"/>
      <c r="N2932" s="52"/>
      <c r="O2932" s="52"/>
      <c r="P2932" s="52"/>
      <c r="Q2932" s="52"/>
      <c r="R2932" s="52"/>
      <c r="S2932" s="52"/>
      <c r="T2932" s="52"/>
      <c r="U2932" s="52"/>
      <c r="V2932" s="52"/>
      <c r="W2932" s="52"/>
      <c r="X2932" s="52"/>
      <c r="Y2932" s="52"/>
      <c r="Z2932" s="38"/>
      <c r="AA2932" s="38"/>
      <c r="AB2932" s="38"/>
      <c r="AC2932" s="50"/>
      <c r="AD2932" s="50"/>
      <c r="AE2932" s="51"/>
      <c r="AF2932" s="51"/>
      <c r="AG2932" s="40"/>
      <c r="AH2932" s="41"/>
      <c r="AI2932" s="42"/>
      <c r="AJ2932" s="40"/>
      <c r="AK2932" s="41"/>
      <c r="AL2932" s="42"/>
      <c r="AM2932" s="43"/>
      <c r="AN2932" s="43"/>
      <c r="AO2932" s="43"/>
    </row>
    <row r="2933" spans="5:41" x14ac:dyDescent="0.25">
      <c r="E2933" s="54"/>
      <c r="F2933" s="54"/>
      <c r="G2933" s="52"/>
      <c r="H2933" s="52"/>
      <c r="I2933" s="52"/>
      <c r="J2933" s="52"/>
      <c r="K2933" s="52"/>
      <c r="L2933" s="52"/>
      <c r="M2933" s="52"/>
      <c r="N2933" s="52"/>
      <c r="O2933" s="52"/>
      <c r="P2933" s="52"/>
      <c r="Q2933" s="52"/>
      <c r="R2933" s="52"/>
      <c r="S2933" s="52"/>
      <c r="T2933" s="52"/>
      <c r="U2933" s="52"/>
      <c r="V2933" s="52"/>
      <c r="W2933" s="52"/>
      <c r="X2933" s="52"/>
      <c r="Y2933" s="52"/>
      <c r="Z2933" s="38"/>
      <c r="AA2933" s="38"/>
      <c r="AB2933" s="38"/>
      <c r="AC2933" s="50"/>
      <c r="AD2933" s="50"/>
      <c r="AE2933" s="51"/>
      <c r="AF2933" s="51"/>
      <c r="AG2933" s="40"/>
      <c r="AH2933" s="41"/>
      <c r="AI2933" s="42"/>
      <c r="AJ2933" s="40"/>
      <c r="AK2933" s="41"/>
      <c r="AL2933" s="42"/>
      <c r="AM2933" s="43"/>
      <c r="AN2933" s="43"/>
      <c r="AO2933" s="43"/>
    </row>
    <row r="2934" spans="5:41" x14ac:dyDescent="0.25">
      <c r="E2934" s="54"/>
      <c r="F2934" s="54"/>
      <c r="G2934" s="52"/>
      <c r="H2934" s="52"/>
      <c r="I2934" s="52"/>
      <c r="J2934" s="52"/>
      <c r="K2934" s="52"/>
      <c r="L2934" s="52"/>
      <c r="M2934" s="52"/>
      <c r="N2934" s="52"/>
      <c r="O2934" s="52"/>
      <c r="P2934" s="52"/>
      <c r="Q2934" s="52"/>
      <c r="R2934" s="52"/>
      <c r="S2934" s="52"/>
      <c r="T2934" s="52"/>
      <c r="U2934" s="52"/>
      <c r="V2934" s="52"/>
      <c r="W2934" s="52"/>
      <c r="X2934" s="52"/>
      <c r="Y2934" s="52"/>
      <c r="Z2934" s="38"/>
      <c r="AA2934" s="38"/>
      <c r="AB2934" s="38"/>
      <c r="AC2934" s="50"/>
      <c r="AD2934" s="50"/>
      <c r="AE2934" s="51"/>
      <c r="AF2934" s="51"/>
      <c r="AG2934" s="40"/>
      <c r="AH2934" s="41"/>
      <c r="AI2934" s="42"/>
      <c r="AJ2934" s="40"/>
      <c r="AK2934" s="41"/>
      <c r="AL2934" s="42"/>
      <c r="AM2934" s="43"/>
      <c r="AN2934" s="43"/>
      <c r="AO2934" s="43"/>
    </row>
    <row r="2935" spans="5:41" x14ac:dyDescent="0.25">
      <c r="E2935" s="54"/>
      <c r="F2935" s="54"/>
      <c r="G2935" s="52"/>
      <c r="H2935" s="52"/>
      <c r="I2935" s="52"/>
      <c r="J2935" s="52"/>
      <c r="K2935" s="52"/>
      <c r="L2935" s="52"/>
      <c r="M2935" s="52"/>
      <c r="N2935" s="52"/>
      <c r="O2935" s="52"/>
      <c r="P2935" s="52"/>
      <c r="Q2935" s="52"/>
      <c r="R2935" s="52"/>
      <c r="S2935" s="52"/>
      <c r="T2935" s="52"/>
      <c r="U2935" s="52"/>
      <c r="V2935" s="52"/>
      <c r="W2935" s="52"/>
      <c r="X2935" s="52"/>
      <c r="Y2935" s="52"/>
      <c r="Z2935" s="38"/>
      <c r="AA2935" s="38"/>
      <c r="AB2935" s="38"/>
      <c r="AC2935" s="50"/>
      <c r="AD2935" s="50"/>
      <c r="AE2935" s="51"/>
      <c r="AF2935" s="51"/>
      <c r="AG2935" s="40"/>
      <c r="AH2935" s="41"/>
      <c r="AI2935" s="42"/>
      <c r="AJ2935" s="40"/>
      <c r="AK2935" s="41"/>
      <c r="AL2935" s="42"/>
      <c r="AM2935" s="43"/>
      <c r="AN2935" s="43"/>
      <c r="AO2935" s="43"/>
    </row>
    <row r="2936" spans="5:41" x14ac:dyDescent="0.25">
      <c r="E2936" s="54"/>
      <c r="F2936" s="54"/>
      <c r="G2936" s="52"/>
      <c r="H2936" s="52"/>
      <c r="I2936" s="52"/>
      <c r="J2936" s="52"/>
      <c r="K2936" s="52"/>
      <c r="L2936" s="52"/>
      <c r="M2936" s="52"/>
      <c r="N2936" s="52"/>
      <c r="O2936" s="52"/>
      <c r="P2936" s="52"/>
      <c r="Q2936" s="52"/>
      <c r="R2936" s="52"/>
      <c r="S2936" s="52"/>
      <c r="T2936" s="52"/>
      <c r="U2936" s="52"/>
      <c r="V2936" s="52"/>
      <c r="W2936" s="52"/>
      <c r="X2936" s="52"/>
      <c r="Y2936" s="52"/>
      <c r="Z2936" s="38"/>
      <c r="AA2936" s="38"/>
      <c r="AB2936" s="38"/>
      <c r="AC2936" s="50"/>
      <c r="AD2936" s="50"/>
      <c r="AE2936" s="51"/>
      <c r="AF2936" s="51"/>
      <c r="AG2936" s="40"/>
      <c r="AH2936" s="41"/>
      <c r="AI2936" s="42"/>
      <c r="AJ2936" s="40"/>
      <c r="AK2936" s="41"/>
      <c r="AL2936" s="42"/>
      <c r="AM2936" s="43"/>
      <c r="AN2936" s="43"/>
      <c r="AO2936" s="43"/>
    </row>
    <row r="2937" spans="5:41" x14ac:dyDescent="0.25">
      <c r="E2937" s="54"/>
      <c r="F2937" s="54"/>
      <c r="G2937" s="52"/>
      <c r="H2937" s="52"/>
      <c r="I2937" s="52"/>
      <c r="J2937" s="52"/>
      <c r="K2937" s="52"/>
      <c r="L2937" s="52"/>
      <c r="M2937" s="52"/>
      <c r="N2937" s="52"/>
      <c r="O2937" s="52"/>
      <c r="P2937" s="52"/>
      <c r="Q2937" s="52"/>
      <c r="R2937" s="52"/>
      <c r="S2937" s="52"/>
      <c r="T2937" s="52"/>
      <c r="U2937" s="52"/>
      <c r="V2937" s="52"/>
      <c r="W2937" s="52"/>
      <c r="X2937" s="52"/>
      <c r="Y2937" s="52"/>
      <c r="Z2937" s="38"/>
      <c r="AA2937" s="38"/>
      <c r="AB2937" s="38"/>
      <c r="AC2937" s="50"/>
      <c r="AD2937" s="50"/>
      <c r="AE2937" s="51"/>
      <c r="AF2937" s="51"/>
      <c r="AG2937" s="40"/>
      <c r="AH2937" s="41"/>
      <c r="AI2937" s="42"/>
      <c r="AJ2937" s="40"/>
      <c r="AK2937" s="41"/>
      <c r="AL2937" s="42"/>
      <c r="AM2937" s="43"/>
      <c r="AN2937" s="43"/>
      <c r="AO2937" s="43"/>
    </row>
    <row r="2938" spans="5:41" x14ac:dyDescent="0.25">
      <c r="E2938" s="54"/>
      <c r="F2938" s="54"/>
      <c r="G2938" s="52"/>
      <c r="H2938" s="52"/>
      <c r="I2938" s="52"/>
      <c r="J2938" s="52"/>
      <c r="K2938" s="52"/>
      <c r="L2938" s="52"/>
      <c r="M2938" s="52"/>
      <c r="N2938" s="52"/>
      <c r="O2938" s="52"/>
      <c r="P2938" s="52"/>
      <c r="Q2938" s="52"/>
      <c r="R2938" s="52"/>
      <c r="S2938" s="52"/>
      <c r="T2938" s="52"/>
      <c r="U2938" s="52"/>
      <c r="V2938" s="52"/>
      <c r="W2938" s="52"/>
      <c r="X2938" s="52"/>
      <c r="Y2938" s="52"/>
      <c r="Z2938" s="38"/>
      <c r="AA2938" s="38"/>
      <c r="AB2938" s="38"/>
      <c r="AC2938" s="50"/>
      <c r="AD2938" s="50"/>
      <c r="AE2938" s="51"/>
      <c r="AF2938" s="51"/>
      <c r="AG2938" s="40"/>
      <c r="AH2938" s="41"/>
      <c r="AI2938" s="42"/>
      <c r="AJ2938" s="40"/>
      <c r="AK2938" s="41"/>
      <c r="AL2938" s="42"/>
      <c r="AM2938" s="43"/>
      <c r="AN2938" s="43"/>
      <c r="AO2938" s="43"/>
    </row>
    <row r="2939" spans="5:41" x14ac:dyDescent="0.25">
      <c r="E2939" s="54"/>
      <c r="F2939" s="54"/>
      <c r="G2939" s="52"/>
      <c r="H2939" s="52"/>
      <c r="I2939" s="52"/>
      <c r="J2939" s="52"/>
      <c r="K2939" s="52"/>
      <c r="L2939" s="52"/>
      <c r="M2939" s="52"/>
      <c r="N2939" s="52"/>
      <c r="O2939" s="52"/>
      <c r="P2939" s="52"/>
      <c r="Q2939" s="52"/>
      <c r="R2939" s="52"/>
      <c r="S2939" s="52"/>
      <c r="T2939" s="52"/>
      <c r="U2939" s="52"/>
      <c r="V2939" s="52"/>
      <c r="W2939" s="52"/>
      <c r="X2939" s="52"/>
      <c r="Y2939" s="52"/>
      <c r="Z2939" s="38"/>
      <c r="AA2939" s="38"/>
      <c r="AB2939" s="38"/>
      <c r="AC2939" s="50"/>
      <c r="AD2939" s="50"/>
      <c r="AE2939" s="51"/>
      <c r="AF2939" s="51"/>
      <c r="AG2939" s="40"/>
      <c r="AH2939" s="41"/>
      <c r="AI2939" s="42"/>
      <c r="AJ2939" s="40"/>
      <c r="AK2939" s="41"/>
      <c r="AL2939" s="42"/>
      <c r="AM2939" s="43"/>
      <c r="AN2939" s="43"/>
      <c r="AO2939" s="43"/>
    </row>
    <row r="2940" spans="5:41" x14ac:dyDescent="0.25">
      <c r="E2940" s="54"/>
      <c r="F2940" s="54"/>
      <c r="G2940" s="52"/>
      <c r="H2940" s="52"/>
      <c r="I2940" s="52"/>
      <c r="J2940" s="52"/>
      <c r="K2940" s="52"/>
      <c r="L2940" s="52"/>
      <c r="M2940" s="52"/>
      <c r="N2940" s="52"/>
      <c r="O2940" s="52"/>
      <c r="P2940" s="52"/>
      <c r="Q2940" s="52"/>
      <c r="R2940" s="52"/>
      <c r="S2940" s="52"/>
      <c r="T2940" s="52"/>
      <c r="U2940" s="52"/>
      <c r="V2940" s="52"/>
      <c r="W2940" s="52"/>
      <c r="X2940" s="52"/>
      <c r="Y2940" s="52"/>
      <c r="Z2940" s="38"/>
      <c r="AA2940" s="38"/>
      <c r="AB2940" s="38"/>
      <c r="AC2940" s="50"/>
      <c r="AD2940" s="50"/>
      <c r="AE2940" s="51"/>
      <c r="AF2940" s="51"/>
      <c r="AG2940" s="40"/>
      <c r="AH2940" s="41"/>
      <c r="AI2940" s="42"/>
      <c r="AJ2940" s="40"/>
      <c r="AK2940" s="41"/>
      <c r="AL2940" s="42"/>
      <c r="AM2940" s="43"/>
      <c r="AN2940" s="43"/>
      <c r="AO2940" s="43"/>
    </row>
    <row r="2941" spans="5:41" x14ac:dyDescent="0.25">
      <c r="E2941" s="54"/>
      <c r="F2941" s="54"/>
      <c r="G2941" s="52"/>
      <c r="H2941" s="52"/>
      <c r="I2941" s="52"/>
      <c r="J2941" s="52"/>
      <c r="K2941" s="52"/>
      <c r="L2941" s="52"/>
      <c r="M2941" s="52"/>
      <c r="N2941" s="52"/>
      <c r="O2941" s="52"/>
      <c r="P2941" s="52"/>
      <c r="Q2941" s="52"/>
      <c r="R2941" s="52"/>
      <c r="S2941" s="52"/>
      <c r="T2941" s="52"/>
      <c r="U2941" s="52"/>
      <c r="V2941" s="52"/>
      <c r="W2941" s="52"/>
      <c r="X2941" s="52"/>
      <c r="Y2941" s="52"/>
      <c r="Z2941" s="38"/>
      <c r="AA2941" s="38"/>
      <c r="AB2941" s="38"/>
      <c r="AC2941" s="50"/>
      <c r="AD2941" s="50"/>
      <c r="AE2941" s="51"/>
      <c r="AF2941" s="51"/>
      <c r="AG2941" s="40"/>
      <c r="AH2941" s="41"/>
      <c r="AI2941" s="42"/>
      <c r="AJ2941" s="40"/>
      <c r="AK2941" s="41"/>
      <c r="AL2941" s="42"/>
      <c r="AM2941" s="43"/>
      <c r="AN2941" s="43"/>
      <c r="AO2941" s="43"/>
    </row>
    <row r="2942" spans="5:41" x14ac:dyDescent="0.25">
      <c r="E2942" s="54"/>
      <c r="F2942" s="54"/>
      <c r="G2942" s="52"/>
      <c r="H2942" s="52"/>
      <c r="I2942" s="52"/>
      <c r="J2942" s="52"/>
      <c r="K2942" s="52"/>
      <c r="L2942" s="52"/>
      <c r="M2942" s="52"/>
      <c r="N2942" s="52"/>
      <c r="O2942" s="52"/>
      <c r="P2942" s="52"/>
      <c r="Q2942" s="52"/>
      <c r="R2942" s="52"/>
      <c r="S2942" s="52"/>
      <c r="T2942" s="52"/>
      <c r="U2942" s="52"/>
      <c r="V2942" s="52"/>
      <c r="W2942" s="52"/>
      <c r="X2942" s="52"/>
      <c r="Y2942" s="52"/>
      <c r="Z2942" s="38"/>
      <c r="AA2942" s="38"/>
      <c r="AB2942" s="38"/>
      <c r="AC2942" s="50"/>
      <c r="AD2942" s="50"/>
      <c r="AE2942" s="51"/>
      <c r="AF2942" s="51"/>
      <c r="AG2942" s="40"/>
      <c r="AH2942" s="41"/>
      <c r="AI2942" s="42"/>
      <c r="AJ2942" s="40"/>
      <c r="AK2942" s="41"/>
      <c r="AL2942" s="42"/>
      <c r="AM2942" s="43"/>
      <c r="AN2942" s="43"/>
      <c r="AO2942" s="43"/>
    </row>
    <row r="2943" spans="5:41" x14ac:dyDescent="0.25">
      <c r="E2943" s="54"/>
      <c r="F2943" s="54"/>
      <c r="G2943" s="52"/>
      <c r="H2943" s="52"/>
      <c r="I2943" s="52"/>
      <c r="J2943" s="52"/>
      <c r="K2943" s="52"/>
      <c r="L2943" s="52"/>
      <c r="M2943" s="52"/>
      <c r="N2943" s="52"/>
      <c r="O2943" s="52"/>
      <c r="P2943" s="52"/>
      <c r="Q2943" s="52"/>
      <c r="R2943" s="52"/>
      <c r="S2943" s="52"/>
      <c r="T2943" s="52"/>
      <c r="U2943" s="52"/>
      <c r="V2943" s="52"/>
      <c r="W2943" s="52"/>
      <c r="X2943" s="52"/>
      <c r="Y2943" s="52"/>
      <c r="Z2943" s="38"/>
      <c r="AA2943" s="38"/>
      <c r="AB2943" s="38"/>
      <c r="AC2943" s="50"/>
      <c r="AD2943" s="50"/>
      <c r="AE2943" s="51"/>
      <c r="AF2943" s="51"/>
      <c r="AG2943" s="40"/>
      <c r="AH2943" s="41"/>
      <c r="AI2943" s="42"/>
      <c r="AJ2943" s="40"/>
      <c r="AK2943" s="41"/>
      <c r="AL2943" s="42"/>
      <c r="AM2943" s="43"/>
      <c r="AN2943" s="43"/>
      <c r="AO2943" s="43"/>
    </row>
    <row r="2944" spans="5:41" x14ac:dyDescent="0.25">
      <c r="E2944" s="54"/>
      <c r="F2944" s="54"/>
      <c r="G2944" s="52"/>
      <c r="H2944" s="52"/>
      <c r="I2944" s="52"/>
      <c r="J2944" s="52"/>
      <c r="K2944" s="52"/>
      <c r="L2944" s="52"/>
      <c r="M2944" s="52"/>
      <c r="N2944" s="52"/>
      <c r="O2944" s="52"/>
      <c r="P2944" s="52"/>
      <c r="Q2944" s="52"/>
      <c r="R2944" s="52"/>
      <c r="S2944" s="52"/>
      <c r="T2944" s="52"/>
      <c r="U2944" s="52"/>
      <c r="V2944" s="52"/>
      <c r="W2944" s="52"/>
      <c r="X2944" s="52"/>
      <c r="Y2944" s="52"/>
      <c r="Z2944" s="38"/>
      <c r="AA2944" s="38"/>
      <c r="AB2944" s="38"/>
      <c r="AC2944" s="50"/>
      <c r="AD2944" s="50"/>
      <c r="AE2944" s="51"/>
      <c r="AF2944" s="51"/>
      <c r="AG2944" s="40"/>
      <c r="AH2944" s="41"/>
      <c r="AI2944" s="42"/>
      <c r="AJ2944" s="40"/>
      <c r="AK2944" s="41"/>
      <c r="AL2944" s="42"/>
      <c r="AM2944" s="43"/>
      <c r="AN2944" s="43"/>
      <c r="AO2944" s="43"/>
    </row>
    <row r="2945" spans="5:41" x14ac:dyDescent="0.25">
      <c r="E2945" s="54"/>
      <c r="F2945" s="54"/>
      <c r="G2945" s="52"/>
      <c r="H2945" s="52"/>
      <c r="I2945" s="52"/>
      <c r="J2945" s="52"/>
      <c r="K2945" s="52"/>
      <c r="L2945" s="52"/>
      <c r="M2945" s="52"/>
      <c r="N2945" s="52"/>
      <c r="O2945" s="52"/>
      <c r="P2945" s="52"/>
      <c r="Q2945" s="52"/>
      <c r="R2945" s="52"/>
      <c r="S2945" s="52"/>
      <c r="T2945" s="52"/>
      <c r="U2945" s="52"/>
      <c r="V2945" s="52"/>
      <c r="W2945" s="52"/>
      <c r="X2945" s="52"/>
      <c r="Y2945" s="52"/>
      <c r="Z2945" s="38"/>
      <c r="AA2945" s="38"/>
      <c r="AB2945" s="38"/>
      <c r="AC2945" s="50"/>
      <c r="AD2945" s="50"/>
      <c r="AE2945" s="51"/>
      <c r="AF2945" s="51"/>
      <c r="AG2945" s="40"/>
      <c r="AH2945" s="41"/>
      <c r="AI2945" s="42"/>
      <c r="AJ2945" s="40"/>
      <c r="AK2945" s="41"/>
      <c r="AL2945" s="42"/>
      <c r="AM2945" s="43"/>
      <c r="AN2945" s="43"/>
      <c r="AO2945" s="43"/>
    </row>
    <row r="2946" spans="5:41" x14ac:dyDescent="0.25">
      <c r="E2946" s="54"/>
      <c r="F2946" s="54"/>
      <c r="G2946" s="52"/>
      <c r="H2946" s="52"/>
      <c r="I2946" s="52"/>
      <c r="J2946" s="52"/>
      <c r="K2946" s="52"/>
      <c r="L2946" s="52"/>
      <c r="M2946" s="52"/>
      <c r="N2946" s="52"/>
      <c r="O2946" s="52"/>
      <c r="P2946" s="52"/>
      <c r="Q2946" s="52"/>
      <c r="R2946" s="52"/>
      <c r="S2946" s="52"/>
      <c r="T2946" s="52"/>
      <c r="U2946" s="52"/>
      <c r="V2946" s="52"/>
      <c r="W2946" s="52"/>
      <c r="X2946" s="52"/>
      <c r="Y2946" s="52"/>
      <c r="Z2946" s="38"/>
      <c r="AA2946" s="38"/>
      <c r="AB2946" s="38"/>
      <c r="AC2946" s="50"/>
      <c r="AD2946" s="50"/>
      <c r="AE2946" s="51"/>
      <c r="AF2946" s="51"/>
      <c r="AG2946" s="40"/>
      <c r="AH2946" s="41"/>
      <c r="AI2946" s="42"/>
      <c r="AJ2946" s="40"/>
      <c r="AK2946" s="41"/>
      <c r="AL2946" s="42"/>
      <c r="AM2946" s="43"/>
      <c r="AN2946" s="43"/>
      <c r="AO2946" s="43"/>
    </row>
    <row r="2947" spans="5:41" x14ac:dyDescent="0.25">
      <c r="E2947" s="54"/>
      <c r="F2947" s="54"/>
      <c r="G2947" s="52"/>
      <c r="H2947" s="52"/>
      <c r="I2947" s="52"/>
      <c r="J2947" s="52"/>
      <c r="K2947" s="52"/>
      <c r="L2947" s="52"/>
      <c r="M2947" s="52"/>
      <c r="N2947" s="52"/>
      <c r="O2947" s="52"/>
      <c r="P2947" s="52"/>
      <c r="Q2947" s="52"/>
      <c r="R2947" s="52"/>
      <c r="S2947" s="52"/>
      <c r="T2947" s="52"/>
      <c r="U2947" s="52"/>
      <c r="V2947" s="52"/>
      <c r="W2947" s="52"/>
      <c r="X2947" s="52"/>
      <c r="Y2947" s="52"/>
      <c r="Z2947" s="38"/>
      <c r="AA2947" s="38"/>
      <c r="AB2947" s="38"/>
      <c r="AC2947" s="50"/>
      <c r="AD2947" s="50"/>
      <c r="AE2947" s="51"/>
      <c r="AF2947" s="51"/>
      <c r="AG2947" s="40"/>
      <c r="AH2947" s="41"/>
      <c r="AI2947" s="42"/>
      <c r="AJ2947" s="40"/>
      <c r="AK2947" s="41"/>
      <c r="AL2947" s="42"/>
      <c r="AM2947" s="43"/>
      <c r="AN2947" s="43"/>
      <c r="AO2947" s="43"/>
    </row>
    <row r="2948" spans="5:41" x14ac:dyDescent="0.25">
      <c r="E2948" s="54"/>
      <c r="F2948" s="54"/>
      <c r="G2948" s="52"/>
      <c r="H2948" s="52"/>
      <c r="I2948" s="52"/>
      <c r="J2948" s="52"/>
      <c r="K2948" s="52"/>
      <c r="L2948" s="52"/>
      <c r="M2948" s="52"/>
      <c r="N2948" s="52"/>
      <c r="O2948" s="52"/>
      <c r="P2948" s="52"/>
      <c r="Q2948" s="52"/>
      <c r="R2948" s="52"/>
      <c r="S2948" s="52"/>
      <c r="T2948" s="52"/>
      <c r="U2948" s="52"/>
      <c r="V2948" s="52"/>
      <c r="W2948" s="52"/>
      <c r="X2948" s="52"/>
      <c r="Y2948" s="52"/>
      <c r="Z2948" s="38"/>
      <c r="AA2948" s="38"/>
      <c r="AB2948" s="38"/>
      <c r="AC2948" s="50"/>
      <c r="AD2948" s="50"/>
      <c r="AE2948" s="51"/>
      <c r="AF2948" s="51"/>
      <c r="AG2948" s="40"/>
      <c r="AH2948" s="41"/>
      <c r="AI2948" s="42"/>
      <c r="AJ2948" s="40"/>
      <c r="AK2948" s="41"/>
      <c r="AL2948" s="42"/>
      <c r="AM2948" s="43"/>
      <c r="AN2948" s="43"/>
      <c r="AO2948" s="43"/>
    </row>
    <row r="2949" spans="5:41" x14ac:dyDescent="0.25">
      <c r="E2949" s="54"/>
      <c r="F2949" s="54"/>
      <c r="G2949" s="52"/>
      <c r="H2949" s="52"/>
      <c r="I2949" s="52"/>
      <c r="J2949" s="52"/>
      <c r="K2949" s="52"/>
      <c r="L2949" s="52"/>
      <c r="M2949" s="52"/>
      <c r="N2949" s="52"/>
      <c r="O2949" s="52"/>
      <c r="P2949" s="52"/>
      <c r="Q2949" s="52"/>
      <c r="R2949" s="52"/>
      <c r="S2949" s="52"/>
      <c r="T2949" s="52"/>
      <c r="U2949" s="52"/>
      <c r="V2949" s="52"/>
      <c r="W2949" s="52"/>
      <c r="X2949" s="52"/>
      <c r="Y2949" s="52"/>
      <c r="Z2949" s="38"/>
      <c r="AA2949" s="38"/>
      <c r="AB2949" s="38"/>
      <c r="AC2949" s="50"/>
      <c r="AD2949" s="50"/>
      <c r="AE2949" s="51"/>
      <c r="AF2949" s="51"/>
      <c r="AG2949" s="40"/>
      <c r="AH2949" s="41"/>
      <c r="AI2949" s="42"/>
      <c r="AJ2949" s="40"/>
      <c r="AK2949" s="41"/>
      <c r="AL2949" s="42"/>
      <c r="AM2949" s="43"/>
      <c r="AN2949" s="43"/>
      <c r="AO2949" s="43"/>
    </row>
    <row r="2950" spans="5:41" x14ac:dyDescent="0.25">
      <c r="E2950" s="54"/>
      <c r="F2950" s="54"/>
      <c r="G2950" s="52"/>
      <c r="H2950" s="52"/>
      <c r="I2950" s="52"/>
      <c r="J2950" s="52"/>
      <c r="K2950" s="52"/>
      <c r="L2950" s="52"/>
      <c r="M2950" s="52"/>
      <c r="N2950" s="52"/>
      <c r="O2950" s="52"/>
      <c r="P2950" s="52"/>
      <c r="Q2950" s="52"/>
      <c r="R2950" s="52"/>
      <c r="S2950" s="52"/>
      <c r="T2950" s="52"/>
      <c r="U2950" s="52"/>
      <c r="V2950" s="52"/>
      <c r="W2950" s="52"/>
      <c r="X2950" s="52"/>
      <c r="Y2950" s="52"/>
      <c r="Z2950" s="38"/>
      <c r="AA2950" s="38"/>
      <c r="AB2950" s="38"/>
      <c r="AC2950" s="50"/>
      <c r="AD2950" s="50"/>
      <c r="AE2950" s="51"/>
      <c r="AF2950" s="51"/>
      <c r="AG2950" s="40"/>
      <c r="AH2950" s="41"/>
      <c r="AI2950" s="42"/>
      <c r="AJ2950" s="40"/>
      <c r="AK2950" s="41"/>
      <c r="AL2950" s="42"/>
      <c r="AM2950" s="43"/>
      <c r="AN2950" s="43"/>
      <c r="AO2950" s="43"/>
    </row>
    <row r="2951" spans="5:41" x14ac:dyDescent="0.25">
      <c r="E2951" s="54"/>
      <c r="F2951" s="54"/>
      <c r="G2951" s="52"/>
      <c r="H2951" s="52"/>
      <c r="I2951" s="52"/>
      <c r="J2951" s="52"/>
      <c r="K2951" s="52"/>
      <c r="L2951" s="52"/>
      <c r="M2951" s="52"/>
      <c r="N2951" s="52"/>
      <c r="O2951" s="52"/>
      <c r="P2951" s="52"/>
      <c r="Q2951" s="52"/>
      <c r="R2951" s="52"/>
      <c r="S2951" s="52"/>
      <c r="T2951" s="52"/>
      <c r="U2951" s="52"/>
      <c r="V2951" s="52"/>
      <c r="W2951" s="52"/>
      <c r="X2951" s="52"/>
      <c r="Y2951" s="52"/>
      <c r="Z2951" s="38"/>
      <c r="AA2951" s="38"/>
      <c r="AB2951" s="38"/>
      <c r="AC2951" s="50"/>
      <c r="AD2951" s="50"/>
      <c r="AE2951" s="51"/>
      <c r="AF2951" s="51"/>
      <c r="AG2951" s="40"/>
      <c r="AH2951" s="41"/>
      <c r="AI2951" s="42"/>
      <c r="AJ2951" s="40"/>
      <c r="AK2951" s="41"/>
      <c r="AL2951" s="42"/>
      <c r="AM2951" s="43"/>
      <c r="AN2951" s="43"/>
      <c r="AO2951" s="43"/>
    </row>
    <row r="2952" spans="5:41" x14ac:dyDescent="0.25">
      <c r="E2952" s="54"/>
      <c r="F2952" s="54"/>
      <c r="G2952" s="52"/>
      <c r="H2952" s="52"/>
      <c r="I2952" s="52"/>
      <c r="J2952" s="52"/>
      <c r="K2952" s="52"/>
      <c r="L2952" s="52"/>
      <c r="M2952" s="52"/>
      <c r="N2952" s="52"/>
      <c r="O2952" s="52"/>
      <c r="P2952" s="52"/>
      <c r="Q2952" s="52"/>
      <c r="R2952" s="52"/>
      <c r="S2952" s="52"/>
      <c r="T2952" s="52"/>
      <c r="U2952" s="52"/>
      <c r="V2952" s="52"/>
      <c r="W2952" s="52"/>
      <c r="X2952" s="52"/>
      <c r="Y2952" s="52"/>
      <c r="Z2952" s="38"/>
      <c r="AA2952" s="38"/>
      <c r="AB2952" s="38"/>
      <c r="AC2952" s="50"/>
      <c r="AD2952" s="50"/>
      <c r="AE2952" s="51"/>
      <c r="AF2952" s="51"/>
      <c r="AG2952" s="40"/>
      <c r="AH2952" s="41"/>
      <c r="AI2952" s="42"/>
      <c r="AJ2952" s="40"/>
      <c r="AK2952" s="41"/>
      <c r="AL2952" s="42"/>
      <c r="AM2952" s="43"/>
      <c r="AN2952" s="43"/>
      <c r="AO2952" s="43"/>
    </row>
    <row r="2953" spans="5:41" x14ac:dyDescent="0.25">
      <c r="E2953" s="54"/>
      <c r="F2953" s="54"/>
      <c r="G2953" s="52"/>
      <c r="H2953" s="52"/>
      <c r="I2953" s="52"/>
      <c r="J2953" s="52"/>
      <c r="K2953" s="52"/>
      <c r="L2953" s="52"/>
      <c r="M2953" s="52"/>
      <c r="N2953" s="52"/>
      <c r="O2953" s="52"/>
      <c r="P2953" s="52"/>
      <c r="Q2953" s="52"/>
      <c r="R2953" s="52"/>
      <c r="S2953" s="52"/>
      <c r="T2953" s="52"/>
      <c r="U2953" s="52"/>
      <c r="V2953" s="52"/>
      <c r="W2953" s="52"/>
      <c r="X2953" s="52"/>
      <c r="Y2953" s="52"/>
      <c r="Z2953" s="38"/>
      <c r="AA2953" s="38"/>
      <c r="AB2953" s="38"/>
      <c r="AC2953" s="50"/>
      <c r="AD2953" s="50"/>
      <c r="AE2953" s="51"/>
      <c r="AF2953" s="51"/>
      <c r="AG2953" s="40"/>
      <c r="AH2953" s="41"/>
      <c r="AI2953" s="42"/>
      <c r="AJ2953" s="40"/>
      <c r="AK2953" s="41"/>
      <c r="AL2953" s="42"/>
      <c r="AM2953" s="43"/>
      <c r="AN2953" s="43"/>
      <c r="AO2953" s="43"/>
    </row>
    <row r="2954" spans="5:41" x14ac:dyDescent="0.25">
      <c r="E2954" s="54"/>
      <c r="F2954" s="54"/>
      <c r="G2954" s="52"/>
      <c r="H2954" s="52"/>
      <c r="I2954" s="52"/>
      <c r="J2954" s="52"/>
      <c r="K2954" s="52"/>
      <c r="L2954" s="52"/>
      <c r="M2954" s="52"/>
      <c r="N2954" s="52"/>
      <c r="O2954" s="52"/>
      <c r="P2954" s="52"/>
      <c r="Q2954" s="52"/>
      <c r="R2954" s="52"/>
      <c r="S2954" s="52"/>
      <c r="T2954" s="52"/>
      <c r="U2954" s="52"/>
      <c r="V2954" s="52"/>
      <c r="W2954" s="52"/>
      <c r="X2954" s="52"/>
      <c r="Y2954" s="52"/>
      <c r="Z2954" s="38"/>
      <c r="AA2954" s="38"/>
      <c r="AB2954" s="38"/>
      <c r="AC2954" s="50"/>
      <c r="AD2954" s="50"/>
      <c r="AE2954" s="51"/>
      <c r="AF2954" s="51"/>
      <c r="AG2954" s="40"/>
      <c r="AH2954" s="41"/>
      <c r="AI2954" s="42"/>
      <c r="AJ2954" s="40"/>
      <c r="AK2954" s="41"/>
      <c r="AL2954" s="42"/>
      <c r="AM2954" s="43"/>
      <c r="AN2954" s="43"/>
      <c r="AO2954" s="43"/>
    </row>
    <row r="2955" spans="5:41" x14ac:dyDescent="0.25">
      <c r="E2955" s="54"/>
      <c r="F2955" s="54"/>
      <c r="G2955" s="52"/>
      <c r="H2955" s="52"/>
      <c r="I2955" s="52"/>
      <c r="J2955" s="52"/>
      <c r="K2955" s="52"/>
      <c r="L2955" s="52"/>
      <c r="M2955" s="52"/>
      <c r="N2955" s="52"/>
      <c r="O2955" s="52"/>
      <c r="P2955" s="52"/>
      <c r="Q2955" s="52"/>
      <c r="R2955" s="52"/>
      <c r="S2955" s="52"/>
      <c r="T2955" s="52"/>
      <c r="U2955" s="52"/>
      <c r="V2955" s="52"/>
      <c r="W2955" s="52"/>
      <c r="X2955" s="52"/>
      <c r="Y2955" s="52"/>
      <c r="Z2955" s="38"/>
      <c r="AA2955" s="38"/>
      <c r="AB2955" s="38"/>
      <c r="AC2955" s="50"/>
      <c r="AD2955" s="50"/>
      <c r="AE2955" s="51"/>
      <c r="AF2955" s="51"/>
      <c r="AG2955" s="40"/>
      <c r="AH2955" s="41"/>
      <c r="AI2955" s="42"/>
      <c r="AJ2955" s="40"/>
      <c r="AK2955" s="41"/>
      <c r="AL2955" s="42"/>
      <c r="AM2955" s="43"/>
      <c r="AN2955" s="43"/>
      <c r="AO2955" s="43"/>
    </row>
    <row r="2956" spans="5:41" x14ac:dyDescent="0.25">
      <c r="E2956" s="54"/>
      <c r="F2956" s="54"/>
      <c r="G2956" s="52"/>
      <c r="H2956" s="52"/>
      <c r="I2956" s="52"/>
      <c r="J2956" s="52"/>
      <c r="K2956" s="52"/>
      <c r="L2956" s="52"/>
      <c r="M2956" s="52"/>
      <c r="N2956" s="52"/>
      <c r="O2956" s="52"/>
      <c r="P2956" s="52"/>
      <c r="Q2956" s="52"/>
      <c r="R2956" s="52"/>
      <c r="S2956" s="52"/>
      <c r="T2956" s="52"/>
      <c r="U2956" s="52"/>
      <c r="V2956" s="52"/>
      <c r="W2956" s="52"/>
      <c r="X2956" s="52"/>
      <c r="Y2956" s="52"/>
      <c r="Z2956" s="38"/>
      <c r="AA2956" s="38"/>
      <c r="AB2956" s="38"/>
      <c r="AC2956" s="50"/>
      <c r="AD2956" s="50"/>
      <c r="AE2956" s="51"/>
      <c r="AF2956" s="51"/>
      <c r="AG2956" s="40"/>
      <c r="AH2956" s="41"/>
      <c r="AI2956" s="42"/>
      <c r="AJ2956" s="40"/>
      <c r="AK2956" s="41"/>
      <c r="AL2956" s="42"/>
      <c r="AM2956" s="43"/>
      <c r="AN2956" s="43"/>
      <c r="AO2956" s="43"/>
    </row>
    <row r="2957" spans="5:41" x14ac:dyDescent="0.25">
      <c r="E2957" s="54"/>
      <c r="F2957" s="54"/>
      <c r="G2957" s="52"/>
      <c r="H2957" s="52"/>
      <c r="I2957" s="52"/>
      <c r="J2957" s="52"/>
      <c r="K2957" s="52"/>
      <c r="L2957" s="52"/>
      <c r="M2957" s="52"/>
      <c r="N2957" s="52"/>
      <c r="O2957" s="52"/>
      <c r="P2957" s="52"/>
      <c r="Q2957" s="52"/>
      <c r="R2957" s="52"/>
      <c r="S2957" s="52"/>
      <c r="T2957" s="52"/>
      <c r="U2957" s="52"/>
      <c r="V2957" s="52"/>
      <c r="W2957" s="52"/>
      <c r="X2957" s="52"/>
      <c r="Y2957" s="52"/>
      <c r="Z2957" s="38"/>
      <c r="AA2957" s="38"/>
      <c r="AB2957" s="38"/>
      <c r="AC2957" s="50"/>
      <c r="AD2957" s="50"/>
      <c r="AE2957" s="51"/>
      <c r="AF2957" s="51"/>
      <c r="AG2957" s="40"/>
      <c r="AH2957" s="41"/>
      <c r="AI2957" s="42"/>
      <c r="AJ2957" s="40"/>
      <c r="AK2957" s="41"/>
      <c r="AL2957" s="42"/>
      <c r="AM2957" s="43"/>
      <c r="AN2957" s="43"/>
      <c r="AO2957" s="43"/>
    </row>
    <row r="2958" spans="5:41" x14ac:dyDescent="0.25">
      <c r="E2958" s="54"/>
      <c r="F2958" s="54"/>
      <c r="G2958" s="52"/>
      <c r="H2958" s="52"/>
      <c r="I2958" s="52"/>
      <c r="J2958" s="52"/>
      <c r="K2958" s="52"/>
      <c r="L2958" s="52"/>
      <c r="M2958" s="52"/>
      <c r="N2958" s="52"/>
      <c r="O2958" s="52"/>
      <c r="P2958" s="52"/>
      <c r="Q2958" s="52"/>
      <c r="R2958" s="52"/>
      <c r="S2958" s="52"/>
      <c r="T2958" s="52"/>
      <c r="U2958" s="52"/>
      <c r="V2958" s="52"/>
      <c r="W2958" s="52"/>
      <c r="X2958" s="52"/>
      <c r="Y2958" s="52"/>
      <c r="Z2958" s="38"/>
      <c r="AA2958" s="38"/>
      <c r="AB2958" s="38"/>
      <c r="AC2958" s="50"/>
      <c r="AD2958" s="50"/>
      <c r="AE2958" s="51"/>
      <c r="AF2958" s="51"/>
      <c r="AG2958" s="40"/>
      <c r="AH2958" s="41"/>
      <c r="AI2958" s="42"/>
      <c r="AJ2958" s="40"/>
      <c r="AK2958" s="41"/>
      <c r="AL2958" s="42"/>
      <c r="AM2958" s="43"/>
      <c r="AN2958" s="43"/>
      <c r="AO2958" s="43"/>
    </row>
    <row r="2959" spans="5:41" x14ac:dyDescent="0.25">
      <c r="E2959" s="54"/>
      <c r="F2959" s="54"/>
      <c r="G2959" s="52"/>
      <c r="H2959" s="52"/>
      <c r="I2959" s="52"/>
      <c r="J2959" s="52"/>
      <c r="K2959" s="52"/>
      <c r="L2959" s="52"/>
      <c r="M2959" s="52"/>
      <c r="N2959" s="52"/>
      <c r="O2959" s="52"/>
      <c r="P2959" s="52"/>
      <c r="Q2959" s="52"/>
      <c r="R2959" s="52"/>
      <c r="S2959" s="52"/>
      <c r="T2959" s="52"/>
      <c r="U2959" s="52"/>
      <c r="V2959" s="52"/>
      <c r="W2959" s="52"/>
      <c r="X2959" s="52"/>
      <c r="Y2959" s="52"/>
      <c r="Z2959" s="38"/>
      <c r="AA2959" s="38"/>
      <c r="AB2959" s="38"/>
      <c r="AC2959" s="50"/>
      <c r="AD2959" s="50"/>
      <c r="AE2959" s="51"/>
      <c r="AF2959" s="51"/>
      <c r="AG2959" s="40"/>
      <c r="AH2959" s="41"/>
      <c r="AI2959" s="42"/>
      <c r="AJ2959" s="40"/>
      <c r="AK2959" s="41"/>
      <c r="AL2959" s="42"/>
      <c r="AM2959" s="43"/>
      <c r="AN2959" s="43"/>
      <c r="AO2959" s="43"/>
    </row>
    <row r="2960" spans="5:41" x14ac:dyDescent="0.25">
      <c r="E2960" s="54"/>
      <c r="F2960" s="54"/>
      <c r="G2960" s="52"/>
      <c r="H2960" s="52"/>
      <c r="I2960" s="52"/>
      <c r="J2960" s="52"/>
      <c r="K2960" s="52"/>
      <c r="L2960" s="52"/>
      <c r="M2960" s="52"/>
      <c r="N2960" s="52"/>
      <c r="O2960" s="52"/>
      <c r="P2960" s="52"/>
      <c r="Q2960" s="52"/>
      <c r="R2960" s="52"/>
      <c r="S2960" s="52"/>
      <c r="T2960" s="52"/>
      <c r="U2960" s="52"/>
      <c r="V2960" s="52"/>
      <c r="W2960" s="52"/>
      <c r="X2960" s="52"/>
      <c r="Y2960" s="52"/>
      <c r="Z2960" s="38"/>
      <c r="AA2960" s="38"/>
      <c r="AB2960" s="38"/>
      <c r="AC2960" s="50"/>
      <c r="AD2960" s="50"/>
      <c r="AE2960" s="51"/>
      <c r="AF2960" s="51"/>
      <c r="AG2960" s="40"/>
      <c r="AH2960" s="41"/>
      <c r="AI2960" s="42"/>
      <c r="AJ2960" s="40"/>
      <c r="AK2960" s="41"/>
      <c r="AL2960" s="42"/>
      <c r="AM2960" s="43"/>
      <c r="AN2960" s="43"/>
      <c r="AO2960" s="43"/>
    </row>
    <row r="2961" spans="5:41" x14ac:dyDescent="0.25">
      <c r="E2961" s="54"/>
      <c r="F2961" s="54"/>
      <c r="G2961" s="52"/>
      <c r="H2961" s="52"/>
      <c r="I2961" s="52"/>
      <c r="J2961" s="52"/>
      <c r="K2961" s="52"/>
      <c r="L2961" s="52"/>
      <c r="M2961" s="52"/>
      <c r="N2961" s="52"/>
      <c r="O2961" s="52"/>
      <c r="P2961" s="52"/>
      <c r="Q2961" s="52"/>
      <c r="R2961" s="52"/>
      <c r="S2961" s="52"/>
      <c r="T2961" s="52"/>
      <c r="U2961" s="52"/>
      <c r="V2961" s="52"/>
      <c r="W2961" s="52"/>
      <c r="X2961" s="52"/>
      <c r="Y2961" s="52"/>
      <c r="Z2961" s="38"/>
      <c r="AA2961" s="38"/>
      <c r="AB2961" s="38"/>
      <c r="AC2961" s="50"/>
      <c r="AD2961" s="50"/>
      <c r="AE2961" s="51"/>
      <c r="AF2961" s="51"/>
      <c r="AG2961" s="40"/>
      <c r="AH2961" s="41"/>
      <c r="AI2961" s="42"/>
      <c r="AJ2961" s="40"/>
      <c r="AK2961" s="41"/>
      <c r="AL2961" s="42"/>
      <c r="AM2961" s="43"/>
      <c r="AN2961" s="43"/>
      <c r="AO2961" s="43"/>
    </row>
    <row r="2962" spans="5:41" x14ac:dyDescent="0.25">
      <c r="E2962" s="54"/>
      <c r="F2962" s="54"/>
      <c r="G2962" s="52"/>
      <c r="H2962" s="52"/>
      <c r="I2962" s="52"/>
      <c r="J2962" s="52"/>
      <c r="K2962" s="52"/>
      <c r="L2962" s="52"/>
      <c r="M2962" s="52"/>
      <c r="N2962" s="52"/>
      <c r="O2962" s="52"/>
      <c r="P2962" s="52"/>
      <c r="Q2962" s="52"/>
      <c r="R2962" s="52"/>
      <c r="S2962" s="52"/>
      <c r="T2962" s="52"/>
      <c r="U2962" s="52"/>
      <c r="V2962" s="52"/>
      <c r="W2962" s="52"/>
      <c r="X2962" s="52"/>
      <c r="Y2962" s="52"/>
      <c r="Z2962" s="38"/>
      <c r="AA2962" s="38"/>
      <c r="AB2962" s="38"/>
      <c r="AC2962" s="50"/>
      <c r="AD2962" s="50"/>
      <c r="AE2962" s="51"/>
      <c r="AF2962" s="51"/>
      <c r="AG2962" s="40"/>
      <c r="AH2962" s="41"/>
      <c r="AI2962" s="42"/>
      <c r="AJ2962" s="40"/>
      <c r="AK2962" s="41"/>
      <c r="AL2962" s="42"/>
      <c r="AM2962" s="43"/>
      <c r="AN2962" s="43"/>
      <c r="AO2962" s="43"/>
    </row>
    <row r="2963" spans="5:41" x14ac:dyDescent="0.25">
      <c r="E2963" s="54"/>
      <c r="F2963" s="54"/>
      <c r="G2963" s="52"/>
      <c r="H2963" s="52"/>
      <c r="I2963" s="52"/>
      <c r="J2963" s="52"/>
      <c r="K2963" s="52"/>
      <c r="L2963" s="52"/>
      <c r="M2963" s="52"/>
      <c r="N2963" s="52"/>
      <c r="O2963" s="52"/>
      <c r="P2963" s="52"/>
      <c r="Q2963" s="52"/>
      <c r="R2963" s="52"/>
      <c r="S2963" s="52"/>
      <c r="T2963" s="52"/>
      <c r="U2963" s="52"/>
      <c r="V2963" s="52"/>
      <c r="W2963" s="52"/>
      <c r="X2963" s="52"/>
      <c r="Y2963" s="52"/>
      <c r="Z2963" s="38"/>
      <c r="AA2963" s="38"/>
      <c r="AB2963" s="38"/>
      <c r="AC2963" s="50"/>
      <c r="AD2963" s="50"/>
      <c r="AE2963" s="51"/>
      <c r="AF2963" s="51"/>
      <c r="AG2963" s="40"/>
      <c r="AH2963" s="41"/>
      <c r="AI2963" s="42"/>
      <c r="AJ2963" s="40"/>
      <c r="AK2963" s="41"/>
      <c r="AL2963" s="42"/>
      <c r="AM2963" s="43"/>
      <c r="AN2963" s="43"/>
      <c r="AO2963" s="43"/>
    </row>
    <row r="2964" spans="5:41" x14ac:dyDescent="0.25">
      <c r="E2964" s="54"/>
      <c r="F2964" s="54"/>
      <c r="G2964" s="52"/>
      <c r="H2964" s="52"/>
      <c r="I2964" s="52"/>
      <c r="J2964" s="52"/>
      <c r="K2964" s="52"/>
      <c r="L2964" s="52"/>
      <c r="M2964" s="52"/>
      <c r="N2964" s="52"/>
      <c r="O2964" s="52"/>
      <c r="P2964" s="52"/>
      <c r="Q2964" s="52"/>
      <c r="R2964" s="52"/>
      <c r="S2964" s="52"/>
      <c r="T2964" s="52"/>
      <c r="U2964" s="52"/>
      <c r="V2964" s="52"/>
      <c r="W2964" s="52"/>
      <c r="X2964" s="52"/>
      <c r="Y2964" s="52"/>
      <c r="Z2964" s="38"/>
      <c r="AA2964" s="38"/>
      <c r="AB2964" s="38"/>
      <c r="AC2964" s="50"/>
      <c r="AD2964" s="50"/>
      <c r="AE2964" s="51"/>
      <c r="AF2964" s="51"/>
      <c r="AG2964" s="40"/>
      <c r="AH2964" s="41"/>
      <c r="AI2964" s="42"/>
      <c r="AJ2964" s="40"/>
      <c r="AK2964" s="41"/>
      <c r="AL2964" s="42"/>
      <c r="AM2964" s="43"/>
      <c r="AN2964" s="43"/>
      <c r="AO2964" s="43"/>
    </row>
    <row r="2965" spans="5:41" x14ac:dyDescent="0.25">
      <c r="E2965" s="54"/>
      <c r="F2965" s="54"/>
      <c r="G2965" s="52"/>
      <c r="H2965" s="52"/>
      <c r="I2965" s="52"/>
      <c r="J2965" s="52"/>
      <c r="K2965" s="52"/>
      <c r="L2965" s="52"/>
      <c r="M2965" s="52"/>
      <c r="N2965" s="52"/>
      <c r="O2965" s="52"/>
      <c r="P2965" s="52"/>
      <c r="Q2965" s="52"/>
      <c r="R2965" s="52"/>
      <c r="S2965" s="52"/>
      <c r="T2965" s="52"/>
      <c r="U2965" s="52"/>
      <c r="V2965" s="52"/>
      <c r="W2965" s="52"/>
      <c r="X2965" s="52"/>
      <c r="Y2965" s="52"/>
      <c r="Z2965" s="38"/>
      <c r="AA2965" s="38"/>
      <c r="AB2965" s="38"/>
      <c r="AC2965" s="50"/>
      <c r="AD2965" s="50"/>
      <c r="AE2965" s="51"/>
      <c r="AF2965" s="51"/>
      <c r="AG2965" s="40"/>
      <c r="AH2965" s="41"/>
      <c r="AI2965" s="42"/>
      <c r="AJ2965" s="40"/>
      <c r="AK2965" s="41"/>
      <c r="AL2965" s="42"/>
      <c r="AM2965" s="43"/>
      <c r="AN2965" s="43"/>
      <c r="AO2965" s="43"/>
    </row>
    <row r="2966" spans="5:41" x14ac:dyDescent="0.25">
      <c r="E2966" s="54"/>
      <c r="F2966" s="54"/>
      <c r="G2966" s="52"/>
      <c r="H2966" s="52"/>
      <c r="I2966" s="52"/>
      <c r="J2966" s="52"/>
      <c r="K2966" s="52"/>
      <c r="L2966" s="52"/>
      <c r="M2966" s="52"/>
      <c r="N2966" s="52"/>
      <c r="O2966" s="52"/>
      <c r="P2966" s="52"/>
      <c r="Q2966" s="52"/>
      <c r="R2966" s="52"/>
      <c r="S2966" s="52"/>
      <c r="T2966" s="52"/>
      <c r="U2966" s="52"/>
      <c r="V2966" s="52"/>
      <c r="W2966" s="52"/>
      <c r="X2966" s="52"/>
      <c r="Y2966" s="52"/>
      <c r="Z2966" s="38"/>
      <c r="AA2966" s="38"/>
      <c r="AB2966" s="38"/>
      <c r="AC2966" s="50"/>
      <c r="AD2966" s="50"/>
      <c r="AE2966" s="51"/>
      <c r="AF2966" s="51"/>
      <c r="AG2966" s="40"/>
      <c r="AH2966" s="41"/>
      <c r="AI2966" s="42"/>
      <c r="AJ2966" s="40"/>
      <c r="AK2966" s="41"/>
      <c r="AL2966" s="42"/>
      <c r="AM2966" s="43"/>
      <c r="AN2966" s="43"/>
      <c r="AO2966" s="43"/>
    </row>
    <row r="2967" spans="5:41" x14ac:dyDescent="0.25">
      <c r="E2967" s="54"/>
      <c r="F2967" s="54"/>
      <c r="G2967" s="52"/>
      <c r="H2967" s="52"/>
      <c r="I2967" s="52"/>
      <c r="J2967" s="52"/>
      <c r="K2967" s="52"/>
      <c r="L2967" s="52"/>
      <c r="M2967" s="52"/>
      <c r="N2967" s="52"/>
      <c r="O2967" s="52"/>
      <c r="P2967" s="52"/>
      <c r="Q2967" s="52"/>
      <c r="R2967" s="52"/>
      <c r="S2967" s="52"/>
      <c r="T2967" s="52"/>
      <c r="U2967" s="52"/>
      <c r="V2967" s="52"/>
      <c r="W2967" s="52"/>
      <c r="X2967" s="52"/>
      <c r="Y2967" s="52"/>
      <c r="Z2967" s="38"/>
      <c r="AA2967" s="38"/>
      <c r="AB2967" s="38"/>
      <c r="AC2967" s="50"/>
      <c r="AD2967" s="50"/>
      <c r="AE2967" s="51"/>
      <c r="AF2967" s="51"/>
      <c r="AG2967" s="40"/>
      <c r="AH2967" s="41"/>
      <c r="AI2967" s="42"/>
      <c r="AJ2967" s="40"/>
      <c r="AK2967" s="41"/>
      <c r="AL2967" s="42"/>
      <c r="AM2967" s="43"/>
      <c r="AN2967" s="43"/>
      <c r="AO2967" s="43"/>
    </row>
    <row r="2968" spans="5:41" x14ac:dyDescent="0.25">
      <c r="E2968" s="54"/>
      <c r="F2968" s="54"/>
      <c r="G2968" s="52"/>
      <c r="H2968" s="52"/>
      <c r="I2968" s="52"/>
      <c r="J2968" s="52"/>
      <c r="K2968" s="52"/>
      <c r="L2968" s="52"/>
      <c r="M2968" s="52"/>
      <c r="N2968" s="52"/>
      <c r="O2968" s="52"/>
      <c r="P2968" s="52"/>
      <c r="Q2968" s="52"/>
      <c r="R2968" s="52"/>
      <c r="S2968" s="52"/>
      <c r="T2968" s="52"/>
      <c r="U2968" s="52"/>
      <c r="V2968" s="52"/>
      <c r="W2968" s="52"/>
      <c r="X2968" s="52"/>
      <c r="Y2968" s="52"/>
      <c r="Z2968" s="38"/>
      <c r="AA2968" s="38"/>
      <c r="AB2968" s="38"/>
      <c r="AC2968" s="50"/>
      <c r="AD2968" s="50"/>
      <c r="AE2968" s="51"/>
      <c r="AF2968" s="51"/>
      <c r="AG2968" s="40"/>
      <c r="AH2968" s="41"/>
      <c r="AI2968" s="42"/>
      <c r="AJ2968" s="40"/>
      <c r="AK2968" s="41"/>
      <c r="AL2968" s="42"/>
      <c r="AM2968" s="43"/>
      <c r="AN2968" s="43"/>
      <c r="AO2968" s="43"/>
    </row>
    <row r="2969" spans="5:41" x14ac:dyDescent="0.25">
      <c r="E2969" s="54"/>
      <c r="F2969" s="54"/>
      <c r="G2969" s="52"/>
      <c r="H2969" s="52"/>
      <c r="I2969" s="52"/>
      <c r="J2969" s="52"/>
      <c r="K2969" s="52"/>
      <c r="L2969" s="52"/>
      <c r="M2969" s="52"/>
      <c r="N2969" s="52"/>
      <c r="O2969" s="52"/>
      <c r="P2969" s="52"/>
      <c r="Q2969" s="52"/>
      <c r="R2969" s="52"/>
      <c r="S2969" s="52"/>
      <c r="T2969" s="52"/>
      <c r="U2969" s="52"/>
      <c r="V2969" s="52"/>
      <c r="W2969" s="52"/>
      <c r="X2969" s="52"/>
      <c r="Y2969" s="52"/>
      <c r="Z2969" s="38"/>
      <c r="AA2969" s="38"/>
      <c r="AB2969" s="38"/>
      <c r="AC2969" s="50"/>
      <c r="AD2969" s="50"/>
      <c r="AE2969" s="51"/>
      <c r="AF2969" s="51"/>
      <c r="AG2969" s="40"/>
      <c r="AH2969" s="41"/>
      <c r="AI2969" s="42"/>
      <c r="AJ2969" s="40"/>
      <c r="AK2969" s="41"/>
      <c r="AL2969" s="42"/>
      <c r="AM2969" s="43"/>
      <c r="AN2969" s="43"/>
      <c r="AO2969" s="43"/>
    </row>
    <row r="2970" spans="5:41" x14ac:dyDescent="0.25">
      <c r="E2970" s="54"/>
      <c r="F2970" s="54"/>
      <c r="G2970" s="52"/>
      <c r="H2970" s="52"/>
      <c r="I2970" s="52"/>
      <c r="J2970" s="52"/>
      <c r="K2970" s="52"/>
      <c r="L2970" s="52"/>
      <c r="M2970" s="52"/>
      <c r="N2970" s="52"/>
      <c r="O2970" s="52"/>
      <c r="P2970" s="52"/>
      <c r="Q2970" s="52"/>
      <c r="R2970" s="52"/>
      <c r="S2970" s="52"/>
      <c r="T2970" s="52"/>
      <c r="U2970" s="52"/>
      <c r="V2970" s="52"/>
      <c r="W2970" s="52"/>
      <c r="X2970" s="52"/>
      <c r="Y2970" s="52"/>
      <c r="Z2970" s="38"/>
      <c r="AA2970" s="38"/>
      <c r="AB2970" s="38"/>
      <c r="AC2970" s="50"/>
      <c r="AD2970" s="50"/>
      <c r="AE2970" s="51"/>
      <c r="AF2970" s="51"/>
      <c r="AG2970" s="40"/>
      <c r="AH2970" s="41"/>
      <c r="AI2970" s="42"/>
      <c r="AJ2970" s="40"/>
      <c r="AK2970" s="41"/>
      <c r="AL2970" s="42"/>
      <c r="AM2970" s="43"/>
      <c r="AN2970" s="43"/>
      <c r="AO2970" s="43"/>
    </row>
    <row r="2971" spans="5:41" x14ac:dyDescent="0.25">
      <c r="E2971" s="54"/>
      <c r="F2971" s="54"/>
      <c r="G2971" s="52"/>
      <c r="H2971" s="52"/>
      <c r="I2971" s="52"/>
      <c r="J2971" s="52"/>
      <c r="K2971" s="52"/>
      <c r="L2971" s="52"/>
      <c r="M2971" s="52"/>
      <c r="N2971" s="52"/>
      <c r="O2971" s="52"/>
      <c r="P2971" s="52"/>
      <c r="Q2971" s="52"/>
      <c r="R2971" s="52"/>
      <c r="S2971" s="52"/>
      <c r="T2971" s="52"/>
      <c r="U2971" s="52"/>
      <c r="V2971" s="52"/>
      <c r="W2971" s="52"/>
      <c r="X2971" s="52"/>
      <c r="Y2971" s="52"/>
      <c r="Z2971" s="38"/>
      <c r="AA2971" s="38"/>
      <c r="AB2971" s="38"/>
      <c r="AC2971" s="50"/>
      <c r="AD2971" s="50"/>
      <c r="AE2971" s="51"/>
      <c r="AF2971" s="51"/>
      <c r="AG2971" s="40"/>
      <c r="AH2971" s="41"/>
      <c r="AI2971" s="42"/>
      <c r="AJ2971" s="40"/>
      <c r="AK2971" s="41"/>
      <c r="AL2971" s="42"/>
      <c r="AM2971" s="43"/>
      <c r="AN2971" s="43"/>
      <c r="AO2971" s="43"/>
    </row>
    <row r="2972" spans="5:41" x14ac:dyDescent="0.25">
      <c r="E2972" s="54"/>
      <c r="F2972" s="54"/>
      <c r="G2972" s="52"/>
      <c r="H2972" s="52"/>
      <c r="I2972" s="52"/>
      <c r="J2972" s="52"/>
      <c r="K2972" s="52"/>
      <c r="L2972" s="52"/>
      <c r="M2972" s="52"/>
      <c r="N2972" s="52"/>
      <c r="O2972" s="52"/>
      <c r="P2972" s="52"/>
      <c r="Q2972" s="52"/>
      <c r="R2972" s="52"/>
      <c r="S2972" s="52"/>
      <c r="T2972" s="52"/>
      <c r="U2972" s="52"/>
      <c r="V2972" s="52"/>
      <c r="W2972" s="52"/>
      <c r="X2972" s="52"/>
      <c r="Y2972" s="52"/>
      <c r="Z2972" s="38"/>
      <c r="AA2972" s="38"/>
      <c r="AB2972" s="38"/>
      <c r="AC2972" s="50"/>
      <c r="AD2972" s="50"/>
      <c r="AE2972" s="51"/>
      <c r="AF2972" s="51"/>
      <c r="AG2972" s="40"/>
      <c r="AH2972" s="41"/>
      <c r="AI2972" s="42"/>
      <c r="AJ2972" s="40"/>
      <c r="AK2972" s="41"/>
      <c r="AL2972" s="42"/>
      <c r="AM2972" s="43"/>
      <c r="AN2972" s="43"/>
      <c r="AO2972" s="43"/>
    </row>
    <row r="2973" spans="5:41" x14ac:dyDescent="0.25">
      <c r="E2973" s="54"/>
      <c r="F2973" s="54"/>
      <c r="G2973" s="52"/>
      <c r="H2973" s="52"/>
      <c r="I2973" s="52"/>
      <c r="J2973" s="52"/>
      <c r="K2973" s="52"/>
      <c r="L2973" s="52"/>
      <c r="M2973" s="52"/>
      <c r="N2973" s="52"/>
      <c r="O2973" s="52"/>
      <c r="P2973" s="52"/>
      <c r="Q2973" s="52"/>
      <c r="R2973" s="52"/>
      <c r="S2973" s="52"/>
      <c r="T2973" s="52"/>
      <c r="U2973" s="52"/>
      <c r="V2973" s="52"/>
      <c r="W2973" s="52"/>
      <c r="X2973" s="52"/>
      <c r="Y2973" s="52"/>
      <c r="Z2973" s="38"/>
      <c r="AA2973" s="38"/>
      <c r="AB2973" s="38"/>
      <c r="AC2973" s="50"/>
      <c r="AD2973" s="50"/>
      <c r="AE2973" s="51"/>
      <c r="AF2973" s="51"/>
      <c r="AG2973" s="40"/>
      <c r="AH2973" s="41"/>
      <c r="AI2973" s="42"/>
      <c r="AJ2973" s="40"/>
      <c r="AK2973" s="41"/>
      <c r="AL2973" s="42"/>
      <c r="AM2973" s="43"/>
      <c r="AN2973" s="43"/>
      <c r="AO2973" s="43"/>
    </row>
    <row r="2974" spans="5:41" x14ac:dyDescent="0.25">
      <c r="E2974" s="54"/>
      <c r="F2974" s="54"/>
      <c r="G2974" s="52"/>
      <c r="H2974" s="52"/>
      <c r="I2974" s="52"/>
      <c r="J2974" s="52"/>
      <c r="K2974" s="52"/>
      <c r="L2974" s="52"/>
      <c r="M2974" s="52"/>
      <c r="N2974" s="52"/>
      <c r="O2974" s="52"/>
      <c r="P2974" s="52"/>
      <c r="Q2974" s="52"/>
      <c r="R2974" s="52"/>
      <c r="S2974" s="52"/>
      <c r="T2974" s="52"/>
      <c r="U2974" s="52"/>
      <c r="V2974" s="52"/>
      <c r="W2974" s="52"/>
      <c r="X2974" s="52"/>
      <c r="Y2974" s="52"/>
      <c r="Z2974" s="38"/>
      <c r="AA2974" s="38"/>
      <c r="AB2974" s="38"/>
      <c r="AC2974" s="50"/>
      <c r="AD2974" s="50"/>
      <c r="AE2974" s="51"/>
      <c r="AF2974" s="51"/>
      <c r="AG2974" s="40"/>
      <c r="AH2974" s="41"/>
      <c r="AI2974" s="42"/>
      <c r="AJ2974" s="40"/>
      <c r="AK2974" s="41"/>
      <c r="AL2974" s="42"/>
      <c r="AM2974" s="43"/>
      <c r="AN2974" s="43"/>
      <c r="AO2974" s="43"/>
    </row>
    <row r="2975" spans="5:41" x14ac:dyDescent="0.25">
      <c r="E2975" s="54"/>
      <c r="F2975" s="54"/>
      <c r="G2975" s="52"/>
      <c r="H2975" s="52"/>
      <c r="I2975" s="52"/>
      <c r="J2975" s="52"/>
      <c r="K2975" s="52"/>
      <c r="L2975" s="52"/>
      <c r="M2975" s="52"/>
      <c r="N2975" s="52"/>
      <c r="O2975" s="52"/>
      <c r="P2975" s="52"/>
      <c r="Q2975" s="52"/>
      <c r="R2975" s="52"/>
      <c r="S2975" s="52"/>
      <c r="T2975" s="52"/>
      <c r="U2975" s="52"/>
      <c r="V2975" s="52"/>
      <c r="W2975" s="52"/>
      <c r="X2975" s="52"/>
      <c r="Y2975" s="52"/>
      <c r="Z2975" s="38"/>
      <c r="AA2975" s="38"/>
      <c r="AB2975" s="38"/>
      <c r="AC2975" s="50"/>
      <c r="AD2975" s="50"/>
      <c r="AE2975" s="51"/>
      <c r="AF2975" s="51"/>
      <c r="AG2975" s="40"/>
      <c r="AH2975" s="41"/>
      <c r="AI2975" s="42"/>
      <c r="AJ2975" s="40"/>
      <c r="AK2975" s="41"/>
      <c r="AL2975" s="42"/>
      <c r="AM2975" s="43"/>
      <c r="AN2975" s="43"/>
      <c r="AO2975" s="43"/>
    </row>
    <row r="2976" spans="5:41" x14ac:dyDescent="0.25">
      <c r="E2976" s="54"/>
      <c r="F2976" s="54"/>
      <c r="G2976" s="52"/>
      <c r="H2976" s="52"/>
      <c r="I2976" s="52"/>
      <c r="J2976" s="52"/>
      <c r="K2976" s="52"/>
      <c r="L2976" s="52"/>
      <c r="M2976" s="52"/>
      <c r="N2976" s="52"/>
      <c r="O2976" s="52"/>
      <c r="P2976" s="52"/>
      <c r="Q2976" s="52"/>
      <c r="R2976" s="52"/>
      <c r="S2976" s="52"/>
      <c r="T2976" s="52"/>
      <c r="U2976" s="52"/>
      <c r="V2976" s="52"/>
      <c r="W2976" s="52"/>
      <c r="X2976" s="52"/>
      <c r="Y2976" s="52"/>
      <c r="Z2976" s="38"/>
      <c r="AA2976" s="38"/>
      <c r="AB2976" s="38"/>
      <c r="AC2976" s="50"/>
      <c r="AD2976" s="50"/>
      <c r="AE2976" s="51"/>
      <c r="AF2976" s="51"/>
      <c r="AG2976" s="40"/>
      <c r="AH2976" s="41"/>
      <c r="AI2976" s="42"/>
      <c r="AJ2976" s="40"/>
      <c r="AK2976" s="41"/>
      <c r="AL2976" s="42"/>
      <c r="AM2976" s="43"/>
      <c r="AN2976" s="43"/>
      <c r="AO2976" s="43"/>
    </row>
    <row r="2977" spans="5:41" x14ac:dyDescent="0.25">
      <c r="E2977" s="54"/>
      <c r="F2977" s="54"/>
      <c r="G2977" s="52"/>
      <c r="H2977" s="52"/>
      <c r="I2977" s="52"/>
      <c r="J2977" s="52"/>
      <c r="K2977" s="52"/>
      <c r="L2977" s="52"/>
      <c r="M2977" s="52"/>
      <c r="N2977" s="52"/>
      <c r="O2977" s="52"/>
      <c r="P2977" s="52"/>
      <c r="Q2977" s="52"/>
      <c r="R2977" s="52"/>
      <c r="S2977" s="52"/>
      <c r="T2977" s="52"/>
      <c r="U2977" s="52"/>
      <c r="V2977" s="52"/>
      <c r="W2977" s="52"/>
      <c r="X2977" s="52"/>
      <c r="Y2977" s="52"/>
      <c r="Z2977" s="38"/>
      <c r="AA2977" s="38"/>
      <c r="AB2977" s="38"/>
      <c r="AC2977" s="50"/>
      <c r="AD2977" s="50"/>
      <c r="AE2977" s="51"/>
      <c r="AF2977" s="51"/>
      <c r="AG2977" s="40"/>
      <c r="AH2977" s="41"/>
      <c r="AI2977" s="42"/>
      <c r="AJ2977" s="40"/>
      <c r="AK2977" s="41"/>
      <c r="AL2977" s="42"/>
      <c r="AM2977" s="43"/>
      <c r="AN2977" s="43"/>
      <c r="AO2977" s="43"/>
    </row>
    <row r="2978" spans="5:41" x14ac:dyDescent="0.25">
      <c r="E2978" s="54"/>
      <c r="F2978" s="54"/>
      <c r="G2978" s="52"/>
      <c r="H2978" s="52"/>
      <c r="I2978" s="52"/>
      <c r="J2978" s="52"/>
      <c r="K2978" s="52"/>
      <c r="L2978" s="52"/>
      <c r="M2978" s="52"/>
      <c r="N2978" s="52"/>
      <c r="O2978" s="52"/>
      <c r="P2978" s="52"/>
      <c r="Q2978" s="52"/>
      <c r="R2978" s="52"/>
      <c r="S2978" s="52"/>
      <c r="T2978" s="52"/>
      <c r="U2978" s="52"/>
      <c r="V2978" s="52"/>
      <c r="W2978" s="52"/>
      <c r="X2978" s="52"/>
      <c r="Y2978" s="52"/>
      <c r="Z2978" s="38"/>
      <c r="AA2978" s="38"/>
      <c r="AB2978" s="38"/>
      <c r="AC2978" s="50"/>
      <c r="AD2978" s="50"/>
      <c r="AE2978" s="51"/>
      <c r="AF2978" s="51"/>
      <c r="AG2978" s="40"/>
      <c r="AH2978" s="41"/>
      <c r="AI2978" s="42"/>
      <c r="AJ2978" s="40"/>
      <c r="AK2978" s="41"/>
      <c r="AL2978" s="42"/>
      <c r="AM2978" s="43"/>
      <c r="AN2978" s="43"/>
      <c r="AO2978" s="43"/>
    </row>
    <row r="2979" spans="5:41" x14ac:dyDescent="0.25">
      <c r="E2979" s="54"/>
      <c r="F2979" s="54"/>
      <c r="G2979" s="52"/>
      <c r="H2979" s="52"/>
      <c r="I2979" s="52"/>
      <c r="J2979" s="52"/>
      <c r="K2979" s="52"/>
      <c r="L2979" s="52"/>
      <c r="M2979" s="52"/>
      <c r="N2979" s="52"/>
      <c r="O2979" s="52"/>
      <c r="P2979" s="52"/>
      <c r="Q2979" s="52"/>
      <c r="R2979" s="52"/>
      <c r="S2979" s="52"/>
      <c r="T2979" s="52"/>
      <c r="U2979" s="52"/>
      <c r="V2979" s="52"/>
      <c r="W2979" s="52"/>
      <c r="X2979" s="52"/>
      <c r="Y2979" s="52"/>
      <c r="Z2979" s="38"/>
      <c r="AA2979" s="38"/>
      <c r="AB2979" s="38"/>
      <c r="AC2979" s="50"/>
      <c r="AD2979" s="50"/>
      <c r="AE2979" s="51"/>
      <c r="AF2979" s="51"/>
      <c r="AG2979" s="40"/>
      <c r="AH2979" s="41"/>
      <c r="AI2979" s="42"/>
      <c r="AJ2979" s="40"/>
      <c r="AK2979" s="41"/>
      <c r="AL2979" s="42"/>
      <c r="AM2979" s="43"/>
      <c r="AN2979" s="43"/>
      <c r="AO2979" s="43"/>
    </row>
    <row r="2980" spans="5:41" x14ac:dyDescent="0.25">
      <c r="E2980" s="54"/>
      <c r="F2980" s="54"/>
      <c r="G2980" s="52"/>
      <c r="H2980" s="52"/>
      <c r="I2980" s="52"/>
      <c r="J2980" s="52"/>
      <c r="K2980" s="52"/>
      <c r="L2980" s="52"/>
      <c r="M2980" s="52"/>
      <c r="N2980" s="52"/>
      <c r="O2980" s="52"/>
      <c r="P2980" s="52"/>
      <c r="Q2980" s="52"/>
      <c r="R2980" s="52"/>
      <c r="S2980" s="52"/>
      <c r="T2980" s="52"/>
      <c r="U2980" s="52"/>
      <c r="V2980" s="52"/>
      <c r="W2980" s="52"/>
      <c r="X2980" s="52"/>
      <c r="Y2980" s="52"/>
      <c r="Z2980" s="38"/>
      <c r="AA2980" s="38"/>
      <c r="AB2980" s="38"/>
      <c r="AC2980" s="50"/>
      <c r="AD2980" s="50"/>
      <c r="AE2980" s="51"/>
      <c r="AF2980" s="51"/>
      <c r="AG2980" s="40"/>
      <c r="AH2980" s="41"/>
      <c r="AI2980" s="42"/>
      <c r="AJ2980" s="40"/>
      <c r="AK2980" s="41"/>
      <c r="AL2980" s="42"/>
      <c r="AM2980" s="43"/>
      <c r="AN2980" s="43"/>
      <c r="AO2980" s="43"/>
    </row>
    <row r="2981" spans="5:41" x14ac:dyDescent="0.25">
      <c r="E2981" s="54"/>
      <c r="F2981" s="54"/>
      <c r="G2981" s="52"/>
      <c r="H2981" s="52"/>
      <c r="I2981" s="52"/>
      <c r="J2981" s="52"/>
      <c r="K2981" s="52"/>
      <c r="L2981" s="52"/>
      <c r="M2981" s="52"/>
      <c r="N2981" s="52"/>
      <c r="O2981" s="52"/>
      <c r="P2981" s="52"/>
      <c r="Q2981" s="52"/>
      <c r="R2981" s="52"/>
      <c r="S2981" s="52"/>
      <c r="T2981" s="52"/>
      <c r="U2981" s="52"/>
      <c r="V2981" s="52"/>
      <c r="W2981" s="52"/>
      <c r="X2981" s="52"/>
      <c r="Y2981" s="52"/>
      <c r="Z2981" s="38"/>
      <c r="AA2981" s="38"/>
      <c r="AB2981" s="38"/>
      <c r="AC2981" s="50"/>
      <c r="AD2981" s="50"/>
      <c r="AE2981" s="51"/>
      <c r="AF2981" s="51"/>
      <c r="AG2981" s="40"/>
      <c r="AH2981" s="41"/>
      <c r="AI2981" s="42"/>
      <c r="AJ2981" s="40"/>
      <c r="AK2981" s="41"/>
      <c r="AL2981" s="42"/>
      <c r="AM2981" s="43"/>
      <c r="AN2981" s="43"/>
      <c r="AO2981" s="43"/>
    </row>
    <row r="2982" spans="5:41" x14ac:dyDescent="0.25">
      <c r="E2982" s="54"/>
      <c r="F2982" s="54"/>
      <c r="G2982" s="52"/>
      <c r="H2982" s="52"/>
      <c r="I2982" s="52"/>
      <c r="J2982" s="52"/>
      <c r="K2982" s="52"/>
      <c r="L2982" s="52"/>
      <c r="M2982" s="52"/>
      <c r="N2982" s="52"/>
      <c r="O2982" s="52"/>
      <c r="P2982" s="52"/>
      <c r="Q2982" s="52"/>
      <c r="R2982" s="52"/>
      <c r="S2982" s="52"/>
      <c r="T2982" s="52"/>
      <c r="U2982" s="52"/>
      <c r="V2982" s="52"/>
      <c r="W2982" s="52"/>
      <c r="X2982" s="52"/>
      <c r="Y2982" s="52"/>
      <c r="Z2982" s="38"/>
      <c r="AA2982" s="38"/>
      <c r="AB2982" s="38"/>
      <c r="AC2982" s="50"/>
      <c r="AD2982" s="50"/>
      <c r="AE2982" s="51"/>
      <c r="AF2982" s="51"/>
      <c r="AG2982" s="40"/>
      <c r="AH2982" s="41"/>
      <c r="AI2982" s="42"/>
      <c r="AJ2982" s="40"/>
      <c r="AK2982" s="41"/>
      <c r="AL2982" s="42"/>
      <c r="AM2982" s="43"/>
      <c r="AN2982" s="43"/>
      <c r="AO2982" s="43"/>
    </row>
    <row r="2983" spans="5:41" x14ac:dyDescent="0.25">
      <c r="E2983" s="54"/>
      <c r="F2983" s="54"/>
      <c r="G2983" s="52"/>
      <c r="H2983" s="52"/>
      <c r="I2983" s="52"/>
      <c r="J2983" s="52"/>
      <c r="K2983" s="52"/>
      <c r="L2983" s="52"/>
      <c r="M2983" s="52"/>
      <c r="N2983" s="52"/>
      <c r="O2983" s="52"/>
      <c r="P2983" s="52"/>
      <c r="Q2983" s="52"/>
      <c r="R2983" s="52"/>
      <c r="S2983" s="52"/>
      <c r="T2983" s="52"/>
      <c r="U2983" s="52"/>
      <c r="V2983" s="52"/>
      <c r="W2983" s="52"/>
      <c r="X2983" s="52"/>
      <c r="Y2983" s="52"/>
      <c r="Z2983" s="38"/>
      <c r="AA2983" s="38"/>
      <c r="AB2983" s="38"/>
      <c r="AC2983" s="50"/>
      <c r="AD2983" s="50"/>
      <c r="AE2983" s="51"/>
      <c r="AF2983" s="51"/>
      <c r="AG2983" s="40"/>
      <c r="AH2983" s="41"/>
      <c r="AI2983" s="42"/>
      <c r="AJ2983" s="40"/>
      <c r="AK2983" s="41"/>
      <c r="AL2983" s="42"/>
      <c r="AM2983" s="43"/>
      <c r="AN2983" s="43"/>
      <c r="AO2983" s="43"/>
    </row>
    <row r="2984" spans="5:41" x14ac:dyDescent="0.25">
      <c r="E2984" s="54"/>
      <c r="F2984" s="54"/>
      <c r="G2984" s="52"/>
      <c r="H2984" s="52"/>
      <c r="I2984" s="52"/>
      <c r="J2984" s="52"/>
      <c r="K2984" s="52"/>
      <c r="L2984" s="52"/>
      <c r="M2984" s="52"/>
      <c r="N2984" s="52"/>
      <c r="O2984" s="52"/>
      <c r="P2984" s="52"/>
      <c r="Q2984" s="52"/>
      <c r="R2984" s="52"/>
      <c r="S2984" s="52"/>
      <c r="T2984" s="52"/>
      <c r="U2984" s="52"/>
      <c r="V2984" s="52"/>
      <c r="W2984" s="52"/>
      <c r="X2984" s="52"/>
      <c r="Y2984" s="52"/>
      <c r="Z2984" s="38"/>
      <c r="AA2984" s="38"/>
      <c r="AB2984" s="38"/>
      <c r="AC2984" s="50"/>
      <c r="AD2984" s="50"/>
      <c r="AE2984" s="51"/>
      <c r="AF2984" s="51"/>
      <c r="AG2984" s="40"/>
      <c r="AH2984" s="41"/>
      <c r="AI2984" s="42"/>
      <c r="AJ2984" s="40"/>
      <c r="AK2984" s="41"/>
      <c r="AL2984" s="42"/>
      <c r="AM2984" s="43"/>
      <c r="AN2984" s="43"/>
      <c r="AO2984" s="43"/>
    </row>
    <row r="2985" spans="5:41" x14ac:dyDescent="0.25">
      <c r="E2985" s="54"/>
      <c r="F2985" s="54"/>
      <c r="G2985" s="52"/>
      <c r="H2985" s="52"/>
      <c r="I2985" s="52"/>
      <c r="J2985" s="52"/>
      <c r="K2985" s="52"/>
      <c r="L2985" s="52"/>
      <c r="M2985" s="52"/>
      <c r="N2985" s="52"/>
      <c r="O2985" s="52"/>
      <c r="P2985" s="52"/>
      <c r="Q2985" s="52"/>
      <c r="R2985" s="52"/>
      <c r="S2985" s="52"/>
      <c r="T2985" s="52"/>
      <c r="U2985" s="52"/>
      <c r="V2985" s="52"/>
      <c r="W2985" s="52"/>
      <c r="X2985" s="52"/>
      <c r="Y2985" s="52"/>
      <c r="Z2985" s="38"/>
      <c r="AA2985" s="38"/>
      <c r="AB2985" s="38"/>
      <c r="AC2985" s="50"/>
      <c r="AD2985" s="50"/>
      <c r="AE2985" s="51"/>
      <c r="AF2985" s="51"/>
      <c r="AG2985" s="40"/>
      <c r="AH2985" s="41"/>
      <c r="AI2985" s="42"/>
      <c r="AJ2985" s="40"/>
      <c r="AK2985" s="41"/>
      <c r="AL2985" s="42"/>
      <c r="AM2985" s="43"/>
      <c r="AN2985" s="43"/>
      <c r="AO2985" s="43"/>
    </row>
    <row r="2986" spans="5:41" x14ac:dyDescent="0.25">
      <c r="E2986" s="54"/>
      <c r="F2986" s="54"/>
      <c r="G2986" s="52"/>
      <c r="H2986" s="52"/>
      <c r="I2986" s="52"/>
      <c r="J2986" s="52"/>
      <c r="K2986" s="52"/>
      <c r="L2986" s="52"/>
      <c r="M2986" s="52"/>
      <c r="N2986" s="52"/>
      <c r="O2986" s="52"/>
      <c r="P2986" s="52"/>
      <c r="Q2986" s="52"/>
      <c r="R2986" s="52"/>
      <c r="S2986" s="52"/>
      <c r="T2986" s="52"/>
      <c r="U2986" s="52"/>
      <c r="V2986" s="52"/>
      <c r="W2986" s="52"/>
      <c r="X2986" s="52"/>
      <c r="Y2986" s="52"/>
      <c r="Z2986" s="38"/>
      <c r="AA2986" s="38"/>
      <c r="AB2986" s="38"/>
      <c r="AC2986" s="50"/>
      <c r="AD2986" s="50"/>
      <c r="AE2986" s="51"/>
      <c r="AF2986" s="51"/>
      <c r="AG2986" s="40"/>
      <c r="AH2986" s="41"/>
      <c r="AI2986" s="42"/>
      <c r="AJ2986" s="40"/>
      <c r="AK2986" s="41"/>
      <c r="AL2986" s="42"/>
      <c r="AM2986" s="43"/>
      <c r="AN2986" s="43"/>
      <c r="AO2986" s="43"/>
    </row>
    <row r="2987" spans="5:41" x14ac:dyDescent="0.25">
      <c r="E2987" s="54"/>
      <c r="F2987" s="54"/>
      <c r="G2987" s="52"/>
      <c r="H2987" s="52"/>
      <c r="I2987" s="52"/>
      <c r="J2987" s="52"/>
      <c r="K2987" s="52"/>
      <c r="L2987" s="52"/>
      <c r="M2987" s="52"/>
      <c r="N2987" s="52"/>
      <c r="O2987" s="52"/>
      <c r="P2987" s="52"/>
      <c r="Q2987" s="52"/>
      <c r="R2987" s="52"/>
      <c r="S2987" s="52"/>
      <c r="T2987" s="52"/>
      <c r="U2987" s="52"/>
      <c r="V2987" s="52"/>
      <c r="W2987" s="52"/>
      <c r="X2987" s="52"/>
      <c r="Y2987" s="52"/>
      <c r="Z2987" s="38"/>
      <c r="AA2987" s="38"/>
      <c r="AB2987" s="38"/>
      <c r="AC2987" s="50"/>
      <c r="AD2987" s="50"/>
      <c r="AE2987" s="51"/>
      <c r="AF2987" s="51"/>
      <c r="AG2987" s="40"/>
      <c r="AH2987" s="41"/>
      <c r="AI2987" s="42"/>
      <c r="AJ2987" s="40"/>
      <c r="AK2987" s="41"/>
      <c r="AL2987" s="42"/>
      <c r="AM2987" s="43"/>
      <c r="AN2987" s="43"/>
      <c r="AO2987" s="43"/>
    </row>
    <row r="2988" spans="5:41" x14ac:dyDescent="0.25">
      <c r="E2988" s="54"/>
      <c r="F2988" s="54"/>
      <c r="G2988" s="52"/>
      <c r="H2988" s="52"/>
      <c r="I2988" s="52"/>
      <c r="J2988" s="52"/>
      <c r="K2988" s="52"/>
      <c r="L2988" s="52"/>
      <c r="M2988" s="52"/>
      <c r="N2988" s="52"/>
      <c r="O2988" s="52"/>
      <c r="P2988" s="52"/>
      <c r="Q2988" s="52"/>
      <c r="R2988" s="52"/>
      <c r="S2988" s="52"/>
      <c r="T2988" s="52"/>
      <c r="U2988" s="52"/>
      <c r="V2988" s="52"/>
      <c r="W2988" s="52"/>
      <c r="X2988" s="52"/>
      <c r="Y2988" s="52"/>
      <c r="Z2988" s="38"/>
      <c r="AA2988" s="38"/>
      <c r="AB2988" s="38"/>
      <c r="AC2988" s="50"/>
      <c r="AD2988" s="50"/>
      <c r="AE2988" s="51"/>
      <c r="AF2988" s="51"/>
      <c r="AG2988" s="40"/>
      <c r="AH2988" s="41"/>
      <c r="AI2988" s="42"/>
      <c r="AJ2988" s="40"/>
      <c r="AK2988" s="41"/>
      <c r="AL2988" s="42"/>
      <c r="AM2988" s="43"/>
      <c r="AN2988" s="43"/>
      <c r="AO2988" s="43"/>
    </row>
    <row r="2989" spans="5:41" x14ac:dyDescent="0.25">
      <c r="E2989" s="54"/>
      <c r="F2989" s="54"/>
      <c r="G2989" s="52"/>
      <c r="H2989" s="52"/>
      <c r="I2989" s="52"/>
      <c r="J2989" s="52"/>
      <c r="K2989" s="52"/>
      <c r="L2989" s="52"/>
      <c r="M2989" s="52"/>
      <c r="N2989" s="52"/>
      <c r="O2989" s="52"/>
      <c r="P2989" s="52"/>
      <c r="Q2989" s="52"/>
      <c r="R2989" s="52"/>
      <c r="S2989" s="52"/>
      <c r="T2989" s="52"/>
      <c r="U2989" s="52"/>
      <c r="V2989" s="52"/>
      <c r="W2989" s="52"/>
      <c r="X2989" s="52"/>
      <c r="Y2989" s="52"/>
      <c r="Z2989" s="38"/>
      <c r="AA2989" s="38"/>
      <c r="AB2989" s="38"/>
      <c r="AC2989" s="50"/>
      <c r="AD2989" s="50"/>
      <c r="AE2989" s="51"/>
      <c r="AF2989" s="51"/>
      <c r="AG2989" s="40"/>
      <c r="AH2989" s="41"/>
      <c r="AI2989" s="42"/>
      <c r="AJ2989" s="40"/>
      <c r="AK2989" s="41"/>
      <c r="AL2989" s="42"/>
      <c r="AM2989" s="43"/>
      <c r="AN2989" s="43"/>
      <c r="AO2989" s="43"/>
    </row>
    <row r="2990" spans="5:41" x14ac:dyDescent="0.25">
      <c r="E2990" s="54"/>
      <c r="F2990" s="54"/>
      <c r="G2990" s="52"/>
      <c r="H2990" s="52"/>
      <c r="I2990" s="52"/>
      <c r="J2990" s="52"/>
      <c r="K2990" s="52"/>
      <c r="L2990" s="52"/>
      <c r="M2990" s="52"/>
      <c r="N2990" s="52"/>
      <c r="O2990" s="52"/>
      <c r="P2990" s="52"/>
      <c r="Q2990" s="52"/>
      <c r="R2990" s="52"/>
      <c r="S2990" s="52"/>
      <c r="T2990" s="52"/>
      <c r="U2990" s="52"/>
      <c r="V2990" s="52"/>
      <c r="W2990" s="52"/>
      <c r="X2990" s="52"/>
      <c r="Y2990" s="52"/>
      <c r="Z2990" s="38"/>
      <c r="AA2990" s="38"/>
      <c r="AB2990" s="38"/>
      <c r="AC2990" s="50"/>
      <c r="AD2990" s="50"/>
      <c r="AE2990" s="51"/>
      <c r="AF2990" s="51"/>
      <c r="AG2990" s="40"/>
      <c r="AH2990" s="41"/>
      <c r="AI2990" s="42"/>
      <c r="AJ2990" s="40"/>
      <c r="AK2990" s="41"/>
      <c r="AL2990" s="42"/>
      <c r="AM2990" s="43"/>
      <c r="AN2990" s="43"/>
      <c r="AO2990" s="43"/>
    </row>
    <row r="2991" spans="5:41" x14ac:dyDescent="0.25">
      <c r="E2991" s="54"/>
      <c r="F2991" s="54"/>
      <c r="G2991" s="52"/>
      <c r="H2991" s="52"/>
      <c r="I2991" s="52"/>
      <c r="J2991" s="52"/>
      <c r="K2991" s="52"/>
      <c r="L2991" s="52"/>
      <c r="M2991" s="52"/>
      <c r="N2991" s="52"/>
      <c r="O2991" s="52"/>
      <c r="P2991" s="52"/>
      <c r="Q2991" s="52"/>
      <c r="R2991" s="52"/>
      <c r="S2991" s="52"/>
      <c r="T2991" s="52"/>
      <c r="U2991" s="52"/>
      <c r="V2991" s="52"/>
      <c r="W2991" s="52"/>
      <c r="X2991" s="52"/>
      <c r="Y2991" s="52"/>
      <c r="Z2991" s="38"/>
      <c r="AA2991" s="38"/>
      <c r="AB2991" s="38"/>
      <c r="AC2991" s="50"/>
      <c r="AD2991" s="50"/>
      <c r="AE2991" s="51"/>
      <c r="AF2991" s="51"/>
      <c r="AG2991" s="40"/>
      <c r="AH2991" s="41"/>
      <c r="AI2991" s="42"/>
      <c r="AJ2991" s="40"/>
      <c r="AK2991" s="41"/>
      <c r="AL2991" s="42"/>
      <c r="AM2991" s="43"/>
      <c r="AN2991" s="43"/>
      <c r="AO2991" s="43"/>
    </row>
    <row r="2992" spans="5:41" x14ac:dyDescent="0.25">
      <c r="E2992" s="54"/>
      <c r="F2992" s="54"/>
      <c r="G2992" s="52"/>
      <c r="H2992" s="52"/>
      <c r="I2992" s="52"/>
      <c r="J2992" s="52"/>
      <c r="K2992" s="52"/>
      <c r="L2992" s="52"/>
      <c r="M2992" s="52"/>
      <c r="N2992" s="52"/>
      <c r="O2992" s="52"/>
      <c r="P2992" s="52"/>
      <c r="Q2992" s="52"/>
      <c r="R2992" s="52"/>
      <c r="S2992" s="52"/>
      <c r="T2992" s="52"/>
      <c r="U2992" s="52"/>
      <c r="V2992" s="52"/>
      <c r="W2992" s="52"/>
      <c r="X2992" s="52"/>
      <c r="Y2992" s="52"/>
      <c r="Z2992" s="38"/>
      <c r="AA2992" s="38"/>
      <c r="AB2992" s="38"/>
      <c r="AC2992" s="50"/>
      <c r="AD2992" s="50"/>
      <c r="AE2992" s="51"/>
      <c r="AF2992" s="51"/>
      <c r="AG2992" s="40"/>
      <c r="AH2992" s="41"/>
      <c r="AI2992" s="42"/>
      <c r="AJ2992" s="40"/>
      <c r="AK2992" s="41"/>
      <c r="AL2992" s="42"/>
      <c r="AM2992" s="43"/>
      <c r="AN2992" s="43"/>
      <c r="AO2992" s="43"/>
    </row>
    <row r="2993" spans="5:41" x14ac:dyDescent="0.25">
      <c r="E2993" s="54"/>
      <c r="F2993" s="54"/>
      <c r="G2993" s="52"/>
      <c r="H2993" s="52"/>
      <c r="I2993" s="52"/>
      <c r="J2993" s="52"/>
      <c r="K2993" s="52"/>
      <c r="L2993" s="52"/>
      <c r="M2993" s="52"/>
      <c r="N2993" s="52"/>
      <c r="O2993" s="52"/>
      <c r="P2993" s="52"/>
      <c r="Q2993" s="52"/>
      <c r="R2993" s="52"/>
      <c r="S2993" s="52"/>
      <c r="T2993" s="52"/>
      <c r="U2993" s="52"/>
      <c r="V2993" s="52"/>
      <c r="W2993" s="52"/>
      <c r="X2993" s="52"/>
      <c r="Y2993" s="52"/>
      <c r="Z2993" s="38"/>
      <c r="AA2993" s="38"/>
      <c r="AB2993" s="38"/>
      <c r="AC2993" s="50"/>
      <c r="AD2993" s="50"/>
      <c r="AE2993" s="51"/>
      <c r="AF2993" s="51"/>
      <c r="AG2993" s="40"/>
      <c r="AH2993" s="41"/>
      <c r="AI2993" s="42"/>
      <c r="AJ2993" s="40"/>
      <c r="AK2993" s="41"/>
      <c r="AL2993" s="42"/>
      <c r="AM2993" s="43"/>
      <c r="AN2993" s="43"/>
      <c r="AO2993" s="43"/>
    </row>
    <row r="2994" spans="5:41" x14ac:dyDescent="0.25">
      <c r="E2994" s="54"/>
      <c r="F2994" s="54"/>
      <c r="G2994" s="52"/>
      <c r="H2994" s="52"/>
      <c r="I2994" s="52"/>
      <c r="J2994" s="52"/>
      <c r="K2994" s="52"/>
      <c r="L2994" s="52"/>
      <c r="M2994" s="52"/>
      <c r="N2994" s="52"/>
      <c r="O2994" s="52"/>
      <c r="P2994" s="52"/>
      <c r="Q2994" s="52"/>
      <c r="R2994" s="52"/>
      <c r="S2994" s="52"/>
      <c r="T2994" s="52"/>
      <c r="U2994" s="52"/>
      <c r="V2994" s="52"/>
      <c r="W2994" s="52"/>
      <c r="X2994" s="52"/>
      <c r="Y2994" s="52"/>
      <c r="Z2994" s="38"/>
      <c r="AA2994" s="38"/>
      <c r="AB2994" s="38"/>
      <c r="AC2994" s="50"/>
      <c r="AD2994" s="50"/>
      <c r="AE2994" s="51"/>
      <c r="AF2994" s="51"/>
      <c r="AG2994" s="40"/>
      <c r="AH2994" s="41"/>
      <c r="AI2994" s="42"/>
      <c r="AJ2994" s="40"/>
      <c r="AK2994" s="41"/>
      <c r="AL2994" s="42"/>
      <c r="AM2994" s="43"/>
      <c r="AN2994" s="43"/>
      <c r="AO2994" s="43"/>
    </row>
    <row r="2995" spans="5:41" x14ac:dyDescent="0.25">
      <c r="E2995" s="54"/>
      <c r="F2995" s="54"/>
      <c r="G2995" s="52"/>
      <c r="H2995" s="52"/>
      <c r="I2995" s="52"/>
      <c r="J2995" s="52"/>
      <c r="K2995" s="52"/>
      <c r="L2995" s="52"/>
      <c r="M2995" s="52"/>
      <c r="N2995" s="52"/>
      <c r="O2995" s="52"/>
      <c r="P2995" s="52"/>
      <c r="Q2995" s="52"/>
      <c r="R2995" s="52"/>
      <c r="S2995" s="52"/>
      <c r="T2995" s="52"/>
      <c r="U2995" s="52"/>
      <c r="V2995" s="52"/>
      <c r="W2995" s="52"/>
      <c r="X2995" s="52"/>
      <c r="Y2995" s="52"/>
      <c r="Z2995" s="38"/>
      <c r="AA2995" s="38"/>
      <c r="AB2995" s="38"/>
      <c r="AC2995" s="50"/>
      <c r="AD2995" s="50"/>
      <c r="AE2995" s="51"/>
      <c r="AF2995" s="51"/>
      <c r="AG2995" s="40"/>
      <c r="AH2995" s="41"/>
      <c r="AI2995" s="42"/>
      <c r="AJ2995" s="40"/>
      <c r="AK2995" s="41"/>
      <c r="AL2995" s="42"/>
      <c r="AM2995" s="43"/>
      <c r="AN2995" s="43"/>
      <c r="AO2995" s="43"/>
    </row>
    <row r="2996" spans="5:41" x14ac:dyDescent="0.25">
      <c r="E2996" s="54"/>
      <c r="F2996" s="54"/>
      <c r="G2996" s="52"/>
      <c r="H2996" s="52"/>
      <c r="I2996" s="52"/>
      <c r="J2996" s="52"/>
      <c r="K2996" s="52"/>
      <c r="L2996" s="52"/>
      <c r="M2996" s="52"/>
      <c r="N2996" s="52"/>
      <c r="O2996" s="52"/>
      <c r="P2996" s="52"/>
      <c r="Q2996" s="52"/>
      <c r="R2996" s="52"/>
      <c r="S2996" s="52"/>
      <c r="T2996" s="52"/>
      <c r="U2996" s="52"/>
      <c r="V2996" s="52"/>
      <c r="W2996" s="52"/>
      <c r="X2996" s="52"/>
      <c r="Y2996" s="52"/>
      <c r="Z2996" s="38"/>
      <c r="AA2996" s="38"/>
      <c r="AB2996" s="38"/>
      <c r="AC2996" s="50"/>
      <c r="AD2996" s="50"/>
      <c r="AE2996" s="51"/>
      <c r="AF2996" s="51"/>
      <c r="AG2996" s="40"/>
      <c r="AH2996" s="41"/>
      <c r="AI2996" s="42"/>
      <c r="AJ2996" s="40"/>
      <c r="AK2996" s="41"/>
      <c r="AL2996" s="42"/>
      <c r="AM2996" s="43"/>
      <c r="AN2996" s="43"/>
      <c r="AO2996" s="43"/>
    </row>
    <row r="2997" spans="5:41" x14ac:dyDescent="0.25">
      <c r="E2997" s="54"/>
      <c r="F2997" s="54"/>
      <c r="G2997" s="52"/>
      <c r="H2997" s="52"/>
      <c r="I2997" s="52"/>
      <c r="J2997" s="52"/>
      <c r="K2997" s="52"/>
      <c r="L2997" s="52"/>
      <c r="M2997" s="52"/>
      <c r="N2997" s="52"/>
      <c r="O2997" s="52"/>
      <c r="P2997" s="52"/>
      <c r="Q2997" s="52"/>
      <c r="R2997" s="52"/>
      <c r="S2997" s="52"/>
      <c r="T2997" s="52"/>
      <c r="U2997" s="52"/>
      <c r="V2997" s="52"/>
      <c r="W2997" s="52"/>
      <c r="X2997" s="52"/>
      <c r="Y2997" s="52"/>
      <c r="Z2997" s="38"/>
      <c r="AA2997" s="38"/>
      <c r="AB2997" s="38"/>
      <c r="AC2997" s="50"/>
      <c r="AD2997" s="50"/>
      <c r="AE2997" s="51"/>
      <c r="AF2997" s="51"/>
      <c r="AG2997" s="40"/>
      <c r="AH2997" s="41"/>
      <c r="AI2997" s="42"/>
      <c r="AJ2997" s="40"/>
      <c r="AK2997" s="41"/>
      <c r="AL2997" s="42"/>
      <c r="AM2997" s="43"/>
      <c r="AN2997" s="43"/>
      <c r="AO2997" s="43"/>
    </row>
    <row r="2998" spans="5:41" x14ac:dyDescent="0.25">
      <c r="E2998" s="54"/>
      <c r="F2998" s="54"/>
      <c r="G2998" s="52"/>
      <c r="H2998" s="52"/>
      <c r="I2998" s="52"/>
      <c r="J2998" s="52"/>
      <c r="K2998" s="52"/>
      <c r="L2998" s="52"/>
      <c r="M2998" s="52"/>
      <c r="N2998" s="52"/>
      <c r="O2998" s="52"/>
      <c r="P2998" s="52"/>
      <c r="Q2998" s="52"/>
      <c r="R2998" s="52"/>
      <c r="S2998" s="52"/>
      <c r="T2998" s="52"/>
      <c r="U2998" s="52"/>
      <c r="V2998" s="52"/>
      <c r="W2998" s="52"/>
      <c r="X2998" s="52"/>
      <c r="Y2998" s="52"/>
      <c r="Z2998" s="38"/>
      <c r="AA2998" s="38"/>
      <c r="AB2998" s="38"/>
      <c r="AC2998" s="50"/>
      <c r="AD2998" s="50"/>
      <c r="AE2998" s="51"/>
      <c r="AF2998" s="51"/>
      <c r="AG2998" s="40"/>
      <c r="AH2998" s="41"/>
      <c r="AI2998" s="42"/>
      <c r="AJ2998" s="40"/>
      <c r="AK2998" s="41"/>
      <c r="AL2998" s="42"/>
      <c r="AM2998" s="43"/>
      <c r="AN2998" s="43"/>
      <c r="AO2998" s="43"/>
    </row>
    <row r="2999" spans="5:41" x14ac:dyDescent="0.25">
      <c r="E2999" s="54"/>
      <c r="F2999" s="54"/>
      <c r="G2999" s="52"/>
      <c r="H2999" s="52"/>
      <c r="I2999" s="52"/>
      <c r="J2999" s="52"/>
      <c r="K2999" s="52"/>
      <c r="L2999" s="52"/>
      <c r="M2999" s="52"/>
      <c r="N2999" s="52"/>
      <c r="O2999" s="52"/>
      <c r="P2999" s="52"/>
      <c r="Q2999" s="52"/>
      <c r="R2999" s="52"/>
      <c r="S2999" s="52"/>
      <c r="T2999" s="52"/>
      <c r="U2999" s="52"/>
      <c r="V2999" s="52"/>
      <c r="W2999" s="52"/>
      <c r="X2999" s="52"/>
      <c r="Y2999" s="52"/>
      <c r="Z2999" s="38"/>
      <c r="AA2999" s="38"/>
      <c r="AB2999" s="38"/>
      <c r="AC2999" s="50"/>
      <c r="AD2999" s="50"/>
      <c r="AE2999" s="51"/>
      <c r="AF2999" s="51"/>
      <c r="AG2999" s="40"/>
      <c r="AH2999" s="41"/>
      <c r="AI2999" s="42"/>
      <c r="AJ2999" s="40"/>
      <c r="AK2999" s="41"/>
      <c r="AL2999" s="42"/>
      <c r="AM2999" s="43"/>
      <c r="AN2999" s="43"/>
      <c r="AO2999" s="43"/>
    </row>
    <row r="3000" spans="5:41" x14ac:dyDescent="0.25">
      <c r="E3000" s="54"/>
      <c r="F3000" s="54"/>
      <c r="G3000" s="52"/>
      <c r="H3000" s="52"/>
      <c r="I3000" s="52"/>
      <c r="J3000" s="52"/>
      <c r="K3000" s="52"/>
      <c r="L3000" s="52"/>
      <c r="M3000" s="52"/>
      <c r="N3000" s="52"/>
      <c r="O3000" s="52"/>
      <c r="P3000" s="52"/>
      <c r="Q3000" s="52"/>
      <c r="R3000" s="52"/>
      <c r="S3000" s="52"/>
      <c r="T3000" s="52"/>
      <c r="U3000" s="52"/>
      <c r="V3000" s="52"/>
      <c r="W3000" s="52"/>
      <c r="X3000" s="52"/>
      <c r="Y3000" s="52"/>
      <c r="Z3000" s="38"/>
      <c r="AA3000" s="38"/>
      <c r="AB3000" s="38"/>
      <c r="AC3000" s="50"/>
      <c r="AD3000" s="50"/>
      <c r="AE3000" s="51"/>
      <c r="AF3000" s="51"/>
      <c r="AG3000" s="40"/>
      <c r="AH3000" s="41"/>
      <c r="AI3000" s="42"/>
      <c r="AJ3000" s="40"/>
      <c r="AK3000" s="41"/>
      <c r="AL3000" s="42"/>
      <c r="AM3000" s="43"/>
      <c r="AN3000" s="43"/>
      <c r="AO3000" s="43"/>
    </row>
    <row r="3001" spans="5:41" x14ac:dyDescent="0.25">
      <c r="E3001" s="54"/>
      <c r="F3001" s="54"/>
      <c r="G3001" s="52"/>
      <c r="H3001" s="52"/>
      <c r="I3001" s="52"/>
      <c r="J3001" s="52"/>
      <c r="K3001" s="52"/>
      <c r="L3001" s="52"/>
      <c r="M3001" s="52"/>
      <c r="N3001" s="52"/>
      <c r="O3001" s="52"/>
      <c r="P3001" s="52"/>
      <c r="Q3001" s="52"/>
      <c r="R3001" s="52"/>
      <c r="S3001" s="52"/>
      <c r="T3001" s="52"/>
      <c r="U3001" s="52"/>
      <c r="V3001" s="52"/>
      <c r="W3001" s="52"/>
      <c r="X3001" s="52"/>
      <c r="Y3001" s="52"/>
      <c r="Z3001" s="38"/>
      <c r="AA3001" s="38"/>
      <c r="AB3001" s="38"/>
      <c r="AC3001" s="50"/>
      <c r="AD3001" s="50"/>
      <c r="AE3001" s="51"/>
      <c r="AF3001" s="51"/>
      <c r="AG3001" s="40"/>
      <c r="AH3001" s="41"/>
      <c r="AI3001" s="42"/>
      <c r="AJ3001" s="40"/>
      <c r="AK3001" s="41"/>
      <c r="AL3001" s="42"/>
      <c r="AM3001" s="43"/>
      <c r="AN3001" s="43"/>
      <c r="AO3001" s="43"/>
    </row>
    <row r="3002" spans="5:41" x14ac:dyDescent="0.25">
      <c r="E3002" s="54"/>
      <c r="F3002" s="54"/>
      <c r="G3002" s="52"/>
      <c r="H3002" s="52"/>
      <c r="I3002" s="52"/>
      <c r="J3002" s="52"/>
      <c r="K3002" s="52"/>
      <c r="L3002" s="52"/>
      <c r="M3002" s="52"/>
      <c r="N3002" s="52"/>
      <c r="O3002" s="52"/>
      <c r="P3002" s="52"/>
      <c r="Q3002" s="52"/>
      <c r="R3002" s="52"/>
      <c r="S3002" s="52"/>
      <c r="T3002" s="52"/>
      <c r="U3002" s="52"/>
      <c r="V3002" s="52"/>
      <c r="W3002" s="52"/>
      <c r="X3002" s="52"/>
      <c r="Y3002" s="52"/>
      <c r="Z3002" s="38"/>
      <c r="AA3002" s="38"/>
      <c r="AB3002" s="38"/>
      <c r="AC3002" s="50"/>
      <c r="AD3002" s="50"/>
      <c r="AE3002" s="51"/>
      <c r="AF3002" s="51"/>
      <c r="AG3002" s="40"/>
      <c r="AH3002" s="41"/>
      <c r="AI3002" s="42"/>
      <c r="AJ3002" s="40"/>
      <c r="AK3002" s="41"/>
      <c r="AL3002" s="42"/>
      <c r="AM3002" s="43"/>
      <c r="AN3002" s="43"/>
      <c r="AO3002" s="43"/>
    </row>
    <row r="3003" spans="5:41" x14ac:dyDescent="0.25">
      <c r="E3003" s="54"/>
      <c r="F3003" s="54"/>
      <c r="G3003" s="52"/>
      <c r="H3003" s="52"/>
      <c r="I3003" s="52"/>
      <c r="J3003" s="52"/>
      <c r="K3003" s="52"/>
      <c r="L3003" s="52"/>
      <c r="M3003" s="52"/>
      <c r="N3003" s="52"/>
      <c r="O3003" s="52"/>
      <c r="P3003" s="52"/>
      <c r="Q3003" s="52"/>
      <c r="R3003" s="52"/>
      <c r="S3003" s="52"/>
      <c r="T3003" s="52"/>
      <c r="U3003" s="52"/>
      <c r="V3003" s="52"/>
      <c r="W3003" s="52"/>
      <c r="X3003" s="52"/>
      <c r="Y3003" s="52"/>
      <c r="Z3003" s="38"/>
      <c r="AA3003" s="38"/>
      <c r="AB3003" s="38"/>
      <c r="AC3003" s="50"/>
      <c r="AD3003" s="50"/>
      <c r="AE3003" s="51"/>
      <c r="AF3003" s="51"/>
      <c r="AG3003" s="40"/>
      <c r="AH3003" s="41"/>
      <c r="AI3003" s="42"/>
      <c r="AJ3003" s="40"/>
      <c r="AK3003" s="41"/>
      <c r="AL3003" s="42"/>
      <c r="AM3003" s="43"/>
      <c r="AN3003" s="43"/>
      <c r="AO3003" s="43"/>
    </row>
    <row r="3004" spans="5:41" x14ac:dyDescent="0.25">
      <c r="E3004" s="54"/>
      <c r="F3004" s="54"/>
      <c r="G3004" s="52"/>
      <c r="H3004" s="52"/>
      <c r="I3004" s="52"/>
      <c r="J3004" s="52"/>
      <c r="K3004" s="52"/>
      <c r="L3004" s="52"/>
      <c r="M3004" s="52"/>
      <c r="N3004" s="52"/>
      <c r="O3004" s="52"/>
      <c r="P3004" s="52"/>
      <c r="Q3004" s="52"/>
      <c r="R3004" s="52"/>
      <c r="S3004" s="52"/>
      <c r="T3004" s="52"/>
      <c r="U3004" s="52"/>
      <c r="V3004" s="52"/>
      <c r="W3004" s="52"/>
      <c r="X3004" s="52"/>
      <c r="Y3004" s="52"/>
      <c r="Z3004" s="38"/>
      <c r="AA3004" s="38"/>
      <c r="AB3004" s="38"/>
      <c r="AC3004" s="50"/>
      <c r="AD3004" s="50"/>
      <c r="AE3004" s="51"/>
      <c r="AF3004" s="51"/>
      <c r="AG3004" s="40"/>
      <c r="AH3004" s="41"/>
      <c r="AI3004" s="42"/>
      <c r="AJ3004" s="40"/>
      <c r="AK3004" s="41"/>
      <c r="AL3004" s="42"/>
      <c r="AM3004" s="43"/>
      <c r="AN3004" s="43"/>
      <c r="AO3004" s="43"/>
    </row>
    <row r="3005" spans="5:41" x14ac:dyDescent="0.25">
      <c r="E3005" s="54"/>
      <c r="F3005" s="54"/>
      <c r="G3005" s="52"/>
      <c r="H3005" s="52"/>
      <c r="I3005" s="52"/>
      <c r="J3005" s="52"/>
      <c r="K3005" s="52"/>
      <c r="L3005" s="52"/>
      <c r="M3005" s="52"/>
      <c r="N3005" s="52"/>
      <c r="O3005" s="52"/>
      <c r="P3005" s="52"/>
      <c r="Q3005" s="52"/>
      <c r="R3005" s="52"/>
      <c r="S3005" s="52"/>
      <c r="T3005" s="52"/>
      <c r="U3005" s="52"/>
      <c r="V3005" s="52"/>
      <c r="W3005" s="52"/>
      <c r="X3005" s="52"/>
      <c r="Y3005" s="52"/>
      <c r="Z3005" s="38"/>
      <c r="AA3005" s="38"/>
      <c r="AB3005" s="38"/>
      <c r="AC3005" s="50"/>
      <c r="AD3005" s="50"/>
      <c r="AE3005" s="51"/>
      <c r="AF3005" s="51"/>
      <c r="AG3005" s="40"/>
      <c r="AH3005" s="41"/>
      <c r="AI3005" s="42"/>
      <c r="AJ3005" s="40"/>
      <c r="AK3005" s="41"/>
      <c r="AL3005" s="42"/>
      <c r="AM3005" s="43"/>
      <c r="AN3005" s="43"/>
      <c r="AO3005" s="43"/>
    </row>
    <row r="3006" spans="5:41" x14ac:dyDescent="0.25">
      <c r="E3006" s="54"/>
      <c r="F3006" s="54"/>
      <c r="G3006" s="52"/>
      <c r="H3006" s="52"/>
      <c r="I3006" s="52"/>
      <c r="J3006" s="52"/>
      <c r="K3006" s="52"/>
      <c r="L3006" s="52"/>
      <c r="M3006" s="52"/>
      <c r="N3006" s="52"/>
      <c r="O3006" s="52"/>
      <c r="P3006" s="52"/>
      <c r="Q3006" s="52"/>
      <c r="R3006" s="52"/>
      <c r="S3006" s="52"/>
      <c r="T3006" s="52"/>
      <c r="U3006" s="52"/>
      <c r="V3006" s="52"/>
      <c r="W3006" s="52"/>
      <c r="X3006" s="52"/>
      <c r="Y3006" s="52"/>
      <c r="Z3006" s="38"/>
      <c r="AA3006" s="38"/>
      <c r="AB3006" s="38"/>
      <c r="AC3006" s="50"/>
      <c r="AD3006" s="50"/>
      <c r="AE3006" s="51"/>
      <c r="AF3006" s="51"/>
      <c r="AG3006" s="40"/>
      <c r="AH3006" s="41"/>
      <c r="AI3006" s="42"/>
      <c r="AJ3006" s="40"/>
      <c r="AK3006" s="41"/>
      <c r="AL3006" s="42"/>
      <c r="AM3006" s="43"/>
      <c r="AN3006" s="43"/>
      <c r="AO3006" s="43"/>
    </row>
    <row r="3007" spans="5:41" x14ac:dyDescent="0.25">
      <c r="E3007" s="54"/>
      <c r="F3007" s="54"/>
      <c r="G3007" s="52"/>
      <c r="H3007" s="52"/>
      <c r="I3007" s="52"/>
      <c r="J3007" s="52"/>
      <c r="K3007" s="52"/>
      <c r="L3007" s="52"/>
      <c r="M3007" s="52"/>
      <c r="N3007" s="52"/>
      <c r="O3007" s="52"/>
      <c r="P3007" s="52"/>
      <c r="Q3007" s="52"/>
      <c r="R3007" s="52"/>
      <c r="S3007" s="52"/>
      <c r="T3007" s="52"/>
      <c r="U3007" s="52"/>
      <c r="V3007" s="52"/>
      <c r="W3007" s="52"/>
      <c r="X3007" s="52"/>
      <c r="Y3007" s="52"/>
      <c r="Z3007" s="38"/>
      <c r="AA3007" s="38"/>
      <c r="AB3007" s="38"/>
      <c r="AC3007" s="50"/>
      <c r="AD3007" s="50"/>
      <c r="AE3007" s="51"/>
      <c r="AF3007" s="51"/>
      <c r="AG3007" s="40"/>
      <c r="AH3007" s="41"/>
      <c r="AI3007" s="42"/>
      <c r="AJ3007" s="40"/>
      <c r="AK3007" s="41"/>
      <c r="AL3007" s="42"/>
      <c r="AM3007" s="43"/>
      <c r="AN3007" s="43"/>
      <c r="AO3007" s="43"/>
    </row>
    <row r="3008" spans="5:41" x14ac:dyDescent="0.25">
      <c r="E3008" s="54"/>
      <c r="F3008" s="54"/>
      <c r="G3008" s="52"/>
      <c r="H3008" s="52"/>
      <c r="I3008" s="52"/>
      <c r="J3008" s="52"/>
      <c r="K3008" s="52"/>
      <c r="L3008" s="52"/>
      <c r="M3008" s="52"/>
      <c r="N3008" s="52"/>
      <c r="O3008" s="52"/>
      <c r="P3008" s="52"/>
      <c r="Q3008" s="52"/>
      <c r="R3008" s="52"/>
      <c r="S3008" s="52"/>
      <c r="T3008" s="52"/>
      <c r="U3008" s="52"/>
      <c r="V3008" s="52"/>
      <c r="W3008" s="52"/>
      <c r="X3008" s="52"/>
      <c r="Y3008" s="52"/>
      <c r="Z3008" s="38"/>
      <c r="AA3008" s="38"/>
      <c r="AB3008" s="38"/>
      <c r="AC3008" s="50"/>
      <c r="AD3008" s="50"/>
      <c r="AE3008" s="51"/>
      <c r="AF3008" s="51"/>
      <c r="AG3008" s="40"/>
      <c r="AH3008" s="41"/>
      <c r="AI3008" s="42"/>
      <c r="AJ3008" s="40"/>
      <c r="AK3008" s="41"/>
      <c r="AL3008" s="42"/>
      <c r="AM3008" s="43"/>
      <c r="AN3008" s="43"/>
      <c r="AO3008" s="43"/>
    </row>
    <row r="3009" spans="5:41" x14ac:dyDescent="0.25">
      <c r="E3009" s="54"/>
      <c r="F3009" s="54"/>
      <c r="G3009" s="52"/>
      <c r="H3009" s="52"/>
      <c r="I3009" s="52"/>
      <c r="J3009" s="52"/>
      <c r="K3009" s="52"/>
      <c r="L3009" s="52"/>
      <c r="M3009" s="52"/>
      <c r="N3009" s="52"/>
      <c r="O3009" s="52"/>
      <c r="P3009" s="52"/>
      <c r="Q3009" s="52"/>
      <c r="R3009" s="52"/>
      <c r="S3009" s="52"/>
      <c r="T3009" s="52"/>
      <c r="U3009" s="52"/>
      <c r="V3009" s="52"/>
      <c r="W3009" s="52"/>
      <c r="X3009" s="52"/>
      <c r="Y3009" s="52"/>
      <c r="Z3009" s="38"/>
      <c r="AA3009" s="38"/>
      <c r="AB3009" s="38"/>
      <c r="AC3009" s="50"/>
      <c r="AD3009" s="50"/>
      <c r="AE3009" s="51"/>
      <c r="AF3009" s="51"/>
      <c r="AG3009" s="40"/>
      <c r="AH3009" s="41"/>
      <c r="AI3009" s="42"/>
      <c r="AJ3009" s="40"/>
      <c r="AK3009" s="41"/>
      <c r="AL3009" s="42"/>
      <c r="AM3009" s="43"/>
      <c r="AN3009" s="43"/>
      <c r="AO3009" s="43"/>
    </row>
    <row r="3010" spans="5:41" x14ac:dyDescent="0.25">
      <c r="E3010" s="54"/>
      <c r="F3010" s="54"/>
      <c r="G3010" s="52"/>
      <c r="H3010" s="52"/>
      <c r="I3010" s="52"/>
      <c r="J3010" s="52"/>
      <c r="K3010" s="52"/>
      <c r="L3010" s="52"/>
      <c r="M3010" s="52"/>
      <c r="N3010" s="52"/>
      <c r="O3010" s="52"/>
      <c r="P3010" s="52"/>
      <c r="Q3010" s="52"/>
      <c r="R3010" s="52"/>
      <c r="S3010" s="52"/>
      <c r="T3010" s="52"/>
      <c r="U3010" s="52"/>
      <c r="V3010" s="52"/>
      <c r="W3010" s="52"/>
      <c r="X3010" s="52"/>
      <c r="Y3010" s="52"/>
      <c r="Z3010" s="38"/>
      <c r="AA3010" s="38"/>
      <c r="AB3010" s="38"/>
      <c r="AC3010" s="50"/>
      <c r="AD3010" s="50"/>
      <c r="AE3010" s="51"/>
      <c r="AF3010" s="51"/>
      <c r="AG3010" s="40"/>
      <c r="AH3010" s="41"/>
      <c r="AI3010" s="42"/>
      <c r="AJ3010" s="40"/>
      <c r="AK3010" s="41"/>
      <c r="AL3010" s="42"/>
      <c r="AM3010" s="43"/>
      <c r="AN3010" s="43"/>
      <c r="AO3010" s="43"/>
    </row>
    <row r="3011" spans="5:41" x14ac:dyDescent="0.25">
      <c r="E3011" s="54"/>
      <c r="F3011" s="54"/>
      <c r="G3011" s="52"/>
      <c r="H3011" s="52"/>
      <c r="I3011" s="52"/>
      <c r="J3011" s="52"/>
      <c r="K3011" s="52"/>
      <c r="L3011" s="52"/>
      <c r="M3011" s="52"/>
      <c r="N3011" s="52"/>
      <c r="O3011" s="52"/>
      <c r="P3011" s="52"/>
      <c r="Q3011" s="52"/>
      <c r="R3011" s="52"/>
      <c r="S3011" s="52"/>
      <c r="T3011" s="52"/>
      <c r="U3011" s="52"/>
      <c r="V3011" s="52"/>
      <c r="W3011" s="52"/>
      <c r="X3011" s="52"/>
      <c r="Y3011" s="52"/>
      <c r="Z3011" s="38"/>
      <c r="AA3011" s="38"/>
      <c r="AB3011" s="38"/>
      <c r="AC3011" s="50"/>
      <c r="AD3011" s="50"/>
      <c r="AE3011" s="51"/>
      <c r="AF3011" s="51"/>
      <c r="AG3011" s="40"/>
      <c r="AH3011" s="41"/>
      <c r="AI3011" s="42"/>
      <c r="AJ3011" s="40"/>
      <c r="AK3011" s="41"/>
      <c r="AL3011" s="42"/>
      <c r="AM3011" s="43"/>
      <c r="AN3011" s="43"/>
      <c r="AO3011" s="43"/>
    </row>
    <row r="3012" spans="5:41" x14ac:dyDescent="0.25">
      <c r="E3012" s="54"/>
      <c r="F3012" s="54"/>
      <c r="G3012" s="52"/>
      <c r="H3012" s="52"/>
      <c r="I3012" s="52"/>
      <c r="J3012" s="52"/>
      <c r="K3012" s="52"/>
      <c r="L3012" s="52"/>
      <c r="M3012" s="52"/>
      <c r="N3012" s="52"/>
      <c r="O3012" s="52"/>
      <c r="P3012" s="52"/>
      <c r="Q3012" s="52"/>
      <c r="R3012" s="52"/>
      <c r="S3012" s="52"/>
      <c r="T3012" s="52"/>
      <c r="U3012" s="52"/>
      <c r="V3012" s="52"/>
      <c r="W3012" s="52"/>
      <c r="X3012" s="52"/>
      <c r="Y3012" s="52"/>
      <c r="Z3012" s="38"/>
      <c r="AA3012" s="38"/>
      <c r="AB3012" s="38"/>
      <c r="AC3012" s="50"/>
      <c r="AD3012" s="50"/>
      <c r="AE3012" s="51"/>
      <c r="AF3012" s="51"/>
      <c r="AG3012" s="40"/>
      <c r="AH3012" s="41"/>
      <c r="AI3012" s="42"/>
      <c r="AJ3012" s="40"/>
      <c r="AK3012" s="41"/>
      <c r="AL3012" s="42"/>
      <c r="AM3012" s="43"/>
      <c r="AN3012" s="43"/>
      <c r="AO3012" s="43"/>
    </row>
    <row r="3013" spans="5:41" x14ac:dyDescent="0.25">
      <c r="E3013" s="54"/>
      <c r="F3013" s="54"/>
      <c r="G3013" s="52"/>
      <c r="H3013" s="52"/>
      <c r="I3013" s="52"/>
      <c r="J3013" s="52"/>
      <c r="K3013" s="52"/>
      <c r="L3013" s="52"/>
      <c r="M3013" s="52"/>
      <c r="N3013" s="52"/>
      <c r="O3013" s="52"/>
      <c r="P3013" s="52"/>
      <c r="Q3013" s="52"/>
      <c r="R3013" s="52"/>
      <c r="S3013" s="52"/>
      <c r="T3013" s="52"/>
      <c r="U3013" s="52"/>
      <c r="V3013" s="52"/>
      <c r="W3013" s="52"/>
      <c r="X3013" s="52"/>
      <c r="Y3013" s="52"/>
      <c r="Z3013" s="38"/>
      <c r="AA3013" s="38"/>
      <c r="AB3013" s="38"/>
      <c r="AC3013" s="50"/>
      <c r="AD3013" s="50"/>
      <c r="AE3013" s="51"/>
      <c r="AF3013" s="51"/>
      <c r="AG3013" s="40"/>
      <c r="AH3013" s="41"/>
      <c r="AI3013" s="42"/>
      <c r="AJ3013" s="40"/>
      <c r="AK3013" s="41"/>
      <c r="AL3013" s="42"/>
      <c r="AM3013" s="43"/>
      <c r="AN3013" s="43"/>
      <c r="AO3013" s="43"/>
    </row>
    <row r="3014" spans="5:41" x14ac:dyDescent="0.25">
      <c r="E3014" s="54"/>
      <c r="F3014" s="54"/>
      <c r="G3014" s="52"/>
      <c r="H3014" s="52"/>
      <c r="I3014" s="52"/>
      <c r="J3014" s="52"/>
      <c r="K3014" s="52"/>
      <c r="L3014" s="52"/>
      <c r="M3014" s="52"/>
      <c r="N3014" s="52"/>
      <c r="O3014" s="52"/>
      <c r="P3014" s="52"/>
      <c r="Q3014" s="52"/>
      <c r="R3014" s="52"/>
      <c r="S3014" s="52"/>
      <c r="T3014" s="52"/>
      <c r="U3014" s="52"/>
      <c r="V3014" s="52"/>
      <c r="W3014" s="52"/>
      <c r="X3014" s="52"/>
      <c r="Y3014" s="52"/>
      <c r="Z3014" s="38"/>
      <c r="AA3014" s="38"/>
      <c r="AB3014" s="38"/>
      <c r="AC3014" s="50"/>
      <c r="AD3014" s="50"/>
      <c r="AE3014" s="51"/>
      <c r="AF3014" s="51"/>
      <c r="AG3014" s="40"/>
      <c r="AH3014" s="41"/>
      <c r="AI3014" s="42"/>
      <c r="AJ3014" s="40"/>
      <c r="AK3014" s="41"/>
      <c r="AL3014" s="42"/>
      <c r="AM3014" s="43"/>
      <c r="AN3014" s="43"/>
      <c r="AO3014" s="43"/>
    </row>
    <row r="3015" spans="5:41" x14ac:dyDescent="0.25">
      <c r="E3015" s="54"/>
      <c r="F3015" s="54"/>
      <c r="G3015" s="52"/>
      <c r="H3015" s="52"/>
      <c r="I3015" s="52"/>
      <c r="J3015" s="52"/>
      <c r="K3015" s="52"/>
      <c r="L3015" s="52"/>
      <c r="M3015" s="52"/>
      <c r="N3015" s="52"/>
      <c r="O3015" s="52"/>
      <c r="P3015" s="52"/>
      <c r="Q3015" s="52"/>
      <c r="R3015" s="52"/>
      <c r="S3015" s="52"/>
      <c r="T3015" s="52"/>
      <c r="U3015" s="52"/>
      <c r="V3015" s="52"/>
      <c r="W3015" s="52"/>
      <c r="X3015" s="52"/>
      <c r="Y3015" s="52"/>
      <c r="Z3015" s="38"/>
      <c r="AA3015" s="38"/>
      <c r="AB3015" s="38"/>
      <c r="AC3015" s="50"/>
      <c r="AD3015" s="50"/>
      <c r="AE3015" s="51"/>
      <c r="AF3015" s="51"/>
      <c r="AG3015" s="40"/>
      <c r="AH3015" s="41"/>
      <c r="AI3015" s="42"/>
      <c r="AJ3015" s="40"/>
      <c r="AK3015" s="41"/>
      <c r="AL3015" s="42"/>
      <c r="AM3015" s="43"/>
      <c r="AN3015" s="43"/>
      <c r="AO3015" s="43"/>
    </row>
    <row r="3016" spans="5:41" x14ac:dyDescent="0.25">
      <c r="E3016" s="54"/>
      <c r="F3016" s="54"/>
      <c r="G3016" s="52"/>
      <c r="H3016" s="52"/>
      <c r="I3016" s="52"/>
      <c r="J3016" s="52"/>
      <c r="K3016" s="52"/>
      <c r="L3016" s="52"/>
      <c r="M3016" s="52"/>
      <c r="N3016" s="52"/>
      <c r="O3016" s="52"/>
      <c r="P3016" s="52"/>
      <c r="Q3016" s="52"/>
      <c r="R3016" s="52"/>
      <c r="S3016" s="52"/>
      <c r="T3016" s="52"/>
      <c r="U3016" s="52"/>
      <c r="V3016" s="52"/>
      <c r="W3016" s="52"/>
      <c r="X3016" s="52"/>
      <c r="Y3016" s="52"/>
      <c r="Z3016" s="38"/>
      <c r="AA3016" s="38"/>
      <c r="AB3016" s="38"/>
      <c r="AC3016" s="50"/>
      <c r="AD3016" s="50"/>
      <c r="AE3016" s="51"/>
      <c r="AF3016" s="51"/>
      <c r="AG3016" s="40"/>
      <c r="AH3016" s="41"/>
      <c r="AI3016" s="42"/>
      <c r="AJ3016" s="40"/>
      <c r="AK3016" s="41"/>
      <c r="AL3016" s="42"/>
      <c r="AM3016" s="43"/>
      <c r="AN3016" s="43"/>
      <c r="AO3016" s="43"/>
    </row>
    <row r="3017" spans="5:41" x14ac:dyDescent="0.25">
      <c r="E3017" s="54"/>
      <c r="F3017" s="54"/>
      <c r="G3017" s="52"/>
      <c r="H3017" s="52"/>
      <c r="I3017" s="52"/>
      <c r="J3017" s="52"/>
      <c r="K3017" s="52"/>
      <c r="L3017" s="52"/>
      <c r="M3017" s="52"/>
      <c r="N3017" s="52"/>
      <c r="O3017" s="52"/>
      <c r="P3017" s="52"/>
      <c r="Q3017" s="52"/>
      <c r="R3017" s="52"/>
      <c r="S3017" s="52"/>
      <c r="T3017" s="52"/>
      <c r="U3017" s="52"/>
      <c r="V3017" s="52"/>
      <c r="W3017" s="52"/>
      <c r="X3017" s="52"/>
      <c r="Y3017" s="52"/>
      <c r="Z3017" s="38"/>
      <c r="AA3017" s="38"/>
      <c r="AB3017" s="38"/>
      <c r="AC3017" s="50"/>
      <c r="AD3017" s="50"/>
      <c r="AE3017" s="51"/>
      <c r="AF3017" s="51"/>
      <c r="AG3017" s="40"/>
      <c r="AH3017" s="41"/>
      <c r="AI3017" s="42"/>
      <c r="AJ3017" s="40"/>
      <c r="AK3017" s="41"/>
      <c r="AL3017" s="42"/>
      <c r="AM3017" s="43"/>
      <c r="AN3017" s="43"/>
      <c r="AO3017" s="43"/>
    </row>
    <row r="3018" spans="5:41" x14ac:dyDescent="0.25">
      <c r="E3018" s="54"/>
      <c r="F3018" s="54"/>
      <c r="G3018" s="52"/>
      <c r="H3018" s="52"/>
      <c r="I3018" s="52"/>
      <c r="J3018" s="52"/>
      <c r="K3018" s="52"/>
      <c r="L3018" s="52"/>
      <c r="M3018" s="52"/>
      <c r="N3018" s="52"/>
      <c r="O3018" s="52"/>
      <c r="P3018" s="52"/>
      <c r="Q3018" s="52"/>
      <c r="R3018" s="52"/>
      <c r="S3018" s="52"/>
      <c r="T3018" s="52"/>
      <c r="U3018" s="52"/>
      <c r="V3018" s="52"/>
      <c r="W3018" s="52"/>
      <c r="X3018" s="52"/>
      <c r="Y3018" s="52"/>
      <c r="Z3018" s="38"/>
      <c r="AA3018" s="38"/>
      <c r="AB3018" s="38"/>
      <c r="AC3018" s="50"/>
      <c r="AD3018" s="50"/>
      <c r="AE3018" s="51"/>
      <c r="AF3018" s="51"/>
      <c r="AG3018" s="40"/>
      <c r="AH3018" s="41"/>
      <c r="AI3018" s="42"/>
      <c r="AJ3018" s="40"/>
      <c r="AK3018" s="41"/>
      <c r="AL3018" s="42"/>
      <c r="AM3018" s="43"/>
      <c r="AN3018" s="43"/>
      <c r="AO3018" s="43"/>
    </row>
    <row r="3019" spans="5:41" x14ac:dyDescent="0.25">
      <c r="E3019" s="54"/>
      <c r="F3019" s="54"/>
      <c r="G3019" s="52"/>
      <c r="H3019" s="52"/>
      <c r="I3019" s="52"/>
      <c r="J3019" s="52"/>
      <c r="K3019" s="52"/>
      <c r="L3019" s="52"/>
      <c r="M3019" s="52"/>
      <c r="N3019" s="52"/>
      <c r="O3019" s="52"/>
      <c r="P3019" s="52"/>
      <c r="Q3019" s="52"/>
      <c r="R3019" s="52"/>
      <c r="S3019" s="52"/>
      <c r="T3019" s="52"/>
      <c r="U3019" s="52"/>
      <c r="V3019" s="52"/>
      <c r="W3019" s="52"/>
      <c r="X3019" s="52"/>
      <c r="Y3019" s="52"/>
      <c r="Z3019" s="38"/>
      <c r="AA3019" s="38"/>
      <c r="AB3019" s="38"/>
      <c r="AC3019" s="50"/>
      <c r="AD3019" s="50"/>
      <c r="AE3019" s="51"/>
      <c r="AF3019" s="51"/>
      <c r="AG3019" s="40"/>
      <c r="AH3019" s="41"/>
      <c r="AI3019" s="42"/>
      <c r="AJ3019" s="40"/>
      <c r="AK3019" s="41"/>
      <c r="AL3019" s="42"/>
      <c r="AM3019" s="43"/>
      <c r="AN3019" s="43"/>
      <c r="AO3019" s="43"/>
    </row>
    <row r="3020" spans="5:41" x14ac:dyDescent="0.25">
      <c r="E3020" s="54"/>
      <c r="F3020" s="54"/>
      <c r="G3020" s="52"/>
      <c r="H3020" s="52"/>
      <c r="I3020" s="52"/>
      <c r="J3020" s="52"/>
      <c r="K3020" s="52"/>
      <c r="L3020" s="52"/>
      <c r="M3020" s="52"/>
      <c r="N3020" s="52"/>
      <c r="O3020" s="52"/>
      <c r="P3020" s="52"/>
      <c r="Q3020" s="52"/>
      <c r="R3020" s="52"/>
      <c r="S3020" s="52"/>
      <c r="T3020" s="52"/>
      <c r="U3020" s="52"/>
      <c r="V3020" s="52"/>
      <c r="W3020" s="52"/>
      <c r="X3020" s="52"/>
      <c r="Y3020" s="52"/>
      <c r="Z3020" s="38"/>
      <c r="AA3020" s="38"/>
      <c r="AB3020" s="38"/>
      <c r="AC3020" s="50"/>
      <c r="AD3020" s="50"/>
      <c r="AE3020" s="51"/>
      <c r="AF3020" s="51"/>
      <c r="AG3020" s="40"/>
      <c r="AH3020" s="41"/>
      <c r="AI3020" s="42"/>
      <c r="AJ3020" s="40"/>
      <c r="AK3020" s="41"/>
      <c r="AL3020" s="42"/>
      <c r="AM3020" s="43"/>
      <c r="AN3020" s="43"/>
      <c r="AO3020" s="43"/>
    </row>
    <row r="3021" spans="5:41" x14ac:dyDescent="0.25">
      <c r="E3021" s="54"/>
      <c r="F3021" s="54"/>
      <c r="G3021" s="52"/>
      <c r="H3021" s="52"/>
      <c r="I3021" s="52"/>
      <c r="J3021" s="52"/>
      <c r="K3021" s="52"/>
      <c r="L3021" s="52"/>
      <c r="M3021" s="52"/>
      <c r="N3021" s="52"/>
      <c r="O3021" s="52"/>
      <c r="P3021" s="52"/>
      <c r="Q3021" s="52"/>
      <c r="R3021" s="52"/>
      <c r="S3021" s="52"/>
      <c r="T3021" s="52"/>
      <c r="U3021" s="52"/>
      <c r="V3021" s="52"/>
      <c r="W3021" s="52"/>
      <c r="X3021" s="52"/>
      <c r="Y3021" s="52"/>
      <c r="Z3021" s="38"/>
      <c r="AA3021" s="38"/>
      <c r="AB3021" s="38"/>
      <c r="AC3021" s="50"/>
      <c r="AD3021" s="50"/>
      <c r="AE3021" s="51"/>
      <c r="AF3021" s="51"/>
      <c r="AG3021" s="40"/>
      <c r="AH3021" s="41"/>
      <c r="AI3021" s="42"/>
      <c r="AJ3021" s="40"/>
      <c r="AK3021" s="41"/>
      <c r="AL3021" s="42"/>
      <c r="AM3021" s="43"/>
      <c r="AN3021" s="43"/>
      <c r="AO3021" s="43"/>
    </row>
    <row r="3022" spans="5:41" x14ac:dyDescent="0.25">
      <c r="E3022" s="54"/>
      <c r="F3022" s="54"/>
      <c r="G3022" s="52"/>
      <c r="H3022" s="52"/>
      <c r="I3022" s="52"/>
      <c r="J3022" s="52"/>
      <c r="K3022" s="52"/>
      <c r="L3022" s="52"/>
      <c r="M3022" s="52"/>
      <c r="N3022" s="52"/>
      <c r="O3022" s="52"/>
      <c r="P3022" s="52"/>
      <c r="Q3022" s="52"/>
      <c r="R3022" s="52"/>
      <c r="S3022" s="52"/>
      <c r="T3022" s="52"/>
      <c r="U3022" s="52"/>
      <c r="V3022" s="52"/>
      <c r="W3022" s="52"/>
      <c r="X3022" s="52"/>
      <c r="Y3022" s="52"/>
      <c r="Z3022" s="38"/>
      <c r="AA3022" s="38"/>
      <c r="AB3022" s="38"/>
      <c r="AC3022" s="50"/>
      <c r="AD3022" s="50"/>
      <c r="AE3022" s="51"/>
      <c r="AF3022" s="51"/>
      <c r="AG3022" s="40"/>
      <c r="AH3022" s="41"/>
      <c r="AI3022" s="42"/>
      <c r="AJ3022" s="40"/>
      <c r="AK3022" s="41"/>
      <c r="AL3022" s="42"/>
      <c r="AM3022" s="43"/>
      <c r="AN3022" s="43"/>
      <c r="AO3022" s="43"/>
    </row>
    <row r="3023" spans="5:41" x14ac:dyDescent="0.25">
      <c r="E3023" s="54"/>
      <c r="F3023" s="54"/>
      <c r="G3023" s="52"/>
      <c r="H3023" s="52"/>
      <c r="I3023" s="52"/>
      <c r="J3023" s="52"/>
      <c r="K3023" s="52"/>
      <c r="L3023" s="52"/>
      <c r="M3023" s="52"/>
      <c r="N3023" s="52"/>
      <c r="O3023" s="52"/>
      <c r="P3023" s="52"/>
      <c r="Q3023" s="52"/>
      <c r="R3023" s="52"/>
      <c r="S3023" s="52"/>
      <c r="T3023" s="52"/>
      <c r="U3023" s="52"/>
      <c r="V3023" s="52"/>
      <c r="W3023" s="52"/>
      <c r="X3023" s="52"/>
      <c r="Y3023" s="52"/>
      <c r="Z3023" s="38"/>
      <c r="AA3023" s="38"/>
      <c r="AB3023" s="38"/>
      <c r="AC3023" s="50"/>
      <c r="AD3023" s="50"/>
      <c r="AE3023" s="51"/>
      <c r="AF3023" s="51"/>
      <c r="AG3023" s="40"/>
      <c r="AH3023" s="41"/>
      <c r="AI3023" s="42"/>
      <c r="AJ3023" s="40"/>
      <c r="AK3023" s="41"/>
      <c r="AL3023" s="42"/>
      <c r="AM3023" s="43"/>
      <c r="AN3023" s="43"/>
      <c r="AO3023" s="43"/>
    </row>
    <row r="3024" spans="5:41" x14ac:dyDescent="0.25">
      <c r="E3024" s="54"/>
      <c r="F3024" s="54"/>
      <c r="G3024" s="52"/>
      <c r="H3024" s="52"/>
      <c r="I3024" s="52"/>
      <c r="J3024" s="52"/>
      <c r="K3024" s="52"/>
      <c r="L3024" s="52"/>
      <c r="M3024" s="52"/>
      <c r="N3024" s="52"/>
      <c r="O3024" s="52"/>
      <c r="P3024" s="52"/>
      <c r="Q3024" s="52"/>
      <c r="R3024" s="52"/>
      <c r="S3024" s="52"/>
      <c r="T3024" s="52"/>
      <c r="U3024" s="52"/>
      <c r="V3024" s="52"/>
      <c r="W3024" s="52"/>
      <c r="X3024" s="52"/>
      <c r="Y3024" s="52"/>
      <c r="Z3024" s="38"/>
      <c r="AA3024" s="38"/>
      <c r="AB3024" s="38"/>
      <c r="AC3024" s="50"/>
      <c r="AD3024" s="50"/>
      <c r="AE3024" s="51"/>
      <c r="AF3024" s="51"/>
      <c r="AG3024" s="40"/>
      <c r="AH3024" s="41"/>
      <c r="AI3024" s="42"/>
      <c r="AJ3024" s="40"/>
      <c r="AK3024" s="41"/>
      <c r="AL3024" s="42"/>
      <c r="AM3024" s="43"/>
      <c r="AN3024" s="43"/>
      <c r="AO3024" s="43"/>
    </row>
    <row r="3025" spans="5:41" x14ac:dyDescent="0.25">
      <c r="E3025" s="54"/>
      <c r="F3025" s="54"/>
      <c r="G3025" s="52"/>
      <c r="H3025" s="52"/>
      <c r="I3025" s="52"/>
      <c r="J3025" s="52"/>
      <c r="K3025" s="52"/>
      <c r="L3025" s="52"/>
      <c r="M3025" s="52"/>
      <c r="N3025" s="52"/>
      <c r="O3025" s="52"/>
      <c r="P3025" s="52"/>
      <c r="Q3025" s="52"/>
      <c r="R3025" s="52"/>
      <c r="S3025" s="52"/>
      <c r="T3025" s="52"/>
      <c r="U3025" s="52"/>
      <c r="V3025" s="52"/>
      <c r="W3025" s="52"/>
      <c r="X3025" s="52"/>
      <c r="Y3025" s="52"/>
      <c r="Z3025" s="38"/>
      <c r="AA3025" s="38"/>
      <c r="AB3025" s="38"/>
      <c r="AC3025" s="50"/>
      <c r="AD3025" s="50"/>
      <c r="AE3025" s="51"/>
      <c r="AF3025" s="51"/>
      <c r="AG3025" s="40"/>
      <c r="AH3025" s="41"/>
      <c r="AI3025" s="42"/>
      <c r="AJ3025" s="40"/>
      <c r="AK3025" s="41"/>
      <c r="AL3025" s="42"/>
      <c r="AM3025" s="43"/>
      <c r="AN3025" s="43"/>
      <c r="AO3025" s="43"/>
    </row>
    <row r="3026" spans="5:41" x14ac:dyDescent="0.25">
      <c r="E3026" s="54"/>
      <c r="F3026" s="54"/>
      <c r="G3026" s="52"/>
      <c r="H3026" s="52"/>
      <c r="I3026" s="52"/>
      <c r="J3026" s="52"/>
      <c r="K3026" s="52"/>
      <c r="L3026" s="52"/>
      <c r="M3026" s="52"/>
      <c r="N3026" s="52"/>
      <c r="O3026" s="52"/>
      <c r="P3026" s="52"/>
      <c r="Q3026" s="52"/>
      <c r="R3026" s="52"/>
      <c r="S3026" s="52"/>
      <c r="T3026" s="52"/>
      <c r="U3026" s="52"/>
      <c r="V3026" s="52"/>
      <c r="W3026" s="52"/>
      <c r="X3026" s="52"/>
      <c r="Y3026" s="52"/>
      <c r="Z3026" s="38"/>
      <c r="AA3026" s="38"/>
      <c r="AB3026" s="38"/>
      <c r="AC3026" s="50"/>
      <c r="AD3026" s="50"/>
      <c r="AE3026" s="51"/>
      <c r="AF3026" s="51"/>
      <c r="AG3026" s="40"/>
      <c r="AH3026" s="41"/>
      <c r="AI3026" s="42"/>
      <c r="AJ3026" s="40"/>
      <c r="AK3026" s="41"/>
      <c r="AL3026" s="42"/>
      <c r="AM3026" s="43"/>
      <c r="AN3026" s="43"/>
      <c r="AO3026" s="43"/>
    </row>
    <row r="3027" spans="5:41" x14ac:dyDescent="0.25">
      <c r="E3027" s="54"/>
      <c r="F3027" s="54"/>
      <c r="G3027" s="52"/>
      <c r="H3027" s="52"/>
      <c r="I3027" s="52"/>
      <c r="J3027" s="52"/>
      <c r="K3027" s="52"/>
      <c r="L3027" s="52"/>
      <c r="M3027" s="52"/>
      <c r="N3027" s="52"/>
      <c r="O3027" s="52"/>
      <c r="P3027" s="52"/>
      <c r="Q3027" s="52"/>
      <c r="R3027" s="52"/>
      <c r="S3027" s="52"/>
      <c r="T3027" s="52"/>
      <c r="U3027" s="52"/>
      <c r="V3027" s="52"/>
      <c r="W3027" s="52"/>
      <c r="X3027" s="52"/>
      <c r="Y3027" s="52"/>
      <c r="Z3027" s="38"/>
      <c r="AA3027" s="38"/>
      <c r="AB3027" s="38"/>
      <c r="AC3027" s="50"/>
      <c r="AD3027" s="50"/>
      <c r="AE3027" s="51"/>
      <c r="AF3027" s="51"/>
      <c r="AG3027" s="40"/>
      <c r="AH3027" s="41"/>
      <c r="AI3027" s="42"/>
      <c r="AJ3027" s="40"/>
      <c r="AK3027" s="41"/>
      <c r="AL3027" s="42"/>
      <c r="AM3027" s="43"/>
      <c r="AN3027" s="43"/>
      <c r="AO3027" s="43"/>
    </row>
    <row r="3028" spans="5:41" x14ac:dyDescent="0.25">
      <c r="E3028" s="54"/>
      <c r="F3028" s="54"/>
      <c r="G3028" s="52"/>
      <c r="H3028" s="52"/>
      <c r="I3028" s="52"/>
      <c r="J3028" s="52"/>
      <c r="K3028" s="52"/>
      <c r="L3028" s="52"/>
      <c r="M3028" s="52"/>
      <c r="N3028" s="52"/>
      <c r="O3028" s="52"/>
      <c r="P3028" s="52"/>
      <c r="Q3028" s="52"/>
      <c r="R3028" s="52"/>
      <c r="S3028" s="52"/>
      <c r="T3028" s="52"/>
      <c r="U3028" s="52"/>
      <c r="V3028" s="52"/>
      <c r="W3028" s="52"/>
      <c r="X3028" s="52"/>
      <c r="Y3028" s="52"/>
      <c r="Z3028" s="38"/>
      <c r="AA3028" s="38"/>
      <c r="AB3028" s="38"/>
      <c r="AC3028" s="50"/>
      <c r="AD3028" s="50"/>
      <c r="AE3028" s="51"/>
      <c r="AF3028" s="51"/>
      <c r="AG3028" s="40"/>
      <c r="AH3028" s="41"/>
      <c r="AI3028" s="42"/>
      <c r="AJ3028" s="40"/>
      <c r="AK3028" s="41"/>
      <c r="AL3028" s="42"/>
      <c r="AM3028" s="43"/>
      <c r="AN3028" s="43"/>
      <c r="AO3028" s="43"/>
    </row>
    <row r="3029" spans="5:41" x14ac:dyDescent="0.25">
      <c r="E3029" s="54"/>
      <c r="F3029" s="54"/>
      <c r="G3029" s="52"/>
      <c r="H3029" s="52"/>
      <c r="I3029" s="52"/>
      <c r="J3029" s="52"/>
      <c r="K3029" s="52"/>
      <c r="L3029" s="52"/>
      <c r="M3029" s="52"/>
      <c r="N3029" s="52"/>
      <c r="O3029" s="52"/>
      <c r="P3029" s="52"/>
      <c r="Q3029" s="52"/>
      <c r="R3029" s="52"/>
      <c r="S3029" s="52"/>
      <c r="T3029" s="52"/>
      <c r="U3029" s="52"/>
      <c r="V3029" s="52"/>
      <c r="W3029" s="52"/>
      <c r="X3029" s="52"/>
      <c r="Y3029" s="52"/>
      <c r="Z3029" s="38"/>
      <c r="AA3029" s="38"/>
      <c r="AB3029" s="38"/>
      <c r="AC3029" s="50"/>
      <c r="AD3029" s="50"/>
      <c r="AE3029" s="51"/>
      <c r="AF3029" s="51"/>
      <c r="AG3029" s="40"/>
      <c r="AH3029" s="41"/>
      <c r="AI3029" s="42"/>
      <c r="AJ3029" s="40"/>
      <c r="AK3029" s="41"/>
      <c r="AL3029" s="42"/>
      <c r="AM3029" s="43"/>
      <c r="AN3029" s="43"/>
      <c r="AO3029" s="43"/>
    </row>
    <row r="3030" spans="5:41" x14ac:dyDescent="0.25">
      <c r="E3030" s="54"/>
      <c r="F3030" s="54"/>
      <c r="G3030" s="52"/>
      <c r="H3030" s="52"/>
      <c r="I3030" s="52"/>
      <c r="J3030" s="52"/>
      <c r="K3030" s="52"/>
      <c r="L3030" s="52"/>
      <c r="M3030" s="52"/>
      <c r="N3030" s="52"/>
      <c r="O3030" s="52"/>
      <c r="P3030" s="52"/>
      <c r="Q3030" s="52"/>
      <c r="R3030" s="52"/>
      <c r="S3030" s="52"/>
      <c r="T3030" s="52"/>
      <c r="U3030" s="52"/>
      <c r="V3030" s="52"/>
      <c r="W3030" s="52"/>
      <c r="X3030" s="52"/>
      <c r="Y3030" s="52"/>
      <c r="Z3030" s="38"/>
      <c r="AA3030" s="38"/>
      <c r="AB3030" s="38"/>
      <c r="AC3030" s="50"/>
      <c r="AD3030" s="50"/>
      <c r="AE3030" s="51"/>
      <c r="AF3030" s="51"/>
      <c r="AG3030" s="40"/>
      <c r="AH3030" s="41"/>
      <c r="AI3030" s="42"/>
      <c r="AJ3030" s="40"/>
      <c r="AK3030" s="41"/>
      <c r="AL3030" s="42"/>
      <c r="AM3030" s="43"/>
      <c r="AN3030" s="43"/>
      <c r="AO3030" s="43"/>
    </row>
    <row r="3031" spans="5:41" x14ac:dyDescent="0.25">
      <c r="E3031" s="54"/>
      <c r="F3031" s="54"/>
      <c r="G3031" s="52"/>
      <c r="H3031" s="52"/>
      <c r="I3031" s="52"/>
      <c r="J3031" s="52"/>
      <c r="K3031" s="52"/>
      <c r="L3031" s="52"/>
      <c r="M3031" s="52"/>
      <c r="N3031" s="52"/>
      <c r="O3031" s="52"/>
      <c r="P3031" s="52"/>
      <c r="Q3031" s="52"/>
      <c r="R3031" s="52"/>
      <c r="S3031" s="52"/>
      <c r="T3031" s="52"/>
      <c r="U3031" s="52"/>
      <c r="V3031" s="52"/>
      <c r="W3031" s="52"/>
      <c r="X3031" s="52"/>
      <c r="Y3031" s="52"/>
      <c r="Z3031" s="38"/>
      <c r="AA3031" s="38"/>
      <c r="AB3031" s="38"/>
      <c r="AC3031" s="50"/>
      <c r="AD3031" s="50"/>
      <c r="AE3031" s="51"/>
      <c r="AF3031" s="51"/>
      <c r="AG3031" s="40"/>
      <c r="AH3031" s="41"/>
      <c r="AI3031" s="42"/>
      <c r="AJ3031" s="40"/>
      <c r="AK3031" s="41"/>
      <c r="AL3031" s="42"/>
      <c r="AM3031" s="43"/>
      <c r="AN3031" s="43"/>
      <c r="AO3031" s="43"/>
    </row>
    <row r="3032" spans="5:41" x14ac:dyDescent="0.25">
      <c r="E3032" s="54"/>
      <c r="F3032" s="54"/>
      <c r="G3032" s="52"/>
      <c r="H3032" s="52"/>
      <c r="I3032" s="52"/>
      <c r="J3032" s="52"/>
      <c r="K3032" s="52"/>
      <c r="L3032" s="52"/>
      <c r="M3032" s="52"/>
      <c r="N3032" s="52"/>
      <c r="O3032" s="52"/>
      <c r="P3032" s="52"/>
      <c r="Q3032" s="52"/>
      <c r="R3032" s="52"/>
      <c r="S3032" s="52"/>
      <c r="T3032" s="52"/>
      <c r="U3032" s="52"/>
      <c r="V3032" s="52"/>
      <c r="W3032" s="52"/>
      <c r="X3032" s="52"/>
      <c r="Y3032" s="52"/>
      <c r="Z3032" s="38"/>
      <c r="AA3032" s="38"/>
      <c r="AB3032" s="38"/>
      <c r="AC3032" s="50"/>
      <c r="AD3032" s="50"/>
      <c r="AE3032" s="51"/>
      <c r="AF3032" s="51"/>
      <c r="AG3032" s="40"/>
      <c r="AH3032" s="41"/>
      <c r="AI3032" s="42"/>
      <c r="AJ3032" s="40"/>
      <c r="AK3032" s="41"/>
      <c r="AL3032" s="42"/>
      <c r="AM3032" s="43"/>
      <c r="AN3032" s="43"/>
      <c r="AO3032" s="43"/>
    </row>
    <row r="3033" spans="5:41" x14ac:dyDescent="0.25">
      <c r="E3033" s="54"/>
      <c r="F3033" s="54"/>
      <c r="G3033" s="52"/>
      <c r="H3033" s="52"/>
      <c r="I3033" s="52"/>
      <c r="J3033" s="52"/>
      <c r="K3033" s="52"/>
      <c r="L3033" s="52"/>
      <c r="M3033" s="52"/>
      <c r="N3033" s="52"/>
      <c r="O3033" s="52"/>
      <c r="P3033" s="52"/>
      <c r="Q3033" s="52"/>
      <c r="R3033" s="52"/>
      <c r="S3033" s="52"/>
      <c r="T3033" s="52"/>
      <c r="U3033" s="52"/>
      <c r="V3033" s="52"/>
      <c r="W3033" s="52"/>
      <c r="X3033" s="52"/>
      <c r="Y3033" s="52"/>
      <c r="Z3033" s="38"/>
      <c r="AA3033" s="38"/>
      <c r="AB3033" s="38"/>
      <c r="AC3033" s="50"/>
      <c r="AD3033" s="50"/>
      <c r="AE3033" s="51"/>
      <c r="AF3033" s="51"/>
      <c r="AG3033" s="40"/>
      <c r="AH3033" s="41"/>
      <c r="AI3033" s="42"/>
      <c r="AJ3033" s="40"/>
      <c r="AK3033" s="41"/>
      <c r="AL3033" s="42"/>
      <c r="AM3033" s="43"/>
      <c r="AN3033" s="43"/>
      <c r="AO3033" s="43"/>
    </row>
    <row r="3034" spans="5:41" x14ac:dyDescent="0.25">
      <c r="E3034" s="54"/>
      <c r="F3034" s="54"/>
      <c r="G3034" s="52"/>
      <c r="H3034" s="52"/>
      <c r="I3034" s="52"/>
      <c r="J3034" s="52"/>
      <c r="K3034" s="52"/>
      <c r="L3034" s="52"/>
      <c r="M3034" s="52"/>
      <c r="N3034" s="52"/>
      <c r="O3034" s="52"/>
      <c r="P3034" s="52"/>
      <c r="Q3034" s="52"/>
      <c r="R3034" s="52"/>
      <c r="S3034" s="52"/>
      <c r="T3034" s="52"/>
      <c r="U3034" s="52"/>
      <c r="V3034" s="52"/>
      <c r="W3034" s="52"/>
      <c r="X3034" s="52"/>
      <c r="Y3034" s="52"/>
      <c r="Z3034" s="38"/>
      <c r="AA3034" s="38"/>
      <c r="AB3034" s="38"/>
      <c r="AC3034" s="50"/>
      <c r="AD3034" s="50"/>
      <c r="AE3034" s="51"/>
      <c r="AF3034" s="51"/>
      <c r="AG3034" s="40"/>
      <c r="AH3034" s="41"/>
      <c r="AI3034" s="42"/>
      <c r="AJ3034" s="40"/>
      <c r="AK3034" s="41"/>
      <c r="AL3034" s="42"/>
      <c r="AM3034" s="43"/>
      <c r="AN3034" s="43"/>
      <c r="AO3034" s="43"/>
    </row>
    <row r="3035" spans="5:41" x14ac:dyDescent="0.25">
      <c r="E3035" s="54"/>
      <c r="F3035" s="54"/>
      <c r="G3035" s="52"/>
      <c r="H3035" s="52"/>
      <c r="I3035" s="52"/>
      <c r="J3035" s="52"/>
      <c r="K3035" s="52"/>
      <c r="L3035" s="52"/>
      <c r="M3035" s="52"/>
      <c r="N3035" s="52"/>
      <c r="O3035" s="52"/>
      <c r="P3035" s="52"/>
      <c r="Q3035" s="52"/>
      <c r="R3035" s="52"/>
      <c r="S3035" s="52"/>
      <c r="T3035" s="52"/>
      <c r="U3035" s="52"/>
      <c r="V3035" s="52"/>
      <c r="W3035" s="52"/>
      <c r="X3035" s="52"/>
      <c r="Y3035" s="52"/>
      <c r="Z3035" s="38"/>
      <c r="AA3035" s="38"/>
      <c r="AB3035" s="38"/>
      <c r="AC3035" s="50"/>
      <c r="AD3035" s="50"/>
      <c r="AE3035" s="51"/>
      <c r="AF3035" s="51"/>
      <c r="AG3035" s="40"/>
      <c r="AH3035" s="41"/>
      <c r="AI3035" s="42"/>
      <c r="AJ3035" s="40"/>
      <c r="AK3035" s="41"/>
      <c r="AL3035" s="42"/>
      <c r="AM3035" s="43"/>
      <c r="AN3035" s="43"/>
      <c r="AO3035" s="43"/>
    </row>
    <row r="3036" spans="5:41" x14ac:dyDescent="0.25">
      <c r="E3036" s="54"/>
      <c r="F3036" s="54"/>
      <c r="G3036" s="52"/>
      <c r="H3036" s="52"/>
      <c r="I3036" s="52"/>
      <c r="J3036" s="52"/>
      <c r="K3036" s="52"/>
      <c r="L3036" s="52"/>
      <c r="M3036" s="52"/>
      <c r="N3036" s="52"/>
      <c r="O3036" s="52"/>
      <c r="P3036" s="52"/>
      <c r="Q3036" s="52"/>
      <c r="R3036" s="52"/>
      <c r="S3036" s="52"/>
      <c r="T3036" s="52"/>
      <c r="U3036" s="52"/>
      <c r="V3036" s="52"/>
      <c r="W3036" s="52"/>
      <c r="X3036" s="52"/>
      <c r="Y3036" s="52"/>
      <c r="Z3036" s="38"/>
      <c r="AA3036" s="38"/>
      <c r="AB3036" s="38"/>
      <c r="AC3036" s="50"/>
      <c r="AD3036" s="50"/>
      <c r="AE3036" s="51"/>
      <c r="AF3036" s="51"/>
      <c r="AG3036" s="40"/>
      <c r="AH3036" s="41"/>
      <c r="AI3036" s="42"/>
      <c r="AJ3036" s="40"/>
      <c r="AK3036" s="41"/>
      <c r="AL3036" s="42"/>
      <c r="AM3036" s="43"/>
      <c r="AN3036" s="43"/>
      <c r="AO3036" s="43"/>
    </row>
    <row r="3037" spans="5:41" x14ac:dyDescent="0.25">
      <c r="E3037" s="54"/>
      <c r="F3037" s="54"/>
      <c r="G3037" s="52"/>
      <c r="H3037" s="52"/>
      <c r="I3037" s="52"/>
      <c r="J3037" s="52"/>
      <c r="K3037" s="52"/>
      <c r="L3037" s="52"/>
      <c r="M3037" s="52"/>
      <c r="N3037" s="52"/>
      <c r="O3037" s="52"/>
      <c r="P3037" s="52"/>
      <c r="Q3037" s="52"/>
      <c r="R3037" s="52"/>
      <c r="S3037" s="52"/>
      <c r="T3037" s="52"/>
      <c r="U3037" s="52"/>
      <c r="V3037" s="52"/>
      <c r="W3037" s="52"/>
      <c r="X3037" s="52"/>
      <c r="Y3037" s="52"/>
      <c r="Z3037" s="38"/>
      <c r="AA3037" s="38"/>
      <c r="AB3037" s="38"/>
      <c r="AC3037" s="50"/>
      <c r="AD3037" s="50"/>
      <c r="AE3037" s="51"/>
      <c r="AF3037" s="51"/>
      <c r="AG3037" s="40"/>
      <c r="AH3037" s="41"/>
      <c r="AI3037" s="42"/>
      <c r="AJ3037" s="40"/>
      <c r="AK3037" s="41"/>
      <c r="AL3037" s="42"/>
      <c r="AM3037" s="43"/>
      <c r="AN3037" s="43"/>
      <c r="AO3037" s="43"/>
    </row>
    <row r="3038" spans="5:41" x14ac:dyDescent="0.25">
      <c r="E3038" s="54"/>
      <c r="F3038" s="54"/>
      <c r="G3038" s="52"/>
      <c r="H3038" s="52"/>
      <c r="I3038" s="52"/>
      <c r="J3038" s="52"/>
      <c r="K3038" s="52"/>
      <c r="L3038" s="52"/>
      <c r="M3038" s="52"/>
      <c r="N3038" s="52"/>
      <c r="O3038" s="52"/>
      <c r="P3038" s="52"/>
      <c r="Q3038" s="52"/>
      <c r="R3038" s="52"/>
      <c r="S3038" s="52"/>
      <c r="T3038" s="52"/>
      <c r="U3038" s="52"/>
      <c r="V3038" s="52"/>
      <c r="W3038" s="52"/>
      <c r="X3038" s="52"/>
      <c r="Y3038" s="52"/>
      <c r="Z3038" s="38"/>
      <c r="AA3038" s="38"/>
      <c r="AB3038" s="38"/>
      <c r="AC3038" s="50"/>
      <c r="AD3038" s="50"/>
      <c r="AE3038" s="51"/>
      <c r="AF3038" s="51"/>
      <c r="AG3038" s="40"/>
      <c r="AH3038" s="41"/>
      <c r="AI3038" s="42"/>
      <c r="AJ3038" s="40"/>
      <c r="AK3038" s="41"/>
      <c r="AL3038" s="42"/>
      <c r="AM3038" s="43"/>
      <c r="AN3038" s="43"/>
      <c r="AO3038" s="43"/>
    </row>
    <row r="3039" spans="5:41" x14ac:dyDescent="0.25">
      <c r="E3039" s="54"/>
      <c r="F3039" s="54"/>
      <c r="G3039" s="52"/>
      <c r="H3039" s="52"/>
      <c r="I3039" s="52"/>
      <c r="J3039" s="52"/>
      <c r="K3039" s="52"/>
      <c r="L3039" s="52"/>
      <c r="M3039" s="52"/>
      <c r="N3039" s="52"/>
      <c r="O3039" s="52"/>
      <c r="P3039" s="52"/>
      <c r="Q3039" s="52"/>
      <c r="R3039" s="52"/>
      <c r="S3039" s="52"/>
      <c r="T3039" s="52"/>
      <c r="U3039" s="52"/>
      <c r="V3039" s="52"/>
      <c r="W3039" s="52"/>
      <c r="X3039" s="52"/>
      <c r="Y3039" s="52"/>
      <c r="Z3039" s="38"/>
      <c r="AA3039" s="38"/>
      <c r="AB3039" s="38"/>
      <c r="AC3039" s="50"/>
      <c r="AD3039" s="50"/>
      <c r="AE3039" s="51"/>
      <c r="AF3039" s="51"/>
      <c r="AG3039" s="40"/>
      <c r="AH3039" s="41"/>
      <c r="AI3039" s="42"/>
      <c r="AJ3039" s="40"/>
      <c r="AK3039" s="41"/>
      <c r="AL3039" s="42"/>
      <c r="AM3039" s="43"/>
      <c r="AN3039" s="43"/>
      <c r="AO3039" s="43"/>
    </row>
    <row r="3040" spans="5:41" x14ac:dyDescent="0.25">
      <c r="E3040" s="54"/>
      <c r="F3040" s="54"/>
      <c r="G3040" s="52"/>
      <c r="H3040" s="52"/>
      <c r="I3040" s="52"/>
      <c r="J3040" s="52"/>
      <c r="K3040" s="52"/>
      <c r="L3040" s="52"/>
      <c r="M3040" s="52"/>
      <c r="N3040" s="52"/>
      <c r="O3040" s="52"/>
      <c r="P3040" s="52"/>
      <c r="Q3040" s="52"/>
      <c r="R3040" s="52"/>
      <c r="S3040" s="52"/>
      <c r="T3040" s="52"/>
      <c r="U3040" s="52"/>
      <c r="V3040" s="52"/>
      <c r="W3040" s="52"/>
      <c r="X3040" s="52"/>
      <c r="Y3040" s="52"/>
      <c r="Z3040" s="38"/>
      <c r="AA3040" s="38"/>
      <c r="AB3040" s="38"/>
      <c r="AC3040" s="50"/>
      <c r="AD3040" s="50"/>
      <c r="AE3040" s="51"/>
      <c r="AF3040" s="51"/>
      <c r="AG3040" s="40"/>
      <c r="AH3040" s="41"/>
      <c r="AI3040" s="42"/>
      <c r="AJ3040" s="40"/>
      <c r="AK3040" s="41"/>
      <c r="AL3040" s="42"/>
      <c r="AM3040" s="43"/>
      <c r="AN3040" s="43"/>
      <c r="AO3040" s="43"/>
    </row>
    <row r="3041" spans="5:41" x14ac:dyDescent="0.25">
      <c r="E3041" s="54"/>
      <c r="F3041" s="54"/>
      <c r="G3041" s="52"/>
      <c r="H3041" s="52"/>
      <c r="I3041" s="52"/>
      <c r="J3041" s="52"/>
      <c r="K3041" s="52"/>
      <c r="L3041" s="52"/>
      <c r="M3041" s="52"/>
      <c r="N3041" s="52"/>
      <c r="O3041" s="52"/>
      <c r="P3041" s="52"/>
      <c r="Q3041" s="52"/>
      <c r="R3041" s="52"/>
      <c r="S3041" s="52"/>
      <c r="T3041" s="52"/>
      <c r="U3041" s="52"/>
      <c r="V3041" s="52"/>
      <c r="W3041" s="52"/>
      <c r="X3041" s="52"/>
      <c r="Y3041" s="52"/>
      <c r="Z3041" s="38"/>
      <c r="AA3041" s="38"/>
      <c r="AB3041" s="38"/>
      <c r="AC3041" s="50"/>
      <c r="AD3041" s="50"/>
      <c r="AE3041" s="51"/>
      <c r="AF3041" s="51"/>
      <c r="AG3041" s="40"/>
      <c r="AH3041" s="41"/>
      <c r="AI3041" s="42"/>
      <c r="AJ3041" s="40"/>
      <c r="AK3041" s="41"/>
      <c r="AL3041" s="42"/>
      <c r="AM3041" s="43"/>
      <c r="AN3041" s="43"/>
      <c r="AO3041" s="43"/>
    </row>
    <row r="3042" spans="5:41" x14ac:dyDescent="0.25">
      <c r="E3042" s="54"/>
      <c r="F3042" s="54"/>
      <c r="G3042" s="52"/>
      <c r="H3042" s="52"/>
      <c r="I3042" s="52"/>
      <c r="J3042" s="52"/>
      <c r="K3042" s="52"/>
      <c r="L3042" s="52"/>
      <c r="M3042" s="52"/>
      <c r="N3042" s="52"/>
      <c r="O3042" s="52"/>
      <c r="P3042" s="52"/>
      <c r="Q3042" s="52"/>
      <c r="R3042" s="52"/>
      <c r="S3042" s="52"/>
      <c r="T3042" s="52"/>
      <c r="U3042" s="52"/>
      <c r="V3042" s="52"/>
      <c r="W3042" s="52"/>
      <c r="X3042" s="52"/>
      <c r="Y3042" s="52"/>
      <c r="Z3042" s="38"/>
      <c r="AA3042" s="38"/>
      <c r="AB3042" s="38"/>
      <c r="AC3042" s="50"/>
      <c r="AD3042" s="50"/>
      <c r="AE3042" s="51"/>
      <c r="AF3042" s="51"/>
      <c r="AG3042" s="40"/>
      <c r="AH3042" s="41"/>
      <c r="AI3042" s="42"/>
      <c r="AJ3042" s="40"/>
      <c r="AK3042" s="41"/>
      <c r="AL3042" s="42"/>
      <c r="AM3042" s="43"/>
      <c r="AN3042" s="43"/>
      <c r="AO3042" s="43"/>
    </row>
    <row r="3043" spans="5:41" x14ac:dyDescent="0.25">
      <c r="E3043" s="54"/>
      <c r="F3043" s="54"/>
      <c r="G3043" s="52"/>
      <c r="H3043" s="52"/>
      <c r="I3043" s="52"/>
      <c r="J3043" s="52"/>
      <c r="K3043" s="52"/>
      <c r="L3043" s="52"/>
      <c r="M3043" s="52"/>
      <c r="N3043" s="52"/>
      <c r="O3043" s="52"/>
      <c r="P3043" s="52"/>
      <c r="Q3043" s="52"/>
      <c r="R3043" s="52"/>
      <c r="S3043" s="52"/>
      <c r="T3043" s="52"/>
      <c r="U3043" s="52"/>
      <c r="V3043" s="52"/>
      <c r="W3043" s="52"/>
      <c r="X3043" s="52"/>
      <c r="Y3043" s="52"/>
      <c r="Z3043" s="38"/>
      <c r="AA3043" s="38"/>
      <c r="AB3043" s="38"/>
      <c r="AC3043" s="50"/>
      <c r="AD3043" s="50"/>
      <c r="AE3043" s="51"/>
      <c r="AF3043" s="51"/>
      <c r="AG3043" s="40"/>
      <c r="AH3043" s="41"/>
      <c r="AI3043" s="42"/>
      <c r="AJ3043" s="40"/>
      <c r="AK3043" s="41"/>
      <c r="AL3043" s="42"/>
      <c r="AM3043" s="43"/>
      <c r="AN3043" s="43"/>
      <c r="AO3043" s="43"/>
    </row>
    <row r="3044" spans="5:41" x14ac:dyDescent="0.25">
      <c r="E3044" s="54"/>
      <c r="F3044" s="54"/>
      <c r="G3044" s="52"/>
      <c r="H3044" s="52"/>
      <c r="I3044" s="52"/>
      <c r="J3044" s="52"/>
      <c r="K3044" s="52"/>
      <c r="L3044" s="52"/>
      <c r="M3044" s="52"/>
      <c r="N3044" s="52"/>
      <c r="O3044" s="52"/>
      <c r="P3044" s="52"/>
      <c r="Q3044" s="52"/>
      <c r="R3044" s="52"/>
      <c r="S3044" s="52"/>
      <c r="T3044" s="52"/>
      <c r="U3044" s="52"/>
      <c r="V3044" s="52"/>
      <c r="W3044" s="52"/>
      <c r="X3044" s="52"/>
      <c r="Y3044" s="52"/>
      <c r="Z3044" s="38"/>
      <c r="AA3044" s="38"/>
      <c r="AB3044" s="38"/>
      <c r="AC3044" s="50"/>
      <c r="AD3044" s="50"/>
      <c r="AE3044" s="51"/>
      <c r="AF3044" s="51"/>
      <c r="AG3044" s="40"/>
      <c r="AH3044" s="41"/>
      <c r="AI3044" s="42"/>
      <c r="AJ3044" s="40"/>
      <c r="AK3044" s="41"/>
      <c r="AL3044" s="42"/>
      <c r="AM3044" s="43"/>
      <c r="AN3044" s="43"/>
      <c r="AO3044" s="43"/>
    </row>
    <row r="3045" spans="5:41" x14ac:dyDescent="0.25">
      <c r="E3045" s="54"/>
      <c r="F3045" s="54"/>
      <c r="G3045" s="52"/>
      <c r="H3045" s="52"/>
      <c r="I3045" s="52"/>
      <c r="J3045" s="52"/>
      <c r="K3045" s="52"/>
      <c r="L3045" s="52"/>
      <c r="M3045" s="52"/>
      <c r="N3045" s="52"/>
      <c r="O3045" s="52"/>
      <c r="P3045" s="52"/>
      <c r="Q3045" s="52"/>
      <c r="R3045" s="52"/>
      <c r="S3045" s="52"/>
      <c r="T3045" s="52"/>
      <c r="U3045" s="52"/>
      <c r="V3045" s="52"/>
      <c r="W3045" s="52"/>
      <c r="X3045" s="52"/>
      <c r="Y3045" s="52"/>
      <c r="Z3045" s="38"/>
      <c r="AA3045" s="38"/>
      <c r="AB3045" s="38"/>
      <c r="AC3045" s="50"/>
      <c r="AD3045" s="50"/>
      <c r="AE3045" s="51"/>
      <c r="AF3045" s="51"/>
      <c r="AG3045" s="40"/>
      <c r="AH3045" s="41"/>
      <c r="AI3045" s="42"/>
      <c r="AJ3045" s="40"/>
      <c r="AK3045" s="41"/>
      <c r="AL3045" s="42"/>
      <c r="AM3045" s="43"/>
      <c r="AN3045" s="43"/>
      <c r="AO3045" s="43"/>
    </row>
    <row r="3046" spans="5:41" x14ac:dyDescent="0.25">
      <c r="E3046" s="54"/>
      <c r="F3046" s="54"/>
      <c r="G3046" s="52"/>
      <c r="H3046" s="52"/>
      <c r="I3046" s="52"/>
      <c r="J3046" s="52"/>
      <c r="K3046" s="52"/>
      <c r="L3046" s="52"/>
      <c r="M3046" s="52"/>
      <c r="N3046" s="52"/>
      <c r="O3046" s="52"/>
      <c r="P3046" s="52"/>
      <c r="Q3046" s="52"/>
      <c r="R3046" s="52"/>
      <c r="S3046" s="52"/>
      <c r="T3046" s="52"/>
      <c r="U3046" s="52"/>
      <c r="V3046" s="52"/>
      <c r="W3046" s="52"/>
      <c r="X3046" s="52"/>
      <c r="Y3046" s="52"/>
      <c r="Z3046" s="38"/>
      <c r="AA3046" s="38"/>
      <c r="AB3046" s="38"/>
      <c r="AC3046" s="50"/>
      <c r="AD3046" s="50"/>
      <c r="AE3046" s="51"/>
      <c r="AF3046" s="51"/>
      <c r="AG3046" s="40"/>
      <c r="AH3046" s="41"/>
      <c r="AI3046" s="42"/>
      <c r="AJ3046" s="40"/>
      <c r="AK3046" s="41"/>
      <c r="AL3046" s="42"/>
      <c r="AM3046" s="43"/>
      <c r="AN3046" s="43"/>
      <c r="AO3046" s="43"/>
    </row>
    <row r="3047" spans="5:41" x14ac:dyDescent="0.25">
      <c r="E3047" s="54"/>
      <c r="F3047" s="54"/>
      <c r="G3047" s="52"/>
      <c r="H3047" s="52"/>
      <c r="I3047" s="52"/>
      <c r="J3047" s="52"/>
      <c r="K3047" s="52"/>
      <c r="L3047" s="52"/>
      <c r="M3047" s="52"/>
      <c r="N3047" s="52"/>
      <c r="O3047" s="52"/>
      <c r="P3047" s="52"/>
      <c r="Q3047" s="52"/>
      <c r="R3047" s="52"/>
      <c r="S3047" s="52"/>
      <c r="T3047" s="52"/>
      <c r="U3047" s="52"/>
      <c r="V3047" s="52"/>
      <c r="W3047" s="52"/>
      <c r="X3047" s="52"/>
      <c r="Y3047" s="52"/>
      <c r="Z3047" s="38"/>
      <c r="AA3047" s="38"/>
      <c r="AB3047" s="38"/>
      <c r="AC3047" s="50"/>
      <c r="AD3047" s="50"/>
      <c r="AE3047" s="51"/>
      <c r="AF3047" s="51"/>
      <c r="AG3047" s="40"/>
      <c r="AH3047" s="41"/>
      <c r="AI3047" s="42"/>
      <c r="AJ3047" s="40"/>
      <c r="AK3047" s="41"/>
      <c r="AL3047" s="42"/>
      <c r="AM3047" s="43"/>
      <c r="AN3047" s="43"/>
      <c r="AO3047" s="43"/>
    </row>
    <row r="3048" spans="5:41" x14ac:dyDescent="0.25">
      <c r="E3048" s="54"/>
      <c r="F3048" s="54"/>
      <c r="G3048" s="52"/>
      <c r="H3048" s="52"/>
      <c r="I3048" s="52"/>
      <c r="J3048" s="52"/>
      <c r="K3048" s="52"/>
      <c r="L3048" s="52"/>
      <c r="M3048" s="52"/>
      <c r="N3048" s="52"/>
      <c r="O3048" s="52"/>
      <c r="P3048" s="52"/>
      <c r="Q3048" s="52"/>
      <c r="R3048" s="52"/>
      <c r="S3048" s="52"/>
      <c r="T3048" s="52"/>
      <c r="U3048" s="52"/>
      <c r="V3048" s="52"/>
      <c r="W3048" s="52"/>
      <c r="X3048" s="52"/>
      <c r="Y3048" s="52"/>
      <c r="Z3048" s="38"/>
      <c r="AA3048" s="38"/>
      <c r="AB3048" s="38"/>
      <c r="AC3048" s="50"/>
      <c r="AD3048" s="50"/>
      <c r="AE3048" s="51"/>
      <c r="AF3048" s="51"/>
      <c r="AG3048" s="40"/>
      <c r="AH3048" s="41"/>
      <c r="AI3048" s="42"/>
      <c r="AJ3048" s="40"/>
      <c r="AK3048" s="41"/>
      <c r="AL3048" s="42"/>
      <c r="AM3048" s="43"/>
      <c r="AN3048" s="43"/>
      <c r="AO3048" s="43"/>
    </row>
    <row r="3049" spans="5:41" x14ac:dyDescent="0.25">
      <c r="E3049" s="54"/>
      <c r="F3049" s="54"/>
      <c r="G3049" s="52"/>
      <c r="H3049" s="52"/>
      <c r="I3049" s="52"/>
      <c r="J3049" s="52"/>
      <c r="K3049" s="52"/>
      <c r="L3049" s="52"/>
      <c r="M3049" s="52"/>
      <c r="N3049" s="52"/>
      <c r="O3049" s="52"/>
      <c r="P3049" s="52"/>
      <c r="Q3049" s="52"/>
      <c r="R3049" s="52"/>
      <c r="S3049" s="52"/>
      <c r="T3049" s="52"/>
      <c r="U3049" s="52"/>
      <c r="V3049" s="52"/>
      <c r="W3049" s="52"/>
      <c r="X3049" s="52"/>
      <c r="Y3049" s="52"/>
      <c r="Z3049" s="38"/>
      <c r="AA3049" s="38"/>
      <c r="AB3049" s="38"/>
      <c r="AC3049" s="50"/>
      <c r="AD3049" s="50"/>
      <c r="AE3049" s="51"/>
      <c r="AF3049" s="51"/>
      <c r="AG3049" s="40"/>
      <c r="AH3049" s="41"/>
      <c r="AI3049" s="42"/>
      <c r="AJ3049" s="40"/>
      <c r="AK3049" s="41"/>
      <c r="AL3049" s="42"/>
      <c r="AM3049" s="43"/>
      <c r="AN3049" s="43"/>
      <c r="AO3049" s="43"/>
    </row>
    <row r="3050" spans="5:41" x14ac:dyDescent="0.25">
      <c r="E3050" s="54"/>
      <c r="F3050" s="54"/>
      <c r="G3050" s="52"/>
      <c r="H3050" s="52"/>
      <c r="I3050" s="52"/>
      <c r="J3050" s="52"/>
      <c r="K3050" s="52"/>
      <c r="L3050" s="52"/>
      <c r="M3050" s="52"/>
      <c r="N3050" s="52"/>
      <c r="O3050" s="52"/>
      <c r="P3050" s="52"/>
      <c r="Q3050" s="52"/>
      <c r="R3050" s="52"/>
      <c r="S3050" s="52"/>
      <c r="T3050" s="52"/>
      <c r="U3050" s="52"/>
      <c r="V3050" s="52"/>
      <c r="W3050" s="52"/>
      <c r="X3050" s="52"/>
      <c r="Y3050" s="52"/>
      <c r="Z3050" s="38"/>
      <c r="AA3050" s="38"/>
      <c r="AB3050" s="38"/>
      <c r="AC3050" s="50"/>
      <c r="AD3050" s="50"/>
      <c r="AE3050" s="51"/>
      <c r="AF3050" s="51"/>
      <c r="AG3050" s="40"/>
      <c r="AH3050" s="41"/>
      <c r="AI3050" s="42"/>
      <c r="AJ3050" s="40"/>
      <c r="AK3050" s="41"/>
      <c r="AL3050" s="42"/>
      <c r="AM3050" s="43"/>
      <c r="AN3050" s="43"/>
      <c r="AO3050" s="43"/>
    </row>
    <row r="3051" spans="5:41" x14ac:dyDescent="0.25">
      <c r="E3051" s="54"/>
      <c r="F3051" s="54"/>
      <c r="G3051" s="52"/>
      <c r="H3051" s="52"/>
      <c r="I3051" s="52"/>
      <c r="J3051" s="52"/>
      <c r="K3051" s="52"/>
      <c r="L3051" s="52"/>
      <c r="M3051" s="52"/>
      <c r="N3051" s="52"/>
      <c r="O3051" s="52"/>
      <c r="P3051" s="52"/>
      <c r="Q3051" s="52"/>
      <c r="R3051" s="52"/>
      <c r="S3051" s="52"/>
      <c r="T3051" s="52"/>
      <c r="U3051" s="52"/>
      <c r="V3051" s="52"/>
      <c r="W3051" s="52"/>
      <c r="X3051" s="52"/>
      <c r="Y3051" s="52"/>
      <c r="Z3051" s="38"/>
      <c r="AA3051" s="38"/>
      <c r="AB3051" s="38"/>
      <c r="AC3051" s="50"/>
      <c r="AD3051" s="50"/>
      <c r="AE3051" s="51"/>
      <c r="AF3051" s="51"/>
      <c r="AG3051" s="40"/>
      <c r="AH3051" s="41"/>
      <c r="AI3051" s="42"/>
      <c r="AJ3051" s="40"/>
      <c r="AK3051" s="41"/>
      <c r="AL3051" s="42"/>
      <c r="AM3051" s="43"/>
      <c r="AN3051" s="43"/>
      <c r="AO3051" s="43"/>
    </row>
    <row r="3052" spans="5:41" x14ac:dyDescent="0.25">
      <c r="E3052" s="54"/>
      <c r="F3052" s="54"/>
      <c r="G3052" s="52"/>
      <c r="H3052" s="52"/>
      <c r="I3052" s="52"/>
      <c r="J3052" s="52"/>
      <c r="K3052" s="52"/>
      <c r="L3052" s="52"/>
      <c r="M3052" s="52"/>
      <c r="N3052" s="52"/>
      <c r="O3052" s="52"/>
      <c r="P3052" s="52"/>
      <c r="Q3052" s="52"/>
      <c r="R3052" s="52"/>
      <c r="S3052" s="52"/>
      <c r="T3052" s="52"/>
      <c r="U3052" s="52"/>
      <c r="V3052" s="52"/>
      <c r="W3052" s="52"/>
      <c r="X3052" s="52"/>
      <c r="Y3052" s="52"/>
      <c r="Z3052" s="38"/>
      <c r="AA3052" s="38"/>
      <c r="AB3052" s="38"/>
      <c r="AC3052" s="50"/>
      <c r="AD3052" s="50"/>
      <c r="AE3052" s="51"/>
      <c r="AF3052" s="51"/>
      <c r="AG3052" s="40"/>
      <c r="AH3052" s="41"/>
      <c r="AI3052" s="42"/>
      <c r="AJ3052" s="40"/>
      <c r="AK3052" s="41"/>
      <c r="AL3052" s="42"/>
      <c r="AM3052" s="43"/>
      <c r="AN3052" s="43"/>
      <c r="AO3052" s="43"/>
    </row>
    <row r="3053" spans="5:41" x14ac:dyDescent="0.25">
      <c r="E3053" s="54"/>
      <c r="F3053" s="54"/>
      <c r="G3053" s="52"/>
      <c r="H3053" s="52"/>
      <c r="I3053" s="52"/>
      <c r="J3053" s="52"/>
      <c r="K3053" s="52"/>
      <c r="L3053" s="52"/>
      <c r="M3053" s="52"/>
      <c r="N3053" s="52"/>
      <c r="O3053" s="52"/>
      <c r="P3053" s="52"/>
      <c r="Q3053" s="52"/>
      <c r="R3053" s="52"/>
      <c r="S3053" s="52"/>
      <c r="T3053" s="52"/>
      <c r="U3053" s="52"/>
      <c r="V3053" s="52"/>
      <c r="W3053" s="52"/>
      <c r="X3053" s="52"/>
      <c r="Y3053" s="52"/>
      <c r="Z3053" s="38"/>
      <c r="AA3053" s="38"/>
      <c r="AB3053" s="38"/>
      <c r="AC3053" s="50"/>
      <c r="AD3053" s="50"/>
      <c r="AE3053" s="51"/>
      <c r="AF3053" s="51"/>
      <c r="AG3053" s="40"/>
      <c r="AH3053" s="41"/>
      <c r="AI3053" s="42"/>
      <c r="AJ3053" s="40"/>
      <c r="AK3053" s="41"/>
      <c r="AL3053" s="42"/>
      <c r="AM3053" s="43"/>
      <c r="AN3053" s="43"/>
      <c r="AO3053" s="43"/>
    </row>
    <row r="3054" spans="5:41" x14ac:dyDescent="0.25">
      <c r="E3054" s="54"/>
      <c r="F3054" s="54"/>
      <c r="G3054" s="52"/>
      <c r="H3054" s="52"/>
      <c r="I3054" s="52"/>
      <c r="J3054" s="52"/>
      <c r="K3054" s="52"/>
      <c r="L3054" s="52"/>
      <c r="M3054" s="52"/>
      <c r="N3054" s="52"/>
      <c r="O3054" s="52"/>
      <c r="P3054" s="52"/>
      <c r="Q3054" s="52"/>
      <c r="R3054" s="52"/>
      <c r="S3054" s="52"/>
      <c r="T3054" s="52"/>
      <c r="U3054" s="52"/>
      <c r="V3054" s="52"/>
      <c r="W3054" s="52"/>
      <c r="X3054" s="52"/>
      <c r="Y3054" s="52"/>
      <c r="Z3054" s="38"/>
      <c r="AA3054" s="38"/>
      <c r="AB3054" s="38"/>
      <c r="AC3054" s="50"/>
      <c r="AD3054" s="50"/>
      <c r="AE3054" s="51"/>
      <c r="AF3054" s="51"/>
      <c r="AG3054" s="40"/>
      <c r="AH3054" s="41"/>
      <c r="AI3054" s="42"/>
      <c r="AJ3054" s="40"/>
      <c r="AK3054" s="41"/>
      <c r="AL3054" s="42"/>
      <c r="AM3054" s="43"/>
      <c r="AN3054" s="43"/>
      <c r="AO3054" s="43"/>
    </row>
    <row r="3055" spans="5:41" x14ac:dyDescent="0.25">
      <c r="E3055" s="54"/>
      <c r="F3055" s="54"/>
      <c r="G3055" s="52"/>
      <c r="H3055" s="52"/>
      <c r="I3055" s="52"/>
      <c r="J3055" s="52"/>
      <c r="K3055" s="52"/>
      <c r="L3055" s="52"/>
      <c r="M3055" s="52"/>
      <c r="N3055" s="52"/>
      <c r="O3055" s="52"/>
      <c r="P3055" s="52"/>
      <c r="Q3055" s="52"/>
      <c r="R3055" s="52"/>
      <c r="S3055" s="52"/>
      <c r="T3055" s="52"/>
      <c r="U3055" s="52"/>
      <c r="V3055" s="52"/>
      <c r="W3055" s="52"/>
      <c r="X3055" s="52"/>
      <c r="Y3055" s="52"/>
      <c r="Z3055" s="38"/>
      <c r="AA3055" s="38"/>
      <c r="AB3055" s="38"/>
      <c r="AC3055" s="50"/>
      <c r="AD3055" s="50"/>
      <c r="AE3055" s="51"/>
      <c r="AF3055" s="51"/>
      <c r="AG3055" s="40"/>
      <c r="AH3055" s="41"/>
      <c r="AI3055" s="42"/>
      <c r="AJ3055" s="40"/>
      <c r="AK3055" s="41"/>
      <c r="AL3055" s="42"/>
      <c r="AM3055" s="43"/>
      <c r="AN3055" s="43"/>
      <c r="AO3055" s="43"/>
    </row>
    <row r="3056" spans="5:41" x14ac:dyDescent="0.25">
      <c r="E3056" s="54"/>
      <c r="F3056" s="54"/>
      <c r="G3056" s="52"/>
      <c r="H3056" s="52"/>
      <c r="I3056" s="52"/>
      <c r="J3056" s="52"/>
      <c r="K3056" s="52"/>
      <c r="L3056" s="52"/>
      <c r="M3056" s="52"/>
      <c r="N3056" s="52"/>
      <c r="O3056" s="52"/>
      <c r="P3056" s="52"/>
      <c r="Q3056" s="52"/>
      <c r="R3056" s="52"/>
      <c r="S3056" s="52"/>
      <c r="T3056" s="52"/>
      <c r="U3056" s="52"/>
      <c r="V3056" s="52"/>
      <c r="W3056" s="52"/>
      <c r="X3056" s="52"/>
      <c r="Y3056" s="52"/>
      <c r="Z3056" s="38"/>
      <c r="AA3056" s="38"/>
      <c r="AB3056" s="38"/>
      <c r="AC3056" s="50"/>
      <c r="AD3056" s="50"/>
      <c r="AE3056" s="51"/>
      <c r="AF3056" s="51"/>
      <c r="AG3056" s="40"/>
      <c r="AH3056" s="41"/>
      <c r="AI3056" s="42"/>
      <c r="AJ3056" s="40"/>
      <c r="AK3056" s="41"/>
      <c r="AL3056" s="42"/>
      <c r="AM3056" s="43"/>
      <c r="AN3056" s="43"/>
      <c r="AO3056" s="43"/>
    </row>
    <row r="3057" spans="5:41" x14ac:dyDescent="0.25">
      <c r="E3057" s="54"/>
      <c r="F3057" s="54"/>
      <c r="G3057" s="52"/>
      <c r="H3057" s="52"/>
      <c r="I3057" s="52"/>
      <c r="J3057" s="52"/>
      <c r="K3057" s="52"/>
      <c r="L3057" s="52"/>
      <c r="M3057" s="52"/>
      <c r="N3057" s="52"/>
      <c r="O3057" s="52"/>
      <c r="P3057" s="52"/>
      <c r="Q3057" s="52"/>
      <c r="R3057" s="52"/>
      <c r="S3057" s="52"/>
      <c r="T3057" s="52"/>
      <c r="U3057" s="52"/>
      <c r="V3057" s="52"/>
      <c r="W3057" s="52"/>
      <c r="X3057" s="52"/>
      <c r="Y3057" s="52"/>
      <c r="Z3057" s="38"/>
      <c r="AA3057" s="38"/>
      <c r="AB3057" s="38"/>
      <c r="AC3057" s="50"/>
      <c r="AD3057" s="50"/>
      <c r="AE3057" s="51"/>
      <c r="AF3057" s="51"/>
      <c r="AG3057" s="40"/>
      <c r="AH3057" s="41"/>
      <c r="AI3057" s="42"/>
      <c r="AJ3057" s="40"/>
      <c r="AK3057" s="41"/>
      <c r="AL3057" s="42"/>
      <c r="AM3057" s="43"/>
      <c r="AN3057" s="43"/>
      <c r="AO3057" s="43"/>
    </row>
    <row r="3058" spans="5:41" x14ac:dyDescent="0.25">
      <c r="E3058" s="54"/>
      <c r="F3058" s="54"/>
      <c r="G3058" s="52"/>
      <c r="H3058" s="52"/>
      <c r="I3058" s="52"/>
      <c r="J3058" s="52"/>
      <c r="K3058" s="52"/>
      <c r="L3058" s="52"/>
      <c r="M3058" s="52"/>
      <c r="N3058" s="52"/>
      <c r="O3058" s="52"/>
      <c r="P3058" s="52"/>
      <c r="Q3058" s="52"/>
      <c r="R3058" s="52"/>
      <c r="S3058" s="52"/>
      <c r="T3058" s="52"/>
      <c r="U3058" s="52"/>
      <c r="V3058" s="52"/>
      <c r="W3058" s="52"/>
      <c r="X3058" s="52"/>
      <c r="Y3058" s="52"/>
      <c r="Z3058" s="38"/>
      <c r="AA3058" s="38"/>
      <c r="AB3058" s="38"/>
      <c r="AC3058" s="50"/>
      <c r="AD3058" s="50"/>
      <c r="AE3058" s="51"/>
      <c r="AF3058" s="51"/>
      <c r="AG3058" s="40"/>
      <c r="AH3058" s="41"/>
      <c r="AI3058" s="42"/>
      <c r="AJ3058" s="40"/>
      <c r="AK3058" s="41"/>
      <c r="AL3058" s="42"/>
      <c r="AM3058" s="43"/>
      <c r="AN3058" s="43"/>
      <c r="AO3058" s="43"/>
    </row>
    <row r="3059" spans="5:41" x14ac:dyDescent="0.25">
      <c r="E3059" s="54"/>
      <c r="F3059" s="54"/>
      <c r="G3059" s="52"/>
      <c r="H3059" s="52"/>
      <c r="I3059" s="52"/>
      <c r="J3059" s="52"/>
      <c r="K3059" s="52"/>
      <c r="L3059" s="52"/>
      <c r="M3059" s="52"/>
      <c r="N3059" s="52"/>
      <c r="O3059" s="52"/>
      <c r="P3059" s="52"/>
      <c r="Q3059" s="52"/>
      <c r="R3059" s="52"/>
      <c r="S3059" s="52"/>
      <c r="T3059" s="52"/>
      <c r="U3059" s="52"/>
      <c r="V3059" s="52"/>
      <c r="W3059" s="52"/>
      <c r="X3059" s="52"/>
      <c r="Y3059" s="52"/>
      <c r="Z3059" s="38"/>
      <c r="AA3059" s="38"/>
      <c r="AB3059" s="38"/>
      <c r="AC3059" s="50"/>
      <c r="AD3059" s="50"/>
      <c r="AE3059" s="51"/>
      <c r="AF3059" s="51"/>
      <c r="AG3059" s="40"/>
      <c r="AH3059" s="41"/>
      <c r="AI3059" s="42"/>
      <c r="AJ3059" s="40"/>
      <c r="AK3059" s="41"/>
      <c r="AL3059" s="42"/>
      <c r="AM3059" s="43"/>
      <c r="AN3059" s="43"/>
      <c r="AO3059" s="43"/>
    </row>
    <row r="3060" spans="5:41" x14ac:dyDescent="0.25">
      <c r="E3060" s="54"/>
      <c r="F3060" s="54"/>
      <c r="G3060" s="52"/>
      <c r="H3060" s="52"/>
      <c r="I3060" s="52"/>
      <c r="J3060" s="52"/>
      <c r="K3060" s="52"/>
      <c r="L3060" s="52"/>
      <c r="M3060" s="52"/>
      <c r="N3060" s="52"/>
      <c r="O3060" s="52"/>
      <c r="P3060" s="52"/>
      <c r="Q3060" s="52"/>
      <c r="R3060" s="52"/>
      <c r="S3060" s="52"/>
      <c r="T3060" s="52"/>
      <c r="U3060" s="52"/>
      <c r="V3060" s="52"/>
      <c r="W3060" s="52"/>
      <c r="X3060" s="52"/>
      <c r="Y3060" s="52"/>
      <c r="Z3060" s="38"/>
      <c r="AA3060" s="38"/>
      <c r="AB3060" s="38"/>
      <c r="AC3060" s="50"/>
      <c r="AD3060" s="50"/>
      <c r="AE3060" s="51"/>
      <c r="AF3060" s="51"/>
      <c r="AG3060" s="40"/>
      <c r="AH3060" s="41"/>
      <c r="AI3060" s="42"/>
      <c r="AJ3060" s="40"/>
      <c r="AK3060" s="41"/>
      <c r="AL3060" s="42"/>
      <c r="AM3060" s="43"/>
      <c r="AN3060" s="43"/>
      <c r="AO3060" s="43"/>
    </row>
    <row r="3061" spans="5:41" x14ac:dyDescent="0.25">
      <c r="E3061" s="54"/>
      <c r="F3061" s="54"/>
      <c r="G3061" s="52"/>
      <c r="H3061" s="52"/>
      <c r="I3061" s="52"/>
      <c r="J3061" s="52"/>
      <c r="K3061" s="52"/>
      <c r="L3061" s="52"/>
      <c r="M3061" s="52"/>
      <c r="N3061" s="52"/>
      <c r="O3061" s="52"/>
      <c r="P3061" s="52"/>
      <c r="Q3061" s="52"/>
      <c r="R3061" s="52"/>
      <c r="S3061" s="52"/>
      <c r="T3061" s="52"/>
      <c r="U3061" s="52"/>
      <c r="V3061" s="52"/>
      <c r="W3061" s="52"/>
      <c r="X3061" s="52"/>
      <c r="Y3061" s="52"/>
      <c r="Z3061" s="38"/>
      <c r="AA3061" s="38"/>
      <c r="AB3061" s="38"/>
      <c r="AC3061" s="50"/>
      <c r="AD3061" s="50"/>
      <c r="AE3061" s="51"/>
      <c r="AF3061" s="51"/>
      <c r="AG3061" s="40"/>
      <c r="AH3061" s="41"/>
      <c r="AI3061" s="42"/>
      <c r="AJ3061" s="40"/>
      <c r="AK3061" s="41"/>
      <c r="AL3061" s="42"/>
      <c r="AM3061" s="43"/>
      <c r="AN3061" s="43"/>
      <c r="AO3061" s="43"/>
    </row>
    <row r="3062" spans="5:41" x14ac:dyDescent="0.25">
      <c r="E3062" s="54"/>
      <c r="F3062" s="54"/>
      <c r="G3062" s="52"/>
      <c r="H3062" s="52"/>
      <c r="I3062" s="52"/>
      <c r="J3062" s="52"/>
      <c r="K3062" s="52"/>
      <c r="L3062" s="52"/>
      <c r="M3062" s="52"/>
      <c r="N3062" s="52"/>
      <c r="O3062" s="52"/>
      <c r="P3062" s="52"/>
      <c r="Q3062" s="52"/>
      <c r="R3062" s="52"/>
      <c r="S3062" s="52"/>
      <c r="T3062" s="52"/>
      <c r="U3062" s="52"/>
      <c r="V3062" s="52"/>
      <c r="W3062" s="52"/>
      <c r="X3062" s="52"/>
      <c r="Y3062" s="52"/>
      <c r="Z3062" s="38"/>
      <c r="AA3062" s="38"/>
      <c r="AB3062" s="38"/>
      <c r="AC3062" s="50"/>
      <c r="AD3062" s="50"/>
      <c r="AE3062" s="51"/>
      <c r="AF3062" s="51"/>
      <c r="AG3062" s="40"/>
      <c r="AH3062" s="41"/>
      <c r="AI3062" s="42"/>
      <c r="AJ3062" s="40"/>
      <c r="AK3062" s="41"/>
      <c r="AL3062" s="42"/>
      <c r="AM3062" s="43"/>
      <c r="AN3062" s="43"/>
      <c r="AO3062" s="43"/>
    </row>
    <row r="3063" spans="5:41" x14ac:dyDescent="0.25">
      <c r="E3063" s="54"/>
      <c r="F3063" s="54"/>
      <c r="G3063" s="52"/>
      <c r="H3063" s="52"/>
      <c r="I3063" s="52"/>
      <c r="J3063" s="52"/>
      <c r="K3063" s="52"/>
      <c r="L3063" s="52"/>
      <c r="M3063" s="52"/>
      <c r="N3063" s="52"/>
      <c r="O3063" s="52"/>
      <c r="P3063" s="52"/>
      <c r="Q3063" s="52"/>
      <c r="R3063" s="52"/>
      <c r="S3063" s="52"/>
      <c r="T3063" s="52"/>
      <c r="U3063" s="52"/>
      <c r="V3063" s="52"/>
      <c r="W3063" s="52"/>
      <c r="X3063" s="52"/>
      <c r="Y3063" s="52"/>
      <c r="Z3063" s="38"/>
      <c r="AA3063" s="38"/>
      <c r="AB3063" s="38"/>
      <c r="AC3063" s="50"/>
      <c r="AD3063" s="50"/>
      <c r="AE3063" s="51"/>
      <c r="AF3063" s="51"/>
      <c r="AG3063" s="40"/>
      <c r="AH3063" s="41"/>
      <c r="AI3063" s="42"/>
      <c r="AJ3063" s="40"/>
      <c r="AK3063" s="41"/>
      <c r="AL3063" s="42"/>
      <c r="AM3063" s="43"/>
      <c r="AN3063" s="43"/>
      <c r="AO3063" s="43"/>
    </row>
    <row r="3064" spans="5:41" x14ac:dyDescent="0.25">
      <c r="E3064" s="54"/>
      <c r="F3064" s="54"/>
      <c r="G3064" s="52"/>
      <c r="H3064" s="52"/>
      <c r="I3064" s="52"/>
      <c r="J3064" s="52"/>
      <c r="K3064" s="52"/>
      <c r="L3064" s="52"/>
      <c r="M3064" s="52"/>
      <c r="N3064" s="52"/>
      <c r="O3064" s="52"/>
      <c r="P3064" s="52"/>
      <c r="Q3064" s="52"/>
      <c r="R3064" s="52"/>
      <c r="S3064" s="52"/>
      <c r="T3064" s="52"/>
      <c r="U3064" s="52"/>
      <c r="V3064" s="52"/>
      <c r="W3064" s="52"/>
      <c r="X3064" s="52"/>
      <c r="Y3064" s="52"/>
      <c r="Z3064" s="38"/>
      <c r="AA3064" s="38"/>
      <c r="AB3064" s="38"/>
      <c r="AC3064" s="50"/>
      <c r="AD3064" s="50"/>
      <c r="AE3064" s="51"/>
      <c r="AF3064" s="51"/>
      <c r="AG3064" s="40"/>
      <c r="AH3064" s="41"/>
      <c r="AI3064" s="42"/>
      <c r="AJ3064" s="40"/>
      <c r="AK3064" s="41"/>
      <c r="AL3064" s="42"/>
      <c r="AM3064" s="43"/>
      <c r="AN3064" s="43"/>
      <c r="AO3064" s="43"/>
    </row>
    <row r="3065" spans="5:41" x14ac:dyDescent="0.25">
      <c r="E3065" s="54"/>
      <c r="F3065" s="54"/>
      <c r="G3065" s="52"/>
      <c r="H3065" s="52"/>
      <c r="I3065" s="52"/>
      <c r="J3065" s="52"/>
      <c r="K3065" s="52"/>
      <c r="L3065" s="52"/>
      <c r="M3065" s="52"/>
      <c r="N3065" s="52"/>
      <c r="O3065" s="52"/>
      <c r="P3065" s="52"/>
      <c r="Q3065" s="52"/>
      <c r="R3065" s="52"/>
      <c r="S3065" s="52"/>
      <c r="T3065" s="52"/>
      <c r="U3065" s="52"/>
      <c r="V3065" s="52"/>
      <c r="W3065" s="52"/>
      <c r="X3065" s="52"/>
      <c r="Y3065" s="52"/>
      <c r="Z3065" s="38"/>
      <c r="AA3065" s="38"/>
      <c r="AB3065" s="38"/>
      <c r="AC3065" s="50"/>
      <c r="AD3065" s="50"/>
      <c r="AE3065" s="51"/>
      <c r="AF3065" s="51"/>
      <c r="AG3065" s="40"/>
      <c r="AH3065" s="41"/>
      <c r="AI3065" s="42"/>
      <c r="AJ3065" s="40"/>
      <c r="AK3065" s="41"/>
      <c r="AL3065" s="42"/>
      <c r="AM3065" s="43"/>
      <c r="AN3065" s="43"/>
      <c r="AO3065" s="43"/>
    </row>
    <row r="3066" spans="5:41" x14ac:dyDescent="0.25">
      <c r="E3066" s="54"/>
      <c r="F3066" s="54"/>
      <c r="G3066" s="52"/>
      <c r="H3066" s="52"/>
      <c r="I3066" s="52"/>
      <c r="J3066" s="52"/>
      <c r="K3066" s="52"/>
      <c r="L3066" s="52"/>
      <c r="M3066" s="52"/>
      <c r="N3066" s="52"/>
      <c r="O3066" s="52"/>
      <c r="P3066" s="52"/>
      <c r="Q3066" s="52"/>
      <c r="R3066" s="52"/>
      <c r="S3066" s="52"/>
      <c r="T3066" s="52"/>
      <c r="U3066" s="52"/>
      <c r="V3066" s="52"/>
      <c r="W3066" s="52"/>
      <c r="X3066" s="52"/>
      <c r="Y3066" s="52"/>
      <c r="Z3066" s="38"/>
      <c r="AA3066" s="38"/>
      <c r="AB3066" s="38"/>
      <c r="AC3066" s="50"/>
      <c r="AD3066" s="50"/>
      <c r="AE3066" s="51"/>
      <c r="AF3066" s="51"/>
      <c r="AG3066" s="40"/>
      <c r="AH3066" s="41"/>
      <c r="AI3066" s="42"/>
      <c r="AJ3066" s="40"/>
      <c r="AK3066" s="41"/>
      <c r="AL3066" s="42"/>
      <c r="AM3066" s="43"/>
      <c r="AN3066" s="43"/>
      <c r="AO3066" s="43"/>
    </row>
    <row r="3067" spans="5:41" x14ac:dyDescent="0.25">
      <c r="E3067" s="54"/>
      <c r="F3067" s="54"/>
      <c r="G3067" s="52"/>
      <c r="H3067" s="52"/>
      <c r="I3067" s="52"/>
      <c r="J3067" s="52"/>
      <c r="K3067" s="52"/>
      <c r="L3067" s="52"/>
      <c r="M3067" s="52"/>
      <c r="N3067" s="52"/>
      <c r="O3067" s="52"/>
      <c r="P3067" s="52"/>
      <c r="Q3067" s="52"/>
      <c r="R3067" s="52"/>
      <c r="S3067" s="52"/>
      <c r="T3067" s="52"/>
      <c r="U3067" s="52"/>
      <c r="V3067" s="52"/>
      <c r="W3067" s="52"/>
      <c r="X3067" s="52"/>
      <c r="Y3067" s="52"/>
      <c r="Z3067" s="38"/>
      <c r="AA3067" s="38"/>
      <c r="AB3067" s="38"/>
      <c r="AC3067" s="50"/>
      <c r="AD3067" s="50"/>
      <c r="AE3067" s="51"/>
      <c r="AF3067" s="51"/>
      <c r="AG3067" s="40"/>
      <c r="AH3067" s="41"/>
      <c r="AI3067" s="42"/>
      <c r="AJ3067" s="40"/>
      <c r="AK3067" s="41"/>
      <c r="AL3067" s="42"/>
      <c r="AM3067" s="43"/>
      <c r="AN3067" s="43"/>
      <c r="AO3067" s="43"/>
    </row>
    <row r="3068" spans="5:41" x14ac:dyDescent="0.25">
      <c r="E3068" s="54"/>
      <c r="F3068" s="54"/>
      <c r="G3068" s="52"/>
      <c r="H3068" s="52"/>
      <c r="I3068" s="52"/>
      <c r="J3068" s="52"/>
      <c r="K3068" s="52"/>
      <c r="L3068" s="52"/>
      <c r="M3068" s="52"/>
      <c r="N3068" s="52"/>
      <c r="O3068" s="52"/>
      <c r="P3068" s="52"/>
      <c r="Q3068" s="52"/>
      <c r="R3068" s="52"/>
      <c r="S3068" s="52"/>
      <c r="T3068" s="52"/>
      <c r="U3068" s="52"/>
      <c r="V3068" s="52"/>
      <c r="W3068" s="52"/>
      <c r="X3068" s="52"/>
      <c r="Y3068" s="52"/>
      <c r="Z3068" s="38"/>
      <c r="AA3068" s="38"/>
      <c r="AB3068" s="38"/>
      <c r="AC3068" s="50"/>
      <c r="AD3068" s="50"/>
      <c r="AE3068" s="51"/>
      <c r="AF3068" s="51"/>
      <c r="AG3068" s="40"/>
      <c r="AH3068" s="41"/>
      <c r="AI3068" s="42"/>
      <c r="AJ3068" s="40"/>
      <c r="AK3068" s="41"/>
      <c r="AL3068" s="42"/>
      <c r="AM3068" s="43"/>
      <c r="AN3068" s="43"/>
      <c r="AO3068" s="43"/>
    </row>
    <row r="3069" spans="5:41" x14ac:dyDescent="0.25">
      <c r="E3069" s="54"/>
      <c r="F3069" s="54"/>
      <c r="G3069" s="52"/>
      <c r="H3069" s="52"/>
      <c r="I3069" s="52"/>
      <c r="J3069" s="52"/>
      <c r="K3069" s="52"/>
      <c r="L3069" s="52"/>
      <c r="M3069" s="52"/>
      <c r="N3069" s="52"/>
      <c r="O3069" s="52"/>
      <c r="P3069" s="52"/>
      <c r="Q3069" s="52"/>
      <c r="R3069" s="52"/>
      <c r="S3069" s="52"/>
      <c r="T3069" s="52"/>
      <c r="U3069" s="52"/>
      <c r="V3069" s="52"/>
      <c r="W3069" s="52"/>
      <c r="X3069" s="52"/>
      <c r="Y3069" s="52"/>
      <c r="Z3069" s="38"/>
      <c r="AA3069" s="38"/>
      <c r="AB3069" s="38"/>
      <c r="AC3069" s="50"/>
      <c r="AD3069" s="50"/>
      <c r="AE3069" s="51"/>
      <c r="AF3069" s="51"/>
      <c r="AG3069" s="40"/>
      <c r="AH3069" s="41"/>
      <c r="AI3069" s="42"/>
      <c r="AJ3069" s="40"/>
      <c r="AK3069" s="41"/>
      <c r="AL3069" s="42"/>
      <c r="AM3069" s="43"/>
      <c r="AN3069" s="43"/>
      <c r="AO3069" s="43"/>
    </row>
    <row r="3070" spans="5:41" x14ac:dyDescent="0.25">
      <c r="E3070" s="54"/>
      <c r="F3070" s="54"/>
      <c r="G3070" s="52"/>
      <c r="H3070" s="52"/>
      <c r="I3070" s="52"/>
      <c r="J3070" s="52"/>
      <c r="K3070" s="52"/>
      <c r="L3070" s="52"/>
      <c r="M3070" s="52"/>
      <c r="N3070" s="52"/>
      <c r="O3070" s="52"/>
      <c r="P3070" s="52"/>
      <c r="Q3070" s="52"/>
      <c r="R3070" s="52"/>
      <c r="S3070" s="52"/>
      <c r="T3070" s="52"/>
      <c r="U3070" s="52"/>
      <c r="V3070" s="52"/>
      <c r="W3070" s="52"/>
      <c r="X3070" s="52"/>
      <c r="Y3070" s="52"/>
      <c r="Z3070" s="38"/>
      <c r="AA3070" s="38"/>
      <c r="AB3070" s="38"/>
      <c r="AC3070" s="50"/>
      <c r="AD3070" s="50"/>
      <c r="AE3070" s="51"/>
      <c r="AF3070" s="51"/>
      <c r="AG3070" s="40"/>
      <c r="AH3070" s="41"/>
      <c r="AI3070" s="42"/>
      <c r="AJ3070" s="40"/>
      <c r="AK3070" s="41"/>
      <c r="AL3070" s="42"/>
      <c r="AM3070" s="43"/>
      <c r="AN3070" s="43"/>
      <c r="AO3070" s="43"/>
    </row>
    <row r="3071" spans="5:41" x14ac:dyDescent="0.25">
      <c r="E3071" s="54"/>
      <c r="F3071" s="54"/>
      <c r="G3071" s="52"/>
      <c r="H3071" s="52"/>
      <c r="I3071" s="52"/>
      <c r="J3071" s="52"/>
      <c r="K3071" s="52"/>
      <c r="L3071" s="52"/>
      <c r="M3071" s="52"/>
      <c r="N3071" s="52"/>
      <c r="O3071" s="52"/>
      <c r="P3071" s="52"/>
      <c r="Q3071" s="52"/>
      <c r="R3071" s="52"/>
      <c r="S3071" s="52"/>
      <c r="T3071" s="52"/>
      <c r="U3071" s="52"/>
      <c r="V3071" s="52"/>
      <c r="W3071" s="52"/>
      <c r="X3071" s="52"/>
      <c r="Y3071" s="52"/>
      <c r="Z3071" s="38"/>
      <c r="AA3071" s="38"/>
      <c r="AB3071" s="38"/>
      <c r="AC3071" s="50"/>
      <c r="AD3071" s="50"/>
      <c r="AE3071" s="51"/>
      <c r="AF3071" s="51"/>
      <c r="AG3071" s="40"/>
      <c r="AH3071" s="41"/>
      <c r="AI3071" s="42"/>
      <c r="AJ3071" s="40"/>
      <c r="AK3071" s="41"/>
      <c r="AL3071" s="42"/>
      <c r="AM3071" s="43"/>
      <c r="AN3071" s="43"/>
      <c r="AO3071" s="43"/>
    </row>
    <row r="3072" spans="5:41" x14ac:dyDescent="0.25">
      <c r="E3072" s="54"/>
      <c r="F3072" s="54"/>
      <c r="G3072" s="52"/>
      <c r="H3072" s="52"/>
      <c r="I3072" s="52"/>
      <c r="J3072" s="52"/>
      <c r="K3072" s="52"/>
      <c r="L3072" s="52"/>
      <c r="M3072" s="52"/>
      <c r="N3072" s="52"/>
      <c r="O3072" s="52"/>
      <c r="P3072" s="52"/>
      <c r="Q3072" s="52"/>
      <c r="R3072" s="52"/>
      <c r="S3072" s="52"/>
      <c r="T3072" s="52"/>
      <c r="U3072" s="52"/>
      <c r="V3072" s="52"/>
      <c r="W3072" s="52"/>
      <c r="X3072" s="52"/>
      <c r="Y3072" s="52"/>
      <c r="Z3072" s="38"/>
      <c r="AA3072" s="38"/>
      <c r="AB3072" s="38"/>
      <c r="AC3072" s="50"/>
      <c r="AD3072" s="50"/>
      <c r="AE3072" s="51"/>
      <c r="AF3072" s="51"/>
      <c r="AG3072" s="40"/>
      <c r="AH3072" s="41"/>
      <c r="AI3072" s="42"/>
      <c r="AJ3072" s="40"/>
      <c r="AK3072" s="41"/>
      <c r="AL3072" s="42"/>
      <c r="AM3072" s="43"/>
      <c r="AN3072" s="43"/>
      <c r="AO3072" s="43"/>
    </row>
    <row r="3073" spans="5:41" x14ac:dyDescent="0.25">
      <c r="E3073" s="54"/>
      <c r="F3073" s="54"/>
      <c r="G3073" s="52"/>
      <c r="H3073" s="52"/>
      <c r="I3073" s="52"/>
      <c r="J3073" s="52"/>
      <c r="K3073" s="52"/>
      <c r="L3073" s="52"/>
      <c r="M3073" s="52"/>
      <c r="N3073" s="52"/>
      <c r="O3073" s="52"/>
      <c r="P3073" s="52"/>
      <c r="Q3073" s="52"/>
      <c r="R3073" s="52"/>
      <c r="S3073" s="52"/>
      <c r="T3073" s="52"/>
      <c r="U3073" s="52"/>
      <c r="V3073" s="52"/>
      <c r="W3073" s="52"/>
      <c r="X3073" s="52"/>
      <c r="Y3073" s="52"/>
      <c r="Z3073" s="38"/>
      <c r="AA3073" s="38"/>
      <c r="AB3073" s="38"/>
      <c r="AC3073" s="50"/>
      <c r="AD3073" s="50"/>
      <c r="AE3073" s="51"/>
      <c r="AF3073" s="51"/>
      <c r="AG3073" s="40"/>
      <c r="AH3073" s="41"/>
      <c r="AI3073" s="42"/>
      <c r="AJ3073" s="40"/>
      <c r="AK3073" s="41"/>
      <c r="AL3073" s="42"/>
      <c r="AM3073" s="43"/>
      <c r="AN3073" s="43"/>
      <c r="AO3073" s="43"/>
    </row>
    <row r="3074" spans="5:41" x14ac:dyDescent="0.25">
      <c r="E3074" s="54"/>
      <c r="F3074" s="54"/>
      <c r="G3074" s="52"/>
      <c r="H3074" s="52"/>
      <c r="I3074" s="52"/>
      <c r="J3074" s="52"/>
      <c r="K3074" s="52"/>
      <c r="L3074" s="52"/>
      <c r="M3074" s="52"/>
      <c r="N3074" s="52"/>
      <c r="O3074" s="52"/>
      <c r="P3074" s="52"/>
      <c r="Q3074" s="52"/>
      <c r="R3074" s="52"/>
      <c r="S3074" s="52"/>
      <c r="T3074" s="52"/>
      <c r="U3074" s="52"/>
      <c r="V3074" s="52"/>
      <c r="W3074" s="52"/>
      <c r="X3074" s="52"/>
      <c r="Y3074" s="52"/>
      <c r="Z3074" s="38"/>
      <c r="AA3074" s="38"/>
      <c r="AB3074" s="38"/>
      <c r="AC3074" s="50"/>
      <c r="AD3074" s="50"/>
      <c r="AE3074" s="51"/>
      <c r="AF3074" s="51"/>
      <c r="AG3074" s="40"/>
      <c r="AH3074" s="41"/>
      <c r="AI3074" s="42"/>
      <c r="AJ3074" s="40"/>
      <c r="AK3074" s="41"/>
      <c r="AL3074" s="42"/>
      <c r="AM3074" s="43"/>
      <c r="AN3074" s="43"/>
      <c r="AO3074" s="43"/>
    </row>
    <row r="3075" spans="5:41" x14ac:dyDescent="0.25">
      <c r="E3075" s="54"/>
      <c r="F3075" s="54"/>
      <c r="G3075" s="52"/>
      <c r="H3075" s="52"/>
      <c r="I3075" s="52"/>
      <c r="J3075" s="52"/>
      <c r="K3075" s="52"/>
      <c r="L3075" s="52"/>
      <c r="M3075" s="52"/>
      <c r="N3075" s="52"/>
      <c r="O3075" s="52"/>
      <c r="P3075" s="52"/>
      <c r="Q3075" s="52"/>
      <c r="R3075" s="52"/>
      <c r="S3075" s="52"/>
      <c r="T3075" s="52"/>
      <c r="U3075" s="52"/>
      <c r="V3075" s="52"/>
      <c r="W3075" s="52"/>
      <c r="X3075" s="52"/>
      <c r="Y3075" s="52"/>
      <c r="Z3075" s="38"/>
      <c r="AA3075" s="38"/>
      <c r="AB3075" s="38"/>
      <c r="AC3075" s="50"/>
      <c r="AD3075" s="50"/>
      <c r="AE3075" s="51"/>
      <c r="AF3075" s="51"/>
      <c r="AG3075" s="40"/>
      <c r="AH3075" s="41"/>
      <c r="AI3075" s="42"/>
      <c r="AJ3075" s="40"/>
      <c r="AK3075" s="41"/>
      <c r="AL3075" s="42"/>
      <c r="AM3075" s="43"/>
      <c r="AN3075" s="43"/>
      <c r="AO3075" s="43"/>
    </row>
    <row r="3076" spans="5:41" x14ac:dyDescent="0.25">
      <c r="E3076" s="54"/>
      <c r="F3076" s="54"/>
      <c r="G3076" s="52"/>
      <c r="H3076" s="52"/>
      <c r="I3076" s="52"/>
      <c r="J3076" s="52"/>
      <c r="K3076" s="52"/>
      <c r="L3076" s="52"/>
      <c r="M3076" s="52"/>
      <c r="N3076" s="52"/>
      <c r="O3076" s="52"/>
      <c r="P3076" s="52"/>
      <c r="Q3076" s="52"/>
      <c r="R3076" s="52"/>
      <c r="S3076" s="52"/>
      <c r="T3076" s="52"/>
      <c r="U3076" s="52"/>
      <c r="V3076" s="52"/>
      <c r="W3076" s="52"/>
      <c r="X3076" s="52"/>
      <c r="Y3076" s="52"/>
      <c r="Z3076" s="38"/>
      <c r="AA3076" s="38"/>
      <c r="AB3076" s="38"/>
      <c r="AC3076" s="50"/>
      <c r="AD3076" s="50"/>
      <c r="AE3076" s="51"/>
      <c r="AF3076" s="51"/>
      <c r="AG3076" s="40"/>
      <c r="AH3076" s="41"/>
      <c r="AI3076" s="42"/>
      <c r="AJ3076" s="40"/>
      <c r="AK3076" s="41"/>
      <c r="AL3076" s="42"/>
      <c r="AM3076" s="43"/>
      <c r="AN3076" s="43"/>
      <c r="AO3076" s="43"/>
    </row>
    <row r="3077" spans="5:41" x14ac:dyDescent="0.25">
      <c r="E3077" s="54"/>
      <c r="F3077" s="54"/>
      <c r="G3077" s="52"/>
      <c r="H3077" s="52"/>
      <c r="I3077" s="52"/>
      <c r="J3077" s="52"/>
      <c r="K3077" s="52"/>
      <c r="L3077" s="52"/>
      <c r="M3077" s="52"/>
      <c r="N3077" s="52"/>
      <c r="O3077" s="52"/>
      <c r="P3077" s="52"/>
      <c r="Q3077" s="52"/>
      <c r="R3077" s="52"/>
      <c r="S3077" s="52"/>
      <c r="T3077" s="52"/>
      <c r="U3077" s="52"/>
      <c r="V3077" s="52"/>
      <c r="W3077" s="52"/>
      <c r="X3077" s="52"/>
      <c r="Y3077" s="52"/>
      <c r="Z3077" s="38"/>
      <c r="AA3077" s="38"/>
      <c r="AB3077" s="38"/>
      <c r="AC3077" s="50"/>
      <c r="AD3077" s="50"/>
      <c r="AE3077" s="51"/>
      <c r="AF3077" s="51"/>
      <c r="AG3077" s="40"/>
      <c r="AH3077" s="41"/>
      <c r="AI3077" s="42"/>
      <c r="AJ3077" s="40"/>
      <c r="AK3077" s="41"/>
      <c r="AL3077" s="42"/>
      <c r="AM3077" s="43"/>
      <c r="AN3077" s="43"/>
      <c r="AO3077" s="43"/>
    </row>
    <row r="3078" spans="5:41" x14ac:dyDescent="0.25">
      <c r="E3078" s="54"/>
      <c r="F3078" s="54"/>
      <c r="G3078" s="52"/>
      <c r="H3078" s="52"/>
      <c r="I3078" s="52"/>
      <c r="J3078" s="52"/>
      <c r="K3078" s="52"/>
      <c r="L3078" s="52"/>
      <c r="M3078" s="52"/>
      <c r="N3078" s="52"/>
      <c r="O3078" s="52"/>
      <c r="P3078" s="52"/>
      <c r="Q3078" s="52"/>
      <c r="R3078" s="52"/>
      <c r="S3078" s="52"/>
      <c r="T3078" s="52"/>
      <c r="U3078" s="52"/>
      <c r="V3078" s="52"/>
      <c r="W3078" s="52"/>
      <c r="X3078" s="52"/>
      <c r="Y3078" s="52"/>
      <c r="Z3078" s="38"/>
      <c r="AA3078" s="38"/>
      <c r="AB3078" s="38"/>
      <c r="AC3078" s="50"/>
      <c r="AD3078" s="50"/>
      <c r="AE3078" s="51"/>
      <c r="AF3078" s="51"/>
      <c r="AG3078" s="40"/>
      <c r="AH3078" s="41"/>
      <c r="AI3078" s="42"/>
      <c r="AJ3078" s="40"/>
      <c r="AK3078" s="41"/>
      <c r="AL3078" s="42"/>
      <c r="AM3078" s="43"/>
      <c r="AN3078" s="43"/>
      <c r="AO3078" s="43"/>
    </row>
    <row r="3079" spans="5:41" x14ac:dyDescent="0.25">
      <c r="E3079" s="54"/>
      <c r="F3079" s="54"/>
      <c r="G3079" s="52"/>
      <c r="H3079" s="52"/>
      <c r="I3079" s="52"/>
      <c r="J3079" s="52"/>
      <c r="K3079" s="52"/>
      <c r="L3079" s="52"/>
      <c r="M3079" s="52"/>
      <c r="N3079" s="52"/>
      <c r="O3079" s="52"/>
      <c r="P3079" s="52"/>
      <c r="Q3079" s="52"/>
      <c r="R3079" s="52"/>
      <c r="S3079" s="52"/>
      <c r="T3079" s="52"/>
      <c r="U3079" s="52"/>
      <c r="V3079" s="52"/>
      <c r="W3079" s="52"/>
      <c r="X3079" s="52"/>
      <c r="Y3079" s="52"/>
      <c r="Z3079" s="38"/>
      <c r="AA3079" s="38"/>
      <c r="AB3079" s="38"/>
      <c r="AC3079" s="50"/>
      <c r="AD3079" s="50"/>
      <c r="AE3079" s="51"/>
      <c r="AF3079" s="51"/>
      <c r="AG3079" s="40"/>
      <c r="AH3079" s="41"/>
      <c r="AI3079" s="42"/>
      <c r="AJ3079" s="40"/>
      <c r="AK3079" s="41"/>
      <c r="AL3079" s="42"/>
      <c r="AM3079" s="43"/>
      <c r="AN3079" s="43"/>
      <c r="AO3079" s="43"/>
    </row>
    <row r="3080" spans="5:41" x14ac:dyDescent="0.25">
      <c r="E3080" s="54"/>
      <c r="F3080" s="54"/>
      <c r="G3080" s="52"/>
      <c r="H3080" s="52"/>
      <c r="I3080" s="52"/>
      <c r="J3080" s="52"/>
      <c r="K3080" s="52"/>
      <c r="L3080" s="52"/>
      <c r="M3080" s="52"/>
      <c r="N3080" s="52"/>
      <c r="O3080" s="52"/>
      <c r="P3080" s="52"/>
      <c r="Q3080" s="52"/>
      <c r="R3080" s="52"/>
      <c r="S3080" s="52"/>
      <c r="T3080" s="52"/>
      <c r="U3080" s="52"/>
      <c r="V3080" s="52"/>
      <c r="W3080" s="52"/>
      <c r="X3080" s="52"/>
      <c r="Y3080" s="52"/>
      <c r="Z3080" s="38"/>
      <c r="AA3080" s="38"/>
      <c r="AB3080" s="38"/>
      <c r="AC3080" s="50"/>
      <c r="AD3080" s="50"/>
      <c r="AE3080" s="51"/>
      <c r="AF3080" s="51"/>
      <c r="AG3080" s="40"/>
      <c r="AH3080" s="41"/>
      <c r="AI3080" s="42"/>
      <c r="AJ3080" s="40"/>
      <c r="AK3080" s="41"/>
      <c r="AL3080" s="42"/>
      <c r="AM3080" s="43"/>
      <c r="AN3080" s="43"/>
      <c r="AO3080" s="43"/>
    </row>
    <row r="3081" spans="5:41" x14ac:dyDescent="0.25">
      <c r="E3081" s="54"/>
      <c r="F3081" s="54"/>
      <c r="G3081" s="52"/>
      <c r="H3081" s="52"/>
      <c r="I3081" s="52"/>
      <c r="J3081" s="52"/>
      <c r="K3081" s="52"/>
      <c r="L3081" s="52"/>
      <c r="M3081" s="52"/>
      <c r="N3081" s="52"/>
      <c r="O3081" s="52"/>
      <c r="P3081" s="52"/>
      <c r="Q3081" s="52"/>
      <c r="R3081" s="52"/>
      <c r="S3081" s="52"/>
      <c r="T3081" s="52"/>
      <c r="U3081" s="52"/>
      <c r="V3081" s="52"/>
      <c r="W3081" s="52"/>
      <c r="X3081" s="52"/>
      <c r="Y3081" s="52"/>
      <c r="Z3081" s="38"/>
      <c r="AA3081" s="38"/>
      <c r="AB3081" s="38"/>
      <c r="AC3081" s="50"/>
      <c r="AD3081" s="50"/>
      <c r="AE3081" s="51"/>
      <c r="AF3081" s="51"/>
      <c r="AG3081" s="40"/>
      <c r="AH3081" s="41"/>
      <c r="AI3081" s="42"/>
      <c r="AJ3081" s="40"/>
      <c r="AK3081" s="41"/>
      <c r="AL3081" s="42"/>
      <c r="AM3081" s="43"/>
      <c r="AN3081" s="43"/>
      <c r="AO3081" s="43"/>
    </row>
    <row r="3082" spans="5:41" x14ac:dyDescent="0.25">
      <c r="E3082" s="54"/>
      <c r="F3082" s="54"/>
      <c r="G3082" s="52"/>
      <c r="H3082" s="52"/>
      <c r="I3082" s="52"/>
      <c r="J3082" s="52"/>
      <c r="K3082" s="52"/>
      <c r="L3082" s="52"/>
      <c r="M3082" s="52"/>
      <c r="N3082" s="52"/>
      <c r="O3082" s="52"/>
      <c r="P3082" s="52"/>
      <c r="Q3082" s="52"/>
      <c r="R3082" s="52"/>
      <c r="S3082" s="52"/>
      <c r="T3082" s="52"/>
      <c r="U3082" s="52"/>
      <c r="V3082" s="52"/>
      <c r="W3082" s="52"/>
      <c r="X3082" s="52"/>
      <c r="Y3082" s="52"/>
      <c r="Z3082" s="38"/>
      <c r="AA3082" s="38"/>
      <c r="AB3082" s="38"/>
      <c r="AC3082" s="50"/>
      <c r="AD3082" s="50"/>
      <c r="AE3082" s="51"/>
      <c r="AF3082" s="51"/>
      <c r="AG3082" s="40"/>
      <c r="AH3082" s="41"/>
      <c r="AI3082" s="42"/>
      <c r="AJ3082" s="40"/>
      <c r="AK3082" s="41"/>
      <c r="AL3082" s="42"/>
      <c r="AM3082" s="43"/>
      <c r="AN3082" s="43"/>
      <c r="AO3082" s="43"/>
    </row>
    <row r="3083" spans="5:41" x14ac:dyDescent="0.25">
      <c r="E3083" s="54"/>
      <c r="F3083" s="54"/>
      <c r="G3083" s="52"/>
      <c r="H3083" s="52"/>
      <c r="I3083" s="52"/>
      <c r="J3083" s="52"/>
      <c r="K3083" s="52"/>
      <c r="L3083" s="52"/>
      <c r="M3083" s="52"/>
      <c r="N3083" s="52"/>
      <c r="O3083" s="52"/>
      <c r="P3083" s="52"/>
      <c r="Q3083" s="52"/>
      <c r="R3083" s="52"/>
      <c r="S3083" s="52"/>
      <c r="T3083" s="52"/>
      <c r="U3083" s="52"/>
      <c r="V3083" s="52"/>
      <c r="W3083" s="52"/>
      <c r="X3083" s="52"/>
      <c r="Y3083" s="52"/>
      <c r="Z3083" s="38"/>
      <c r="AA3083" s="38"/>
      <c r="AB3083" s="38"/>
      <c r="AC3083" s="50"/>
      <c r="AD3083" s="50"/>
      <c r="AE3083" s="51"/>
      <c r="AF3083" s="51"/>
      <c r="AG3083" s="40"/>
      <c r="AH3083" s="41"/>
      <c r="AI3083" s="42"/>
      <c r="AJ3083" s="40"/>
      <c r="AK3083" s="41"/>
      <c r="AL3083" s="42"/>
      <c r="AM3083" s="43"/>
      <c r="AN3083" s="43"/>
      <c r="AO3083" s="43"/>
    </row>
    <row r="3084" spans="5:41" x14ac:dyDescent="0.25">
      <c r="E3084" s="54"/>
      <c r="F3084" s="54"/>
      <c r="G3084" s="52"/>
      <c r="H3084" s="52"/>
      <c r="I3084" s="52"/>
      <c r="J3084" s="52"/>
      <c r="K3084" s="52"/>
      <c r="L3084" s="52"/>
      <c r="M3084" s="52"/>
      <c r="N3084" s="52"/>
      <c r="O3084" s="52"/>
      <c r="P3084" s="52"/>
      <c r="Q3084" s="52"/>
      <c r="R3084" s="52"/>
      <c r="S3084" s="52"/>
      <c r="T3084" s="52"/>
      <c r="U3084" s="52"/>
      <c r="V3084" s="52"/>
      <c r="W3084" s="52"/>
      <c r="X3084" s="52"/>
      <c r="Y3084" s="52"/>
      <c r="Z3084" s="38"/>
      <c r="AA3084" s="38"/>
      <c r="AB3084" s="38"/>
      <c r="AC3084" s="50"/>
      <c r="AD3084" s="50"/>
      <c r="AE3084" s="51"/>
      <c r="AF3084" s="51"/>
      <c r="AG3084" s="40"/>
      <c r="AH3084" s="41"/>
      <c r="AI3084" s="42"/>
      <c r="AJ3084" s="40"/>
      <c r="AK3084" s="41"/>
      <c r="AL3084" s="42"/>
      <c r="AM3084" s="43"/>
      <c r="AN3084" s="43"/>
      <c r="AO3084" s="43"/>
    </row>
    <row r="3085" spans="5:41" x14ac:dyDescent="0.25">
      <c r="E3085" s="54"/>
      <c r="F3085" s="54"/>
      <c r="G3085" s="52"/>
      <c r="H3085" s="52"/>
      <c r="I3085" s="52"/>
      <c r="J3085" s="52"/>
      <c r="K3085" s="52"/>
      <c r="L3085" s="52"/>
      <c r="M3085" s="52"/>
      <c r="N3085" s="52"/>
      <c r="O3085" s="52"/>
      <c r="P3085" s="52"/>
      <c r="Q3085" s="52"/>
      <c r="R3085" s="52"/>
      <c r="S3085" s="52"/>
      <c r="T3085" s="52"/>
      <c r="U3085" s="52"/>
      <c r="V3085" s="52"/>
      <c r="W3085" s="52"/>
      <c r="X3085" s="52"/>
      <c r="Y3085" s="52"/>
      <c r="Z3085" s="38"/>
      <c r="AA3085" s="38"/>
      <c r="AB3085" s="38"/>
      <c r="AC3085" s="50"/>
      <c r="AD3085" s="50"/>
      <c r="AE3085" s="51"/>
      <c r="AF3085" s="51"/>
      <c r="AG3085" s="40"/>
      <c r="AH3085" s="41"/>
      <c r="AI3085" s="42"/>
      <c r="AJ3085" s="40"/>
      <c r="AK3085" s="41"/>
      <c r="AL3085" s="42"/>
      <c r="AM3085" s="43"/>
      <c r="AN3085" s="43"/>
      <c r="AO3085" s="43"/>
    </row>
    <row r="3086" spans="5:41" x14ac:dyDescent="0.25">
      <c r="E3086" s="54"/>
      <c r="F3086" s="54"/>
      <c r="G3086" s="52"/>
      <c r="H3086" s="52"/>
      <c r="I3086" s="52"/>
      <c r="J3086" s="52"/>
      <c r="K3086" s="52"/>
      <c r="L3086" s="52"/>
      <c r="M3086" s="52"/>
      <c r="N3086" s="52"/>
      <c r="O3086" s="52"/>
      <c r="P3086" s="52"/>
      <c r="Q3086" s="52"/>
      <c r="R3086" s="52"/>
      <c r="S3086" s="52"/>
      <c r="T3086" s="52"/>
      <c r="U3086" s="52"/>
      <c r="V3086" s="52"/>
      <c r="W3086" s="52"/>
      <c r="X3086" s="52"/>
      <c r="Y3086" s="52"/>
      <c r="Z3086" s="38"/>
      <c r="AA3086" s="38"/>
      <c r="AB3086" s="38"/>
      <c r="AC3086" s="50"/>
      <c r="AD3086" s="50"/>
      <c r="AE3086" s="51"/>
      <c r="AF3086" s="51"/>
      <c r="AG3086" s="40"/>
      <c r="AH3086" s="41"/>
      <c r="AI3086" s="42"/>
      <c r="AJ3086" s="40"/>
      <c r="AK3086" s="41"/>
      <c r="AL3086" s="42"/>
      <c r="AM3086" s="43"/>
      <c r="AN3086" s="43"/>
      <c r="AO3086" s="43"/>
    </row>
    <row r="3087" spans="5:41" x14ac:dyDescent="0.25">
      <c r="E3087" s="54"/>
      <c r="F3087" s="54"/>
      <c r="G3087" s="52"/>
      <c r="H3087" s="52"/>
      <c r="I3087" s="52"/>
      <c r="J3087" s="52"/>
      <c r="K3087" s="52"/>
      <c r="L3087" s="52"/>
      <c r="M3087" s="52"/>
      <c r="N3087" s="52"/>
      <c r="O3087" s="52"/>
      <c r="P3087" s="52"/>
      <c r="Q3087" s="52"/>
      <c r="R3087" s="52"/>
      <c r="S3087" s="52"/>
      <c r="T3087" s="52"/>
      <c r="U3087" s="52"/>
      <c r="V3087" s="52"/>
      <c r="W3087" s="52"/>
      <c r="X3087" s="52"/>
      <c r="Y3087" s="52"/>
      <c r="Z3087" s="38"/>
      <c r="AA3087" s="38"/>
      <c r="AB3087" s="38"/>
      <c r="AC3087" s="50"/>
      <c r="AD3087" s="50"/>
      <c r="AE3087" s="51"/>
      <c r="AF3087" s="51"/>
      <c r="AG3087" s="40"/>
      <c r="AH3087" s="41"/>
      <c r="AI3087" s="42"/>
      <c r="AJ3087" s="40"/>
      <c r="AK3087" s="41"/>
      <c r="AL3087" s="42"/>
      <c r="AM3087" s="43"/>
      <c r="AN3087" s="43"/>
      <c r="AO3087" s="43"/>
    </row>
    <row r="3088" spans="5:41" x14ac:dyDescent="0.25">
      <c r="E3088" s="54"/>
      <c r="F3088" s="54"/>
      <c r="G3088" s="52"/>
      <c r="H3088" s="52"/>
      <c r="I3088" s="52"/>
      <c r="J3088" s="52"/>
      <c r="K3088" s="52"/>
      <c r="L3088" s="52"/>
      <c r="M3088" s="52"/>
      <c r="N3088" s="52"/>
      <c r="O3088" s="52"/>
      <c r="P3088" s="52"/>
      <c r="Q3088" s="52"/>
      <c r="R3088" s="52"/>
      <c r="S3088" s="52"/>
      <c r="T3088" s="52"/>
      <c r="U3088" s="52"/>
      <c r="V3088" s="52"/>
      <c r="W3088" s="52"/>
      <c r="X3088" s="52"/>
      <c r="Y3088" s="52"/>
      <c r="Z3088" s="38"/>
      <c r="AA3088" s="38"/>
      <c r="AB3088" s="38"/>
      <c r="AC3088" s="50"/>
      <c r="AD3088" s="50"/>
      <c r="AE3088" s="51"/>
      <c r="AF3088" s="51"/>
      <c r="AG3088" s="40"/>
      <c r="AH3088" s="41"/>
      <c r="AI3088" s="42"/>
      <c r="AJ3088" s="40"/>
      <c r="AK3088" s="41"/>
      <c r="AL3088" s="42"/>
      <c r="AM3088" s="43"/>
      <c r="AN3088" s="43"/>
      <c r="AO3088" s="43"/>
    </row>
    <row r="3089" spans="5:41" x14ac:dyDescent="0.25">
      <c r="E3089" s="54"/>
      <c r="F3089" s="54"/>
      <c r="G3089" s="52"/>
      <c r="H3089" s="52"/>
      <c r="I3089" s="52"/>
      <c r="J3089" s="52"/>
      <c r="K3089" s="52"/>
      <c r="L3089" s="52"/>
      <c r="M3089" s="52"/>
      <c r="N3089" s="52"/>
      <c r="O3089" s="52"/>
      <c r="P3089" s="52"/>
      <c r="Q3089" s="52"/>
      <c r="R3089" s="52"/>
      <c r="S3089" s="52"/>
      <c r="T3089" s="52"/>
      <c r="U3089" s="52"/>
      <c r="V3089" s="52"/>
      <c r="W3089" s="52"/>
      <c r="X3089" s="52"/>
      <c r="Y3089" s="52"/>
      <c r="Z3089" s="38"/>
      <c r="AA3089" s="38"/>
      <c r="AB3089" s="38"/>
      <c r="AC3089" s="50"/>
      <c r="AD3089" s="50"/>
      <c r="AE3089" s="51"/>
      <c r="AF3089" s="51"/>
      <c r="AG3089" s="40"/>
      <c r="AH3089" s="41"/>
      <c r="AI3089" s="42"/>
      <c r="AJ3089" s="40"/>
      <c r="AK3089" s="41"/>
      <c r="AL3089" s="42"/>
      <c r="AM3089" s="43"/>
      <c r="AN3089" s="43"/>
      <c r="AO3089" s="43"/>
    </row>
    <row r="3090" spans="5:41" x14ac:dyDescent="0.25">
      <c r="E3090" s="54"/>
      <c r="F3090" s="54"/>
      <c r="G3090" s="52"/>
      <c r="H3090" s="52"/>
      <c r="I3090" s="52"/>
      <c r="J3090" s="52"/>
      <c r="K3090" s="52"/>
      <c r="L3090" s="52"/>
      <c r="M3090" s="52"/>
      <c r="N3090" s="52"/>
      <c r="O3090" s="52"/>
      <c r="P3090" s="52"/>
      <c r="Q3090" s="52"/>
      <c r="R3090" s="52"/>
      <c r="S3090" s="52"/>
      <c r="T3090" s="52"/>
      <c r="U3090" s="52"/>
      <c r="V3090" s="52"/>
      <c r="W3090" s="52"/>
      <c r="X3090" s="52"/>
      <c r="Y3090" s="52"/>
      <c r="Z3090" s="38"/>
      <c r="AA3090" s="38"/>
      <c r="AB3090" s="38"/>
      <c r="AC3090" s="50"/>
      <c r="AD3090" s="50"/>
      <c r="AE3090" s="51"/>
      <c r="AF3090" s="51"/>
      <c r="AG3090" s="40"/>
      <c r="AH3090" s="41"/>
      <c r="AI3090" s="42"/>
      <c r="AJ3090" s="40"/>
      <c r="AK3090" s="41"/>
      <c r="AL3090" s="42"/>
      <c r="AM3090" s="43"/>
      <c r="AN3090" s="43"/>
      <c r="AO3090" s="43"/>
    </row>
    <row r="3091" spans="5:41" x14ac:dyDescent="0.25">
      <c r="E3091" s="54"/>
      <c r="F3091" s="54"/>
      <c r="G3091" s="52"/>
      <c r="H3091" s="52"/>
      <c r="I3091" s="52"/>
      <c r="J3091" s="52"/>
      <c r="K3091" s="52"/>
      <c r="L3091" s="52"/>
      <c r="M3091" s="52"/>
      <c r="N3091" s="52"/>
      <c r="O3091" s="52"/>
      <c r="P3091" s="52"/>
      <c r="Q3091" s="52"/>
      <c r="R3091" s="52"/>
      <c r="S3091" s="52"/>
      <c r="T3091" s="52"/>
      <c r="U3091" s="52"/>
      <c r="V3091" s="52"/>
      <c r="W3091" s="52"/>
      <c r="X3091" s="52"/>
      <c r="Y3091" s="52"/>
      <c r="Z3091" s="38"/>
      <c r="AA3091" s="38"/>
      <c r="AB3091" s="38"/>
      <c r="AC3091" s="50"/>
      <c r="AD3091" s="50"/>
      <c r="AE3091" s="51"/>
      <c r="AF3091" s="51"/>
      <c r="AG3091" s="40"/>
      <c r="AH3091" s="41"/>
      <c r="AI3091" s="42"/>
      <c r="AJ3091" s="40"/>
      <c r="AK3091" s="41"/>
      <c r="AL3091" s="42"/>
      <c r="AM3091" s="43"/>
      <c r="AN3091" s="43"/>
      <c r="AO3091" s="43"/>
    </row>
    <row r="3092" spans="5:41" x14ac:dyDescent="0.25">
      <c r="E3092" s="54"/>
      <c r="F3092" s="54"/>
      <c r="G3092" s="52"/>
      <c r="H3092" s="52"/>
      <c r="I3092" s="52"/>
      <c r="J3092" s="52"/>
      <c r="K3092" s="52"/>
      <c r="L3092" s="52"/>
      <c r="M3092" s="52"/>
      <c r="N3092" s="52"/>
      <c r="O3092" s="52"/>
      <c r="P3092" s="52"/>
      <c r="Q3092" s="52"/>
      <c r="R3092" s="52"/>
      <c r="S3092" s="52"/>
      <c r="T3092" s="52"/>
      <c r="U3092" s="52"/>
      <c r="V3092" s="52"/>
      <c r="W3092" s="52"/>
      <c r="X3092" s="52"/>
      <c r="Y3092" s="52"/>
      <c r="Z3092" s="38"/>
      <c r="AA3092" s="38"/>
      <c r="AB3092" s="38"/>
      <c r="AC3092" s="50"/>
      <c r="AD3092" s="50"/>
      <c r="AE3092" s="51"/>
      <c r="AF3092" s="51"/>
      <c r="AG3092" s="40"/>
      <c r="AH3092" s="41"/>
      <c r="AI3092" s="42"/>
      <c r="AJ3092" s="40"/>
      <c r="AK3092" s="41"/>
      <c r="AL3092" s="42"/>
      <c r="AM3092" s="43"/>
      <c r="AN3092" s="43"/>
      <c r="AO3092" s="43"/>
    </row>
    <row r="3093" spans="5:41" x14ac:dyDescent="0.25">
      <c r="E3093" s="54"/>
      <c r="F3093" s="54"/>
      <c r="G3093" s="52"/>
      <c r="H3093" s="52"/>
      <c r="I3093" s="52"/>
      <c r="J3093" s="52"/>
      <c r="K3093" s="52"/>
      <c r="L3093" s="52"/>
      <c r="M3093" s="52"/>
      <c r="N3093" s="52"/>
      <c r="O3093" s="52"/>
      <c r="P3093" s="52"/>
      <c r="Q3093" s="52"/>
      <c r="R3093" s="52"/>
      <c r="S3093" s="52"/>
      <c r="T3093" s="52"/>
      <c r="U3093" s="52"/>
      <c r="V3093" s="52"/>
      <c r="W3093" s="52"/>
      <c r="X3093" s="52"/>
      <c r="Y3093" s="52"/>
      <c r="Z3093" s="38"/>
      <c r="AA3093" s="38"/>
      <c r="AB3093" s="38"/>
      <c r="AC3093" s="50"/>
      <c r="AD3093" s="50"/>
      <c r="AE3093" s="51"/>
      <c r="AF3093" s="51"/>
      <c r="AG3093" s="40"/>
      <c r="AH3093" s="41"/>
      <c r="AI3093" s="42"/>
      <c r="AJ3093" s="40"/>
      <c r="AK3093" s="41"/>
      <c r="AL3093" s="42"/>
      <c r="AM3093" s="43"/>
      <c r="AN3093" s="43"/>
      <c r="AO3093" s="43"/>
    </row>
    <row r="3094" spans="5:41" x14ac:dyDescent="0.25">
      <c r="E3094" s="54"/>
      <c r="F3094" s="54"/>
      <c r="G3094" s="52"/>
      <c r="H3094" s="52"/>
      <c r="I3094" s="52"/>
      <c r="J3094" s="52"/>
      <c r="K3094" s="52"/>
      <c r="L3094" s="52"/>
      <c r="M3094" s="52"/>
      <c r="N3094" s="52"/>
      <c r="O3094" s="52"/>
      <c r="P3094" s="52"/>
      <c r="Q3094" s="52"/>
      <c r="R3094" s="52"/>
      <c r="S3094" s="52"/>
      <c r="T3094" s="52"/>
      <c r="U3094" s="52"/>
      <c r="V3094" s="52"/>
      <c r="W3094" s="52"/>
      <c r="X3094" s="52"/>
      <c r="Y3094" s="52"/>
      <c r="Z3094" s="38"/>
      <c r="AA3094" s="38"/>
      <c r="AB3094" s="38"/>
      <c r="AC3094" s="50"/>
      <c r="AD3094" s="50"/>
      <c r="AE3094" s="51"/>
      <c r="AF3094" s="51"/>
      <c r="AG3094" s="40"/>
      <c r="AH3094" s="41"/>
      <c r="AI3094" s="42"/>
      <c r="AJ3094" s="40"/>
      <c r="AK3094" s="41"/>
      <c r="AL3094" s="42"/>
      <c r="AM3094" s="43"/>
      <c r="AN3094" s="43"/>
      <c r="AO3094" s="43"/>
    </row>
    <row r="3095" spans="5:41" x14ac:dyDescent="0.25">
      <c r="E3095" s="54"/>
      <c r="F3095" s="54"/>
      <c r="G3095" s="52"/>
      <c r="H3095" s="52"/>
      <c r="I3095" s="52"/>
      <c r="J3095" s="52"/>
      <c r="K3095" s="52"/>
      <c r="L3095" s="52"/>
      <c r="M3095" s="52"/>
      <c r="N3095" s="52"/>
      <c r="O3095" s="52"/>
      <c r="P3095" s="52"/>
      <c r="Q3095" s="52"/>
      <c r="R3095" s="52"/>
      <c r="S3095" s="52"/>
      <c r="T3095" s="52"/>
      <c r="U3095" s="52"/>
      <c r="V3095" s="52"/>
      <c r="W3095" s="52"/>
      <c r="X3095" s="52"/>
      <c r="Y3095" s="52"/>
      <c r="Z3095" s="38"/>
      <c r="AA3095" s="38"/>
      <c r="AB3095" s="38"/>
      <c r="AC3095" s="50"/>
      <c r="AD3095" s="50"/>
      <c r="AE3095" s="51"/>
      <c r="AF3095" s="51"/>
      <c r="AG3095" s="40"/>
      <c r="AH3095" s="41"/>
      <c r="AI3095" s="42"/>
      <c r="AJ3095" s="40"/>
      <c r="AK3095" s="41"/>
      <c r="AL3095" s="42"/>
      <c r="AM3095" s="43"/>
      <c r="AN3095" s="43"/>
      <c r="AO3095" s="43"/>
    </row>
    <row r="3096" spans="5:41" x14ac:dyDescent="0.25">
      <c r="E3096" s="54"/>
      <c r="F3096" s="54"/>
      <c r="G3096" s="52"/>
      <c r="H3096" s="52"/>
      <c r="I3096" s="52"/>
      <c r="J3096" s="52"/>
      <c r="K3096" s="52"/>
      <c r="L3096" s="52"/>
      <c r="M3096" s="52"/>
      <c r="N3096" s="52"/>
      <c r="O3096" s="52"/>
      <c r="P3096" s="52"/>
      <c r="Q3096" s="52"/>
      <c r="R3096" s="52"/>
      <c r="S3096" s="52"/>
      <c r="T3096" s="52"/>
      <c r="U3096" s="52"/>
      <c r="V3096" s="52"/>
      <c r="W3096" s="52"/>
      <c r="X3096" s="52"/>
      <c r="Y3096" s="52"/>
      <c r="Z3096" s="38"/>
      <c r="AA3096" s="38"/>
      <c r="AB3096" s="38"/>
      <c r="AC3096" s="50"/>
      <c r="AD3096" s="50"/>
      <c r="AE3096" s="51"/>
      <c r="AF3096" s="51"/>
      <c r="AG3096" s="40"/>
      <c r="AH3096" s="41"/>
      <c r="AI3096" s="42"/>
      <c r="AJ3096" s="40"/>
      <c r="AK3096" s="41"/>
      <c r="AL3096" s="42"/>
      <c r="AM3096" s="43"/>
      <c r="AN3096" s="43"/>
      <c r="AO3096" s="43"/>
    </row>
    <row r="3097" spans="5:41" x14ac:dyDescent="0.25">
      <c r="E3097" s="54"/>
      <c r="F3097" s="54"/>
      <c r="G3097" s="52"/>
      <c r="H3097" s="52"/>
      <c r="I3097" s="52"/>
      <c r="J3097" s="52"/>
      <c r="K3097" s="52"/>
      <c r="L3097" s="52"/>
      <c r="M3097" s="52"/>
      <c r="N3097" s="52"/>
      <c r="O3097" s="52"/>
      <c r="P3097" s="52"/>
      <c r="Q3097" s="52"/>
      <c r="R3097" s="52"/>
      <c r="S3097" s="52"/>
      <c r="T3097" s="52"/>
      <c r="U3097" s="52"/>
      <c r="V3097" s="52"/>
      <c r="W3097" s="52"/>
      <c r="X3097" s="52"/>
      <c r="Y3097" s="52"/>
      <c r="Z3097" s="38"/>
      <c r="AA3097" s="38"/>
      <c r="AB3097" s="38"/>
      <c r="AC3097" s="50"/>
      <c r="AD3097" s="50"/>
      <c r="AE3097" s="51"/>
      <c r="AF3097" s="51"/>
      <c r="AG3097" s="40"/>
      <c r="AH3097" s="41"/>
      <c r="AI3097" s="42"/>
      <c r="AJ3097" s="40"/>
      <c r="AK3097" s="41"/>
      <c r="AL3097" s="42"/>
      <c r="AM3097" s="43"/>
      <c r="AN3097" s="43"/>
      <c r="AO3097" s="43"/>
    </row>
    <row r="3098" spans="5:41" x14ac:dyDescent="0.25">
      <c r="E3098" s="54"/>
      <c r="F3098" s="54"/>
      <c r="G3098" s="52"/>
      <c r="H3098" s="52"/>
      <c r="I3098" s="52"/>
      <c r="J3098" s="52"/>
      <c r="K3098" s="52"/>
      <c r="L3098" s="52"/>
      <c r="M3098" s="52"/>
      <c r="N3098" s="52"/>
      <c r="O3098" s="52"/>
      <c r="P3098" s="52"/>
      <c r="Q3098" s="52"/>
      <c r="R3098" s="52"/>
      <c r="S3098" s="52"/>
      <c r="T3098" s="52"/>
      <c r="U3098" s="52"/>
      <c r="V3098" s="52"/>
      <c r="W3098" s="52"/>
      <c r="X3098" s="52"/>
      <c r="Y3098" s="52"/>
      <c r="Z3098" s="38"/>
      <c r="AA3098" s="38"/>
      <c r="AB3098" s="38"/>
      <c r="AC3098" s="50"/>
      <c r="AD3098" s="50"/>
      <c r="AE3098" s="51"/>
      <c r="AF3098" s="51"/>
      <c r="AG3098" s="40"/>
      <c r="AH3098" s="41"/>
      <c r="AI3098" s="42"/>
      <c r="AJ3098" s="40"/>
      <c r="AK3098" s="41"/>
      <c r="AL3098" s="42"/>
      <c r="AM3098" s="43"/>
      <c r="AN3098" s="43"/>
      <c r="AO3098" s="43"/>
    </row>
    <row r="3099" spans="5:41" x14ac:dyDescent="0.25">
      <c r="E3099" s="54"/>
      <c r="F3099" s="54"/>
      <c r="G3099" s="52"/>
      <c r="H3099" s="52"/>
      <c r="I3099" s="52"/>
      <c r="J3099" s="52"/>
      <c r="K3099" s="52"/>
      <c r="L3099" s="52"/>
      <c r="M3099" s="52"/>
      <c r="N3099" s="52"/>
      <c r="O3099" s="52"/>
      <c r="P3099" s="52"/>
      <c r="Q3099" s="52"/>
      <c r="R3099" s="52"/>
      <c r="S3099" s="52"/>
      <c r="T3099" s="52"/>
      <c r="U3099" s="52"/>
      <c r="V3099" s="52"/>
      <c r="W3099" s="52"/>
      <c r="X3099" s="52"/>
      <c r="Y3099" s="52"/>
      <c r="Z3099" s="38"/>
      <c r="AA3099" s="38"/>
      <c r="AB3099" s="38"/>
      <c r="AC3099" s="50"/>
      <c r="AD3099" s="50"/>
      <c r="AE3099" s="51"/>
      <c r="AF3099" s="51"/>
      <c r="AG3099" s="40"/>
      <c r="AH3099" s="41"/>
      <c r="AI3099" s="42"/>
      <c r="AJ3099" s="40"/>
      <c r="AK3099" s="41"/>
      <c r="AL3099" s="42"/>
      <c r="AM3099" s="43"/>
      <c r="AN3099" s="43"/>
      <c r="AO3099" s="43"/>
    </row>
    <row r="3100" spans="5:41" x14ac:dyDescent="0.25">
      <c r="E3100" s="54"/>
      <c r="F3100" s="54"/>
      <c r="G3100" s="52"/>
      <c r="H3100" s="52"/>
      <c r="I3100" s="52"/>
      <c r="J3100" s="52"/>
      <c r="K3100" s="52"/>
      <c r="L3100" s="52"/>
      <c r="M3100" s="52"/>
      <c r="N3100" s="52"/>
      <c r="O3100" s="52"/>
      <c r="P3100" s="52"/>
      <c r="Q3100" s="52"/>
      <c r="R3100" s="52"/>
      <c r="S3100" s="52"/>
      <c r="T3100" s="52"/>
      <c r="U3100" s="52"/>
      <c r="V3100" s="52"/>
      <c r="W3100" s="52"/>
      <c r="X3100" s="52"/>
      <c r="Y3100" s="52"/>
      <c r="Z3100" s="38"/>
      <c r="AA3100" s="38"/>
      <c r="AB3100" s="38"/>
      <c r="AC3100" s="50"/>
      <c r="AD3100" s="50"/>
      <c r="AE3100" s="51"/>
      <c r="AF3100" s="51"/>
      <c r="AG3100" s="40"/>
      <c r="AH3100" s="41"/>
      <c r="AI3100" s="42"/>
      <c r="AJ3100" s="40"/>
      <c r="AK3100" s="41"/>
      <c r="AL3100" s="42"/>
      <c r="AM3100" s="43"/>
      <c r="AN3100" s="43"/>
      <c r="AO3100" s="43"/>
    </row>
    <row r="3101" spans="5:41" x14ac:dyDescent="0.25">
      <c r="E3101" s="54"/>
      <c r="F3101" s="54"/>
      <c r="G3101" s="52"/>
      <c r="H3101" s="52"/>
      <c r="I3101" s="52"/>
      <c r="J3101" s="52"/>
      <c r="K3101" s="52"/>
      <c r="L3101" s="52"/>
      <c r="M3101" s="52"/>
      <c r="N3101" s="52"/>
      <c r="O3101" s="52"/>
      <c r="P3101" s="52"/>
      <c r="Q3101" s="52"/>
      <c r="R3101" s="52"/>
      <c r="S3101" s="52"/>
      <c r="T3101" s="52"/>
      <c r="U3101" s="52"/>
      <c r="V3101" s="52"/>
      <c r="W3101" s="52"/>
      <c r="X3101" s="52"/>
      <c r="Y3101" s="52"/>
      <c r="Z3101" s="38"/>
      <c r="AA3101" s="38"/>
      <c r="AB3101" s="38"/>
      <c r="AC3101" s="50"/>
      <c r="AD3101" s="50"/>
      <c r="AE3101" s="51"/>
      <c r="AF3101" s="51"/>
      <c r="AG3101" s="40"/>
      <c r="AH3101" s="41"/>
      <c r="AI3101" s="42"/>
      <c r="AJ3101" s="40"/>
      <c r="AK3101" s="41"/>
      <c r="AL3101" s="42"/>
      <c r="AM3101" s="43"/>
      <c r="AN3101" s="43"/>
      <c r="AO3101" s="43"/>
    </row>
    <row r="3102" spans="5:41" x14ac:dyDescent="0.25">
      <c r="E3102" s="54"/>
      <c r="F3102" s="54"/>
      <c r="G3102" s="52"/>
      <c r="H3102" s="52"/>
      <c r="I3102" s="52"/>
      <c r="J3102" s="52"/>
      <c r="K3102" s="52"/>
      <c r="L3102" s="52"/>
      <c r="M3102" s="52"/>
      <c r="N3102" s="52"/>
      <c r="O3102" s="52"/>
      <c r="P3102" s="52"/>
      <c r="Q3102" s="52"/>
      <c r="R3102" s="52"/>
      <c r="S3102" s="52"/>
      <c r="T3102" s="52"/>
      <c r="U3102" s="52"/>
      <c r="V3102" s="52"/>
      <c r="W3102" s="52"/>
      <c r="X3102" s="52"/>
      <c r="Y3102" s="52"/>
      <c r="Z3102" s="38"/>
      <c r="AA3102" s="38"/>
      <c r="AB3102" s="38"/>
      <c r="AC3102" s="50"/>
      <c r="AD3102" s="50"/>
      <c r="AE3102" s="51"/>
      <c r="AF3102" s="51"/>
      <c r="AG3102" s="40"/>
      <c r="AH3102" s="41"/>
      <c r="AI3102" s="42"/>
      <c r="AJ3102" s="40"/>
      <c r="AK3102" s="41"/>
      <c r="AL3102" s="42"/>
      <c r="AM3102" s="43"/>
      <c r="AN3102" s="43"/>
      <c r="AO3102" s="43"/>
    </row>
    <row r="3103" spans="5:41" x14ac:dyDescent="0.25">
      <c r="E3103" s="54"/>
      <c r="F3103" s="54"/>
      <c r="G3103" s="52"/>
      <c r="H3103" s="52"/>
      <c r="I3103" s="52"/>
      <c r="J3103" s="52"/>
      <c r="K3103" s="52"/>
      <c r="L3103" s="52"/>
      <c r="M3103" s="52"/>
      <c r="N3103" s="52"/>
      <c r="O3103" s="52"/>
      <c r="P3103" s="52"/>
      <c r="Q3103" s="52"/>
      <c r="R3103" s="52"/>
      <c r="S3103" s="52"/>
      <c r="T3103" s="52"/>
      <c r="U3103" s="52"/>
      <c r="V3103" s="52"/>
      <c r="W3103" s="52"/>
      <c r="X3103" s="52"/>
      <c r="Y3103" s="52"/>
      <c r="Z3103" s="38"/>
      <c r="AA3103" s="38"/>
      <c r="AB3103" s="38"/>
      <c r="AC3103" s="50"/>
      <c r="AD3103" s="50"/>
      <c r="AE3103" s="51"/>
      <c r="AF3103" s="51"/>
      <c r="AG3103" s="40"/>
      <c r="AH3103" s="41"/>
      <c r="AI3103" s="42"/>
      <c r="AJ3103" s="40"/>
      <c r="AK3103" s="41"/>
      <c r="AL3103" s="42"/>
      <c r="AM3103" s="43"/>
      <c r="AN3103" s="43"/>
      <c r="AO3103" s="43"/>
    </row>
    <row r="3104" spans="5:41" x14ac:dyDescent="0.25">
      <c r="E3104" s="54"/>
      <c r="F3104" s="54"/>
      <c r="G3104" s="52"/>
      <c r="H3104" s="52"/>
      <c r="I3104" s="52"/>
      <c r="J3104" s="52"/>
      <c r="K3104" s="52"/>
      <c r="L3104" s="52"/>
      <c r="M3104" s="52"/>
      <c r="N3104" s="52"/>
      <c r="O3104" s="52"/>
      <c r="P3104" s="52"/>
      <c r="Q3104" s="52"/>
      <c r="R3104" s="52"/>
      <c r="S3104" s="52"/>
      <c r="T3104" s="52"/>
      <c r="U3104" s="52"/>
      <c r="V3104" s="52"/>
      <c r="W3104" s="52"/>
      <c r="X3104" s="52"/>
      <c r="Y3104" s="52"/>
      <c r="Z3104" s="38"/>
      <c r="AA3104" s="38"/>
      <c r="AB3104" s="38"/>
      <c r="AC3104" s="50"/>
      <c r="AD3104" s="50"/>
      <c r="AE3104" s="51"/>
      <c r="AF3104" s="51"/>
      <c r="AG3104" s="40"/>
      <c r="AH3104" s="41"/>
      <c r="AI3104" s="42"/>
      <c r="AJ3104" s="40"/>
      <c r="AK3104" s="41"/>
      <c r="AL3104" s="42"/>
      <c r="AM3104" s="43"/>
      <c r="AN3104" s="43"/>
      <c r="AO3104" s="43"/>
    </row>
    <row r="3105" spans="5:41" x14ac:dyDescent="0.25">
      <c r="E3105" s="54"/>
      <c r="F3105" s="54"/>
      <c r="G3105" s="52"/>
      <c r="H3105" s="52"/>
      <c r="I3105" s="52"/>
      <c r="J3105" s="52"/>
      <c r="K3105" s="52"/>
      <c r="L3105" s="52"/>
      <c r="M3105" s="52"/>
      <c r="N3105" s="52"/>
      <c r="O3105" s="52"/>
      <c r="P3105" s="52"/>
      <c r="Q3105" s="52"/>
      <c r="R3105" s="52"/>
      <c r="S3105" s="52"/>
      <c r="T3105" s="52"/>
      <c r="U3105" s="52"/>
      <c r="V3105" s="52"/>
      <c r="W3105" s="52"/>
      <c r="X3105" s="52"/>
      <c r="Y3105" s="52"/>
      <c r="Z3105" s="38"/>
      <c r="AA3105" s="38"/>
      <c r="AB3105" s="38"/>
      <c r="AC3105" s="50"/>
      <c r="AD3105" s="50"/>
      <c r="AE3105" s="51"/>
      <c r="AF3105" s="51"/>
      <c r="AG3105" s="40"/>
      <c r="AH3105" s="41"/>
      <c r="AI3105" s="42"/>
      <c r="AJ3105" s="40"/>
      <c r="AK3105" s="41"/>
      <c r="AL3105" s="42"/>
      <c r="AM3105" s="43"/>
      <c r="AN3105" s="43"/>
      <c r="AO3105" s="43"/>
    </row>
    <row r="3106" spans="5:41" x14ac:dyDescent="0.25">
      <c r="E3106" s="54"/>
      <c r="F3106" s="54"/>
      <c r="G3106" s="52"/>
      <c r="H3106" s="52"/>
      <c r="I3106" s="52"/>
      <c r="J3106" s="52"/>
      <c r="K3106" s="52"/>
      <c r="L3106" s="52"/>
      <c r="M3106" s="52"/>
      <c r="N3106" s="52"/>
      <c r="O3106" s="52"/>
      <c r="P3106" s="52"/>
      <c r="Q3106" s="52"/>
      <c r="R3106" s="52"/>
      <c r="S3106" s="52"/>
      <c r="T3106" s="52"/>
      <c r="U3106" s="52"/>
      <c r="V3106" s="52"/>
      <c r="W3106" s="52"/>
      <c r="X3106" s="52"/>
      <c r="Y3106" s="52"/>
      <c r="Z3106" s="38"/>
      <c r="AA3106" s="38"/>
      <c r="AB3106" s="38"/>
      <c r="AC3106" s="50"/>
      <c r="AD3106" s="50"/>
      <c r="AE3106" s="51"/>
      <c r="AF3106" s="51"/>
      <c r="AG3106" s="40"/>
      <c r="AH3106" s="41"/>
      <c r="AI3106" s="42"/>
      <c r="AJ3106" s="40"/>
      <c r="AK3106" s="41"/>
      <c r="AL3106" s="42"/>
      <c r="AM3106" s="43"/>
      <c r="AN3106" s="43"/>
      <c r="AO3106" s="43"/>
    </row>
    <row r="3107" spans="5:41" x14ac:dyDescent="0.25">
      <c r="E3107" s="54"/>
      <c r="F3107" s="54"/>
      <c r="G3107" s="52"/>
      <c r="H3107" s="52"/>
      <c r="I3107" s="52"/>
      <c r="J3107" s="52"/>
      <c r="K3107" s="52"/>
      <c r="L3107" s="52"/>
      <c r="M3107" s="52"/>
      <c r="N3107" s="52"/>
      <c r="O3107" s="52"/>
      <c r="P3107" s="52"/>
      <c r="Q3107" s="52"/>
      <c r="R3107" s="52"/>
      <c r="S3107" s="52"/>
      <c r="T3107" s="52"/>
      <c r="U3107" s="52"/>
      <c r="V3107" s="52"/>
      <c r="W3107" s="52"/>
      <c r="X3107" s="52"/>
      <c r="Y3107" s="52"/>
      <c r="Z3107" s="38"/>
      <c r="AA3107" s="38"/>
      <c r="AB3107" s="38"/>
      <c r="AC3107" s="50"/>
      <c r="AD3107" s="50"/>
      <c r="AE3107" s="51"/>
      <c r="AF3107" s="51"/>
      <c r="AG3107" s="40"/>
      <c r="AH3107" s="41"/>
      <c r="AI3107" s="42"/>
      <c r="AJ3107" s="40"/>
      <c r="AK3107" s="41"/>
      <c r="AL3107" s="42"/>
      <c r="AM3107" s="43"/>
      <c r="AN3107" s="43"/>
      <c r="AO3107" s="43"/>
    </row>
    <row r="3108" spans="5:41" x14ac:dyDescent="0.25">
      <c r="E3108" s="54"/>
      <c r="F3108" s="54"/>
      <c r="G3108" s="52"/>
      <c r="H3108" s="52"/>
      <c r="I3108" s="52"/>
      <c r="J3108" s="52"/>
      <c r="K3108" s="52"/>
      <c r="L3108" s="52"/>
      <c r="M3108" s="52"/>
      <c r="N3108" s="52"/>
      <c r="O3108" s="52"/>
      <c r="P3108" s="52"/>
      <c r="Q3108" s="52"/>
      <c r="R3108" s="52"/>
      <c r="S3108" s="52"/>
      <c r="T3108" s="52"/>
      <c r="U3108" s="52"/>
      <c r="V3108" s="52"/>
      <c r="W3108" s="52"/>
      <c r="X3108" s="52"/>
      <c r="Y3108" s="52"/>
      <c r="Z3108" s="38"/>
      <c r="AA3108" s="38"/>
      <c r="AB3108" s="38"/>
      <c r="AC3108" s="50"/>
      <c r="AD3108" s="50"/>
      <c r="AE3108" s="51"/>
      <c r="AF3108" s="51"/>
      <c r="AG3108" s="40"/>
      <c r="AH3108" s="41"/>
      <c r="AI3108" s="42"/>
      <c r="AJ3108" s="40"/>
      <c r="AK3108" s="41"/>
      <c r="AL3108" s="42"/>
      <c r="AM3108" s="43"/>
      <c r="AN3108" s="43"/>
      <c r="AO3108" s="43"/>
    </row>
    <row r="3109" spans="5:41" x14ac:dyDescent="0.25">
      <c r="E3109" s="54"/>
      <c r="F3109" s="54"/>
      <c r="G3109" s="52"/>
      <c r="H3109" s="52"/>
      <c r="I3109" s="52"/>
      <c r="J3109" s="52"/>
      <c r="K3109" s="52"/>
      <c r="L3109" s="52"/>
      <c r="M3109" s="52"/>
      <c r="N3109" s="52"/>
      <c r="O3109" s="52"/>
      <c r="P3109" s="52"/>
      <c r="Q3109" s="52"/>
      <c r="R3109" s="52"/>
      <c r="S3109" s="52"/>
      <c r="T3109" s="52"/>
      <c r="U3109" s="52"/>
      <c r="V3109" s="52"/>
      <c r="W3109" s="52"/>
      <c r="X3109" s="52"/>
      <c r="Y3109" s="52"/>
      <c r="Z3109" s="38"/>
      <c r="AA3109" s="38"/>
      <c r="AB3109" s="38"/>
      <c r="AC3109" s="50"/>
      <c r="AD3109" s="50"/>
      <c r="AE3109" s="51"/>
      <c r="AF3109" s="51"/>
      <c r="AG3109" s="40"/>
      <c r="AH3109" s="41"/>
      <c r="AI3109" s="42"/>
      <c r="AJ3109" s="40"/>
      <c r="AK3109" s="41"/>
      <c r="AL3109" s="42"/>
      <c r="AM3109" s="43"/>
      <c r="AN3109" s="43"/>
      <c r="AO3109" s="43"/>
    </row>
    <row r="3110" spans="5:41" x14ac:dyDescent="0.25">
      <c r="E3110" s="54"/>
      <c r="F3110" s="54"/>
      <c r="G3110" s="52"/>
      <c r="H3110" s="52"/>
      <c r="I3110" s="52"/>
      <c r="J3110" s="52"/>
      <c r="K3110" s="52"/>
      <c r="L3110" s="52"/>
      <c r="M3110" s="52"/>
      <c r="N3110" s="52"/>
      <c r="O3110" s="52"/>
      <c r="P3110" s="52"/>
      <c r="Q3110" s="52"/>
      <c r="R3110" s="52"/>
      <c r="S3110" s="52"/>
      <c r="T3110" s="52"/>
      <c r="U3110" s="52"/>
      <c r="V3110" s="52"/>
      <c r="W3110" s="52"/>
      <c r="X3110" s="52"/>
      <c r="Y3110" s="52"/>
      <c r="Z3110" s="38"/>
      <c r="AA3110" s="38"/>
      <c r="AB3110" s="38"/>
      <c r="AC3110" s="50"/>
      <c r="AD3110" s="50"/>
      <c r="AE3110" s="51"/>
      <c r="AF3110" s="51"/>
      <c r="AG3110" s="40"/>
      <c r="AH3110" s="41"/>
      <c r="AI3110" s="42"/>
      <c r="AJ3110" s="40"/>
      <c r="AK3110" s="41"/>
      <c r="AL3110" s="42"/>
      <c r="AM3110" s="43"/>
      <c r="AN3110" s="43"/>
      <c r="AO3110" s="43"/>
    </row>
    <row r="3111" spans="5:41" x14ac:dyDescent="0.25">
      <c r="E3111" s="54"/>
      <c r="F3111" s="54"/>
      <c r="G3111" s="52"/>
      <c r="H3111" s="52"/>
      <c r="I3111" s="52"/>
      <c r="J3111" s="52"/>
      <c r="K3111" s="52"/>
      <c r="L3111" s="52"/>
      <c r="M3111" s="52"/>
      <c r="N3111" s="52"/>
      <c r="O3111" s="52"/>
      <c r="P3111" s="52"/>
      <c r="Q3111" s="52"/>
      <c r="R3111" s="52"/>
      <c r="S3111" s="52"/>
      <c r="T3111" s="52"/>
      <c r="U3111" s="52"/>
      <c r="V3111" s="52"/>
      <c r="W3111" s="52"/>
      <c r="X3111" s="52"/>
      <c r="Y3111" s="52"/>
      <c r="Z3111" s="38"/>
      <c r="AA3111" s="38"/>
      <c r="AB3111" s="38"/>
      <c r="AC3111" s="50"/>
      <c r="AD3111" s="50"/>
      <c r="AE3111" s="51"/>
      <c r="AF3111" s="51"/>
      <c r="AG3111" s="40"/>
      <c r="AH3111" s="41"/>
      <c r="AI3111" s="42"/>
      <c r="AJ3111" s="40"/>
      <c r="AK3111" s="41"/>
      <c r="AL3111" s="42"/>
      <c r="AM3111" s="43"/>
      <c r="AN3111" s="43"/>
      <c r="AO3111" s="43"/>
    </row>
    <row r="3112" spans="5:41" x14ac:dyDescent="0.25">
      <c r="E3112" s="54"/>
      <c r="F3112" s="54"/>
      <c r="G3112" s="52"/>
      <c r="H3112" s="52"/>
      <c r="I3112" s="52"/>
      <c r="J3112" s="52"/>
      <c r="K3112" s="52"/>
      <c r="L3112" s="52"/>
      <c r="M3112" s="52"/>
      <c r="N3112" s="52"/>
      <c r="O3112" s="52"/>
      <c r="P3112" s="52"/>
      <c r="Q3112" s="52"/>
      <c r="R3112" s="52"/>
      <c r="S3112" s="52"/>
      <c r="T3112" s="52"/>
      <c r="U3112" s="52"/>
      <c r="V3112" s="52"/>
      <c r="W3112" s="52"/>
      <c r="X3112" s="52"/>
      <c r="Y3112" s="52"/>
      <c r="Z3112" s="38"/>
      <c r="AA3112" s="38"/>
      <c r="AB3112" s="38"/>
      <c r="AC3112" s="50"/>
      <c r="AD3112" s="50"/>
      <c r="AE3112" s="51"/>
      <c r="AF3112" s="51"/>
      <c r="AG3112" s="40"/>
      <c r="AH3112" s="41"/>
      <c r="AI3112" s="42"/>
      <c r="AJ3112" s="40"/>
      <c r="AK3112" s="41"/>
      <c r="AL3112" s="42"/>
      <c r="AM3112" s="43"/>
      <c r="AN3112" s="43"/>
      <c r="AO3112" s="43"/>
    </row>
    <row r="3113" spans="5:41" x14ac:dyDescent="0.25">
      <c r="E3113" s="54"/>
      <c r="F3113" s="54"/>
      <c r="G3113" s="52"/>
      <c r="H3113" s="52"/>
      <c r="I3113" s="52"/>
      <c r="J3113" s="52"/>
      <c r="K3113" s="52"/>
      <c r="L3113" s="52"/>
      <c r="M3113" s="52"/>
      <c r="N3113" s="52"/>
      <c r="O3113" s="52"/>
      <c r="P3113" s="52"/>
      <c r="Q3113" s="52"/>
      <c r="R3113" s="52"/>
      <c r="S3113" s="52"/>
      <c r="T3113" s="52"/>
      <c r="U3113" s="52"/>
      <c r="V3113" s="52"/>
      <c r="W3113" s="52"/>
      <c r="X3113" s="52"/>
      <c r="Y3113" s="52"/>
      <c r="Z3113" s="38"/>
      <c r="AA3113" s="38"/>
      <c r="AB3113" s="38"/>
      <c r="AC3113" s="50"/>
      <c r="AD3113" s="50"/>
      <c r="AE3113" s="51"/>
      <c r="AF3113" s="51"/>
      <c r="AG3113" s="40"/>
      <c r="AH3113" s="41"/>
      <c r="AI3113" s="42"/>
      <c r="AJ3113" s="40"/>
      <c r="AK3113" s="41"/>
      <c r="AL3113" s="42"/>
      <c r="AM3113" s="43"/>
      <c r="AN3113" s="43"/>
      <c r="AO3113" s="43"/>
    </row>
    <row r="3114" spans="5:41" x14ac:dyDescent="0.25">
      <c r="E3114" s="54"/>
      <c r="F3114" s="54"/>
      <c r="G3114" s="52"/>
      <c r="H3114" s="52"/>
      <c r="I3114" s="52"/>
      <c r="J3114" s="52"/>
      <c r="K3114" s="52"/>
      <c r="L3114" s="52"/>
      <c r="M3114" s="52"/>
      <c r="N3114" s="52"/>
      <c r="O3114" s="52"/>
      <c r="P3114" s="52"/>
      <c r="Q3114" s="52"/>
      <c r="R3114" s="52"/>
      <c r="S3114" s="52"/>
      <c r="T3114" s="52"/>
      <c r="U3114" s="52"/>
      <c r="V3114" s="52"/>
      <c r="W3114" s="52"/>
      <c r="X3114" s="52"/>
      <c r="Y3114" s="52"/>
      <c r="Z3114" s="38"/>
      <c r="AA3114" s="38"/>
      <c r="AB3114" s="38"/>
      <c r="AC3114" s="50"/>
      <c r="AD3114" s="50"/>
      <c r="AE3114" s="51"/>
      <c r="AF3114" s="51"/>
      <c r="AG3114" s="40"/>
      <c r="AH3114" s="41"/>
      <c r="AI3114" s="42"/>
      <c r="AJ3114" s="40"/>
      <c r="AK3114" s="41"/>
      <c r="AL3114" s="42"/>
      <c r="AM3114" s="43"/>
      <c r="AN3114" s="43"/>
      <c r="AO3114" s="43"/>
    </row>
    <row r="3115" spans="5:41" x14ac:dyDescent="0.25">
      <c r="E3115" s="54"/>
      <c r="F3115" s="54"/>
      <c r="G3115" s="52"/>
      <c r="H3115" s="52"/>
      <c r="I3115" s="52"/>
      <c r="J3115" s="52"/>
      <c r="K3115" s="52"/>
      <c r="L3115" s="52"/>
      <c r="M3115" s="52"/>
      <c r="N3115" s="52"/>
      <c r="O3115" s="52"/>
      <c r="P3115" s="52"/>
      <c r="Q3115" s="52"/>
      <c r="R3115" s="52"/>
      <c r="S3115" s="52"/>
      <c r="T3115" s="52"/>
      <c r="U3115" s="52"/>
      <c r="V3115" s="52"/>
      <c r="W3115" s="52"/>
      <c r="X3115" s="52"/>
      <c r="Y3115" s="52"/>
      <c r="Z3115" s="38"/>
      <c r="AA3115" s="38"/>
      <c r="AB3115" s="38"/>
      <c r="AC3115" s="50"/>
      <c r="AD3115" s="50"/>
      <c r="AE3115" s="51"/>
      <c r="AF3115" s="51"/>
      <c r="AG3115" s="40"/>
      <c r="AH3115" s="41"/>
      <c r="AI3115" s="42"/>
      <c r="AJ3115" s="40"/>
      <c r="AK3115" s="41"/>
      <c r="AL3115" s="42"/>
      <c r="AM3115" s="43"/>
      <c r="AN3115" s="43"/>
      <c r="AO3115" s="43"/>
    </row>
    <row r="3116" spans="5:41" x14ac:dyDescent="0.25">
      <c r="E3116" s="54"/>
      <c r="F3116" s="54"/>
      <c r="G3116" s="52"/>
      <c r="H3116" s="52"/>
      <c r="I3116" s="52"/>
      <c r="J3116" s="52"/>
      <c r="K3116" s="52"/>
      <c r="L3116" s="52"/>
      <c r="M3116" s="52"/>
      <c r="N3116" s="52"/>
      <c r="O3116" s="52"/>
      <c r="P3116" s="52"/>
      <c r="Q3116" s="52"/>
      <c r="R3116" s="52"/>
      <c r="S3116" s="52"/>
      <c r="T3116" s="52"/>
      <c r="U3116" s="52"/>
      <c r="V3116" s="52"/>
      <c r="W3116" s="52"/>
      <c r="X3116" s="52"/>
      <c r="Y3116" s="52"/>
      <c r="Z3116" s="38"/>
      <c r="AA3116" s="38"/>
      <c r="AB3116" s="38"/>
      <c r="AC3116" s="50"/>
      <c r="AD3116" s="50"/>
      <c r="AE3116" s="51"/>
      <c r="AF3116" s="51"/>
      <c r="AG3116" s="40"/>
      <c r="AH3116" s="41"/>
      <c r="AI3116" s="42"/>
      <c r="AJ3116" s="40"/>
      <c r="AK3116" s="41"/>
      <c r="AL3116" s="42"/>
      <c r="AM3116" s="43"/>
      <c r="AN3116" s="43"/>
      <c r="AO3116" s="43"/>
    </row>
    <row r="3117" spans="5:41" x14ac:dyDescent="0.25">
      <c r="E3117" s="54"/>
      <c r="F3117" s="54"/>
      <c r="G3117" s="52"/>
      <c r="H3117" s="52"/>
      <c r="I3117" s="52"/>
      <c r="J3117" s="52"/>
      <c r="K3117" s="52"/>
      <c r="L3117" s="52"/>
      <c r="M3117" s="52"/>
      <c r="N3117" s="52"/>
      <c r="O3117" s="52"/>
      <c r="P3117" s="52"/>
      <c r="Q3117" s="52"/>
      <c r="R3117" s="52"/>
      <c r="S3117" s="52"/>
      <c r="T3117" s="52"/>
      <c r="U3117" s="52"/>
      <c r="V3117" s="52"/>
      <c r="W3117" s="52"/>
      <c r="X3117" s="52"/>
      <c r="Y3117" s="52"/>
      <c r="Z3117" s="38"/>
      <c r="AA3117" s="38"/>
      <c r="AB3117" s="38"/>
      <c r="AC3117" s="50"/>
      <c r="AD3117" s="50"/>
      <c r="AE3117" s="51"/>
      <c r="AF3117" s="51"/>
      <c r="AG3117" s="40"/>
      <c r="AH3117" s="41"/>
      <c r="AI3117" s="42"/>
      <c r="AJ3117" s="40"/>
      <c r="AK3117" s="41"/>
      <c r="AL3117" s="42"/>
      <c r="AM3117" s="43"/>
      <c r="AN3117" s="43"/>
      <c r="AO3117" s="43"/>
    </row>
    <row r="3118" spans="5:41" x14ac:dyDescent="0.25">
      <c r="E3118" s="54"/>
      <c r="F3118" s="54"/>
      <c r="G3118" s="52"/>
      <c r="H3118" s="52"/>
      <c r="I3118" s="52"/>
      <c r="J3118" s="52"/>
      <c r="K3118" s="52"/>
      <c r="L3118" s="52"/>
      <c r="M3118" s="52"/>
      <c r="N3118" s="52"/>
      <c r="O3118" s="52"/>
      <c r="P3118" s="52"/>
      <c r="Q3118" s="52"/>
      <c r="R3118" s="52"/>
      <c r="S3118" s="52"/>
      <c r="T3118" s="52"/>
      <c r="U3118" s="52"/>
      <c r="V3118" s="52"/>
      <c r="W3118" s="52"/>
      <c r="X3118" s="52"/>
      <c r="Y3118" s="52"/>
      <c r="Z3118" s="38"/>
      <c r="AA3118" s="38"/>
      <c r="AB3118" s="38"/>
      <c r="AC3118" s="50"/>
      <c r="AD3118" s="50"/>
      <c r="AE3118" s="51"/>
      <c r="AF3118" s="51"/>
      <c r="AG3118" s="40"/>
      <c r="AH3118" s="41"/>
      <c r="AI3118" s="42"/>
      <c r="AJ3118" s="40"/>
      <c r="AK3118" s="41"/>
      <c r="AL3118" s="42"/>
      <c r="AM3118" s="43"/>
      <c r="AN3118" s="43"/>
      <c r="AO3118" s="43"/>
    </row>
    <row r="3119" spans="5:41" x14ac:dyDescent="0.25">
      <c r="E3119" s="54"/>
      <c r="F3119" s="54"/>
      <c r="G3119" s="52"/>
      <c r="H3119" s="52"/>
      <c r="I3119" s="52"/>
      <c r="J3119" s="52"/>
      <c r="K3119" s="52"/>
      <c r="L3119" s="52"/>
      <c r="M3119" s="52"/>
      <c r="N3119" s="52"/>
      <c r="O3119" s="52"/>
      <c r="P3119" s="52"/>
      <c r="Q3119" s="52"/>
      <c r="R3119" s="52"/>
      <c r="S3119" s="52"/>
      <c r="T3119" s="52"/>
      <c r="U3119" s="52"/>
      <c r="V3119" s="52"/>
      <c r="W3119" s="52"/>
      <c r="X3119" s="52"/>
      <c r="Y3119" s="52"/>
      <c r="Z3119" s="38"/>
      <c r="AA3119" s="38"/>
      <c r="AB3119" s="38"/>
      <c r="AC3119" s="50"/>
      <c r="AD3119" s="50"/>
      <c r="AE3119" s="51"/>
      <c r="AF3119" s="51"/>
      <c r="AG3119" s="40"/>
      <c r="AH3119" s="41"/>
      <c r="AI3119" s="42"/>
      <c r="AJ3119" s="40"/>
      <c r="AK3119" s="41"/>
      <c r="AL3119" s="42"/>
      <c r="AM3119" s="43"/>
      <c r="AN3119" s="43"/>
      <c r="AO3119" s="43"/>
    </row>
    <row r="3120" spans="5:41" x14ac:dyDescent="0.25">
      <c r="E3120" s="54"/>
      <c r="F3120" s="54"/>
      <c r="G3120" s="52"/>
      <c r="H3120" s="52"/>
      <c r="I3120" s="52"/>
      <c r="J3120" s="52"/>
      <c r="K3120" s="52"/>
      <c r="L3120" s="52"/>
      <c r="M3120" s="52"/>
      <c r="N3120" s="52"/>
      <c r="O3120" s="52"/>
      <c r="P3120" s="52"/>
      <c r="Q3120" s="52"/>
      <c r="R3120" s="52"/>
      <c r="S3120" s="52"/>
      <c r="T3120" s="52"/>
      <c r="U3120" s="52"/>
      <c r="V3120" s="52"/>
      <c r="W3120" s="52"/>
      <c r="X3120" s="52"/>
      <c r="Y3120" s="52"/>
      <c r="Z3120" s="38"/>
      <c r="AA3120" s="38"/>
      <c r="AB3120" s="38"/>
      <c r="AC3120" s="50"/>
      <c r="AD3120" s="50"/>
      <c r="AE3120" s="51"/>
      <c r="AF3120" s="51"/>
      <c r="AG3120" s="40"/>
      <c r="AH3120" s="41"/>
      <c r="AI3120" s="42"/>
      <c r="AJ3120" s="40"/>
      <c r="AK3120" s="41"/>
      <c r="AL3120" s="42"/>
      <c r="AM3120" s="43"/>
      <c r="AN3120" s="43"/>
      <c r="AO3120" s="43"/>
    </row>
    <row r="3121" spans="5:41" x14ac:dyDescent="0.25">
      <c r="E3121" s="54"/>
      <c r="F3121" s="54"/>
      <c r="G3121" s="52"/>
      <c r="H3121" s="52"/>
      <c r="I3121" s="52"/>
      <c r="J3121" s="52"/>
      <c r="K3121" s="52"/>
      <c r="L3121" s="52"/>
      <c r="M3121" s="52"/>
      <c r="N3121" s="52"/>
      <c r="O3121" s="52"/>
      <c r="P3121" s="52"/>
      <c r="Q3121" s="52"/>
      <c r="R3121" s="52"/>
      <c r="S3121" s="52"/>
      <c r="T3121" s="52"/>
      <c r="U3121" s="52"/>
      <c r="V3121" s="52"/>
      <c r="W3121" s="52"/>
      <c r="X3121" s="52"/>
      <c r="Y3121" s="52"/>
      <c r="Z3121" s="38"/>
      <c r="AA3121" s="38"/>
      <c r="AB3121" s="38"/>
      <c r="AC3121" s="50"/>
      <c r="AD3121" s="50"/>
      <c r="AE3121" s="51"/>
      <c r="AF3121" s="51"/>
      <c r="AG3121" s="40"/>
      <c r="AH3121" s="41"/>
      <c r="AI3121" s="42"/>
      <c r="AJ3121" s="40"/>
      <c r="AK3121" s="41"/>
      <c r="AL3121" s="42"/>
      <c r="AM3121" s="43"/>
      <c r="AN3121" s="43"/>
      <c r="AO3121" s="43"/>
    </row>
    <row r="3122" spans="5:41" x14ac:dyDescent="0.25">
      <c r="E3122" s="54"/>
      <c r="F3122" s="54"/>
      <c r="G3122" s="52"/>
      <c r="H3122" s="52"/>
      <c r="I3122" s="52"/>
      <c r="J3122" s="52"/>
      <c r="K3122" s="52"/>
      <c r="L3122" s="52"/>
      <c r="M3122" s="52"/>
      <c r="N3122" s="52"/>
      <c r="O3122" s="52"/>
      <c r="P3122" s="52"/>
      <c r="Q3122" s="52"/>
      <c r="R3122" s="52"/>
      <c r="S3122" s="52"/>
      <c r="T3122" s="52"/>
      <c r="U3122" s="52"/>
      <c r="V3122" s="52"/>
      <c r="W3122" s="52"/>
      <c r="X3122" s="52"/>
      <c r="Y3122" s="52"/>
      <c r="Z3122" s="38"/>
      <c r="AA3122" s="38"/>
      <c r="AB3122" s="38"/>
      <c r="AC3122" s="50"/>
      <c r="AD3122" s="50"/>
      <c r="AE3122" s="51"/>
      <c r="AF3122" s="51"/>
      <c r="AG3122" s="40"/>
      <c r="AH3122" s="41"/>
      <c r="AI3122" s="42"/>
      <c r="AJ3122" s="40"/>
      <c r="AK3122" s="41"/>
      <c r="AL3122" s="42"/>
      <c r="AM3122" s="43"/>
      <c r="AN3122" s="43"/>
      <c r="AO3122" s="43"/>
    </row>
    <row r="3123" spans="5:41" x14ac:dyDescent="0.25">
      <c r="E3123" s="54"/>
      <c r="F3123" s="54"/>
      <c r="G3123" s="52"/>
      <c r="H3123" s="52"/>
      <c r="I3123" s="52"/>
      <c r="J3123" s="52"/>
      <c r="K3123" s="52"/>
      <c r="L3123" s="52"/>
      <c r="M3123" s="52"/>
      <c r="N3123" s="52"/>
      <c r="O3123" s="52"/>
      <c r="P3123" s="52"/>
      <c r="Q3123" s="52"/>
      <c r="R3123" s="52"/>
      <c r="S3123" s="52"/>
      <c r="T3123" s="52"/>
      <c r="U3123" s="52"/>
      <c r="V3123" s="52"/>
      <c r="W3123" s="52"/>
      <c r="X3123" s="52"/>
      <c r="Y3123" s="52"/>
      <c r="Z3123" s="38"/>
      <c r="AA3123" s="38"/>
      <c r="AB3123" s="38"/>
      <c r="AC3123" s="50"/>
      <c r="AD3123" s="50"/>
      <c r="AE3123" s="51"/>
      <c r="AF3123" s="51"/>
      <c r="AG3123" s="40"/>
      <c r="AH3123" s="41"/>
      <c r="AI3123" s="42"/>
      <c r="AJ3123" s="40"/>
      <c r="AK3123" s="41"/>
      <c r="AL3123" s="42"/>
      <c r="AM3123" s="43"/>
      <c r="AN3123" s="43"/>
      <c r="AO3123" s="43"/>
    </row>
    <row r="3124" spans="5:41" x14ac:dyDescent="0.25">
      <c r="E3124" s="54"/>
      <c r="F3124" s="54"/>
      <c r="G3124" s="52"/>
      <c r="H3124" s="52"/>
      <c r="I3124" s="52"/>
      <c r="J3124" s="52"/>
      <c r="K3124" s="52"/>
      <c r="L3124" s="52"/>
      <c r="M3124" s="52"/>
      <c r="N3124" s="52"/>
      <c r="O3124" s="52"/>
      <c r="P3124" s="52"/>
      <c r="Q3124" s="52"/>
      <c r="R3124" s="52"/>
      <c r="S3124" s="52"/>
      <c r="T3124" s="52"/>
      <c r="U3124" s="52"/>
      <c r="V3124" s="52"/>
      <c r="W3124" s="52"/>
      <c r="X3124" s="52"/>
      <c r="Y3124" s="52"/>
      <c r="Z3124" s="38"/>
      <c r="AA3124" s="38"/>
      <c r="AB3124" s="38"/>
      <c r="AC3124" s="50"/>
      <c r="AD3124" s="50"/>
      <c r="AE3124" s="51"/>
      <c r="AF3124" s="51"/>
      <c r="AG3124" s="40"/>
      <c r="AH3124" s="41"/>
      <c r="AI3124" s="42"/>
      <c r="AJ3124" s="40"/>
      <c r="AK3124" s="41"/>
      <c r="AL3124" s="42"/>
      <c r="AM3124" s="43"/>
      <c r="AN3124" s="43"/>
      <c r="AO3124" s="43"/>
    </row>
    <row r="3125" spans="5:41" x14ac:dyDescent="0.25">
      <c r="E3125" s="54"/>
      <c r="F3125" s="54"/>
      <c r="G3125" s="52"/>
      <c r="H3125" s="52"/>
      <c r="I3125" s="52"/>
      <c r="J3125" s="52"/>
      <c r="K3125" s="52"/>
      <c r="L3125" s="52"/>
      <c r="M3125" s="52"/>
      <c r="N3125" s="52"/>
      <c r="O3125" s="52"/>
      <c r="P3125" s="52"/>
      <c r="Q3125" s="52"/>
      <c r="R3125" s="52"/>
      <c r="S3125" s="52"/>
      <c r="T3125" s="52"/>
      <c r="U3125" s="52"/>
      <c r="V3125" s="52"/>
      <c r="W3125" s="52"/>
      <c r="X3125" s="52"/>
      <c r="Y3125" s="52"/>
      <c r="Z3125" s="38"/>
      <c r="AA3125" s="38"/>
      <c r="AB3125" s="38"/>
      <c r="AC3125" s="50"/>
      <c r="AD3125" s="50"/>
      <c r="AE3125" s="51"/>
      <c r="AF3125" s="51"/>
      <c r="AG3125" s="40"/>
      <c r="AH3125" s="41"/>
      <c r="AI3125" s="42"/>
      <c r="AJ3125" s="40"/>
      <c r="AK3125" s="41"/>
      <c r="AL3125" s="42"/>
      <c r="AM3125" s="43"/>
      <c r="AN3125" s="43"/>
      <c r="AO3125" s="43"/>
    </row>
    <row r="3126" spans="5:41" x14ac:dyDescent="0.25">
      <c r="E3126" s="54"/>
      <c r="F3126" s="54"/>
      <c r="G3126" s="52"/>
      <c r="H3126" s="52"/>
      <c r="I3126" s="52"/>
      <c r="J3126" s="52"/>
      <c r="K3126" s="52"/>
      <c r="L3126" s="52"/>
      <c r="M3126" s="52"/>
      <c r="N3126" s="52"/>
      <c r="O3126" s="52"/>
      <c r="P3126" s="52"/>
      <c r="Q3126" s="52"/>
      <c r="R3126" s="52"/>
      <c r="S3126" s="52"/>
      <c r="T3126" s="52"/>
      <c r="U3126" s="52"/>
      <c r="V3126" s="52"/>
      <c r="W3126" s="52"/>
      <c r="X3126" s="52"/>
      <c r="Y3126" s="52"/>
      <c r="Z3126" s="38"/>
      <c r="AA3126" s="38"/>
      <c r="AB3126" s="38"/>
      <c r="AC3126" s="50"/>
      <c r="AD3126" s="50"/>
      <c r="AE3126" s="51"/>
      <c r="AF3126" s="51"/>
      <c r="AG3126" s="40"/>
      <c r="AH3126" s="41"/>
      <c r="AI3126" s="42"/>
      <c r="AJ3126" s="40"/>
      <c r="AK3126" s="41"/>
      <c r="AL3126" s="42"/>
      <c r="AM3126" s="43"/>
      <c r="AN3126" s="43"/>
      <c r="AO3126" s="43"/>
    </row>
    <row r="3127" spans="5:41" x14ac:dyDescent="0.25">
      <c r="E3127" s="54"/>
      <c r="F3127" s="54"/>
      <c r="G3127" s="52"/>
      <c r="H3127" s="52"/>
      <c r="I3127" s="52"/>
      <c r="J3127" s="52"/>
      <c r="K3127" s="52"/>
      <c r="L3127" s="52"/>
      <c r="M3127" s="52"/>
      <c r="N3127" s="52"/>
      <c r="O3127" s="52"/>
      <c r="P3127" s="52"/>
      <c r="Q3127" s="52"/>
      <c r="R3127" s="52"/>
      <c r="S3127" s="52"/>
      <c r="T3127" s="52"/>
      <c r="U3127" s="52"/>
      <c r="V3127" s="52"/>
      <c r="W3127" s="52"/>
      <c r="X3127" s="52"/>
      <c r="Y3127" s="52"/>
      <c r="Z3127" s="38"/>
      <c r="AA3127" s="38"/>
      <c r="AB3127" s="38"/>
      <c r="AC3127" s="50"/>
      <c r="AD3127" s="50"/>
      <c r="AE3127" s="51"/>
      <c r="AF3127" s="51"/>
      <c r="AG3127" s="40"/>
      <c r="AH3127" s="41"/>
      <c r="AI3127" s="42"/>
      <c r="AJ3127" s="40"/>
      <c r="AK3127" s="41"/>
      <c r="AL3127" s="42"/>
      <c r="AM3127" s="43"/>
      <c r="AN3127" s="43"/>
      <c r="AO3127" s="43"/>
    </row>
    <row r="3128" spans="5:41" x14ac:dyDescent="0.25">
      <c r="E3128" s="54"/>
      <c r="F3128" s="54"/>
      <c r="G3128" s="52"/>
      <c r="H3128" s="52"/>
      <c r="I3128" s="52"/>
      <c r="J3128" s="52"/>
      <c r="K3128" s="52"/>
      <c r="L3128" s="52"/>
      <c r="M3128" s="52"/>
      <c r="N3128" s="52"/>
      <c r="O3128" s="52"/>
      <c r="P3128" s="52"/>
      <c r="Q3128" s="52"/>
      <c r="R3128" s="52"/>
      <c r="S3128" s="52"/>
      <c r="T3128" s="52"/>
      <c r="U3128" s="52"/>
      <c r="V3128" s="52"/>
      <c r="W3128" s="52"/>
      <c r="X3128" s="52"/>
      <c r="Y3128" s="52"/>
      <c r="Z3128" s="38"/>
      <c r="AA3128" s="38"/>
      <c r="AB3128" s="38"/>
      <c r="AC3128" s="50"/>
      <c r="AD3128" s="50"/>
      <c r="AE3128" s="51"/>
      <c r="AF3128" s="51"/>
      <c r="AG3128" s="40"/>
      <c r="AH3128" s="41"/>
      <c r="AI3128" s="42"/>
      <c r="AJ3128" s="40"/>
      <c r="AK3128" s="41"/>
      <c r="AL3128" s="42"/>
      <c r="AM3128" s="43"/>
      <c r="AN3128" s="43"/>
      <c r="AO3128" s="43"/>
    </row>
    <row r="3129" spans="5:41" x14ac:dyDescent="0.25">
      <c r="E3129" s="54"/>
      <c r="F3129" s="54"/>
      <c r="G3129" s="52"/>
      <c r="H3129" s="52"/>
      <c r="I3129" s="52"/>
      <c r="J3129" s="52"/>
      <c r="K3129" s="52"/>
      <c r="L3129" s="52"/>
      <c r="M3129" s="52"/>
      <c r="N3129" s="52"/>
      <c r="O3129" s="52"/>
      <c r="P3129" s="52"/>
      <c r="Q3129" s="52"/>
      <c r="R3129" s="52"/>
      <c r="S3129" s="52"/>
      <c r="T3129" s="52"/>
      <c r="U3129" s="52"/>
      <c r="V3129" s="52"/>
      <c r="W3129" s="52"/>
      <c r="X3129" s="52"/>
      <c r="Y3129" s="52"/>
      <c r="Z3129" s="38"/>
      <c r="AA3129" s="38"/>
      <c r="AB3129" s="38"/>
      <c r="AC3129" s="50"/>
      <c r="AD3129" s="50"/>
      <c r="AE3129" s="51"/>
      <c r="AF3129" s="51"/>
      <c r="AG3129" s="40"/>
      <c r="AH3129" s="41"/>
      <c r="AI3129" s="42"/>
      <c r="AJ3129" s="40"/>
      <c r="AK3129" s="41"/>
      <c r="AL3129" s="42"/>
      <c r="AM3129" s="43"/>
      <c r="AN3129" s="43"/>
      <c r="AO3129" s="43"/>
    </row>
    <row r="3130" spans="5:41" x14ac:dyDescent="0.25">
      <c r="E3130" s="54"/>
      <c r="F3130" s="54"/>
      <c r="G3130" s="52"/>
      <c r="H3130" s="52"/>
      <c r="I3130" s="52"/>
      <c r="J3130" s="52"/>
      <c r="K3130" s="52"/>
      <c r="L3130" s="52"/>
      <c r="M3130" s="52"/>
      <c r="N3130" s="52"/>
      <c r="O3130" s="52"/>
      <c r="P3130" s="52"/>
      <c r="Q3130" s="52"/>
      <c r="R3130" s="52"/>
      <c r="S3130" s="52"/>
      <c r="T3130" s="52"/>
      <c r="U3130" s="52"/>
      <c r="V3130" s="52"/>
      <c r="W3130" s="52"/>
      <c r="X3130" s="52"/>
      <c r="Y3130" s="52"/>
      <c r="Z3130" s="38"/>
      <c r="AA3130" s="38"/>
      <c r="AB3130" s="38"/>
      <c r="AC3130" s="50"/>
      <c r="AD3130" s="50"/>
      <c r="AE3130" s="51"/>
      <c r="AF3130" s="51"/>
      <c r="AG3130" s="40"/>
      <c r="AH3130" s="41"/>
      <c r="AI3130" s="42"/>
      <c r="AJ3130" s="40"/>
      <c r="AK3130" s="41"/>
      <c r="AL3130" s="42"/>
      <c r="AM3130" s="43"/>
      <c r="AN3130" s="43"/>
      <c r="AO3130" s="43"/>
    </row>
    <row r="3131" spans="5:41" x14ac:dyDescent="0.25">
      <c r="E3131" s="54"/>
      <c r="F3131" s="54"/>
      <c r="G3131" s="52"/>
      <c r="H3131" s="52"/>
      <c r="I3131" s="52"/>
      <c r="J3131" s="52"/>
      <c r="K3131" s="52"/>
      <c r="L3131" s="52"/>
      <c r="M3131" s="52"/>
      <c r="N3131" s="52"/>
      <c r="O3131" s="52"/>
      <c r="P3131" s="52"/>
      <c r="Q3131" s="52"/>
      <c r="R3131" s="52"/>
      <c r="S3131" s="52"/>
      <c r="T3131" s="52"/>
      <c r="U3131" s="52"/>
      <c r="V3131" s="52"/>
      <c r="W3131" s="52"/>
      <c r="X3131" s="52"/>
      <c r="Y3131" s="52"/>
      <c r="Z3131" s="38"/>
      <c r="AA3131" s="38"/>
      <c r="AB3131" s="38"/>
      <c r="AC3131" s="50"/>
      <c r="AD3131" s="50"/>
      <c r="AE3131" s="51"/>
      <c r="AF3131" s="51"/>
      <c r="AG3131" s="40"/>
      <c r="AH3131" s="41"/>
      <c r="AI3131" s="42"/>
      <c r="AJ3131" s="40"/>
      <c r="AK3131" s="41"/>
      <c r="AL3131" s="42"/>
      <c r="AM3131" s="43"/>
      <c r="AN3131" s="43"/>
      <c r="AO3131" s="43"/>
    </row>
    <row r="3132" spans="5:41" x14ac:dyDescent="0.25">
      <c r="E3132" s="54"/>
      <c r="F3132" s="54"/>
      <c r="G3132" s="52"/>
      <c r="H3132" s="52"/>
      <c r="I3132" s="52"/>
      <c r="J3132" s="52"/>
      <c r="K3132" s="52"/>
      <c r="L3132" s="52"/>
      <c r="M3132" s="52"/>
      <c r="N3132" s="52"/>
      <c r="O3132" s="52"/>
      <c r="P3132" s="52"/>
      <c r="Q3132" s="52"/>
      <c r="R3132" s="52"/>
      <c r="S3132" s="52"/>
      <c r="T3132" s="52"/>
      <c r="U3132" s="52"/>
      <c r="V3132" s="52"/>
      <c r="W3132" s="52"/>
      <c r="X3132" s="52"/>
      <c r="Y3132" s="52"/>
      <c r="Z3132" s="38"/>
      <c r="AA3132" s="38"/>
      <c r="AB3132" s="38"/>
      <c r="AC3132" s="50"/>
      <c r="AD3132" s="50"/>
      <c r="AE3132" s="51"/>
      <c r="AF3132" s="51"/>
      <c r="AG3132" s="40"/>
      <c r="AH3132" s="41"/>
      <c r="AI3132" s="42"/>
      <c r="AJ3132" s="40"/>
      <c r="AK3132" s="41"/>
      <c r="AL3132" s="42"/>
      <c r="AM3132" s="43"/>
      <c r="AN3132" s="43"/>
      <c r="AO3132" s="43"/>
    </row>
    <row r="3133" spans="5:41" x14ac:dyDescent="0.25">
      <c r="E3133" s="54"/>
      <c r="F3133" s="54"/>
      <c r="G3133" s="52"/>
      <c r="H3133" s="52"/>
      <c r="I3133" s="52"/>
      <c r="J3133" s="52"/>
      <c r="K3133" s="52"/>
      <c r="L3133" s="52"/>
      <c r="M3133" s="52"/>
      <c r="N3133" s="52"/>
      <c r="O3133" s="52"/>
      <c r="P3133" s="52"/>
      <c r="Q3133" s="52"/>
      <c r="R3133" s="52"/>
      <c r="S3133" s="52"/>
      <c r="T3133" s="52"/>
      <c r="U3133" s="52"/>
      <c r="V3133" s="52"/>
      <c r="W3133" s="52"/>
      <c r="X3133" s="52"/>
      <c r="Y3133" s="52"/>
      <c r="Z3133" s="38"/>
      <c r="AA3133" s="38"/>
      <c r="AB3133" s="38"/>
      <c r="AC3133" s="50"/>
      <c r="AD3133" s="50"/>
      <c r="AE3133" s="51"/>
      <c r="AF3133" s="51"/>
      <c r="AG3133" s="40"/>
      <c r="AH3133" s="41"/>
      <c r="AI3133" s="42"/>
      <c r="AJ3133" s="40"/>
      <c r="AK3133" s="41"/>
      <c r="AL3133" s="42"/>
      <c r="AM3133" s="43"/>
      <c r="AN3133" s="43"/>
      <c r="AO3133" s="43"/>
    </row>
    <row r="3134" spans="5:41" x14ac:dyDescent="0.25">
      <c r="E3134" s="54"/>
      <c r="F3134" s="54"/>
      <c r="G3134" s="52"/>
      <c r="H3134" s="52"/>
      <c r="I3134" s="52"/>
      <c r="J3134" s="52"/>
      <c r="K3134" s="52"/>
      <c r="L3134" s="52"/>
      <c r="M3134" s="52"/>
      <c r="N3134" s="52"/>
      <c r="O3134" s="52"/>
      <c r="P3134" s="52"/>
      <c r="Q3134" s="52"/>
      <c r="R3134" s="52"/>
      <c r="S3134" s="52"/>
      <c r="T3134" s="52"/>
      <c r="U3134" s="52"/>
      <c r="V3134" s="52"/>
      <c r="W3134" s="52"/>
      <c r="X3134" s="52"/>
      <c r="Y3134" s="52"/>
      <c r="Z3134" s="38"/>
      <c r="AA3134" s="38"/>
      <c r="AB3134" s="38"/>
      <c r="AC3134" s="50"/>
      <c r="AD3134" s="50"/>
      <c r="AE3134" s="51"/>
      <c r="AF3134" s="51"/>
      <c r="AG3134" s="40"/>
      <c r="AH3134" s="41"/>
      <c r="AI3134" s="42"/>
      <c r="AJ3134" s="40"/>
      <c r="AK3134" s="41"/>
      <c r="AL3134" s="42"/>
      <c r="AM3134" s="43"/>
      <c r="AN3134" s="43"/>
      <c r="AO3134" s="43"/>
    </row>
    <row r="3135" spans="5:41" x14ac:dyDescent="0.25">
      <c r="E3135" s="54"/>
      <c r="F3135" s="54"/>
      <c r="G3135" s="52"/>
      <c r="H3135" s="52"/>
      <c r="I3135" s="52"/>
      <c r="J3135" s="52"/>
      <c r="K3135" s="52"/>
      <c r="L3135" s="52"/>
      <c r="M3135" s="52"/>
      <c r="N3135" s="52"/>
      <c r="O3135" s="52"/>
      <c r="P3135" s="52"/>
      <c r="Q3135" s="52"/>
      <c r="R3135" s="52"/>
      <c r="S3135" s="52"/>
      <c r="T3135" s="52"/>
      <c r="U3135" s="52"/>
      <c r="V3135" s="52"/>
      <c r="W3135" s="52"/>
      <c r="X3135" s="52"/>
      <c r="Y3135" s="52"/>
      <c r="Z3135" s="38"/>
      <c r="AA3135" s="38"/>
      <c r="AB3135" s="38"/>
      <c r="AC3135" s="50"/>
      <c r="AD3135" s="50"/>
      <c r="AE3135" s="51"/>
      <c r="AF3135" s="51"/>
      <c r="AG3135" s="40"/>
      <c r="AH3135" s="41"/>
      <c r="AI3135" s="42"/>
      <c r="AJ3135" s="40"/>
      <c r="AK3135" s="41"/>
      <c r="AL3135" s="42"/>
      <c r="AM3135" s="43"/>
      <c r="AN3135" s="43"/>
      <c r="AO3135" s="43"/>
    </row>
    <row r="3136" spans="5:41" x14ac:dyDescent="0.25">
      <c r="E3136" s="54"/>
      <c r="F3136" s="54"/>
      <c r="G3136" s="52"/>
      <c r="H3136" s="52"/>
      <c r="I3136" s="52"/>
      <c r="J3136" s="52"/>
      <c r="K3136" s="52"/>
      <c r="L3136" s="52"/>
      <c r="M3136" s="52"/>
      <c r="N3136" s="52"/>
      <c r="O3136" s="52"/>
      <c r="P3136" s="52"/>
      <c r="Q3136" s="52"/>
      <c r="R3136" s="52"/>
      <c r="S3136" s="52"/>
      <c r="T3136" s="52"/>
      <c r="U3136" s="52"/>
      <c r="V3136" s="52"/>
      <c r="W3136" s="52"/>
      <c r="X3136" s="52"/>
      <c r="Y3136" s="52"/>
      <c r="Z3136" s="38"/>
      <c r="AA3136" s="38"/>
      <c r="AB3136" s="38"/>
      <c r="AC3136" s="50"/>
      <c r="AD3136" s="50"/>
      <c r="AE3136" s="51"/>
      <c r="AF3136" s="51"/>
      <c r="AG3136" s="40"/>
      <c r="AH3136" s="41"/>
      <c r="AI3136" s="42"/>
      <c r="AJ3136" s="40"/>
      <c r="AK3136" s="41"/>
      <c r="AL3136" s="42"/>
      <c r="AM3136" s="43"/>
      <c r="AN3136" s="43"/>
      <c r="AO3136" s="43"/>
    </row>
    <row r="3137" spans="5:41" x14ac:dyDescent="0.25">
      <c r="E3137" s="54"/>
      <c r="F3137" s="54"/>
      <c r="G3137" s="52"/>
      <c r="H3137" s="52"/>
      <c r="I3137" s="52"/>
      <c r="J3137" s="52"/>
      <c r="K3137" s="52"/>
      <c r="L3137" s="52"/>
      <c r="M3137" s="52"/>
      <c r="N3137" s="52"/>
      <c r="O3137" s="52"/>
      <c r="P3137" s="52"/>
      <c r="Q3137" s="52"/>
      <c r="R3137" s="52"/>
      <c r="S3137" s="52"/>
      <c r="T3137" s="52"/>
      <c r="U3137" s="52"/>
      <c r="V3137" s="52"/>
      <c r="W3137" s="52"/>
      <c r="X3137" s="52"/>
      <c r="Y3137" s="52"/>
      <c r="Z3137" s="38"/>
      <c r="AA3137" s="38"/>
      <c r="AB3137" s="38"/>
      <c r="AC3137" s="50"/>
      <c r="AD3137" s="50"/>
      <c r="AE3137" s="51"/>
      <c r="AF3137" s="51"/>
      <c r="AG3137" s="40"/>
      <c r="AH3137" s="41"/>
      <c r="AI3137" s="42"/>
      <c r="AJ3137" s="40"/>
      <c r="AK3137" s="41"/>
      <c r="AL3137" s="42"/>
      <c r="AM3137" s="43"/>
      <c r="AN3137" s="43"/>
      <c r="AO3137" s="43"/>
    </row>
    <row r="3138" spans="5:41" x14ac:dyDescent="0.25">
      <c r="E3138" s="54"/>
      <c r="F3138" s="54"/>
      <c r="G3138" s="52"/>
      <c r="H3138" s="52"/>
      <c r="I3138" s="52"/>
      <c r="J3138" s="52"/>
      <c r="K3138" s="52"/>
      <c r="L3138" s="52"/>
      <c r="M3138" s="52"/>
      <c r="N3138" s="52"/>
      <c r="O3138" s="52"/>
      <c r="P3138" s="52"/>
      <c r="Q3138" s="52"/>
      <c r="R3138" s="52"/>
      <c r="S3138" s="52"/>
      <c r="T3138" s="52"/>
      <c r="U3138" s="52"/>
      <c r="V3138" s="52"/>
      <c r="W3138" s="52"/>
      <c r="X3138" s="52"/>
      <c r="Y3138" s="52"/>
      <c r="Z3138" s="38"/>
      <c r="AA3138" s="38"/>
      <c r="AB3138" s="38"/>
      <c r="AC3138" s="50"/>
      <c r="AD3138" s="50"/>
      <c r="AE3138" s="51"/>
      <c r="AF3138" s="51"/>
      <c r="AG3138" s="40"/>
      <c r="AH3138" s="41"/>
      <c r="AI3138" s="42"/>
      <c r="AJ3138" s="40"/>
      <c r="AK3138" s="41"/>
      <c r="AL3138" s="42"/>
      <c r="AM3138" s="43"/>
      <c r="AN3138" s="43"/>
      <c r="AO3138" s="43"/>
    </row>
    <row r="3139" spans="5:41" x14ac:dyDescent="0.25">
      <c r="E3139" s="54"/>
      <c r="F3139" s="54"/>
      <c r="G3139" s="52"/>
      <c r="H3139" s="52"/>
      <c r="I3139" s="52"/>
      <c r="J3139" s="52"/>
      <c r="K3139" s="52"/>
      <c r="L3139" s="52"/>
      <c r="M3139" s="52"/>
      <c r="N3139" s="52"/>
      <c r="O3139" s="52"/>
      <c r="P3139" s="52"/>
      <c r="Q3139" s="52"/>
      <c r="R3139" s="52"/>
      <c r="S3139" s="52"/>
      <c r="T3139" s="52"/>
      <c r="U3139" s="52"/>
      <c r="V3139" s="52"/>
      <c r="W3139" s="52"/>
      <c r="X3139" s="52"/>
      <c r="Y3139" s="52"/>
      <c r="Z3139" s="38"/>
      <c r="AA3139" s="38"/>
      <c r="AB3139" s="38"/>
      <c r="AC3139" s="50"/>
      <c r="AD3139" s="50"/>
      <c r="AE3139" s="51"/>
      <c r="AF3139" s="51"/>
      <c r="AG3139" s="40"/>
      <c r="AH3139" s="41"/>
      <c r="AI3139" s="42"/>
      <c r="AJ3139" s="40"/>
      <c r="AK3139" s="41"/>
      <c r="AL3139" s="42"/>
      <c r="AM3139" s="43"/>
      <c r="AN3139" s="43"/>
      <c r="AO3139" s="43"/>
    </row>
    <row r="3140" spans="5:41" x14ac:dyDescent="0.25">
      <c r="E3140" s="54"/>
      <c r="F3140" s="54"/>
      <c r="G3140" s="52"/>
      <c r="H3140" s="52"/>
      <c r="I3140" s="52"/>
      <c r="J3140" s="52"/>
      <c r="K3140" s="52"/>
      <c r="L3140" s="52"/>
      <c r="M3140" s="52"/>
      <c r="N3140" s="52"/>
      <c r="O3140" s="52"/>
      <c r="P3140" s="52"/>
      <c r="Q3140" s="52"/>
      <c r="R3140" s="52"/>
      <c r="S3140" s="52"/>
      <c r="T3140" s="52"/>
      <c r="U3140" s="52"/>
      <c r="V3140" s="52"/>
      <c r="W3140" s="52"/>
      <c r="X3140" s="52"/>
      <c r="Y3140" s="52"/>
      <c r="Z3140" s="38"/>
      <c r="AA3140" s="38"/>
      <c r="AB3140" s="38"/>
      <c r="AC3140" s="50"/>
      <c r="AD3140" s="50"/>
      <c r="AE3140" s="51"/>
      <c r="AF3140" s="51"/>
      <c r="AG3140" s="40"/>
      <c r="AH3140" s="41"/>
      <c r="AI3140" s="42"/>
      <c r="AJ3140" s="40"/>
      <c r="AK3140" s="41"/>
      <c r="AL3140" s="42"/>
      <c r="AM3140" s="43"/>
      <c r="AN3140" s="43"/>
      <c r="AO3140" s="43"/>
    </row>
    <row r="3141" spans="5:41" x14ac:dyDescent="0.25">
      <c r="E3141" s="54"/>
      <c r="F3141" s="54"/>
      <c r="G3141" s="52"/>
      <c r="H3141" s="52"/>
      <c r="I3141" s="52"/>
      <c r="J3141" s="52"/>
      <c r="K3141" s="52"/>
      <c r="L3141" s="52"/>
      <c r="M3141" s="52"/>
      <c r="N3141" s="52"/>
      <c r="O3141" s="52"/>
      <c r="P3141" s="52"/>
      <c r="Q3141" s="52"/>
      <c r="R3141" s="52"/>
      <c r="S3141" s="52"/>
      <c r="T3141" s="52"/>
      <c r="U3141" s="52"/>
      <c r="V3141" s="52"/>
      <c r="W3141" s="52"/>
      <c r="X3141" s="52"/>
      <c r="Y3141" s="52"/>
      <c r="Z3141" s="38"/>
      <c r="AA3141" s="38"/>
      <c r="AB3141" s="38"/>
      <c r="AC3141" s="50"/>
      <c r="AD3141" s="50"/>
      <c r="AE3141" s="51"/>
      <c r="AF3141" s="51"/>
      <c r="AG3141" s="40"/>
      <c r="AH3141" s="41"/>
      <c r="AI3141" s="42"/>
      <c r="AJ3141" s="40"/>
      <c r="AK3141" s="41"/>
      <c r="AL3141" s="42"/>
      <c r="AM3141" s="43"/>
      <c r="AN3141" s="43"/>
      <c r="AO3141" s="43"/>
    </row>
    <row r="3142" spans="5:41" x14ac:dyDescent="0.25">
      <c r="E3142" s="54"/>
      <c r="F3142" s="54"/>
      <c r="G3142" s="52"/>
      <c r="H3142" s="52"/>
      <c r="I3142" s="52"/>
      <c r="J3142" s="52"/>
      <c r="K3142" s="52"/>
      <c r="L3142" s="52"/>
      <c r="M3142" s="52"/>
      <c r="N3142" s="52"/>
      <c r="O3142" s="52"/>
      <c r="P3142" s="52"/>
      <c r="Q3142" s="52"/>
      <c r="R3142" s="52"/>
      <c r="S3142" s="52"/>
      <c r="T3142" s="52"/>
      <c r="U3142" s="52"/>
      <c r="V3142" s="52"/>
      <c r="W3142" s="52"/>
      <c r="X3142" s="52"/>
      <c r="Y3142" s="52"/>
      <c r="Z3142" s="38"/>
      <c r="AA3142" s="38"/>
      <c r="AB3142" s="38"/>
      <c r="AC3142" s="50"/>
      <c r="AD3142" s="50"/>
      <c r="AE3142" s="51"/>
      <c r="AF3142" s="51"/>
      <c r="AG3142" s="40"/>
      <c r="AH3142" s="41"/>
      <c r="AI3142" s="42"/>
      <c r="AJ3142" s="40"/>
      <c r="AK3142" s="41"/>
      <c r="AL3142" s="42"/>
      <c r="AM3142" s="43"/>
      <c r="AN3142" s="43"/>
      <c r="AO3142" s="43"/>
    </row>
    <row r="3143" spans="5:41" x14ac:dyDescent="0.25">
      <c r="E3143" s="54"/>
      <c r="F3143" s="54"/>
      <c r="G3143" s="52"/>
      <c r="H3143" s="52"/>
      <c r="I3143" s="52"/>
      <c r="J3143" s="52"/>
      <c r="K3143" s="52"/>
      <c r="L3143" s="52"/>
      <c r="M3143" s="52"/>
      <c r="N3143" s="52"/>
      <c r="O3143" s="52"/>
      <c r="P3143" s="52"/>
      <c r="Q3143" s="52"/>
      <c r="R3143" s="52"/>
      <c r="S3143" s="52"/>
      <c r="T3143" s="52"/>
      <c r="U3143" s="52"/>
      <c r="V3143" s="52"/>
      <c r="W3143" s="52"/>
      <c r="X3143" s="52"/>
      <c r="Y3143" s="52"/>
      <c r="Z3143" s="38"/>
      <c r="AA3143" s="38"/>
      <c r="AB3143" s="38"/>
      <c r="AC3143" s="50"/>
      <c r="AD3143" s="50"/>
      <c r="AE3143" s="51"/>
      <c r="AF3143" s="51"/>
      <c r="AG3143" s="40"/>
      <c r="AH3143" s="41"/>
      <c r="AI3143" s="42"/>
      <c r="AJ3143" s="40"/>
      <c r="AK3143" s="41"/>
      <c r="AL3143" s="42"/>
      <c r="AM3143" s="43"/>
      <c r="AN3143" s="43"/>
      <c r="AO3143" s="43"/>
    </row>
    <row r="3144" spans="5:41" x14ac:dyDescent="0.25">
      <c r="E3144" s="54"/>
      <c r="F3144" s="54"/>
      <c r="G3144" s="52"/>
      <c r="H3144" s="52"/>
      <c r="I3144" s="52"/>
      <c r="J3144" s="52"/>
      <c r="K3144" s="52"/>
      <c r="L3144" s="52"/>
      <c r="M3144" s="52"/>
      <c r="N3144" s="52"/>
      <c r="O3144" s="52"/>
      <c r="P3144" s="52"/>
      <c r="Q3144" s="52"/>
      <c r="R3144" s="52"/>
      <c r="S3144" s="52"/>
      <c r="T3144" s="52"/>
      <c r="U3144" s="52"/>
      <c r="V3144" s="52"/>
      <c r="W3144" s="52"/>
      <c r="X3144" s="52"/>
      <c r="Y3144" s="52"/>
      <c r="Z3144" s="38"/>
      <c r="AA3144" s="38"/>
      <c r="AB3144" s="38"/>
      <c r="AC3144" s="50"/>
      <c r="AD3144" s="50"/>
      <c r="AE3144" s="51"/>
      <c r="AF3144" s="51"/>
      <c r="AG3144" s="40"/>
      <c r="AH3144" s="41"/>
      <c r="AI3144" s="42"/>
      <c r="AJ3144" s="40"/>
      <c r="AK3144" s="41"/>
      <c r="AL3144" s="42"/>
      <c r="AM3144" s="43"/>
      <c r="AN3144" s="43"/>
      <c r="AO3144" s="43"/>
    </row>
    <row r="3145" spans="5:41" x14ac:dyDescent="0.25">
      <c r="E3145" s="54"/>
      <c r="F3145" s="54"/>
      <c r="G3145" s="52"/>
      <c r="H3145" s="52"/>
      <c r="I3145" s="52"/>
      <c r="J3145" s="52"/>
      <c r="K3145" s="52"/>
      <c r="L3145" s="52"/>
      <c r="M3145" s="52"/>
      <c r="N3145" s="52"/>
      <c r="O3145" s="52"/>
      <c r="P3145" s="52"/>
      <c r="Q3145" s="52"/>
      <c r="R3145" s="52"/>
      <c r="S3145" s="52"/>
      <c r="T3145" s="52"/>
      <c r="U3145" s="52"/>
      <c r="V3145" s="52"/>
      <c r="W3145" s="52"/>
      <c r="X3145" s="52"/>
      <c r="Y3145" s="52"/>
      <c r="Z3145" s="38"/>
      <c r="AA3145" s="38"/>
      <c r="AB3145" s="38"/>
      <c r="AC3145" s="50"/>
      <c r="AD3145" s="50"/>
      <c r="AE3145" s="51"/>
      <c r="AF3145" s="51"/>
      <c r="AG3145" s="40"/>
      <c r="AH3145" s="41"/>
      <c r="AI3145" s="42"/>
      <c r="AJ3145" s="40"/>
      <c r="AK3145" s="41"/>
      <c r="AL3145" s="42"/>
      <c r="AM3145" s="43"/>
      <c r="AN3145" s="43"/>
      <c r="AO3145" s="43"/>
    </row>
    <row r="3146" spans="5:41" x14ac:dyDescent="0.25">
      <c r="E3146" s="54"/>
      <c r="F3146" s="54"/>
      <c r="G3146" s="52"/>
      <c r="H3146" s="52"/>
      <c r="I3146" s="52"/>
      <c r="J3146" s="52"/>
      <c r="K3146" s="52"/>
      <c r="L3146" s="52"/>
      <c r="M3146" s="52"/>
      <c r="N3146" s="52"/>
      <c r="O3146" s="52"/>
      <c r="P3146" s="52"/>
      <c r="Q3146" s="52"/>
      <c r="R3146" s="52"/>
      <c r="S3146" s="52"/>
      <c r="T3146" s="52"/>
      <c r="U3146" s="52"/>
      <c r="V3146" s="52"/>
      <c r="W3146" s="52"/>
      <c r="X3146" s="52"/>
      <c r="Y3146" s="52"/>
      <c r="Z3146" s="38"/>
      <c r="AA3146" s="38"/>
      <c r="AB3146" s="38"/>
      <c r="AC3146" s="50"/>
      <c r="AD3146" s="50"/>
      <c r="AE3146" s="51"/>
      <c r="AF3146" s="51"/>
      <c r="AG3146" s="40"/>
      <c r="AH3146" s="41"/>
      <c r="AI3146" s="42"/>
      <c r="AJ3146" s="40"/>
      <c r="AK3146" s="41"/>
      <c r="AL3146" s="42"/>
      <c r="AM3146" s="43"/>
      <c r="AN3146" s="43"/>
      <c r="AO3146" s="43"/>
    </row>
    <row r="3147" spans="5:41" x14ac:dyDescent="0.25">
      <c r="E3147" s="54"/>
      <c r="F3147" s="54"/>
      <c r="G3147" s="52"/>
      <c r="H3147" s="52"/>
      <c r="I3147" s="52"/>
      <c r="J3147" s="52"/>
      <c r="K3147" s="52"/>
      <c r="L3147" s="52"/>
      <c r="M3147" s="52"/>
      <c r="N3147" s="52"/>
      <c r="O3147" s="52"/>
      <c r="P3147" s="52"/>
      <c r="Q3147" s="52"/>
      <c r="R3147" s="52"/>
      <c r="S3147" s="52"/>
      <c r="T3147" s="52"/>
      <c r="U3147" s="52"/>
      <c r="V3147" s="52"/>
      <c r="W3147" s="52"/>
      <c r="X3147" s="52"/>
      <c r="Y3147" s="52"/>
      <c r="Z3147" s="38"/>
      <c r="AA3147" s="38"/>
      <c r="AB3147" s="38"/>
      <c r="AC3147" s="50"/>
      <c r="AD3147" s="50"/>
      <c r="AE3147" s="51"/>
      <c r="AF3147" s="51"/>
      <c r="AG3147" s="40"/>
      <c r="AH3147" s="41"/>
      <c r="AI3147" s="42"/>
      <c r="AJ3147" s="40"/>
      <c r="AK3147" s="41"/>
      <c r="AL3147" s="42"/>
      <c r="AM3147" s="43"/>
      <c r="AN3147" s="43"/>
      <c r="AO3147" s="43"/>
    </row>
    <row r="3148" spans="5:41" x14ac:dyDescent="0.25">
      <c r="E3148" s="54"/>
      <c r="F3148" s="54"/>
      <c r="G3148" s="52"/>
      <c r="H3148" s="52"/>
      <c r="I3148" s="52"/>
      <c r="J3148" s="52"/>
      <c r="K3148" s="52"/>
      <c r="L3148" s="52"/>
      <c r="M3148" s="52"/>
      <c r="N3148" s="52"/>
      <c r="O3148" s="52"/>
      <c r="P3148" s="52"/>
      <c r="Q3148" s="52"/>
      <c r="R3148" s="52"/>
      <c r="S3148" s="52"/>
      <c r="T3148" s="52"/>
      <c r="U3148" s="52"/>
      <c r="V3148" s="52"/>
      <c r="W3148" s="52"/>
      <c r="X3148" s="52"/>
      <c r="Y3148" s="52"/>
      <c r="Z3148" s="38"/>
      <c r="AA3148" s="38"/>
      <c r="AB3148" s="38"/>
      <c r="AC3148" s="50"/>
      <c r="AD3148" s="50"/>
      <c r="AE3148" s="51"/>
      <c r="AF3148" s="51"/>
      <c r="AG3148" s="40"/>
      <c r="AH3148" s="41"/>
      <c r="AI3148" s="42"/>
      <c r="AJ3148" s="40"/>
      <c r="AK3148" s="41"/>
      <c r="AL3148" s="42"/>
      <c r="AM3148" s="43"/>
      <c r="AN3148" s="43"/>
      <c r="AO3148" s="43"/>
    </row>
    <row r="3149" spans="5:41" x14ac:dyDescent="0.25">
      <c r="E3149" s="54"/>
      <c r="F3149" s="54"/>
      <c r="G3149" s="52"/>
      <c r="H3149" s="52"/>
      <c r="I3149" s="52"/>
      <c r="J3149" s="52"/>
      <c r="K3149" s="52"/>
      <c r="L3149" s="52"/>
      <c r="M3149" s="52"/>
      <c r="N3149" s="52"/>
      <c r="O3149" s="52"/>
      <c r="P3149" s="52"/>
      <c r="Q3149" s="52"/>
      <c r="R3149" s="52"/>
      <c r="S3149" s="52"/>
      <c r="T3149" s="52"/>
      <c r="U3149" s="52"/>
      <c r="V3149" s="52"/>
      <c r="W3149" s="52"/>
      <c r="X3149" s="52"/>
      <c r="Y3149" s="52"/>
      <c r="Z3149" s="38"/>
      <c r="AA3149" s="38"/>
      <c r="AB3149" s="38"/>
      <c r="AC3149" s="50"/>
      <c r="AD3149" s="50"/>
      <c r="AE3149" s="51"/>
      <c r="AF3149" s="51"/>
      <c r="AG3149" s="40"/>
      <c r="AH3149" s="41"/>
      <c r="AI3149" s="42"/>
      <c r="AJ3149" s="40"/>
      <c r="AK3149" s="41"/>
      <c r="AL3149" s="42"/>
      <c r="AM3149" s="43"/>
      <c r="AN3149" s="43"/>
      <c r="AO3149" s="43"/>
    </row>
    <row r="3150" spans="5:41" x14ac:dyDescent="0.25">
      <c r="E3150" s="54"/>
      <c r="F3150" s="54"/>
      <c r="G3150" s="52"/>
      <c r="H3150" s="52"/>
      <c r="I3150" s="52"/>
      <c r="J3150" s="52"/>
      <c r="K3150" s="52"/>
      <c r="L3150" s="52"/>
      <c r="M3150" s="52"/>
      <c r="N3150" s="52"/>
      <c r="O3150" s="52"/>
      <c r="P3150" s="52"/>
      <c r="Q3150" s="52"/>
      <c r="R3150" s="52"/>
      <c r="S3150" s="52"/>
      <c r="T3150" s="52"/>
      <c r="U3150" s="52"/>
      <c r="V3150" s="52"/>
      <c r="W3150" s="52"/>
      <c r="X3150" s="52"/>
      <c r="Y3150" s="52"/>
      <c r="Z3150" s="38"/>
      <c r="AA3150" s="38"/>
      <c r="AB3150" s="38"/>
      <c r="AC3150" s="50"/>
      <c r="AD3150" s="50"/>
      <c r="AE3150" s="51"/>
      <c r="AF3150" s="51"/>
      <c r="AG3150" s="40"/>
      <c r="AH3150" s="41"/>
      <c r="AI3150" s="42"/>
      <c r="AJ3150" s="40"/>
      <c r="AK3150" s="41"/>
      <c r="AL3150" s="42"/>
      <c r="AM3150" s="43"/>
      <c r="AN3150" s="43"/>
      <c r="AO3150" s="43"/>
    </row>
    <row r="3151" spans="5:41" x14ac:dyDescent="0.25">
      <c r="E3151" s="54"/>
      <c r="F3151" s="54"/>
      <c r="G3151" s="52"/>
      <c r="H3151" s="52"/>
      <c r="I3151" s="52"/>
      <c r="J3151" s="52"/>
      <c r="K3151" s="52"/>
      <c r="L3151" s="52"/>
      <c r="M3151" s="52"/>
      <c r="N3151" s="52"/>
      <c r="O3151" s="52"/>
      <c r="P3151" s="52"/>
      <c r="Q3151" s="52"/>
      <c r="R3151" s="52"/>
      <c r="S3151" s="52"/>
      <c r="T3151" s="52"/>
      <c r="U3151" s="52"/>
      <c r="V3151" s="52"/>
      <c r="W3151" s="52"/>
      <c r="X3151" s="52"/>
      <c r="Y3151" s="52"/>
      <c r="Z3151" s="38"/>
      <c r="AA3151" s="38"/>
      <c r="AB3151" s="38"/>
      <c r="AC3151" s="50"/>
      <c r="AD3151" s="50"/>
      <c r="AE3151" s="51"/>
      <c r="AF3151" s="51"/>
      <c r="AG3151" s="40"/>
      <c r="AH3151" s="41"/>
      <c r="AI3151" s="42"/>
      <c r="AJ3151" s="40"/>
      <c r="AK3151" s="41"/>
      <c r="AL3151" s="42"/>
      <c r="AM3151" s="43"/>
      <c r="AN3151" s="43"/>
      <c r="AO3151" s="43"/>
    </row>
    <row r="3152" spans="5:41" x14ac:dyDescent="0.25">
      <c r="E3152" s="54"/>
      <c r="F3152" s="54"/>
      <c r="G3152" s="52"/>
      <c r="H3152" s="52"/>
      <c r="I3152" s="52"/>
      <c r="J3152" s="52"/>
      <c r="K3152" s="52"/>
      <c r="L3152" s="52"/>
      <c r="M3152" s="52"/>
      <c r="N3152" s="52"/>
      <c r="O3152" s="52"/>
      <c r="P3152" s="52"/>
      <c r="Q3152" s="52"/>
      <c r="R3152" s="52"/>
      <c r="S3152" s="52"/>
      <c r="T3152" s="52"/>
      <c r="U3152" s="52"/>
      <c r="V3152" s="52"/>
      <c r="W3152" s="52"/>
      <c r="X3152" s="52"/>
      <c r="Y3152" s="52"/>
      <c r="Z3152" s="38"/>
      <c r="AA3152" s="38"/>
      <c r="AB3152" s="38"/>
      <c r="AC3152" s="50"/>
      <c r="AD3152" s="50"/>
      <c r="AE3152" s="51"/>
      <c r="AF3152" s="51"/>
      <c r="AG3152" s="40"/>
      <c r="AH3152" s="41"/>
      <c r="AI3152" s="42"/>
      <c r="AJ3152" s="40"/>
      <c r="AK3152" s="41"/>
      <c r="AL3152" s="42"/>
      <c r="AM3152" s="43"/>
      <c r="AN3152" s="43"/>
      <c r="AO3152" s="43"/>
    </row>
    <row r="3153" spans="5:41" x14ac:dyDescent="0.25">
      <c r="E3153" s="54"/>
      <c r="F3153" s="54"/>
      <c r="G3153" s="52"/>
      <c r="H3153" s="52"/>
      <c r="I3153" s="52"/>
      <c r="J3153" s="52"/>
      <c r="K3153" s="52"/>
      <c r="L3153" s="52"/>
      <c r="M3153" s="52"/>
      <c r="N3153" s="52"/>
      <c r="O3153" s="52"/>
      <c r="P3153" s="52"/>
      <c r="Q3153" s="52"/>
      <c r="R3153" s="52"/>
      <c r="S3153" s="52"/>
      <c r="T3153" s="52"/>
      <c r="U3153" s="52"/>
      <c r="V3153" s="52"/>
      <c r="W3153" s="52"/>
      <c r="X3153" s="52"/>
      <c r="Y3153" s="52"/>
      <c r="Z3153" s="38"/>
      <c r="AA3153" s="38"/>
      <c r="AB3153" s="38"/>
      <c r="AC3153" s="50"/>
      <c r="AD3153" s="50"/>
      <c r="AE3153" s="51"/>
      <c r="AF3153" s="51"/>
      <c r="AG3153" s="40"/>
      <c r="AH3153" s="41"/>
      <c r="AI3153" s="42"/>
      <c r="AJ3153" s="40"/>
      <c r="AK3153" s="41"/>
      <c r="AL3153" s="42"/>
      <c r="AM3153" s="43"/>
      <c r="AN3153" s="43"/>
      <c r="AO3153" s="43"/>
    </row>
    <row r="3154" spans="5:41" x14ac:dyDescent="0.25">
      <c r="E3154" s="54"/>
      <c r="F3154" s="54"/>
      <c r="G3154" s="52"/>
      <c r="H3154" s="52"/>
      <c r="I3154" s="52"/>
      <c r="J3154" s="52"/>
      <c r="K3154" s="52"/>
      <c r="L3154" s="52"/>
      <c r="M3154" s="52"/>
      <c r="N3154" s="52"/>
      <c r="O3154" s="52"/>
      <c r="P3154" s="52"/>
      <c r="Q3154" s="52"/>
      <c r="R3154" s="52"/>
      <c r="S3154" s="52"/>
      <c r="T3154" s="52"/>
      <c r="U3154" s="52"/>
      <c r="V3154" s="52"/>
      <c r="W3154" s="52"/>
      <c r="X3154" s="52"/>
      <c r="Y3154" s="52"/>
      <c r="Z3154" s="38"/>
      <c r="AA3154" s="38"/>
      <c r="AB3154" s="38"/>
      <c r="AC3154" s="50"/>
      <c r="AD3154" s="50"/>
      <c r="AE3154" s="51"/>
      <c r="AF3154" s="51"/>
      <c r="AG3154" s="40"/>
      <c r="AH3154" s="41"/>
      <c r="AI3154" s="42"/>
      <c r="AJ3154" s="40"/>
      <c r="AK3154" s="41"/>
      <c r="AL3154" s="42"/>
      <c r="AM3154" s="43"/>
      <c r="AN3154" s="43"/>
      <c r="AO3154" s="43"/>
    </row>
    <row r="3155" spans="5:41" x14ac:dyDescent="0.25">
      <c r="E3155" s="54"/>
      <c r="F3155" s="54"/>
      <c r="G3155" s="52"/>
      <c r="H3155" s="52"/>
      <c r="I3155" s="52"/>
      <c r="J3155" s="52"/>
      <c r="K3155" s="52"/>
      <c r="L3155" s="52"/>
      <c r="M3155" s="52"/>
      <c r="N3155" s="52"/>
      <c r="O3155" s="52"/>
      <c r="P3155" s="52"/>
      <c r="Q3155" s="52"/>
      <c r="R3155" s="52"/>
      <c r="S3155" s="52"/>
      <c r="T3155" s="52"/>
      <c r="U3155" s="52"/>
      <c r="V3155" s="52"/>
      <c r="W3155" s="52"/>
      <c r="X3155" s="52"/>
      <c r="Y3155" s="52"/>
      <c r="Z3155" s="38"/>
      <c r="AA3155" s="38"/>
      <c r="AB3155" s="38"/>
      <c r="AC3155" s="50"/>
      <c r="AD3155" s="50"/>
      <c r="AE3155" s="51"/>
      <c r="AF3155" s="51"/>
      <c r="AG3155" s="40"/>
      <c r="AH3155" s="41"/>
      <c r="AI3155" s="42"/>
      <c r="AJ3155" s="40"/>
      <c r="AK3155" s="41"/>
      <c r="AL3155" s="42"/>
      <c r="AM3155" s="43"/>
      <c r="AN3155" s="43"/>
      <c r="AO3155" s="43"/>
    </row>
    <row r="3156" spans="5:41" x14ac:dyDescent="0.25">
      <c r="E3156" s="54"/>
      <c r="F3156" s="54"/>
      <c r="G3156" s="52"/>
      <c r="H3156" s="52"/>
      <c r="I3156" s="52"/>
      <c r="J3156" s="52"/>
      <c r="K3156" s="52"/>
      <c r="L3156" s="52"/>
      <c r="M3156" s="52"/>
      <c r="N3156" s="52"/>
      <c r="O3156" s="52"/>
      <c r="P3156" s="52"/>
      <c r="Q3156" s="52"/>
      <c r="R3156" s="52"/>
      <c r="S3156" s="52"/>
      <c r="T3156" s="52"/>
      <c r="U3156" s="52"/>
      <c r="V3156" s="52"/>
      <c r="W3156" s="52"/>
      <c r="X3156" s="52"/>
      <c r="Y3156" s="52"/>
      <c r="Z3156" s="38"/>
      <c r="AA3156" s="38"/>
      <c r="AB3156" s="38"/>
      <c r="AC3156" s="50"/>
      <c r="AD3156" s="50"/>
      <c r="AE3156" s="51"/>
      <c r="AF3156" s="51"/>
      <c r="AG3156" s="40"/>
      <c r="AH3156" s="41"/>
      <c r="AI3156" s="42"/>
      <c r="AJ3156" s="40"/>
      <c r="AK3156" s="41"/>
      <c r="AL3156" s="42"/>
      <c r="AM3156" s="43"/>
      <c r="AN3156" s="43"/>
      <c r="AO3156" s="43"/>
    </row>
    <row r="3157" spans="5:41" x14ac:dyDescent="0.25">
      <c r="E3157" s="54"/>
      <c r="F3157" s="54"/>
      <c r="G3157" s="52"/>
      <c r="H3157" s="52"/>
      <c r="I3157" s="52"/>
      <c r="J3157" s="52"/>
      <c r="K3157" s="52"/>
      <c r="L3157" s="52"/>
      <c r="M3157" s="52"/>
      <c r="N3157" s="52"/>
      <c r="O3157" s="52"/>
      <c r="P3157" s="52"/>
      <c r="Q3157" s="52"/>
      <c r="R3157" s="52"/>
      <c r="S3157" s="52"/>
      <c r="T3157" s="52"/>
      <c r="U3157" s="52"/>
      <c r="V3157" s="52"/>
      <c r="W3157" s="52"/>
      <c r="X3157" s="52"/>
      <c r="Y3157" s="52"/>
      <c r="Z3157" s="38"/>
      <c r="AA3157" s="38"/>
      <c r="AB3157" s="38"/>
      <c r="AC3157" s="50"/>
      <c r="AD3157" s="50"/>
      <c r="AE3157" s="51"/>
      <c r="AF3157" s="51"/>
      <c r="AG3157" s="40"/>
      <c r="AH3157" s="41"/>
      <c r="AI3157" s="42"/>
      <c r="AJ3157" s="40"/>
      <c r="AK3157" s="41"/>
      <c r="AL3157" s="42"/>
      <c r="AM3157" s="43"/>
      <c r="AN3157" s="43"/>
      <c r="AO3157" s="43"/>
    </row>
    <row r="3158" spans="5:41" x14ac:dyDescent="0.25">
      <c r="E3158" s="54"/>
      <c r="F3158" s="54"/>
      <c r="G3158" s="52"/>
      <c r="H3158" s="52"/>
      <c r="I3158" s="52"/>
      <c r="J3158" s="52"/>
      <c r="K3158" s="52"/>
      <c r="L3158" s="52"/>
      <c r="M3158" s="52"/>
      <c r="N3158" s="52"/>
      <c r="O3158" s="52"/>
      <c r="P3158" s="52"/>
      <c r="Q3158" s="52"/>
      <c r="R3158" s="52"/>
      <c r="S3158" s="52"/>
      <c r="T3158" s="52"/>
      <c r="U3158" s="52"/>
      <c r="V3158" s="52"/>
      <c r="W3158" s="52"/>
      <c r="X3158" s="52"/>
      <c r="Y3158" s="52"/>
      <c r="Z3158" s="38"/>
      <c r="AA3158" s="38"/>
      <c r="AB3158" s="38"/>
      <c r="AC3158" s="50"/>
      <c r="AD3158" s="50"/>
      <c r="AE3158" s="51"/>
      <c r="AF3158" s="51"/>
      <c r="AG3158" s="40"/>
      <c r="AH3158" s="41"/>
      <c r="AI3158" s="42"/>
      <c r="AJ3158" s="40"/>
      <c r="AK3158" s="41"/>
      <c r="AL3158" s="42"/>
      <c r="AM3158" s="43"/>
      <c r="AN3158" s="43"/>
      <c r="AO3158" s="43"/>
    </row>
    <row r="3159" spans="5:41" x14ac:dyDescent="0.25">
      <c r="E3159" s="54"/>
      <c r="F3159" s="54"/>
      <c r="G3159" s="52"/>
      <c r="H3159" s="52"/>
      <c r="I3159" s="52"/>
      <c r="J3159" s="52"/>
      <c r="K3159" s="52"/>
      <c r="L3159" s="52"/>
      <c r="M3159" s="52"/>
      <c r="N3159" s="52"/>
      <c r="O3159" s="52"/>
      <c r="P3159" s="52"/>
      <c r="Q3159" s="52"/>
      <c r="R3159" s="52"/>
      <c r="S3159" s="52"/>
      <c r="T3159" s="52"/>
      <c r="U3159" s="52"/>
      <c r="V3159" s="52"/>
      <c r="W3159" s="52"/>
      <c r="X3159" s="52"/>
      <c r="Y3159" s="52"/>
      <c r="Z3159" s="38"/>
      <c r="AA3159" s="38"/>
      <c r="AB3159" s="38"/>
      <c r="AC3159" s="50"/>
      <c r="AD3159" s="50"/>
      <c r="AE3159" s="51"/>
      <c r="AF3159" s="51"/>
      <c r="AG3159" s="40"/>
      <c r="AH3159" s="41"/>
      <c r="AI3159" s="42"/>
      <c r="AJ3159" s="40"/>
      <c r="AK3159" s="41"/>
      <c r="AL3159" s="42"/>
      <c r="AM3159" s="43"/>
      <c r="AN3159" s="43"/>
      <c r="AO3159" s="43"/>
    </row>
    <row r="3160" spans="5:41" x14ac:dyDescent="0.25">
      <c r="E3160" s="54"/>
      <c r="F3160" s="54"/>
      <c r="G3160" s="52"/>
      <c r="H3160" s="52"/>
      <c r="I3160" s="52"/>
      <c r="J3160" s="52"/>
      <c r="K3160" s="52"/>
      <c r="L3160" s="52"/>
      <c r="M3160" s="52"/>
      <c r="N3160" s="52"/>
      <c r="O3160" s="52"/>
      <c r="P3160" s="52"/>
      <c r="Q3160" s="52"/>
      <c r="R3160" s="52"/>
      <c r="S3160" s="52"/>
      <c r="T3160" s="52"/>
      <c r="U3160" s="52"/>
      <c r="V3160" s="52"/>
      <c r="W3160" s="52"/>
      <c r="X3160" s="52"/>
      <c r="Y3160" s="52"/>
      <c r="Z3160" s="38"/>
      <c r="AA3160" s="38"/>
      <c r="AB3160" s="38"/>
      <c r="AC3160" s="50"/>
      <c r="AD3160" s="50"/>
      <c r="AE3160" s="51"/>
      <c r="AF3160" s="51"/>
      <c r="AG3160" s="40"/>
      <c r="AH3160" s="41"/>
      <c r="AI3160" s="42"/>
      <c r="AJ3160" s="40"/>
      <c r="AK3160" s="41"/>
      <c r="AL3160" s="42"/>
      <c r="AM3160" s="43"/>
      <c r="AN3160" s="43"/>
      <c r="AO3160" s="43"/>
    </row>
    <row r="3161" spans="5:41" x14ac:dyDescent="0.25">
      <c r="E3161" s="54"/>
      <c r="F3161" s="54"/>
      <c r="G3161" s="52"/>
      <c r="H3161" s="52"/>
      <c r="I3161" s="52"/>
      <c r="J3161" s="52"/>
      <c r="K3161" s="52"/>
      <c r="L3161" s="52"/>
      <c r="M3161" s="52"/>
      <c r="N3161" s="52"/>
      <c r="O3161" s="52"/>
      <c r="P3161" s="52"/>
      <c r="Q3161" s="52"/>
      <c r="R3161" s="52"/>
      <c r="S3161" s="52"/>
      <c r="T3161" s="52"/>
      <c r="U3161" s="52"/>
      <c r="V3161" s="52"/>
      <c r="W3161" s="52"/>
      <c r="X3161" s="52"/>
      <c r="Y3161" s="52"/>
      <c r="Z3161" s="38"/>
      <c r="AA3161" s="38"/>
      <c r="AB3161" s="38"/>
      <c r="AC3161" s="50"/>
      <c r="AD3161" s="50"/>
      <c r="AE3161" s="51"/>
      <c r="AF3161" s="51"/>
      <c r="AG3161" s="40"/>
      <c r="AH3161" s="41"/>
      <c r="AI3161" s="42"/>
      <c r="AJ3161" s="40"/>
      <c r="AK3161" s="41"/>
      <c r="AL3161" s="42"/>
      <c r="AM3161" s="43"/>
      <c r="AN3161" s="43"/>
      <c r="AO3161" s="43"/>
    </row>
    <row r="3162" spans="5:41" x14ac:dyDescent="0.25">
      <c r="E3162" s="54"/>
      <c r="F3162" s="54"/>
      <c r="G3162" s="52"/>
      <c r="H3162" s="52"/>
      <c r="I3162" s="52"/>
      <c r="J3162" s="52"/>
      <c r="K3162" s="52"/>
      <c r="L3162" s="52"/>
      <c r="M3162" s="52"/>
      <c r="N3162" s="52"/>
      <c r="O3162" s="52"/>
      <c r="P3162" s="52"/>
      <c r="Q3162" s="52"/>
      <c r="R3162" s="52"/>
      <c r="S3162" s="52"/>
      <c r="T3162" s="52"/>
      <c r="U3162" s="52"/>
      <c r="V3162" s="52"/>
      <c r="W3162" s="52"/>
      <c r="X3162" s="52"/>
      <c r="Y3162" s="52"/>
      <c r="Z3162" s="38"/>
      <c r="AA3162" s="38"/>
      <c r="AB3162" s="38"/>
      <c r="AC3162" s="50"/>
      <c r="AD3162" s="50"/>
      <c r="AE3162" s="51"/>
      <c r="AF3162" s="51"/>
      <c r="AG3162" s="40"/>
      <c r="AH3162" s="41"/>
      <c r="AI3162" s="42"/>
      <c r="AJ3162" s="40"/>
      <c r="AK3162" s="41"/>
      <c r="AL3162" s="42"/>
      <c r="AM3162" s="43"/>
      <c r="AN3162" s="43"/>
      <c r="AO3162" s="43"/>
    </row>
    <row r="3163" spans="5:41" x14ac:dyDescent="0.25">
      <c r="E3163" s="54"/>
      <c r="F3163" s="54"/>
      <c r="G3163" s="52"/>
      <c r="H3163" s="52"/>
      <c r="I3163" s="52"/>
      <c r="J3163" s="52"/>
      <c r="K3163" s="52"/>
      <c r="L3163" s="52"/>
      <c r="M3163" s="52"/>
      <c r="N3163" s="52"/>
      <c r="O3163" s="52"/>
      <c r="P3163" s="52"/>
      <c r="Q3163" s="52"/>
      <c r="R3163" s="52"/>
      <c r="S3163" s="52"/>
      <c r="T3163" s="52"/>
      <c r="U3163" s="52"/>
      <c r="V3163" s="52"/>
      <c r="W3163" s="52"/>
      <c r="X3163" s="52"/>
      <c r="Y3163" s="52"/>
      <c r="Z3163" s="38"/>
      <c r="AA3163" s="38"/>
      <c r="AB3163" s="38"/>
      <c r="AC3163" s="50"/>
      <c r="AD3163" s="50"/>
      <c r="AE3163" s="51"/>
      <c r="AF3163" s="51"/>
      <c r="AG3163" s="40"/>
      <c r="AH3163" s="41"/>
      <c r="AI3163" s="42"/>
      <c r="AJ3163" s="40"/>
      <c r="AK3163" s="41"/>
      <c r="AL3163" s="42"/>
      <c r="AM3163" s="43"/>
      <c r="AN3163" s="43"/>
      <c r="AO3163" s="43"/>
    </row>
    <row r="3164" spans="5:41" x14ac:dyDescent="0.25">
      <c r="E3164" s="54"/>
      <c r="F3164" s="54"/>
      <c r="G3164" s="52"/>
      <c r="H3164" s="52"/>
      <c r="I3164" s="52"/>
      <c r="J3164" s="52"/>
      <c r="K3164" s="52"/>
      <c r="L3164" s="52"/>
      <c r="M3164" s="52"/>
      <c r="N3164" s="52"/>
      <c r="O3164" s="52"/>
      <c r="P3164" s="52"/>
      <c r="Q3164" s="52"/>
      <c r="R3164" s="52"/>
      <c r="S3164" s="52"/>
      <c r="T3164" s="52"/>
      <c r="U3164" s="52"/>
      <c r="V3164" s="52"/>
      <c r="W3164" s="52"/>
      <c r="X3164" s="52"/>
      <c r="Y3164" s="52"/>
      <c r="Z3164" s="38"/>
      <c r="AA3164" s="38"/>
      <c r="AB3164" s="38"/>
      <c r="AC3164" s="50"/>
      <c r="AD3164" s="50"/>
      <c r="AE3164" s="51"/>
      <c r="AF3164" s="51"/>
      <c r="AG3164" s="40"/>
      <c r="AH3164" s="41"/>
      <c r="AI3164" s="42"/>
      <c r="AJ3164" s="40"/>
      <c r="AK3164" s="41"/>
      <c r="AL3164" s="42"/>
      <c r="AM3164" s="43"/>
      <c r="AN3164" s="43"/>
      <c r="AO3164" s="43"/>
    </row>
    <row r="3165" spans="5:41" x14ac:dyDescent="0.25">
      <c r="E3165" s="54"/>
      <c r="F3165" s="54"/>
      <c r="G3165" s="52"/>
      <c r="H3165" s="52"/>
      <c r="I3165" s="52"/>
      <c r="J3165" s="52"/>
      <c r="K3165" s="52"/>
      <c r="L3165" s="52"/>
      <c r="M3165" s="52"/>
      <c r="N3165" s="52"/>
      <c r="O3165" s="52"/>
      <c r="P3165" s="52"/>
      <c r="Q3165" s="52"/>
      <c r="R3165" s="52"/>
      <c r="S3165" s="52"/>
      <c r="T3165" s="52"/>
      <c r="U3165" s="52"/>
      <c r="V3165" s="52"/>
      <c r="W3165" s="52"/>
      <c r="X3165" s="52"/>
      <c r="Y3165" s="52"/>
      <c r="Z3165" s="38"/>
      <c r="AA3165" s="38"/>
      <c r="AB3165" s="38"/>
      <c r="AC3165" s="50"/>
      <c r="AD3165" s="50"/>
      <c r="AE3165" s="51"/>
      <c r="AF3165" s="51"/>
      <c r="AG3165" s="40"/>
      <c r="AH3165" s="41"/>
      <c r="AI3165" s="42"/>
      <c r="AJ3165" s="40"/>
      <c r="AK3165" s="41"/>
      <c r="AL3165" s="42"/>
      <c r="AM3165" s="43"/>
      <c r="AN3165" s="43"/>
      <c r="AO3165" s="43"/>
    </row>
    <row r="3166" spans="5:41" x14ac:dyDescent="0.25">
      <c r="E3166" s="54"/>
      <c r="F3166" s="54"/>
      <c r="G3166" s="52"/>
      <c r="H3166" s="52"/>
      <c r="I3166" s="52"/>
      <c r="J3166" s="52"/>
      <c r="K3166" s="52"/>
      <c r="L3166" s="52"/>
      <c r="M3166" s="52"/>
      <c r="N3166" s="52"/>
      <c r="O3166" s="52"/>
      <c r="P3166" s="52"/>
      <c r="Q3166" s="52"/>
      <c r="R3166" s="52"/>
      <c r="S3166" s="52"/>
      <c r="T3166" s="52"/>
      <c r="U3166" s="52"/>
      <c r="V3166" s="52"/>
      <c r="W3166" s="52"/>
      <c r="X3166" s="52"/>
      <c r="Y3166" s="52"/>
      <c r="Z3166" s="38"/>
      <c r="AA3166" s="38"/>
      <c r="AB3166" s="38"/>
      <c r="AC3166" s="50"/>
      <c r="AD3166" s="50"/>
      <c r="AE3166" s="51"/>
      <c r="AF3166" s="51"/>
      <c r="AG3166" s="40"/>
      <c r="AH3166" s="41"/>
      <c r="AI3166" s="42"/>
      <c r="AJ3166" s="40"/>
      <c r="AK3166" s="41"/>
      <c r="AL3166" s="42"/>
      <c r="AM3166" s="43"/>
      <c r="AN3166" s="43"/>
      <c r="AO3166" s="43"/>
    </row>
    <row r="3167" spans="5:41" x14ac:dyDescent="0.25">
      <c r="E3167" s="54"/>
      <c r="F3167" s="54"/>
      <c r="G3167" s="52"/>
      <c r="H3167" s="52"/>
      <c r="I3167" s="52"/>
      <c r="J3167" s="52"/>
      <c r="K3167" s="52"/>
      <c r="L3167" s="52"/>
      <c r="M3167" s="52"/>
      <c r="N3167" s="52"/>
      <c r="O3167" s="52"/>
      <c r="P3167" s="52"/>
      <c r="Q3167" s="52"/>
      <c r="R3167" s="52"/>
      <c r="S3167" s="52"/>
      <c r="T3167" s="52"/>
      <c r="U3167" s="52"/>
      <c r="V3167" s="52"/>
      <c r="W3167" s="52"/>
      <c r="X3167" s="52"/>
      <c r="Y3167" s="52"/>
      <c r="Z3167" s="38"/>
      <c r="AA3167" s="38"/>
      <c r="AB3167" s="38"/>
      <c r="AC3167" s="50"/>
      <c r="AD3167" s="50"/>
      <c r="AE3167" s="51"/>
      <c r="AF3167" s="51"/>
      <c r="AG3167" s="40"/>
      <c r="AH3167" s="41"/>
      <c r="AI3167" s="42"/>
      <c r="AJ3167" s="40"/>
      <c r="AK3167" s="41"/>
      <c r="AL3167" s="42"/>
      <c r="AM3167" s="43"/>
      <c r="AN3167" s="43"/>
      <c r="AO3167" s="43"/>
    </row>
    <row r="3168" spans="5:41" x14ac:dyDescent="0.25">
      <c r="E3168" s="54"/>
      <c r="F3168" s="54"/>
      <c r="G3168" s="52"/>
      <c r="H3168" s="52"/>
      <c r="I3168" s="52"/>
      <c r="J3168" s="52"/>
      <c r="K3168" s="52"/>
      <c r="L3168" s="52"/>
      <c r="M3168" s="52"/>
      <c r="N3168" s="52"/>
      <c r="O3168" s="52"/>
      <c r="P3168" s="52"/>
      <c r="Q3168" s="52"/>
      <c r="R3168" s="52"/>
      <c r="S3168" s="52"/>
      <c r="T3168" s="52"/>
      <c r="U3168" s="52"/>
      <c r="V3168" s="52"/>
      <c r="W3168" s="52"/>
      <c r="X3168" s="52"/>
      <c r="Y3168" s="52"/>
      <c r="Z3168" s="38"/>
      <c r="AA3168" s="38"/>
      <c r="AB3168" s="38"/>
      <c r="AC3168" s="50"/>
      <c r="AD3168" s="50"/>
      <c r="AE3168" s="51"/>
      <c r="AF3168" s="51"/>
      <c r="AG3168" s="40"/>
      <c r="AH3168" s="41"/>
      <c r="AI3168" s="42"/>
      <c r="AJ3168" s="40"/>
      <c r="AK3168" s="41"/>
      <c r="AL3168" s="42"/>
      <c r="AM3168" s="43"/>
      <c r="AN3168" s="43"/>
      <c r="AO3168" s="43"/>
    </row>
    <row r="3169" spans="5:41" x14ac:dyDescent="0.25">
      <c r="E3169" s="54"/>
      <c r="F3169" s="54"/>
      <c r="G3169" s="52"/>
      <c r="H3169" s="52"/>
      <c r="I3169" s="52"/>
      <c r="J3169" s="52"/>
      <c r="K3169" s="52"/>
      <c r="L3169" s="52"/>
      <c r="M3169" s="52"/>
      <c r="N3169" s="52"/>
      <c r="O3169" s="52"/>
      <c r="P3169" s="52"/>
      <c r="Q3169" s="52"/>
      <c r="R3169" s="52"/>
      <c r="S3169" s="52"/>
      <c r="T3169" s="52"/>
      <c r="U3169" s="52"/>
      <c r="V3169" s="52"/>
      <c r="W3169" s="52"/>
      <c r="X3169" s="52"/>
      <c r="Y3169" s="52"/>
      <c r="Z3169" s="38"/>
      <c r="AA3169" s="38"/>
      <c r="AB3169" s="38"/>
      <c r="AC3169" s="50"/>
      <c r="AD3169" s="50"/>
      <c r="AE3169" s="51"/>
      <c r="AF3169" s="51"/>
      <c r="AG3169" s="40"/>
      <c r="AH3169" s="41"/>
      <c r="AI3169" s="42"/>
      <c r="AJ3169" s="40"/>
      <c r="AK3169" s="41"/>
      <c r="AL3169" s="42"/>
      <c r="AM3169" s="43"/>
      <c r="AN3169" s="43"/>
      <c r="AO3169" s="43"/>
    </row>
    <row r="3170" spans="5:41" x14ac:dyDescent="0.25">
      <c r="E3170" s="54"/>
      <c r="F3170" s="54"/>
      <c r="G3170" s="52"/>
      <c r="H3170" s="52"/>
      <c r="I3170" s="52"/>
      <c r="J3170" s="52"/>
      <c r="K3170" s="52"/>
      <c r="L3170" s="52"/>
      <c r="M3170" s="52"/>
      <c r="N3170" s="52"/>
      <c r="O3170" s="52"/>
      <c r="P3170" s="52"/>
      <c r="Q3170" s="52"/>
      <c r="R3170" s="52"/>
      <c r="S3170" s="52"/>
      <c r="T3170" s="52"/>
      <c r="U3170" s="52"/>
      <c r="V3170" s="52"/>
      <c r="W3170" s="52"/>
      <c r="X3170" s="52"/>
      <c r="Y3170" s="52"/>
      <c r="Z3170" s="38"/>
      <c r="AA3170" s="38"/>
      <c r="AB3170" s="38"/>
      <c r="AC3170" s="50"/>
      <c r="AD3170" s="50"/>
      <c r="AE3170" s="51"/>
      <c r="AF3170" s="51"/>
      <c r="AG3170" s="40"/>
      <c r="AH3170" s="41"/>
      <c r="AI3170" s="42"/>
      <c r="AJ3170" s="40"/>
      <c r="AK3170" s="41"/>
      <c r="AL3170" s="42"/>
      <c r="AM3170" s="43"/>
      <c r="AN3170" s="43"/>
      <c r="AO3170" s="43"/>
    </row>
    <row r="3171" spans="5:41" x14ac:dyDescent="0.25">
      <c r="E3171" s="54"/>
      <c r="F3171" s="54"/>
      <c r="G3171" s="52"/>
      <c r="H3171" s="52"/>
      <c r="I3171" s="52"/>
      <c r="J3171" s="52"/>
      <c r="K3171" s="52"/>
      <c r="L3171" s="52"/>
      <c r="M3171" s="52"/>
      <c r="N3171" s="52"/>
      <c r="O3171" s="52"/>
      <c r="P3171" s="52"/>
      <c r="Q3171" s="52"/>
      <c r="R3171" s="52"/>
      <c r="S3171" s="52"/>
      <c r="T3171" s="52"/>
      <c r="U3171" s="52"/>
      <c r="V3171" s="52"/>
      <c r="W3171" s="52"/>
      <c r="X3171" s="52"/>
      <c r="Y3171" s="52"/>
      <c r="Z3171" s="38"/>
      <c r="AA3171" s="38"/>
      <c r="AB3171" s="38"/>
      <c r="AC3171" s="50"/>
      <c r="AD3171" s="50"/>
      <c r="AE3171" s="51"/>
      <c r="AF3171" s="51"/>
      <c r="AG3171" s="40"/>
      <c r="AH3171" s="41"/>
      <c r="AI3171" s="42"/>
      <c r="AJ3171" s="40"/>
      <c r="AK3171" s="41"/>
      <c r="AL3171" s="42"/>
      <c r="AM3171" s="43"/>
      <c r="AN3171" s="43"/>
      <c r="AO3171" s="43"/>
    </row>
    <row r="3172" spans="5:41" x14ac:dyDescent="0.25">
      <c r="E3172" s="54"/>
      <c r="F3172" s="54"/>
      <c r="G3172" s="52"/>
      <c r="H3172" s="52"/>
      <c r="I3172" s="52"/>
      <c r="J3172" s="52"/>
      <c r="K3172" s="52"/>
      <c r="L3172" s="52"/>
      <c r="M3172" s="52"/>
      <c r="N3172" s="52"/>
      <c r="O3172" s="52"/>
      <c r="P3172" s="52"/>
      <c r="Q3172" s="52"/>
      <c r="R3172" s="52"/>
      <c r="S3172" s="52"/>
      <c r="T3172" s="52"/>
      <c r="U3172" s="52"/>
      <c r="V3172" s="52"/>
      <c r="W3172" s="52"/>
      <c r="X3172" s="52"/>
      <c r="Y3172" s="52"/>
      <c r="Z3172" s="38"/>
      <c r="AA3172" s="38"/>
      <c r="AB3172" s="38"/>
      <c r="AC3172" s="50"/>
      <c r="AD3172" s="50"/>
      <c r="AE3172" s="51"/>
      <c r="AF3172" s="51"/>
      <c r="AG3172" s="40"/>
      <c r="AH3172" s="41"/>
      <c r="AI3172" s="42"/>
      <c r="AJ3172" s="40"/>
      <c r="AK3172" s="41"/>
      <c r="AL3172" s="42"/>
      <c r="AM3172" s="43"/>
      <c r="AN3172" s="43"/>
      <c r="AO3172" s="43"/>
    </row>
    <row r="3173" spans="5:41" x14ac:dyDescent="0.25">
      <c r="E3173" s="54"/>
      <c r="F3173" s="54"/>
      <c r="G3173" s="52"/>
      <c r="H3173" s="52"/>
      <c r="I3173" s="52"/>
      <c r="J3173" s="52"/>
      <c r="K3173" s="52"/>
      <c r="L3173" s="52"/>
      <c r="M3173" s="52"/>
      <c r="N3173" s="52"/>
      <c r="O3173" s="52"/>
      <c r="P3173" s="52"/>
      <c r="Q3173" s="52"/>
      <c r="R3173" s="52"/>
      <c r="S3173" s="52"/>
      <c r="T3173" s="52"/>
      <c r="U3173" s="52"/>
      <c r="V3173" s="52"/>
      <c r="W3173" s="52"/>
      <c r="X3173" s="52"/>
      <c r="Y3173" s="52"/>
      <c r="Z3173" s="38"/>
      <c r="AA3173" s="38"/>
      <c r="AB3173" s="38"/>
      <c r="AC3173" s="50"/>
      <c r="AD3173" s="50"/>
      <c r="AE3173" s="51"/>
      <c r="AF3173" s="51"/>
      <c r="AG3173" s="40"/>
      <c r="AH3173" s="41"/>
      <c r="AI3173" s="42"/>
      <c r="AJ3173" s="40"/>
      <c r="AK3173" s="41"/>
      <c r="AL3173" s="42"/>
      <c r="AM3173" s="43"/>
      <c r="AN3173" s="43"/>
      <c r="AO3173" s="43"/>
    </row>
    <row r="3174" spans="5:41" x14ac:dyDescent="0.25">
      <c r="E3174" s="54"/>
      <c r="F3174" s="54"/>
      <c r="G3174" s="52"/>
      <c r="H3174" s="52"/>
      <c r="I3174" s="52"/>
      <c r="J3174" s="52"/>
      <c r="K3174" s="52"/>
      <c r="L3174" s="52"/>
      <c r="M3174" s="52"/>
      <c r="N3174" s="52"/>
      <c r="O3174" s="52"/>
      <c r="P3174" s="52"/>
      <c r="Q3174" s="52"/>
      <c r="R3174" s="52"/>
      <c r="S3174" s="52"/>
      <c r="T3174" s="52"/>
      <c r="U3174" s="52"/>
      <c r="V3174" s="52"/>
      <c r="W3174" s="52"/>
      <c r="X3174" s="52"/>
      <c r="Y3174" s="52"/>
      <c r="Z3174" s="38"/>
      <c r="AA3174" s="38"/>
      <c r="AB3174" s="38"/>
      <c r="AC3174" s="50"/>
      <c r="AD3174" s="50"/>
      <c r="AE3174" s="51"/>
      <c r="AF3174" s="51"/>
      <c r="AG3174" s="40"/>
      <c r="AH3174" s="41"/>
      <c r="AI3174" s="42"/>
      <c r="AJ3174" s="40"/>
      <c r="AK3174" s="41"/>
      <c r="AL3174" s="42"/>
      <c r="AM3174" s="43"/>
      <c r="AN3174" s="43"/>
      <c r="AO3174" s="43"/>
    </row>
    <row r="3175" spans="5:41" x14ac:dyDescent="0.25">
      <c r="E3175" s="54"/>
      <c r="F3175" s="54"/>
      <c r="G3175" s="52"/>
      <c r="H3175" s="52"/>
      <c r="I3175" s="52"/>
      <c r="J3175" s="52"/>
      <c r="K3175" s="52"/>
      <c r="L3175" s="52"/>
      <c r="M3175" s="52"/>
      <c r="N3175" s="52"/>
      <c r="O3175" s="52"/>
      <c r="P3175" s="52"/>
      <c r="Q3175" s="52"/>
      <c r="R3175" s="52"/>
      <c r="S3175" s="52"/>
      <c r="T3175" s="52"/>
      <c r="U3175" s="52"/>
      <c r="V3175" s="52"/>
      <c r="W3175" s="52"/>
      <c r="X3175" s="52"/>
      <c r="Y3175" s="52"/>
      <c r="Z3175" s="38"/>
      <c r="AA3175" s="38"/>
      <c r="AB3175" s="38"/>
      <c r="AC3175" s="50"/>
      <c r="AD3175" s="50"/>
      <c r="AE3175" s="51"/>
      <c r="AF3175" s="51"/>
      <c r="AG3175" s="40"/>
      <c r="AH3175" s="41"/>
      <c r="AI3175" s="42"/>
      <c r="AJ3175" s="40"/>
      <c r="AK3175" s="41"/>
      <c r="AL3175" s="42"/>
      <c r="AM3175" s="43"/>
      <c r="AN3175" s="43"/>
      <c r="AO3175" s="43"/>
    </row>
    <row r="3176" spans="5:41" x14ac:dyDescent="0.25">
      <c r="E3176" s="54"/>
      <c r="F3176" s="54"/>
      <c r="G3176" s="52"/>
      <c r="H3176" s="52"/>
      <c r="I3176" s="52"/>
      <c r="J3176" s="52"/>
      <c r="K3176" s="52"/>
      <c r="L3176" s="52"/>
      <c r="M3176" s="52"/>
      <c r="N3176" s="52"/>
      <c r="O3176" s="52"/>
      <c r="P3176" s="52"/>
      <c r="Q3176" s="52"/>
      <c r="R3176" s="52"/>
      <c r="S3176" s="52"/>
      <c r="T3176" s="52"/>
      <c r="U3176" s="52"/>
      <c r="V3176" s="52"/>
      <c r="W3176" s="52"/>
      <c r="X3176" s="52"/>
      <c r="Y3176" s="52"/>
      <c r="Z3176" s="38"/>
      <c r="AA3176" s="38"/>
      <c r="AB3176" s="38"/>
      <c r="AC3176" s="50"/>
      <c r="AD3176" s="50"/>
      <c r="AE3176" s="51"/>
      <c r="AF3176" s="51"/>
      <c r="AG3176" s="40"/>
      <c r="AH3176" s="41"/>
      <c r="AI3176" s="42"/>
      <c r="AJ3176" s="40"/>
      <c r="AK3176" s="41"/>
      <c r="AL3176" s="42"/>
      <c r="AM3176" s="43"/>
      <c r="AN3176" s="43"/>
      <c r="AO3176" s="43"/>
    </row>
    <row r="3177" spans="5:41" x14ac:dyDescent="0.25">
      <c r="E3177" s="54"/>
      <c r="F3177" s="54"/>
      <c r="G3177" s="52"/>
      <c r="H3177" s="52"/>
      <c r="I3177" s="52"/>
      <c r="J3177" s="52"/>
      <c r="K3177" s="52"/>
      <c r="L3177" s="52"/>
      <c r="M3177" s="52"/>
      <c r="N3177" s="52"/>
      <c r="O3177" s="52"/>
      <c r="P3177" s="52"/>
      <c r="Q3177" s="52"/>
      <c r="R3177" s="52"/>
      <c r="S3177" s="52"/>
      <c r="T3177" s="52"/>
      <c r="U3177" s="52"/>
      <c r="V3177" s="52"/>
      <c r="W3177" s="52"/>
      <c r="X3177" s="52"/>
      <c r="Y3177" s="52"/>
      <c r="Z3177" s="38"/>
      <c r="AA3177" s="38"/>
      <c r="AB3177" s="38"/>
      <c r="AC3177" s="50"/>
      <c r="AD3177" s="50"/>
      <c r="AE3177" s="51"/>
      <c r="AF3177" s="51"/>
      <c r="AG3177" s="40"/>
      <c r="AH3177" s="41"/>
      <c r="AI3177" s="42"/>
      <c r="AJ3177" s="40"/>
      <c r="AK3177" s="41"/>
      <c r="AL3177" s="42"/>
      <c r="AM3177" s="43"/>
      <c r="AN3177" s="43"/>
      <c r="AO3177" s="43"/>
    </row>
    <row r="3178" spans="5:41" x14ac:dyDescent="0.25">
      <c r="E3178" s="54"/>
      <c r="F3178" s="54"/>
      <c r="G3178" s="52"/>
      <c r="H3178" s="52"/>
      <c r="I3178" s="52"/>
      <c r="J3178" s="52"/>
      <c r="K3178" s="52"/>
      <c r="L3178" s="52"/>
      <c r="M3178" s="52"/>
      <c r="N3178" s="52"/>
      <c r="O3178" s="52"/>
      <c r="P3178" s="52"/>
      <c r="Q3178" s="52"/>
      <c r="R3178" s="52"/>
      <c r="S3178" s="52"/>
      <c r="T3178" s="52"/>
      <c r="U3178" s="52"/>
      <c r="V3178" s="52"/>
      <c r="W3178" s="52"/>
      <c r="X3178" s="52"/>
      <c r="Y3178" s="52"/>
      <c r="Z3178" s="38"/>
      <c r="AA3178" s="38"/>
      <c r="AB3178" s="38"/>
      <c r="AC3178" s="50"/>
      <c r="AD3178" s="50"/>
      <c r="AE3178" s="51"/>
      <c r="AF3178" s="51"/>
      <c r="AG3178" s="40"/>
      <c r="AH3178" s="41"/>
      <c r="AI3178" s="42"/>
      <c r="AJ3178" s="40"/>
      <c r="AK3178" s="41"/>
      <c r="AL3178" s="42"/>
      <c r="AM3178" s="43"/>
      <c r="AN3178" s="43"/>
      <c r="AO3178" s="43"/>
    </row>
    <row r="3179" spans="5:41" x14ac:dyDescent="0.25">
      <c r="E3179" s="54"/>
      <c r="F3179" s="54"/>
      <c r="G3179" s="52"/>
      <c r="H3179" s="52"/>
      <c r="I3179" s="52"/>
      <c r="J3179" s="52"/>
      <c r="K3179" s="52"/>
      <c r="L3179" s="52"/>
      <c r="M3179" s="52"/>
      <c r="N3179" s="52"/>
      <c r="O3179" s="52"/>
      <c r="P3179" s="52"/>
      <c r="Q3179" s="52"/>
      <c r="R3179" s="52"/>
      <c r="S3179" s="52"/>
      <c r="T3179" s="52"/>
      <c r="U3179" s="52"/>
      <c r="V3179" s="52"/>
      <c r="W3179" s="52"/>
      <c r="X3179" s="52"/>
      <c r="Y3179" s="52"/>
      <c r="Z3179" s="38"/>
      <c r="AA3179" s="38"/>
      <c r="AB3179" s="38"/>
      <c r="AC3179" s="50"/>
      <c r="AD3179" s="50"/>
      <c r="AE3179" s="51"/>
      <c r="AF3179" s="51"/>
      <c r="AG3179" s="40"/>
      <c r="AH3179" s="41"/>
      <c r="AI3179" s="42"/>
      <c r="AJ3179" s="40"/>
      <c r="AK3179" s="41"/>
      <c r="AL3179" s="42"/>
      <c r="AM3179" s="43"/>
      <c r="AN3179" s="43"/>
      <c r="AO3179" s="43"/>
    </row>
    <row r="3180" spans="5:41" x14ac:dyDescent="0.25">
      <c r="E3180" s="54"/>
      <c r="F3180" s="54"/>
      <c r="G3180" s="52"/>
      <c r="H3180" s="52"/>
      <c r="I3180" s="52"/>
      <c r="J3180" s="52"/>
      <c r="K3180" s="52"/>
      <c r="L3180" s="52"/>
      <c r="M3180" s="52"/>
      <c r="N3180" s="52"/>
      <c r="O3180" s="52"/>
      <c r="P3180" s="52"/>
      <c r="Q3180" s="52"/>
      <c r="R3180" s="52"/>
      <c r="S3180" s="52"/>
      <c r="T3180" s="52"/>
      <c r="U3180" s="52"/>
      <c r="V3180" s="52"/>
      <c r="W3180" s="52"/>
      <c r="X3180" s="52"/>
      <c r="Y3180" s="52"/>
      <c r="Z3180" s="38"/>
      <c r="AA3180" s="38"/>
      <c r="AB3180" s="38"/>
      <c r="AC3180" s="50"/>
      <c r="AD3180" s="50"/>
      <c r="AE3180" s="51"/>
      <c r="AF3180" s="51"/>
      <c r="AG3180" s="40"/>
      <c r="AH3180" s="41"/>
      <c r="AI3180" s="42"/>
      <c r="AJ3180" s="40"/>
      <c r="AK3180" s="41"/>
      <c r="AL3180" s="42"/>
      <c r="AM3180" s="43"/>
      <c r="AN3180" s="43"/>
      <c r="AO3180" s="43"/>
    </row>
    <row r="3181" spans="5:41" x14ac:dyDescent="0.25">
      <c r="E3181" s="54"/>
      <c r="F3181" s="54"/>
      <c r="G3181" s="52"/>
      <c r="H3181" s="52"/>
      <c r="I3181" s="52"/>
      <c r="J3181" s="52"/>
      <c r="K3181" s="52"/>
      <c r="L3181" s="52"/>
      <c r="M3181" s="52"/>
      <c r="N3181" s="52"/>
      <c r="O3181" s="52"/>
      <c r="P3181" s="52"/>
      <c r="Q3181" s="52"/>
      <c r="R3181" s="52"/>
      <c r="S3181" s="52"/>
      <c r="T3181" s="52"/>
      <c r="U3181" s="52"/>
      <c r="V3181" s="52"/>
      <c r="W3181" s="52"/>
      <c r="X3181" s="52"/>
      <c r="Y3181" s="52"/>
      <c r="Z3181" s="38"/>
      <c r="AA3181" s="38"/>
      <c r="AB3181" s="38"/>
      <c r="AC3181" s="50"/>
      <c r="AD3181" s="50"/>
      <c r="AE3181" s="51"/>
      <c r="AF3181" s="51"/>
      <c r="AG3181" s="40"/>
      <c r="AH3181" s="41"/>
      <c r="AI3181" s="42"/>
      <c r="AJ3181" s="40"/>
      <c r="AK3181" s="41"/>
      <c r="AL3181" s="42"/>
      <c r="AM3181" s="43"/>
      <c r="AN3181" s="43"/>
      <c r="AO3181" s="43"/>
    </row>
    <row r="3182" spans="5:41" x14ac:dyDescent="0.25">
      <c r="E3182" s="54"/>
      <c r="F3182" s="54"/>
      <c r="G3182" s="52"/>
      <c r="H3182" s="52"/>
      <c r="I3182" s="52"/>
      <c r="J3182" s="52"/>
      <c r="K3182" s="52"/>
      <c r="L3182" s="52"/>
      <c r="M3182" s="52"/>
      <c r="N3182" s="52"/>
      <c r="O3182" s="52"/>
      <c r="P3182" s="52"/>
      <c r="Q3182" s="52"/>
      <c r="R3182" s="52"/>
      <c r="S3182" s="52"/>
      <c r="T3182" s="52"/>
      <c r="U3182" s="52"/>
      <c r="V3182" s="52"/>
      <c r="W3182" s="52"/>
      <c r="X3182" s="52"/>
      <c r="Y3182" s="52"/>
      <c r="Z3182" s="38"/>
      <c r="AA3182" s="38"/>
      <c r="AB3182" s="38"/>
      <c r="AC3182" s="50"/>
      <c r="AD3182" s="50"/>
      <c r="AE3182" s="51"/>
      <c r="AF3182" s="51"/>
      <c r="AG3182" s="40"/>
      <c r="AH3182" s="41"/>
      <c r="AI3182" s="42"/>
      <c r="AJ3182" s="40"/>
      <c r="AK3182" s="41"/>
      <c r="AL3182" s="42"/>
      <c r="AM3182" s="43"/>
      <c r="AN3182" s="43"/>
      <c r="AO3182" s="43"/>
    </row>
    <row r="3183" spans="5:41" x14ac:dyDescent="0.25">
      <c r="E3183" s="54"/>
      <c r="F3183" s="54"/>
      <c r="G3183" s="52"/>
      <c r="H3183" s="52"/>
      <c r="I3183" s="52"/>
      <c r="J3183" s="52"/>
      <c r="K3183" s="52"/>
      <c r="L3183" s="52"/>
      <c r="M3183" s="52"/>
      <c r="N3183" s="52"/>
      <c r="O3183" s="52"/>
      <c r="P3183" s="52"/>
      <c r="Q3183" s="52"/>
      <c r="R3183" s="52"/>
      <c r="S3183" s="52"/>
      <c r="T3183" s="52"/>
      <c r="U3183" s="52"/>
      <c r="V3183" s="52"/>
      <c r="W3183" s="52"/>
      <c r="X3183" s="52"/>
      <c r="Y3183" s="52"/>
      <c r="Z3183" s="38"/>
      <c r="AA3183" s="38"/>
      <c r="AB3183" s="38"/>
      <c r="AC3183" s="50"/>
      <c r="AD3183" s="50"/>
      <c r="AE3183" s="51"/>
      <c r="AF3183" s="51"/>
      <c r="AG3183" s="40"/>
      <c r="AH3183" s="41"/>
      <c r="AI3183" s="42"/>
      <c r="AJ3183" s="40"/>
      <c r="AK3183" s="41"/>
      <c r="AL3183" s="42"/>
      <c r="AM3183" s="43"/>
      <c r="AN3183" s="43"/>
      <c r="AO3183" s="43"/>
    </row>
    <row r="3184" spans="5:41" x14ac:dyDescent="0.25">
      <c r="E3184" s="54"/>
      <c r="F3184" s="54"/>
      <c r="G3184" s="52"/>
      <c r="H3184" s="52"/>
      <c r="I3184" s="52"/>
      <c r="J3184" s="52"/>
      <c r="K3184" s="52"/>
      <c r="L3184" s="52"/>
      <c r="M3184" s="52"/>
      <c r="N3184" s="52"/>
      <c r="O3184" s="52"/>
      <c r="P3184" s="52"/>
      <c r="Q3184" s="52"/>
      <c r="R3184" s="52"/>
      <c r="S3184" s="52"/>
      <c r="T3184" s="52"/>
      <c r="U3184" s="52"/>
      <c r="V3184" s="52"/>
      <c r="W3184" s="52"/>
      <c r="X3184" s="52"/>
      <c r="Y3184" s="52"/>
      <c r="Z3184" s="38"/>
      <c r="AA3184" s="38"/>
      <c r="AB3184" s="38"/>
      <c r="AC3184" s="50"/>
      <c r="AD3184" s="50"/>
      <c r="AE3184" s="51"/>
      <c r="AF3184" s="51"/>
      <c r="AG3184" s="40"/>
      <c r="AH3184" s="41"/>
      <c r="AI3184" s="42"/>
      <c r="AJ3184" s="40"/>
      <c r="AK3184" s="41"/>
      <c r="AL3184" s="42"/>
      <c r="AM3184" s="43"/>
      <c r="AN3184" s="43"/>
      <c r="AO3184" s="43"/>
    </row>
    <row r="3185" spans="5:41" x14ac:dyDescent="0.25">
      <c r="E3185" s="54"/>
      <c r="F3185" s="54"/>
      <c r="G3185" s="52"/>
      <c r="H3185" s="52"/>
      <c r="I3185" s="52"/>
      <c r="J3185" s="52"/>
      <c r="K3185" s="52"/>
      <c r="L3185" s="52"/>
      <c r="M3185" s="52"/>
      <c r="N3185" s="52"/>
      <c r="O3185" s="52"/>
      <c r="P3185" s="52"/>
      <c r="Q3185" s="52"/>
      <c r="R3185" s="52"/>
      <c r="S3185" s="52"/>
      <c r="T3185" s="52"/>
      <c r="U3185" s="52"/>
      <c r="V3185" s="52"/>
      <c r="W3185" s="52"/>
      <c r="X3185" s="52"/>
      <c r="Y3185" s="52"/>
      <c r="Z3185" s="38"/>
      <c r="AA3185" s="38"/>
      <c r="AB3185" s="38"/>
      <c r="AC3185" s="50"/>
      <c r="AD3185" s="50"/>
      <c r="AE3185" s="51"/>
      <c r="AF3185" s="51"/>
      <c r="AG3185" s="40"/>
      <c r="AH3185" s="41"/>
      <c r="AI3185" s="42"/>
      <c r="AJ3185" s="40"/>
      <c r="AK3185" s="41"/>
      <c r="AL3185" s="42"/>
      <c r="AM3185" s="43"/>
      <c r="AN3185" s="43"/>
      <c r="AO3185" s="43"/>
    </row>
    <row r="3186" spans="5:41" x14ac:dyDescent="0.25">
      <c r="E3186" s="54"/>
      <c r="F3186" s="54"/>
      <c r="G3186" s="52"/>
      <c r="H3186" s="52"/>
      <c r="I3186" s="52"/>
      <c r="J3186" s="52"/>
      <c r="K3186" s="52"/>
      <c r="L3186" s="52"/>
      <c r="M3186" s="52"/>
      <c r="N3186" s="52"/>
      <c r="O3186" s="52"/>
      <c r="P3186" s="52"/>
      <c r="Q3186" s="52"/>
      <c r="R3186" s="52"/>
      <c r="S3186" s="52"/>
      <c r="T3186" s="52"/>
      <c r="U3186" s="52"/>
      <c r="V3186" s="52"/>
      <c r="W3186" s="52"/>
      <c r="X3186" s="52"/>
      <c r="Y3186" s="52"/>
      <c r="Z3186" s="38"/>
      <c r="AA3186" s="38"/>
      <c r="AB3186" s="38"/>
      <c r="AC3186" s="50"/>
      <c r="AD3186" s="50"/>
      <c r="AE3186" s="51"/>
      <c r="AF3186" s="51"/>
      <c r="AG3186" s="40"/>
      <c r="AH3186" s="41"/>
      <c r="AI3186" s="42"/>
      <c r="AJ3186" s="40"/>
      <c r="AK3186" s="41"/>
      <c r="AL3186" s="42"/>
      <c r="AM3186" s="43"/>
      <c r="AN3186" s="43"/>
      <c r="AO3186" s="43"/>
    </row>
    <row r="3187" spans="5:41" x14ac:dyDescent="0.25">
      <c r="E3187" s="54"/>
      <c r="F3187" s="54"/>
      <c r="G3187" s="52"/>
      <c r="H3187" s="52"/>
      <c r="I3187" s="52"/>
      <c r="J3187" s="52"/>
      <c r="K3187" s="52"/>
      <c r="L3187" s="52"/>
      <c r="M3187" s="52"/>
      <c r="N3187" s="52"/>
      <c r="O3187" s="52"/>
      <c r="P3187" s="52"/>
      <c r="Q3187" s="52"/>
      <c r="R3187" s="52"/>
      <c r="S3187" s="52"/>
      <c r="T3187" s="52"/>
      <c r="U3187" s="52"/>
      <c r="V3187" s="52"/>
      <c r="W3187" s="52"/>
      <c r="X3187" s="52"/>
      <c r="Y3187" s="52"/>
      <c r="Z3187" s="38"/>
      <c r="AA3187" s="38"/>
      <c r="AB3187" s="38"/>
      <c r="AC3187" s="50"/>
      <c r="AD3187" s="50"/>
      <c r="AE3187" s="51"/>
      <c r="AF3187" s="51"/>
      <c r="AG3187" s="40"/>
      <c r="AH3187" s="41"/>
      <c r="AI3187" s="42"/>
      <c r="AJ3187" s="40"/>
      <c r="AK3187" s="41"/>
      <c r="AL3187" s="42"/>
      <c r="AM3187" s="43"/>
      <c r="AN3187" s="43"/>
      <c r="AO3187" s="43"/>
    </row>
    <row r="3188" spans="5:41" x14ac:dyDescent="0.25">
      <c r="E3188" s="54"/>
      <c r="F3188" s="54"/>
      <c r="G3188" s="52"/>
      <c r="H3188" s="52"/>
      <c r="I3188" s="52"/>
      <c r="J3188" s="52"/>
      <c r="K3188" s="52"/>
      <c r="L3188" s="52"/>
      <c r="M3188" s="52"/>
      <c r="N3188" s="52"/>
      <c r="O3188" s="52"/>
      <c r="P3188" s="52"/>
      <c r="Q3188" s="52"/>
      <c r="R3188" s="52"/>
      <c r="S3188" s="52"/>
      <c r="T3188" s="52"/>
      <c r="U3188" s="52"/>
      <c r="V3188" s="52"/>
      <c r="W3188" s="52"/>
      <c r="X3188" s="52"/>
      <c r="Y3188" s="52"/>
      <c r="Z3188" s="38"/>
      <c r="AA3188" s="38"/>
      <c r="AB3188" s="38"/>
      <c r="AC3188" s="50"/>
      <c r="AD3188" s="50"/>
      <c r="AE3188" s="51"/>
      <c r="AF3188" s="51"/>
      <c r="AG3188" s="40"/>
      <c r="AH3188" s="41"/>
      <c r="AI3188" s="42"/>
      <c r="AJ3188" s="40"/>
      <c r="AK3188" s="41"/>
      <c r="AL3188" s="42"/>
      <c r="AM3188" s="43"/>
      <c r="AN3188" s="43"/>
      <c r="AO3188" s="43"/>
    </row>
    <row r="3189" spans="5:41" x14ac:dyDescent="0.25">
      <c r="E3189" s="54"/>
      <c r="F3189" s="54"/>
      <c r="G3189" s="52"/>
      <c r="H3189" s="52"/>
      <c r="I3189" s="52"/>
      <c r="J3189" s="52"/>
      <c r="K3189" s="52"/>
      <c r="L3189" s="52"/>
      <c r="M3189" s="52"/>
      <c r="N3189" s="52"/>
      <c r="O3189" s="52"/>
      <c r="P3189" s="52"/>
      <c r="Q3189" s="52"/>
      <c r="R3189" s="52"/>
      <c r="S3189" s="52"/>
      <c r="T3189" s="52"/>
      <c r="U3189" s="52"/>
      <c r="V3189" s="52"/>
      <c r="W3189" s="52"/>
      <c r="X3189" s="52"/>
      <c r="Y3189" s="52"/>
      <c r="Z3189" s="38"/>
      <c r="AA3189" s="38"/>
      <c r="AB3189" s="38"/>
      <c r="AC3189" s="50"/>
      <c r="AD3189" s="50"/>
      <c r="AE3189" s="51"/>
      <c r="AF3189" s="51"/>
      <c r="AG3189" s="40"/>
      <c r="AH3189" s="41"/>
      <c r="AI3189" s="42"/>
      <c r="AJ3189" s="40"/>
      <c r="AK3189" s="41"/>
      <c r="AL3189" s="42"/>
      <c r="AM3189" s="43"/>
      <c r="AN3189" s="43"/>
      <c r="AO3189" s="43"/>
    </row>
    <row r="3190" spans="5:41" x14ac:dyDescent="0.25">
      <c r="E3190" s="54"/>
      <c r="F3190" s="54"/>
      <c r="G3190" s="52"/>
      <c r="H3190" s="52"/>
      <c r="I3190" s="52"/>
      <c r="J3190" s="52"/>
      <c r="K3190" s="52"/>
      <c r="L3190" s="52"/>
      <c r="M3190" s="52"/>
      <c r="N3190" s="52"/>
      <c r="O3190" s="52"/>
      <c r="P3190" s="52"/>
      <c r="Q3190" s="52"/>
      <c r="R3190" s="52"/>
      <c r="S3190" s="52"/>
      <c r="T3190" s="52"/>
      <c r="U3190" s="52"/>
      <c r="V3190" s="52"/>
      <c r="W3190" s="52"/>
      <c r="X3190" s="52"/>
      <c r="Y3190" s="52"/>
      <c r="Z3190" s="38"/>
      <c r="AA3190" s="38"/>
      <c r="AB3190" s="38"/>
      <c r="AC3190" s="50"/>
      <c r="AD3190" s="50"/>
      <c r="AE3190" s="51"/>
      <c r="AF3190" s="51"/>
      <c r="AG3190" s="40"/>
      <c r="AH3190" s="41"/>
      <c r="AI3190" s="42"/>
      <c r="AJ3190" s="40"/>
      <c r="AK3190" s="41"/>
      <c r="AL3190" s="42"/>
      <c r="AM3190" s="43"/>
      <c r="AN3190" s="43"/>
      <c r="AO3190" s="43"/>
    </row>
    <row r="3191" spans="5:41" x14ac:dyDescent="0.25">
      <c r="E3191" s="54"/>
      <c r="F3191" s="54"/>
      <c r="G3191" s="52"/>
      <c r="H3191" s="52"/>
      <c r="I3191" s="52"/>
      <c r="J3191" s="52"/>
      <c r="K3191" s="52"/>
      <c r="L3191" s="52"/>
      <c r="M3191" s="52"/>
      <c r="N3191" s="52"/>
      <c r="O3191" s="52"/>
      <c r="P3191" s="52"/>
      <c r="Q3191" s="52"/>
      <c r="R3191" s="52"/>
      <c r="S3191" s="52"/>
      <c r="T3191" s="52"/>
      <c r="U3191" s="52"/>
      <c r="V3191" s="52"/>
      <c r="W3191" s="52"/>
      <c r="X3191" s="52"/>
      <c r="Y3191" s="52"/>
      <c r="Z3191" s="38"/>
      <c r="AA3191" s="38"/>
      <c r="AB3191" s="38"/>
      <c r="AC3191" s="50"/>
      <c r="AD3191" s="50"/>
      <c r="AE3191" s="51"/>
      <c r="AF3191" s="51"/>
      <c r="AG3191" s="40"/>
      <c r="AH3191" s="41"/>
      <c r="AI3191" s="42"/>
      <c r="AJ3191" s="40"/>
      <c r="AK3191" s="41"/>
      <c r="AL3191" s="42"/>
      <c r="AM3191" s="43"/>
      <c r="AN3191" s="43"/>
      <c r="AO3191" s="43"/>
    </row>
    <row r="3192" spans="5:41" x14ac:dyDescent="0.25">
      <c r="E3192" s="54"/>
      <c r="F3192" s="54"/>
      <c r="G3192" s="52"/>
      <c r="H3192" s="52"/>
      <c r="I3192" s="52"/>
      <c r="J3192" s="52"/>
      <c r="K3192" s="52"/>
      <c r="L3192" s="52"/>
      <c r="M3192" s="52"/>
      <c r="N3192" s="52"/>
      <c r="O3192" s="52"/>
      <c r="P3192" s="52"/>
      <c r="Q3192" s="52"/>
      <c r="R3192" s="52"/>
      <c r="S3192" s="52"/>
      <c r="T3192" s="52"/>
      <c r="U3192" s="52"/>
      <c r="V3192" s="52"/>
      <c r="W3192" s="52"/>
      <c r="X3192" s="52"/>
      <c r="Y3192" s="52"/>
      <c r="Z3192" s="38"/>
      <c r="AA3192" s="38"/>
      <c r="AB3192" s="38"/>
      <c r="AC3192" s="50"/>
      <c r="AD3192" s="50"/>
      <c r="AE3192" s="51"/>
      <c r="AF3192" s="51"/>
      <c r="AG3192" s="40"/>
      <c r="AH3192" s="41"/>
      <c r="AI3192" s="42"/>
      <c r="AJ3192" s="40"/>
      <c r="AK3192" s="41"/>
      <c r="AL3192" s="42"/>
      <c r="AM3192" s="43"/>
      <c r="AN3192" s="43"/>
      <c r="AO3192" s="43"/>
    </row>
    <row r="3193" spans="5:41" x14ac:dyDescent="0.25">
      <c r="E3193" s="54"/>
      <c r="F3193" s="54"/>
      <c r="G3193" s="52"/>
      <c r="H3193" s="52"/>
      <c r="I3193" s="52"/>
      <c r="J3193" s="52"/>
      <c r="K3193" s="52"/>
      <c r="L3193" s="52"/>
      <c r="M3193" s="52"/>
      <c r="N3193" s="52"/>
      <c r="O3193" s="52"/>
      <c r="P3193" s="52"/>
      <c r="Q3193" s="52"/>
      <c r="R3193" s="52"/>
      <c r="S3193" s="52"/>
      <c r="T3193" s="52"/>
      <c r="U3193" s="52"/>
      <c r="V3193" s="52"/>
      <c r="W3193" s="52"/>
      <c r="X3193" s="52"/>
      <c r="Y3193" s="52"/>
      <c r="Z3193" s="38"/>
      <c r="AA3193" s="38"/>
      <c r="AB3193" s="38"/>
      <c r="AC3193" s="50"/>
      <c r="AD3193" s="50"/>
      <c r="AE3193" s="51"/>
      <c r="AF3193" s="51"/>
      <c r="AG3193" s="40"/>
      <c r="AH3193" s="41"/>
      <c r="AI3193" s="42"/>
      <c r="AJ3193" s="40"/>
      <c r="AK3193" s="41"/>
      <c r="AL3193" s="42"/>
      <c r="AM3193" s="43"/>
      <c r="AN3193" s="43"/>
      <c r="AO3193" s="43"/>
    </row>
    <row r="3194" spans="5:41" x14ac:dyDescent="0.25">
      <c r="E3194" s="54"/>
      <c r="F3194" s="54"/>
      <c r="G3194" s="52"/>
      <c r="H3194" s="52"/>
      <c r="I3194" s="52"/>
      <c r="J3194" s="52"/>
      <c r="K3194" s="52"/>
      <c r="L3194" s="52"/>
      <c r="M3194" s="52"/>
      <c r="N3194" s="52"/>
      <c r="O3194" s="52"/>
      <c r="P3194" s="52"/>
      <c r="Q3194" s="52"/>
      <c r="R3194" s="52"/>
      <c r="S3194" s="52"/>
      <c r="T3194" s="52"/>
      <c r="U3194" s="52"/>
      <c r="V3194" s="52"/>
      <c r="W3194" s="52"/>
      <c r="X3194" s="52"/>
      <c r="Y3194" s="52"/>
      <c r="Z3194" s="38"/>
      <c r="AA3194" s="38"/>
      <c r="AB3194" s="38"/>
      <c r="AC3194" s="50"/>
      <c r="AD3194" s="50"/>
      <c r="AE3194" s="51"/>
      <c r="AF3194" s="51"/>
      <c r="AG3194" s="40"/>
      <c r="AH3194" s="41"/>
      <c r="AI3194" s="42"/>
      <c r="AJ3194" s="40"/>
      <c r="AK3194" s="41"/>
      <c r="AL3194" s="42"/>
      <c r="AM3194" s="43"/>
      <c r="AN3194" s="43"/>
      <c r="AO3194" s="43"/>
    </row>
    <row r="3195" spans="5:41" x14ac:dyDescent="0.25">
      <c r="E3195" s="54"/>
      <c r="F3195" s="54"/>
      <c r="G3195" s="52"/>
      <c r="H3195" s="52"/>
      <c r="I3195" s="52"/>
      <c r="J3195" s="52"/>
      <c r="K3195" s="52"/>
      <c r="L3195" s="52"/>
      <c r="M3195" s="52"/>
      <c r="N3195" s="52"/>
      <c r="O3195" s="52"/>
      <c r="P3195" s="52"/>
      <c r="Q3195" s="52"/>
      <c r="R3195" s="52"/>
      <c r="S3195" s="52"/>
      <c r="T3195" s="52"/>
      <c r="U3195" s="52"/>
      <c r="V3195" s="52"/>
      <c r="W3195" s="52"/>
      <c r="X3195" s="52"/>
      <c r="Y3195" s="52"/>
      <c r="Z3195" s="38"/>
      <c r="AA3195" s="38"/>
      <c r="AB3195" s="38"/>
      <c r="AC3195" s="50"/>
      <c r="AD3195" s="50"/>
      <c r="AE3195" s="51"/>
      <c r="AF3195" s="51"/>
      <c r="AG3195" s="40"/>
      <c r="AH3195" s="41"/>
      <c r="AI3195" s="42"/>
      <c r="AJ3195" s="40"/>
      <c r="AK3195" s="41"/>
      <c r="AL3195" s="42"/>
      <c r="AM3195" s="43"/>
      <c r="AN3195" s="43"/>
      <c r="AO3195" s="43"/>
    </row>
    <row r="3196" spans="5:41" x14ac:dyDescent="0.25">
      <c r="E3196" s="54"/>
      <c r="F3196" s="54"/>
      <c r="G3196" s="52"/>
      <c r="H3196" s="52"/>
      <c r="I3196" s="52"/>
      <c r="J3196" s="52"/>
      <c r="K3196" s="52"/>
      <c r="L3196" s="52"/>
      <c r="M3196" s="52"/>
      <c r="N3196" s="52"/>
      <c r="O3196" s="52"/>
      <c r="P3196" s="52"/>
      <c r="Q3196" s="52"/>
      <c r="R3196" s="52"/>
      <c r="S3196" s="52"/>
      <c r="T3196" s="52"/>
      <c r="U3196" s="52"/>
      <c r="V3196" s="52"/>
      <c r="W3196" s="52"/>
      <c r="X3196" s="52"/>
      <c r="Y3196" s="52"/>
      <c r="Z3196" s="38"/>
      <c r="AA3196" s="38"/>
      <c r="AB3196" s="38"/>
      <c r="AC3196" s="50"/>
      <c r="AD3196" s="50"/>
      <c r="AE3196" s="51"/>
      <c r="AF3196" s="51"/>
      <c r="AG3196" s="40"/>
      <c r="AH3196" s="41"/>
      <c r="AI3196" s="42"/>
      <c r="AJ3196" s="40"/>
      <c r="AK3196" s="41"/>
      <c r="AL3196" s="42"/>
      <c r="AM3196" s="43"/>
      <c r="AN3196" s="43"/>
      <c r="AO3196" s="43"/>
    </row>
    <row r="3197" spans="5:41" x14ac:dyDescent="0.25">
      <c r="E3197" s="54"/>
      <c r="F3197" s="54"/>
      <c r="G3197" s="52"/>
      <c r="H3197" s="52"/>
      <c r="I3197" s="52"/>
      <c r="J3197" s="52"/>
      <c r="K3197" s="52"/>
      <c r="L3197" s="52"/>
      <c r="M3197" s="52"/>
      <c r="N3197" s="52"/>
      <c r="O3197" s="52"/>
      <c r="P3197" s="52"/>
      <c r="Q3197" s="52"/>
      <c r="R3197" s="52"/>
      <c r="S3197" s="52"/>
      <c r="T3197" s="52"/>
      <c r="U3197" s="52"/>
      <c r="V3197" s="52"/>
      <c r="W3197" s="52"/>
      <c r="X3197" s="52"/>
      <c r="Y3197" s="52"/>
      <c r="Z3197" s="38"/>
      <c r="AA3197" s="38"/>
      <c r="AB3197" s="38"/>
      <c r="AC3197" s="50"/>
      <c r="AD3197" s="50"/>
      <c r="AE3197" s="51"/>
      <c r="AF3197" s="51"/>
      <c r="AG3197" s="40"/>
      <c r="AH3197" s="41"/>
      <c r="AI3197" s="42"/>
      <c r="AJ3197" s="40"/>
      <c r="AK3197" s="41"/>
      <c r="AL3197" s="42"/>
      <c r="AM3197" s="43"/>
      <c r="AN3197" s="43"/>
      <c r="AO3197" s="43"/>
    </row>
    <row r="3198" spans="5:41" x14ac:dyDescent="0.25">
      <c r="E3198" s="54"/>
      <c r="F3198" s="54"/>
      <c r="G3198" s="52"/>
      <c r="H3198" s="52"/>
      <c r="I3198" s="52"/>
      <c r="J3198" s="52"/>
      <c r="K3198" s="52"/>
      <c r="L3198" s="52"/>
      <c r="M3198" s="52"/>
      <c r="N3198" s="52"/>
      <c r="O3198" s="52"/>
      <c r="P3198" s="52"/>
      <c r="Q3198" s="52"/>
      <c r="R3198" s="52"/>
      <c r="S3198" s="52"/>
      <c r="T3198" s="52"/>
      <c r="U3198" s="52"/>
      <c r="V3198" s="52"/>
      <c r="W3198" s="52"/>
      <c r="X3198" s="52"/>
      <c r="Y3198" s="52"/>
      <c r="Z3198" s="38"/>
      <c r="AA3198" s="38"/>
      <c r="AB3198" s="38"/>
      <c r="AC3198" s="50"/>
      <c r="AD3198" s="50"/>
      <c r="AE3198" s="51"/>
      <c r="AF3198" s="51"/>
      <c r="AG3198" s="40"/>
      <c r="AH3198" s="41"/>
      <c r="AI3198" s="42"/>
      <c r="AJ3198" s="40"/>
      <c r="AK3198" s="41"/>
      <c r="AL3198" s="42"/>
      <c r="AM3198" s="43"/>
      <c r="AN3198" s="43"/>
      <c r="AO3198" s="43"/>
    </row>
    <row r="3199" spans="5:41" x14ac:dyDescent="0.25">
      <c r="E3199" s="54"/>
      <c r="F3199" s="54"/>
      <c r="G3199" s="52"/>
      <c r="H3199" s="52"/>
      <c r="I3199" s="52"/>
      <c r="J3199" s="52"/>
      <c r="K3199" s="52"/>
      <c r="L3199" s="52"/>
      <c r="M3199" s="52"/>
      <c r="N3199" s="52"/>
      <c r="O3199" s="52"/>
      <c r="P3199" s="52"/>
      <c r="Q3199" s="52"/>
      <c r="R3199" s="52"/>
      <c r="S3199" s="52"/>
      <c r="T3199" s="52"/>
      <c r="U3199" s="52"/>
      <c r="V3199" s="52"/>
      <c r="W3199" s="52"/>
      <c r="X3199" s="52"/>
      <c r="Y3199" s="52"/>
      <c r="Z3199" s="38"/>
      <c r="AA3199" s="38"/>
      <c r="AB3199" s="38"/>
      <c r="AC3199" s="50"/>
      <c r="AD3199" s="50"/>
      <c r="AE3199" s="51"/>
      <c r="AF3199" s="51"/>
      <c r="AG3199" s="40"/>
      <c r="AH3199" s="41"/>
      <c r="AI3199" s="42"/>
      <c r="AJ3199" s="40"/>
      <c r="AK3199" s="41"/>
      <c r="AL3199" s="42"/>
      <c r="AM3199" s="43"/>
      <c r="AN3199" s="43"/>
      <c r="AO3199" s="43"/>
    </row>
    <row r="3200" spans="5:41" x14ac:dyDescent="0.25">
      <c r="E3200" s="54"/>
      <c r="F3200" s="54"/>
      <c r="G3200" s="52"/>
      <c r="H3200" s="52"/>
      <c r="I3200" s="52"/>
      <c r="J3200" s="52"/>
      <c r="K3200" s="52"/>
      <c r="L3200" s="52"/>
      <c r="M3200" s="52"/>
      <c r="N3200" s="52"/>
      <c r="O3200" s="52"/>
      <c r="P3200" s="52"/>
      <c r="Q3200" s="52"/>
      <c r="R3200" s="52"/>
      <c r="S3200" s="52"/>
      <c r="T3200" s="52"/>
      <c r="U3200" s="52"/>
      <c r="V3200" s="52"/>
      <c r="W3200" s="52"/>
      <c r="X3200" s="52"/>
      <c r="Y3200" s="52"/>
      <c r="Z3200" s="38"/>
      <c r="AA3200" s="38"/>
      <c r="AB3200" s="38"/>
      <c r="AC3200" s="50"/>
      <c r="AD3200" s="50"/>
      <c r="AE3200" s="51"/>
      <c r="AF3200" s="51"/>
      <c r="AG3200" s="40"/>
      <c r="AH3200" s="41"/>
      <c r="AI3200" s="42"/>
      <c r="AJ3200" s="40"/>
      <c r="AK3200" s="41"/>
      <c r="AL3200" s="42"/>
      <c r="AM3200" s="43"/>
      <c r="AN3200" s="43"/>
      <c r="AO3200" s="43"/>
    </row>
    <row r="3201" spans="5:41" x14ac:dyDescent="0.25">
      <c r="E3201" s="54"/>
      <c r="F3201" s="54"/>
      <c r="G3201" s="52"/>
      <c r="H3201" s="52"/>
      <c r="I3201" s="52"/>
      <c r="J3201" s="52"/>
      <c r="K3201" s="52"/>
      <c r="L3201" s="52"/>
      <c r="M3201" s="52"/>
      <c r="N3201" s="52"/>
      <c r="O3201" s="52"/>
      <c r="P3201" s="52"/>
      <c r="Q3201" s="52"/>
      <c r="R3201" s="52"/>
      <c r="S3201" s="52"/>
      <c r="T3201" s="52"/>
      <c r="U3201" s="52"/>
      <c r="V3201" s="52"/>
      <c r="W3201" s="52"/>
      <c r="X3201" s="52"/>
      <c r="Y3201" s="52"/>
      <c r="Z3201" s="38"/>
      <c r="AA3201" s="38"/>
      <c r="AB3201" s="38"/>
      <c r="AC3201" s="50"/>
      <c r="AD3201" s="50"/>
      <c r="AE3201" s="51"/>
      <c r="AF3201" s="51"/>
      <c r="AG3201" s="40"/>
      <c r="AH3201" s="41"/>
      <c r="AI3201" s="42"/>
      <c r="AJ3201" s="40"/>
      <c r="AK3201" s="41"/>
      <c r="AL3201" s="42"/>
      <c r="AM3201" s="43"/>
      <c r="AN3201" s="43"/>
      <c r="AO3201" s="43"/>
    </row>
    <row r="3202" spans="5:41" x14ac:dyDescent="0.25">
      <c r="E3202" s="54"/>
      <c r="F3202" s="54"/>
      <c r="G3202" s="52"/>
      <c r="H3202" s="52"/>
      <c r="I3202" s="52"/>
      <c r="J3202" s="52"/>
      <c r="K3202" s="52"/>
      <c r="L3202" s="52"/>
      <c r="M3202" s="52"/>
      <c r="N3202" s="52"/>
      <c r="O3202" s="52"/>
      <c r="P3202" s="52"/>
      <c r="Q3202" s="52"/>
      <c r="R3202" s="52"/>
      <c r="S3202" s="52"/>
      <c r="T3202" s="52"/>
      <c r="U3202" s="52"/>
      <c r="V3202" s="52"/>
      <c r="W3202" s="52"/>
      <c r="X3202" s="52"/>
      <c r="Y3202" s="52"/>
      <c r="Z3202" s="38"/>
      <c r="AA3202" s="38"/>
      <c r="AB3202" s="38"/>
      <c r="AC3202" s="50"/>
      <c r="AD3202" s="50"/>
      <c r="AE3202" s="51"/>
      <c r="AF3202" s="51"/>
      <c r="AG3202" s="40"/>
      <c r="AH3202" s="41"/>
      <c r="AI3202" s="42"/>
      <c r="AJ3202" s="40"/>
      <c r="AK3202" s="41"/>
      <c r="AL3202" s="42"/>
      <c r="AM3202" s="43"/>
      <c r="AN3202" s="43"/>
      <c r="AO3202" s="43"/>
    </row>
    <row r="3203" spans="5:41" x14ac:dyDescent="0.25">
      <c r="E3203" s="54"/>
      <c r="F3203" s="54"/>
      <c r="G3203" s="52"/>
      <c r="H3203" s="52"/>
      <c r="I3203" s="52"/>
      <c r="J3203" s="52"/>
      <c r="K3203" s="52"/>
      <c r="L3203" s="52"/>
      <c r="M3203" s="52"/>
      <c r="N3203" s="52"/>
      <c r="O3203" s="52"/>
      <c r="P3203" s="52"/>
      <c r="Q3203" s="52"/>
      <c r="R3203" s="52"/>
      <c r="S3203" s="52"/>
      <c r="T3203" s="52"/>
      <c r="U3203" s="52"/>
      <c r="V3203" s="52"/>
      <c r="W3203" s="52"/>
      <c r="X3203" s="52"/>
      <c r="Y3203" s="52"/>
      <c r="Z3203" s="38"/>
      <c r="AA3203" s="38"/>
      <c r="AB3203" s="38"/>
      <c r="AC3203" s="50"/>
      <c r="AD3203" s="50"/>
      <c r="AE3203" s="51"/>
      <c r="AF3203" s="51"/>
      <c r="AG3203" s="40"/>
      <c r="AH3203" s="41"/>
      <c r="AI3203" s="42"/>
      <c r="AJ3203" s="40"/>
      <c r="AK3203" s="41"/>
      <c r="AL3203" s="42"/>
      <c r="AM3203" s="43"/>
      <c r="AN3203" s="43"/>
      <c r="AO3203" s="43"/>
    </row>
    <row r="3204" spans="5:41" x14ac:dyDescent="0.25">
      <c r="E3204" s="54"/>
      <c r="F3204" s="54"/>
      <c r="G3204" s="52"/>
      <c r="H3204" s="52"/>
      <c r="I3204" s="52"/>
      <c r="J3204" s="52"/>
      <c r="K3204" s="52"/>
      <c r="L3204" s="52"/>
      <c r="M3204" s="52"/>
      <c r="N3204" s="52"/>
      <c r="O3204" s="52"/>
      <c r="P3204" s="52"/>
      <c r="Q3204" s="52"/>
      <c r="R3204" s="52"/>
      <c r="S3204" s="52"/>
      <c r="T3204" s="52"/>
      <c r="U3204" s="52"/>
      <c r="V3204" s="52"/>
      <c r="W3204" s="52"/>
      <c r="X3204" s="52"/>
      <c r="Y3204" s="52"/>
      <c r="Z3204" s="38"/>
      <c r="AA3204" s="38"/>
      <c r="AB3204" s="38"/>
      <c r="AC3204" s="50"/>
      <c r="AD3204" s="50"/>
      <c r="AE3204" s="51"/>
      <c r="AF3204" s="51"/>
      <c r="AG3204" s="40"/>
      <c r="AH3204" s="41"/>
      <c r="AI3204" s="42"/>
      <c r="AJ3204" s="40"/>
      <c r="AK3204" s="41"/>
      <c r="AL3204" s="42"/>
      <c r="AM3204" s="43"/>
      <c r="AN3204" s="43"/>
      <c r="AO3204" s="43"/>
    </row>
    <row r="3205" spans="5:41" x14ac:dyDescent="0.25">
      <c r="E3205" s="54"/>
      <c r="F3205" s="54"/>
      <c r="G3205" s="52"/>
      <c r="H3205" s="52"/>
      <c r="I3205" s="52"/>
      <c r="J3205" s="52"/>
      <c r="K3205" s="52"/>
      <c r="L3205" s="52"/>
      <c r="M3205" s="52"/>
      <c r="N3205" s="52"/>
      <c r="O3205" s="52"/>
      <c r="P3205" s="52"/>
      <c r="Q3205" s="52"/>
      <c r="R3205" s="52"/>
      <c r="S3205" s="52"/>
      <c r="T3205" s="52"/>
      <c r="U3205" s="52"/>
      <c r="V3205" s="52"/>
      <c r="W3205" s="52"/>
      <c r="X3205" s="52"/>
      <c r="Y3205" s="52"/>
      <c r="Z3205" s="38"/>
      <c r="AA3205" s="38"/>
      <c r="AB3205" s="38"/>
      <c r="AC3205" s="50"/>
      <c r="AD3205" s="50"/>
      <c r="AE3205" s="51"/>
      <c r="AF3205" s="51"/>
      <c r="AG3205" s="40"/>
      <c r="AH3205" s="41"/>
      <c r="AI3205" s="42"/>
      <c r="AJ3205" s="40"/>
      <c r="AK3205" s="41"/>
      <c r="AL3205" s="42"/>
      <c r="AM3205" s="43"/>
      <c r="AN3205" s="43"/>
      <c r="AO3205" s="43"/>
    </row>
    <row r="3206" spans="5:41" x14ac:dyDescent="0.25">
      <c r="E3206" s="54"/>
      <c r="F3206" s="54"/>
      <c r="G3206" s="52"/>
      <c r="H3206" s="52"/>
      <c r="I3206" s="52"/>
      <c r="J3206" s="52"/>
      <c r="K3206" s="52"/>
      <c r="L3206" s="52"/>
      <c r="M3206" s="52"/>
      <c r="N3206" s="52"/>
      <c r="O3206" s="52"/>
      <c r="P3206" s="52"/>
      <c r="Q3206" s="52"/>
      <c r="R3206" s="52"/>
      <c r="S3206" s="52"/>
      <c r="T3206" s="52"/>
      <c r="U3206" s="52"/>
      <c r="V3206" s="52"/>
      <c r="W3206" s="52"/>
      <c r="X3206" s="52"/>
      <c r="Y3206" s="52"/>
      <c r="Z3206" s="38"/>
      <c r="AA3206" s="38"/>
      <c r="AB3206" s="38"/>
      <c r="AC3206" s="50"/>
      <c r="AD3206" s="50"/>
      <c r="AE3206" s="51"/>
      <c r="AF3206" s="51"/>
      <c r="AG3206" s="40"/>
      <c r="AH3206" s="41"/>
      <c r="AI3206" s="42"/>
      <c r="AJ3206" s="40"/>
      <c r="AK3206" s="41"/>
      <c r="AL3206" s="42"/>
      <c r="AM3206" s="43"/>
      <c r="AN3206" s="43"/>
      <c r="AO3206" s="43"/>
    </row>
    <row r="3207" spans="5:41" x14ac:dyDescent="0.25">
      <c r="E3207" s="54"/>
      <c r="F3207" s="54"/>
      <c r="G3207" s="52"/>
      <c r="H3207" s="52"/>
      <c r="I3207" s="52"/>
      <c r="J3207" s="52"/>
      <c r="K3207" s="52"/>
      <c r="L3207" s="52"/>
      <c r="M3207" s="52"/>
      <c r="N3207" s="52"/>
      <c r="O3207" s="52"/>
      <c r="P3207" s="52"/>
      <c r="Q3207" s="52"/>
      <c r="R3207" s="52"/>
      <c r="S3207" s="52"/>
      <c r="T3207" s="52"/>
      <c r="U3207" s="52"/>
      <c r="V3207" s="52"/>
      <c r="W3207" s="52"/>
      <c r="X3207" s="52"/>
      <c r="Y3207" s="52"/>
      <c r="Z3207" s="38"/>
      <c r="AA3207" s="38"/>
      <c r="AB3207" s="38"/>
      <c r="AC3207" s="50"/>
      <c r="AD3207" s="50"/>
      <c r="AE3207" s="51"/>
      <c r="AF3207" s="51"/>
      <c r="AG3207" s="40"/>
      <c r="AH3207" s="41"/>
      <c r="AI3207" s="42"/>
      <c r="AJ3207" s="40"/>
      <c r="AK3207" s="41"/>
      <c r="AL3207" s="42"/>
      <c r="AM3207" s="43"/>
      <c r="AN3207" s="43"/>
      <c r="AO3207" s="43"/>
    </row>
    <row r="3208" spans="5:41" x14ac:dyDescent="0.25">
      <c r="E3208" s="54"/>
      <c r="F3208" s="54"/>
      <c r="G3208" s="52"/>
      <c r="H3208" s="52"/>
      <c r="I3208" s="52"/>
      <c r="J3208" s="52"/>
      <c r="K3208" s="52"/>
      <c r="L3208" s="52"/>
      <c r="M3208" s="52"/>
      <c r="N3208" s="52"/>
      <c r="O3208" s="52"/>
      <c r="P3208" s="52"/>
      <c r="Q3208" s="52"/>
      <c r="R3208" s="52"/>
      <c r="S3208" s="52"/>
      <c r="T3208" s="52"/>
      <c r="U3208" s="52"/>
      <c r="V3208" s="52"/>
      <c r="W3208" s="52"/>
      <c r="X3208" s="52"/>
      <c r="Y3208" s="52"/>
      <c r="Z3208" s="38"/>
      <c r="AA3208" s="38"/>
      <c r="AB3208" s="38"/>
      <c r="AC3208" s="50"/>
      <c r="AD3208" s="50"/>
      <c r="AE3208" s="51"/>
      <c r="AF3208" s="51"/>
      <c r="AG3208" s="40"/>
      <c r="AH3208" s="41"/>
      <c r="AI3208" s="42"/>
      <c r="AJ3208" s="40"/>
      <c r="AK3208" s="41"/>
      <c r="AL3208" s="42"/>
      <c r="AM3208" s="43"/>
      <c r="AN3208" s="43"/>
      <c r="AO3208" s="43"/>
    </row>
    <row r="3209" spans="5:41" x14ac:dyDescent="0.25">
      <c r="E3209" s="54"/>
      <c r="F3209" s="54"/>
      <c r="G3209" s="52"/>
      <c r="H3209" s="52"/>
      <c r="I3209" s="52"/>
      <c r="J3209" s="52"/>
      <c r="K3209" s="52"/>
      <c r="L3209" s="52"/>
      <c r="M3209" s="52"/>
      <c r="N3209" s="52"/>
      <c r="O3209" s="52"/>
      <c r="P3209" s="52"/>
      <c r="Q3209" s="52"/>
      <c r="R3209" s="52"/>
      <c r="S3209" s="52"/>
      <c r="T3209" s="52"/>
      <c r="U3209" s="52"/>
      <c r="V3209" s="52"/>
      <c r="W3209" s="52"/>
      <c r="X3209" s="52"/>
      <c r="Y3209" s="52"/>
      <c r="Z3209" s="38"/>
      <c r="AA3209" s="38"/>
      <c r="AB3209" s="38"/>
      <c r="AC3209" s="50"/>
      <c r="AD3209" s="50"/>
      <c r="AE3209" s="51"/>
      <c r="AF3209" s="51"/>
      <c r="AG3209" s="40"/>
      <c r="AH3209" s="41"/>
      <c r="AI3209" s="42"/>
      <c r="AJ3209" s="40"/>
      <c r="AK3209" s="41"/>
      <c r="AL3209" s="42"/>
      <c r="AM3209" s="43"/>
      <c r="AN3209" s="43"/>
      <c r="AO3209" s="43"/>
    </row>
    <row r="3210" spans="5:41" x14ac:dyDescent="0.25">
      <c r="E3210" s="54"/>
      <c r="F3210" s="54"/>
      <c r="G3210" s="52"/>
      <c r="H3210" s="52"/>
      <c r="I3210" s="52"/>
      <c r="J3210" s="52"/>
      <c r="K3210" s="52"/>
      <c r="L3210" s="52"/>
      <c r="M3210" s="52"/>
      <c r="N3210" s="52"/>
      <c r="O3210" s="52"/>
      <c r="P3210" s="52"/>
      <c r="Q3210" s="52"/>
      <c r="R3210" s="52"/>
      <c r="S3210" s="52"/>
      <c r="T3210" s="52"/>
      <c r="U3210" s="52"/>
      <c r="V3210" s="52"/>
      <c r="W3210" s="52"/>
      <c r="X3210" s="52"/>
      <c r="Y3210" s="52"/>
      <c r="Z3210" s="38"/>
      <c r="AA3210" s="38"/>
      <c r="AB3210" s="38"/>
      <c r="AC3210" s="50"/>
      <c r="AD3210" s="50"/>
      <c r="AE3210" s="51"/>
      <c r="AF3210" s="51"/>
      <c r="AG3210" s="40"/>
      <c r="AH3210" s="41"/>
      <c r="AI3210" s="42"/>
      <c r="AJ3210" s="40"/>
      <c r="AK3210" s="41"/>
      <c r="AL3210" s="42"/>
      <c r="AM3210" s="43"/>
      <c r="AN3210" s="43"/>
      <c r="AO3210" s="43"/>
    </row>
    <row r="3211" spans="5:41" x14ac:dyDescent="0.25">
      <c r="E3211" s="54"/>
      <c r="F3211" s="54"/>
      <c r="G3211" s="52"/>
      <c r="H3211" s="52"/>
      <c r="I3211" s="52"/>
      <c r="J3211" s="52"/>
      <c r="K3211" s="52"/>
      <c r="L3211" s="52"/>
      <c r="M3211" s="52"/>
      <c r="N3211" s="52"/>
      <c r="O3211" s="52"/>
      <c r="P3211" s="52"/>
      <c r="Q3211" s="52"/>
      <c r="R3211" s="52"/>
      <c r="S3211" s="52"/>
      <c r="T3211" s="52"/>
      <c r="U3211" s="52"/>
      <c r="V3211" s="52"/>
      <c r="W3211" s="52"/>
      <c r="X3211" s="52"/>
      <c r="Y3211" s="52"/>
      <c r="Z3211" s="38"/>
      <c r="AA3211" s="38"/>
      <c r="AB3211" s="38"/>
      <c r="AC3211" s="50"/>
      <c r="AD3211" s="50"/>
      <c r="AE3211" s="51"/>
      <c r="AF3211" s="51"/>
      <c r="AG3211" s="40"/>
      <c r="AH3211" s="41"/>
      <c r="AI3211" s="42"/>
      <c r="AJ3211" s="40"/>
      <c r="AK3211" s="41"/>
      <c r="AL3211" s="42"/>
      <c r="AM3211" s="43"/>
      <c r="AN3211" s="43"/>
      <c r="AO3211" s="43"/>
    </row>
    <row r="3212" spans="5:41" x14ac:dyDescent="0.25">
      <c r="E3212" s="54"/>
      <c r="F3212" s="54"/>
      <c r="G3212" s="52"/>
      <c r="H3212" s="52"/>
      <c r="I3212" s="52"/>
      <c r="J3212" s="52"/>
      <c r="K3212" s="52"/>
      <c r="L3212" s="52"/>
      <c r="M3212" s="52"/>
      <c r="N3212" s="52"/>
      <c r="O3212" s="52"/>
      <c r="P3212" s="52"/>
      <c r="Q3212" s="52"/>
      <c r="R3212" s="52"/>
      <c r="S3212" s="52"/>
      <c r="T3212" s="52"/>
      <c r="U3212" s="52"/>
      <c r="V3212" s="52"/>
      <c r="W3212" s="52"/>
      <c r="X3212" s="52"/>
      <c r="Y3212" s="52"/>
      <c r="Z3212" s="38"/>
      <c r="AA3212" s="38"/>
      <c r="AB3212" s="38"/>
      <c r="AC3212" s="50"/>
      <c r="AD3212" s="50"/>
      <c r="AE3212" s="51"/>
      <c r="AF3212" s="51"/>
      <c r="AG3212" s="40"/>
      <c r="AH3212" s="41"/>
      <c r="AI3212" s="42"/>
      <c r="AJ3212" s="40"/>
      <c r="AK3212" s="41"/>
      <c r="AL3212" s="42"/>
      <c r="AM3212" s="43"/>
      <c r="AN3212" s="43"/>
      <c r="AO3212" s="43"/>
    </row>
    <row r="3213" spans="5:41" x14ac:dyDescent="0.25">
      <c r="E3213" s="54"/>
      <c r="F3213" s="54"/>
      <c r="G3213" s="52"/>
      <c r="H3213" s="52"/>
      <c r="I3213" s="52"/>
      <c r="J3213" s="52"/>
      <c r="K3213" s="52"/>
      <c r="L3213" s="52"/>
      <c r="M3213" s="52"/>
      <c r="N3213" s="52"/>
      <c r="O3213" s="52"/>
      <c r="P3213" s="52"/>
      <c r="Q3213" s="52"/>
      <c r="R3213" s="52"/>
      <c r="S3213" s="52"/>
      <c r="T3213" s="52"/>
      <c r="U3213" s="52"/>
      <c r="V3213" s="52"/>
      <c r="W3213" s="52"/>
      <c r="X3213" s="52"/>
      <c r="Y3213" s="52"/>
      <c r="Z3213" s="38"/>
      <c r="AA3213" s="38"/>
      <c r="AB3213" s="38"/>
      <c r="AC3213" s="50"/>
      <c r="AD3213" s="50"/>
      <c r="AE3213" s="51"/>
      <c r="AF3213" s="51"/>
      <c r="AG3213" s="40"/>
      <c r="AH3213" s="41"/>
      <c r="AI3213" s="42"/>
      <c r="AJ3213" s="40"/>
      <c r="AK3213" s="41"/>
      <c r="AL3213" s="42"/>
      <c r="AM3213" s="43"/>
      <c r="AN3213" s="43"/>
      <c r="AO3213" s="43"/>
    </row>
    <row r="3214" spans="5:41" x14ac:dyDescent="0.25">
      <c r="E3214" s="54"/>
      <c r="F3214" s="54"/>
      <c r="G3214" s="52"/>
      <c r="H3214" s="52"/>
      <c r="I3214" s="52"/>
      <c r="J3214" s="52"/>
      <c r="K3214" s="52"/>
      <c r="L3214" s="52"/>
      <c r="M3214" s="52"/>
      <c r="N3214" s="52"/>
      <c r="O3214" s="52"/>
      <c r="P3214" s="52"/>
      <c r="Q3214" s="52"/>
      <c r="R3214" s="52"/>
      <c r="S3214" s="52"/>
      <c r="T3214" s="52"/>
      <c r="U3214" s="52"/>
      <c r="V3214" s="52"/>
      <c r="W3214" s="52"/>
      <c r="X3214" s="52"/>
      <c r="Y3214" s="52"/>
      <c r="Z3214" s="38"/>
      <c r="AA3214" s="38"/>
      <c r="AB3214" s="38"/>
      <c r="AC3214" s="50"/>
      <c r="AD3214" s="50"/>
      <c r="AE3214" s="51"/>
      <c r="AF3214" s="51"/>
      <c r="AG3214" s="40"/>
      <c r="AH3214" s="41"/>
      <c r="AI3214" s="42"/>
      <c r="AJ3214" s="40"/>
      <c r="AK3214" s="41"/>
      <c r="AL3214" s="42"/>
      <c r="AM3214" s="43"/>
      <c r="AN3214" s="43"/>
      <c r="AO3214" s="43"/>
    </row>
    <row r="3215" spans="5:41" x14ac:dyDescent="0.25">
      <c r="E3215" s="54"/>
      <c r="F3215" s="54"/>
      <c r="G3215" s="52"/>
      <c r="H3215" s="52"/>
      <c r="I3215" s="52"/>
      <c r="J3215" s="52"/>
      <c r="K3215" s="52"/>
      <c r="L3215" s="52"/>
      <c r="M3215" s="52"/>
      <c r="N3215" s="52"/>
      <c r="O3215" s="52"/>
      <c r="P3215" s="52"/>
      <c r="Q3215" s="52"/>
      <c r="R3215" s="52"/>
      <c r="S3215" s="52"/>
      <c r="T3215" s="52"/>
      <c r="U3215" s="52"/>
      <c r="V3215" s="52"/>
      <c r="W3215" s="52"/>
      <c r="X3215" s="52"/>
      <c r="Y3215" s="52"/>
      <c r="Z3215" s="38"/>
      <c r="AA3215" s="38"/>
      <c r="AB3215" s="38"/>
      <c r="AC3215" s="50"/>
      <c r="AD3215" s="50"/>
      <c r="AE3215" s="51"/>
      <c r="AF3215" s="51"/>
      <c r="AG3215" s="40"/>
      <c r="AH3215" s="41"/>
      <c r="AI3215" s="42"/>
      <c r="AJ3215" s="40"/>
      <c r="AK3215" s="41"/>
      <c r="AL3215" s="42"/>
      <c r="AM3215" s="43"/>
      <c r="AN3215" s="43"/>
      <c r="AO3215" s="43"/>
    </row>
    <row r="3216" spans="5:41" x14ac:dyDescent="0.25">
      <c r="E3216" s="54"/>
      <c r="F3216" s="54"/>
      <c r="G3216" s="52"/>
      <c r="H3216" s="52"/>
      <c r="I3216" s="52"/>
      <c r="J3216" s="52"/>
      <c r="K3216" s="52"/>
      <c r="L3216" s="52"/>
      <c r="M3216" s="52"/>
      <c r="N3216" s="52"/>
      <c r="O3216" s="52"/>
      <c r="P3216" s="52"/>
      <c r="Q3216" s="52"/>
      <c r="R3216" s="52"/>
      <c r="S3216" s="52"/>
      <c r="T3216" s="52"/>
      <c r="U3216" s="52"/>
      <c r="V3216" s="52"/>
      <c r="W3216" s="52"/>
      <c r="X3216" s="52"/>
      <c r="Y3216" s="52"/>
      <c r="Z3216" s="38"/>
      <c r="AA3216" s="38"/>
      <c r="AB3216" s="38"/>
      <c r="AC3216" s="50"/>
      <c r="AD3216" s="50"/>
      <c r="AE3216" s="51"/>
      <c r="AF3216" s="51"/>
      <c r="AG3216" s="40"/>
      <c r="AH3216" s="41"/>
      <c r="AI3216" s="42"/>
      <c r="AJ3216" s="40"/>
      <c r="AK3216" s="41"/>
      <c r="AL3216" s="42"/>
      <c r="AM3216" s="43"/>
      <c r="AN3216" s="43"/>
      <c r="AO3216" s="43"/>
    </row>
    <row r="3217" spans="5:41" x14ac:dyDescent="0.25">
      <c r="E3217" s="54"/>
      <c r="F3217" s="54"/>
      <c r="G3217" s="52"/>
      <c r="H3217" s="52"/>
      <c r="I3217" s="52"/>
      <c r="J3217" s="52"/>
      <c r="K3217" s="52"/>
      <c r="L3217" s="52"/>
      <c r="M3217" s="52"/>
      <c r="N3217" s="52"/>
      <c r="O3217" s="52"/>
      <c r="P3217" s="52"/>
      <c r="Q3217" s="52"/>
      <c r="R3217" s="52"/>
      <c r="S3217" s="52"/>
      <c r="T3217" s="52"/>
      <c r="U3217" s="52"/>
      <c r="V3217" s="52"/>
      <c r="W3217" s="52"/>
      <c r="X3217" s="52"/>
      <c r="Y3217" s="52"/>
      <c r="Z3217" s="38"/>
      <c r="AA3217" s="38"/>
      <c r="AB3217" s="38"/>
      <c r="AC3217" s="50"/>
      <c r="AD3217" s="50"/>
      <c r="AE3217" s="51"/>
      <c r="AF3217" s="51"/>
      <c r="AG3217" s="40"/>
      <c r="AH3217" s="41"/>
      <c r="AI3217" s="42"/>
      <c r="AJ3217" s="40"/>
      <c r="AK3217" s="41"/>
      <c r="AL3217" s="42"/>
      <c r="AM3217" s="43"/>
      <c r="AN3217" s="43"/>
      <c r="AO3217" s="43"/>
    </row>
    <row r="3218" spans="5:41" x14ac:dyDescent="0.25">
      <c r="E3218" s="54"/>
      <c r="F3218" s="54"/>
      <c r="G3218" s="52"/>
      <c r="H3218" s="52"/>
      <c r="I3218" s="52"/>
      <c r="J3218" s="52"/>
      <c r="K3218" s="52"/>
      <c r="L3218" s="52"/>
      <c r="M3218" s="52"/>
      <c r="N3218" s="52"/>
      <c r="O3218" s="52"/>
      <c r="P3218" s="52"/>
      <c r="Q3218" s="52"/>
      <c r="R3218" s="52"/>
      <c r="S3218" s="52"/>
      <c r="T3218" s="52"/>
      <c r="U3218" s="52"/>
      <c r="V3218" s="52"/>
      <c r="W3218" s="52"/>
      <c r="X3218" s="52"/>
      <c r="Y3218" s="52"/>
      <c r="Z3218" s="38"/>
      <c r="AA3218" s="38"/>
      <c r="AB3218" s="38"/>
      <c r="AC3218" s="50"/>
      <c r="AD3218" s="50"/>
      <c r="AE3218" s="51"/>
      <c r="AF3218" s="51"/>
      <c r="AG3218" s="40"/>
      <c r="AH3218" s="41"/>
      <c r="AI3218" s="42"/>
      <c r="AJ3218" s="40"/>
      <c r="AK3218" s="41"/>
      <c r="AL3218" s="42"/>
      <c r="AM3218" s="43"/>
      <c r="AN3218" s="43"/>
      <c r="AO3218" s="43"/>
    </row>
    <row r="3219" spans="5:41" x14ac:dyDescent="0.25">
      <c r="E3219" s="54"/>
      <c r="F3219" s="54"/>
      <c r="G3219" s="52"/>
      <c r="H3219" s="52"/>
      <c r="I3219" s="52"/>
      <c r="J3219" s="52"/>
      <c r="K3219" s="52"/>
      <c r="L3219" s="52"/>
      <c r="M3219" s="52"/>
      <c r="N3219" s="52"/>
      <c r="O3219" s="52"/>
      <c r="P3219" s="52"/>
      <c r="Q3219" s="52"/>
      <c r="R3219" s="52"/>
      <c r="S3219" s="52"/>
      <c r="T3219" s="52"/>
      <c r="U3219" s="52"/>
      <c r="V3219" s="52"/>
      <c r="W3219" s="52"/>
      <c r="X3219" s="52"/>
      <c r="Y3219" s="52"/>
      <c r="Z3219" s="38"/>
      <c r="AA3219" s="38"/>
      <c r="AB3219" s="38"/>
      <c r="AC3219" s="50"/>
      <c r="AD3219" s="50"/>
      <c r="AE3219" s="51"/>
      <c r="AF3219" s="51"/>
      <c r="AG3219" s="40"/>
      <c r="AH3219" s="41"/>
      <c r="AI3219" s="42"/>
      <c r="AJ3219" s="40"/>
      <c r="AK3219" s="41"/>
      <c r="AL3219" s="42"/>
      <c r="AM3219" s="43"/>
      <c r="AN3219" s="43"/>
      <c r="AO3219" s="43"/>
    </row>
    <row r="3220" spans="5:41" x14ac:dyDescent="0.25">
      <c r="E3220" s="54"/>
      <c r="F3220" s="54"/>
      <c r="G3220" s="52"/>
      <c r="H3220" s="52"/>
      <c r="I3220" s="52"/>
      <c r="J3220" s="52"/>
      <c r="K3220" s="52"/>
      <c r="L3220" s="52"/>
      <c r="M3220" s="52"/>
      <c r="N3220" s="52"/>
      <c r="O3220" s="52"/>
      <c r="P3220" s="52"/>
      <c r="Q3220" s="52"/>
      <c r="R3220" s="52"/>
      <c r="S3220" s="52"/>
      <c r="T3220" s="52"/>
      <c r="U3220" s="52"/>
      <c r="V3220" s="52"/>
      <c r="W3220" s="52"/>
      <c r="X3220" s="52"/>
      <c r="Y3220" s="52"/>
      <c r="Z3220" s="38"/>
      <c r="AA3220" s="38"/>
      <c r="AB3220" s="38"/>
      <c r="AC3220" s="50"/>
      <c r="AD3220" s="50"/>
      <c r="AE3220" s="51"/>
      <c r="AF3220" s="51"/>
      <c r="AG3220" s="40"/>
      <c r="AH3220" s="41"/>
      <c r="AI3220" s="42"/>
      <c r="AJ3220" s="40"/>
      <c r="AK3220" s="41"/>
      <c r="AL3220" s="42"/>
      <c r="AM3220" s="43"/>
      <c r="AN3220" s="43"/>
      <c r="AO3220" s="43"/>
    </row>
    <row r="3221" spans="5:41" x14ac:dyDescent="0.25">
      <c r="E3221" s="54"/>
      <c r="F3221" s="54"/>
      <c r="G3221" s="52"/>
      <c r="H3221" s="52"/>
      <c r="I3221" s="52"/>
      <c r="J3221" s="52"/>
      <c r="K3221" s="52"/>
      <c r="L3221" s="52"/>
      <c r="M3221" s="52"/>
      <c r="N3221" s="52"/>
      <c r="O3221" s="52"/>
      <c r="P3221" s="52"/>
      <c r="Q3221" s="52"/>
      <c r="R3221" s="52"/>
      <c r="S3221" s="52"/>
      <c r="T3221" s="52"/>
      <c r="U3221" s="52"/>
      <c r="V3221" s="52"/>
      <c r="W3221" s="52"/>
      <c r="X3221" s="52"/>
      <c r="Y3221" s="52"/>
      <c r="Z3221" s="38"/>
      <c r="AA3221" s="38"/>
      <c r="AB3221" s="38"/>
      <c r="AC3221" s="50"/>
      <c r="AD3221" s="50"/>
      <c r="AE3221" s="51"/>
      <c r="AF3221" s="51"/>
      <c r="AG3221" s="40"/>
      <c r="AH3221" s="41"/>
      <c r="AI3221" s="42"/>
      <c r="AJ3221" s="40"/>
      <c r="AK3221" s="41"/>
      <c r="AL3221" s="42"/>
      <c r="AM3221" s="43"/>
      <c r="AN3221" s="43"/>
      <c r="AO3221" s="43"/>
    </row>
    <row r="3222" spans="5:41" x14ac:dyDescent="0.25">
      <c r="E3222" s="54"/>
      <c r="F3222" s="54"/>
      <c r="G3222" s="52"/>
      <c r="H3222" s="52"/>
      <c r="I3222" s="52"/>
      <c r="J3222" s="52"/>
      <c r="K3222" s="52"/>
      <c r="L3222" s="52"/>
      <c r="M3222" s="52"/>
      <c r="N3222" s="52"/>
      <c r="O3222" s="52"/>
      <c r="P3222" s="52"/>
      <c r="Q3222" s="52"/>
      <c r="R3222" s="52"/>
      <c r="S3222" s="52"/>
      <c r="T3222" s="52"/>
      <c r="U3222" s="52"/>
      <c r="V3222" s="52"/>
      <c r="W3222" s="52"/>
      <c r="X3222" s="52"/>
      <c r="Y3222" s="52"/>
      <c r="Z3222" s="38"/>
      <c r="AA3222" s="38"/>
      <c r="AB3222" s="38"/>
      <c r="AC3222" s="50"/>
      <c r="AD3222" s="50"/>
      <c r="AE3222" s="51"/>
      <c r="AF3222" s="51"/>
      <c r="AG3222" s="40"/>
      <c r="AH3222" s="41"/>
      <c r="AI3222" s="42"/>
      <c r="AJ3222" s="40"/>
      <c r="AK3222" s="41"/>
      <c r="AL3222" s="42"/>
      <c r="AM3222" s="43"/>
      <c r="AN3222" s="43"/>
      <c r="AO3222" s="43"/>
    </row>
    <row r="3223" spans="5:41" x14ac:dyDescent="0.25">
      <c r="E3223" s="54"/>
      <c r="F3223" s="54"/>
      <c r="G3223" s="52"/>
      <c r="H3223" s="52"/>
      <c r="I3223" s="52"/>
      <c r="J3223" s="52"/>
      <c r="K3223" s="52"/>
      <c r="L3223" s="52"/>
      <c r="M3223" s="52"/>
      <c r="N3223" s="52"/>
      <c r="O3223" s="52"/>
      <c r="P3223" s="52"/>
      <c r="Q3223" s="52"/>
      <c r="R3223" s="52"/>
      <c r="S3223" s="52"/>
      <c r="T3223" s="52"/>
      <c r="U3223" s="52"/>
      <c r="V3223" s="52"/>
      <c r="W3223" s="52"/>
      <c r="X3223" s="52"/>
      <c r="Y3223" s="52"/>
      <c r="Z3223" s="38"/>
      <c r="AA3223" s="38"/>
      <c r="AB3223" s="38"/>
      <c r="AC3223" s="50"/>
      <c r="AD3223" s="50"/>
      <c r="AE3223" s="51"/>
      <c r="AF3223" s="51"/>
      <c r="AG3223" s="40"/>
      <c r="AH3223" s="41"/>
      <c r="AI3223" s="42"/>
      <c r="AJ3223" s="40"/>
      <c r="AK3223" s="41"/>
      <c r="AL3223" s="42"/>
      <c r="AM3223" s="43"/>
      <c r="AN3223" s="43"/>
      <c r="AO3223" s="43"/>
    </row>
    <row r="3224" spans="5:41" x14ac:dyDescent="0.25">
      <c r="E3224" s="54"/>
      <c r="F3224" s="54"/>
      <c r="G3224" s="52"/>
      <c r="H3224" s="52"/>
      <c r="I3224" s="52"/>
      <c r="J3224" s="52"/>
      <c r="K3224" s="52"/>
      <c r="L3224" s="52"/>
      <c r="M3224" s="52"/>
      <c r="N3224" s="52"/>
      <c r="O3224" s="52"/>
      <c r="P3224" s="52"/>
      <c r="Q3224" s="52"/>
      <c r="R3224" s="52"/>
      <c r="S3224" s="52"/>
      <c r="T3224" s="52"/>
      <c r="U3224" s="52"/>
      <c r="V3224" s="52"/>
      <c r="W3224" s="52"/>
      <c r="X3224" s="52"/>
      <c r="Y3224" s="52"/>
      <c r="Z3224" s="38"/>
      <c r="AA3224" s="38"/>
      <c r="AB3224" s="38"/>
      <c r="AC3224" s="50"/>
      <c r="AD3224" s="50"/>
      <c r="AE3224" s="51"/>
      <c r="AF3224" s="51"/>
      <c r="AG3224" s="40"/>
      <c r="AH3224" s="41"/>
      <c r="AI3224" s="42"/>
      <c r="AJ3224" s="40"/>
      <c r="AK3224" s="41"/>
      <c r="AL3224" s="42"/>
      <c r="AM3224" s="43"/>
      <c r="AN3224" s="43"/>
      <c r="AO3224" s="43"/>
    </row>
    <row r="3225" spans="5:41" x14ac:dyDescent="0.25">
      <c r="E3225" s="54"/>
      <c r="F3225" s="54"/>
      <c r="G3225" s="52"/>
      <c r="H3225" s="52"/>
      <c r="I3225" s="52"/>
      <c r="J3225" s="52"/>
      <c r="K3225" s="52"/>
      <c r="L3225" s="52"/>
      <c r="M3225" s="52"/>
      <c r="N3225" s="52"/>
      <c r="O3225" s="52"/>
      <c r="P3225" s="52"/>
      <c r="Q3225" s="52"/>
      <c r="R3225" s="52"/>
      <c r="S3225" s="52"/>
      <c r="T3225" s="52"/>
      <c r="U3225" s="52"/>
      <c r="V3225" s="52"/>
      <c r="W3225" s="52"/>
      <c r="X3225" s="52"/>
      <c r="Y3225" s="52"/>
      <c r="Z3225" s="38"/>
      <c r="AA3225" s="38"/>
      <c r="AB3225" s="38"/>
      <c r="AC3225" s="50"/>
      <c r="AD3225" s="50"/>
      <c r="AE3225" s="51"/>
      <c r="AF3225" s="51"/>
      <c r="AG3225" s="40"/>
      <c r="AH3225" s="41"/>
      <c r="AI3225" s="42"/>
      <c r="AJ3225" s="40"/>
      <c r="AK3225" s="41"/>
      <c r="AL3225" s="42"/>
      <c r="AM3225" s="43"/>
      <c r="AN3225" s="43"/>
      <c r="AO3225" s="43"/>
    </row>
    <row r="3226" spans="5:41" x14ac:dyDescent="0.25">
      <c r="E3226" s="54"/>
      <c r="F3226" s="54"/>
      <c r="G3226" s="52"/>
      <c r="H3226" s="52"/>
      <c r="I3226" s="52"/>
      <c r="J3226" s="52"/>
      <c r="K3226" s="52"/>
      <c r="L3226" s="52"/>
      <c r="M3226" s="52"/>
      <c r="N3226" s="52"/>
      <c r="O3226" s="52"/>
      <c r="P3226" s="52"/>
      <c r="Q3226" s="52"/>
      <c r="R3226" s="52"/>
      <c r="S3226" s="52"/>
      <c r="T3226" s="52"/>
      <c r="U3226" s="52"/>
      <c r="V3226" s="52"/>
      <c r="W3226" s="52"/>
      <c r="X3226" s="52"/>
      <c r="Y3226" s="52"/>
      <c r="Z3226" s="38"/>
      <c r="AA3226" s="38"/>
      <c r="AB3226" s="38"/>
      <c r="AC3226" s="50"/>
      <c r="AD3226" s="50"/>
      <c r="AE3226" s="51"/>
      <c r="AF3226" s="51"/>
      <c r="AG3226" s="40"/>
      <c r="AH3226" s="41"/>
      <c r="AI3226" s="42"/>
      <c r="AJ3226" s="40"/>
      <c r="AK3226" s="41"/>
      <c r="AL3226" s="42"/>
      <c r="AM3226" s="43"/>
      <c r="AN3226" s="43"/>
      <c r="AO3226" s="43"/>
    </row>
    <row r="3227" spans="5:41" x14ac:dyDescent="0.25">
      <c r="E3227" s="54"/>
      <c r="F3227" s="54"/>
      <c r="G3227" s="52"/>
      <c r="H3227" s="52"/>
      <c r="I3227" s="52"/>
      <c r="J3227" s="52"/>
      <c r="K3227" s="52"/>
      <c r="L3227" s="52"/>
      <c r="M3227" s="52"/>
      <c r="N3227" s="52"/>
      <c r="O3227" s="52"/>
      <c r="P3227" s="52"/>
      <c r="Q3227" s="52"/>
      <c r="R3227" s="52"/>
      <c r="S3227" s="52"/>
      <c r="T3227" s="52"/>
      <c r="U3227" s="52"/>
      <c r="V3227" s="52"/>
      <c r="W3227" s="52"/>
      <c r="X3227" s="52"/>
      <c r="Y3227" s="52"/>
      <c r="Z3227" s="38"/>
      <c r="AA3227" s="38"/>
      <c r="AB3227" s="38"/>
      <c r="AC3227" s="50"/>
      <c r="AD3227" s="50"/>
      <c r="AE3227" s="51"/>
      <c r="AF3227" s="51"/>
      <c r="AG3227" s="40"/>
      <c r="AH3227" s="41"/>
      <c r="AI3227" s="42"/>
      <c r="AJ3227" s="40"/>
      <c r="AK3227" s="41"/>
      <c r="AL3227" s="42"/>
      <c r="AM3227" s="43"/>
      <c r="AN3227" s="43"/>
      <c r="AO3227" s="43"/>
    </row>
    <row r="3228" spans="5:41" x14ac:dyDescent="0.25">
      <c r="E3228" s="54"/>
      <c r="F3228" s="54"/>
      <c r="G3228" s="52"/>
      <c r="H3228" s="52"/>
      <c r="I3228" s="52"/>
      <c r="J3228" s="52"/>
      <c r="K3228" s="52"/>
      <c r="L3228" s="52"/>
      <c r="M3228" s="52"/>
      <c r="N3228" s="52"/>
      <c r="O3228" s="52"/>
      <c r="P3228" s="52"/>
      <c r="Q3228" s="52"/>
      <c r="R3228" s="52"/>
      <c r="S3228" s="52"/>
      <c r="T3228" s="52"/>
      <c r="U3228" s="52"/>
      <c r="V3228" s="52"/>
      <c r="W3228" s="52"/>
      <c r="X3228" s="52"/>
      <c r="Y3228" s="52"/>
      <c r="Z3228" s="38"/>
      <c r="AA3228" s="38"/>
      <c r="AB3228" s="38"/>
      <c r="AC3228" s="50"/>
      <c r="AD3228" s="50"/>
      <c r="AE3228" s="51"/>
      <c r="AF3228" s="51"/>
      <c r="AG3228" s="40"/>
      <c r="AH3228" s="41"/>
      <c r="AI3228" s="42"/>
      <c r="AJ3228" s="40"/>
      <c r="AK3228" s="41"/>
      <c r="AL3228" s="42"/>
      <c r="AM3228" s="43"/>
      <c r="AN3228" s="43"/>
      <c r="AO3228" s="43"/>
    </row>
    <row r="3229" spans="5:41" x14ac:dyDescent="0.25">
      <c r="E3229" s="54"/>
      <c r="F3229" s="54"/>
      <c r="G3229" s="52"/>
      <c r="H3229" s="52"/>
      <c r="I3229" s="52"/>
      <c r="J3229" s="52"/>
      <c r="K3229" s="52"/>
      <c r="L3229" s="52"/>
      <c r="M3229" s="52"/>
      <c r="N3229" s="52"/>
      <c r="O3229" s="52"/>
      <c r="P3229" s="52"/>
      <c r="Q3229" s="52"/>
      <c r="R3229" s="52"/>
      <c r="S3229" s="52"/>
      <c r="T3229" s="52"/>
      <c r="U3229" s="52"/>
      <c r="V3229" s="52"/>
      <c r="W3229" s="52"/>
      <c r="X3229" s="52"/>
      <c r="Y3229" s="52"/>
      <c r="Z3229" s="38"/>
      <c r="AA3229" s="38"/>
      <c r="AB3229" s="38"/>
      <c r="AC3229" s="50"/>
      <c r="AD3229" s="50"/>
      <c r="AE3229" s="51"/>
      <c r="AF3229" s="51"/>
      <c r="AG3229" s="40"/>
      <c r="AH3229" s="41"/>
      <c r="AI3229" s="42"/>
      <c r="AJ3229" s="40"/>
      <c r="AK3229" s="41"/>
      <c r="AL3229" s="42"/>
      <c r="AM3229" s="43"/>
      <c r="AN3229" s="43"/>
      <c r="AO3229" s="43"/>
    </row>
    <row r="3230" spans="5:41" x14ac:dyDescent="0.25">
      <c r="E3230" s="54"/>
      <c r="F3230" s="54"/>
      <c r="G3230" s="52"/>
      <c r="H3230" s="52"/>
      <c r="I3230" s="52"/>
      <c r="J3230" s="52"/>
      <c r="K3230" s="52"/>
      <c r="L3230" s="52"/>
      <c r="M3230" s="52"/>
      <c r="N3230" s="52"/>
      <c r="O3230" s="52"/>
      <c r="P3230" s="52"/>
      <c r="Q3230" s="52"/>
      <c r="R3230" s="52"/>
      <c r="S3230" s="52"/>
      <c r="T3230" s="52"/>
      <c r="U3230" s="52"/>
      <c r="V3230" s="52"/>
      <c r="W3230" s="52"/>
      <c r="X3230" s="52"/>
      <c r="Y3230" s="52"/>
      <c r="Z3230" s="38"/>
      <c r="AA3230" s="38"/>
      <c r="AB3230" s="38"/>
      <c r="AC3230" s="50"/>
      <c r="AD3230" s="50"/>
      <c r="AE3230" s="51"/>
      <c r="AF3230" s="51"/>
      <c r="AG3230" s="40"/>
      <c r="AH3230" s="41"/>
      <c r="AI3230" s="42"/>
      <c r="AJ3230" s="40"/>
      <c r="AK3230" s="41"/>
      <c r="AL3230" s="42"/>
      <c r="AM3230" s="43"/>
      <c r="AN3230" s="43"/>
      <c r="AO3230" s="43"/>
    </row>
    <row r="3231" spans="5:41" x14ac:dyDescent="0.25">
      <c r="E3231" s="54"/>
      <c r="F3231" s="54"/>
      <c r="G3231" s="52"/>
      <c r="H3231" s="52"/>
      <c r="I3231" s="52"/>
      <c r="J3231" s="52"/>
      <c r="K3231" s="52"/>
      <c r="L3231" s="52"/>
      <c r="M3231" s="52"/>
      <c r="N3231" s="52"/>
      <c r="O3231" s="52"/>
      <c r="P3231" s="52"/>
      <c r="Q3231" s="52"/>
      <c r="R3231" s="52"/>
      <c r="S3231" s="52"/>
      <c r="T3231" s="52"/>
      <c r="U3231" s="52"/>
      <c r="V3231" s="52"/>
      <c r="W3231" s="52"/>
      <c r="X3231" s="52"/>
      <c r="Y3231" s="52"/>
      <c r="Z3231" s="38"/>
      <c r="AA3231" s="38"/>
      <c r="AB3231" s="38"/>
      <c r="AC3231" s="50"/>
      <c r="AD3231" s="50"/>
      <c r="AE3231" s="51"/>
      <c r="AF3231" s="51"/>
      <c r="AG3231" s="40"/>
      <c r="AH3231" s="41"/>
      <c r="AI3231" s="42"/>
      <c r="AJ3231" s="40"/>
      <c r="AK3231" s="41"/>
      <c r="AL3231" s="42"/>
      <c r="AM3231" s="43"/>
      <c r="AN3231" s="43"/>
      <c r="AO3231" s="43"/>
    </row>
    <row r="3232" spans="5:41" x14ac:dyDescent="0.25">
      <c r="E3232" s="54"/>
      <c r="F3232" s="54"/>
      <c r="G3232" s="52"/>
      <c r="H3232" s="52"/>
      <c r="I3232" s="52"/>
      <c r="J3232" s="52"/>
      <c r="K3232" s="52"/>
      <c r="L3232" s="52"/>
      <c r="M3232" s="52"/>
      <c r="N3232" s="52"/>
      <c r="O3232" s="52"/>
      <c r="P3232" s="52"/>
      <c r="Q3232" s="52"/>
      <c r="R3232" s="52"/>
      <c r="S3232" s="52"/>
      <c r="T3232" s="52"/>
      <c r="U3232" s="52"/>
      <c r="V3232" s="52"/>
      <c r="W3232" s="52"/>
      <c r="X3232" s="52"/>
      <c r="Y3232" s="52"/>
      <c r="Z3232" s="38"/>
      <c r="AA3232" s="38"/>
      <c r="AB3232" s="38"/>
      <c r="AC3232" s="50"/>
      <c r="AD3232" s="50"/>
      <c r="AE3232" s="51"/>
      <c r="AF3232" s="51"/>
      <c r="AG3232" s="40"/>
      <c r="AH3232" s="41"/>
      <c r="AI3232" s="42"/>
      <c r="AJ3232" s="40"/>
      <c r="AK3232" s="41"/>
      <c r="AL3232" s="42"/>
      <c r="AM3232" s="43"/>
      <c r="AN3232" s="43"/>
      <c r="AO3232" s="43"/>
    </row>
    <row r="3233" spans="5:41" x14ac:dyDescent="0.25">
      <c r="E3233" s="54"/>
      <c r="F3233" s="54"/>
      <c r="G3233" s="52"/>
      <c r="H3233" s="52"/>
      <c r="I3233" s="52"/>
      <c r="J3233" s="52"/>
      <c r="K3233" s="52"/>
      <c r="L3233" s="52"/>
      <c r="M3233" s="52"/>
      <c r="N3233" s="52"/>
      <c r="O3233" s="52"/>
      <c r="P3233" s="52"/>
      <c r="Q3233" s="52"/>
      <c r="R3233" s="52"/>
      <c r="S3233" s="52"/>
      <c r="T3233" s="52"/>
      <c r="U3233" s="52"/>
      <c r="V3233" s="52"/>
      <c r="W3233" s="52"/>
      <c r="X3233" s="52"/>
      <c r="Y3233" s="52"/>
      <c r="Z3233" s="38"/>
      <c r="AA3233" s="38"/>
      <c r="AB3233" s="38"/>
      <c r="AC3233" s="50"/>
      <c r="AD3233" s="50"/>
      <c r="AE3233" s="51"/>
      <c r="AF3233" s="51"/>
      <c r="AG3233" s="40"/>
      <c r="AH3233" s="41"/>
      <c r="AI3233" s="42"/>
      <c r="AJ3233" s="40"/>
      <c r="AK3233" s="41"/>
      <c r="AL3233" s="42"/>
      <c r="AM3233" s="43"/>
      <c r="AN3233" s="43"/>
      <c r="AO3233" s="43"/>
    </row>
    <row r="3234" spans="5:41" x14ac:dyDescent="0.25">
      <c r="E3234" s="54"/>
      <c r="F3234" s="54"/>
      <c r="G3234" s="52"/>
      <c r="H3234" s="52"/>
      <c r="I3234" s="52"/>
      <c r="J3234" s="52"/>
      <c r="K3234" s="52"/>
      <c r="L3234" s="52"/>
      <c r="M3234" s="52"/>
      <c r="N3234" s="52"/>
      <c r="O3234" s="52"/>
      <c r="P3234" s="52"/>
      <c r="Q3234" s="52"/>
      <c r="R3234" s="52"/>
      <c r="S3234" s="52"/>
      <c r="T3234" s="52"/>
      <c r="U3234" s="52"/>
      <c r="V3234" s="52"/>
      <c r="W3234" s="52"/>
      <c r="X3234" s="52"/>
      <c r="Y3234" s="52"/>
      <c r="Z3234" s="38"/>
      <c r="AA3234" s="38"/>
      <c r="AB3234" s="38"/>
      <c r="AC3234" s="50"/>
      <c r="AD3234" s="50"/>
      <c r="AE3234" s="51"/>
      <c r="AF3234" s="51"/>
      <c r="AG3234" s="40"/>
      <c r="AH3234" s="41"/>
      <c r="AI3234" s="42"/>
      <c r="AJ3234" s="40"/>
      <c r="AK3234" s="41"/>
      <c r="AL3234" s="42"/>
      <c r="AM3234" s="43"/>
      <c r="AN3234" s="43"/>
      <c r="AO3234" s="43"/>
    </row>
    <row r="3235" spans="5:41" x14ac:dyDescent="0.25">
      <c r="E3235" s="54"/>
      <c r="F3235" s="54"/>
      <c r="G3235" s="52"/>
      <c r="H3235" s="52"/>
      <c r="I3235" s="52"/>
      <c r="J3235" s="52"/>
      <c r="K3235" s="52"/>
      <c r="L3235" s="52"/>
      <c r="M3235" s="52"/>
      <c r="N3235" s="52"/>
      <c r="O3235" s="52"/>
      <c r="P3235" s="52"/>
      <c r="Q3235" s="52"/>
      <c r="R3235" s="52"/>
      <c r="S3235" s="52"/>
      <c r="T3235" s="52"/>
      <c r="U3235" s="52"/>
      <c r="V3235" s="52"/>
      <c r="W3235" s="52"/>
      <c r="X3235" s="52"/>
      <c r="Y3235" s="52"/>
      <c r="Z3235" s="38"/>
      <c r="AA3235" s="38"/>
      <c r="AB3235" s="38"/>
      <c r="AC3235" s="50"/>
      <c r="AD3235" s="50"/>
      <c r="AE3235" s="51"/>
      <c r="AF3235" s="51"/>
      <c r="AG3235" s="40"/>
      <c r="AH3235" s="41"/>
      <c r="AI3235" s="42"/>
      <c r="AJ3235" s="40"/>
      <c r="AK3235" s="41"/>
      <c r="AL3235" s="42"/>
      <c r="AM3235" s="43"/>
      <c r="AN3235" s="43"/>
      <c r="AO3235" s="43"/>
    </row>
    <row r="3236" spans="5:41" x14ac:dyDescent="0.25">
      <c r="E3236" s="54"/>
      <c r="F3236" s="54"/>
      <c r="G3236" s="52"/>
      <c r="H3236" s="52"/>
      <c r="I3236" s="52"/>
      <c r="J3236" s="52"/>
      <c r="K3236" s="52"/>
      <c r="L3236" s="52"/>
      <c r="M3236" s="52"/>
      <c r="N3236" s="52"/>
      <c r="O3236" s="52"/>
      <c r="P3236" s="52"/>
      <c r="Q3236" s="52"/>
      <c r="R3236" s="52"/>
      <c r="S3236" s="52"/>
      <c r="T3236" s="52"/>
      <c r="U3236" s="52"/>
      <c r="V3236" s="52"/>
      <c r="W3236" s="52"/>
      <c r="X3236" s="52"/>
      <c r="Y3236" s="52"/>
      <c r="Z3236" s="38"/>
      <c r="AA3236" s="38"/>
      <c r="AB3236" s="38"/>
      <c r="AC3236" s="50"/>
      <c r="AD3236" s="50"/>
      <c r="AE3236" s="51"/>
      <c r="AF3236" s="51"/>
      <c r="AG3236" s="40"/>
      <c r="AH3236" s="41"/>
      <c r="AI3236" s="42"/>
      <c r="AJ3236" s="40"/>
      <c r="AK3236" s="41"/>
      <c r="AL3236" s="42"/>
      <c r="AM3236" s="43"/>
      <c r="AN3236" s="43"/>
      <c r="AO3236" s="43"/>
    </row>
    <row r="3237" spans="5:41" x14ac:dyDescent="0.25">
      <c r="E3237" s="54"/>
      <c r="F3237" s="54"/>
      <c r="G3237" s="52"/>
      <c r="H3237" s="52"/>
      <c r="I3237" s="52"/>
      <c r="J3237" s="52"/>
      <c r="K3237" s="52"/>
      <c r="L3237" s="52"/>
      <c r="M3237" s="52"/>
      <c r="N3237" s="52"/>
      <c r="O3237" s="52"/>
      <c r="P3237" s="52"/>
      <c r="Q3237" s="52"/>
      <c r="R3237" s="52"/>
      <c r="S3237" s="52"/>
      <c r="T3237" s="52"/>
      <c r="U3237" s="52"/>
      <c r="V3237" s="52"/>
      <c r="W3237" s="52"/>
      <c r="X3237" s="52"/>
      <c r="Y3237" s="52"/>
      <c r="Z3237" s="38"/>
      <c r="AA3237" s="38"/>
      <c r="AB3237" s="38"/>
      <c r="AC3237" s="50"/>
      <c r="AD3237" s="50"/>
      <c r="AE3237" s="51"/>
      <c r="AF3237" s="51"/>
      <c r="AG3237" s="40"/>
      <c r="AH3237" s="41"/>
      <c r="AI3237" s="42"/>
      <c r="AJ3237" s="40"/>
      <c r="AK3237" s="41"/>
      <c r="AL3237" s="42"/>
      <c r="AM3237" s="43"/>
      <c r="AN3237" s="43"/>
      <c r="AO3237" s="43"/>
    </row>
    <row r="3238" spans="5:41" x14ac:dyDescent="0.25">
      <c r="E3238" s="54"/>
      <c r="F3238" s="54"/>
      <c r="G3238" s="52"/>
      <c r="H3238" s="52"/>
      <c r="I3238" s="52"/>
      <c r="J3238" s="52"/>
      <c r="K3238" s="52"/>
      <c r="L3238" s="52"/>
      <c r="M3238" s="52"/>
      <c r="N3238" s="52"/>
      <c r="O3238" s="52"/>
      <c r="P3238" s="52"/>
      <c r="Q3238" s="52"/>
      <c r="R3238" s="52"/>
      <c r="S3238" s="52"/>
      <c r="T3238" s="52"/>
      <c r="U3238" s="52"/>
      <c r="V3238" s="52"/>
      <c r="W3238" s="52"/>
      <c r="X3238" s="52"/>
      <c r="Y3238" s="52"/>
      <c r="Z3238" s="38"/>
      <c r="AA3238" s="38"/>
      <c r="AB3238" s="38"/>
      <c r="AC3238" s="50"/>
      <c r="AD3238" s="50"/>
      <c r="AE3238" s="51"/>
      <c r="AF3238" s="51"/>
      <c r="AG3238" s="40"/>
      <c r="AH3238" s="41"/>
      <c r="AI3238" s="42"/>
      <c r="AJ3238" s="40"/>
      <c r="AK3238" s="41"/>
      <c r="AL3238" s="42"/>
      <c r="AM3238" s="43"/>
      <c r="AN3238" s="43"/>
      <c r="AO3238" s="43"/>
    </row>
    <row r="3239" spans="5:41" x14ac:dyDescent="0.25">
      <c r="E3239" s="54"/>
      <c r="F3239" s="54"/>
      <c r="G3239" s="52"/>
      <c r="H3239" s="52"/>
      <c r="I3239" s="52"/>
      <c r="J3239" s="52"/>
      <c r="K3239" s="52"/>
      <c r="L3239" s="52"/>
      <c r="M3239" s="52"/>
      <c r="N3239" s="52"/>
      <c r="O3239" s="52"/>
      <c r="P3239" s="52"/>
      <c r="Q3239" s="52"/>
      <c r="R3239" s="52"/>
      <c r="S3239" s="52"/>
      <c r="T3239" s="52"/>
      <c r="U3239" s="52"/>
      <c r="V3239" s="52"/>
      <c r="W3239" s="52"/>
      <c r="X3239" s="52"/>
      <c r="Y3239" s="52"/>
      <c r="Z3239" s="38"/>
      <c r="AA3239" s="38"/>
      <c r="AB3239" s="38"/>
      <c r="AC3239" s="50"/>
      <c r="AD3239" s="50"/>
      <c r="AE3239" s="51"/>
      <c r="AF3239" s="51"/>
      <c r="AG3239" s="40"/>
      <c r="AH3239" s="41"/>
      <c r="AI3239" s="42"/>
      <c r="AJ3239" s="40"/>
      <c r="AK3239" s="41"/>
      <c r="AL3239" s="42"/>
      <c r="AM3239" s="43"/>
      <c r="AN3239" s="43"/>
      <c r="AO3239" s="43"/>
    </row>
    <row r="3240" spans="5:41" x14ac:dyDescent="0.25">
      <c r="E3240" s="54"/>
      <c r="F3240" s="54"/>
      <c r="G3240" s="52"/>
      <c r="H3240" s="52"/>
      <c r="I3240" s="52"/>
      <c r="J3240" s="52"/>
      <c r="K3240" s="52"/>
      <c r="L3240" s="52"/>
      <c r="M3240" s="52"/>
      <c r="N3240" s="52"/>
      <c r="O3240" s="52"/>
      <c r="P3240" s="52"/>
      <c r="Q3240" s="52"/>
      <c r="R3240" s="52"/>
      <c r="S3240" s="52"/>
      <c r="T3240" s="52"/>
      <c r="U3240" s="52"/>
      <c r="V3240" s="52"/>
      <c r="W3240" s="52"/>
      <c r="X3240" s="52"/>
      <c r="Y3240" s="52"/>
      <c r="Z3240" s="38"/>
      <c r="AA3240" s="38"/>
      <c r="AB3240" s="38"/>
      <c r="AC3240" s="50"/>
      <c r="AD3240" s="50"/>
      <c r="AE3240" s="51"/>
      <c r="AF3240" s="51"/>
      <c r="AG3240" s="40"/>
      <c r="AH3240" s="41"/>
      <c r="AI3240" s="42"/>
      <c r="AJ3240" s="40"/>
      <c r="AK3240" s="41"/>
      <c r="AL3240" s="42"/>
      <c r="AM3240" s="43"/>
      <c r="AN3240" s="43"/>
      <c r="AO3240" s="43"/>
    </row>
    <row r="3241" spans="5:41" x14ac:dyDescent="0.25">
      <c r="E3241" s="54"/>
      <c r="F3241" s="54"/>
      <c r="G3241" s="52"/>
      <c r="H3241" s="52"/>
      <c r="I3241" s="52"/>
      <c r="J3241" s="52"/>
      <c r="K3241" s="52"/>
      <c r="L3241" s="52"/>
      <c r="M3241" s="52"/>
      <c r="N3241" s="52"/>
      <c r="O3241" s="52"/>
      <c r="P3241" s="52"/>
      <c r="Q3241" s="52"/>
      <c r="R3241" s="52"/>
      <c r="S3241" s="52"/>
      <c r="T3241" s="52"/>
      <c r="U3241" s="52"/>
      <c r="V3241" s="52"/>
      <c r="W3241" s="52"/>
      <c r="X3241" s="52"/>
      <c r="Y3241" s="52"/>
      <c r="Z3241" s="38"/>
      <c r="AA3241" s="38"/>
      <c r="AB3241" s="38"/>
      <c r="AC3241" s="50"/>
      <c r="AD3241" s="50"/>
      <c r="AE3241" s="51"/>
      <c r="AF3241" s="51"/>
      <c r="AG3241" s="40"/>
      <c r="AH3241" s="41"/>
      <c r="AI3241" s="42"/>
      <c r="AJ3241" s="40"/>
      <c r="AK3241" s="41"/>
      <c r="AL3241" s="42"/>
      <c r="AM3241" s="43"/>
      <c r="AN3241" s="43"/>
      <c r="AO3241" s="43"/>
    </row>
    <row r="3242" spans="5:41" x14ac:dyDescent="0.25">
      <c r="E3242" s="54"/>
      <c r="F3242" s="54"/>
      <c r="G3242" s="52"/>
      <c r="H3242" s="52"/>
      <c r="I3242" s="52"/>
      <c r="J3242" s="52"/>
      <c r="K3242" s="52"/>
      <c r="L3242" s="52"/>
      <c r="M3242" s="52"/>
      <c r="N3242" s="52"/>
      <c r="O3242" s="52"/>
      <c r="P3242" s="52"/>
      <c r="Q3242" s="52"/>
      <c r="R3242" s="52"/>
      <c r="S3242" s="52"/>
      <c r="T3242" s="52"/>
      <c r="U3242" s="52"/>
      <c r="V3242" s="52"/>
      <c r="W3242" s="52"/>
      <c r="X3242" s="52"/>
      <c r="Y3242" s="52"/>
      <c r="Z3242" s="38"/>
      <c r="AA3242" s="38"/>
      <c r="AB3242" s="38"/>
      <c r="AC3242" s="50"/>
      <c r="AD3242" s="50"/>
      <c r="AE3242" s="51"/>
      <c r="AF3242" s="51"/>
      <c r="AG3242" s="40"/>
      <c r="AH3242" s="41"/>
      <c r="AI3242" s="42"/>
      <c r="AJ3242" s="40"/>
      <c r="AK3242" s="41"/>
      <c r="AL3242" s="42"/>
      <c r="AM3242" s="43"/>
      <c r="AN3242" s="43"/>
      <c r="AO3242" s="43"/>
    </row>
    <row r="3243" spans="5:41" x14ac:dyDescent="0.25">
      <c r="E3243" s="54"/>
      <c r="F3243" s="54"/>
      <c r="G3243" s="52"/>
      <c r="H3243" s="52"/>
      <c r="I3243" s="52"/>
      <c r="J3243" s="52"/>
      <c r="K3243" s="52"/>
      <c r="L3243" s="52"/>
      <c r="M3243" s="52"/>
      <c r="N3243" s="52"/>
      <c r="O3243" s="52"/>
      <c r="P3243" s="52"/>
      <c r="Q3243" s="52"/>
      <c r="R3243" s="52"/>
      <c r="S3243" s="52"/>
      <c r="T3243" s="52"/>
      <c r="U3243" s="52"/>
      <c r="V3243" s="52"/>
      <c r="W3243" s="52"/>
      <c r="X3243" s="52"/>
      <c r="Y3243" s="52"/>
      <c r="Z3243" s="38"/>
      <c r="AA3243" s="38"/>
      <c r="AB3243" s="38"/>
      <c r="AC3243" s="50"/>
      <c r="AD3243" s="50"/>
      <c r="AE3243" s="51"/>
      <c r="AF3243" s="51"/>
      <c r="AG3243" s="40"/>
      <c r="AH3243" s="41"/>
      <c r="AI3243" s="42"/>
      <c r="AJ3243" s="40"/>
      <c r="AK3243" s="41"/>
      <c r="AL3243" s="42"/>
      <c r="AM3243" s="43"/>
      <c r="AN3243" s="43"/>
      <c r="AO3243" s="43"/>
    </row>
    <row r="3244" spans="5:41" x14ac:dyDescent="0.25">
      <c r="E3244" s="54"/>
      <c r="F3244" s="54"/>
      <c r="G3244" s="52"/>
      <c r="H3244" s="52"/>
      <c r="I3244" s="52"/>
      <c r="J3244" s="52"/>
      <c r="K3244" s="52"/>
      <c r="L3244" s="52"/>
      <c r="M3244" s="52"/>
      <c r="N3244" s="52"/>
      <c r="O3244" s="52"/>
      <c r="P3244" s="52"/>
      <c r="Q3244" s="52"/>
      <c r="R3244" s="52"/>
      <c r="S3244" s="52"/>
      <c r="T3244" s="52"/>
      <c r="U3244" s="52"/>
      <c r="V3244" s="52"/>
      <c r="W3244" s="52"/>
      <c r="X3244" s="52"/>
      <c r="Y3244" s="52"/>
      <c r="Z3244" s="38"/>
      <c r="AA3244" s="38"/>
      <c r="AB3244" s="38"/>
      <c r="AC3244" s="50"/>
      <c r="AD3244" s="50"/>
      <c r="AE3244" s="51"/>
      <c r="AF3244" s="51"/>
      <c r="AG3244" s="40"/>
      <c r="AH3244" s="41"/>
      <c r="AI3244" s="42"/>
      <c r="AJ3244" s="40"/>
      <c r="AK3244" s="41"/>
      <c r="AL3244" s="42"/>
      <c r="AM3244" s="43"/>
      <c r="AN3244" s="43"/>
      <c r="AO3244" s="43"/>
    </row>
    <row r="3245" spans="5:41" x14ac:dyDescent="0.25">
      <c r="E3245" s="54"/>
      <c r="F3245" s="54"/>
      <c r="G3245" s="52"/>
      <c r="H3245" s="52"/>
      <c r="I3245" s="52"/>
      <c r="J3245" s="52"/>
      <c r="K3245" s="52"/>
      <c r="L3245" s="52"/>
      <c r="M3245" s="52"/>
      <c r="N3245" s="52"/>
      <c r="O3245" s="52"/>
      <c r="P3245" s="52"/>
      <c r="Q3245" s="52"/>
      <c r="R3245" s="52"/>
      <c r="S3245" s="52"/>
      <c r="T3245" s="52"/>
      <c r="U3245" s="52"/>
      <c r="V3245" s="52"/>
      <c r="W3245" s="52"/>
      <c r="X3245" s="52"/>
      <c r="Y3245" s="52"/>
      <c r="Z3245" s="38"/>
      <c r="AA3245" s="38"/>
      <c r="AB3245" s="38"/>
      <c r="AC3245" s="50"/>
      <c r="AD3245" s="50"/>
      <c r="AE3245" s="51"/>
      <c r="AF3245" s="51"/>
      <c r="AG3245" s="40"/>
      <c r="AH3245" s="41"/>
      <c r="AI3245" s="42"/>
      <c r="AJ3245" s="40"/>
      <c r="AK3245" s="41"/>
      <c r="AL3245" s="42"/>
      <c r="AM3245" s="43"/>
      <c r="AN3245" s="43"/>
      <c r="AO3245" s="43"/>
    </row>
    <row r="3246" spans="5:41" x14ac:dyDescent="0.25">
      <c r="E3246" s="54"/>
      <c r="F3246" s="54"/>
      <c r="G3246" s="52"/>
      <c r="H3246" s="52"/>
      <c r="I3246" s="52"/>
      <c r="J3246" s="52"/>
      <c r="K3246" s="52"/>
      <c r="L3246" s="52"/>
      <c r="M3246" s="52"/>
      <c r="N3246" s="52"/>
      <c r="O3246" s="52"/>
      <c r="P3246" s="52"/>
      <c r="Q3246" s="52"/>
      <c r="R3246" s="52"/>
      <c r="S3246" s="52"/>
      <c r="T3246" s="52"/>
      <c r="U3246" s="52"/>
      <c r="V3246" s="52"/>
      <c r="W3246" s="52"/>
      <c r="X3246" s="52"/>
      <c r="Y3246" s="52"/>
      <c r="Z3246" s="38"/>
      <c r="AA3246" s="38"/>
      <c r="AB3246" s="38"/>
      <c r="AC3246" s="50"/>
      <c r="AD3246" s="50"/>
      <c r="AE3246" s="51"/>
      <c r="AF3246" s="51"/>
      <c r="AG3246" s="40"/>
      <c r="AH3246" s="41"/>
      <c r="AI3246" s="42"/>
      <c r="AJ3246" s="40"/>
      <c r="AK3246" s="41"/>
      <c r="AL3246" s="42"/>
      <c r="AM3246" s="43"/>
      <c r="AN3246" s="43"/>
      <c r="AO3246" s="43"/>
    </row>
    <row r="3247" spans="5:41" x14ac:dyDescent="0.25">
      <c r="E3247" s="54"/>
      <c r="F3247" s="54"/>
      <c r="G3247" s="52"/>
      <c r="H3247" s="52"/>
      <c r="I3247" s="52"/>
      <c r="J3247" s="52"/>
      <c r="K3247" s="52"/>
      <c r="L3247" s="52"/>
      <c r="M3247" s="52"/>
      <c r="N3247" s="52"/>
      <c r="O3247" s="52"/>
      <c r="P3247" s="52"/>
      <c r="Q3247" s="52"/>
      <c r="R3247" s="52"/>
      <c r="S3247" s="52"/>
      <c r="T3247" s="52"/>
      <c r="U3247" s="52"/>
      <c r="V3247" s="52"/>
      <c r="W3247" s="52"/>
      <c r="X3247" s="52"/>
      <c r="Y3247" s="52"/>
      <c r="Z3247" s="38"/>
      <c r="AA3247" s="38"/>
      <c r="AB3247" s="38"/>
      <c r="AC3247" s="50"/>
      <c r="AD3247" s="50"/>
      <c r="AE3247" s="51"/>
      <c r="AF3247" s="51"/>
      <c r="AG3247" s="40"/>
      <c r="AH3247" s="41"/>
      <c r="AI3247" s="42"/>
      <c r="AJ3247" s="40"/>
      <c r="AK3247" s="41"/>
      <c r="AL3247" s="42"/>
      <c r="AM3247" s="43"/>
      <c r="AN3247" s="43"/>
      <c r="AO3247" s="43"/>
    </row>
    <row r="3248" spans="5:41" x14ac:dyDescent="0.25">
      <c r="E3248" s="54"/>
      <c r="F3248" s="54"/>
      <c r="G3248" s="52"/>
      <c r="H3248" s="52"/>
      <c r="I3248" s="52"/>
      <c r="J3248" s="52"/>
      <c r="K3248" s="52"/>
      <c r="L3248" s="52"/>
      <c r="M3248" s="52"/>
      <c r="N3248" s="52"/>
      <c r="O3248" s="52"/>
      <c r="P3248" s="52"/>
      <c r="Q3248" s="52"/>
      <c r="R3248" s="52"/>
      <c r="S3248" s="52"/>
      <c r="T3248" s="52"/>
      <c r="U3248" s="52"/>
      <c r="V3248" s="52"/>
      <c r="W3248" s="52"/>
      <c r="X3248" s="52"/>
      <c r="Y3248" s="52"/>
      <c r="Z3248" s="38"/>
      <c r="AA3248" s="38"/>
      <c r="AB3248" s="38"/>
      <c r="AC3248" s="50"/>
      <c r="AD3248" s="50"/>
      <c r="AE3248" s="51"/>
      <c r="AF3248" s="51"/>
      <c r="AG3248" s="40"/>
      <c r="AH3248" s="41"/>
      <c r="AI3248" s="42"/>
      <c r="AJ3248" s="40"/>
      <c r="AK3248" s="41"/>
      <c r="AL3248" s="42"/>
      <c r="AM3248" s="43"/>
      <c r="AN3248" s="43"/>
      <c r="AO3248" s="43"/>
    </row>
    <row r="3249" spans="5:41" x14ac:dyDescent="0.25">
      <c r="E3249" s="54"/>
      <c r="F3249" s="54"/>
      <c r="G3249" s="52"/>
      <c r="H3249" s="52"/>
      <c r="I3249" s="52"/>
      <c r="J3249" s="52"/>
      <c r="K3249" s="52"/>
      <c r="L3249" s="52"/>
      <c r="M3249" s="52"/>
      <c r="N3249" s="52"/>
      <c r="O3249" s="52"/>
      <c r="P3249" s="52"/>
      <c r="Q3249" s="52"/>
      <c r="R3249" s="52"/>
      <c r="S3249" s="52"/>
      <c r="T3249" s="52"/>
      <c r="U3249" s="52"/>
      <c r="V3249" s="52"/>
      <c r="W3249" s="52"/>
      <c r="X3249" s="52"/>
      <c r="Y3249" s="52"/>
      <c r="Z3249" s="38"/>
      <c r="AA3249" s="38"/>
      <c r="AB3249" s="38"/>
      <c r="AC3249" s="50"/>
      <c r="AD3249" s="50"/>
      <c r="AE3249" s="51"/>
      <c r="AF3249" s="51"/>
      <c r="AG3249" s="40"/>
      <c r="AH3249" s="41"/>
      <c r="AI3249" s="42"/>
      <c r="AJ3249" s="40"/>
      <c r="AK3249" s="41"/>
      <c r="AL3249" s="42"/>
      <c r="AM3249" s="43"/>
      <c r="AN3249" s="43"/>
      <c r="AO3249" s="43"/>
    </row>
    <row r="3250" spans="5:41" x14ac:dyDescent="0.25">
      <c r="E3250" s="54"/>
      <c r="F3250" s="54"/>
      <c r="G3250" s="52"/>
      <c r="H3250" s="52"/>
      <c r="I3250" s="52"/>
      <c r="J3250" s="52"/>
      <c r="K3250" s="52"/>
      <c r="L3250" s="52"/>
      <c r="M3250" s="52"/>
      <c r="N3250" s="52"/>
      <c r="O3250" s="52"/>
      <c r="P3250" s="52"/>
      <c r="Q3250" s="52"/>
      <c r="R3250" s="52"/>
      <c r="S3250" s="52"/>
      <c r="T3250" s="52"/>
      <c r="U3250" s="52"/>
      <c r="V3250" s="52"/>
      <c r="W3250" s="52"/>
      <c r="X3250" s="52"/>
      <c r="Y3250" s="52"/>
      <c r="Z3250" s="38"/>
      <c r="AA3250" s="38"/>
      <c r="AB3250" s="38"/>
      <c r="AC3250" s="50"/>
      <c r="AD3250" s="50"/>
      <c r="AE3250" s="51"/>
      <c r="AF3250" s="51"/>
      <c r="AG3250" s="40"/>
      <c r="AH3250" s="41"/>
      <c r="AI3250" s="42"/>
      <c r="AJ3250" s="40"/>
      <c r="AK3250" s="41"/>
      <c r="AL3250" s="42"/>
      <c r="AM3250" s="43"/>
      <c r="AN3250" s="43"/>
      <c r="AO3250" s="43"/>
    </row>
    <row r="3251" spans="5:41" x14ac:dyDescent="0.25">
      <c r="E3251" s="54"/>
      <c r="F3251" s="54"/>
      <c r="G3251" s="52"/>
      <c r="H3251" s="52"/>
      <c r="I3251" s="52"/>
      <c r="J3251" s="52"/>
      <c r="K3251" s="52"/>
      <c r="L3251" s="52"/>
      <c r="M3251" s="52"/>
      <c r="N3251" s="52"/>
      <c r="O3251" s="52"/>
      <c r="P3251" s="52"/>
      <c r="Q3251" s="52"/>
      <c r="R3251" s="52"/>
      <c r="S3251" s="52"/>
      <c r="T3251" s="52"/>
      <c r="U3251" s="52"/>
      <c r="V3251" s="52"/>
      <c r="W3251" s="52"/>
      <c r="X3251" s="52"/>
      <c r="Y3251" s="52"/>
      <c r="Z3251" s="38"/>
      <c r="AA3251" s="38"/>
      <c r="AB3251" s="38"/>
      <c r="AC3251" s="50"/>
      <c r="AD3251" s="50"/>
      <c r="AE3251" s="51"/>
      <c r="AF3251" s="51"/>
      <c r="AG3251" s="40"/>
      <c r="AH3251" s="41"/>
      <c r="AI3251" s="42"/>
      <c r="AJ3251" s="40"/>
      <c r="AK3251" s="41"/>
      <c r="AL3251" s="42"/>
      <c r="AM3251" s="43"/>
      <c r="AN3251" s="43"/>
      <c r="AO3251" s="43"/>
    </row>
    <row r="3252" spans="5:41" x14ac:dyDescent="0.25">
      <c r="E3252" s="54"/>
      <c r="F3252" s="54"/>
      <c r="G3252" s="52"/>
      <c r="H3252" s="52"/>
      <c r="I3252" s="52"/>
      <c r="J3252" s="52"/>
      <c r="K3252" s="52"/>
      <c r="L3252" s="52"/>
      <c r="M3252" s="52"/>
      <c r="N3252" s="52"/>
      <c r="O3252" s="52"/>
      <c r="P3252" s="52"/>
      <c r="Q3252" s="52"/>
      <c r="R3252" s="52"/>
      <c r="S3252" s="52"/>
      <c r="T3252" s="52"/>
      <c r="U3252" s="52"/>
      <c r="V3252" s="52"/>
      <c r="W3252" s="52"/>
      <c r="X3252" s="52"/>
      <c r="Y3252" s="52"/>
      <c r="Z3252" s="38"/>
      <c r="AA3252" s="38"/>
      <c r="AB3252" s="38"/>
      <c r="AC3252" s="50"/>
      <c r="AD3252" s="50"/>
      <c r="AE3252" s="51"/>
      <c r="AF3252" s="51"/>
      <c r="AG3252" s="40"/>
      <c r="AH3252" s="41"/>
      <c r="AI3252" s="42"/>
      <c r="AJ3252" s="40"/>
      <c r="AK3252" s="41"/>
      <c r="AL3252" s="42"/>
      <c r="AM3252" s="43"/>
      <c r="AN3252" s="43"/>
      <c r="AO3252" s="43"/>
    </row>
    <row r="3253" spans="5:41" x14ac:dyDescent="0.25">
      <c r="E3253" s="54"/>
      <c r="F3253" s="54"/>
      <c r="G3253" s="52"/>
      <c r="H3253" s="52"/>
      <c r="I3253" s="52"/>
      <c r="J3253" s="52"/>
      <c r="K3253" s="52"/>
      <c r="L3253" s="52"/>
      <c r="M3253" s="52"/>
      <c r="N3253" s="52"/>
      <c r="O3253" s="52"/>
      <c r="P3253" s="52"/>
      <c r="Q3253" s="52"/>
      <c r="R3253" s="52"/>
      <c r="S3253" s="52"/>
      <c r="T3253" s="52"/>
      <c r="U3253" s="52"/>
      <c r="V3253" s="52"/>
      <c r="W3253" s="52"/>
      <c r="X3253" s="52"/>
      <c r="Y3253" s="52"/>
      <c r="Z3253" s="38"/>
      <c r="AA3253" s="38"/>
      <c r="AB3253" s="38"/>
      <c r="AC3253" s="50"/>
      <c r="AD3253" s="50"/>
      <c r="AE3253" s="51"/>
      <c r="AF3253" s="51"/>
      <c r="AG3253" s="40"/>
      <c r="AH3253" s="41"/>
      <c r="AI3253" s="42"/>
      <c r="AJ3253" s="40"/>
      <c r="AK3253" s="41"/>
      <c r="AL3253" s="42"/>
      <c r="AM3253" s="43"/>
      <c r="AN3253" s="43"/>
      <c r="AO3253" s="43"/>
    </row>
    <row r="3254" spans="5:41" x14ac:dyDescent="0.25">
      <c r="E3254" s="54"/>
      <c r="F3254" s="54"/>
      <c r="G3254" s="52"/>
      <c r="H3254" s="52"/>
      <c r="I3254" s="52"/>
      <c r="J3254" s="52"/>
      <c r="K3254" s="52"/>
      <c r="L3254" s="52"/>
      <c r="M3254" s="52"/>
      <c r="N3254" s="52"/>
      <c r="O3254" s="52"/>
      <c r="P3254" s="52"/>
      <c r="Q3254" s="52"/>
      <c r="R3254" s="52"/>
      <c r="S3254" s="52"/>
      <c r="T3254" s="52"/>
      <c r="U3254" s="52"/>
      <c r="V3254" s="52"/>
      <c r="W3254" s="52"/>
      <c r="X3254" s="52"/>
      <c r="Y3254" s="52"/>
      <c r="Z3254" s="38"/>
      <c r="AA3254" s="38"/>
      <c r="AB3254" s="38"/>
      <c r="AC3254" s="50"/>
      <c r="AD3254" s="50"/>
      <c r="AE3254" s="51"/>
      <c r="AF3254" s="51"/>
      <c r="AG3254" s="40"/>
      <c r="AH3254" s="41"/>
      <c r="AI3254" s="42"/>
      <c r="AJ3254" s="40"/>
      <c r="AK3254" s="41"/>
      <c r="AL3254" s="42"/>
      <c r="AM3254" s="43"/>
      <c r="AN3254" s="43"/>
      <c r="AO3254" s="43"/>
    </row>
    <row r="3255" spans="5:41" x14ac:dyDescent="0.25">
      <c r="E3255" s="54"/>
      <c r="F3255" s="54"/>
      <c r="G3255" s="52"/>
      <c r="H3255" s="52"/>
      <c r="I3255" s="52"/>
      <c r="J3255" s="52"/>
      <c r="K3255" s="52"/>
      <c r="L3255" s="52"/>
      <c r="M3255" s="52"/>
      <c r="N3255" s="52"/>
      <c r="O3255" s="52"/>
      <c r="P3255" s="52"/>
      <c r="Q3255" s="52"/>
      <c r="R3255" s="52"/>
      <c r="S3255" s="52"/>
      <c r="T3255" s="52"/>
      <c r="U3255" s="52"/>
      <c r="V3255" s="52"/>
      <c r="W3255" s="52"/>
      <c r="X3255" s="52"/>
      <c r="Y3255" s="52"/>
      <c r="Z3255" s="38"/>
      <c r="AA3255" s="38"/>
      <c r="AB3255" s="38"/>
      <c r="AC3255" s="50"/>
      <c r="AD3255" s="50"/>
      <c r="AE3255" s="51"/>
      <c r="AF3255" s="51"/>
      <c r="AG3255" s="40"/>
      <c r="AH3255" s="41"/>
      <c r="AI3255" s="42"/>
      <c r="AJ3255" s="40"/>
      <c r="AK3255" s="41"/>
      <c r="AL3255" s="42"/>
      <c r="AM3255" s="43"/>
      <c r="AN3255" s="43"/>
      <c r="AO3255" s="43"/>
    </row>
    <row r="3256" spans="5:41" x14ac:dyDescent="0.25">
      <c r="E3256" s="54"/>
      <c r="F3256" s="54"/>
      <c r="G3256" s="52"/>
      <c r="H3256" s="52"/>
      <c r="I3256" s="52"/>
      <c r="J3256" s="52"/>
      <c r="K3256" s="52"/>
      <c r="L3256" s="52"/>
      <c r="M3256" s="52"/>
      <c r="N3256" s="52"/>
      <c r="O3256" s="52"/>
      <c r="P3256" s="52"/>
      <c r="Q3256" s="52"/>
      <c r="R3256" s="52"/>
      <c r="S3256" s="52"/>
      <c r="T3256" s="52"/>
      <c r="U3256" s="52"/>
      <c r="V3256" s="52"/>
      <c r="W3256" s="52"/>
      <c r="X3256" s="52"/>
      <c r="Y3256" s="52"/>
      <c r="Z3256" s="38"/>
      <c r="AA3256" s="38"/>
      <c r="AB3256" s="38"/>
      <c r="AC3256" s="50"/>
      <c r="AD3256" s="50"/>
      <c r="AE3256" s="51"/>
      <c r="AF3256" s="51"/>
      <c r="AG3256" s="40"/>
      <c r="AH3256" s="41"/>
      <c r="AI3256" s="42"/>
      <c r="AJ3256" s="40"/>
      <c r="AK3256" s="41"/>
      <c r="AL3256" s="42"/>
      <c r="AM3256" s="43"/>
      <c r="AN3256" s="43"/>
      <c r="AO3256" s="43"/>
    </row>
    <row r="3257" spans="5:41" x14ac:dyDescent="0.25">
      <c r="E3257" s="54"/>
      <c r="F3257" s="54"/>
      <c r="G3257" s="52"/>
      <c r="H3257" s="52"/>
      <c r="I3257" s="52"/>
      <c r="J3257" s="52"/>
      <c r="K3257" s="52"/>
      <c r="L3257" s="52"/>
      <c r="M3257" s="52"/>
      <c r="N3257" s="52"/>
      <c r="O3257" s="52"/>
      <c r="P3257" s="52"/>
      <c r="Q3257" s="52"/>
      <c r="R3257" s="52"/>
      <c r="S3257" s="52"/>
      <c r="T3257" s="52"/>
      <c r="U3257" s="52"/>
      <c r="V3257" s="52"/>
      <c r="W3257" s="52"/>
      <c r="X3257" s="52"/>
      <c r="Y3257" s="52"/>
      <c r="Z3257" s="38"/>
      <c r="AA3257" s="38"/>
      <c r="AB3257" s="38"/>
      <c r="AC3257" s="50"/>
      <c r="AD3257" s="50"/>
      <c r="AE3257" s="51"/>
      <c r="AF3257" s="51"/>
      <c r="AG3257" s="40"/>
      <c r="AH3257" s="41"/>
      <c r="AI3257" s="42"/>
      <c r="AJ3257" s="40"/>
      <c r="AK3257" s="41"/>
      <c r="AL3257" s="42"/>
      <c r="AM3257" s="43"/>
      <c r="AN3257" s="43"/>
      <c r="AO3257" s="43"/>
    </row>
    <row r="3258" spans="5:41" x14ac:dyDescent="0.25">
      <c r="E3258" s="54"/>
      <c r="F3258" s="54"/>
      <c r="G3258" s="52"/>
      <c r="H3258" s="52"/>
      <c r="I3258" s="52"/>
      <c r="J3258" s="52"/>
      <c r="K3258" s="52"/>
      <c r="L3258" s="52"/>
      <c r="M3258" s="52"/>
      <c r="N3258" s="52"/>
      <c r="O3258" s="52"/>
      <c r="P3258" s="52"/>
      <c r="Q3258" s="52"/>
      <c r="R3258" s="52"/>
      <c r="S3258" s="52"/>
      <c r="T3258" s="52"/>
      <c r="U3258" s="52"/>
      <c r="V3258" s="52"/>
      <c r="W3258" s="52"/>
      <c r="X3258" s="52"/>
      <c r="Y3258" s="52"/>
      <c r="Z3258" s="38"/>
      <c r="AA3258" s="38"/>
      <c r="AB3258" s="38"/>
      <c r="AC3258" s="50"/>
      <c r="AD3258" s="50"/>
      <c r="AE3258" s="51"/>
      <c r="AF3258" s="51"/>
      <c r="AG3258" s="40"/>
      <c r="AH3258" s="41"/>
      <c r="AI3258" s="42"/>
      <c r="AJ3258" s="40"/>
      <c r="AK3258" s="41"/>
      <c r="AL3258" s="42"/>
      <c r="AM3258" s="43"/>
      <c r="AN3258" s="43"/>
      <c r="AO3258" s="43"/>
    </row>
    <row r="3259" spans="5:41" x14ac:dyDescent="0.25">
      <c r="E3259" s="54"/>
      <c r="F3259" s="54"/>
      <c r="G3259" s="52"/>
      <c r="H3259" s="52"/>
      <c r="I3259" s="52"/>
      <c r="J3259" s="52"/>
      <c r="K3259" s="52"/>
      <c r="L3259" s="52"/>
      <c r="M3259" s="52"/>
      <c r="N3259" s="52"/>
      <c r="O3259" s="52"/>
      <c r="P3259" s="52"/>
      <c r="Q3259" s="52"/>
      <c r="R3259" s="52"/>
      <c r="S3259" s="52"/>
      <c r="T3259" s="52"/>
      <c r="U3259" s="52"/>
      <c r="V3259" s="52"/>
      <c r="W3259" s="52"/>
      <c r="X3259" s="52"/>
      <c r="Y3259" s="52"/>
      <c r="Z3259" s="38"/>
      <c r="AA3259" s="38"/>
      <c r="AB3259" s="38"/>
      <c r="AC3259" s="50"/>
      <c r="AD3259" s="50"/>
      <c r="AE3259" s="51"/>
      <c r="AF3259" s="51"/>
      <c r="AG3259" s="40"/>
      <c r="AH3259" s="41"/>
      <c r="AI3259" s="42"/>
      <c r="AJ3259" s="40"/>
      <c r="AK3259" s="41"/>
      <c r="AL3259" s="42"/>
      <c r="AM3259" s="43"/>
      <c r="AN3259" s="43"/>
      <c r="AO3259" s="43"/>
    </row>
    <row r="3260" spans="5:41" x14ac:dyDescent="0.25">
      <c r="E3260" s="54"/>
      <c r="F3260" s="54"/>
      <c r="G3260" s="52"/>
      <c r="H3260" s="52"/>
      <c r="I3260" s="52"/>
      <c r="J3260" s="52"/>
      <c r="K3260" s="52"/>
      <c r="L3260" s="52"/>
      <c r="M3260" s="52"/>
      <c r="N3260" s="52"/>
      <c r="O3260" s="52"/>
      <c r="P3260" s="52"/>
      <c r="Q3260" s="52"/>
      <c r="R3260" s="52"/>
      <c r="S3260" s="52"/>
      <c r="T3260" s="52"/>
      <c r="U3260" s="52"/>
      <c r="V3260" s="52"/>
      <c r="W3260" s="52"/>
      <c r="X3260" s="52"/>
      <c r="Y3260" s="52"/>
      <c r="Z3260" s="38"/>
      <c r="AA3260" s="38"/>
      <c r="AB3260" s="38"/>
      <c r="AC3260" s="50"/>
      <c r="AD3260" s="50"/>
      <c r="AE3260" s="51"/>
      <c r="AF3260" s="51"/>
      <c r="AG3260" s="40"/>
      <c r="AH3260" s="41"/>
      <c r="AI3260" s="42"/>
      <c r="AJ3260" s="40"/>
      <c r="AK3260" s="41"/>
      <c r="AL3260" s="42"/>
      <c r="AM3260" s="43"/>
      <c r="AN3260" s="43"/>
      <c r="AO3260" s="43"/>
    </row>
    <row r="3261" spans="5:41" x14ac:dyDescent="0.25">
      <c r="E3261" s="54"/>
      <c r="F3261" s="54"/>
      <c r="G3261" s="52"/>
      <c r="H3261" s="52"/>
      <c r="I3261" s="52"/>
      <c r="J3261" s="52"/>
      <c r="K3261" s="52"/>
      <c r="L3261" s="52"/>
      <c r="M3261" s="52"/>
      <c r="N3261" s="52"/>
      <c r="O3261" s="52"/>
      <c r="P3261" s="52"/>
      <c r="Q3261" s="52"/>
      <c r="R3261" s="52"/>
      <c r="S3261" s="52"/>
      <c r="T3261" s="52"/>
      <c r="U3261" s="52"/>
      <c r="V3261" s="52"/>
      <c r="W3261" s="52"/>
      <c r="X3261" s="52"/>
      <c r="Y3261" s="52"/>
      <c r="Z3261" s="38"/>
      <c r="AA3261" s="38"/>
      <c r="AB3261" s="38"/>
      <c r="AC3261" s="50"/>
      <c r="AD3261" s="50"/>
      <c r="AE3261" s="51"/>
      <c r="AF3261" s="51"/>
      <c r="AG3261" s="40"/>
      <c r="AH3261" s="41"/>
      <c r="AI3261" s="42"/>
      <c r="AJ3261" s="40"/>
      <c r="AK3261" s="41"/>
      <c r="AL3261" s="42"/>
      <c r="AM3261" s="43"/>
      <c r="AN3261" s="43"/>
      <c r="AO3261" s="43"/>
    </row>
    <row r="3262" spans="5:41" x14ac:dyDescent="0.25">
      <c r="E3262" s="54"/>
      <c r="F3262" s="54"/>
      <c r="G3262" s="52"/>
      <c r="H3262" s="52"/>
      <c r="I3262" s="52"/>
      <c r="J3262" s="52"/>
      <c r="K3262" s="52"/>
      <c r="L3262" s="52"/>
      <c r="M3262" s="52"/>
      <c r="N3262" s="52"/>
      <c r="O3262" s="52"/>
      <c r="P3262" s="52"/>
      <c r="Q3262" s="52"/>
      <c r="R3262" s="52"/>
      <c r="S3262" s="52"/>
      <c r="T3262" s="52"/>
      <c r="U3262" s="52"/>
      <c r="V3262" s="52"/>
      <c r="W3262" s="52"/>
      <c r="X3262" s="52"/>
      <c r="Y3262" s="52"/>
      <c r="Z3262" s="38"/>
      <c r="AA3262" s="38"/>
      <c r="AB3262" s="38"/>
      <c r="AC3262" s="50"/>
      <c r="AD3262" s="50"/>
      <c r="AE3262" s="51"/>
      <c r="AF3262" s="51"/>
      <c r="AG3262" s="40"/>
      <c r="AH3262" s="41"/>
      <c r="AI3262" s="42"/>
      <c r="AJ3262" s="40"/>
      <c r="AK3262" s="41"/>
      <c r="AL3262" s="42"/>
      <c r="AM3262" s="43"/>
      <c r="AN3262" s="43"/>
      <c r="AO3262" s="43"/>
    </row>
    <row r="3263" spans="5:41" x14ac:dyDescent="0.25">
      <c r="E3263" s="54"/>
      <c r="F3263" s="54"/>
      <c r="G3263" s="52"/>
      <c r="H3263" s="52"/>
      <c r="I3263" s="52"/>
      <c r="J3263" s="52"/>
      <c r="K3263" s="52"/>
      <c r="L3263" s="52"/>
      <c r="M3263" s="52"/>
      <c r="N3263" s="52"/>
      <c r="O3263" s="52"/>
      <c r="P3263" s="52"/>
      <c r="Q3263" s="52"/>
      <c r="R3263" s="52"/>
      <c r="S3263" s="52"/>
      <c r="T3263" s="52"/>
      <c r="U3263" s="52"/>
      <c r="V3263" s="52"/>
      <c r="W3263" s="52"/>
      <c r="X3263" s="52"/>
      <c r="Y3263" s="52"/>
      <c r="Z3263" s="38"/>
      <c r="AA3263" s="38"/>
      <c r="AB3263" s="38"/>
      <c r="AC3263" s="50"/>
      <c r="AD3263" s="50"/>
      <c r="AE3263" s="51"/>
      <c r="AF3263" s="51"/>
      <c r="AG3263" s="40"/>
      <c r="AH3263" s="41"/>
      <c r="AI3263" s="42"/>
      <c r="AJ3263" s="40"/>
      <c r="AK3263" s="41"/>
      <c r="AL3263" s="42"/>
      <c r="AM3263" s="43"/>
      <c r="AN3263" s="43"/>
      <c r="AO3263" s="43"/>
    </row>
    <row r="3264" spans="5:41" x14ac:dyDescent="0.25">
      <c r="E3264" s="54"/>
      <c r="F3264" s="54"/>
      <c r="G3264" s="52"/>
      <c r="H3264" s="52"/>
      <c r="I3264" s="52"/>
      <c r="J3264" s="52"/>
      <c r="K3264" s="52"/>
      <c r="L3264" s="52"/>
      <c r="M3264" s="52"/>
      <c r="N3264" s="52"/>
      <c r="O3264" s="52"/>
      <c r="P3264" s="52"/>
      <c r="Q3264" s="52"/>
      <c r="R3264" s="52"/>
      <c r="S3264" s="52"/>
      <c r="T3264" s="52"/>
      <c r="U3264" s="52"/>
      <c r="V3264" s="52"/>
      <c r="W3264" s="52"/>
      <c r="X3264" s="52"/>
      <c r="Y3264" s="52"/>
      <c r="Z3264" s="38"/>
      <c r="AA3264" s="38"/>
      <c r="AB3264" s="38"/>
      <c r="AC3264" s="50"/>
      <c r="AD3264" s="50"/>
      <c r="AE3264" s="51"/>
      <c r="AF3264" s="51"/>
      <c r="AG3264" s="40"/>
      <c r="AH3264" s="41"/>
      <c r="AI3264" s="42"/>
      <c r="AJ3264" s="40"/>
      <c r="AK3264" s="41"/>
      <c r="AL3264" s="42"/>
      <c r="AM3264" s="43"/>
      <c r="AN3264" s="43"/>
      <c r="AO3264" s="43"/>
    </row>
    <row r="3265" spans="5:41" x14ac:dyDescent="0.25">
      <c r="E3265" s="54"/>
      <c r="F3265" s="54"/>
      <c r="G3265" s="52"/>
      <c r="H3265" s="52"/>
      <c r="I3265" s="52"/>
      <c r="J3265" s="52"/>
      <c r="K3265" s="52"/>
      <c r="L3265" s="52"/>
      <c r="M3265" s="52"/>
      <c r="N3265" s="52"/>
      <c r="O3265" s="52"/>
      <c r="P3265" s="52"/>
      <c r="Q3265" s="52"/>
      <c r="R3265" s="52"/>
      <c r="S3265" s="52"/>
      <c r="T3265" s="52"/>
      <c r="U3265" s="52"/>
      <c r="V3265" s="52"/>
      <c r="W3265" s="52"/>
      <c r="X3265" s="52"/>
      <c r="Y3265" s="52"/>
      <c r="Z3265" s="38"/>
      <c r="AA3265" s="38"/>
      <c r="AB3265" s="38"/>
      <c r="AC3265" s="50"/>
      <c r="AD3265" s="50"/>
      <c r="AE3265" s="51"/>
      <c r="AF3265" s="51"/>
      <c r="AG3265" s="40"/>
      <c r="AH3265" s="41"/>
      <c r="AI3265" s="42"/>
      <c r="AJ3265" s="40"/>
      <c r="AK3265" s="41"/>
      <c r="AL3265" s="42"/>
      <c r="AM3265" s="43"/>
      <c r="AN3265" s="43"/>
      <c r="AO3265" s="43"/>
    </row>
    <row r="3266" spans="5:41" x14ac:dyDescent="0.25">
      <c r="E3266" s="54"/>
      <c r="F3266" s="54"/>
      <c r="G3266" s="52"/>
      <c r="H3266" s="52"/>
      <c r="I3266" s="52"/>
      <c r="J3266" s="52"/>
      <c r="K3266" s="52"/>
      <c r="L3266" s="52"/>
      <c r="M3266" s="52"/>
      <c r="N3266" s="52"/>
      <c r="O3266" s="52"/>
      <c r="P3266" s="52"/>
      <c r="Q3266" s="52"/>
      <c r="R3266" s="52"/>
      <c r="S3266" s="52"/>
      <c r="T3266" s="52"/>
      <c r="U3266" s="52"/>
      <c r="V3266" s="52"/>
      <c r="W3266" s="52"/>
      <c r="X3266" s="52"/>
      <c r="Y3266" s="52"/>
      <c r="Z3266" s="38"/>
      <c r="AA3266" s="38"/>
      <c r="AB3266" s="38"/>
      <c r="AC3266" s="50"/>
      <c r="AD3266" s="50"/>
      <c r="AE3266" s="51"/>
      <c r="AF3266" s="51"/>
      <c r="AG3266" s="40"/>
      <c r="AH3266" s="41"/>
      <c r="AI3266" s="42"/>
      <c r="AJ3266" s="40"/>
      <c r="AK3266" s="41"/>
      <c r="AL3266" s="42"/>
      <c r="AM3266" s="43"/>
      <c r="AN3266" s="43"/>
      <c r="AO3266" s="43"/>
    </row>
    <row r="3267" spans="5:41" x14ac:dyDescent="0.25">
      <c r="E3267" s="54"/>
      <c r="F3267" s="54"/>
      <c r="G3267" s="52"/>
      <c r="H3267" s="52"/>
      <c r="I3267" s="52"/>
      <c r="J3267" s="52"/>
      <c r="K3267" s="52"/>
      <c r="L3267" s="52"/>
      <c r="M3267" s="52"/>
      <c r="N3267" s="52"/>
      <c r="O3267" s="52"/>
      <c r="P3267" s="52"/>
      <c r="Q3267" s="52"/>
      <c r="R3267" s="52"/>
      <c r="S3267" s="52"/>
      <c r="T3267" s="52"/>
      <c r="U3267" s="52"/>
      <c r="V3267" s="52"/>
      <c r="W3267" s="52"/>
      <c r="X3267" s="52"/>
      <c r="Y3267" s="52"/>
      <c r="Z3267" s="38"/>
      <c r="AA3267" s="38"/>
      <c r="AB3267" s="38"/>
      <c r="AC3267" s="50"/>
      <c r="AD3267" s="50"/>
      <c r="AE3267" s="51"/>
      <c r="AF3267" s="51"/>
      <c r="AG3267" s="40"/>
      <c r="AH3267" s="41"/>
      <c r="AI3267" s="42"/>
      <c r="AJ3267" s="40"/>
      <c r="AK3267" s="41"/>
      <c r="AL3267" s="42"/>
      <c r="AM3267" s="43"/>
      <c r="AN3267" s="43"/>
      <c r="AO3267" s="43"/>
    </row>
    <row r="3268" spans="5:41" x14ac:dyDescent="0.25">
      <c r="E3268" s="54"/>
      <c r="F3268" s="54"/>
      <c r="G3268" s="52"/>
      <c r="H3268" s="52"/>
      <c r="I3268" s="52"/>
      <c r="J3268" s="52"/>
      <c r="K3268" s="52"/>
      <c r="L3268" s="52"/>
      <c r="M3268" s="52"/>
      <c r="N3268" s="52"/>
      <c r="O3268" s="52"/>
      <c r="P3268" s="52"/>
      <c r="Q3268" s="52"/>
      <c r="R3268" s="52"/>
      <c r="S3268" s="52"/>
      <c r="T3268" s="52"/>
      <c r="U3268" s="52"/>
      <c r="V3268" s="52"/>
      <c r="W3268" s="52"/>
      <c r="X3268" s="52"/>
      <c r="Y3268" s="52"/>
      <c r="Z3268" s="38"/>
      <c r="AA3268" s="38"/>
      <c r="AB3268" s="38"/>
      <c r="AC3268" s="50"/>
      <c r="AD3268" s="50"/>
      <c r="AE3268" s="51"/>
      <c r="AF3268" s="51"/>
      <c r="AG3268" s="40"/>
      <c r="AH3268" s="41"/>
      <c r="AI3268" s="42"/>
      <c r="AJ3268" s="40"/>
      <c r="AK3268" s="41"/>
      <c r="AL3268" s="42"/>
      <c r="AM3268" s="43"/>
      <c r="AN3268" s="43"/>
      <c r="AO3268" s="43"/>
    </row>
    <row r="3269" spans="5:41" x14ac:dyDescent="0.25">
      <c r="E3269" s="54"/>
      <c r="F3269" s="54"/>
      <c r="G3269" s="52"/>
      <c r="H3269" s="52"/>
      <c r="I3269" s="52"/>
      <c r="J3269" s="52"/>
      <c r="K3269" s="52"/>
      <c r="L3269" s="52"/>
      <c r="M3269" s="52"/>
      <c r="N3269" s="52"/>
      <c r="O3269" s="52"/>
      <c r="P3269" s="52"/>
      <c r="Q3269" s="52"/>
      <c r="R3269" s="52"/>
      <c r="S3269" s="52"/>
      <c r="T3269" s="52"/>
      <c r="U3269" s="52"/>
      <c r="V3269" s="52"/>
      <c r="W3269" s="52"/>
      <c r="X3269" s="52"/>
      <c r="Y3269" s="52"/>
      <c r="Z3269" s="38"/>
      <c r="AA3269" s="38"/>
      <c r="AB3269" s="38"/>
      <c r="AC3269" s="50"/>
      <c r="AD3269" s="50"/>
      <c r="AE3269" s="51"/>
      <c r="AF3269" s="51"/>
      <c r="AG3269" s="40"/>
      <c r="AH3269" s="41"/>
      <c r="AI3269" s="42"/>
      <c r="AJ3269" s="40"/>
      <c r="AK3269" s="41"/>
      <c r="AL3269" s="42"/>
      <c r="AM3269" s="43"/>
      <c r="AN3269" s="43"/>
      <c r="AO3269" s="43"/>
    </row>
    <row r="3270" spans="5:41" x14ac:dyDescent="0.25">
      <c r="E3270" s="54"/>
      <c r="F3270" s="54"/>
      <c r="G3270" s="52"/>
      <c r="H3270" s="52"/>
      <c r="I3270" s="52"/>
      <c r="J3270" s="52"/>
      <c r="K3270" s="52"/>
      <c r="L3270" s="52"/>
      <c r="M3270" s="52"/>
      <c r="N3270" s="52"/>
      <c r="O3270" s="52"/>
      <c r="P3270" s="52"/>
      <c r="Q3270" s="52"/>
      <c r="R3270" s="52"/>
      <c r="S3270" s="52"/>
      <c r="T3270" s="52"/>
      <c r="U3270" s="52"/>
      <c r="V3270" s="52"/>
      <c r="W3270" s="52"/>
      <c r="X3270" s="52"/>
      <c r="Y3270" s="52"/>
      <c r="Z3270" s="38"/>
      <c r="AA3270" s="38"/>
      <c r="AB3270" s="38"/>
      <c r="AC3270" s="50"/>
      <c r="AD3270" s="50"/>
      <c r="AE3270" s="51"/>
      <c r="AF3270" s="51"/>
      <c r="AG3270" s="40"/>
      <c r="AH3270" s="41"/>
      <c r="AI3270" s="42"/>
      <c r="AJ3270" s="40"/>
      <c r="AK3270" s="41"/>
      <c r="AL3270" s="42"/>
      <c r="AM3270" s="43"/>
      <c r="AN3270" s="43"/>
      <c r="AO3270" s="43"/>
    </row>
    <row r="3271" spans="5:41" x14ac:dyDescent="0.25">
      <c r="E3271" s="54"/>
      <c r="F3271" s="54"/>
      <c r="G3271" s="52"/>
      <c r="H3271" s="52"/>
      <c r="I3271" s="52"/>
      <c r="J3271" s="52"/>
      <c r="K3271" s="52"/>
      <c r="L3271" s="52"/>
      <c r="M3271" s="52"/>
      <c r="N3271" s="52"/>
      <c r="O3271" s="52"/>
      <c r="P3271" s="52"/>
      <c r="Q3271" s="52"/>
      <c r="R3271" s="52"/>
      <c r="S3271" s="52"/>
      <c r="T3271" s="52"/>
      <c r="U3271" s="52"/>
      <c r="V3271" s="52"/>
      <c r="W3271" s="52"/>
      <c r="X3271" s="52"/>
      <c r="Y3271" s="52"/>
      <c r="Z3271" s="38"/>
      <c r="AA3271" s="38"/>
      <c r="AB3271" s="38"/>
      <c r="AC3271" s="50"/>
      <c r="AD3271" s="50"/>
      <c r="AE3271" s="51"/>
      <c r="AF3271" s="51"/>
      <c r="AG3271" s="40"/>
      <c r="AH3271" s="41"/>
      <c r="AI3271" s="42"/>
      <c r="AJ3271" s="40"/>
      <c r="AK3271" s="41"/>
      <c r="AL3271" s="42"/>
      <c r="AM3271" s="43"/>
      <c r="AN3271" s="43"/>
      <c r="AO3271" s="43"/>
    </row>
    <row r="3272" spans="5:41" x14ac:dyDescent="0.25">
      <c r="E3272" s="54"/>
      <c r="F3272" s="54"/>
      <c r="G3272" s="52"/>
      <c r="H3272" s="52"/>
      <c r="I3272" s="52"/>
      <c r="J3272" s="52"/>
      <c r="K3272" s="52"/>
      <c r="L3272" s="52"/>
      <c r="M3272" s="52"/>
      <c r="N3272" s="52"/>
      <c r="O3272" s="52"/>
      <c r="P3272" s="52"/>
      <c r="Q3272" s="52"/>
      <c r="R3272" s="52"/>
      <c r="S3272" s="52"/>
      <c r="T3272" s="52"/>
      <c r="U3272" s="52"/>
      <c r="V3272" s="52"/>
      <c r="W3272" s="52"/>
      <c r="X3272" s="52"/>
      <c r="Y3272" s="52"/>
      <c r="Z3272" s="38"/>
      <c r="AA3272" s="38"/>
      <c r="AB3272" s="38"/>
      <c r="AC3272" s="50"/>
      <c r="AD3272" s="50"/>
      <c r="AE3272" s="51"/>
      <c r="AF3272" s="51"/>
      <c r="AG3272" s="40"/>
      <c r="AH3272" s="41"/>
      <c r="AI3272" s="42"/>
      <c r="AJ3272" s="40"/>
      <c r="AK3272" s="41"/>
      <c r="AL3272" s="42"/>
      <c r="AM3272" s="43"/>
      <c r="AN3272" s="43"/>
      <c r="AO3272" s="43"/>
    </row>
    <row r="3273" spans="5:41" x14ac:dyDescent="0.25">
      <c r="E3273" s="54"/>
      <c r="F3273" s="54"/>
      <c r="G3273" s="52"/>
      <c r="H3273" s="52"/>
      <c r="I3273" s="52"/>
      <c r="J3273" s="52"/>
      <c r="K3273" s="52"/>
      <c r="L3273" s="52"/>
      <c r="M3273" s="52"/>
      <c r="N3273" s="52"/>
      <c r="O3273" s="52"/>
      <c r="P3273" s="52"/>
      <c r="Q3273" s="52"/>
      <c r="R3273" s="52"/>
      <c r="S3273" s="52"/>
      <c r="T3273" s="52"/>
      <c r="U3273" s="52"/>
      <c r="V3273" s="52"/>
      <c r="W3273" s="52"/>
      <c r="X3273" s="52"/>
      <c r="Y3273" s="52"/>
      <c r="Z3273" s="38"/>
      <c r="AA3273" s="38"/>
      <c r="AB3273" s="38"/>
      <c r="AC3273" s="50"/>
      <c r="AD3273" s="50"/>
      <c r="AE3273" s="51"/>
      <c r="AF3273" s="51"/>
      <c r="AG3273" s="40"/>
      <c r="AH3273" s="41"/>
      <c r="AI3273" s="42"/>
      <c r="AJ3273" s="40"/>
      <c r="AK3273" s="41"/>
      <c r="AL3273" s="42"/>
      <c r="AM3273" s="43"/>
      <c r="AN3273" s="43"/>
      <c r="AO3273" s="43"/>
    </row>
    <row r="3274" spans="5:41" x14ac:dyDescent="0.25">
      <c r="E3274" s="54"/>
      <c r="F3274" s="54"/>
      <c r="G3274" s="52"/>
      <c r="H3274" s="52"/>
      <c r="I3274" s="52"/>
      <c r="J3274" s="52"/>
      <c r="K3274" s="52"/>
      <c r="L3274" s="52"/>
      <c r="M3274" s="52"/>
      <c r="N3274" s="52"/>
      <c r="O3274" s="52"/>
      <c r="P3274" s="52"/>
      <c r="Q3274" s="52"/>
      <c r="R3274" s="52"/>
      <c r="S3274" s="52"/>
      <c r="T3274" s="52"/>
      <c r="U3274" s="52"/>
      <c r="V3274" s="52"/>
      <c r="W3274" s="52"/>
      <c r="X3274" s="52"/>
      <c r="Y3274" s="52"/>
      <c r="Z3274" s="38"/>
      <c r="AA3274" s="38"/>
      <c r="AB3274" s="38"/>
      <c r="AC3274" s="50"/>
      <c r="AD3274" s="50"/>
      <c r="AE3274" s="51"/>
      <c r="AF3274" s="51"/>
      <c r="AG3274" s="40"/>
      <c r="AH3274" s="41"/>
      <c r="AI3274" s="42"/>
      <c r="AJ3274" s="40"/>
      <c r="AK3274" s="41"/>
      <c r="AL3274" s="42"/>
      <c r="AM3274" s="43"/>
      <c r="AN3274" s="43"/>
      <c r="AO3274" s="43"/>
    </row>
    <row r="3275" spans="5:41" x14ac:dyDescent="0.25">
      <c r="E3275" s="54"/>
      <c r="F3275" s="54"/>
      <c r="G3275" s="52"/>
      <c r="H3275" s="52"/>
      <c r="I3275" s="52"/>
      <c r="J3275" s="52"/>
      <c r="K3275" s="52"/>
      <c r="L3275" s="52"/>
      <c r="M3275" s="52"/>
      <c r="N3275" s="52"/>
      <c r="O3275" s="52"/>
      <c r="P3275" s="52"/>
      <c r="Q3275" s="52"/>
      <c r="R3275" s="52"/>
      <c r="S3275" s="52"/>
      <c r="T3275" s="52"/>
      <c r="U3275" s="52"/>
      <c r="V3275" s="52"/>
      <c r="W3275" s="52"/>
      <c r="X3275" s="52"/>
      <c r="Y3275" s="52"/>
      <c r="Z3275" s="38"/>
      <c r="AA3275" s="38"/>
      <c r="AB3275" s="38"/>
      <c r="AC3275" s="50"/>
      <c r="AD3275" s="50"/>
      <c r="AE3275" s="51"/>
      <c r="AF3275" s="51"/>
      <c r="AG3275" s="40"/>
      <c r="AH3275" s="41"/>
      <c r="AI3275" s="42"/>
      <c r="AJ3275" s="40"/>
      <c r="AK3275" s="41"/>
      <c r="AL3275" s="42"/>
      <c r="AM3275" s="43"/>
      <c r="AN3275" s="43"/>
      <c r="AO3275" s="43"/>
    </row>
    <row r="3276" spans="5:41" x14ac:dyDescent="0.25">
      <c r="E3276" s="54"/>
      <c r="F3276" s="54"/>
      <c r="G3276" s="52"/>
      <c r="H3276" s="52"/>
      <c r="I3276" s="52"/>
      <c r="J3276" s="52"/>
      <c r="K3276" s="52"/>
      <c r="L3276" s="52"/>
      <c r="M3276" s="52"/>
      <c r="N3276" s="52"/>
      <c r="O3276" s="52"/>
      <c r="P3276" s="52"/>
      <c r="Q3276" s="52"/>
      <c r="R3276" s="52"/>
      <c r="S3276" s="52"/>
      <c r="T3276" s="52"/>
      <c r="U3276" s="52"/>
      <c r="V3276" s="52"/>
      <c r="W3276" s="52"/>
      <c r="X3276" s="52"/>
      <c r="Y3276" s="52"/>
      <c r="Z3276" s="38"/>
      <c r="AA3276" s="38"/>
      <c r="AB3276" s="38"/>
      <c r="AC3276" s="50"/>
      <c r="AD3276" s="50"/>
      <c r="AE3276" s="51"/>
      <c r="AF3276" s="51"/>
      <c r="AG3276" s="40"/>
      <c r="AH3276" s="41"/>
      <c r="AI3276" s="42"/>
      <c r="AJ3276" s="40"/>
      <c r="AK3276" s="41"/>
      <c r="AL3276" s="42"/>
      <c r="AM3276" s="43"/>
      <c r="AN3276" s="43"/>
      <c r="AO3276" s="43"/>
    </row>
    <row r="3277" spans="5:41" x14ac:dyDescent="0.25">
      <c r="E3277" s="54"/>
      <c r="F3277" s="54"/>
      <c r="G3277" s="52"/>
      <c r="H3277" s="52"/>
      <c r="I3277" s="52"/>
      <c r="J3277" s="52"/>
      <c r="K3277" s="52"/>
      <c r="L3277" s="52"/>
      <c r="M3277" s="52"/>
      <c r="N3277" s="52"/>
      <c r="O3277" s="52"/>
      <c r="P3277" s="52"/>
      <c r="Q3277" s="52"/>
      <c r="R3277" s="52"/>
      <c r="S3277" s="52"/>
      <c r="T3277" s="52"/>
      <c r="U3277" s="52"/>
      <c r="V3277" s="52"/>
      <c r="W3277" s="52"/>
      <c r="X3277" s="52"/>
      <c r="Y3277" s="52"/>
      <c r="Z3277" s="38"/>
      <c r="AA3277" s="38"/>
      <c r="AB3277" s="38"/>
      <c r="AC3277" s="50"/>
      <c r="AD3277" s="50"/>
      <c r="AE3277" s="51"/>
      <c r="AF3277" s="51"/>
      <c r="AG3277" s="40"/>
      <c r="AH3277" s="41"/>
      <c r="AI3277" s="42"/>
      <c r="AJ3277" s="40"/>
      <c r="AK3277" s="41"/>
      <c r="AL3277" s="42"/>
      <c r="AM3277" s="43"/>
      <c r="AN3277" s="43"/>
      <c r="AO3277" s="43"/>
    </row>
    <row r="3278" spans="5:41" x14ac:dyDescent="0.25">
      <c r="E3278" s="54"/>
      <c r="F3278" s="54"/>
      <c r="G3278" s="52"/>
      <c r="H3278" s="52"/>
      <c r="I3278" s="52"/>
      <c r="J3278" s="52"/>
      <c r="K3278" s="52"/>
      <c r="L3278" s="52"/>
      <c r="M3278" s="52"/>
      <c r="N3278" s="52"/>
      <c r="O3278" s="52"/>
      <c r="P3278" s="52"/>
      <c r="Q3278" s="52"/>
      <c r="R3278" s="52"/>
      <c r="S3278" s="52"/>
      <c r="T3278" s="52"/>
      <c r="U3278" s="52"/>
      <c r="V3278" s="52"/>
      <c r="W3278" s="52"/>
      <c r="X3278" s="52"/>
      <c r="Y3278" s="52"/>
      <c r="Z3278" s="38"/>
      <c r="AA3278" s="38"/>
      <c r="AB3278" s="38"/>
      <c r="AC3278" s="50"/>
      <c r="AD3278" s="50"/>
      <c r="AE3278" s="51"/>
      <c r="AF3278" s="51"/>
      <c r="AG3278" s="40"/>
      <c r="AH3278" s="41"/>
      <c r="AI3278" s="42"/>
      <c r="AJ3278" s="40"/>
      <c r="AK3278" s="41"/>
      <c r="AL3278" s="42"/>
      <c r="AM3278" s="43"/>
      <c r="AN3278" s="43"/>
      <c r="AO3278" s="43"/>
    </row>
    <row r="3279" spans="5:41" x14ac:dyDescent="0.25">
      <c r="E3279" s="54"/>
      <c r="F3279" s="54"/>
      <c r="G3279" s="52"/>
      <c r="H3279" s="52"/>
      <c r="I3279" s="52"/>
      <c r="J3279" s="52"/>
      <c r="K3279" s="52"/>
      <c r="L3279" s="52"/>
      <c r="M3279" s="52"/>
      <c r="N3279" s="52"/>
      <c r="O3279" s="52"/>
      <c r="P3279" s="52"/>
      <c r="Q3279" s="52"/>
      <c r="R3279" s="52"/>
      <c r="S3279" s="52"/>
      <c r="T3279" s="52"/>
      <c r="U3279" s="52"/>
      <c r="V3279" s="52"/>
      <c r="W3279" s="52"/>
      <c r="X3279" s="52"/>
      <c r="Y3279" s="52"/>
      <c r="Z3279" s="38"/>
      <c r="AA3279" s="38"/>
      <c r="AB3279" s="38"/>
      <c r="AC3279" s="50"/>
      <c r="AD3279" s="50"/>
      <c r="AE3279" s="51"/>
      <c r="AF3279" s="51"/>
      <c r="AG3279" s="40"/>
      <c r="AH3279" s="41"/>
      <c r="AI3279" s="42"/>
      <c r="AJ3279" s="40"/>
      <c r="AK3279" s="41"/>
      <c r="AL3279" s="42"/>
      <c r="AM3279" s="43"/>
      <c r="AN3279" s="43"/>
      <c r="AO3279" s="43"/>
    </row>
    <row r="3280" spans="5:41" x14ac:dyDescent="0.25">
      <c r="E3280" s="54"/>
      <c r="F3280" s="54"/>
      <c r="G3280" s="52"/>
      <c r="H3280" s="52"/>
      <c r="I3280" s="52"/>
      <c r="J3280" s="52"/>
      <c r="K3280" s="52"/>
      <c r="L3280" s="52"/>
      <c r="M3280" s="52"/>
      <c r="N3280" s="52"/>
      <c r="O3280" s="52"/>
      <c r="P3280" s="52"/>
      <c r="Q3280" s="52"/>
      <c r="R3280" s="52"/>
      <c r="S3280" s="52"/>
      <c r="T3280" s="52"/>
      <c r="U3280" s="52"/>
      <c r="V3280" s="52"/>
      <c r="W3280" s="52"/>
      <c r="X3280" s="52"/>
      <c r="Y3280" s="52"/>
      <c r="Z3280" s="38"/>
      <c r="AA3280" s="38"/>
      <c r="AB3280" s="38"/>
      <c r="AC3280" s="50"/>
      <c r="AD3280" s="50"/>
      <c r="AE3280" s="51"/>
      <c r="AF3280" s="51"/>
      <c r="AG3280" s="40"/>
      <c r="AH3280" s="41"/>
      <c r="AI3280" s="42"/>
      <c r="AJ3280" s="40"/>
      <c r="AK3280" s="41"/>
      <c r="AL3280" s="42"/>
      <c r="AM3280" s="43"/>
      <c r="AN3280" s="43"/>
      <c r="AO3280" s="43"/>
    </row>
    <row r="3281" spans="5:41" x14ac:dyDescent="0.25">
      <c r="E3281" s="54"/>
      <c r="F3281" s="54"/>
      <c r="G3281" s="52"/>
      <c r="H3281" s="52"/>
      <c r="I3281" s="52"/>
      <c r="J3281" s="52"/>
      <c r="K3281" s="52"/>
      <c r="L3281" s="52"/>
      <c r="M3281" s="52"/>
      <c r="N3281" s="52"/>
      <c r="O3281" s="52"/>
      <c r="P3281" s="52"/>
      <c r="Q3281" s="52"/>
      <c r="R3281" s="52"/>
      <c r="S3281" s="52"/>
      <c r="T3281" s="52"/>
      <c r="U3281" s="52"/>
      <c r="V3281" s="52"/>
      <c r="W3281" s="52"/>
      <c r="X3281" s="52"/>
      <c r="Y3281" s="52"/>
      <c r="Z3281" s="38"/>
      <c r="AA3281" s="38"/>
      <c r="AB3281" s="38"/>
      <c r="AC3281" s="50"/>
      <c r="AD3281" s="50"/>
      <c r="AE3281" s="51"/>
      <c r="AF3281" s="51"/>
      <c r="AG3281" s="40"/>
      <c r="AH3281" s="41"/>
      <c r="AI3281" s="42"/>
      <c r="AJ3281" s="40"/>
      <c r="AK3281" s="41"/>
      <c r="AL3281" s="42"/>
      <c r="AM3281" s="43"/>
      <c r="AN3281" s="43"/>
      <c r="AO3281" s="43"/>
    </row>
    <row r="3282" spans="5:41" x14ac:dyDescent="0.25">
      <c r="E3282" s="54"/>
      <c r="F3282" s="54"/>
      <c r="G3282" s="52"/>
      <c r="H3282" s="52"/>
      <c r="I3282" s="52"/>
      <c r="J3282" s="52"/>
      <c r="K3282" s="52"/>
      <c r="L3282" s="52"/>
      <c r="M3282" s="52"/>
      <c r="N3282" s="52"/>
      <c r="O3282" s="52"/>
      <c r="P3282" s="52"/>
      <c r="Q3282" s="52"/>
      <c r="R3282" s="52"/>
      <c r="S3282" s="52"/>
      <c r="T3282" s="52"/>
      <c r="U3282" s="52"/>
      <c r="V3282" s="52"/>
      <c r="W3282" s="52"/>
      <c r="X3282" s="52"/>
      <c r="Y3282" s="52"/>
      <c r="Z3282" s="38"/>
      <c r="AA3282" s="38"/>
      <c r="AB3282" s="38"/>
      <c r="AC3282" s="50"/>
      <c r="AD3282" s="50"/>
      <c r="AE3282" s="51"/>
      <c r="AF3282" s="51"/>
      <c r="AG3282" s="40"/>
      <c r="AH3282" s="41"/>
      <c r="AI3282" s="42"/>
      <c r="AJ3282" s="40"/>
      <c r="AK3282" s="41"/>
      <c r="AL3282" s="42"/>
      <c r="AM3282" s="43"/>
      <c r="AN3282" s="43"/>
      <c r="AO3282" s="43"/>
    </row>
    <row r="3283" spans="5:41" x14ac:dyDescent="0.25">
      <c r="E3283" s="54"/>
      <c r="F3283" s="54"/>
      <c r="G3283" s="52"/>
      <c r="H3283" s="52"/>
      <c r="I3283" s="52"/>
      <c r="J3283" s="52"/>
      <c r="K3283" s="52"/>
      <c r="L3283" s="52"/>
      <c r="M3283" s="52"/>
      <c r="N3283" s="52"/>
      <c r="O3283" s="52"/>
      <c r="P3283" s="52"/>
      <c r="Q3283" s="52"/>
      <c r="R3283" s="52"/>
      <c r="S3283" s="52"/>
      <c r="T3283" s="52"/>
      <c r="U3283" s="52"/>
      <c r="V3283" s="52"/>
      <c r="W3283" s="52"/>
      <c r="X3283" s="52"/>
      <c r="Y3283" s="52"/>
      <c r="Z3283" s="38"/>
      <c r="AA3283" s="38"/>
      <c r="AB3283" s="38"/>
      <c r="AC3283" s="50"/>
      <c r="AD3283" s="50"/>
      <c r="AE3283" s="51"/>
      <c r="AF3283" s="51"/>
      <c r="AG3283" s="40"/>
      <c r="AH3283" s="41"/>
      <c r="AI3283" s="42"/>
      <c r="AJ3283" s="40"/>
      <c r="AK3283" s="41"/>
      <c r="AL3283" s="42"/>
      <c r="AM3283" s="43"/>
      <c r="AN3283" s="43"/>
      <c r="AO3283" s="43"/>
    </row>
    <row r="3284" spans="5:41" x14ac:dyDescent="0.25">
      <c r="E3284" s="54"/>
      <c r="F3284" s="54"/>
      <c r="G3284" s="52"/>
      <c r="H3284" s="52"/>
      <c r="I3284" s="52"/>
      <c r="J3284" s="52"/>
      <c r="K3284" s="52"/>
      <c r="L3284" s="52"/>
      <c r="M3284" s="52"/>
      <c r="N3284" s="52"/>
      <c r="O3284" s="52"/>
      <c r="P3284" s="52"/>
      <c r="Q3284" s="52"/>
      <c r="R3284" s="52"/>
      <c r="S3284" s="52"/>
      <c r="T3284" s="52"/>
      <c r="U3284" s="52"/>
      <c r="V3284" s="52"/>
      <c r="W3284" s="52"/>
      <c r="X3284" s="52"/>
      <c r="Y3284" s="52"/>
      <c r="Z3284" s="38"/>
      <c r="AA3284" s="38"/>
      <c r="AB3284" s="38"/>
      <c r="AC3284" s="50"/>
      <c r="AD3284" s="50"/>
      <c r="AE3284" s="51"/>
      <c r="AF3284" s="51"/>
      <c r="AG3284" s="40"/>
      <c r="AH3284" s="41"/>
      <c r="AI3284" s="42"/>
      <c r="AJ3284" s="40"/>
      <c r="AK3284" s="41"/>
      <c r="AL3284" s="42"/>
      <c r="AM3284" s="43"/>
      <c r="AN3284" s="43"/>
      <c r="AO3284" s="43"/>
    </row>
    <row r="3285" spans="5:41" x14ac:dyDescent="0.25">
      <c r="E3285" s="54"/>
      <c r="F3285" s="54"/>
      <c r="G3285" s="52"/>
      <c r="H3285" s="52"/>
      <c r="I3285" s="52"/>
      <c r="J3285" s="52"/>
      <c r="K3285" s="52"/>
      <c r="L3285" s="52"/>
      <c r="M3285" s="52"/>
      <c r="N3285" s="52"/>
      <c r="O3285" s="52"/>
      <c r="P3285" s="52"/>
      <c r="Q3285" s="52"/>
      <c r="R3285" s="52"/>
      <c r="S3285" s="52"/>
      <c r="T3285" s="52"/>
      <c r="U3285" s="52"/>
      <c r="V3285" s="52"/>
      <c r="W3285" s="52"/>
      <c r="X3285" s="52"/>
      <c r="Y3285" s="52"/>
      <c r="Z3285" s="38"/>
      <c r="AA3285" s="38"/>
      <c r="AB3285" s="38"/>
      <c r="AC3285" s="50"/>
      <c r="AD3285" s="50"/>
      <c r="AE3285" s="51"/>
      <c r="AF3285" s="51"/>
      <c r="AG3285" s="40"/>
      <c r="AH3285" s="41"/>
      <c r="AI3285" s="42"/>
      <c r="AJ3285" s="40"/>
      <c r="AK3285" s="41"/>
      <c r="AL3285" s="42"/>
      <c r="AM3285" s="43"/>
      <c r="AN3285" s="43"/>
      <c r="AO3285" s="43"/>
    </row>
    <row r="3286" spans="5:41" x14ac:dyDescent="0.25">
      <c r="E3286" s="54"/>
      <c r="F3286" s="54"/>
      <c r="G3286" s="52"/>
      <c r="H3286" s="52"/>
      <c r="I3286" s="52"/>
      <c r="J3286" s="52"/>
      <c r="K3286" s="52"/>
      <c r="L3286" s="52"/>
      <c r="M3286" s="52"/>
      <c r="N3286" s="52"/>
      <c r="O3286" s="52"/>
      <c r="P3286" s="52"/>
      <c r="Q3286" s="52"/>
      <c r="R3286" s="52"/>
      <c r="S3286" s="52"/>
      <c r="T3286" s="52"/>
      <c r="U3286" s="52"/>
      <c r="V3286" s="52"/>
      <c r="W3286" s="52"/>
      <c r="X3286" s="52"/>
      <c r="Y3286" s="52"/>
      <c r="Z3286" s="38"/>
      <c r="AA3286" s="38"/>
      <c r="AB3286" s="38"/>
      <c r="AC3286" s="50"/>
      <c r="AD3286" s="50"/>
      <c r="AE3286" s="51"/>
      <c r="AF3286" s="51"/>
      <c r="AG3286" s="40"/>
      <c r="AH3286" s="41"/>
      <c r="AI3286" s="42"/>
      <c r="AJ3286" s="40"/>
      <c r="AK3286" s="41"/>
      <c r="AL3286" s="42"/>
      <c r="AM3286" s="43"/>
      <c r="AN3286" s="43"/>
      <c r="AO3286" s="43"/>
    </row>
    <row r="3287" spans="5:41" x14ac:dyDescent="0.25">
      <c r="E3287" s="54"/>
      <c r="F3287" s="54"/>
      <c r="G3287" s="52"/>
      <c r="H3287" s="52"/>
      <c r="I3287" s="52"/>
      <c r="J3287" s="52"/>
      <c r="K3287" s="52"/>
      <c r="L3287" s="52"/>
      <c r="M3287" s="52"/>
      <c r="N3287" s="52"/>
      <c r="O3287" s="52"/>
      <c r="P3287" s="52"/>
      <c r="Q3287" s="52"/>
      <c r="R3287" s="52"/>
      <c r="S3287" s="52"/>
      <c r="T3287" s="52"/>
      <c r="U3287" s="52"/>
      <c r="V3287" s="52"/>
      <c r="W3287" s="52"/>
      <c r="X3287" s="52"/>
      <c r="Y3287" s="52"/>
      <c r="Z3287" s="38"/>
      <c r="AA3287" s="38"/>
      <c r="AB3287" s="38"/>
      <c r="AC3287" s="50"/>
      <c r="AD3287" s="50"/>
      <c r="AE3287" s="51"/>
      <c r="AF3287" s="51"/>
      <c r="AG3287" s="40"/>
      <c r="AH3287" s="41"/>
      <c r="AI3287" s="42"/>
      <c r="AJ3287" s="40"/>
      <c r="AK3287" s="41"/>
      <c r="AL3287" s="42"/>
      <c r="AM3287" s="43"/>
      <c r="AN3287" s="43"/>
      <c r="AO3287" s="43"/>
    </row>
    <row r="3288" spans="5:41" x14ac:dyDescent="0.25">
      <c r="E3288" s="54"/>
      <c r="F3288" s="54"/>
      <c r="G3288" s="52"/>
      <c r="H3288" s="52"/>
      <c r="I3288" s="52"/>
      <c r="J3288" s="52"/>
      <c r="K3288" s="52"/>
      <c r="L3288" s="52"/>
      <c r="M3288" s="52"/>
      <c r="N3288" s="52"/>
      <c r="O3288" s="52"/>
      <c r="P3288" s="52"/>
      <c r="Q3288" s="52"/>
      <c r="R3288" s="52"/>
      <c r="S3288" s="52"/>
      <c r="T3288" s="52"/>
      <c r="U3288" s="52"/>
      <c r="V3288" s="52"/>
      <c r="W3288" s="52"/>
      <c r="X3288" s="52"/>
      <c r="Y3288" s="52"/>
      <c r="Z3288" s="38"/>
      <c r="AA3288" s="38"/>
      <c r="AB3288" s="38"/>
      <c r="AC3288" s="50"/>
      <c r="AD3288" s="50"/>
      <c r="AE3288" s="51"/>
      <c r="AF3288" s="51"/>
      <c r="AG3288" s="40"/>
      <c r="AH3288" s="41"/>
      <c r="AI3288" s="42"/>
      <c r="AJ3288" s="40"/>
      <c r="AK3288" s="41"/>
      <c r="AL3288" s="42"/>
      <c r="AM3288" s="43"/>
      <c r="AN3288" s="43"/>
      <c r="AO3288" s="43"/>
    </row>
    <row r="3289" spans="5:41" x14ac:dyDescent="0.25">
      <c r="E3289" s="54"/>
      <c r="F3289" s="54"/>
      <c r="G3289" s="52"/>
      <c r="H3289" s="52"/>
      <c r="I3289" s="52"/>
      <c r="J3289" s="52"/>
      <c r="K3289" s="52"/>
      <c r="L3289" s="52"/>
      <c r="M3289" s="52"/>
      <c r="N3289" s="52"/>
      <c r="O3289" s="52"/>
      <c r="P3289" s="52"/>
      <c r="Q3289" s="52"/>
      <c r="R3289" s="52"/>
      <c r="S3289" s="52"/>
      <c r="T3289" s="52"/>
      <c r="U3289" s="52"/>
      <c r="V3289" s="52"/>
      <c r="W3289" s="52"/>
      <c r="X3289" s="52"/>
      <c r="Y3289" s="52"/>
      <c r="Z3289" s="38"/>
      <c r="AA3289" s="38"/>
      <c r="AB3289" s="38"/>
      <c r="AC3289" s="50"/>
      <c r="AD3289" s="50"/>
      <c r="AE3289" s="51"/>
      <c r="AF3289" s="51"/>
      <c r="AG3289" s="40"/>
      <c r="AH3289" s="41"/>
      <c r="AI3289" s="42"/>
      <c r="AJ3289" s="40"/>
      <c r="AK3289" s="41"/>
      <c r="AL3289" s="42"/>
      <c r="AM3289" s="43"/>
      <c r="AN3289" s="43"/>
      <c r="AO3289" s="43"/>
    </row>
    <row r="3290" spans="5:41" x14ac:dyDescent="0.25">
      <c r="E3290" s="54"/>
      <c r="F3290" s="54"/>
      <c r="G3290" s="52"/>
      <c r="H3290" s="52"/>
      <c r="I3290" s="52"/>
      <c r="J3290" s="52"/>
      <c r="K3290" s="52"/>
      <c r="L3290" s="52"/>
      <c r="M3290" s="52"/>
      <c r="N3290" s="52"/>
      <c r="O3290" s="52"/>
      <c r="P3290" s="52"/>
      <c r="Q3290" s="52"/>
      <c r="R3290" s="52"/>
      <c r="S3290" s="52"/>
      <c r="T3290" s="52"/>
      <c r="U3290" s="52"/>
      <c r="V3290" s="52"/>
      <c r="W3290" s="52"/>
      <c r="X3290" s="52"/>
      <c r="Y3290" s="52"/>
      <c r="Z3290" s="38"/>
      <c r="AA3290" s="38"/>
      <c r="AB3290" s="38"/>
      <c r="AC3290" s="50"/>
      <c r="AD3290" s="50"/>
      <c r="AE3290" s="51"/>
      <c r="AF3290" s="51"/>
      <c r="AG3290" s="40"/>
      <c r="AH3290" s="41"/>
      <c r="AI3290" s="42"/>
      <c r="AJ3290" s="40"/>
      <c r="AK3290" s="41"/>
      <c r="AL3290" s="42"/>
      <c r="AM3290" s="43"/>
      <c r="AN3290" s="43"/>
      <c r="AO3290" s="43"/>
    </row>
    <row r="3291" spans="5:41" x14ac:dyDescent="0.25">
      <c r="E3291" s="54"/>
      <c r="F3291" s="54"/>
      <c r="G3291" s="52"/>
      <c r="H3291" s="52"/>
      <c r="I3291" s="52"/>
      <c r="J3291" s="52"/>
      <c r="K3291" s="52"/>
      <c r="L3291" s="52"/>
      <c r="M3291" s="52"/>
      <c r="N3291" s="52"/>
      <c r="O3291" s="52"/>
      <c r="P3291" s="52"/>
      <c r="Q3291" s="52"/>
      <c r="R3291" s="52"/>
      <c r="S3291" s="52"/>
      <c r="T3291" s="52"/>
      <c r="U3291" s="52"/>
      <c r="V3291" s="52"/>
      <c r="W3291" s="52"/>
      <c r="X3291" s="52"/>
      <c r="Y3291" s="52"/>
      <c r="Z3291" s="38"/>
      <c r="AA3291" s="38"/>
      <c r="AB3291" s="38"/>
      <c r="AC3291" s="50"/>
      <c r="AD3291" s="50"/>
      <c r="AE3291" s="51"/>
      <c r="AF3291" s="51"/>
      <c r="AG3291" s="40"/>
      <c r="AH3291" s="41"/>
      <c r="AI3291" s="42"/>
      <c r="AJ3291" s="40"/>
      <c r="AK3291" s="41"/>
      <c r="AL3291" s="42"/>
      <c r="AM3291" s="43"/>
      <c r="AN3291" s="43"/>
      <c r="AO3291" s="43"/>
    </row>
    <row r="3292" spans="5:41" x14ac:dyDescent="0.25">
      <c r="E3292" s="54"/>
      <c r="F3292" s="54"/>
      <c r="G3292" s="52"/>
      <c r="H3292" s="52"/>
      <c r="I3292" s="52"/>
      <c r="J3292" s="52"/>
      <c r="K3292" s="52"/>
      <c r="L3292" s="52"/>
      <c r="M3292" s="52"/>
      <c r="N3292" s="52"/>
      <c r="O3292" s="52"/>
      <c r="P3292" s="52"/>
      <c r="Q3292" s="52"/>
      <c r="R3292" s="52"/>
      <c r="S3292" s="52"/>
      <c r="T3292" s="52"/>
      <c r="U3292" s="52"/>
      <c r="V3292" s="52"/>
      <c r="W3292" s="52"/>
      <c r="X3292" s="52"/>
      <c r="Y3292" s="52"/>
      <c r="Z3292" s="38"/>
      <c r="AA3292" s="38"/>
      <c r="AB3292" s="38"/>
      <c r="AC3292" s="50"/>
      <c r="AD3292" s="50"/>
      <c r="AE3292" s="51"/>
      <c r="AF3292" s="51"/>
      <c r="AG3292" s="40"/>
      <c r="AH3292" s="41"/>
      <c r="AI3292" s="42"/>
      <c r="AJ3292" s="40"/>
      <c r="AK3292" s="41"/>
      <c r="AL3292" s="42"/>
      <c r="AM3292" s="43"/>
      <c r="AN3292" s="43"/>
      <c r="AO3292" s="43"/>
    </row>
    <row r="3293" spans="5:41" x14ac:dyDescent="0.25">
      <c r="E3293" s="54"/>
      <c r="F3293" s="54"/>
      <c r="G3293" s="52"/>
      <c r="H3293" s="52"/>
      <c r="I3293" s="52"/>
      <c r="J3293" s="52"/>
      <c r="K3293" s="52"/>
      <c r="L3293" s="52"/>
      <c r="M3293" s="52"/>
      <c r="N3293" s="52"/>
      <c r="O3293" s="52"/>
      <c r="P3293" s="52"/>
      <c r="Q3293" s="52"/>
      <c r="R3293" s="52"/>
      <c r="S3293" s="52"/>
      <c r="T3293" s="52"/>
      <c r="U3293" s="52"/>
      <c r="V3293" s="52"/>
      <c r="W3293" s="52"/>
      <c r="X3293" s="52"/>
      <c r="Y3293" s="52"/>
      <c r="Z3293" s="38"/>
      <c r="AA3293" s="38"/>
      <c r="AB3293" s="38"/>
      <c r="AC3293" s="50"/>
      <c r="AD3293" s="50"/>
      <c r="AE3293" s="51"/>
      <c r="AF3293" s="51"/>
      <c r="AG3293" s="40"/>
      <c r="AH3293" s="41"/>
      <c r="AI3293" s="42"/>
      <c r="AJ3293" s="40"/>
      <c r="AK3293" s="41"/>
      <c r="AL3293" s="42"/>
      <c r="AM3293" s="43"/>
      <c r="AN3293" s="43"/>
      <c r="AO3293" s="43"/>
    </row>
    <row r="3294" spans="5:41" x14ac:dyDescent="0.25">
      <c r="E3294" s="54"/>
      <c r="F3294" s="54"/>
      <c r="G3294" s="52"/>
      <c r="H3294" s="52"/>
      <c r="I3294" s="52"/>
      <c r="J3294" s="52"/>
      <c r="K3294" s="52"/>
      <c r="L3294" s="52"/>
      <c r="M3294" s="52"/>
      <c r="N3294" s="52"/>
      <c r="O3294" s="52"/>
      <c r="P3294" s="52"/>
      <c r="Q3294" s="52"/>
      <c r="R3294" s="52"/>
      <c r="S3294" s="52"/>
      <c r="T3294" s="52"/>
      <c r="U3294" s="52"/>
      <c r="V3294" s="52"/>
      <c r="W3294" s="52"/>
      <c r="X3294" s="52"/>
      <c r="Y3294" s="52"/>
      <c r="Z3294" s="38"/>
      <c r="AA3294" s="38"/>
      <c r="AB3294" s="38"/>
      <c r="AC3294" s="50"/>
      <c r="AD3294" s="50"/>
      <c r="AE3294" s="51"/>
      <c r="AF3294" s="51"/>
      <c r="AG3294" s="40"/>
      <c r="AH3294" s="41"/>
      <c r="AI3294" s="42"/>
      <c r="AJ3294" s="40"/>
      <c r="AK3294" s="41"/>
      <c r="AL3294" s="42"/>
      <c r="AM3294" s="43"/>
      <c r="AN3294" s="43"/>
      <c r="AO3294" s="43"/>
    </row>
    <row r="3295" spans="5:41" x14ac:dyDescent="0.25">
      <c r="E3295" s="54"/>
      <c r="F3295" s="54"/>
      <c r="G3295" s="52"/>
      <c r="H3295" s="52"/>
      <c r="I3295" s="52"/>
      <c r="J3295" s="52"/>
      <c r="K3295" s="52"/>
      <c r="L3295" s="52"/>
      <c r="M3295" s="52"/>
      <c r="N3295" s="52"/>
      <c r="O3295" s="52"/>
      <c r="P3295" s="52"/>
      <c r="Q3295" s="52"/>
      <c r="R3295" s="52"/>
      <c r="S3295" s="52"/>
      <c r="T3295" s="52"/>
      <c r="U3295" s="52"/>
      <c r="V3295" s="52"/>
      <c r="W3295" s="52"/>
      <c r="X3295" s="52"/>
      <c r="Y3295" s="52"/>
      <c r="Z3295" s="38"/>
      <c r="AA3295" s="38"/>
      <c r="AB3295" s="38"/>
      <c r="AC3295" s="50"/>
      <c r="AD3295" s="50"/>
      <c r="AE3295" s="51"/>
      <c r="AF3295" s="51"/>
      <c r="AG3295" s="40"/>
      <c r="AH3295" s="41"/>
      <c r="AI3295" s="42"/>
      <c r="AJ3295" s="40"/>
      <c r="AK3295" s="41"/>
      <c r="AL3295" s="42"/>
      <c r="AM3295" s="43"/>
      <c r="AN3295" s="43"/>
      <c r="AO3295" s="43"/>
    </row>
    <row r="3296" spans="5:41" x14ac:dyDescent="0.25">
      <c r="E3296" s="54"/>
      <c r="F3296" s="54"/>
      <c r="G3296" s="52"/>
      <c r="H3296" s="52"/>
      <c r="I3296" s="52"/>
      <c r="J3296" s="52"/>
      <c r="K3296" s="52"/>
      <c r="L3296" s="52"/>
      <c r="M3296" s="52"/>
      <c r="N3296" s="52"/>
      <c r="O3296" s="52"/>
      <c r="P3296" s="52"/>
      <c r="Q3296" s="52"/>
      <c r="R3296" s="52"/>
      <c r="S3296" s="52"/>
      <c r="T3296" s="52"/>
      <c r="U3296" s="52"/>
      <c r="V3296" s="52"/>
      <c r="W3296" s="52"/>
      <c r="X3296" s="52"/>
      <c r="Y3296" s="52"/>
      <c r="Z3296" s="38"/>
      <c r="AA3296" s="38"/>
      <c r="AB3296" s="38"/>
      <c r="AC3296" s="50"/>
      <c r="AD3296" s="50"/>
      <c r="AE3296" s="51"/>
      <c r="AF3296" s="51"/>
      <c r="AG3296" s="40"/>
      <c r="AH3296" s="41"/>
      <c r="AI3296" s="42"/>
      <c r="AJ3296" s="40"/>
      <c r="AK3296" s="41"/>
      <c r="AL3296" s="42"/>
      <c r="AM3296" s="43"/>
      <c r="AN3296" s="43"/>
      <c r="AO3296" s="43"/>
    </row>
    <row r="3297" spans="5:41" x14ac:dyDescent="0.25">
      <c r="E3297" s="54"/>
      <c r="F3297" s="54"/>
      <c r="G3297" s="52"/>
      <c r="H3297" s="52"/>
      <c r="I3297" s="52"/>
      <c r="J3297" s="52"/>
      <c r="K3297" s="52"/>
      <c r="L3297" s="52"/>
      <c r="M3297" s="52"/>
      <c r="N3297" s="52"/>
      <c r="O3297" s="52"/>
      <c r="P3297" s="52"/>
      <c r="Q3297" s="52"/>
      <c r="R3297" s="52"/>
      <c r="S3297" s="52"/>
      <c r="T3297" s="52"/>
      <c r="U3297" s="52"/>
      <c r="V3297" s="52"/>
      <c r="W3297" s="52"/>
      <c r="X3297" s="52"/>
      <c r="Y3297" s="52"/>
      <c r="Z3297" s="38"/>
      <c r="AA3297" s="38"/>
      <c r="AB3297" s="38"/>
      <c r="AC3297" s="50"/>
      <c r="AD3297" s="50"/>
      <c r="AE3297" s="51"/>
      <c r="AF3297" s="51"/>
      <c r="AG3297" s="40"/>
      <c r="AH3297" s="41"/>
      <c r="AI3297" s="42"/>
      <c r="AJ3297" s="40"/>
      <c r="AK3297" s="41"/>
      <c r="AL3297" s="42"/>
      <c r="AM3297" s="43"/>
      <c r="AN3297" s="43"/>
      <c r="AO3297" s="43"/>
    </row>
    <row r="3298" spans="5:41" x14ac:dyDescent="0.25">
      <c r="E3298" s="54"/>
      <c r="F3298" s="54"/>
      <c r="G3298" s="52"/>
      <c r="H3298" s="52"/>
      <c r="I3298" s="52"/>
      <c r="J3298" s="52"/>
      <c r="K3298" s="52"/>
      <c r="L3298" s="52"/>
      <c r="M3298" s="52"/>
      <c r="N3298" s="52"/>
      <c r="O3298" s="52"/>
      <c r="P3298" s="52"/>
      <c r="Q3298" s="52"/>
      <c r="R3298" s="52"/>
      <c r="S3298" s="52"/>
      <c r="T3298" s="52"/>
      <c r="U3298" s="52"/>
      <c r="V3298" s="52"/>
      <c r="W3298" s="52"/>
      <c r="X3298" s="52"/>
      <c r="Y3298" s="52"/>
      <c r="Z3298" s="38"/>
      <c r="AA3298" s="38"/>
      <c r="AB3298" s="38"/>
      <c r="AC3298" s="50"/>
      <c r="AD3298" s="50"/>
      <c r="AE3298" s="51"/>
      <c r="AF3298" s="51"/>
      <c r="AG3298" s="40"/>
      <c r="AH3298" s="41"/>
      <c r="AI3298" s="42"/>
      <c r="AJ3298" s="40"/>
      <c r="AK3298" s="41"/>
      <c r="AL3298" s="42"/>
      <c r="AM3298" s="43"/>
      <c r="AN3298" s="43"/>
      <c r="AO3298" s="43"/>
    </row>
    <row r="3299" spans="5:41" x14ac:dyDescent="0.25">
      <c r="E3299" s="54"/>
      <c r="F3299" s="54"/>
      <c r="G3299" s="52"/>
      <c r="H3299" s="52"/>
      <c r="I3299" s="52"/>
      <c r="J3299" s="52"/>
      <c r="K3299" s="52"/>
      <c r="L3299" s="52"/>
      <c r="M3299" s="52"/>
      <c r="N3299" s="52"/>
      <c r="O3299" s="52"/>
      <c r="P3299" s="52"/>
      <c r="Q3299" s="52"/>
      <c r="R3299" s="52"/>
      <c r="S3299" s="52"/>
      <c r="T3299" s="52"/>
      <c r="U3299" s="52"/>
      <c r="V3299" s="52"/>
      <c r="W3299" s="52"/>
      <c r="X3299" s="52"/>
      <c r="Y3299" s="52"/>
      <c r="Z3299" s="38"/>
      <c r="AA3299" s="38"/>
      <c r="AB3299" s="38"/>
      <c r="AC3299" s="50"/>
      <c r="AD3299" s="50"/>
      <c r="AE3299" s="51"/>
      <c r="AF3299" s="51"/>
      <c r="AG3299" s="40"/>
      <c r="AH3299" s="41"/>
      <c r="AI3299" s="42"/>
      <c r="AJ3299" s="40"/>
      <c r="AK3299" s="41"/>
      <c r="AL3299" s="42"/>
      <c r="AM3299" s="43"/>
      <c r="AN3299" s="43"/>
      <c r="AO3299" s="43"/>
    </row>
    <row r="3300" spans="5:41" x14ac:dyDescent="0.25">
      <c r="E3300" s="54"/>
      <c r="F3300" s="54"/>
      <c r="G3300" s="52"/>
      <c r="H3300" s="52"/>
      <c r="I3300" s="52"/>
      <c r="J3300" s="52"/>
      <c r="K3300" s="52"/>
      <c r="L3300" s="52"/>
      <c r="M3300" s="52"/>
      <c r="N3300" s="52"/>
      <c r="O3300" s="52"/>
      <c r="P3300" s="52"/>
      <c r="Q3300" s="52"/>
      <c r="R3300" s="52"/>
      <c r="S3300" s="52"/>
      <c r="T3300" s="52"/>
      <c r="U3300" s="52"/>
      <c r="V3300" s="52"/>
      <c r="W3300" s="52"/>
      <c r="X3300" s="52"/>
      <c r="Y3300" s="52"/>
      <c r="Z3300" s="38"/>
      <c r="AA3300" s="38"/>
      <c r="AB3300" s="38"/>
      <c r="AC3300" s="50"/>
      <c r="AD3300" s="50"/>
      <c r="AE3300" s="51"/>
      <c r="AF3300" s="51"/>
      <c r="AG3300" s="40"/>
      <c r="AH3300" s="41"/>
      <c r="AI3300" s="42"/>
      <c r="AJ3300" s="40"/>
      <c r="AK3300" s="41"/>
      <c r="AL3300" s="42"/>
      <c r="AM3300" s="43"/>
      <c r="AN3300" s="43"/>
      <c r="AO3300" s="43"/>
    </row>
    <row r="3301" spans="5:41" x14ac:dyDescent="0.25">
      <c r="E3301" s="54"/>
      <c r="F3301" s="54"/>
      <c r="G3301" s="52"/>
      <c r="H3301" s="52"/>
      <c r="I3301" s="52"/>
      <c r="J3301" s="52"/>
      <c r="K3301" s="52"/>
      <c r="L3301" s="52"/>
      <c r="M3301" s="52"/>
      <c r="N3301" s="52"/>
      <c r="O3301" s="52"/>
      <c r="P3301" s="52"/>
      <c r="Q3301" s="52"/>
      <c r="R3301" s="52"/>
      <c r="S3301" s="52"/>
      <c r="T3301" s="52"/>
      <c r="U3301" s="52"/>
      <c r="V3301" s="52"/>
      <c r="W3301" s="52"/>
      <c r="X3301" s="52"/>
      <c r="Y3301" s="52"/>
      <c r="Z3301" s="38"/>
      <c r="AA3301" s="38"/>
      <c r="AB3301" s="38"/>
      <c r="AC3301" s="50"/>
      <c r="AD3301" s="50"/>
      <c r="AE3301" s="51"/>
      <c r="AF3301" s="51"/>
      <c r="AG3301" s="40"/>
      <c r="AH3301" s="41"/>
      <c r="AI3301" s="42"/>
      <c r="AJ3301" s="40"/>
      <c r="AK3301" s="41"/>
      <c r="AL3301" s="42"/>
      <c r="AM3301" s="43"/>
      <c r="AN3301" s="43"/>
      <c r="AO3301" s="43"/>
    </row>
    <row r="3302" spans="5:41" x14ac:dyDescent="0.25">
      <c r="E3302" s="54"/>
      <c r="F3302" s="54"/>
      <c r="G3302" s="52"/>
      <c r="H3302" s="52"/>
      <c r="I3302" s="52"/>
      <c r="J3302" s="52"/>
      <c r="K3302" s="52"/>
      <c r="L3302" s="52"/>
      <c r="M3302" s="52"/>
      <c r="N3302" s="52"/>
      <c r="O3302" s="52"/>
      <c r="P3302" s="52"/>
      <c r="Q3302" s="52"/>
      <c r="R3302" s="52"/>
      <c r="S3302" s="52"/>
      <c r="T3302" s="52"/>
      <c r="U3302" s="52"/>
      <c r="V3302" s="52"/>
      <c r="W3302" s="52"/>
      <c r="X3302" s="52"/>
      <c r="Y3302" s="52"/>
      <c r="Z3302" s="38"/>
      <c r="AA3302" s="38"/>
      <c r="AB3302" s="38"/>
      <c r="AC3302" s="50"/>
      <c r="AD3302" s="50"/>
      <c r="AE3302" s="51"/>
      <c r="AF3302" s="51"/>
      <c r="AG3302" s="40"/>
      <c r="AH3302" s="41"/>
      <c r="AI3302" s="42"/>
      <c r="AJ3302" s="40"/>
      <c r="AK3302" s="41"/>
      <c r="AL3302" s="42"/>
      <c r="AM3302" s="43"/>
      <c r="AN3302" s="43"/>
      <c r="AO3302" s="43"/>
    </row>
    <row r="3303" spans="5:41" x14ac:dyDescent="0.25">
      <c r="E3303" s="54"/>
      <c r="F3303" s="54"/>
      <c r="G3303" s="52"/>
      <c r="H3303" s="52"/>
      <c r="I3303" s="52"/>
      <c r="J3303" s="52"/>
      <c r="K3303" s="52"/>
      <c r="L3303" s="52"/>
      <c r="M3303" s="52"/>
      <c r="N3303" s="52"/>
      <c r="O3303" s="52"/>
      <c r="P3303" s="52"/>
      <c r="Q3303" s="52"/>
      <c r="R3303" s="52"/>
      <c r="S3303" s="52"/>
      <c r="T3303" s="52"/>
      <c r="U3303" s="52"/>
      <c r="V3303" s="52"/>
      <c r="W3303" s="52"/>
      <c r="X3303" s="52"/>
      <c r="Y3303" s="52"/>
      <c r="Z3303" s="38"/>
      <c r="AA3303" s="38"/>
      <c r="AB3303" s="38"/>
      <c r="AC3303" s="50"/>
      <c r="AD3303" s="50"/>
      <c r="AE3303" s="51"/>
      <c r="AF3303" s="51"/>
      <c r="AG3303" s="40"/>
      <c r="AH3303" s="41"/>
      <c r="AI3303" s="42"/>
      <c r="AJ3303" s="40"/>
      <c r="AK3303" s="41"/>
      <c r="AL3303" s="42"/>
      <c r="AM3303" s="43"/>
      <c r="AN3303" s="43"/>
      <c r="AO3303" s="43"/>
    </row>
    <row r="3304" spans="5:41" x14ac:dyDescent="0.25">
      <c r="E3304" s="54"/>
      <c r="F3304" s="54"/>
      <c r="G3304" s="52"/>
      <c r="H3304" s="52"/>
      <c r="I3304" s="52"/>
      <c r="J3304" s="52"/>
      <c r="K3304" s="52"/>
      <c r="L3304" s="52"/>
      <c r="M3304" s="52"/>
      <c r="N3304" s="52"/>
      <c r="O3304" s="52"/>
      <c r="P3304" s="52"/>
      <c r="Q3304" s="52"/>
      <c r="R3304" s="52"/>
      <c r="S3304" s="52"/>
      <c r="T3304" s="52"/>
      <c r="U3304" s="52"/>
      <c r="V3304" s="52"/>
      <c r="W3304" s="52"/>
      <c r="X3304" s="52"/>
      <c r="Y3304" s="52"/>
      <c r="Z3304" s="38"/>
      <c r="AA3304" s="38"/>
      <c r="AB3304" s="38"/>
      <c r="AC3304" s="50"/>
      <c r="AD3304" s="50"/>
      <c r="AE3304" s="51"/>
      <c r="AF3304" s="51"/>
      <c r="AG3304" s="40"/>
      <c r="AH3304" s="41"/>
      <c r="AI3304" s="42"/>
      <c r="AJ3304" s="40"/>
      <c r="AK3304" s="41"/>
      <c r="AL3304" s="42"/>
      <c r="AM3304" s="43"/>
      <c r="AN3304" s="43"/>
      <c r="AO3304" s="43"/>
    </row>
    <row r="3305" spans="5:41" x14ac:dyDescent="0.25">
      <c r="E3305" s="54"/>
      <c r="F3305" s="54"/>
      <c r="G3305" s="52"/>
      <c r="H3305" s="52"/>
      <c r="I3305" s="52"/>
      <c r="J3305" s="52"/>
      <c r="K3305" s="52"/>
      <c r="L3305" s="52"/>
      <c r="M3305" s="52"/>
      <c r="N3305" s="52"/>
      <c r="O3305" s="52"/>
      <c r="P3305" s="52"/>
      <c r="Q3305" s="52"/>
      <c r="R3305" s="52"/>
      <c r="S3305" s="52"/>
      <c r="T3305" s="52"/>
      <c r="U3305" s="52"/>
      <c r="V3305" s="52"/>
      <c r="W3305" s="52"/>
      <c r="X3305" s="52"/>
      <c r="Y3305" s="52"/>
      <c r="Z3305" s="38"/>
      <c r="AA3305" s="38"/>
      <c r="AB3305" s="38"/>
      <c r="AC3305" s="50"/>
      <c r="AD3305" s="50"/>
      <c r="AE3305" s="51"/>
      <c r="AF3305" s="51"/>
      <c r="AG3305" s="40"/>
      <c r="AH3305" s="41"/>
      <c r="AI3305" s="42"/>
      <c r="AJ3305" s="40"/>
      <c r="AK3305" s="41"/>
      <c r="AL3305" s="42"/>
      <c r="AM3305" s="43"/>
      <c r="AN3305" s="43"/>
      <c r="AO3305" s="43"/>
    </row>
    <row r="3306" spans="5:41" x14ac:dyDescent="0.25">
      <c r="E3306" s="54"/>
      <c r="F3306" s="54"/>
      <c r="G3306" s="52"/>
      <c r="H3306" s="52"/>
      <c r="I3306" s="52"/>
      <c r="J3306" s="52"/>
      <c r="K3306" s="52"/>
      <c r="L3306" s="52"/>
      <c r="M3306" s="52"/>
      <c r="N3306" s="52"/>
      <c r="O3306" s="52"/>
      <c r="P3306" s="52"/>
      <c r="Q3306" s="52"/>
      <c r="R3306" s="52"/>
      <c r="S3306" s="52"/>
      <c r="T3306" s="52"/>
      <c r="U3306" s="52"/>
      <c r="V3306" s="52"/>
      <c r="W3306" s="52"/>
      <c r="X3306" s="52"/>
      <c r="Y3306" s="52"/>
      <c r="Z3306" s="38"/>
      <c r="AA3306" s="38"/>
      <c r="AB3306" s="38"/>
      <c r="AC3306" s="50"/>
      <c r="AD3306" s="50"/>
      <c r="AE3306" s="51"/>
      <c r="AF3306" s="51"/>
      <c r="AG3306" s="40"/>
      <c r="AH3306" s="41"/>
      <c r="AI3306" s="42"/>
      <c r="AJ3306" s="40"/>
      <c r="AK3306" s="41"/>
      <c r="AL3306" s="42"/>
      <c r="AM3306" s="43"/>
      <c r="AN3306" s="43"/>
      <c r="AO3306" s="43"/>
    </row>
    <row r="3307" spans="5:41" x14ac:dyDescent="0.25">
      <c r="E3307" s="54"/>
      <c r="F3307" s="54"/>
      <c r="G3307" s="52"/>
      <c r="H3307" s="52"/>
      <c r="I3307" s="52"/>
      <c r="J3307" s="52"/>
      <c r="K3307" s="52"/>
      <c r="L3307" s="52"/>
      <c r="M3307" s="52"/>
      <c r="N3307" s="52"/>
      <c r="O3307" s="52"/>
      <c r="P3307" s="52"/>
      <c r="Q3307" s="52"/>
      <c r="R3307" s="52"/>
      <c r="S3307" s="52"/>
      <c r="T3307" s="52"/>
      <c r="U3307" s="52"/>
      <c r="V3307" s="52"/>
      <c r="W3307" s="52"/>
      <c r="X3307" s="52"/>
      <c r="Y3307" s="52"/>
      <c r="Z3307" s="38"/>
      <c r="AA3307" s="38"/>
      <c r="AB3307" s="38"/>
      <c r="AC3307" s="50"/>
      <c r="AD3307" s="50"/>
      <c r="AE3307" s="51"/>
      <c r="AF3307" s="51"/>
      <c r="AG3307" s="40"/>
      <c r="AH3307" s="41"/>
      <c r="AI3307" s="42"/>
      <c r="AJ3307" s="40"/>
      <c r="AK3307" s="41"/>
      <c r="AL3307" s="42"/>
      <c r="AM3307" s="43"/>
      <c r="AN3307" s="43"/>
      <c r="AO3307" s="43"/>
    </row>
    <row r="3308" spans="5:41" x14ac:dyDescent="0.25">
      <c r="E3308" s="54"/>
      <c r="F3308" s="54"/>
      <c r="G3308" s="52"/>
      <c r="H3308" s="52"/>
      <c r="I3308" s="52"/>
      <c r="J3308" s="52"/>
      <c r="K3308" s="52"/>
      <c r="L3308" s="52"/>
      <c r="M3308" s="52"/>
      <c r="N3308" s="52"/>
      <c r="O3308" s="52"/>
      <c r="P3308" s="52"/>
      <c r="Q3308" s="52"/>
      <c r="R3308" s="52"/>
      <c r="S3308" s="52"/>
      <c r="T3308" s="52"/>
      <c r="U3308" s="52"/>
      <c r="V3308" s="52"/>
      <c r="W3308" s="52"/>
      <c r="X3308" s="52"/>
      <c r="Y3308" s="52"/>
      <c r="Z3308" s="38"/>
      <c r="AA3308" s="38"/>
      <c r="AB3308" s="38"/>
      <c r="AC3308" s="50"/>
      <c r="AD3308" s="50"/>
      <c r="AE3308" s="51"/>
      <c r="AF3308" s="51"/>
      <c r="AG3308" s="40"/>
      <c r="AH3308" s="41"/>
      <c r="AI3308" s="42"/>
      <c r="AJ3308" s="40"/>
      <c r="AK3308" s="41"/>
      <c r="AL3308" s="42"/>
      <c r="AM3308" s="43"/>
      <c r="AN3308" s="43"/>
      <c r="AO3308" s="43"/>
    </row>
    <row r="3309" spans="5:41" x14ac:dyDescent="0.25">
      <c r="E3309" s="54"/>
      <c r="F3309" s="54"/>
      <c r="G3309" s="52"/>
      <c r="H3309" s="52"/>
      <c r="I3309" s="52"/>
      <c r="J3309" s="52"/>
      <c r="K3309" s="52"/>
      <c r="L3309" s="52"/>
      <c r="M3309" s="52"/>
      <c r="N3309" s="52"/>
      <c r="O3309" s="52"/>
      <c r="P3309" s="52"/>
      <c r="Q3309" s="52"/>
      <c r="R3309" s="52"/>
      <c r="S3309" s="52"/>
      <c r="T3309" s="52"/>
      <c r="U3309" s="52"/>
      <c r="V3309" s="52"/>
      <c r="W3309" s="52"/>
      <c r="X3309" s="52"/>
      <c r="Y3309" s="52"/>
      <c r="Z3309" s="38"/>
      <c r="AA3309" s="38"/>
      <c r="AB3309" s="38"/>
      <c r="AC3309" s="50"/>
      <c r="AD3309" s="50"/>
      <c r="AE3309" s="51"/>
      <c r="AF3309" s="51"/>
      <c r="AG3309" s="40"/>
      <c r="AH3309" s="41"/>
      <c r="AI3309" s="42"/>
      <c r="AJ3309" s="40"/>
      <c r="AK3309" s="41"/>
      <c r="AL3309" s="42"/>
      <c r="AM3309" s="43"/>
      <c r="AN3309" s="43"/>
      <c r="AO3309" s="43"/>
    </row>
    <row r="3310" spans="5:41" x14ac:dyDescent="0.25">
      <c r="E3310" s="54"/>
      <c r="F3310" s="54"/>
      <c r="G3310" s="52"/>
      <c r="H3310" s="52"/>
      <c r="I3310" s="52"/>
      <c r="J3310" s="52"/>
      <c r="K3310" s="52"/>
      <c r="L3310" s="52"/>
      <c r="M3310" s="52"/>
      <c r="N3310" s="52"/>
      <c r="O3310" s="52"/>
      <c r="P3310" s="52"/>
      <c r="Q3310" s="52"/>
      <c r="R3310" s="52"/>
      <c r="S3310" s="52"/>
      <c r="T3310" s="52"/>
      <c r="U3310" s="52"/>
      <c r="V3310" s="52"/>
      <c r="W3310" s="52"/>
      <c r="X3310" s="52"/>
      <c r="Y3310" s="52"/>
      <c r="Z3310" s="38"/>
      <c r="AA3310" s="38"/>
      <c r="AB3310" s="38"/>
      <c r="AC3310" s="50"/>
      <c r="AD3310" s="50"/>
      <c r="AE3310" s="51"/>
      <c r="AF3310" s="51"/>
      <c r="AG3310" s="40"/>
      <c r="AH3310" s="41"/>
      <c r="AI3310" s="42"/>
      <c r="AJ3310" s="40"/>
      <c r="AK3310" s="41"/>
      <c r="AL3310" s="42"/>
      <c r="AM3310" s="43"/>
      <c r="AN3310" s="43"/>
      <c r="AO3310" s="43"/>
    </row>
    <row r="3311" spans="5:41" x14ac:dyDescent="0.25">
      <c r="E3311" s="54"/>
      <c r="F3311" s="54"/>
      <c r="G3311" s="52"/>
      <c r="H3311" s="52"/>
      <c r="I3311" s="52"/>
      <c r="J3311" s="52"/>
      <c r="K3311" s="52"/>
      <c r="L3311" s="52"/>
      <c r="M3311" s="52"/>
      <c r="N3311" s="52"/>
      <c r="O3311" s="52"/>
      <c r="P3311" s="52"/>
      <c r="Q3311" s="52"/>
      <c r="R3311" s="52"/>
      <c r="S3311" s="52"/>
      <c r="T3311" s="52"/>
      <c r="U3311" s="52"/>
      <c r="V3311" s="52"/>
      <c r="W3311" s="52"/>
      <c r="X3311" s="52"/>
      <c r="Y3311" s="52"/>
      <c r="Z3311" s="38"/>
      <c r="AA3311" s="38"/>
      <c r="AB3311" s="38"/>
      <c r="AC3311" s="50"/>
      <c r="AD3311" s="50"/>
      <c r="AE3311" s="51"/>
      <c r="AF3311" s="51"/>
      <c r="AG3311" s="40"/>
      <c r="AH3311" s="41"/>
      <c r="AI3311" s="42"/>
      <c r="AJ3311" s="40"/>
      <c r="AK3311" s="41"/>
      <c r="AL3311" s="42"/>
      <c r="AM3311" s="43"/>
      <c r="AN3311" s="43"/>
      <c r="AO3311" s="43"/>
    </row>
    <row r="3312" spans="5:41" x14ac:dyDescent="0.25">
      <c r="E3312" s="54"/>
      <c r="F3312" s="54"/>
      <c r="G3312" s="52"/>
      <c r="H3312" s="52"/>
      <c r="I3312" s="52"/>
      <c r="J3312" s="52"/>
      <c r="K3312" s="52"/>
      <c r="L3312" s="52"/>
      <c r="M3312" s="52"/>
      <c r="N3312" s="52"/>
      <c r="O3312" s="52"/>
      <c r="P3312" s="52"/>
      <c r="Q3312" s="52"/>
      <c r="R3312" s="52"/>
      <c r="S3312" s="52"/>
      <c r="T3312" s="52"/>
      <c r="U3312" s="52"/>
      <c r="V3312" s="52"/>
      <c r="W3312" s="52"/>
      <c r="X3312" s="52"/>
      <c r="Y3312" s="52"/>
      <c r="Z3312" s="38"/>
      <c r="AA3312" s="38"/>
      <c r="AB3312" s="38"/>
      <c r="AC3312" s="50"/>
      <c r="AD3312" s="50"/>
      <c r="AE3312" s="51"/>
      <c r="AF3312" s="51"/>
      <c r="AG3312" s="40"/>
      <c r="AH3312" s="41"/>
      <c r="AI3312" s="42"/>
      <c r="AJ3312" s="40"/>
      <c r="AK3312" s="41"/>
      <c r="AL3312" s="42"/>
      <c r="AM3312" s="43"/>
      <c r="AN3312" s="43"/>
      <c r="AO3312" s="43"/>
    </row>
    <row r="3313" spans="5:41" x14ac:dyDescent="0.25">
      <c r="E3313" s="54"/>
      <c r="F3313" s="54"/>
      <c r="G3313" s="52"/>
      <c r="H3313" s="52"/>
      <c r="I3313" s="52"/>
      <c r="J3313" s="52"/>
      <c r="K3313" s="52"/>
      <c r="L3313" s="52"/>
      <c r="M3313" s="52"/>
      <c r="N3313" s="52"/>
      <c r="O3313" s="52"/>
      <c r="P3313" s="52"/>
      <c r="Q3313" s="52"/>
      <c r="R3313" s="52"/>
      <c r="S3313" s="52"/>
      <c r="T3313" s="52"/>
      <c r="U3313" s="52"/>
      <c r="V3313" s="52"/>
      <c r="W3313" s="52"/>
      <c r="X3313" s="52"/>
      <c r="Y3313" s="52"/>
      <c r="Z3313" s="38"/>
      <c r="AA3313" s="38"/>
      <c r="AB3313" s="38"/>
      <c r="AC3313" s="50"/>
      <c r="AD3313" s="50"/>
      <c r="AE3313" s="51"/>
      <c r="AF3313" s="51"/>
      <c r="AG3313" s="40"/>
      <c r="AH3313" s="41"/>
      <c r="AI3313" s="42"/>
      <c r="AJ3313" s="40"/>
      <c r="AK3313" s="41"/>
      <c r="AL3313" s="42"/>
      <c r="AM3313" s="43"/>
      <c r="AN3313" s="43"/>
      <c r="AO3313" s="43"/>
    </row>
    <row r="3314" spans="5:41" x14ac:dyDescent="0.25">
      <c r="E3314" s="54"/>
      <c r="F3314" s="54"/>
      <c r="G3314" s="52"/>
      <c r="H3314" s="52"/>
      <c r="I3314" s="52"/>
      <c r="J3314" s="52"/>
      <c r="K3314" s="52"/>
      <c r="L3314" s="52"/>
      <c r="M3314" s="52"/>
      <c r="N3314" s="52"/>
      <c r="O3314" s="52"/>
      <c r="P3314" s="52"/>
      <c r="Q3314" s="52"/>
      <c r="R3314" s="52"/>
      <c r="S3314" s="52"/>
      <c r="T3314" s="52"/>
      <c r="U3314" s="52"/>
      <c r="V3314" s="52"/>
      <c r="W3314" s="52"/>
      <c r="X3314" s="52"/>
      <c r="Y3314" s="52"/>
      <c r="Z3314" s="38"/>
      <c r="AA3314" s="38"/>
      <c r="AB3314" s="38"/>
      <c r="AC3314" s="50"/>
      <c r="AD3314" s="50"/>
      <c r="AE3314" s="51"/>
      <c r="AF3314" s="51"/>
      <c r="AG3314" s="40"/>
      <c r="AH3314" s="41"/>
      <c r="AI3314" s="42"/>
      <c r="AJ3314" s="40"/>
      <c r="AK3314" s="41"/>
      <c r="AL3314" s="42"/>
      <c r="AM3314" s="43"/>
      <c r="AN3314" s="43"/>
      <c r="AO3314" s="43"/>
    </row>
    <row r="3315" spans="5:41" x14ac:dyDescent="0.25">
      <c r="E3315" s="54"/>
      <c r="F3315" s="54"/>
      <c r="G3315" s="52"/>
      <c r="H3315" s="52"/>
      <c r="I3315" s="52"/>
      <c r="J3315" s="52"/>
      <c r="K3315" s="52"/>
      <c r="L3315" s="52"/>
      <c r="M3315" s="52"/>
      <c r="N3315" s="52"/>
      <c r="O3315" s="52"/>
      <c r="P3315" s="52"/>
      <c r="Q3315" s="52"/>
      <c r="R3315" s="52"/>
      <c r="S3315" s="52"/>
      <c r="T3315" s="52"/>
      <c r="U3315" s="52"/>
      <c r="V3315" s="52"/>
      <c r="W3315" s="52"/>
      <c r="X3315" s="52"/>
      <c r="Y3315" s="52"/>
      <c r="Z3315" s="38"/>
      <c r="AA3315" s="38"/>
      <c r="AB3315" s="38"/>
      <c r="AC3315" s="50"/>
      <c r="AD3315" s="50"/>
      <c r="AE3315" s="51"/>
      <c r="AF3315" s="51"/>
      <c r="AG3315" s="40"/>
      <c r="AH3315" s="41"/>
      <c r="AI3315" s="42"/>
      <c r="AJ3315" s="40"/>
      <c r="AK3315" s="41"/>
      <c r="AL3315" s="42"/>
      <c r="AM3315" s="43"/>
      <c r="AN3315" s="43"/>
      <c r="AO3315" s="43"/>
    </row>
    <row r="3316" spans="5:41" x14ac:dyDescent="0.25">
      <c r="E3316" s="54"/>
      <c r="F3316" s="54"/>
      <c r="G3316" s="52"/>
      <c r="H3316" s="52"/>
      <c r="I3316" s="52"/>
      <c r="J3316" s="52"/>
      <c r="K3316" s="52"/>
      <c r="L3316" s="52"/>
      <c r="M3316" s="52"/>
      <c r="N3316" s="52"/>
      <c r="O3316" s="52"/>
      <c r="P3316" s="52"/>
      <c r="Q3316" s="52"/>
      <c r="R3316" s="52"/>
      <c r="S3316" s="52"/>
      <c r="T3316" s="52"/>
      <c r="U3316" s="52"/>
      <c r="V3316" s="52"/>
      <c r="W3316" s="52"/>
      <c r="X3316" s="52"/>
      <c r="Y3316" s="52"/>
      <c r="Z3316" s="38"/>
      <c r="AA3316" s="38"/>
      <c r="AB3316" s="38"/>
      <c r="AC3316" s="50"/>
      <c r="AD3316" s="50"/>
      <c r="AE3316" s="51"/>
      <c r="AF3316" s="51"/>
      <c r="AG3316" s="40"/>
      <c r="AH3316" s="41"/>
      <c r="AI3316" s="42"/>
      <c r="AJ3316" s="40"/>
      <c r="AK3316" s="41"/>
      <c r="AL3316" s="42"/>
      <c r="AM3316" s="43"/>
      <c r="AN3316" s="43"/>
      <c r="AO3316" s="43"/>
    </row>
    <row r="3317" spans="5:41" x14ac:dyDescent="0.25">
      <c r="E3317" s="54"/>
      <c r="F3317" s="54"/>
      <c r="G3317" s="52"/>
      <c r="H3317" s="52"/>
      <c r="I3317" s="52"/>
      <c r="J3317" s="52"/>
      <c r="K3317" s="52"/>
      <c r="L3317" s="52"/>
      <c r="M3317" s="52"/>
      <c r="N3317" s="52"/>
      <c r="O3317" s="52"/>
      <c r="P3317" s="52"/>
      <c r="Q3317" s="52"/>
      <c r="R3317" s="52"/>
      <c r="S3317" s="52"/>
      <c r="T3317" s="52"/>
      <c r="U3317" s="52"/>
      <c r="V3317" s="52"/>
      <c r="W3317" s="52"/>
      <c r="X3317" s="52"/>
      <c r="Y3317" s="52"/>
      <c r="Z3317" s="38"/>
      <c r="AA3317" s="38"/>
      <c r="AB3317" s="38"/>
      <c r="AC3317" s="50"/>
      <c r="AD3317" s="50"/>
      <c r="AE3317" s="51"/>
      <c r="AF3317" s="51"/>
      <c r="AG3317" s="40"/>
      <c r="AH3317" s="41"/>
      <c r="AI3317" s="42"/>
      <c r="AJ3317" s="40"/>
      <c r="AK3317" s="41"/>
      <c r="AL3317" s="42"/>
      <c r="AM3317" s="43"/>
      <c r="AN3317" s="43"/>
      <c r="AO3317" s="43"/>
    </row>
    <row r="3318" spans="5:41" x14ac:dyDescent="0.25">
      <c r="E3318" s="54"/>
      <c r="F3318" s="54"/>
      <c r="G3318" s="52"/>
      <c r="H3318" s="52"/>
      <c r="I3318" s="52"/>
      <c r="J3318" s="52"/>
      <c r="K3318" s="52"/>
      <c r="L3318" s="52"/>
      <c r="M3318" s="52"/>
      <c r="N3318" s="52"/>
      <c r="O3318" s="52"/>
      <c r="P3318" s="52"/>
      <c r="Q3318" s="52"/>
      <c r="R3318" s="52"/>
      <c r="S3318" s="52"/>
      <c r="T3318" s="52"/>
      <c r="U3318" s="52"/>
      <c r="V3318" s="52"/>
      <c r="W3318" s="52"/>
      <c r="X3318" s="52"/>
      <c r="Y3318" s="52"/>
      <c r="Z3318" s="38"/>
      <c r="AA3318" s="38"/>
      <c r="AB3318" s="38"/>
      <c r="AC3318" s="50"/>
      <c r="AD3318" s="50"/>
      <c r="AE3318" s="51"/>
      <c r="AF3318" s="51"/>
      <c r="AG3318" s="40"/>
      <c r="AH3318" s="41"/>
      <c r="AI3318" s="42"/>
      <c r="AJ3318" s="40"/>
      <c r="AK3318" s="41"/>
      <c r="AL3318" s="42"/>
      <c r="AM3318" s="43"/>
      <c r="AN3318" s="43"/>
      <c r="AO3318" s="43"/>
    </row>
    <row r="3319" spans="5:41" x14ac:dyDescent="0.25">
      <c r="E3319" s="54"/>
      <c r="F3319" s="54"/>
      <c r="G3319" s="52"/>
      <c r="H3319" s="52"/>
      <c r="I3319" s="52"/>
      <c r="J3319" s="52"/>
      <c r="K3319" s="52"/>
      <c r="L3319" s="52"/>
      <c r="M3319" s="52"/>
      <c r="N3319" s="52"/>
      <c r="O3319" s="52"/>
      <c r="P3319" s="52"/>
      <c r="Q3319" s="52"/>
      <c r="R3319" s="52"/>
      <c r="S3319" s="52"/>
      <c r="T3319" s="52"/>
      <c r="U3319" s="52"/>
      <c r="V3319" s="52"/>
      <c r="W3319" s="52"/>
      <c r="X3319" s="52"/>
      <c r="Y3319" s="52"/>
      <c r="Z3319" s="38"/>
      <c r="AA3319" s="38"/>
      <c r="AB3319" s="38"/>
      <c r="AC3319" s="50"/>
      <c r="AD3319" s="50"/>
      <c r="AE3319" s="51"/>
      <c r="AF3319" s="51"/>
      <c r="AG3319" s="40"/>
      <c r="AH3319" s="41"/>
      <c r="AI3319" s="42"/>
      <c r="AJ3319" s="40"/>
      <c r="AK3319" s="41"/>
      <c r="AL3319" s="42"/>
      <c r="AM3319" s="43"/>
      <c r="AN3319" s="43"/>
      <c r="AO3319" s="43"/>
    </row>
    <row r="3320" spans="5:41" x14ac:dyDescent="0.25">
      <c r="E3320" s="54"/>
      <c r="F3320" s="54"/>
      <c r="G3320" s="52"/>
      <c r="H3320" s="52"/>
      <c r="I3320" s="52"/>
      <c r="J3320" s="52"/>
      <c r="K3320" s="52"/>
      <c r="L3320" s="52"/>
      <c r="M3320" s="52"/>
      <c r="N3320" s="52"/>
      <c r="O3320" s="52"/>
      <c r="P3320" s="52"/>
      <c r="Q3320" s="52"/>
      <c r="R3320" s="52"/>
      <c r="S3320" s="52"/>
      <c r="T3320" s="52"/>
      <c r="U3320" s="52"/>
      <c r="V3320" s="52"/>
      <c r="W3320" s="52"/>
      <c r="X3320" s="52"/>
      <c r="Y3320" s="52"/>
      <c r="Z3320" s="38"/>
      <c r="AA3320" s="38"/>
      <c r="AB3320" s="38"/>
      <c r="AC3320" s="50"/>
      <c r="AD3320" s="50"/>
      <c r="AE3320" s="51"/>
      <c r="AF3320" s="51"/>
      <c r="AG3320" s="40"/>
      <c r="AH3320" s="41"/>
      <c r="AI3320" s="42"/>
      <c r="AJ3320" s="40"/>
      <c r="AK3320" s="41"/>
      <c r="AL3320" s="42"/>
      <c r="AM3320" s="43"/>
      <c r="AN3320" s="43"/>
      <c r="AO3320" s="43"/>
    </row>
    <row r="3321" spans="5:41" x14ac:dyDescent="0.25">
      <c r="E3321" s="54"/>
      <c r="F3321" s="54"/>
      <c r="G3321" s="52"/>
      <c r="H3321" s="52"/>
      <c r="I3321" s="52"/>
      <c r="J3321" s="52"/>
      <c r="K3321" s="52"/>
      <c r="L3321" s="52"/>
      <c r="M3321" s="52"/>
      <c r="N3321" s="52"/>
      <c r="O3321" s="52"/>
      <c r="P3321" s="52"/>
      <c r="Q3321" s="52"/>
      <c r="R3321" s="52"/>
      <c r="S3321" s="52"/>
      <c r="T3321" s="52"/>
      <c r="U3321" s="52"/>
      <c r="V3321" s="52"/>
      <c r="W3321" s="52"/>
      <c r="X3321" s="52"/>
      <c r="Y3321" s="52"/>
      <c r="Z3321" s="38"/>
      <c r="AA3321" s="38"/>
      <c r="AB3321" s="38"/>
      <c r="AC3321" s="50"/>
      <c r="AD3321" s="50"/>
      <c r="AE3321" s="51"/>
      <c r="AF3321" s="51"/>
      <c r="AG3321" s="40"/>
      <c r="AH3321" s="41"/>
      <c r="AI3321" s="42"/>
      <c r="AJ3321" s="40"/>
      <c r="AK3321" s="41"/>
      <c r="AL3321" s="42"/>
      <c r="AM3321" s="43"/>
      <c r="AN3321" s="43"/>
      <c r="AO3321" s="43"/>
    </row>
    <row r="3322" spans="5:41" x14ac:dyDescent="0.25">
      <c r="E3322" s="54"/>
      <c r="F3322" s="54"/>
      <c r="G3322" s="52"/>
      <c r="H3322" s="52"/>
      <c r="I3322" s="52"/>
      <c r="J3322" s="52"/>
      <c r="K3322" s="52"/>
      <c r="L3322" s="52"/>
      <c r="M3322" s="52"/>
      <c r="N3322" s="52"/>
      <c r="O3322" s="52"/>
      <c r="P3322" s="52"/>
      <c r="Q3322" s="52"/>
      <c r="R3322" s="52"/>
      <c r="S3322" s="52"/>
      <c r="T3322" s="52"/>
      <c r="U3322" s="52"/>
      <c r="V3322" s="52"/>
      <c r="W3322" s="52"/>
      <c r="X3322" s="52"/>
      <c r="Y3322" s="52"/>
      <c r="Z3322" s="38"/>
      <c r="AA3322" s="38"/>
      <c r="AB3322" s="38"/>
      <c r="AC3322" s="50"/>
      <c r="AD3322" s="50"/>
      <c r="AE3322" s="51"/>
      <c r="AF3322" s="51"/>
      <c r="AG3322" s="40"/>
      <c r="AH3322" s="41"/>
      <c r="AI3322" s="42"/>
      <c r="AJ3322" s="40"/>
      <c r="AK3322" s="41"/>
      <c r="AL3322" s="42"/>
      <c r="AM3322" s="43"/>
      <c r="AN3322" s="43"/>
      <c r="AO3322" s="43"/>
    </row>
    <row r="3323" spans="5:41" x14ac:dyDescent="0.25">
      <c r="E3323" s="54"/>
      <c r="F3323" s="54"/>
      <c r="G3323" s="52"/>
      <c r="H3323" s="52"/>
      <c r="I3323" s="52"/>
      <c r="J3323" s="52"/>
      <c r="K3323" s="52"/>
      <c r="L3323" s="52"/>
      <c r="M3323" s="52"/>
      <c r="N3323" s="52"/>
      <c r="O3323" s="52"/>
      <c r="P3323" s="52"/>
      <c r="Q3323" s="52"/>
      <c r="R3323" s="52"/>
      <c r="S3323" s="52"/>
      <c r="T3323" s="52"/>
      <c r="U3323" s="52"/>
      <c r="V3323" s="52"/>
      <c r="W3323" s="52"/>
      <c r="X3323" s="52"/>
      <c r="Y3323" s="52"/>
      <c r="Z3323" s="38"/>
      <c r="AA3323" s="38"/>
      <c r="AB3323" s="38"/>
      <c r="AC3323" s="50"/>
      <c r="AD3323" s="50"/>
      <c r="AE3323" s="51"/>
      <c r="AF3323" s="51"/>
      <c r="AG3323" s="40"/>
      <c r="AH3323" s="41"/>
      <c r="AI3323" s="42"/>
      <c r="AJ3323" s="40"/>
      <c r="AK3323" s="41"/>
      <c r="AL3323" s="42"/>
      <c r="AM3323" s="43"/>
      <c r="AN3323" s="43"/>
      <c r="AO3323" s="43"/>
    </row>
    <row r="3324" spans="5:41" x14ac:dyDescent="0.25">
      <c r="E3324" s="54"/>
      <c r="F3324" s="54"/>
      <c r="G3324" s="52"/>
      <c r="H3324" s="52"/>
      <c r="I3324" s="52"/>
      <c r="J3324" s="52"/>
      <c r="K3324" s="52"/>
      <c r="L3324" s="52"/>
      <c r="M3324" s="52"/>
      <c r="N3324" s="52"/>
      <c r="O3324" s="52"/>
      <c r="P3324" s="52"/>
      <c r="Q3324" s="52"/>
      <c r="R3324" s="52"/>
      <c r="S3324" s="52"/>
      <c r="T3324" s="52"/>
      <c r="U3324" s="52"/>
      <c r="V3324" s="52"/>
      <c r="W3324" s="52"/>
      <c r="X3324" s="52"/>
      <c r="Y3324" s="52"/>
      <c r="Z3324" s="38"/>
      <c r="AA3324" s="38"/>
      <c r="AB3324" s="38"/>
      <c r="AC3324" s="50"/>
      <c r="AD3324" s="50"/>
      <c r="AE3324" s="51"/>
      <c r="AF3324" s="51"/>
      <c r="AG3324" s="40"/>
      <c r="AH3324" s="41"/>
      <c r="AI3324" s="42"/>
      <c r="AJ3324" s="40"/>
      <c r="AK3324" s="41"/>
      <c r="AL3324" s="42"/>
      <c r="AM3324" s="43"/>
      <c r="AN3324" s="43"/>
      <c r="AO3324" s="43"/>
    </row>
    <row r="3325" spans="5:41" x14ac:dyDescent="0.25">
      <c r="E3325" s="54"/>
      <c r="F3325" s="54"/>
      <c r="G3325" s="52"/>
      <c r="H3325" s="52"/>
      <c r="I3325" s="52"/>
      <c r="J3325" s="52"/>
      <c r="K3325" s="52"/>
      <c r="L3325" s="52"/>
      <c r="M3325" s="52"/>
      <c r="N3325" s="52"/>
      <c r="O3325" s="52"/>
      <c r="P3325" s="52"/>
      <c r="Q3325" s="52"/>
      <c r="R3325" s="52"/>
      <c r="S3325" s="52"/>
      <c r="T3325" s="52"/>
      <c r="U3325" s="52"/>
      <c r="V3325" s="52"/>
      <c r="W3325" s="52"/>
      <c r="X3325" s="52"/>
      <c r="Y3325" s="52"/>
      <c r="Z3325" s="38"/>
      <c r="AA3325" s="38"/>
      <c r="AB3325" s="38"/>
      <c r="AC3325" s="50"/>
      <c r="AD3325" s="50"/>
      <c r="AE3325" s="51"/>
      <c r="AF3325" s="51"/>
      <c r="AG3325" s="40"/>
      <c r="AH3325" s="41"/>
      <c r="AI3325" s="42"/>
      <c r="AJ3325" s="40"/>
      <c r="AK3325" s="41"/>
      <c r="AL3325" s="42"/>
      <c r="AM3325" s="43"/>
      <c r="AN3325" s="43"/>
      <c r="AO3325" s="43"/>
    </row>
    <row r="3326" spans="5:41" x14ac:dyDescent="0.25">
      <c r="E3326" s="54"/>
      <c r="F3326" s="54"/>
      <c r="G3326" s="52"/>
      <c r="H3326" s="52"/>
      <c r="I3326" s="52"/>
      <c r="J3326" s="52"/>
      <c r="K3326" s="52"/>
      <c r="L3326" s="52"/>
      <c r="M3326" s="52"/>
      <c r="N3326" s="52"/>
      <c r="O3326" s="52"/>
      <c r="P3326" s="52"/>
      <c r="Q3326" s="52"/>
      <c r="R3326" s="52"/>
      <c r="S3326" s="52"/>
      <c r="T3326" s="52"/>
      <c r="U3326" s="52"/>
      <c r="V3326" s="52"/>
      <c r="W3326" s="52"/>
      <c r="X3326" s="52"/>
      <c r="Y3326" s="52"/>
      <c r="Z3326" s="38"/>
      <c r="AA3326" s="38"/>
      <c r="AB3326" s="38"/>
      <c r="AC3326" s="50"/>
      <c r="AD3326" s="50"/>
      <c r="AE3326" s="51"/>
      <c r="AF3326" s="51"/>
      <c r="AG3326" s="40"/>
      <c r="AH3326" s="41"/>
      <c r="AI3326" s="42"/>
      <c r="AJ3326" s="40"/>
      <c r="AK3326" s="41"/>
      <c r="AL3326" s="42"/>
      <c r="AM3326" s="43"/>
      <c r="AN3326" s="43"/>
      <c r="AO3326" s="43"/>
    </row>
    <row r="3327" spans="5:41" x14ac:dyDescent="0.25">
      <c r="E3327" s="54"/>
      <c r="F3327" s="54"/>
      <c r="G3327" s="52"/>
      <c r="H3327" s="52"/>
      <c r="I3327" s="52"/>
      <c r="J3327" s="52"/>
      <c r="K3327" s="52"/>
      <c r="L3327" s="52"/>
      <c r="M3327" s="52"/>
      <c r="N3327" s="52"/>
      <c r="O3327" s="52"/>
      <c r="P3327" s="52"/>
      <c r="Q3327" s="52"/>
      <c r="R3327" s="52"/>
      <c r="S3327" s="52"/>
      <c r="T3327" s="52"/>
      <c r="U3327" s="52"/>
      <c r="V3327" s="52"/>
      <c r="W3327" s="52"/>
      <c r="X3327" s="52"/>
      <c r="Y3327" s="52"/>
      <c r="Z3327" s="38"/>
      <c r="AA3327" s="38"/>
      <c r="AB3327" s="38"/>
      <c r="AC3327" s="50"/>
      <c r="AD3327" s="50"/>
      <c r="AE3327" s="51"/>
      <c r="AF3327" s="51"/>
      <c r="AG3327" s="40"/>
      <c r="AH3327" s="41"/>
      <c r="AI3327" s="42"/>
      <c r="AJ3327" s="40"/>
      <c r="AK3327" s="41"/>
      <c r="AL3327" s="42"/>
      <c r="AM3327" s="43"/>
      <c r="AN3327" s="43"/>
      <c r="AO3327" s="43"/>
    </row>
    <row r="3328" spans="5:41" x14ac:dyDescent="0.25">
      <c r="E3328" s="54"/>
      <c r="F3328" s="54"/>
      <c r="G3328" s="52"/>
      <c r="H3328" s="52"/>
      <c r="I3328" s="52"/>
      <c r="J3328" s="52"/>
      <c r="K3328" s="52"/>
      <c r="L3328" s="52"/>
      <c r="M3328" s="52"/>
      <c r="N3328" s="52"/>
      <c r="O3328" s="52"/>
      <c r="P3328" s="52"/>
      <c r="Q3328" s="52"/>
      <c r="R3328" s="52"/>
      <c r="S3328" s="52"/>
      <c r="T3328" s="52"/>
      <c r="U3328" s="52"/>
      <c r="V3328" s="52"/>
      <c r="W3328" s="52"/>
      <c r="X3328" s="52"/>
      <c r="Y3328" s="52"/>
      <c r="Z3328" s="38"/>
      <c r="AA3328" s="38"/>
      <c r="AB3328" s="38"/>
      <c r="AC3328" s="50"/>
      <c r="AD3328" s="50"/>
      <c r="AE3328" s="51"/>
      <c r="AF3328" s="51"/>
      <c r="AG3328" s="40"/>
      <c r="AH3328" s="41"/>
      <c r="AI3328" s="42"/>
      <c r="AJ3328" s="40"/>
      <c r="AK3328" s="41"/>
      <c r="AL3328" s="42"/>
      <c r="AM3328" s="43"/>
      <c r="AN3328" s="43"/>
      <c r="AO3328" s="43"/>
    </row>
    <row r="3329" spans="5:41" x14ac:dyDescent="0.25">
      <c r="E3329" s="54"/>
      <c r="F3329" s="54"/>
      <c r="G3329" s="52"/>
      <c r="H3329" s="52"/>
      <c r="I3329" s="52"/>
      <c r="J3329" s="52"/>
      <c r="K3329" s="52"/>
      <c r="L3329" s="52"/>
      <c r="M3329" s="52"/>
      <c r="N3329" s="52"/>
      <c r="O3329" s="52"/>
      <c r="P3329" s="52"/>
      <c r="Q3329" s="52"/>
      <c r="R3329" s="52"/>
      <c r="S3329" s="52"/>
      <c r="T3329" s="52"/>
      <c r="U3329" s="52"/>
      <c r="V3329" s="52"/>
      <c r="W3329" s="52"/>
      <c r="X3329" s="52"/>
      <c r="Y3329" s="52"/>
      <c r="Z3329" s="38"/>
      <c r="AA3329" s="38"/>
      <c r="AB3329" s="38"/>
      <c r="AC3329" s="50"/>
      <c r="AD3329" s="50"/>
      <c r="AE3329" s="51"/>
      <c r="AF3329" s="51"/>
      <c r="AG3329" s="40"/>
      <c r="AH3329" s="41"/>
      <c r="AI3329" s="42"/>
      <c r="AJ3329" s="40"/>
      <c r="AK3329" s="41"/>
      <c r="AL3329" s="42"/>
      <c r="AM3329" s="43"/>
      <c r="AN3329" s="43"/>
      <c r="AO3329" s="43"/>
    </row>
    <row r="3330" spans="5:41" x14ac:dyDescent="0.25">
      <c r="E3330" s="54"/>
      <c r="F3330" s="54"/>
      <c r="G3330" s="52"/>
      <c r="H3330" s="52"/>
      <c r="I3330" s="52"/>
      <c r="J3330" s="52"/>
      <c r="K3330" s="52"/>
      <c r="L3330" s="52"/>
      <c r="M3330" s="52"/>
      <c r="N3330" s="52"/>
      <c r="O3330" s="52"/>
      <c r="P3330" s="52"/>
      <c r="Q3330" s="52"/>
      <c r="R3330" s="52"/>
      <c r="S3330" s="52"/>
      <c r="T3330" s="52"/>
      <c r="U3330" s="52"/>
      <c r="V3330" s="52"/>
      <c r="W3330" s="52"/>
      <c r="X3330" s="52"/>
      <c r="Y3330" s="52"/>
      <c r="Z3330" s="38"/>
      <c r="AA3330" s="38"/>
      <c r="AB3330" s="38"/>
      <c r="AC3330" s="50"/>
      <c r="AD3330" s="50"/>
      <c r="AE3330" s="51"/>
      <c r="AF3330" s="51"/>
      <c r="AG3330" s="40"/>
      <c r="AH3330" s="41"/>
      <c r="AI3330" s="42"/>
      <c r="AJ3330" s="40"/>
      <c r="AK3330" s="41"/>
      <c r="AL3330" s="42"/>
      <c r="AM3330" s="43"/>
      <c r="AN3330" s="43"/>
      <c r="AO3330" s="43"/>
    </row>
    <row r="3331" spans="5:41" x14ac:dyDescent="0.25">
      <c r="E3331" s="54"/>
      <c r="F3331" s="54"/>
      <c r="G3331" s="52"/>
      <c r="H3331" s="52"/>
      <c r="I3331" s="52"/>
      <c r="J3331" s="52"/>
      <c r="K3331" s="52"/>
      <c r="L3331" s="52"/>
      <c r="M3331" s="52"/>
      <c r="N3331" s="52"/>
      <c r="O3331" s="52"/>
      <c r="P3331" s="52"/>
      <c r="Q3331" s="52"/>
      <c r="R3331" s="52"/>
      <c r="S3331" s="52"/>
      <c r="T3331" s="52"/>
      <c r="U3331" s="52"/>
      <c r="V3331" s="52"/>
      <c r="W3331" s="52"/>
      <c r="X3331" s="52"/>
      <c r="Y3331" s="52"/>
      <c r="Z3331" s="38"/>
      <c r="AA3331" s="38"/>
      <c r="AB3331" s="38"/>
      <c r="AC3331" s="50"/>
      <c r="AD3331" s="50"/>
      <c r="AE3331" s="51"/>
      <c r="AF3331" s="51"/>
      <c r="AG3331" s="40"/>
      <c r="AH3331" s="41"/>
      <c r="AI3331" s="42"/>
      <c r="AJ3331" s="40"/>
      <c r="AK3331" s="41"/>
      <c r="AL3331" s="42"/>
      <c r="AM3331" s="43"/>
      <c r="AN3331" s="43"/>
      <c r="AO3331" s="43"/>
    </row>
    <row r="3332" spans="5:41" x14ac:dyDescent="0.25">
      <c r="E3332" s="54"/>
      <c r="F3332" s="54"/>
      <c r="G3332" s="52"/>
      <c r="H3332" s="52"/>
      <c r="I3332" s="52"/>
      <c r="J3332" s="52"/>
      <c r="K3332" s="52"/>
      <c r="L3332" s="52"/>
      <c r="M3332" s="52"/>
      <c r="N3332" s="52"/>
      <c r="O3332" s="52"/>
      <c r="P3332" s="52"/>
      <c r="Q3332" s="52"/>
      <c r="R3332" s="52"/>
      <c r="S3332" s="52"/>
      <c r="T3332" s="52"/>
      <c r="U3332" s="52"/>
      <c r="V3332" s="52"/>
      <c r="W3332" s="52"/>
      <c r="X3332" s="52"/>
      <c r="Y3332" s="52"/>
      <c r="Z3332" s="38"/>
      <c r="AA3332" s="38"/>
      <c r="AB3332" s="38"/>
      <c r="AC3332" s="50"/>
      <c r="AD3332" s="50"/>
      <c r="AE3332" s="51"/>
      <c r="AF3332" s="51"/>
      <c r="AG3332" s="40"/>
      <c r="AH3332" s="41"/>
      <c r="AI3332" s="42"/>
      <c r="AJ3332" s="40"/>
      <c r="AK3332" s="41"/>
      <c r="AL3332" s="42"/>
      <c r="AM3332" s="43"/>
      <c r="AN3332" s="43"/>
      <c r="AO3332" s="43"/>
    </row>
    <row r="3333" spans="5:41" x14ac:dyDescent="0.25">
      <c r="E3333" s="54"/>
      <c r="F3333" s="54"/>
      <c r="G3333" s="52"/>
      <c r="H3333" s="52"/>
      <c r="I3333" s="52"/>
      <c r="J3333" s="52"/>
      <c r="K3333" s="52"/>
      <c r="L3333" s="52"/>
      <c r="M3333" s="52"/>
      <c r="N3333" s="52"/>
      <c r="O3333" s="52"/>
      <c r="P3333" s="52"/>
      <c r="Q3333" s="52"/>
      <c r="R3333" s="52"/>
      <c r="S3333" s="52"/>
      <c r="T3333" s="52"/>
      <c r="U3333" s="52"/>
      <c r="V3333" s="52"/>
      <c r="W3333" s="52"/>
      <c r="X3333" s="52"/>
      <c r="Y3333" s="52"/>
      <c r="Z3333" s="38"/>
      <c r="AA3333" s="38"/>
      <c r="AB3333" s="38"/>
      <c r="AC3333" s="50"/>
      <c r="AD3333" s="50"/>
      <c r="AE3333" s="51"/>
      <c r="AF3333" s="51"/>
      <c r="AG3333" s="40"/>
      <c r="AH3333" s="41"/>
      <c r="AI3333" s="42"/>
      <c r="AJ3333" s="40"/>
      <c r="AK3333" s="41"/>
      <c r="AL3333" s="42"/>
      <c r="AM3333" s="43"/>
      <c r="AN3333" s="43"/>
      <c r="AO3333" s="43"/>
    </row>
    <row r="3334" spans="5:41" x14ac:dyDescent="0.25">
      <c r="E3334" s="54"/>
      <c r="F3334" s="54"/>
      <c r="G3334" s="52"/>
      <c r="H3334" s="52"/>
      <c r="I3334" s="52"/>
      <c r="J3334" s="52"/>
      <c r="K3334" s="52"/>
      <c r="L3334" s="52"/>
      <c r="M3334" s="52"/>
      <c r="N3334" s="52"/>
      <c r="O3334" s="52"/>
      <c r="P3334" s="52"/>
      <c r="Q3334" s="52"/>
      <c r="R3334" s="52"/>
      <c r="S3334" s="52"/>
      <c r="T3334" s="52"/>
      <c r="U3334" s="52"/>
      <c r="V3334" s="52"/>
      <c r="W3334" s="52"/>
      <c r="X3334" s="52"/>
      <c r="Y3334" s="52"/>
      <c r="Z3334" s="38"/>
      <c r="AA3334" s="38"/>
      <c r="AB3334" s="38"/>
      <c r="AC3334" s="50"/>
      <c r="AD3334" s="50"/>
      <c r="AE3334" s="51"/>
      <c r="AF3334" s="51"/>
      <c r="AG3334" s="40"/>
      <c r="AH3334" s="41"/>
      <c r="AI3334" s="42"/>
      <c r="AJ3334" s="40"/>
      <c r="AK3334" s="41"/>
      <c r="AL3334" s="42"/>
      <c r="AM3334" s="43"/>
      <c r="AN3334" s="43"/>
      <c r="AO3334" s="43"/>
    </row>
    <row r="3335" spans="5:41" x14ac:dyDescent="0.25">
      <c r="E3335" s="54"/>
      <c r="F3335" s="54"/>
      <c r="G3335" s="52"/>
      <c r="H3335" s="52"/>
      <c r="I3335" s="52"/>
      <c r="J3335" s="52"/>
      <c r="K3335" s="52"/>
      <c r="L3335" s="52"/>
      <c r="M3335" s="52"/>
      <c r="N3335" s="52"/>
      <c r="O3335" s="52"/>
      <c r="P3335" s="52"/>
      <c r="Q3335" s="52"/>
      <c r="R3335" s="52"/>
      <c r="S3335" s="52"/>
      <c r="T3335" s="52"/>
      <c r="U3335" s="52"/>
      <c r="V3335" s="52"/>
      <c r="W3335" s="52"/>
      <c r="X3335" s="52"/>
      <c r="Y3335" s="52"/>
      <c r="Z3335" s="38"/>
      <c r="AA3335" s="38"/>
      <c r="AB3335" s="38"/>
      <c r="AC3335" s="50"/>
      <c r="AD3335" s="50"/>
      <c r="AE3335" s="51"/>
      <c r="AF3335" s="51"/>
      <c r="AG3335" s="40"/>
      <c r="AH3335" s="41"/>
      <c r="AI3335" s="42"/>
      <c r="AJ3335" s="40"/>
      <c r="AK3335" s="41"/>
      <c r="AL3335" s="42"/>
      <c r="AM3335" s="43"/>
      <c r="AN3335" s="43"/>
      <c r="AO3335" s="43"/>
    </row>
    <row r="3336" spans="5:41" x14ac:dyDescent="0.25">
      <c r="E3336" s="54"/>
      <c r="F3336" s="54"/>
      <c r="G3336" s="52"/>
      <c r="H3336" s="52"/>
      <c r="I3336" s="52"/>
      <c r="J3336" s="52"/>
      <c r="K3336" s="52"/>
      <c r="L3336" s="52"/>
      <c r="M3336" s="52"/>
      <c r="N3336" s="52"/>
      <c r="O3336" s="52"/>
      <c r="P3336" s="52"/>
      <c r="Q3336" s="52"/>
      <c r="R3336" s="52"/>
      <c r="S3336" s="52"/>
      <c r="T3336" s="52"/>
      <c r="U3336" s="52"/>
      <c r="V3336" s="52"/>
      <c r="W3336" s="52"/>
      <c r="X3336" s="52"/>
      <c r="Y3336" s="52"/>
      <c r="Z3336" s="38"/>
      <c r="AA3336" s="38"/>
      <c r="AB3336" s="38"/>
      <c r="AC3336" s="50"/>
      <c r="AD3336" s="50"/>
      <c r="AE3336" s="51"/>
      <c r="AF3336" s="51"/>
      <c r="AG3336" s="40"/>
      <c r="AH3336" s="41"/>
      <c r="AI3336" s="42"/>
      <c r="AJ3336" s="40"/>
      <c r="AK3336" s="41"/>
      <c r="AL3336" s="42"/>
      <c r="AM3336" s="43"/>
      <c r="AN3336" s="43"/>
      <c r="AO3336" s="43"/>
    </row>
    <row r="3337" spans="5:41" x14ac:dyDescent="0.25">
      <c r="E3337" s="54"/>
      <c r="F3337" s="54"/>
      <c r="G3337" s="52"/>
      <c r="H3337" s="52"/>
      <c r="I3337" s="52"/>
      <c r="J3337" s="52"/>
      <c r="K3337" s="52"/>
      <c r="L3337" s="52"/>
      <c r="M3337" s="52"/>
      <c r="N3337" s="52"/>
      <c r="O3337" s="52"/>
      <c r="P3337" s="52"/>
      <c r="Q3337" s="52"/>
      <c r="R3337" s="52"/>
      <c r="S3337" s="52"/>
      <c r="T3337" s="52"/>
      <c r="U3337" s="52"/>
      <c r="V3337" s="52"/>
      <c r="W3337" s="52"/>
      <c r="X3337" s="52"/>
      <c r="Y3337" s="52"/>
      <c r="Z3337" s="38"/>
      <c r="AA3337" s="38"/>
      <c r="AB3337" s="38"/>
      <c r="AC3337" s="50"/>
      <c r="AD3337" s="50"/>
      <c r="AE3337" s="51"/>
      <c r="AF3337" s="51"/>
      <c r="AG3337" s="40"/>
      <c r="AH3337" s="41"/>
      <c r="AI3337" s="42"/>
      <c r="AJ3337" s="40"/>
      <c r="AK3337" s="41"/>
      <c r="AL3337" s="42"/>
      <c r="AM3337" s="43"/>
      <c r="AN3337" s="43"/>
      <c r="AO3337" s="43"/>
    </row>
    <row r="3338" spans="5:41" x14ac:dyDescent="0.25">
      <c r="E3338" s="54"/>
      <c r="F3338" s="54"/>
      <c r="G3338" s="52"/>
      <c r="H3338" s="52"/>
      <c r="I3338" s="52"/>
      <c r="J3338" s="52"/>
      <c r="K3338" s="52"/>
      <c r="L3338" s="52"/>
      <c r="M3338" s="52"/>
      <c r="N3338" s="52"/>
      <c r="O3338" s="52"/>
      <c r="P3338" s="52"/>
      <c r="Q3338" s="52"/>
      <c r="R3338" s="52"/>
      <c r="S3338" s="52"/>
      <c r="T3338" s="52"/>
      <c r="U3338" s="52"/>
      <c r="V3338" s="52"/>
      <c r="W3338" s="52"/>
      <c r="X3338" s="52"/>
      <c r="Y3338" s="52"/>
      <c r="Z3338" s="38"/>
      <c r="AA3338" s="38"/>
      <c r="AB3338" s="38"/>
      <c r="AC3338" s="50"/>
      <c r="AD3338" s="50"/>
      <c r="AE3338" s="51"/>
      <c r="AF3338" s="51"/>
      <c r="AG3338" s="40"/>
      <c r="AH3338" s="41"/>
      <c r="AI3338" s="42"/>
      <c r="AJ3338" s="40"/>
      <c r="AK3338" s="41"/>
      <c r="AL3338" s="42"/>
      <c r="AM3338" s="43"/>
      <c r="AN3338" s="43"/>
      <c r="AO3338" s="43"/>
    </row>
    <row r="3339" spans="5:41" x14ac:dyDescent="0.25">
      <c r="E3339" s="54"/>
      <c r="F3339" s="54"/>
      <c r="G3339" s="52"/>
      <c r="H3339" s="52"/>
      <c r="I3339" s="52"/>
      <c r="J3339" s="52"/>
      <c r="K3339" s="52"/>
      <c r="L3339" s="52"/>
      <c r="M3339" s="52"/>
      <c r="N3339" s="52"/>
      <c r="O3339" s="52"/>
      <c r="P3339" s="52"/>
      <c r="Q3339" s="52"/>
      <c r="R3339" s="52"/>
      <c r="S3339" s="52"/>
      <c r="T3339" s="52"/>
      <c r="U3339" s="52"/>
      <c r="V3339" s="52"/>
      <c r="W3339" s="52"/>
      <c r="X3339" s="52"/>
      <c r="Y3339" s="52"/>
      <c r="Z3339" s="38"/>
      <c r="AA3339" s="38"/>
      <c r="AB3339" s="38"/>
      <c r="AC3339" s="50"/>
      <c r="AD3339" s="50"/>
      <c r="AE3339" s="51"/>
      <c r="AF3339" s="51"/>
      <c r="AG3339" s="40"/>
      <c r="AH3339" s="41"/>
      <c r="AI3339" s="42"/>
      <c r="AJ3339" s="40"/>
      <c r="AK3339" s="41"/>
      <c r="AL3339" s="42"/>
      <c r="AM3339" s="43"/>
      <c r="AN3339" s="43"/>
      <c r="AO3339" s="43"/>
    </row>
    <row r="3340" spans="5:41" x14ac:dyDescent="0.25">
      <c r="E3340" s="54"/>
      <c r="F3340" s="54"/>
      <c r="G3340" s="52"/>
      <c r="H3340" s="52"/>
      <c r="I3340" s="52"/>
      <c r="J3340" s="52"/>
      <c r="K3340" s="52"/>
      <c r="L3340" s="52"/>
      <c r="M3340" s="52"/>
      <c r="N3340" s="52"/>
      <c r="O3340" s="52"/>
      <c r="P3340" s="52"/>
      <c r="Q3340" s="52"/>
      <c r="R3340" s="52"/>
      <c r="S3340" s="52"/>
      <c r="T3340" s="52"/>
      <c r="U3340" s="52"/>
      <c r="V3340" s="52"/>
      <c r="W3340" s="52"/>
      <c r="X3340" s="52"/>
      <c r="Y3340" s="52"/>
      <c r="Z3340" s="38"/>
      <c r="AA3340" s="38"/>
      <c r="AB3340" s="38"/>
      <c r="AC3340" s="50"/>
      <c r="AD3340" s="50"/>
      <c r="AE3340" s="51"/>
      <c r="AF3340" s="51"/>
      <c r="AG3340" s="40"/>
      <c r="AH3340" s="41"/>
      <c r="AI3340" s="42"/>
      <c r="AJ3340" s="40"/>
      <c r="AK3340" s="41"/>
      <c r="AL3340" s="42"/>
      <c r="AM3340" s="43"/>
      <c r="AN3340" s="43"/>
      <c r="AO3340" s="43"/>
    </row>
    <row r="3341" spans="5:41" x14ac:dyDescent="0.25">
      <c r="E3341" s="54"/>
      <c r="F3341" s="54"/>
      <c r="G3341" s="52"/>
      <c r="H3341" s="52"/>
      <c r="I3341" s="52"/>
      <c r="J3341" s="52"/>
      <c r="K3341" s="52"/>
      <c r="L3341" s="52"/>
      <c r="M3341" s="52"/>
      <c r="N3341" s="52"/>
      <c r="O3341" s="52"/>
      <c r="P3341" s="52"/>
      <c r="Q3341" s="52"/>
      <c r="R3341" s="52"/>
      <c r="S3341" s="52"/>
      <c r="T3341" s="52"/>
      <c r="U3341" s="52"/>
      <c r="V3341" s="52"/>
      <c r="W3341" s="52"/>
      <c r="X3341" s="52"/>
      <c r="Y3341" s="52"/>
      <c r="Z3341" s="38"/>
      <c r="AA3341" s="38"/>
      <c r="AB3341" s="38"/>
      <c r="AC3341" s="50"/>
      <c r="AD3341" s="50"/>
      <c r="AE3341" s="51"/>
      <c r="AF3341" s="51"/>
      <c r="AG3341" s="40"/>
      <c r="AH3341" s="41"/>
      <c r="AI3341" s="42"/>
      <c r="AJ3341" s="40"/>
      <c r="AK3341" s="41"/>
      <c r="AL3341" s="42"/>
      <c r="AM3341" s="43"/>
      <c r="AN3341" s="43"/>
      <c r="AO3341" s="43"/>
    </row>
    <row r="3342" spans="5:41" x14ac:dyDescent="0.25">
      <c r="E3342" s="54"/>
      <c r="F3342" s="54"/>
      <c r="G3342" s="52"/>
      <c r="H3342" s="52"/>
      <c r="I3342" s="52"/>
      <c r="J3342" s="52"/>
      <c r="K3342" s="52"/>
      <c r="L3342" s="52"/>
      <c r="M3342" s="52"/>
      <c r="N3342" s="52"/>
      <c r="O3342" s="52"/>
      <c r="P3342" s="52"/>
      <c r="Q3342" s="52"/>
      <c r="R3342" s="52"/>
      <c r="S3342" s="52"/>
      <c r="T3342" s="52"/>
      <c r="U3342" s="52"/>
      <c r="V3342" s="52"/>
      <c r="W3342" s="52"/>
      <c r="X3342" s="52"/>
      <c r="Y3342" s="52"/>
      <c r="Z3342" s="38"/>
      <c r="AA3342" s="38"/>
      <c r="AB3342" s="38"/>
      <c r="AC3342" s="50"/>
      <c r="AD3342" s="50"/>
      <c r="AE3342" s="51"/>
      <c r="AF3342" s="51"/>
      <c r="AG3342" s="40"/>
      <c r="AH3342" s="41"/>
      <c r="AI3342" s="42"/>
      <c r="AJ3342" s="40"/>
      <c r="AK3342" s="41"/>
      <c r="AL3342" s="42"/>
      <c r="AM3342" s="43"/>
      <c r="AN3342" s="43"/>
      <c r="AO3342" s="43"/>
    </row>
    <row r="3343" spans="5:41" x14ac:dyDescent="0.25">
      <c r="E3343" s="54"/>
      <c r="F3343" s="54"/>
      <c r="G3343" s="52"/>
      <c r="H3343" s="52"/>
      <c r="I3343" s="52"/>
      <c r="J3343" s="52"/>
      <c r="K3343" s="52"/>
      <c r="L3343" s="52"/>
      <c r="M3343" s="52"/>
      <c r="N3343" s="52"/>
      <c r="O3343" s="52"/>
      <c r="P3343" s="52"/>
      <c r="Q3343" s="52"/>
      <c r="R3343" s="52"/>
      <c r="S3343" s="52"/>
      <c r="T3343" s="52"/>
      <c r="U3343" s="52"/>
      <c r="V3343" s="52"/>
      <c r="W3343" s="52"/>
      <c r="X3343" s="52"/>
      <c r="Y3343" s="52"/>
      <c r="Z3343" s="38"/>
      <c r="AA3343" s="38"/>
      <c r="AB3343" s="38"/>
      <c r="AC3343" s="50"/>
      <c r="AD3343" s="50"/>
      <c r="AE3343" s="51"/>
      <c r="AF3343" s="51"/>
      <c r="AG3343" s="40"/>
      <c r="AH3343" s="41"/>
      <c r="AI3343" s="42"/>
      <c r="AJ3343" s="40"/>
      <c r="AK3343" s="41"/>
      <c r="AL3343" s="42"/>
      <c r="AM3343" s="43"/>
      <c r="AN3343" s="43"/>
      <c r="AO3343" s="43"/>
    </row>
    <row r="3344" spans="5:41" x14ac:dyDescent="0.25">
      <c r="E3344" s="54"/>
      <c r="F3344" s="54"/>
      <c r="G3344" s="52"/>
      <c r="H3344" s="52"/>
      <c r="I3344" s="52"/>
      <c r="J3344" s="52"/>
      <c r="K3344" s="52"/>
      <c r="L3344" s="52"/>
      <c r="M3344" s="52"/>
      <c r="N3344" s="52"/>
      <c r="O3344" s="52"/>
      <c r="P3344" s="52"/>
      <c r="Q3344" s="52"/>
      <c r="R3344" s="52"/>
      <c r="S3344" s="52"/>
      <c r="T3344" s="52"/>
      <c r="U3344" s="52"/>
      <c r="V3344" s="52"/>
      <c r="W3344" s="52"/>
      <c r="X3344" s="52"/>
      <c r="Y3344" s="52"/>
      <c r="Z3344" s="38"/>
      <c r="AA3344" s="38"/>
      <c r="AB3344" s="38"/>
      <c r="AC3344" s="50"/>
      <c r="AD3344" s="50"/>
      <c r="AE3344" s="51"/>
      <c r="AF3344" s="51"/>
      <c r="AG3344" s="40"/>
      <c r="AH3344" s="41"/>
      <c r="AI3344" s="42"/>
      <c r="AJ3344" s="40"/>
      <c r="AK3344" s="41"/>
      <c r="AL3344" s="42"/>
      <c r="AM3344" s="43"/>
      <c r="AN3344" s="43"/>
      <c r="AO3344" s="43"/>
    </row>
    <row r="3345" spans="5:41" x14ac:dyDescent="0.25">
      <c r="E3345" s="54"/>
      <c r="F3345" s="54"/>
      <c r="G3345" s="52"/>
      <c r="H3345" s="52"/>
      <c r="I3345" s="52"/>
      <c r="J3345" s="52"/>
      <c r="K3345" s="52"/>
      <c r="L3345" s="52"/>
      <c r="M3345" s="52"/>
      <c r="N3345" s="52"/>
      <c r="O3345" s="52"/>
      <c r="P3345" s="52"/>
      <c r="Q3345" s="52"/>
      <c r="R3345" s="52"/>
      <c r="S3345" s="52"/>
      <c r="T3345" s="52"/>
      <c r="U3345" s="52"/>
      <c r="V3345" s="52"/>
      <c r="W3345" s="52"/>
      <c r="X3345" s="52"/>
      <c r="Y3345" s="52"/>
      <c r="Z3345" s="38"/>
      <c r="AA3345" s="38"/>
      <c r="AB3345" s="38"/>
      <c r="AC3345" s="50"/>
      <c r="AD3345" s="50"/>
      <c r="AE3345" s="51"/>
      <c r="AF3345" s="51"/>
      <c r="AG3345" s="40"/>
      <c r="AH3345" s="41"/>
      <c r="AI3345" s="42"/>
      <c r="AJ3345" s="40"/>
      <c r="AK3345" s="41"/>
      <c r="AL3345" s="42"/>
      <c r="AM3345" s="43"/>
      <c r="AN3345" s="43"/>
      <c r="AO3345" s="43"/>
    </row>
    <row r="3346" spans="5:41" x14ac:dyDescent="0.25">
      <c r="E3346" s="54"/>
      <c r="F3346" s="54"/>
      <c r="G3346" s="52"/>
      <c r="H3346" s="52"/>
      <c r="I3346" s="52"/>
      <c r="J3346" s="52"/>
      <c r="K3346" s="52"/>
      <c r="L3346" s="52"/>
      <c r="M3346" s="52"/>
      <c r="N3346" s="52"/>
      <c r="O3346" s="52"/>
      <c r="P3346" s="52"/>
      <c r="Q3346" s="52"/>
      <c r="R3346" s="52"/>
      <c r="S3346" s="52"/>
      <c r="T3346" s="52"/>
      <c r="U3346" s="52"/>
      <c r="V3346" s="52"/>
      <c r="W3346" s="52"/>
      <c r="X3346" s="52"/>
      <c r="Y3346" s="52"/>
      <c r="Z3346" s="38"/>
      <c r="AA3346" s="38"/>
      <c r="AB3346" s="38"/>
      <c r="AC3346" s="50"/>
      <c r="AD3346" s="50"/>
      <c r="AE3346" s="51"/>
      <c r="AF3346" s="51"/>
      <c r="AG3346" s="40"/>
      <c r="AH3346" s="41"/>
      <c r="AI3346" s="42"/>
      <c r="AJ3346" s="40"/>
      <c r="AK3346" s="41"/>
      <c r="AL3346" s="42"/>
      <c r="AM3346" s="43"/>
      <c r="AN3346" s="43"/>
      <c r="AO3346" s="43"/>
    </row>
    <row r="3347" spans="5:41" x14ac:dyDescent="0.25">
      <c r="E3347" s="54"/>
      <c r="F3347" s="54"/>
      <c r="G3347" s="52"/>
      <c r="H3347" s="52"/>
      <c r="I3347" s="52"/>
      <c r="J3347" s="52"/>
      <c r="K3347" s="52"/>
      <c r="L3347" s="52"/>
      <c r="M3347" s="52"/>
      <c r="N3347" s="52"/>
      <c r="O3347" s="52"/>
      <c r="P3347" s="52"/>
      <c r="Q3347" s="52"/>
      <c r="R3347" s="52"/>
      <c r="S3347" s="52"/>
      <c r="T3347" s="52"/>
      <c r="U3347" s="52"/>
      <c r="V3347" s="52"/>
      <c r="W3347" s="52"/>
      <c r="X3347" s="52"/>
      <c r="Y3347" s="52"/>
      <c r="Z3347" s="38"/>
      <c r="AA3347" s="38"/>
      <c r="AB3347" s="38"/>
      <c r="AC3347" s="50"/>
      <c r="AD3347" s="50"/>
      <c r="AE3347" s="51"/>
      <c r="AF3347" s="51"/>
      <c r="AG3347" s="40"/>
      <c r="AH3347" s="41"/>
      <c r="AI3347" s="42"/>
      <c r="AJ3347" s="40"/>
      <c r="AK3347" s="41"/>
      <c r="AL3347" s="42"/>
      <c r="AM3347" s="43"/>
      <c r="AN3347" s="43"/>
      <c r="AO3347" s="43"/>
    </row>
    <row r="3348" spans="5:41" x14ac:dyDescent="0.25">
      <c r="E3348" s="54"/>
      <c r="F3348" s="54"/>
      <c r="G3348" s="52"/>
      <c r="H3348" s="52"/>
      <c r="I3348" s="52"/>
      <c r="J3348" s="52"/>
      <c r="K3348" s="52"/>
      <c r="L3348" s="52"/>
      <c r="M3348" s="52"/>
      <c r="N3348" s="52"/>
      <c r="O3348" s="52"/>
      <c r="P3348" s="52"/>
      <c r="Q3348" s="52"/>
      <c r="R3348" s="52"/>
      <c r="S3348" s="52"/>
      <c r="T3348" s="52"/>
      <c r="U3348" s="52"/>
      <c r="V3348" s="52"/>
      <c r="W3348" s="52"/>
      <c r="X3348" s="52"/>
      <c r="Y3348" s="52"/>
      <c r="Z3348" s="38"/>
      <c r="AA3348" s="38"/>
      <c r="AB3348" s="38"/>
      <c r="AC3348" s="50"/>
      <c r="AD3348" s="50"/>
      <c r="AE3348" s="51"/>
      <c r="AF3348" s="51"/>
      <c r="AG3348" s="40"/>
      <c r="AH3348" s="41"/>
      <c r="AI3348" s="42"/>
      <c r="AJ3348" s="40"/>
      <c r="AK3348" s="41"/>
      <c r="AL3348" s="42"/>
      <c r="AM3348" s="43"/>
      <c r="AN3348" s="43"/>
      <c r="AO3348" s="43"/>
    </row>
    <row r="3349" spans="5:41" x14ac:dyDescent="0.25">
      <c r="E3349" s="54"/>
      <c r="F3349" s="54"/>
      <c r="G3349" s="52"/>
      <c r="H3349" s="52"/>
      <c r="I3349" s="52"/>
      <c r="J3349" s="52"/>
      <c r="K3349" s="52"/>
      <c r="L3349" s="52"/>
      <c r="M3349" s="52"/>
      <c r="N3349" s="52"/>
      <c r="O3349" s="52"/>
      <c r="P3349" s="52"/>
      <c r="Q3349" s="52"/>
      <c r="R3349" s="52"/>
      <c r="S3349" s="52"/>
      <c r="T3349" s="52"/>
      <c r="U3349" s="52"/>
      <c r="V3349" s="52"/>
      <c r="W3349" s="52"/>
      <c r="X3349" s="52"/>
      <c r="Y3349" s="52"/>
      <c r="Z3349" s="38"/>
      <c r="AA3349" s="38"/>
      <c r="AB3349" s="38"/>
      <c r="AC3349" s="50"/>
      <c r="AD3349" s="50"/>
      <c r="AE3349" s="51"/>
      <c r="AF3349" s="51"/>
      <c r="AG3349" s="40"/>
      <c r="AH3349" s="41"/>
      <c r="AI3349" s="42"/>
      <c r="AJ3349" s="40"/>
      <c r="AK3349" s="41"/>
      <c r="AL3349" s="42"/>
      <c r="AM3349" s="43"/>
      <c r="AN3349" s="43"/>
      <c r="AO3349" s="43"/>
    </row>
    <row r="3350" spans="5:41" x14ac:dyDescent="0.25">
      <c r="E3350" s="54"/>
      <c r="F3350" s="54"/>
      <c r="G3350" s="52"/>
      <c r="H3350" s="52"/>
      <c r="I3350" s="52"/>
      <c r="J3350" s="52"/>
      <c r="K3350" s="52"/>
      <c r="L3350" s="52"/>
      <c r="M3350" s="52"/>
      <c r="N3350" s="52"/>
      <c r="O3350" s="52"/>
      <c r="P3350" s="52"/>
      <c r="Q3350" s="52"/>
      <c r="R3350" s="52"/>
      <c r="S3350" s="52"/>
      <c r="T3350" s="52"/>
      <c r="U3350" s="52"/>
      <c r="V3350" s="52"/>
      <c r="W3350" s="52"/>
      <c r="X3350" s="52"/>
      <c r="Y3350" s="52"/>
      <c r="Z3350" s="38"/>
      <c r="AA3350" s="38"/>
      <c r="AB3350" s="38"/>
      <c r="AC3350" s="50"/>
      <c r="AD3350" s="50"/>
      <c r="AE3350" s="51"/>
      <c r="AF3350" s="51"/>
      <c r="AG3350" s="40"/>
      <c r="AH3350" s="41"/>
      <c r="AI3350" s="42"/>
      <c r="AJ3350" s="40"/>
      <c r="AK3350" s="41"/>
      <c r="AL3350" s="42"/>
      <c r="AM3350" s="43"/>
      <c r="AN3350" s="43"/>
      <c r="AO3350" s="43"/>
    </row>
    <row r="3351" spans="5:41" x14ac:dyDescent="0.25">
      <c r="E3351" s="54"/>
      <c r="F3351" s="54"/>
      <c r="G3351" s="52"/>
      <c r="H3351" s="52"/>
      <c r="I3351" s="52"/>
      <c r="J3351" s="52"/>
      <c r="K3351" s="52"/>
      <c r="L3351" s="52"/>
      <c r="M3351" s="52"/>
      <c r="N3351" s="52"/>
      <c r="O3351" s="52"/>
      <c r="P3351" s="52"/>
      <c r="Q3351" s="52"/>
      <c r="R3351" s="52"/>
      <c r="S3351" s="52"/>
      <c r="T3351" s="52"/>
      <c r="U3351" s="52"/>
      <c r="V3351" s="52"/>
      <c r="W3351" s="52"/>
      <c r="X3351" s="52"/>
      <c r="Y3351" s="52"/>
      <c r="Z3351" s="38"/>
      <c r="AA3351" s="38"/>
      <c r="AB3351" s="38"/>
      <c r="AC3351" s="50"/>
      <c r="AD3351" s="50"/>
      <c r="AE3351" s="51"/>
      <c r="AF3351" s="51"/>
      <c r="AG3351" s="40"/>
      <c r="AH3351" s="41"/>
      <c r="AI3351" s="42"/>
      <c r="AJ3351" s="40"/>
      <c r="AK3351" s="41"/>
      <c r="AL3351" s="42"/>
      <c r="AM3351" s="43"/>
      <c r="AN3351" s="43"/>
      <c r="AO3351" s="43"/>
    </row>
    <row r="3352" spans="5:41" x14ac:dyDescent="0.25">
      <c r="E3352" s="54"/>
      <c r="F3352" s="54"/>
      <c r="G3352" s="52"/>
      <c r="H3352" s="52"/>
      <c r="I3352" s="52"/>
      <c r="J3352" s="52"/>
      <c r="K3352" s="52"/>
      <c r="L3352" s="52"/>
      <c r="M3352" s="52"/>
      <c r="N3352" s="52"/>
      <c r="O3352" s="52"/>
      <c r="P3352" s="52"/>
      <c r="Q3352" s="52"/>
      <c r="R3352" s="52"/>
      <c r="S3352" s="52"/>
      <c r="T3352" s="52"/>
      <c r="U3352" s="52"/>
      <c r="V3352" s="52"/>
      <c r="W3352" s="52"/>
      <c r="X3352" s="52"/>
      <c r="Y3352" s="52"/>
      <c r="Z3352" s="38"/>
      <c r="AA3352" s="38"/>
      <c r="AB3352" s="38"/>
      <c r="AC3352" s="50"/>
      <c r="AD3352" s="50"/>
      <c r="AE3352" s="51"/>
      <c r="AF3352" s="51"/>
      <c r="AG3352" s="40"/>
      <c r="AH3352" s="41"/>
      <c r="AI3352" s="42"/>
      <c r="AJ3352" s="40"/>
      <c r="AK3352" s="41"/>
      <c r="AL3352" s="42"/>
      <c r="AM3352" s="43"/>
      <c r="AN3352" s="43"/>
      <c r="AO3352" s="43"/>
    </row>
    <row r="3353" spans="5:41" x14ac:dyDescent="0.25">
      <c r="E3353" s="54"/>
      <c r="F3353" s="54"/>
      <c r="G3353" s="52"/>
      <c r="H3353" s="52"/>
      <c r="I3353" s="52"/>
      <c r="J3353" s="52"/>
      <c r="K3353" s="52"/>
      <c r="L3353" s="52"/>
      <c r="M3353" s="52"/>
      <c r="N3353" s="52"/>
      <c r="O3353" s="52"/>
      <c r="P3353" s="52"/>
      <c r="Q3353" s="52"/>
      <c r="R3353" s="52"/>
      <c r="S3353" s="52"/>
      <c r="T3353" s="52"/>
      <c r="U3353" s="52"/>
      <c r="V3353" s="52"/>
      <c r="W3353" s="52"/>
      <c r="X3353" s="52"/>
      <c r="Y3353" s="52"/>
      <c r="Z3353" s="38"/>
      <c r="AA3353" s="38"/>
      <c r="AB3353" s="38"/>
      <c r="AC3353" s="50"/>
      <c r="AD3353" s="50"/>
      <c r="AE3353" s="51"/>
      <c r="AF3353" s="51"/>
      <c r="AG3353" s="40"/>
      <c r="AH3353" s="41"/>
      <c r="AI3353" s="42"/>
      <c r="AJ3353" s="40"/>
      <c r="AK3353" s="41"/>
      <c r="AL3353" s="42"/>
      <c r="AM3353" s="43"/>
      <c r="AN3353" s="43"/>
      <c r="AO3353" s="43"/>
    </row>
    <row r="3354" spans="5:41" x14ac:dyDescent="0.25">
      <c r="E3354" s="54"/>
      <c r="F3354" s="54"/>
      <c r="G3354" s="52"/>
      <c r="H3354" s="52"/>
      <c r="I3354" s="52"/>
      <c r="J3354" s="52"/>
      <c r="K3354" s="52"/>
      <c r="L3354" s="52"/>
      <c r="M3354" s="52"/>
      <c r="N3354" s="52"/>
      <c r="O3354" s="52"/>
      <c r="P3354" s="52"/>
      <c r="Q3354" s="52"/>
      <c r="R3354" s="52"/>
      <c r="S3354" s="52"/>
      <c r="T3354" s="52"/>
      <c r="U3354" s="52"/>
      <c r="V3354" s="52"/>
      <c r="W3354" s="52"/>
      <c r="X3354" s="52"/>
      <c r="Y3354" s="52"/>
      <c r="Z3354" s="38"/>
      <c r="AA3354" s="38"/>
      <c r="AB3354" s="38"/>
      <c r="AC3354" s="50"/>
      <c r="AD3354" s="50"/>
      <c r="AE3354" s="51"/>
      <c r="AF3354" s="51"/>
      <c r="AG3354" s="40"/>
      <c r="AH3354" s="41"/>
      <c r="AI3354" s="42"/>
      <c r="AJ3354" s="40"/>
      <c r="AK3354" s="41"/>
      <c r="AL3354" s="42"/>
      <c r="AM3354" s="43"/>
      <c r="AN3354" s="43"/>
      <c r="AO3354" s="43"/>
    </row>
    <row r="3355" spans="5:41" x14ac:dyDescent="0.25">
      <c r="E3355" s="54"/>
      <c r="F3355" s="54"/>
      <c r="G3355" s="52"/>
      <c r="H3355" s="52"/>
      <c r="I3355" s="52"/>
      <c r="J3355" s="52"/>
      <c r="K3355" s="52"/>
      <c r="L3355" s="52"/>
      <c r="M3355" s="52"/>
      <c r="N3355" s="52"/>
      <c r="O3355" s="52"/>
      <c r="P3355" s="52"/>
      <c r="Q3355" s="52"/>
      <c r="R3355" s="52"/>
      <c r="S3355" s="52"/>
      <c r="T3355" s="52"/>
      <c r="U3355" s="52"/>
      <c r="V3355" s="52"/>
      <c r="W3355" s="52"/>
      <c r="X3355" s="52"/>
      <c r="Y3355" s="52"/>
      <c r="Z3355" s="38"/>
      <c r="AA3355" s="38"/>
      <c r="AB3355" s="38"/>
      <c r="AC3355" s="50"/>
      <c r="AD3355" s="50"/>
      <c r="AE3355" s="51"/>
      <c r="AF3355" s="51"/>
      <c r="AG3355" s="40"/>
      <c r="AH3355" s="41"/>
      <c r="AI3355" s="42"/>
      <c r="AJ3355" s="40"/>
      <c r="AK3355" s="41"/>
      <c r="AL3355" s="42"/>
      <c r="AM3355" s="43"/>
      <c r="AN3355" s="43"/>
      <c r="AO3355" s="43"/>
    </row>
    <row r="3356" spans="5:41" x14ac:dyDescent="0.25">
      <c r="E3356" s="54"/>
      <c r="F3356" s="54"/>
      <c r="G3356" s="52"/>
      <c r="H3356" s="52"/>
      <c r="I3356" s="52"/>
      <c r="J3356" s="52"/>
      <c r="K3356" s="52"/>
      <c r="L3356" s="52"/>
      <c r="M3356" s="52"/>
      <c r="N3356" s="52"/>
      <c r="O3356" s="52"/>
      <c r="P3356" s="52"/>
      <c r="Q3356" s="52"/>
      <c r="R3356" s="52"/>
      <c r="S3356" s="52"/>
      <c r="T3356" s="52"/>
      <c r="U3356" s="52"/>
      <c r="V3356" s="52"/>
      <c r="W3356" s="52"/>
      <c r="X3356" s="52"/>
      <c r="Y3356" s="52"/>
      <c r="Z3356" s="38"/>
      <c r="AA3356" s="38"/>
      <c r="AB3356" s="38"/>
      <c r="AC3356" s="50"/>
      <c r="AD3356" s="50"/>
      <c r="AE3356" s="51"/>
      <c r="AF3356" s="51"/>
      <c r="AG3356" s="40"/>
      <c r="AH3356" s="41"/>
      <c r="AI3356" s="42"/>
      <c r="AJ3356" s="40"/>
      <c r="AK3356" s="41"/>
      <c r="AL3356" s="42"/>
      <c r="AM3356" s="43"/>
      <c r="AN3356" s="43"/>
      <c r="AO3356" s="43"/>
    </row>
    <row r="3357" spans="5:41" x14ac:dyDescent="0.25">
      <c r="E3357" s="54"/>
      <c r="F3357" s="54"/>
      <c r="G3357" s="52"/>
      <c r="H3357" s="52"/>
      <c r="I3357" s="52"/>
      <c r="J3357" s="52"/>
      <c r="K3357" s="52"/>
      <c r="L3357" s="52"/>
      <c r="M3357" s="52"/>
      <c r="N3357" s="52"/>
      <c r="O3357" s="52"/>
      <c r="P3357" s="52"/>
      <c r="Q3357" s="52"/>
      <c r="R3357" s="52"/>
      <c r="S3357" s="52"/>
      <c r="T3357" s="52"/>
      <c r="U3357" s="52"/>
      <c r="V3357" s="52"/>
      <c r="W3357" s="52"/>
      <c r="X3357" s="52"/>
      <c r="Y3357" s="52"/>
      <c r="Z3357" s="38"/>
      <c r="AA3357" s="38"/>
      <c r="AB3357" s="38"/>
      <c r="AC3357" s="50"/>
      <c r="AD3357" s="50"/>
      <c r="AE3357" s="51"/>
      <c r="AF3357" s="51"/>
      <c r="AG3357" s="40"/>
      <c r="AH3357" s="41"/>
      <c r="AI3357" s="42"/>
      <c r="AJ3357" s="40"/>
      <c r="AK3357" s="41"/>
      <c r="AL3357" s="42"/>
      <c r="AM3357" s="43"/>
      <c r="AN3357" s="43"/>
      <c r="AO3357" s="43"/>
    </row>
    <row r="3358" spans="5:41" x14ac:dyDescent="0.25">
      <c r="E3358" s="54"/>
      <c r="F3358" s="54"/>
      <c r="G3358" s="52"/>
      <c r="H3358" s="52"/>
      <c r="I3358" s="52"/>
      <c r="J3358" s="52"/>
      <c r="K3358" s="52"/>
      <c r="L3358" s="52"/>
      <c r="M3358" s="52"/>
      <c r="N3358" s="52"/>
      <c r="O3358" s="52"/>
      <c r="P3358" s="52"/>
      <c r="Q3358" s="52"/>
      <c r="R3358" s="52"/>
      <c r="S3358" s="52"/>
      <c r="T3358" s="52"/>
      <c r="U3358" s="52"/>
      <c r="V3358" s="52"/>
      <c r="W3358" s="52"/>
      <c r="X3358" s="52"/>
      <c r="Y3358" s="52"/>
      <c r="Z3358" s="38"/>
      <c r="AA3358" s="38"/>
      <c r="AB3358" s="38"/>
      <c r="AC3358" s="50"/>
      <c r="AD3358" s="50"/>
      <c r="AE3358" s="51"/>
      <c r="AF3358" s="51"/>
      <c r="AG3358" s="40"/>
      <c r="AH3358" s="41"/>
      <c r="AI3358" s="42"/>
      <c r="AJ3358" s="40"/>
      <c r="AK3358" s="41"/>
      <c r="AL3358" s="42"/>
      <c r="AM3358" s="43"/>
      <c r="AN3358" s="43"/>
      <c r="AO3358" s="43"/>
    </row>
    <row r="3359" spans="5:41" x14ac:dyDescent="0.25">
      <c r="E3359" s="54"/>
      <c r="F3359" s="54"/>
      <c r="G3359" s="52"/>
      <c r="H3359" s="52"/>
      <c r="I3359" s="52"/>
      <c r="J3359" s="52"/>
      <c r="K3359" s="52"/>
      <c r="L3359" s="52"/>
      <c r="M3359" s="52"/>
      <c r="N3359" s="52"/>
      <c r="O3359" s="52"/>
      <c r="P3359" s="52"/>
      <c r="Q3359" s="52"/>
      <c r="R3359" s="52"/>
      <c r="S3359" s="52"/>
      <c r="T3359" s="52"/>
      <c r="U3359" s="52"/>
      <c r="V3359" s="52"/>
      <c r="W3359" s="52"/>
      <c r="X3359" s="52"/>
      <c r="Y3359" s="52"/>
      <c r="Z3359" s="38"/>
      <c r="AA3359" s="38"/>
      <c r="AB3359" s="38"/>
      <c r="AC3359" s="50"/>
      <c r="AD3359" s="50"/>
      <c r="AE3359" s="51"/>
      <c r="AF3359" s="51"/>
      <c r="AG3359" s="40"/>
      <c r="AH3359" s="41"/>
      <c r="AI3359" s="42"/>
      <c r="AJ3359" s="40"/>
      <c r="AK3359" s="41"/>
      <c r="AL3359" s="42"/>
      <c r="AM3359" s="43"/>
      <c r="AN3359" s="43"/>
      <c r="AO3359" s="43"/>
    </row>
    <row r="3360" spans="5:41" x14ac:dyDescent="0.25">
      <c r="E3360" s="54"/>
      <c r="F3360" s="54"/>
      <c r="G3360" s="52"/>
      <c r="H3360" s="52"/>
      <c r="I3360" s="52"/>
      <c r="J3360" s="52"/>
      <c r="K3360" s="52"/>
      <c r="L3360" s="52"/>
      <c r="M3360" s="52"/>
      <c r="N3360" s="52"/>
      <c r="O3360" s="52"/>
      <c r="P3360" s="52"/>
      <c r="Q3360" s="52"/>
      <c r="R3360" s="52"/>
      <c r="S3360" s="52"/>
      <c r="T3360" s="52"/>
      <c r="U3360" s="52"/>
      <c r="V3360" s="52"/>
      <c r="W3360" s="52"/>
      <c r="X3360" s="52"/>
      <c r="Y3360" s="52"/>
      <c r="Z3360" s="38"/>
      <c r="AA3360" s="38"/>
      <c r="AB3360" s="38"/>
      <c r="AC3360" s="50"/>
      <c r="AD3360" s="50"/>
      <c r="AE3360" s="51"/>
      <c r="AF3360" s="51"/>
      <c r="AG3360" s="40"/>
      <c r="AH3360" s="41"/>
      <c r="AI3360" s="42"/>
      <c r="AJ3360" s="40"/>
      <c r="AK3360" s="41"/>
      <c r="AL3360" s="42"/>
      <c r="AM3360" s="43"/>
      <c r="AN3360" s="43"/>
      <c r="AO3360" s="43"/>
    </row>
    <row r="3361" spans="5:41" x14ac:dyDescent="0.25">
      <c r="E3361" s="54"/>
      <c r="F3361" s="54"/>
      <c r="G3361" s="52"/>
      <c r="H3361" s="52"/>
      <c r="I3361" s="52"/>
      <c r="J3361" s="52"/>
      <c r="K3361" s="52"/>
      <c r="L3361" s="52"/>
      <c r="M3361" s="52"/>
      <c r="N3361" s="52"/>
      <c r="O3361" s="52"/>
      <c r="P3361" s="52"/>
      <c r="Q3361" s="52"/>
      <c r="R3361" s="52"/>
      <c r="S3361" s="52"/>
      <c r="T3361" s="52"/>
      <c r="U3361" s="52"/>
      <c r="V3361" s="52"/>
      <c r="W3361" s="52"/>
      <c r="X3361" s="52"/>
      <c r="Y3361" s="52"/>
      <c r="Z3361" s="38"/>
      <c r="AA3361" s="38"/>
      <c r="AB3361" s="38"/>
      <c r="AC3361" s="50"/>
      <c r="AD3361" s="50"/>
      <c r="AE3361" s="51"/>
      <c r="AF3361" s="51"/>
      <c r="AG3361" s="40"/>
      <c r="AH3361" s="41"/>
      <c r="AI3361" s="42"/>
      <c r="AJ3361" s="40"/>
      <c r="AK3361" s="41"/>
      <c r="AL3361" s="42"/>
      <c r="AM3361" s="43"/>
      <c r="AN3361" s="43"/>
      <c r="AO3361" s="43"/>
    </row>
    <row r="3362" spans="5:41" x14ac:dyDescent="0.25">
      <c r="E3362" s="54"/>
      <c r="F3362" s="54"/>
      <c r="G3362" s="52"/>
      <c r="H3362" s="52"/>
      <c r="I3362" s="52"/>
      <c r="J3362" s="52"/>
      <c r="K3362" s="52"/>
      <c r="L3362" s="52"/>
      <c r="M3362" s="52"/>
      <c r="N3362" s="52"/>
      <c r="O3362" s="52"/>
      <c r="P3362" s="52"/>
      <c r="Q3362" s="52"/>
      <c r="R3362" s="52"/>
      <c r="S3362" s="52"/>
      <c r="T3362" s="52"/>
      <c r="U3362" s="52"/>
      <c r="V3362" s="52"/>
      <c r="W3362" s="52"/>
      <c r="X3362" s="52"/>
      <c r="Y3362" s="52"/>
      <c r="Z3362" s="38"/>
      <c r="AA3362" s="38"/>
      <c r="AB3362" s="38"/>
      <c r="AC3362" s="50"/>
      <c r="AD3362" s="50"/>
      <c r="AE3362" s="51"/>
      <c r="AF3362" s="51"/>
      <c r="AG3362" s="40"/>
      <c r="AH3362" s="41"/>
      <c r="AI3362" s="42"/>
      <c r="AJ3362" s="40"/>
      <c r="AK3362" s="41"/>
      <c r="AL3362" s="42"/>
      <c r="AM3362" s="43"/>
      <c r="AN3362" s="43"/>
      <c r="AO3362" s="43"/>
    </row>
    <row r="3363" spans="5:41" x14ac:dyDescent="0.25">
      <c r="E3363" s="54"/>
      <c r="F3363" s="54"/>
      <c r="G3363" s="52"/>
      <c r="H3363" s="52"/>
      <c r="I3363" s="52"/>
      <c r="J3363" s="52"/>
      <c r="K3363" s="52"/>
      <c r="L3363" s="52"/>
      <c r="M3363" s="52"/>
      <c r="N3363" s="52"/>
      <c r="O3363" s="52"/>
      <c r="P3363" s="52"/>
      <c r="Q3363" s="52"/>
      <c r="R3363" s="52"/>
      <c r="S3363" s="52"/>
      <c r="T3363" s="52"/>
      <c r="U3363" s="52"/>
      <c r="V3363" s="52"/>
      <c r="W3363" s="52"/>
      <c r="X3363" s="52"/>
      <c r="Y3363" s="52"/>
      <c r="Z3363" s="38"/>
      <c r="AA3363" s="38"/>
      <c r="AB3363" s="38"/>
      <c r="AC3363" s="50"/>
      <c r="AD3363" s="50"/>
      <c r="AE3363" s="51"/>
      <c r="AF3363" s="51"/>
      <c r="AG3363" s="40"/>
      <c r="AH3363" s="41"/>
      <c r="AI3363" s="42"/>
      <c r="AJ3363" s="40"/>
      <c r="AK3363" s="41"/>
      <c r="AL3363" s="42"/>
      <c r="AM3363" s="43"/>
      <c r="AN3363" s="43"/>
      <c r="AO3363" s="43"/>
    </row>
    <row r="3364" spans="5:41" x14ac:dyDescent="0.25">
      <c r="E3364" s="54"/>
      <c r="F3364" s="54"/>
      <c r="G3364" s="52"/>
      <c r="H3364" s="52"/>
      <c r="I3364" s="52"/>
      <c r="J3364" s="52"/>
      <c r="K3364" s="52"/>
      <c r="L3364" s="52"/>
      <c r="M3364" s="52"/>
      <c r="N3364" s="52"/>
      <c r="O3364" s="52"/>
      <c r="P3364" s="52"/>
      <c r="Q3364" s="52"/>
      <c r="R3364" s="52"/>
      <c r="S3364" s="52"/>
      <c r="T3364" s="52"/>
      <c r="U3364" s="52"/>
      <c r="V3364" s="52"/>
      <c r="W3364" s="52"/>
      <c r="X3364" s="52"/>
      <c r="Y3364" s="52"/>
      <c r="Z3364" s="38"/>
      <c r="AA3364" s="38"/>
      <c r="AB3364" s="38"/>
      <c r="AC3364" s="50"/>
      <c r="AD3364" s="50"/>
      <c r="AE3364" s="51"/>
      <c r="AF3364" s="51"/>
      <c r="AG3364" s="40"/>
      <c r="AH3364" s="41"/>
      <c r="AI3364" s="42"/>
      <c r="AJ3364" s="40"/>
      <c r="AK3364" s="41"/>
      <c r="AL3364" s="42"/>
      <c r="AM3364" s="43"/>
      <c r="AN3364" s="43"/>
      <c r="AO3364" s="43"/>
    </row>
    <row r="3365" spans="5:41" x14ac:dyDescent="0.25">
      <c r="E3365" s="54"/>
      <c r="F3365" s="54"/>
      <c r="G3365" s="52"/>
      <c r="H3365" s="52"/>
      <c r="I3365" s="52"/>
      <c r="J3365" s="52"/>
      <c r="K3365" s="52"/>
      <c r="L3365" s="52"/>
      <c r="M3365" s="52"/>
      <c r="N3365" s="52"/>
      <c r="O3365" s="52"/>
      <c r="P3365" s="52"/>
      <c r="Q3365" s="52"/>
      <c r="R3365" s="52"/>
      <c r="S3365" s="52"/>
      <c r="T3365" s="52"/>
      <c r="U3365" s="52"/>
      <c r="V3365" s="52"/>
      <c r="W3365" s="52"/>
      <c r="X3365" s="52"/>
      <c r="Y3365" s="52"/>
      <c r="Z3365" s="38"/>
      <c r="AA3365" s="38"/>
      <c r="AB3365" s="38"/>
      <c r="AC3365" s="50"/>
      <c r="AD3365" s="50"/>
      <c r="AE3365" s="51"/>
      <c r="AF3365" s="51"/>
      <c r="AG3365" s="40"/>
      <c r="AH3365" s="41"/>
      <c r="AI3365" s="42"/>
      <c r="AJ3365" s="40"/>
      <c r="AK3365" s="41"/>
      <c r="AL3365" s="42"/>
      <c r="AM3365" s="43"/>
      <c r="AN3365" s="43"/>
      <c r="AO3365" s="43"/>
    </row>
    <row r="3366" spans="5:41" x14ac:dyDescent="0.25">
      <c r="E3366" s="54"/>
      <c r="F3366" s="54"/>
      <c r="G3366" s="52"/>
      <c r="H3366" s="52"/>
      <c r="I3366" s="52"/>
      <c r="J3366" s="52"/>
      <c r="K3366" s="52"/>
      <c r="L3366" s="52"/>
      <c r="M3366" s="52"/>
      <c r="N3366" s="52"/>
      <c r="O3366" s="52"/>
      <c r="P3366" s="52"/>
      <c r="Q3366" s="52"/>
      <c r="R3366" s="52"/>
      <c r="S3366" s="52"/>
      <c r="T3366" s="52"/>
      <c r="U3366" s="52"/>
      <c r="V3366" s="52"/>
      <c r="W3366" s="52"/>
      <c r="X3366" s="52"/>
      <c r="Y3366" s="52"/>
      <c r="Z3366" s="38"/>
      <c r="AA3366" s="38"/>
      <c r="AB3366" s="38"/>
      <c r="AC3366" s="50"/>
      <c r="AD3366" s="50"/>
      <c r="AE3366" s="51"/>
      <c r="AF3366" s="51"/>
      <c r="AG3366" s="40"/>
      <c r="AH3366" s="41"/>
      <c r="AI3366" s="42"/>
      <c r="AJ3366" s="40"/>
      <c r="AK3366" s="41"/>
      <c r="AL3366" s="42"/>
      <c r="AM3366" s="43"/>
      <c r="AN3366" s="43"/>
      <c r="AO3366" s="43"/>
    </row>
    <row r="3367" spans="5:41" x14ac:dyDescent="0.25">
      <c r="E3367" s="54"/>
      <c r="F3367" s="54"/>
      <c r="G3367" s="52"/>
      <c r="H3367" s="52"/>
      <c r="I3367" s="52"/>
      <c r="J3367" s="52"/>
      <c r="K3367" s="52"/>
      <c r="L3367" s="52"/>
      <c r="M3367" s="52"/>
      <c r="N3367" s="52"/>
      <c r="O3367" s="52"/>
      <c r="P3367" s="52"/>
      <c r="Q3367" s="52"/>
      <c r="R3367" s="52"/>
      <c r="S3367" s="52"/>
      <c r="T3367" s="52"/>
      <c r="U3367" s="52"/>
      <c r="V3367" s="52"/>
      <c r="W3367" s="52"/>
      <c r="X3367" s="52"/>
      <c r="Y3367" s="52"/>
      <c r="Z3367" s="38"/>
      <c r="AA3367" s="38"/>
      <c r="AB3367" s="38"/>
      <c r="AC3367" s="50"/>
      <c r="AD3367" s="50"/>
      <c r="AE3367" s="51"/>
      <c r="AF3367" s="51"/>
      <c r="AG3367" s="40"/>
      <c r="AH3367" s="41"/>
      <c r="AI3367" s="42"/>
      <c r="AJ3367" s="40"/>
      <c r="AK3367" s="41"/>
      <c r="AL3367" s="42"/>
      <c r="AM3367" s="43"/>
      <c r="AN3367" s="43"/>
      <c r="AO3367" s="43"/>
    </row>
    <row r="3368" spans="5:41" x14ac:dyDescent="0.25">
      <c r="E3368" s="54"/>
      <c r="F3368" s="54"/>
      <c r="G3368" s="52"/>
      <c r="H3368" s="52"/>
      <c r="I3368" s="52"/>
      <c r="J3368" s="52"/>
      <c r="K3368" s="52"/>
      <c r="L3368" s="52"/>
      <c r="M3368" s="52"/>
      <c r="N3368" s="52"/>
      <c r="O3368" s="52"/>
      <c r="P3368" s="52"/>
      <c r="Q3368" s="52"/>
      <c r="R3368" s="52"/>
      <c r="S3368" s="52"/>
      <c r="T3368" s="52"/>
      <c r="U3368" s="52"/>
      <c r="V3368" s="52"/>
      <c r="W3368" s="52"/>
      <c r="X3368" s="52"/>
      <c r="Y3368" s="52"/>
      <c r="Z3368" s="38"/>
      <c r="AA3368" s="38"/>
      <c r="AB3368" s="38"/>
      <c r="AC3368" s="50"/>
      <c r="AD3368" s="50"/>
      <c r="AE3368" s="51"/>
      <c r="AF3368" s="51"/>
      <c r="AG3368" s="40"/>
      <c r="AH3368" s="41"/>
      <c r="AI3368" s="42"/>
      <c r="AJ3368" s="40"/>
      <c r="AK3368" s="41"/>
      <c r="AL3368" s="42"/>
      <c r="AM3368" s="43"/>
      <c r="AN3368" s="43"/>
      <c r="AO3368" s="43"/>
    </row>
    <row r="3369" spans="5:41" x14ac:dyDescent="0.25">
      <c r="E3369" s="54"/>
      <c r="F3369" s="54"/>
      <c r="G3369" s="52"/>
      <c r="H3369" s="52"/>
      <c r="I3369" s="52"/>
      <c r="J3369" s="52"/>
      <c r="K3369" s="52"/>
      <c r="L3369" s="52"/>
      <c r="M3369" s="52"/>
      <c r="N3369" s="52"/>
      <c r="O3369" s="52"/>
      <c r="P3369" s="52"/>
      <c r="Q3369" s="52"/>
      <c r="R3369" s="52"/>
      <c r="S3369" s="52"/>
      <c r="T3369" s="52"/>
      <c r="U3369" s="52"/>
      <c r="V3369" s="52"/>
      <c r="W3369" s="52"/>
      <c r="X3369" s="52"/>
      <c r="Y3369" s="52"/>
      <c r="Z3369" s="38"/>
      <c r="AA3369" s="38"/>
      <c r="AB3369" s="38"/>
      <c r="AC3369" s="50"/>
      <c r="AD3369" s="50"/>
      <c r="AE3369" s="51"/>
      <c r="AF3369" s="51"/>
      <c r="AG3369" s="40"/>
      <c r="AH3369" s="41"/>
      <c r="AI3369" s="42"/>
      <c r="AJ3369" s="40"/>
      <c r="AK3369" s="41"/>
      <c r="AL3369" s="42"/>
      <c r="AM3369" s="43"/>
      <c r="AN3369" s="43"/>
      <c r="AO3369" s="43"/>
    </row>
    <row r="3370" spans="5:41" x14ac:dyDescent="0.25">
      <c r="E3370" s="54"/>
      <c r="F3370" s="54"/>
      <c r="G3370" s="52"/>
      <c r="H3370" s="52"/>
      <c r="I3370" s="52"/>
      <c r="J3370" s="52"/>
      <c r="K3370" s="52"/>
      <c r="L3370" s="52"/>
      <c r="M3370" s="52"/>
      <c r="N3370" s="52"/>
      <c r="O3370" s="52"/>
      <c r="P3370" s="52"/>
      <c r="Q3370" s="52"/>
      <c r="R3370" s="52"/>
      <c r="S3370" s="52"/>
      <c r="T3370" s="52"/>
      <c r="U3370" s="52"/>
      <c r="V3370" s="52"/>
      <c r="W3370" s="52"/>
      <c r="X3370" s="52"/>
      <c r="Y3370" s="52"/>
      <c r="Z3370" s="38"/>
      <c r="AA3370" s="38"/>
      <c r="AB3370" s="38"/>
      <c r="AC3370" s="50"/>
      <c r="AD3370" s="50"/>
      <c r="AE3370" s="51"/>
      <c r="AF3370" s="51"/>
      <c r="AG3370" s="40"/>
      <c r="AH3370" s="41"/>
      <c r="AI3370" s="42"/>
      <c r="AJ3370" s="40"/>
      <c r="AK3370" s="41"/>
      <c r="AL3370" s="42"/>
      <c r="AM3370" s="43"/>
      <c r="AN3370" s="43"/>
      <c r="AO3370" s="43"/>
    </row>
    <row r="3371" spans="5:41" x14ac:dyDescent="0.25">
      <c r="E3371" s="54"/>
      <c r="F3371" s="54"/>
      <c r="G3371" s="52"/>
      <c r="H3371" s="52"/>
      <c r="I3371" s="52"/>
      <c r="J3371" s="52"/>
      <c r="K3371" s="52"/>
      <c r="L3371" s="52"/>
      <c r="M3371" s="52"/>
      <c r="N3371" s="52"/>
      <c r="O3371" s="52"/>
      <c r="P3371" s="52"/>
      <c r="Q3371" s="52"/>
      <c r="R3371" s="52"/>
      <c r="S3371" s="52"/>
      <c r="T3371" s="52"/>
      <c r="U3371" s="52"/>
      <c r="V3371" s="52"/>
      <c r="W3371" s="52"/>
      <c r="X3371" s="52"/>
      <c r="Y3371" s="52"/>
      <c r="Z3371" s="38"/>
      <c r="AA3371" s="38"/>
      <c r="AB3371" s="38"/>
      <c r="AC3371" s="50"/>
      <c r="AD3371" s="50"/>
      <c r="AE3371" s="51"/>
      <c r="AF3371" s="51"/>
      <c r="AG3371" s="40"/>
      <c r="AH3371" s="41"/>
      <c r="AI3371" s="42"/>
      <c r="AJ3371" s="40"/>
      <c r="AK3371" s="41"/>
      <c r="AL3371" s="42"/>
      <c r="AM3371" s="43"/>
      <c r="AN3371" s="43"/>
      <c r="AO3371" s="43"/>
    </row>
    <row r="3372" spans="5:41" x14ac:dyDescent="0.25">
      <c r="E3372" s="54"/>
      <c r="F3372" s="54"/>
      <c r="G3372" s="52"/>
      <c r="H3372" s="52"/>
      <c r="I3372" s="52"/>
      <c r="J3372" s="52"/>
      <c r="K3372" s="52"/>
      <c r="L3372" s="52"/>
      <c r="M3372" s="52"/>
      <c r="N3372" s="52"/>
      <c r="O3372" s="52"/>
      <c r="P3372" s="52"/>
      <c r="Q3372" s="52"/>
      <c r="R3372" s="52"/>
      <c r="S3372" s="52"/>
      <c r="T3372" s="52"/>
      <c r="U3372" s="52"/>
      <c r="V3372" s="52"/>
      <c r="W3372" s="52"/>
      <c r="X3372" s="52"/>
      <c r="Y3372" s="52"/>
      <c r="Z3372" s="38"/>
      <c r="AA3372" s="38"/>
      <c r="AB3372" s="38"/>
      <c r="AC3372" s="50"/>
      <c r="AD3372" s="50"/>
      <c r="AE3372" s="51"/>
      <c r="AF3372" s="51"/>
      <c r="AG3372" s="40"/>
      <c r="AH3372" s="41"/>
      <c r="AI3372" s="42"/>
      <c r="AJ3372" s="40"/>
      <c r="AK3372" s="41"/>
      <c r="AL3372" s="42"/>
      <c r="AM3372" s="43"/>
      <c r="AN3372" s="43"/>
      <c r="AO3372" s="43"/>
    </row>
    <row r="3373" spans="5:41" x14ac:dyDescent="0.25">
      <c r="E3373" s="54"/>
      <c r="F3373" s="54"/>
      <c r="G3373" s="52"/>
      <c r="H3373" s="52"/>
      <c r="I3373" s="52"/>
      <c r="J3373" s="52"/>
      <c r="K3373" s="52"/>
      <c r="L3373" s="52"/>
      <c r="M3373" s="52"/>
      <c r="N3373" s="52"/>
      <c r="O3373" s="52"/>
      <c r="P3373" s="52"/>
      <c r="Q3373" s="52"/>
      <c r="R3373" s="52"/>
      <c r="S3373" s="52"/>
      <c r="T3373" s="52"/>
      <c r="U3373" s="52"/>
      <c r="V3373" s="52"/>
      <c r="W3373" s="52"/>
      <c r="X3373" s="52"/>
      <c r="Y3373" s="52"/>
      <c r="Z3373" s="38"/>
      <c r="AA3373" s="38"/>
      <c r="AB3373" s="38"/>
      <c r="AC3373" s="50"/>
      <c r="AD3373" s="50"/>
      <c r="AE3373" s="51"/>
      <c r="AF3373" s="51"/>
      <c r="AG3373" s="40"/>
      <c r="AH3373" s="41"/>
      <c r="AI3373" s="42"/>
      <c r="AJ3373" s="40"/>
      <c r="AK3373" s="41"/>
      <c r="AL3373" s="42"/>
      <c r="AM3373" s="43"/>
      <c r="AN3373" s="43"/>
      <c r="AO3373" s="43"/>
    </row>
    <row r="3374" spans="5:41" x14ac:dyDescent="0.25">
      <c r="E3374" s="54"/>
      <c r="F3374" s="54"/>
      <c r="G3374" s="52"/>
      <c r="H3374" s="52"/>
      <c r="I3374" s="52"/>
      <c r="J3374" s="52"/>
      <c r="K3374" s="52"/>
      <c r="L3374" s="52"/>
      <c r="M3374" s="52"/>
      <c r="N3374" s="52"/>
      <c r="O3374" s="52"/>
      <c r="P3374" s="52"/>
      <c r="Q3374" s="52"/>
      <c r="R3374" s="52"/>
      <c r="S3374" s="52"/>
      <c r="T3374" s="52"/>
      <c r="U3374" s="52"/>
      <c r="V3374" s="52"/>
      <c r="W3374" s="52"/>
      <c r="X3374" s="52"/>
      <c r="Y3374" s="52"/>
      <c r="Z3374" s="38"/>
      <c r="AA3374" s="38"/>
      <c r="AB3374" s="38"/>
      <c r="AC3374" s="50"/>
      <c r="AD3374" s="50"/>
      <c r="AE3374" s="51"/>
      <c r="AF3374" s="51"/>
      <c r="AG3374" s="40"/>
      <c r="AH3374" s="41"/>
      <c r="AI3374" s="42"/>
      <c r="AJ3374" s="40"/>
      <c r="AK3374" s="41"/>
      <c r="AL3374" s="42"/>
      <c r="AM3374" s="43"/>
      <c r="AN3374" s="43"/>
      <c r="AO3374" s="43"/>
    </row>
    <row r="3375" spans="5:41" x14ac:dyDescent="0.25">
      <c r="E3375" s="54"/>
      <c r="F3375" s="54"/>
      <c r="G3375" s="52"/>
      <c r="H3375" s="52"/>
      <c r="I3375" s="52"/>
      <c r="J3375" s="52"/>
      <c r="K3375" s="52"/>
      <c r="L3375" s="52"/>
      <c r="M3375" s="52"/>
      <c r="N3375" s="52"/>
      <c r="O3375" s="52"/>
      <c r="P3375" s="52"/>
      <c r="Q3375" s="52"/>
      <c r="R3375" s="52"/>
      <c r="S3375" s="52"/>
      <c r="T3375" s="52"/>
      <c r="U3375" s="52"/>
      <c r="V3375" s="52"/>
      <c r="W3375" s="52"/>
      <c r="X3375" s="52"/>
      <c r="Y3375" s="52"/>
      <c r="Z3375" s="38"/>
      <c r="AA3375" s="38"/>
      <c r="AB3375" s="38"/>
      <c r="AC3375" s="50"/>
      <c r="AD3375" s="50"/>
      <c r="AE3375" s="51"/>
      <c r="AF3375" s="51"/>
      <c r="AG3375" s="40"/>
      <c r="AH3375" s="41"/>
      <c r="AI3375" s="42"/>
      <c r="AJ3375" s="40"/>
      <c r="AK3375" s="41"/>
      <c r="AL3375" s="42"/>
      <c r="AM3375" s="43"/>
      <c r="AN3375" s="43"/>
      <c r="AO3375" s="43"/>
    </row>
    <row r="3376" spans="5:41" x14ac:dyDescent="0.25">
      <c r="E3376" s="54"/>
      <c r="F3376" s="54"/>
      <c r="G3376" s="52"/>
      <c r="H3376" s="52"/>
      <c r="I3376" s="52"/>
      <c r="J3376" s="52"/>
      <c r="K3376" s="52"/>
      <c r="L3376" s="52"/>
      <c r="M3376" s="52"/>
      <c r="N3376" s="52"/>
      <c r="O3376" s="52"/>
      <c r="P3376" s="52"/>
      <c r="Q3376" s="52"/>
      <c r="R3376" s="52"/>
      <c r="S3376" s="52"/>
      <c r="T3376" s="52"/>
      <c r="U3376" s="52"/>
      <c r="V3376" s="52"/>
      <c r="W3376" s="52"/>
      <c r="X3376" s="52"/>
      <c r="Y3376" s="52"/>
      <c r="Z3376" s="38"/>
      <c r="AA3376" s="38"/>
      <c r="AB3376" s="38"/>
      <c r="AC3376" s="50"/>
      <c r="AD3376" s="50"/>
      <c r="AE3376" s="51"/>
      <c r="AF3376" s="51"/>
      <c r="AG3376" s="40"/>
      <c r="AH3376" s="41"/>
      <c r="AI3376" s="42"/>
      <c r="AJ3376" s="40"/>
      <c r="AK3376" s="41"/>
      <c r="AL3376" s="42"/>
      <c r="AM3376" s="43"/>
      <c r="AN3376" s="43"/>
      <c r="AO3376" s="43"/>
    </row>
    <row r="3377" spans="5:41" x14ac:dyDescent="0.25">
      <c r="E3377" s="54"/>
      <c r="F3377" s="54"/>
      <c r="G3377" s="52"/>
      <c r="H3377" s="52"/>
      <c r="I3377" s="52"/>
      <c r="J3377" s="52"/>
      <c r="K3377" s="52"/>
      <c r="L3377" s="52"/>
      <c r="M3377" s="52"/>
      <c r="N3377" s="52"/>
      <c r="O3377" s="52"/>
      <c r="P3377" s="52"/>
      <c r="Q3377" s="52"/>
      <c r="R3377" s="52"/>
      <c r="S3377" s="52"/>
      <c r="T3377" s="52"/>
      <c r="U3377" s="52"/>
      <c r="V3377" s="52"/>
      <c r="W3377" s="52"/>
      <c r="X3377" s="52"/>
      <c r="Y3377" s="52"/>
      <c r="Z3377" s="38"/>
      <c r="AA3377" s="38"/>
      <c r="AB3377" s="38"/>
      <c r="AC3377" s="50"/>
      <c r="AD3377" s="50"/>
      <c r="AE3377" s="51"/>
      <c r="AF3377" s="51"/>
      <c r="AG3377" s="40"/>
      <c r="AH3377" s="41"/>
      <c r="AI3377" s="42"/>
      <c r="AJ3377" s="40"/>
      <c r="AK3377" s="41"/>
      <c r="AL3377" s="42"/>
      <c r="AM3377" s="43"/>
      <c r="AN3377" s="43"/>
      <c r="AO3377" s="43"/>
    </row>
    <row r="3378" spans="5:41" x14ac:dyDescent="0.25">
      <c r="E3378" s="54"/>
      <c r="F3378" s="54"/>
      <c r="G3378" s="52"/>
      <c r="H3378" s="52"/>
      <c r="I3378" s="52"/>
      <c r="J3378" s="52"/>
      <c r="K3378" s="52"/>
      <c r="L3378" s="52"/>
      <c r="M3378" s="52"/>
      <c r="N3378" s="52"/>
      <c r="O3378" s="52"/>
      <c r="P3378" s="52"/>
      <c r="Q3378" s="52"/>
      <c r="R3378" s="52"/>
      <c r="S3378" s="52"/>
      <c r="T3378" s="52"/>
      <c r="U3378" s="52"/>
      <c r="V3378" s="52"/>
      <c r="W3378" s="52"/>
      <c r="X3378" s="52"/>
      <c r="Y3378" s="52"/>
      <c r="Z3378" s="38"/>
      <c r="AA3378" s="38"/>
      <c r="AB3378" s="38"/>
      <c r="AC3378" s="50"/>
      <c r="AD3378" s="50"/>
      <c r="AE3378" s="51"/>
      <c r="AF3378" s="51"/>
      <c r="AG3378" s="40"/>
      <c r="AH3378" s="41"/>
      <c r="AI3378" s="42"/>
      <c r="AJ3378" s="40"/>
      <c r="AK3378" s="41"/>
      <c r="AL3378" s="42"/>
      <c r="AM3378" s="43"/>
      <c r="AN3378" s="43"/>
      <c r="AO3378" s="43"/>
    </row>
    <row r="3379" spans="5:41" x14ac:dyDescent="0.25">
      <c r="E3379" s="54"/>
      <c r="F3379" s="54"/>
      <c r="G3379" s="52"/>
      <c r="H3379" s="52"/>
      <c r="I3379" s="52"/>
      <c r="J3379" s="52"/>
      <c r="K3379" s="52"/>
      <c r="L3379" s="52"/>
      <c r="M3379" s="52"/>
      <c r="N3379" s="52"/>
      <c r="O3379" s="52"/>
      <c r="P3379" s="52"/>
      <c r="Q3379" s="52"/>
      <c r="R3379" s="52"/>
      <c r="S3379" s="52"/>
      <c r="T3379" s="52"/>
      <c r="U3379" s="52"/>
      <c r="V3379" s="52"/>
      <c r="W3379" s="52"/>
      <c r="X3379" s="52"/>
      <c r="Y3379" s="52"/>
      <c r="Z3379" s="38"/>
      <c r="AA3379" s="38"/>
      <c r="AB3379" s="38"/>
      <c r="AC3379" s="50"/>
      <c r="AD3379" s="50"/>
      <c r="AE3379" s="51"/>
      <c r="AF3379" s="51"/>
      <c r="AG3379" s="40"/>
      <c r="AH3379" s="41"/>
      <c r="AI3379" s="42"/>
      <c r="AJ3379" s="40"/>
      <c r="AK3379" s="41"/>
      <c r="AL3379" s="42"/>
      <c r="AM3379" s="43"/>
      <c r="AN3379" s="43"/>
      <c r="AO3379" s="43"/>
    </row>
    <row r="3380" spans="5:41" x14ac:dyDescent="0.25">
      <c r="E3380" s="54"/>
      <c r="F3380" s="54"/>
      <c r="G3380" s="52"/>
      <c r="H3380" s="52"/>
      <c r="I3380" s="52"/>
      <c r="J3380" s="52"/>
      <c r="K3380" s="52"/>
      <c r="L3380" s="52"/>
      <c r="M3380" s="52"/>
      <c r="N3380" s="52"/>
      <c r="O3380" s="52"/>
      <c r="P3380" s="52"/>
      <c r="Q3380" s="52"/>
      <c r="R3380" s="52"/>
      <c r="S3380" s="52"/>
      <c r="T3380" s="52"/>
      <c r="U3380" s="52"/>
      <c r="V3380" s="52"/>
      <c r="W3380" s="52"/>
      <c r="X3380" s="52"/>
      <c r="Y3380" s="52"/>
      <c r="Z3380" s="38"/>
      <c r="AA3380" s="38"/>
      <c r="AB3380" s="38"/>
      <c r="AC3380" s="50"/>
      <c r="AD3380" s="50"/>
      <c r="AE3380" s="51"/>
      <c r="AF3380" s="51"/>
      <c r="AG3380" s="40"/>
      <c r="AH3380" s="41"/>
      <c r="AI3380" s="42"/>
      <c r="AJ3380" s="40"/>
      <c r="AK3380" s="41"/>
      <c r="AL3380" s="42"/>
      <c r="AM3380" s="43"/>
      <c r="AN3380" s="43"/>
      <c r="AO3380" s="43"/>
    </row>
    <row r="3381" spans="5:41" x14ac:dyDescent="0.25">
      <c r="E3381" s="54"/>
      <c r="F3381" s="54"/>
      <c r="G3381" s="52"/>
      <c r="H3381" s="52"/>
      <c r="I3381" s="52"/>
      <c r="J3381" s="52"/>
      <c r="K3381" s="52"/>
      <c r="L3381" s="52"/>
      <c r="M3381" s="52"/>
      <c r="N3381" s="52"/>
      <c r="O3381" s="52"/>
      <c r="P3381" s="52"/>
      <c r="Q3381" s="52"/>
      <c r="R3381" s="52"/>
      <c r="S3381" s="52"/>
      <c r="T3381" s="52"/>
      <c r="U3381" s="52"/>
      <c r="V3381" s="52"/>
      <c r="W3381" s="52"/>
      <c r="X3381" s="52"/>
      <c r="Y3381" s="52"/>
      <c r="Z3381" s="38"/>
      <c r="AA3381" s="38"/>
      <c r="AB3381" s="38"/>
      <c r="AC3381" s="50"/>
      <c r="AD3381" s="50"/>
      <c r="AE3381" s="51"/>
      <c r="AF3381" s="51"/>
      <c r="AG3381" s="40"/>
      <c r="AH3381" s="41"/>
      <c r="AI3381" s="42"/>
      <c r="AJ3381" s="40"/>
      <c r="AK3381" s="41"/>
      <c r="AL3381" s="42"/>
      <c r="AM3381" s="43"/>
      <c r="AN3381" s="43"/>
      <c r="AO3381" s="43"/>
    </row>
    <row r="3382" spans="5:41" x14ac:dyDescent="0.25">
      <c r="E3382" s="54"/>
      <c r="F3382" s="54"/>
      <c r="G3382" s="52"/>
      <c r="H3382" s="52"/>
      <c r="I3382" s="52"/>
      <c r="J3382" s="52"/>
      <c r="K3382" s="52"/>
      <c r="L3382" s="52"/>
      <c r="M3382" s="52"/>
      <c r="N3382" s="52"/>
      <c r="O3382" s="52"/>
      <c r="P3382" s="52"/>
      <c r="Q3382" s="52"/>
      <c r="R3382" s="52"/>
      <c r="S3382" s="52"/>
      <c r="T3382" s="52"/>
      <c r="U3382" s="52"/>
      <c r="V3382" s="52"/>
      <c r="W3382" s="52"/>
      <c r="X3382" s="52"/>
      <c r="Y3382" s="52"/>
      <c r="Z3382" s="38"/>
      <c r="AA3382" s="38"/>
      <c r="AB3382" s="38"/>
      <c r="AC3382" s="50"/>
      <c r="AD3382" s="50"/>
      <c r="AE3382" s="51"/>
      <c r="AF3382" s="51"/>
      <c r="AG3382" s="40"/>
      <c r="AH3382" s="41"/>
      <c r="AI3382" s="42"/>
      <c r="AJ3382" s="40"/>
      <c r="AK3382" s="41"/>
      <c r="AL3382" s="42"/>
      <c r="AM3382" s="43"/>
      <c r="AN3382" s="43"/>
      <c r="AO3382" s="43"/>
    </row>
    <row r="3383" spans="5:41" x14ac:dyDescent="0.25">
      <c r="E3383" s="54"/>
      <c r="F3383" s="54"/>
      <c r="G3383" s="52"/>
      <c r="H3383" s="52"/>
      <c r="I3383" s="52"/>
      <c r="J3383" s="52"/>
      <c r="K3383" s="52"/>
      <c r="L3383" s="52"/>
      <c r="M3383" s="52"/>
      <c r="N3383" s="52"/>
      <c r="O3383" s="52"/>
      <c r="P3383" s="52"/>
      <c r="Q3383" s="52"/>
      <c r="R3383" s="52"/>
      <c r="S3383" s="52"/>
      <c r="T3383" s="52"/>
      <c r="U3383" s="52"/>
      <c r="V3383" s="52"/>
      <c r="W3383" s="52"/>
      <c r="X3383" s="52"/>
      <c r="Y3383" s="52"/>
      <c r="Z3383" s="38"/>
      <c r="AA3383" s="38"/>
      <c r="AB3383" s="38"/>
      <c r="AC3383" s="50"/>
      <c r="AD3383" s="50"/>
      <c r="AE3383" s="51"/>
      <c r="AF3383" s="51"/>
      <c r="AG3383" s="40"/>
      <c r="AH3383" s="41"/>
      <c r="AI3383" s="42"/>
      <c r="AJ3383" s="40"/>
      <c r="AK3383" s="41"/>
      <c r="AL3383" s="42"/>
      <c r="AM3383" s="43"/>
      <c r="AN3383" s="43"/>
      <c r="AO3383" s="43"/>
    </row>
    <row r="3384" spans="5:41" x14ac:dyDescent="0.25">
      <c r="E3384" s="54"/>
      <c r="F3384" s="54"/>
      <c r="G3384" s="52"/>
      <c r="H3384" s="52"/>
      <c r="I3384" s="52"/>
      <c r="J3384" s="52"/>
      <c r="K3384" s="52"/>
      <c r="L3384" s="52"/>
      <c r="M3384" s="52"/>
      <c r="N3384" s="52"/>
      <c r="O3384" s="52"/>
      <c r="P3384" s="52"/>
      <c r="Q3384" s="52"/>
      <c r="R3384" s="52"/>
      <c r="S3384" s="52"/>
      <c r="T3384" s="52"/>
      <c r="U3384" s="52"/>
      <c r="V3384" s="52"/>
      <c r="W3384" s="52"/>
      <c r="X3384" s="52"/>
      <c r="Y3384" s="52"/>
      <c r="Z3384" s="38"/>
      <c r="AA3384" s="38"/>
      <c r="AB3384" s="38"/>
      <c r="AC3384" s="50"/>
      <c r="AD3384" s="50"/>
      <c r="AE3384" s="51"/>
      <c r="AF3384" s="51"/>
      <c r="AG3384" s="40"/>
      <c r="AH3384" s="41"/>
      <c r="AI3384" s="42"/>
      <c r="AJ3384" s="40"/>
      <c r="AK3384" s="41"/>
      <c r="AL3384" s="42"/>
      <c r="AM3384" s="43"/>
      <c r="AN3384" s="43"/>
      <c r="AO3384" s="43"/>
    </row>
    <row r="3385" spans="5:41" x14ac:dyDescent="0.25">
      <c r="E3385" s="54"/>
      <c r="F3385" s="54"/>
      <c r="G3385" s="52"/>
      <c r="H3385" s="52"/>
      <c r="I3385" s="52"/>
      <c r="J3385" s="52"/>
      <c r="K3385" s="52"/>
      <c r="L3385" s="52"/>
      <c r="M3385" s="52"/>
      <c r="N3385" s="52"/>
      <c r="O3385" s="52"/>
      <c r="P3385" s="52"/>
      <c r="Q3385" s="52"/>
      <c r="R3385" s="52"/>
      <c r="S3385" s="52"/>
      <c r="T3385" s="52"/>
      <c r="U3385" s="52"/>
      <c r="V3385" s="52"/>
      <c r="W3385" s="52"/>
      <c r="X3385" s="52"/>
      <c r="Y3385" s="52"/>
      <c r="Z3385" s="38"/>
      <c r="AA3385" s="38"/>
      <c r="AB3385" s="38"/>
      <c r="AC3385" s="50"/>
      <c r="AD3385" s="50"/>
      <c r="AE3385" s="51"/>
      <c r="AF3385" s="51"/>
      <c r="AG3385" s="40"/>
      <c r="AH3385" s="41"/>
      <c r="AI3385" s="42"/>
      <c r="AJ3385" s="40"/>
      <c r="AK3385" s="41"/>
      <c r="AL3385" s="42"/>
      <c r="AM3385" s="43"/>
      <c r="AN3385" s="43"/>
      <c r="AO3385" s="43"/>
    </row>
    <row r="3386" spans="5:41" x14ac:dyDescent="0.25">
      <c r="E3386" s="54"/>
      <c r="F3386" s="54"/>
      <c r="G3386" s="52"/>
      <c r="H3386" s="52"/>
      <c r="I3386" s="52"/>
      <c r="J3386" s="52"/>
      <c r="K3386" s="52"/>
      <c r="L3386" s="52"/>
      <c r="M3386" s="52"/>
      <c r="N3386" s="52"/>
      <c r="O3386" s="52"/>
      <c r="P3386" s="52"/>
      <c r="Q3386" s="52"/>
      <c r="R3386" s="52"/>
      <c r="S3386" s="52"/>
      <c r="T3386" s="52"/>
      <c r="U3386" s="52"/>
      <c r="V3386" s="52"/>
      <c r="W3386" s="52"/>
      <c r="X3386" s="52"/>
      <c r="Y3386" s="52"/>
      <c r="Z3386" s="38"/>
      <c r="AA3386" s="38"/>
      <c r="AB3386" s="38"/>
      <c r="AC3386" s="50"/>
      <c r="AD3386" s="50"/>
      <c r="AE3386" s="51"/>
      <c r="AF3386" s="51"/>
      <c r="AG3386" s="40"/>
      <c r="AH3386" s="41"/>
      <c r="AI3386" s="42"/>
      <c r="AJ3386" s="40"/>
      <c r="AK3386" s="41"/>
      <c r="AL3386" s="42"/>
      <c r="AM3386" s="43"/>
      <c r="AN3386" s="43"/>
      <c r="AO3386" s="43"/>
    </row>
    <row r="3387" spans="5:41" x14ac:dyDescent="0.25">
      <c r="E3387" s="54"/>
      <c r="F3387" s="54"/>
      <c r="G3387" s="52"/>
      <c r="H3387" s="52"/>
      <c r="I3387" s="52"/>
      <c r="J3387" s="52"/>
      <c r="K3387" s="52"/>
      <c r="L3387" s="52"/>
      <c r="M3387" s="52"/>
      <c r="N3387" s="52"/>
      <c r="O3387" s="52"/>
      <c r="P3387" s="52"/>
      <c r="Q3387" s="52"/>
      <c r="R3387" s="52"/>
      <c r="S3387" s="52"/>
      <c r="T3387" s="52"/>
      <c r="U3387" s="52"/>
      <c r="V3387" s="52"/>
      <c r="W3387" s="52"/>
      <c r="X3387" s="52"/>
      <c r="Y3387" s="52"/>
      <c r="Z3387" s="38"/>
      <c r="AA3387" s="38"/>
      <c r="AB3387" s="38"/>
      <c r="AC3387" s="50"/>
      <c r="AD3387" s="50"/>
      <c r="AE3387" s="51"/>
      <c r="AF3387" s="51"/>
      <c r="AG3387" s="40"/>
      <c r="AH3387" s="41"/>
      <c r="AI3387" s="42"/>
      <c r="AJ3387" s="40"/>
      <c r="AK3387" s="41"/>
      <c r="AL3387" s="42"/>
      <c r="AM3387" s="43"/>
      <c r="AN3387" s="43"/>
      <c r="AO3387" s="43"/>
    </row>
    <row r="3388" spans="5:41" x14ac:dyDescent="0.25">
      <c r="E3388" s="54"/>
      <c r="F3388" s="54"/>
      <c r="G3388" s="52"/>
      <c r="H3388" s="52"/>
      <c r="I3388" s="52"/>
      <c r="J3388" s="52"/>
      <c r="K3388" s="52"/>
      <c r="L3388" s="52"/>
      <c r="M3388" s="52"/>
      <c r="N3388" s="52"/>
      <c r="O3388" s="52"/>
      <c r="P3388" s="52"/>
      <c r="Q3388" s="52"/>
      <c r="R3388" s="52"/>
      <c r="S3388" s="52"/>
      <c r="T3388" s="52"/>
      <c r="U3388" s="52"/>
      <c r="V3388" s="52"/>
      <c r="W3388" s="52"/>
      <c r="X3388" s="52"/>
      <c r="Y3388" s="52"/>
      <c r="Z3388" s="38"/>
      <c r="AA3388" s="38"/>
      <c r="AB3388" s="38"/>
      <c r="AC3388" s="50"/>
      <c r="AD3388" s="50"/>
      <c r="AE3388" s="51"/>
      <c r="AF3388" s="51"/>
      <c r="AG3388" s="40"/>
      <c r="AH3388" s="41"/>
      <c r="AI3388" s="42"/>
      <c r="AJ3388" s="40"/>
      <c r="AK3388" s="41"/>
      <c r="AL3388" s="42"/>
      <c r="AM3388" s="43"/>
      <c r="AN3388" s="43"/>
      <c r="AO3388" s="43"/>
    </row>
    <row r="3389" spans="5:41" x14ac:dyDescent="0.25">
      <c r="E3389" s="54"/>
      <c r="F3389" s="54"/>
      <c r="G3389" s="52"/>
      <c r="H3389" s="52"/>
      <c r="I3389" s="52"/>
      <c r="J3389" s="52"/>
      <c r="K3389" s="52"/>
      <c r="L3389" s="52"/>
      <c r="M3389" s="52"/>
      <c r="N3389" s="52"/>
      <c r="O3389" s="52"/>
      <c r="P3389" s="52"/>
      <c r="Q3389" s="52"/>
      <c r="R3389" s="52"/>
      <c r="S3389" s="52"/>
      <c r="T3389" s="52"/>
      <c r="U3389" s="52"/>
      <c r="V3389" s="52"/>
      <c r="W3389" s="52"/>
      <c r="X3389" s="52"/>
      <c r="Y3389" s="52"/>
      <c r="Z3389" s="38"/>
      <c r="AA3389" s="38"/>
      <c r="AB3389" s="38"/>
      <c r="AC3389" s="50"/>
      <c r="AD3389" s="50"/>
      <c r="AE3389" s="51"/>
      <c r="AF3389" s="51"/>
      <c r="AG3389" s="40"/>
      <c r="AH3389" s="41"/>
      <c r="AI3389" s="42"/>
      <c r="AJ3389" s="40"/>
      <c r="AK3389" s="41"/>
      <c r="AL3389" s="42"/>
      <c r="AM3389" s="43"/>
      <c r="AN3389" s="43"/>
      <c r="AO3389" s="43"/>
    </row>
    <row r="3390" spans="5:41" x14ac:dyDescent="0.25">
      <c r="E3390" s="54"/>
      <c r="F3390" s="54"/>
      <c r="G3390" s="52"/>
      <c r="H3390" s="52"/>
      <c r="I3390" s="52"/>
      <c r="J3390" s="52"/>
      <c r="K3390" s="52"/>
      <c r="L3390" s="52"/>
      <c r="M3390" s="52"/>
      <c r="N3390" s="52"/>
      <c r="O3390" s="52"/>
      <c r="P3390" s="52"/>
      <c r="Q3390" s="52"/>
      <c r="R3390" s="52"/>
      <c r="S3390" s="52"/>
      <c r="T3390" s="52"/>
      <c r="U3390" s="52"/>
      <c r="V3390" s="52"/>
      <c r="W3390" s="52"/>
      <c r="X3390" s="52"/>
      <c r="Y3390" s="52"/>
      <c r="Z3390" s="38"/>
      <c r="AA3390" s="38"/>
      <c r="AB3390" s="38"/>
      <c r="AC3390" s="50"/>
      <c r="AD3390" s="50"/>
      <c r="AE3390" s="51"/>
      <c r="AF3390" s="51"/>
      <c r="AG3390" s="40"/>
      <c r="AH3390" s="41"/>
      <c r="AI3390" s="42"/>
      <c r="AJ3390" s="40"/>
      <c r="AK3390" s="41"/>
      <c r="AL3390" s="42"/>
      <c r="AM3390" s="43"/>
      <c r="AN3390" s="43"/>
      <c r="AO3390" s="43"/>
    </row>
    <row r="3391" spans="5:41" x14ac:dyDescent="0.25">
      <c r="E3391" s="54"/>
      <c r="F3391" s="54"/>
      <c r="G3391" s="52"/>
      <c r="H3391" s="52"/>
      <c r="I3391" s="52"/>
      <c r="J3391" s="52"/>
      <c r="K3391" s="52"/>
      <c r="L3391" s="52"/>
      <c r="M3391" s="52"/>
      <c r="N3391" s="52"/>
      <c r="O3391" s="52"/>
      <c r="P3391" s="52"/>
      <c r="Q3391" s="52"/>
      <c r="R3391" s="52"/>
      <c r="S3391" s="52"/>
      <c r="T3391" s="52"/>
      <c r="U3391" s="52"/>
      <c r="V3391" s="52"/>
      <c r="W3391" s="52"/>
      <c r="X3391" s="52"/>
      <c r="Y3391" s="52"/>
      <c r="Z3391" s="38"/>
      <c r="AA3391" s="38"/>
      <c r="AB3391" s="38"/>
      <c r="AC3391" s="50"/>
      <c r="AD3391" s="50"/>
      <c r="AE3391" s="51"/>
      <c r="AF3391" s="51"/>
      <c r="AG3391" s="40"/>
      <c r="AH3391" s="41"/>
      <c r="AI3391" s="42"/>
      <c r="AJ3391" s="40"/>
      <c r="AK3391" s="41"/>
      <c r="AL3391" s="42"/>
      <c r="AM3391" s="43"/>
      <c r="AN3391" s="43"/>
      <c r="AO3391" s="43"/>
    </row>
    <row r="3392" spans="5:41" x14ac:dyDescent="0.25">
      <c r="E3392" s="54"/>
      <c r="F3392" s="54"/>
      <c r="G3392" s="52"/>
      <c r="H3392" s="52"/>
      <c r="I3392" s="52"/>
      <c r="J3392" s="52"/>
      <c r="K3392" s="52"/>
      <c r="L3392" s="52"/>
      <c r="M3392" s="52"/>
      <c r="N3392" s="52"/>
      <c r="O3392" s="52"/>
      <c r="P3392" s="52"/>
      <c r="Q3392" s="52"/>
      <c r="R3392" s="52"/>
      <c r="S3392" s="52"/>
      <c r="T3392" s="52"/>
      <c r="U3392" s="52"/>
      <c r="V3392" s="52"/>
      <c r="W3392" s="52"/>
      <c r="X3392" s="52"/>
      <c r="Y3392" s="52"/>
      <c r="Z3392" s="38"/>
      <c r="AA3392" s="38"/>
      <c r="AB3392" s="38"/>
      <c r="AC3392" s="50"/>
      <c r="AD3392" s="50"/>
      <c r="AE3392" s="51"/>
      <c r="AF3392" s="51"/>
      <c r="AG3392" s="40"/>
      <c r="AH3392" s="41"/>
      <c r="AI3392" s="42"/>
      <c r="AJ3392" s="40"/>
      <c r="AK3392" s="41"/>
      <c r="AL3392" s="42"/>
      <c r="AM3392" s="43"/>
      <c r="AN3392" s="43"/>
      <c r="AO3392" s="43"/>
    </row>
    <row r="3393" spans="5:41" x14ac:dyDescent="0.25">
      <c r="E3393" s="54"/>
      <c r="F3393" s="54"/>
      <c r="G3393" s="52"/>
      <c r="H3393" s="52"/>
      <c r="I3393" s="52"/>
      <c r="J3393" s="52"/>
      <c r="K3393" s="52"/>
      <c r="L3393" s="52"/>
      <c r="M3393" s="52"/>
      <c r="N3393" s="52"/>
      <c r="O3393" s="52"/>
      <c r="P3393" s="52"/>
      <c r="Q3393" s="52"/>
      <c r="R3393" s="52"/>
      <c r="S3393" s="52"/>
      <c r="T3393" s="52"/>
      <c r="U3393" s="52"/>
      <c r="V3393" s="52"/>
      <c r="W3393" s="52"/>
      <c r="X3393" s="52"/>
      <c r="Y3393" s="52"/>
      <c r="Z3393" s="38"/>
      <c r="AA3393" s="38"/>
      <c r="AB3393" s="38"/>
      <c r="AC3393" s="50"/>
      <c r="AD3393" s="50"/>
      <c r="AE3393" s="51"/>
      <c r="AF3393" s="51"/>
      <c r="AG3393" s="40"/>
      <c r="AH3393" s="41"/>
      <c r="AI3393" s="42"/>
      <c r="AJ3393" s="40"/>
      <c r="AK3393" s="41"/>
      <c r="AL3393" s="42"/>
      <c r="AM3393" s="43"/>
      <c r="AN3393" s="43"/>
      <c r="AO3393" s="43"/>
    </row>
    <row r="3394" spans="5:41" x14ac:dyDescent="0.25">
      <c r="E3394" s="54"/>
      <c r="F3394" s="54"/>
      <c r="G3394" s="52"/>
      <c r="H3394" s="52"/>
      <c r="I3394" s="52"/>
      <c r="J3394" s="52"/>
      <c r="K3394" s="52"/>
      <c r="L3394" s="52"/>
      <c r="M3394" s="52"/>
      <c r="N3394" s="52"/>
      <c r="O3394" s="52"/>
      <c r="P3394" s="52"/>
      <c r="Q3394" s="52"/>
      <c r="R3394" s="52"/>
      <c r="S3394" s="52"/>
      <c r="T3394" s="52"/>
      <c r="U3394" s="52"/>
      <c r="V3394" s="52"/>
      <c r="W3394" s="52"/>
      <c r="X3394" s="52"/>
      <c r="Y3394" s="52"/>
      <c r="Z3394" s="38"/>
      <c r="AA3394" s="38"/>
      <c r="AB3394" s="38"/>
      <c r="AC3394" s="50"/>
      <c r="AD3394" s="50"/>
      <c r="AE3394" s="51"/>
      <c r="AF3394" s="51"/>
      <c r="AG3394" s="40"/>
      <c r="AH3394" s="41"/>
      <c r="AI3394" s="42"/>
      <c r="AJ3394" s="40"/>
      <c r="AK3394" s="41"/>
      <c r="AL3394" s="42"/>
      <c r="AM3394" s="43"/>
      <c r="AN3394" s="43"/>
      <c r="AO3394" s="43"/>
    </row>
    <row r="3395" spans="5:41" x14ac:dyDescent="0.25">
      <c r="E3395" s="54"/>
      <c r="F3395" s="54"/>
      <c r="G3395" s="52"/>
      <c r="H3395" s="52"/>
      <c r="I3395" s="52"/>
      <c r="J3395" s="52"/>
      <c r="K3395" s="52"/>
      <c r="L3395" s="52"/>
      <c r="M3395" s="52"/>
      <c r="N3395" s="52"/>
      <c r="O3395" s="52"/>
      <c r="P3395" s="52"/>
      <c r="Q3395" s="52"/>
      <c r="R3395" s="52"/>
      <c r="S3395" s="52"/>
      <c r="T3395" s="52"/>
      <c r="U3395" s="52"/>
      <c r="V3395" s="52"/>
      <c r="W3395" s="52"/>
      <c r="X3395" s="52"/>
      <c r="Y3395" s="52"/>
      <c r="Z3395" s="38"/>
      <c r="AA3395" s="38"/>
      <c r="AB3395" s="38"/>
      <c r="AC3395" s="50"/>
      <c r="AD3395" s="50"/>
      <c r="AE3395" s="51"/>
      <c r="AF3395" s="51"/>
      <c r="AG3395" s="40"/>
      <c r="AH3395" s="41"/>
      <c r="AI3395" s="42"/>
      <c r="AJ3395" s="40"/>
      <c r="AK3395" s="41"/>
      <c r="AL3395" s="42"/>
      <c r="AM3395" s="43"/>
      <c r="AN3395" s="43"/>
      <c r="AO3395" s="43"/>
    </row>
    <row r="3396" spans="5:41" x14ac:dyDescent="0.25">
      <c r="E3396" s="54"/>
      <c r="F3396" s="54"/>
      <c r="G3396" s="52"/>
      <c r="H3396" s="52"/>
      <c r="I3396" s="52"/>
      <c r="J3396" s="52"/>
      <c r="K3396" s="52"/>
      <c r="L3396" s="52"/>
      <c r="M3396" s="52"/>
      <c r="N3396" s="52"/>
      <c r="O3396" s="52"/>
      <c r="P3396" s="52"/>
      <c r="Q3396" s="52"/>
      <c r="R3396" s="52"/>
      <c r="S3396" s="52"/>
      <c r="T3396" s="52"/>
      <c r="U3396" s="52"/>
      <c r="V3396" s="52"/>
      <c r="W3396" s="52"/>
      <c r="X3396" s="52"/>
      <c r="Y3396" s="52"/>
      <c r="Z3396" s="38"/>
      <c r="AA3396" s="38"/>
      <c r="AB3396" s="38"/>
      <c r="AC3396" s="50"/>
      <c r="AD3396" s="50"/>
      <c r="AE3396" s="51"/>
      <c r="AF3396" s="51"/>
      <c r="AG3396" s="40"/>
      <c r="AH3396" s="41"/>
      <c r="AI3396" s="42"/>
      <c r="AJ3396" s="40"/>
      <c r="AK3396" s="41"/>
      <c r="AL3396" s="42"/>
      <c r="AM3396" s="43"/>
      <c r="AN3396" s="43"/>
      <c r="AO3396" s="43"/>
    </row>
    <row r="3397" spans="5:41" x14ac:dyDescent="0.25">
      <c r="E3397" s="54"/>
      <c r="F3397" s="54"/>
      <c r="G3397" s="52"/>
      <c r="H3397" s="52"/>
      <c r="I3397" s="52"/>
      <c r="J3397" s="52"/>
      <c r="K3397" s="52"/>
      <c r="L3397" s="52"/>
      <c r="M3397" s="52"/>
      <c r="N3397" s="52"/>
      <c r="O3397" s="52"/>
      <c r="P3397" s="52"/>
      <c r="Q3397" s="52"/>
      <c r="R3397" s="52"/>
      <c r="S3397" s="52"/>
      <c r="T3397" s="52"/>
      <c r="U3397" s="52"/>
      <c r="V3397" s="52"/>
      <c r="W3397" s="52"/>
      <c r="X3397" s="52"/>
      <c r="Y3397" s="52"/>
      <c r="Z3397" s="38"/>
      <c r="AA3397" s="38"/>
      <c r="AB3397" s="38"/>
      <c r="AC3397" s="50"/>
      <c r="AD3397" s="50"/>
      <c r="AE3397" s="51"/>
      <c r="AF3397" s="51"/>
      <c r="AG3397" s="40"/>
      <c r="AH3397" s="41"/>
      <c r="AI3397" s="42"/>
      <c r="AJ3397" s="40"/>
      <c r="AK3397" s="41"/>
      <c r="AL3397" s="42"/>
      <c r="AM3397" s="43"/>
      <c r="AN3397" s="43"/>
      <c r="AO3397" s="43"/>
    </row>
    <row r="3398" spans="5:41" x14ac:dyDescent="0.25">
      <c r="E3398" s="54"/>
      <c r="F3398" s="54"/>
      <c r="G3398" s="52"/>
      <c r="H3398" s="52"/>
      <c r="I3398" s="52"/>
      <c r="J3398" s="52"/>
      <c r="K3398" s="52"/>
      <c r="L3398" s="52"/>
      <c r="M3398" s="52"/>
      <c r="N3398" s="52"/>
      <c r="O3398" s="52"/>
      <c r="P3398" s="52"/>
      <c r="Q3398" s="52"/>
      <c r="R3398" s="52"/>
      <c r="S3398" s="52"/>
      <c r="T3398" s="52"/>
      <c r="U3398" s="52"/>
      <c r="V3398" s="52"/>
      <c r="W3398" s="52"/>
      <c r="X3398" s="52"/>
      <c r="Y3398" s="52"/>
      <c r="Z3398" s="38"/>
      <c r="AA3398" s="38"/>
      <c r="AB3398" s="38"/>
      <c r="AC3398" s="50"/>
      <c r="AD3398" s="50"/>
      <c r="AE3398" s="51"/>
      <c r="AF3398" s="51"/>
      <c r="AG3398" s="40"/>
      <c r="AH3398" s="41"/>
      <c r="AI3398" s="42"/>
      <c r="AJ3398" s="40"/>
      <c r="AK3398" s="41"/>
      <c r="AL3398" s="42"/>
      <c r="AM3398" s="43"/>
      <c r="AN3398" s="43"/>
      <c r="AO3398" s="43"/>
    </row>
    <row r="3399" spans="5:41" x14ac:dyDescent="0.25">
      <c r="E3399" s="54"/>
      <c r="F3399" s="54"/>
      <c r="G3399" s="52"/>
      <c r="H3399" s="52"/>
      <c r="I3399" s="52"/>
      <c r="J3399" s="52"/>
      <c r="K3399" s="52"/>
      <c r="L3399" s="52"/>
      <c r="M3399" s="52"/>
      <c r="N3399" s="52"/>
      <c r="O3399" s="52"/>
      <c r="P3399" s="52"/>
      <c r="Q3399" s="52"/>
      <c r="R3399" s="52"/>
      <c r="S3399" s="52"/>
      <c r="T3399" s="52"/>
      <c r="U3399" s="52"/>
      <c r="V3399" s="52"/>
      <c r="W3399" s="52"/>
      <c r="X3399" s="52"/>
      <c r="Y3399" s="52"/>
      <c r="Z3399" s="38"/>
      <c r="AA3399" s="38"/>
      <c r="AB3399" s="38"/>
      <c r="AC3399" s="50"/>
      <c r="AD3399" s="50"/>
      <c r="AE3399" s="51"/>
      <c r="AF3399" s="51"/>
      <c r="AG3399" s="40"/>
      <c r="AH3399" s="41"/>
      <c r="AI3399" s="42"/>
      <c r="AJ3399" s="40"/>
      <c r="AK3399" s="41"/>
      <c r="AL3399" s="42"/>
      <c r="AM3399" s="43"/>
      <c r="AN3399" s="43"/>
      <c r="AO3399" s="43"/>
    </row>
    <row r="3400" spans="5:41" x14ac:dyDescent="0.25">
      <c r="E3400" s="54"/>
      <c r="F3400" s="54"/>
      <c r="G3400" s="52"/>
      <c r="H3400" s="52"/>
      <c r="I3400" s="52"/>
      <c r="J3400" s="52"/>
      <c r="K3400" s="52"/>
      <c r="L3400" s="52"/>
      <c r="M3400" s="52"/>
      <c r="N3400" s="52"/>
      <c r="O3400" s="52"/>
      <c r="P3400" s="52"/>
      <c r="Q3400" s="52"/>
      <c r="R3400" s="52"/>
      <c r="S3400" s="52"/>
      <c r="T3400" s="52"/>
      <c r="U3400" s="52"/>
      <c r="V3400" s="52"/>
      <c r="W3400" s="52"/>
      <c r="X3400" s="52"/>
      <c r="Y3400" s="52"/>
      <c r="Z3400" s="38"/>
      <c r="AA3400" s="38"/>
      <c r="AB3400" s="38"/>
      <c r="AC3400" s="50"/>
      <c r="AD3400" s="50"/>
      <c r="AE3400" s="51"/>
      <c r="AF3400" s="51"/>
      <c r="AG3400" s="40"/>
      <c r="AH3400" s="41"/>
      <c r="AI3400" s="42"/>
      <c r="AJ3400" s="40"/>
      <c r="AK3400" s="41"/>
      <c r="AL3400" s="42"/>
      <c r="AM3400" s="43"/>
      <c r="AN3400" s="43"/>
      <c r="AO3400" s="43"/>
    </row>
    <row r="3401" spans="5:41" x14ac:dyDescent="0.25">
      <c r="E3401" s="54"/>
      <c r="F3401" s="54"/>
      <c r="G3401" s="52"/>
      <c r="H3401" s="52"/>
      <c r="I3401" s="52"/>
      <c r="J3401" s="52"/>
      <c r="K3401" s="52"/>
      <c r="L3401" s="52"/>
      <c r="M3401" s="52"/>
      <c r="N3401" s="52"/>
      <c r="O3401" s="52"/>
      <c r="P3401" s="52"/>
      <c r="Q3401" s="52"/>
      <c r="R3401" s="52"/>
      <c r="S3401" s="52"/>
      <c r="T3401" s="52"/>
      <c r="U3401" s="52"/>
      <c r="V3401" s="52"/>
      <c r="W3401" s="52"/>
      <c r="X3401" s="52"/>
      <c r="Y3401" s="52"/>
      <c r="Z3401" s="38"/>
      <c r="AA3401" s="38"/>
      <c r="AB3401" s="38"/>
      <c r="AC3401" s="50"/>
      <c r="AD3401" s="50"/>
      <c r="AE3401" s="51"/>
      <c r="AF3401" s="51"/>
      <c r="AG3401" s="40"/>
      <c r="AH3401" s="41"/>
      <c r="AI3401" s="42"/>
      <c r="AJ3401" s="40"/>
      <c r="AK3401" s="41"/>
      <c r="AL3401" s="42"/>
      <c r="AM3401" s="43"/>
      <c r="AN3401" s="43"/>
      <c r="AO3401" s="43"/>
    </row>
    <row r="3402" spans="5:41" x14ac:dyDescent="0.25">
      <c r="E3402" s="54"/>
      <c r="F3402" s="54"/>
      <c r="G3402" s="52"/>
      <c r="H3402" s="52"/>
      <c r="I3402" s="52"/>
      <c r="J3402" s="52"/>
      <c r="K3402" s="52"/>
      <c r="L3402" s="52"/>
      <c r="M3402" s="52"/>
      <c r="N3402" s="52"/>
      <c r="O3402" s="52"/>
      <c r="P3402" s="52"/>
      <c r="Q3402" s="52"/>
      <c r="R3402" s="52"/>
      <c r="S3402" s="52"/>
      <c r="T3402" s="52"/>
      <c r="U3402" s="52"/>
      <c r="V3402" s="52"/>
      <c r="W3402" s="52"/>
      <c r="X3402" s="52"/>
      <c r="Y3402" s="52"/>
      <c r="Z3402" s="38"/>
      <c r="AA3402" s="38"/>
      <c r="AB3402" s="38"/>
      <c r="AC3402" s="50"/>
      <c r="AD3402" s="50"/>
      <c r="AE3402" s="51"/>
      <c r="AF3402" s="51"/>
      <c r="AG3402" s="40"/>
      <c r="AH3402" s="41"/>
      <c r="AI3402" s="42"/>
      <c r="AJ3402" s="40"/>
      <c r="AK3402" s="41"/>
      <c r="AL3402" s="42"/>
      <c r="AM3402" s="43"/>
      <c r="AN3402" s="43"/>
      <c r="AO3402" s="43"/>
    </row>
    <row r="3403" spans="5:41" x14ac:dyDescent="0.25">
      <c r="E3403" s="54"/>
      <c r="F3403" s="54"/>
      <c r="G3403" s="52"/>
      <c r="H3403" s="52"/>
      <c r="I3403" s="52"/>
      <c r="J3403" s="52"/>
      <c r="K3403" s="52"/>
      <c r="L3403" s="52"/>
      <c r="M3403" s="52"/>
      <c r="N3403" s="52"/>
      <c r="O3403" s="52"/>
      <c r="P3403" s="52"/>
      <c r="Q3403" s="52"/>
      <c r="R3403" s="52"/>
      <c r="S3403" s="52"/>
      <c r="T3403" s="52"/>
      <c r="U3403" s="52"/>
      <c r="V3403" s="52"/>
      <c r="W3403" s="52"/>
      <c r="X3403" s="52"/>
      <c r="Y3403" s="52"/>
      <c r="Z3403" s="38"/>
      <c r="AA3403" s="38"/>
      <c r="AB3403" s="38"/>
      <c r="AC3403" s="50"/>
      <c r="AD3403" s="50"/>
      <c r="AE3403" s="51"/>
      <c r="AF3403" s="51"/>
      <c r="AG3403" s="40"/>
      <c r="AH3403" s="41"/>
      <c r="AI3403" s="42"/>
      <c r="AJ3403" s="40"/>
      <c r="AK3403" s="41"/>
      <c r="AL3403" s="42"/>
      <c r="AM3403" s="43"/>
      <c r="AN3403" s="43"/>
      <c r="AO3403" s="43"/>
    </row>
    <row r="3404" spans="5:41" x14ac:dyDescent="0.25">
      <c r="E3404" s="54"/>
      <c r="F3404" s="54"/>
      <c r="G3404" s="52"/>
      <c r="H3404" s="52"/>
      <c r="I3404" s="52"/>
      <c r="J3404" s="52"/>
      <c r="K3404" s="52"/>
      <c r="L3404" s="52"/>
      <c r="M3404" s="52"/>
      <c r="N3404" s="52"/>
      <c r="O3404" s="52"/>
      <c r="P3404" s="52"/>
      <c r="Q3404" s="52"/>
      <c r="R3404" s="52"/>
      <c r="S3404" s="52"/>
      <c r="T3404" s="52"/>
      <c r="U3404" s="52"/>
      <c r="V3404" s="52"/>
      <c r="W3404" s="52"/>
      <c r="X3404" s="52"/>
      <c r="Y3404" s="52"/>
      <c r="Z3404" s="38"/>
      <c r="AA3404" s="38"/>
      <c r="AB3404" s="38"/>
      <c r="AC3404" s="50"/>
      <c r="AD3404" s="50"/>
      <c r="AE3404" s="51"/>
      <c r="AF3404" s="51"/>
      <c r="AG3404" s="40"/>
      <c r="AH3404" s="41"/>
      <c r="AI3404" s="42"/>
      <c r="AJ3404" s="40"/>
      <c r="AK3404" s="41"/>
      <c r="AL3404" s="42"/>
      <c r="AM3404" s="43"/>
      <c r="AN3404" s="43"/>
      <c r="AO3404" s="43"/>
    </row>
    <row r="3405" spans="5:41" x14ac:dyDescent="0.25">
      <c r="E3405" s="54"/>
      <c r="F3405" s="54"/>
      <c r="G3405" s="52"/>
      <c r="H3405" s="52"/>
      <c r="I3405" s="52"/>
      <c r="J3405" s="52"/>
      <c r="K3405" s="52"/>
      <c r="L3405" s="52"/>
      <c r="M3405" s="52"/>
      <c r="N3405" s="52"/>
      <c r="O3405" s="52"/>
      <c r="P3405" s="52"/>
      <c r="Q3405" s="52"/>
      <c r="R3405" s="52"/>
      <c r="S3405" s="52"/>
      <c r="T3405" s="52"/>
      <c r="U3405" s="52"/>
      <c r="V3405" s="52"/>
      <c r="W3405" s="52"/>
      <c r="X3405" s="52"/>
      <c r="Y3405" s="52"/>
      <c r="Z3405" s="38"/>
      <c r="AA3405" s="38"/>
      <c r="AB3405" s="38"/>
      <c r="AC3405" s="50"/>
      <c r="AD3405" s="50"/>
      <c r="AE3405" s="51"/>
      <c r="AF3405" s="51"/>
      <c r="AG3405" s="40"/>
      <c r="AH3405" s="41"/>
      <c r="AI3405" s="42"/>
      <c r="AJ3405" s="40"/>
      <c r="AK3405" s="41"/>
      <c r="AL3405" s="42"/>
      <c r="AM3405" s="43"/>
      <c r="AN3405" s="43"/>
      <c r="AO3405" s="43"/>
    </row>
    <row r="3406" spans="5:41" x14ac:dyDescent="0.25">
      <c r="E3406" s="54"/>
      <c r="F3406" s="54"/>
      <c r="G3406" s="52"/>
      <c r="H3406" s="52"/>
      <c r="I3406" s="52"/>
      <c r="J3406" s="52"/>
      <c r="K3406" s="52"/>
      <c r="L3406" s="52"/>
      <c r="M3406" s="52"/>
      <c r="N3406" s="52"/>
      <c r="O3406" s="52"/>
      <c r="P3406" s="52"/>
      <c r="Q3406" s="52"/>
      <c r="R3406" s="52"/>
      <c r="S3406" s="52"/>
      <c r="T3406" s="52"/>
      <c r="U3406" s="52"/>
      <c r="V3406" s="52"/>
      <c r="W3406" s="52"/>
      <c r="X3406" s="52"/>
      <c r="Y3406" s="52"/>
      <c r="Z3406" s="38"/>
      <c r="AA3406" s="38"/>
      <c r="AB3406" s="38"/>
      <c r="AC3406" s="50"/>
      <c r="AD3406" s="50"/>
      <c r="AE3406" s="51"/>
      <c r="AF3406" s="51"/>
      <c r="AG3406" s="40"/>
      <c r="AH3406" s="41"/>
      <c r="AI3406" s="42"/>
      <c r="AJ3406" s="40"/>
      <c r="AK3406" s="41"/>
      <c r="AL3406" s="42"/>
      <c r="AM3406" s="43"/>
      <c r="AN3406" s="43"/>
      <c r="AO3406" s="43"/>
    </row>
    <row r="3407" spans="5:41" x14ac:dyDescent="0.25">
      <c r="E3407" s="54"/>
      <c r="F3407" s="54"/>
      <c r="G3407" s="52"/>
      <c r="H3407" s="52"/>
      <c r="I3407" s="52"/>
      <c r="J3407" s="52"/>
      <c r="K3407" s="52"/>
      <c r="L3407" s="52"/>
      <c r="M3407" s="52"/>
      <c r="N3407" s="52"/>
      <c r="O3407" s="52"/>
      <c r="P3407" s="52"/>
      <c r="Q3407" s="52"/>
      <c r="R3407" s="52"/>
      <c r="S3407" s="52"/>
      <c r="T3407" s="52"/>
      <c r="U3407" s="52"/>
      <c r="V3407" s="52"/>
      <c r="W3407" s="52"/>
      <c r="X3407" s="52"/>
      <c r="Y3407" s="52"/>
      <c r="Z3407" s="38"/>
      <c r="AA3407" s="38"/>
      <c r="AB3407" s="38"/>
      <c r="AC3407" s="50"/>
      <c r="AD3407" s="50"/>
      <c r="AE3407" s="51"/>
      <c r="AF3407" s="51"/>
      <c r="AG3407" s="40"/>
      <c r="AH3407" s="41"/>
      <c r="AI3407" s="42"/>
      <c r="AJ3407" s="40"/>
      <c r="AK3407" s="41"/>
      <c r="AL3407" s="42"/>
      <c r="AM3407" s="43"/>
      <c r="AN3407" s="43"/>
      <c r="AO3407" s="43"/>
    </row>
    <row r="3408" spans="5:41" x14ac:dyDescent="0.25">
      <c r="E3408" s="54"/>
      <c r="F3408" s="54"/>
      <c r="G3408" s="52"/>
      <c r="H3408" s="52"/>
      <c r="I3408" s="52"/>
      <c r="J3408" s="52"/>
      <c r="K3408" s="52"/>
      <c r="L3408" s="52"/>
      <c r="M3408" s="52"/>
      <c r="N3408" s="52"/>
      <c r="O3408" s="52"/>
      <c r="P3408" s="52"/>
      <c r="Q3408" s="52"/>
      <c r="R3408" s="52"/>
      <c r="S3408" s="52"/>
      <c r="T3408" s="52"/>
      <c r="U3408" s="52"/>
      <c r="V3408" s="52"/>
      <c r="W3408" s="52"/>
      <c r="X3408" s="52"/>
      <c r="Y3408" s="52"/>
      <c r="Z3408" s="38"/>
      <c r="AA3408" s="38"/>
      <c r="AB3408" s="38"/>
      <c r="AC3408" s="50"/>
      <c r="AD3408" s="50"/>
      <c r="AE3408" s="51"/>
      <c r="AF3408" s="51"/>
      <c r="AG3408" s="40"/>
      <c r="AH3408" s="41"/>
      <c r="AI3408" s="42"/>
      <c r="AJ3408" s="40"/>
      <c r="AK3408" s="41"/>
      <c r="AL3408" s="42"/>
      <c r="AM3408" s="43"/>
      <c r="AN3408" s="43"/>
      <c r="AO3408" s="43"/>
    </row>
    <row r="3409" spans="5:41" x14ac:dyDescent="0.25">
      <c r="E3409" s="54"/>
      <c r="F3409" s="54"/>
      <c r="G3409" s="52"/>
      <c r="H3409" s="52"/>
      <c r="I3409" s="52"/>
      <c r="J3409" s="52"/>
      <c r="K3409" s="52"/>
      <c r="L3409" s="52"/>
      <c r="M3409" s="52"/>
      <c r="N3409" s="52"/>
      <c r="O3409" s="52"/>
      <c r="P3409" s="52"/>
      <c r="Q3409" s="52"/>
      <c r="R3409" s="52"/>
      <c r="S3409" s="52"/>
      <c r="T3409" s="52"/>
      <c r="U3409" s="52"/>
      <c r="V3409" s="52"/>
      <c r="W3409" s="52"/>
      <c r="X3409" s="52"/>
      <c r="Y3409" s="52"/>
      <c r="Z3409" s="38"/>
      <c r="AA3409" s="38"/>
      <c r="AB3409" s="38"/>
      <c r="AC3409" s="50"/>
      <c r="AD3409" s="50"/>
      <c r="AE3409" s="51"/>
      <c r="AF3409" s="51"/>
      <c r="AG3409" s="40"/>
      <c r="AH3409" s="41"/>
      <c r="AI3409" s="42"/>
      <c r="AJ3409" s="40"/>
      <c r="AK3409" s="41"/>
      <c r="AL3409" s="42"/>
      <c r="AM3409" s="43"/>
      <c r="AN3409" s="43"/>
      <c r="AO3409" s="43"/>
    </row>
    <row r="3410" spans="5:41" x14ac:dyDescent="0.25">
      <c r="E3410" s="54"/>
      <c r="F3410" s="54"/>
      <c r="G3410" s="52"/>
      <c r="H3410" s="52"/>
      <c r="I3410" s="52"/>
      <c r="J3410" s="52"/>
      <c r="K3410" s="52"/>
      <c r="L3410" s="52"/>
      <c r="M3410" s="52"/>
      <c r="N3410" s="52"/>
      <c r="O3410" s="52"/>
      <c r="P3410" s="52"/>
      <c r="Q3410" s="52"/>
      <c r="R3410" s="52"/>
      <c r="S3410" s="52"/>
      <c r="T3410" s="52"/>
      <c r="U3410" s="52"/>
      <c r="V3410" s="52"/>
      <c r="W3410" s="52"/>
      <c r="X3410" s="52"/>
      <c r="Y3410" s="52"/>
      <c r="Z3410" s="38"/>
      <c r="AA3410" s="38"/>
      <c r="AB3410" s="38"/>
      <c r="AC3410" s="50"/>
      <c r="AD3410" s="50"/>
      <c r="AE3410" s="51"/>
      <c r="AF3410" s="51"/>
      <c r="AG3410" s="40"/>
      <c r="AH3410" s="41"/>
      <c r="AI3410" s="42"/>
      <c r="AJ3410" s="40"/>
      <c r="AK3410" s="41"/>
      <c r="AL3410" s="42"/>
      <c r="AM3410" s="43"/>
      <c r="AN3410" s="43"/>
      <c r="AO3410" s="43"/>
    </row>
    <row r="3411" spans="5:41" x14ac:dyDescent="0.25">
      <c r="E3411" s="54"/>
      <c r="F3411" s="54"/>
      <c r="G3411" s="52"/>
      <c r="H3411" s="52"/>
      <c r="I3411" s="52"/>
      <c r="J3411" s="52"/>
      <c r="K3411" s="52"/>
      <c r="L3411" s="52"/>
      <c r="M3411" s="52"/>
      <c r="N3411" s="52"/>
      <c r="O3411" s="52"/>
      <c r="P3411" s="52"/>
      <c r="Q3411" s="52"/>
      <c r="R3411" s="52"/>
      <c r="S3411" s="52"/>
      <c r="T3411" s="52"/>
      <c r="U3411" s="52"/>
      <c r="V3411" s="52"/>
      <c r="W3411" s="52"/>
      <c r="X3411" s="52"/>
      <c r="Y3411" s="52"/>
      <c r="Z3411" s="38"/>
      <c r="AA3411" s="38"/>
      <c r="AB3411" s="38"/>
      <c r="AC3411" s="50"/>
      <c r="AD3411" s="50"/>
      <c r="AE3411" s="51"/>
      <c r="AF3411" s="51"/>
      <c r="AG3411" s="40"/>
      <c r="AH3411" s="41"/>
      <c r="AI3411" s="42"/>
      <c r="AJ3411" s="40"/>
      <c r="AK3411" s="41"/>
      <c r="AL3411" s="42"/>
      <c r="AM3411" s="43"/>
      <c r="AN3411" s="43"/>
      <c r="AO3411" s="43"/>
    </row>
    <row r="3412" spans="5:41" x14ac:dyDescent="0.25">
      <c r="E3412" s="54"/>
      <c r="F3412" s="54"/>
      <c r="G3412" s="52"/>
      <c r="H3412" s="52"/>
      <c r="I3412" s="52"/>
      <c r="J3412" s="52"/>
      <c r="K3412" s="52"/>
      <c r="L3412" s="52"/>
      <c r="M3412" s="52"/>
      <c r="N3412" s="52"/>
      <c r="O3412" s="52"/>
      <c r="P3412" s="52"/>
      <c r="Q3412" s="52"/>
      <c r="R3412" s="52"/>
      <c r="S3412" s="52"/>
      <c r="T3412" s="52"/>
      <c r="U3412" s="52"/>
      <c r="V3412" s="52"/>
      <c r="W3412" s="52"/>
      <c r="X3412" s="52"/>
      <c r="Y3412" s="52"/>
      <c r="Z3412" s="38"/>
      <c r="AA3412" s="38"/>
      <c r="AB3412" s="38"/>
      <c r="AC3412" s="50"/>
      <c r="AD3412" s="50"/>
      <c r="AE3412" s="51"/>
      <c r="AF3412" s="51"/>
      <c r="AG3412" s="40"/>
      <c r="AH3412" s="41"/>
      <c r="AI3412" s="42"/>
      <c r="AJ3412" s="40"/>
      <c r="AK3412" s="41"/>
      <c r="AL3412" s="42"/>
      <c r="AM3412" s="43"/>
      <c r="AN3412" s="43"/>
      <c r="AO3412" s="43"/>
    </row>
    <row r="3413" spans="5:41" x14ac:dyDescent="0.25">
      <c r="E3413" s="54"/>
      <c r="F3413" s="54"/>
      <c r="G3413" s="52"/>
      <c r="H3413" s="52"/>
      <c r="I3413" s="52"/>
      <c r="J3413" s="52"/>
      <c r="K3413" s="52"/>
      <c r="L3413" s="52"/>
      <c r="M3413" s="52"/>
      <c r="N3413" s="52"/>
      <c r="O3413" s="52"/>
      <c r="P3413" s="52"/>
      <c r="Q3413" s="52"/>
      <c r="R3413" s="52"/>
      <c r="S3413" s="52"/>
      <c r="T3413" s="52"/>
      <c r="U3413" s="52"/>
      <c r="V3413" s="52"/>
      <c r="W3413" s="52"/>
      <c r="X3413" s="52"/>
      <c r="Y3413" s="52"/>
      <c r="Z3413" s="38"/>
      <c r="AA3413" s="38"/>
      <c r="AB3413" s="38"/>
      <c r="AC3413" s="50"/>
      <c r="AD3413" s="50"/>
      <c r="AE3413" s="51"/>
      <c r="AF3413" s="51"/>
      <c r="AG3413" s="40"/>
      <c r="AH3413" s="41"/>
      <c r="AI3413" s="42"/>
      <c r="AJ3413" s="40"/>
      <c r="AK3413" s="41"/>
      <c r="AL3413" s="42"/>
      <c r="AM3413" s="43"/>
      <c r="AN3413" s="43"/>
      <c r="AO3413" s="43"/>
    </row>
    <row r="3414" spans="5:41" x14ac:dyDescent="0.25">
      <c r="E3414" s="54"/>
      <c r="F3414" s="54"/>
      <c r="G3414" s="52"/>
      <c r="H3414" s="52"/>
      <c r="I3414" s="52"/>
      <c r="J3414" s="52"/>
      <c r="K3414" s="52"/>
      <c r="L3414" s="52"/>
      <c r="M3414" s="52"/>
      <c r="N3414" s="52"/>
      <c r="O3414" s="52"/>
      <c r="P3414" s="52"/>
      <c r="Q3414" s="52"/>
      <c r="R3414" s="52"/>
      <c r="S3414" s="52"/>
      <c r="T3414" s="52"/>
      <c r="U3414" s="52"/>
      <c r="V3414" s="52"/>
      <c r="W3414" s="52"/>
      <c r="X3414" s="52"/>
      <c r="Y3414" s="52"/>
      <c r="Z3414" s="38"/>
      <c r="AA3414" s="38"/>
      <c r="AB3414" s="38"/>
      <c r="AC3414" s="50"/>
      <c r="AD3414" s="50"/>
      <c r="AE3414" s="51"/>
      <c r="AF3414" s="51"/>
      <c r="AG3414" s="40"/>
      <c r="AH3414" s="41"/>
      <c r="AI3414" s="42"/>
      <c r="AJ3414" s="40"/>
      <c r="AK3414" s="41"/>
      <c r="AL3414" s="42"/>
      <c r="AM3414" s="43"/>
      <c r="AN3414" s="43"/>
      <c r="AO3414" s="43"/>
    </row>
    <row r="3415" spans="5:41" x14ac:dyDescent="0.25">
      <c r="E3415" s="54"/>
      <c r="F3415" s="54"/>
      <c r="G3415" s="52"/>
      <c r="H3415" s="52"/>
      <c r="I3415" s="52"/>
      <c r="J3415" s="52"/>
      <c r="K3415" s="52"/>
      <c r="L3415" s="52"/>
      <c r="M3415" s="52"/>
      <c r="N3415" s="52"/>
      <c r="O3415" s="52"/>
      <c r="P3415" s="52"/>
      <c r="Q3415" s="52"/>
      <c r="R3415" s="52"/>
      <c r="S3415" s="52"/>
      <c r="T3415" s="52"/>
      <c r="U3415" s="52"/>
      <c r="V3415" s="52"/>
      <c r="W3415" s="52"/>
      <c r="X3415" s="52"/>
      <c r="Y3415" s="52"/>
      <c r="Z3415" s="38"/>
      <c r="AA3415" s="38"/>
      <c r="AB3415" s="38"/>
      <c r="AC3415" s="50"/>
      <c r="AD3415" s="50"/>
      <c r="AE3415" s="51"/>
      <c r="AF3415" s="51"/>
      <c r="AG3415" s="40"/>
      <c r="AH3415" s="41"/>
      <c r="AI3415" s="42"/>
      <c r="AJ3415" s="40"/>
      <c r="AK3415" s="41"/>
      <c r="AL3415" s="42"/>
      <c r="AM3415" s="43"/>
      <c r="AN3415" s="43"/>
      <c r="AO3415" s="43"/>
    </row>
    <row r="3416" spans="5:41" x14ac:dyDescent="0.25">
      <c r="E3416" s="54"/>
      <c r="F3416" s="54"/>
      <c r="G3416" s="52"/>
      <c r="H3416" s="52"/>
      <c r="I3416" s="52"/>
      <c r="J3416" s="52"/>
      <c r="K3416" s="52"/>
      <c r="L3416" s="52"/>
      <c r="M3416" s="52"/>
      <c r="N3416" s="52"/>
      <c r="O3416" s="52"/>
      <c r="P3416" s="52"/>
      <c r="Q3416" s="52"/>
      <c r="R3416" s="52"/>
      <c r="S3416" s="52"/>
      <c r="T3416" s="52"/>
      <c r="U3416" s="52"/>
      <c r="V3416" s="52"/>
      <c r="W3416" s="52"/>
      <c r="X3416" s="52"/>
      <c r="Y3416" s="52"/>
      <c r="Z3416" s="38"/>
      <c r="AA3416" s="38"/>
      <c r="AB3416" s="38"/>
      <c r="AC3416" s="50"/>
      <c r="AD3416" s="50"/>
      <c r="AE3416" s="51"/>
      <c r="AF3416" s="51"/>
      <c r="AG3416" s="40"/>
      <c r="AH3416" s="41"/>
      <c r="AI3416" s="42"/>
      <c r="AJ3416" s="40"/>
      <c r="AK3416" s="41"/>
      <c r="AL3416" s="42"/>
      <c r="AM3416" s="43"/>
      <c r="AN3416" s="43"/>
      <c r="AO3416" s="43"/>
    </row>
    <row r="3417" spans="5:41" x14ac:dyDescent="0.25">
      <c r="E3417" s="54"/>
      <c r="F3417" s="54"/>
      <c r="G3417" s="52"/>
      <c r="H3417" s="52"/>
      <c r="I3417" s="52"/>
      <c r="J3417" s="52"/>
      <c r="K3417" s="52"/>
      <c r="L3417" s="52"/>
      <c r="M3417" s="52"/>
      <c r="N3417" s="52"/>
      <c r="O3417" s="52"/>
      <c r="P3417" s="52"/>
      <c r="Q3417" s="52"/>
      <c r="R3417" s="52"/>
      <c r="S3417" s="52"/>
      <c r="T3417" s="52"/>
      <c r="U3417" s="52"/>
      <c r="V3417" s="52"/>
      <c r="W3417" s="52"/>
      <c r="X3417" s="52"/>
      <c r="Y3417" s="52"/>
      <c r="Z3417" s="38"/>
      <c r="AA3417" s="38"/>
      <c r="AB3417" s="38"/>
      <c r="AC3417" s="50"/>
      <c r="AD3417" s="50"/>
      <c r="AE3417" s="51"/>
      <c r="AF3417" s="51"/>
      <c r="AG3417" s="40"/>
      <c r="AH3417" s="41"/>
      <c r="AI3417" s="42"/>
      <c r="AJ3417" s="40"/>
      <c r="AK3417" s="41"/>
      <c r="AL3417" s="42"/>
      <c r="AM3417" s="43"/>
      <c r="AN3417" s="43"/>
      <c r="AO3417" s="43"/>
    </row>
    <row r="3418" spans="5:41" x14ac:dyDescent="0.25">
      <c r="E3418" s="54"/>
      <c r="F3418" s="54"/>
      <c r="G3418" s="52"/>
      <c r="H3418" s="52"/>
      <c r="I3418" s="52"/>
      <c r="J3418" s="52"/>
      <c r="K3418" s="52"/>
      <c r="L3418" s="52"/>
      <c r="M3418" s="52"/>
      <c r="N3418" s="52"/>
      <c r="O3418" s="52"/>
      <c r="P3418" s="52"/>
      <c r="Q3418" s="52"/>
      <c r="R3418" s="52"/>
      <c r="S3418" s="52"/>
      <c r="T3418" s="52"/>
      <c r="U3418" s="52"/>
      <c r="V3418" s="52"/>
      <c r="W3418" s="52"/>
      <c r="X3418" s="52"/>
      <c r="Y3418" s="52"/>
      <c r="Z3418" s="38"/>
      <c r="AA3418" s="38"/>
      <c r="AB3418" s="38"/>
      <c r="AC3418" s="50"/>
      <c r="AD3418" s="50"/>
      <c r="AE3418" s="51"/>
      <c r="AF3418" s="51"/>
      <c r="AG3418" s="40"/>
      <c r="AH3418" s="41"/>
      <c r="AI3418" s="42"/>
      <c r="AJ3418" s="40"/>
      <c r="AK3418" s="41"/>
      <c r="AL3418" s="42"/>
      <c r="AM3418" s="43"/>
      <c r="AN3418" s="43"/>
      <c r="AO3418" s="43"/>
    </row>
    <row r="3419" spans="5:41" x14ac:dyDescent="0.25">
      <c r="E3419" s="54"/>
      <c r="F3419" s="54"/>
      <c r="G3419" s="52"/>
      <c r="H3419" s="52"/>
      <c r="I3419" s="52"/>
      <c r="J3419" s="52"/>
      <c r="K3419" s="52"/>
      <c r="L3419" s="52"/>
      <c r="M3419" s="52"/>
      <c r="N3419" s="52"/>
      <c r="O3419" s="52"/>
      <c r="P3419" s="52"/>
      <c r="Q3419" s="52"/>
      <c r="R3419" s="52"/>
      <c r="S3419" s="52"/>
      <c r="T3419" s="52"/>
      <c r="U3419" s="52"/>
      <c r="V3419" s="52"/>
      <c r="W3419" s="52"/>
      <c r="X3419" s="52"/>
      <c r="Y3419" s="52"/>
      <c r="Z3419" s="38"/>
      <c r="AA3419" s="38"/>
      <c r="AB3419" s="38"/>
      <c r="AC3419" s="50"/>
      <c r="AD3419" s="50"/>
      <c r="AE3419" s="51"/>
      <c r="AF3419" s="51"/>
      <c r="AG3419" s="40"/>
      <c r="AH3419" s="41"/>
      <c r="AI3419" s="42"/>
      <c r="AJ3419" s="40"/>
      <c r="AK3419" s="41"/>
      <c r="AL3419" s="42"/>
      <c r="AM3419" s="43"/>
      <c r="AN3419" s="43"/>
      <c r="AO3419" s="43"/>
    </row>
    <row r="3420" spans="5:41" x14ac:dyDescent="0.25">
      <c r="E3420" s="54"/>
      <c r="F3420" s="54"/>
      <c r="G3420" s="52"/>
      <c r="H3420" s="52"/>
      <c r="I3420" s="52"/>
      <c r="J3420" s="52"/>
      <c r="K3420" s="52"/>
      <c r="L3420" s="52"/>
      <c r="M3420" s="52"/>
      <c r="N3420" s="52"/>
      <c r="O3420" s="52"/>
      <c r="P3420" s="52"/>
      <c r="Q3420" s="52"/>
      <c r="R3420" s="52"/>
      <c r="S3420" s="52"/>
      <c r="T3420" s="52"/>
      <c r="U3420" s="52"/>
      <c r="V3420" s="52"/>
      <c r="W3420" s="52"/>
      <c r="X3420" s="52"/>
      <c r="Y3420" s="52"/>
      <c r="Z3420" s="38"/>
      <c r="AA3420" s="38"/>
      <c r="AB3420" s="38"/>
      <c r="AC3420" s="50"/>
      <c r="AD3420" s="50"/>
      <c r="AE3420" s="51"/>
      <c r="AF3420" s="51"/>
      <c r="AG3420" s="40"/>
      <c r="AH3420" s="41"/>
      <c r="AI3420" s="42"/>
      <c r="AJ3420" s="40"/>
      <c r="AK3420" s="41"/>
      <c r="AL3420" s="42"/>
      <c r="AM3420" s="43"/>
      <c r="AN3420" s="43"/>
      <c r="AO3420" s="43"/>
    </row>
    <row r="3421" spans="5:41" x14ac:dyDescent="0.25">
      <c r="E3421" s="54"/>
      <c r="F3421" s="54"/>
      <c r="G3421" s="52"/>
      <c r="H3421" s="52"/>
      <c r="I3421" s="52"/>
      <c r="J3421" s="52"/>
      <c r="K3421" s="52"/>
      <c r="L3421" s="52"/>
      <c r="M3421" s="52"/>
      <c r="N3421" s="52"/>
      <c r="O3421" s="52"/>
      <c r="P3421" s="52"/>
      <c r="Q3421" s="52"/>
      <c r="R3421" s="52"/>
      <c r="S3421" s="52"/>
      <c r="T3421" s="52"/>
      <c r="U3421" s="52"/>
      <c r="V3421" s="52"/>
      <c r="W3421" s="52"/>
      <c r="X3421" s="52"/>
      <c r="Y3421" s="52"/>
      <c r="Z3421" s="38"/>
      <c r="AA3421" s="38"/>
      <c r="AB3421" s="38"/>
      <c r="AC3421" s="50"/>
      <c r="AD3421" s="50"/>
      <c r="AE3421" s="51"/>
      <c r="AF3421" s="51"/>
      <c r="AG3421" s="40"/>
      <c r="AH3421" s="41"/>
      <c r="AI3421" s="42"/>
      <c r="AJ3421" s="40"/>
      <c r="AK3421" s="41"/>
      <c r="AL3421" s="42"/>
      <c r="AM3421" s="43"/>
      <c r="AN3421" s="43"/>
      <c r="AO3421" s="43"/>
    </row>
    <row r="3422" spans="5:41" x14ac:dyDescent="0.25">
      <c r="E3422" s="54"/>
      <c r="F3422" s="54"/>
      <c r="G3422" s="52"/>
      <c r="H3422" s="52"/>
      <c r="I3422" s="52"/>
      <c r="J3422" s="52"/>
      <c r="K3422" s="52"/>
      <c r="L3422" s="52"/>
      <c r="M3422" s="52"/>
      <c r="N3422" s="52"/>
      <c r="O3422" s="52"/>
      <c r="P3422" s="52"/>
      <c r="Q3422" s="52"/>
      <c r="R3422" s="52"/>
      <c r="S3422" s="52"/>
      <c r="T3422" s="52"/>
      <c r="U3422" s="52"/>
      <c r="V3422" s="52"/>
      <c r="W3422" s="52"/>
      <c r="X3422" s="52"/>
      <c r="Y3422" s="52"/>
      <c r="Z3422" s="38"/>
      <c r="AA3422" s="38"/>
      <c r="AB3422" s="38"/>
      <c r="AC3422" s="50"/>
      <c r="AD3422" s="50"/>
      <c r="AE3422" s="51"/>
      <c r="AF3422" s="51"/>
      <c r="AG3422" s="40"/>
      <c r="AH3422" s="41"/>
      <c r="AI3422" s="42"/>
      <c r="AJ3422" s="40"/>
      <c r="AK3422" s="41"/>
      <c r="AL3422" s="42"/>
      <c r="AM3422" s="43"/>
      <c r="AN3422" s="43"/>
      <c r="AO3422" s="43"/>
    </row>
    <row r="3423" spans="5:41" x14ac:dyDescent="0.25">
      <c r="E3423" s="54"/>
      <c r="F3423" s="54"/>
      <c r="G3423" s="52"/>
      <c r="H3423" s="52"/>
      <c r="I3423" s="52"/>
      <c r="J3423" s="52"/>
      <c r="K3423" s="52"/>
      <c r="L3423" s="52"/>
      <c r="M3423" s="52"/>
      <c r="N3423" s="52"/>
      <c r="O3423" s="52"/>
      <c r="P3423" s="52"/>
      <c r="Q3423" s="52"/>
      <c r="R3423" s="52"/>
      <c r="S3423" s="52"/>
      <c r="T3423" s="52"/>
      <c r="U3423" s="52"/>
      <c r="V3423" s="52"/>
      <c r="W3423" s="52"/>
      <c r="X3423" s="52"/>
      <c r="Y3423" s="52"/>
      <c r="Z3423" s="38"/>
      <c r="AA3423" s="38"/>
      <c r="AB3423" s="38"/>
      <c r="AC3423" s="50"/>
      <c r="AD3423" s="50"/>
      <c r="AE3423" s="51"/>
      <c r="AF3423" s="51"/>
      <c r="AG3423" s="40"/>
      <c r="AH3423" s="41"/>
      <c r="AI3423" s="42"/>
      <c r="AJ3423" s="40"/>
      <c r="AK3423" s="41"/>
      <c r="AL3423" s="42"/>
      <c r="AM3423" s="43"/>
      <c r="AN3423" s="43"/>
      <c r="AO3423" s="43"/>
    </row>
    <row r="3424" spans="5:41" x14ac:dyDescent="0.25">
      <c r="E3424" s="54"/>
      <c r="F3424" s="54"/>
      <c r="G3424" s="52"/>
      <c r="H3424" s="52"/>
      <c r="I3424" s="52"/>
      <c r="J3424" s="52"/>
      <c r="K3424" s="52"/>
      <c r="L3424" s="52"/>
      <c r="M3424" s="52"/>
      <c r="N3424" s="52"/>
      <c r="O3424" s="52"/>
      <c r="P3424" s="52"/>
      <c r="Q3424" s="52"/>
      <c r="R3424" s="52"/>
      <c r="S3424" s="52"/>
      <c r="T3424" s="52"/>
      <c r="U3424" s="52"/>
      <c r="V3424" s="52"/>
      <c r="W3424" s="52"/>
      <c r="X3424" s="52"/>
      <c r="Y3424" s="52"/>
      <c r="Z3424" s="38"/>
      <c r="AA3424" s="38"/>
      <c r="AB3424" s="38"/>
      <c r="AC3424" s="50"/>
      <c r="AD3424" s="50"/>
      <c r="AE3424" s="51"/>
      <c r="AF3424" s="51"/>
      <c r="AG3424" s="40"/>
      <c r="AH3424" s="41"/>
      <c r="AI3424" s="42"/>
      <c r="AJ3424" s="40"/>
      <c r="AK3424" s="41"/>
      <c r="AL3424" s="42"/>
      <c r="AM3424" s="43"/>
      <c r="AN3424" s="43"/>
      <c r="AO3424" s="43"/>
    </row>
    <row r="3425" spans="5:41" x14ac:dyDescent="0.25">
      <c r="E3425" s="54"/>
      <c r="F3425" s="54"/>
      <c r="G3425" s="52"/>
      <c r="H3425" s="52"/>
      <c r="I3425" s="52"/>
      <c r="J3425" s="52"/>
      <c r="K3425" s="52"/>
      <c r="L3425" s="52"/>
      <c r="M3425" s="52"/>
      <c r="N3425" s="52"/>
      <c r="O3425" s="52"/>
      <c r="P3425" s="52"/>
      <c r="Q3425" s="52"/>
      <c r="R3425" s="52"/>
      <c r="S3425" s="52"/>
      <c r="T3425" s="52"/>
      <c r="U3425" s="52"/>
      <c r="V3425" s="52"/>
      <c r="W3425" s="52"/>
      <c r="X3425" s="52"/>
      <c r="Y3425" s="52"/>
      <c r="Z3425" s="38"/>
      <c r="AA3425" s="38"/>
      <c r="AB3425" s="38"/>
      <c r="AC3425" s="50"/>
      <c r="AD3425" s="50"/>
      <c r="AE3425" s="51"/>
      <c r="AF3425" s="51"/>
      <c r="AG3425" s="40"/>
      <c r="AH3425" s="41"/>
      <c r="AI3425" s="42"/>
      <c r="AJ3425" s="40"/>
      <c r="AK3425" s="41"/>
      <c r="AL3425" s="42"/>
      <c r="AM3425" s="43"/>
      <c r="AN3425" s="43"/>
      <c r="AO3425" s="43"/>
    </row>
    <row r="3426" spans="5:41" x14ac:dyDescent="0.25">
      <c r="E3426" s="54"/>
      <c r="F3426" s="54"/>
      <c r="G3426" s="52"/>
      <c r="H3426" s="52"/>
      <c r="I3426" s="52"/>
      <c r="J3426" s="52"/>
      <c r="K3426" s="52"/>
      <c r="L3426" s="52"/>
      <c r="M3426" s="52"/>
      <c r="N3426" s="52"/>
      <c r="O3426" s="52"/>
      <c r="P3426" s="52"/>
      <c r="Q3426" s="52"/>
      <c r="R3426" s="52"/>
      <c r="S3426" s="52"/>
      <c r="T3426" s="52"/>
      <c r="U3426" s="52"/>
      <c r="V3426" s="52"/>
      <c r="W3426" s="52"/>
      <c r="X3426" s="52"/>
      <c r="Y3426" s="52"/>
      <c r="Z3426" s="38"/>
      <c r="AA3426" s="38"/>
      <c r="AB3426" s="38"/>
      <c r="AC3426" s="50"/>
      <c r="AD3426" s="50"/>
      <c r="AE3426" s="51"/>
      <c r="AF3426" s="51"/>
      <c r="AG3426" s="40"/>
      <c r="AH3426" s="41"/>
      <c r="AI3426" s="42"/>
      <c r="AJ3426" s="40"/>
      <c r="AK3426" s="41"/>
      <c r="AL3426" s="42"/>
      <c r="AM3426" s="43"/>
      <c r="AN3426" s="43"/>
      <c r="AO3426" s="43"/>
    </row>
    <row r="3427" spans="5:41" x14ac:dyDescent="0.25">
      <c r="E3427" s="54"/>
      <c r="F3427" s="54"/>
      <c r="G3427" s="52"/>
      <c r="H3427" s="52"/>
      <c r="I3427" s="52"/>
      <c r="J3427" s="52"/>
      <c r="K3427" s="52"/>
      <c r="L3427" s="52"/>
      <c r="M3427" s="52"/>
      <c r="N3427" s="52"/>
      <c r="O3427" s="52"/>
      <c r="P3427" s="52"/>
      <c r="Q3427" s="52"/>
      <c r="R3427" s="52"/>
      <c r="S3427" s="52"/>
      <c r="T3427" s="52"/>
      <c r="U3427" s="52"/>
      <c r="V3427" s="52"/>
      <c r="W3427" s="52"/>
      <c r="X3427" s="52"/>
      <c r="Y3427" s="52"/>
      <c r="Z3427" s="38"/>
      <c r="AA3427" s="38"/>
      <c r="AB3427" s="38"/>
      <c r="AC3427" s="50"/>
      <c r="AD3427" s="50"/>
      <c r="AE3427" s="51"/>
      <c r="AF3427" s="51"/>
      <c r="AG3427" s="40"/>
      <c r="AH3427" s="41"/>
      <c r="AI3427" s="42"/>
      <c r="AJ3427" s="40"/>
      <c r="AK3427" s="41"/>
      <c r="AL3427" s="42"/>
      <c r="AM3427" s="43"/>
      <c r="AN3427" s="43"/>
      <c r="AO3427" s="43"/>
    </row>
    <row r="3428" spans="5:41" x14ac:dyDescent="0.25">
      <c r="E3428" s="54"/>
      <c r="F3428" s="54"/>
      <c r="G3428" s="52"/>
      <c r="H3428" s="52"/>
      <c r="I3428" s="52"/>
      <c r="J3428" s="52"/>
      <c r="K3428" s="52"/>
      <c r="L3428" s="52"/>
      <c r="M3428" s="52"/>
      <c r="N3428" s="52"/>
      <c r="O3428" s="52"/>
      <c r="P3428" s="52"/>
      <c r="Q3428" s="52"/>
      <c r="R3428" s="52"/>
      <c r="S3428" s="52"/>
      <c r="T3428" s="52"/>
      <c r="U3428" s="52"/>
      <c r="V3428" s="52"/>
      <c r="W3428" s="52"/>
      <c r="X3428" s="52"/>
      <c r="Y3428" s="52"/>
      <c r="Z3428" s="38"/>
      <c r="AA3428" s="38"/>
      <c r="AB3428" s="38"/>
      <c r="AC3428" s="50"/>
      <c r="AD3428" s="50"/>
      <c r="AE3428" s="51"/>
      <c r="AF3428" s="51"/>
      <c r="AG3428" s="40"/>
      <c r="AH3428" s="41"/>
      <c r="AI3428" s="42"/>
      <c r="AJ3428" s="40"/>
      <c r="AK3428" s="41"/>
      <c r="AL3428" s="42"/>
      <c r="AM3428" s="43"/>
      <c r="AN3428" s="43"/>
      <c r="AO3428" s="43"/>
    </row>
    <row r="3429" spans="5:41" x14ac:dyDescent="0.25">
      <c r="E3429" s="54"/>
      <c r="F3429" s="54"/>
      <c r="G3429" s="52"/>
      <c r="H3429" s="52"/>
      <c r="I3429" s="52"/>
      <c r="J3429" s="52"/>
      <c r="K3429" s="52"/>
      <c r="L3429" s="52"/>
      <c r="M3429" s="52"/>
      <c r="N3429" s="52"/>
      <c r="O3429" s="52"/>
      <c r="P3429" s="52"/>
      <c r="Q3429" s="52"/>
      <c r="R3429" s="52"/>
      <c r="S3429" s="52"/>
      <c r="T3429" s="52"/>
      <c r="U3429" s="52"/>
      <c r="V3429" s="52"/>
      <c r="W3429" s="52"/>
      <c r="X3429" s="52"/>
      <c r="Y3429" s="52"/>
      <c r="Z3429" s="38"/>
      <c r="AA3429" s="38"/>
      <c r="AB3429" s="38"/>
      <c r="AC3429" s="50"/>
      <c r="AD3429" s="50"/>
      <c r="AE3429" s="51"/>
      <c r="AF3429" s="51"/>
      <c r="AG3429" s="40"/>
      <c r="AH3429" s="41"/>
      <c r="AI3429" s="42"/>
      <c r="AJ3429" s="40"/>
      <c r="AK3429" s="41"/>
      <c r="AL3429" s="42"/>
      <c r="AM3429" s="43"/>
      <c r="AN3429" s="43"/>
      <c r="AO3429" s="43"/>
    </row>
    <row r="3430" spans="5:41" x14ac:dyDescent="0.25">
      <c r="E3430" s="54"/>
      <c r="F3430" s="54"/>
      <c r="G3430" s="52"/>
      <c r="H3430" s="52"/>
      <c r="I3430" s="52"/>
      <c r="J3430" s="52"/>
      <c r="K3430" s="52"/>
      <c r="L3430" s="52"/>
      <c r="M3430" s="52"/>
      <c r="N3430" s="52"/>
      <c r="O3430" s="52"/>
      <c r="P3430" s="52"/>
      <c r="Q3430" s="52"/>
      <c r="R3430" s="52"/>
      <c r="S3430" s="52"/>
      <c r="T3430" s="52"/>
      <c r="U3430" s="52"/>
      <c r="V3430" s="52"/>
      <c r="W3430" s="52"/>
      <c r="X3430" s="52"/>
      <c r="Y3430" s="52"/>
      <c r="Z3430" s="38"/>
      <c r="AA3430" s="38"/>
      <c r="AB3430" s="38"/>
      <c r="AC3430" s="50"/>
      <c r="AD3430" s="50"/>
      <c r="AE3430" s="51"/>
      <c r="AF3430" s="51"/>
      <c r="AG3430" s="40"/>
      <c r="AH3430" s="41"/>
      <c r="AI3430" s="42"/>
      <c r="AJ3430" s="40"/>
      <c r="AK3430" s="41"/>
      <c r="AL3430" s="42"/>
      <c r="AM3430" s="43"/>
      <c r="AN3430" s="43"/>
      <c r="AO3430" s="43"/>
    </row>
    <row r="3431" spans="5:41" x14ac:dyDescent="0.25">
      <c r="E3431" s="54"/>
      <c r="F3431" s="54"/>
      <c r="G3431" s="52"/>
      <c r="H3431" s="52"/>
      <c r="I3431" s="52"/>
      <c r="J3431" s="52"/>
      <c r="K3431" s="52"/>
      <c r="L3431" s="52"/>
      <c r="M3431" s="52"/>
      <c r="N3431" s="52"/>
      <c r="O3431" s="52"/>
      <c r="P3431" s="52"/>
      <c r="Q3431" s="52"/>
      <c r="R3431" s="52"/>
      <c r="S3431" s="52"/>
      <c r="T3431" s="52"/>
      <c r="U3431" s="52"/>
      <c r="V3431" s="52"/>
      <c r="W3431" s="52"/>
      <c r="X3431" s="52"/>
      <c r="Y3431" s="52"/>
      <c r="Z3431" s="38"/>
      <c r="AA3431" s="38"/>
      <c r="AB3431" s="38"/>
      <c r="AC3431" s="50"/>
      <c r="AD3431" s="50"/>
      <c r="AE3431" s="51"/>
      <c r="AF3431" s="51"/>
      <c r="AG3431" s="40"/>
      <c r="AH3431" s="41"/>
      <c r="AI3431" s="42"/>
      <c r="AJ3431" s="40"/>
      <c r="AK3431" s="41"/>
      <c r="AL3431" s="42"/>
      <c r="AM3431" s="43"/>
      <c r="AN3431" s="43"/>
      <c r="AO3431" s="43"/>
    </row>
    <row r="3432" spans="5:41" x14ac:dyDescent="0.25">
      <c r="E3432" s="54"/>
      <c r="F3432" s="54"/>
      <c r="G3432" s="52"/>
      <c r="H3432" s="52"/>
      <c r="I3432" s="52"/>
      <c r="J3432" s="52"/>
      <c r="K3432" s="52"/>
      <c r="L3432" s="52"/>
      <c r="M3432" s="52"/>
      <c r="N3432" s="52"/>
      <c r="O3432" s="52"/>
      <c r="P3432" s="52"/>
      <c r="Q3432" s="52"/>
      <c r="R3432" s="52"/>
      <c r="S3432" s="52"/>
      <c r="T3432" s="52"/>
      <c r="U3432" s="52"/>
      <c r="V3432" s="52"/>
      <c r="W3432" s="52"/>
      <c r="X3432" s="52"/>
      <c r="Y3432" s="52"/>
      <c r="Z3432" s="38"/>
      <c r="AA3432" s="38"/>
      <c r="AB3432" s="38"/>
      <c r="AC3432" s="50"/>
      <c r="AD3432" s="50"/>
      <c r="AE3432" s="51"/>
      <c r="AF3432" s="51"/>
      <c r="AG3432" s="40"/>
      <c r="AH3432" s="41"/>
      <c r="AI3432" s="42"/>
      <c r="AJ3432" s="40"/>
      <c r="AK3432" s="41"/>
      <c r="AL3432" s="42"/>
      <c r="AM3432" s="43"/>
      <c r="AN3432" s="43"/>
      <c r="AO3432" s="43"/>
    </row>
    <row r="3433" spans="5:41" x14ac:dyDescent="0.25">
      <c r="E3433" s="54"/>
      <c r="F3433" s="54"/>
      <c r="G3433" s="52"/>
      <c r="H3433" s="52"/>
      <c r="I3433" s="52"/>
      <c r="J3433" s="52"/>
      <c r="K3433" s="52"/>
      <c r="L3433" s="52"/>
      <c r="M3433" s="52"/>
      <c r="N3433" s="52"/>
      <c r="O3433" s="52"/>
      <c r="P3433" s="52"/>
      <c r="Q3433" s="52"/>
      <c r="R3433" s="52"/>
      <c r="S3433" s="52"/>
      <c r="T3433" s="52"/>
      <c r="U3433" s="52"/>
      <c r="V3433" s="52"/>
      <c r="W3433" s="52"/>
      <c r="X3433" s="52"/>
      <c r="Y3433" s="52"/>
      <c r="Z3433" s="38"/>
      <c r="AA3433" s="38"/>
      <c r="AB3433" s="38"/>
      <c r="AC3433" s="50"/>
      <c r="AD3433" s="50"/>
      <c r="AE3433" s="51"/>
      <c r="AF3433" s="51"/>
      <c r="AG3433" s="40"/>
      <c r="AH3433" s="41"/>
      <c r="AI3433" s="42"/>
      <c r="AJ3433" s="40"/>
      <c r="AK3433" s="41"/>
      <c r="AL3433" s="42"/>
      <c r="AM3433" s="43"/>
      <c r="AN3433" s="43"/>
      <c r="AO3433" s="43"/>
    </row>
    <row r="3434" spans="5:41" x14ac:dyDescent="0.25">
      <c r="E3434" s="54"/>
      <c r="F3434" s="54"/>
      <c r="G3434" s="52"/>
      <c r="H3434" s="52"/>
      <c r="I3434" s="52"/>
      <c r="J3434" s="52"/>
      <c r="K3434" s="52"/>
      <c r="L3434" s="52"/>
      <c r="M3434" s="52"/>
      <c r="N3434" s="52"/>
      <c r="O3434" s="52"/>
      <c r="P3434" s="52"/>
      <c r="Q3434" s="52"/>
      <c r="R3434" s="52"/>
      <c r="S3434" s="52"/>
      <c r="T3434" s="52"/>
      <c r="U3434" s="52"/>
      <c r="V3434" s="52"/>
      <c r="W3434" s="52"/>
      <c r="X3434" s="52"/>
      <c r="Y3434" s="52"/>
      <c r="Z3434" s="38"/>
      <c r="AA3434" s="38"/>
      <c r="AB3434" s="38"/>
      <c r="AC3434" s="50"/>
      <c r="AD3434" s="50"/>
      <c r="AE3434" s="51"/>
      <c r="AF3434" s="51"/>
      <c r="AG3434" s="40"/>
      <c r="AH3434" s="41"/>
      <c r="AI3434" s="42"/>
      <c r="AJ3434" s="40"/>
      <c r="AK3434" s="41"/>
      <c r="AL3434" s="42"/>
      <c r="AM3434" s="43"/>
      <c r="AN3434" s="43"/>
      <c r="AO3434" s="43"/>
    </row>
    <row r="3435" spans="5:41" x14ac:dyDescent="0.25">
      <c r="E3435" s="54"/>
      <c r="F3435" s="54"/>
      <c r="G3435" s="52"/>
      <c r="H3435" s="52"/>
      <c r="I3435" s="52"/>
      <c r="J3435" s="52"/>
      <c r="K3435" s="52"/>
      <c r="L3435" s="52"/>
      <c r="M3435" s="52"/>
      <c r="N3435" s="52"/>
      <c r="O3435" s="52"/>
      <c r="P3435" s="52"/>
      <c r="Q3435" s="52"/>
      <c r="R3435" s="52"/>
      <c r="S3435" s="52"/>
      <c r="T3435" s="52"/>
      <c r="U3435" s="52"/>
      <c r="V3435" s="52"/>
      <c r="W3435" s="52"/>
      <c r="X3435" s="52"/>
      <c r="Y3435" s="52"/>
      <c r="Z3435" s="38"/>
      <c r="AA3435" s="38"/>
      <c r="AB3435" s="38"/>
      <c r="AC3435" s="50"/>
      <c r="AD3435" s="50"/>
      <c r="AE3435" s="51"/>
      <c r="AF3435" s="51"/>
      <c r="AG3435" s="40"/>
      <c r="AH3435" s="41"/>
      <c r="AI3435" s="42"/>
      <c r="AJ3435" s="40"/>
      <c r="AK3435" s="41"/>
      <c r="AL3435" s="42"/>
      <c r="AM3435" s="43"/>
      <c r="AN3435" s="43"/>
      <c r="AO3435" s="43"/>
    </row>
    <row r="3436" spans="5:41" x14ac:dyDescent="0.25">
      <c r="E3436" s="54"/>
      <c r="F3436" s="54"/>
      <c r="G3436" s="52"/>
      <c r="H3436" s="52"/>
      <c r="I3436" s="52"/>
      <c r="J3436" s="52"/>
      <c r="K3436" s="52"/>
      <c r="L3436" s="52"/>
      <c r="M3436" s="52"/>
      <c r="N3436" s="52"/>
      <c r="O3436" s="52"/>
      <c r="P3436" s="52"/>
      <c r="Q3436" s="52"/>
      <c r="R3436" s="52"/>
      <c r="S3436" s="52"/>
      <c r="T3436" s="52"/>
      <c r="U3436" s="52"/>
      <c r="V3436" s="52"/>
      <c r="W3436" s="52"/>
      <c r="X3436" s="52"/>
      <c r="Y3436" s="52"/>
      <c r="Z3436" s="38"/>
      <c r="AA3436" s="38"/>
      <c r="AB3436" s="38"/>
      <c r="AC3436" s="50"/>
      <c r="AD3436" s="50"/>
      <c r="AE3436" s="51"/>
      <c r="AF3436" s="51"/>
      <c r="AG3436" s="40"/>
      <c r="AH3436" s="41"/>
      <c r="AI3436" s="42"/>
      <c r="AJ3436" s="40"/>
      <c r="AK3436" s="41"/>
      <c r="AL3436" s="42"/>
      <c r="AM3436" s="43"/>
      <c r="AN3436" s="43"/>
      <c r="AO3436" s="43"/>
    </row>
    <row r="3437" spans="5:41" x14ac:dyDescent="0.25">
      <c r="E3437" s="54"/>
      <c r="F3437" s="54"/>
      <c r="G3437" s="52"/>
      <c r="H3437" s="52"/>
      <c r="I3437" s="52"/>
      <c r="J3437" s="52"/>
      <c r="K3437" s="52"/>
      <c r="L3437" s="52"/>
      <c r="M3437" s="52"/>
      <c r="N3437" s="52"/>
      <c r="O3437" s="52"/>
      <c r="P3437" s="52"/>
      <c r="Q3437" s="52"/>
      <c r="R3437" s="52"/>
      <c r="S3437" s="52"/>
      <c r="T3437" s="52"/>
      <c r="U3437" s="52"/>
      <c r="V3437" s="52"/>
      <c r="W3437" s="52"/>
      <c r="X3437" s="52"/>
      <c r="Y3437" s="52"/>
      <c r="Z3437" s="38"/>
      <c r="AA3437" s="38"/>
      <c r="AB3437" s="38"/>
      <c r="AC3437" s="50"/>
      <c r="AD3437" s="50"/>
      <c r="AE3437" s="51"/>
      <c r="AF3437" s="51"/>
      <c r="AG3437" s="40"/>
      <c r="AH3437" s="41"/>
      <c r="AI3437" s="42"/>
      <c r="AJ3437" s="40"/>
      <c r="AK3437" s="41"/>
      <c r="AL3437" s="42"/>
      <c r="AM3437" s="43"/>
      <c r="AN3437" s="43"/>
      <c r="AO3437" s="43"/>
    </row>
    <row r="3438" spans="5:41" x14ac:dyDescent="0.25">
      <c r="E3438" s="54"/>
      <c r="F3438" s="54"/>
      <c r="G3438" s="52"/>
      <c r="H3438" s="52"/>
      <c r="I3438" s="52"/>
      <c r="J3438" s="52"/>
      <c r="K3438" s="52"/>
      <c r="L3438" s="52"/>
      <c r="M3438" s="52"/>
      <c r="N3438" s="52"/>
      <c r="O3438" s="52"/>
      <c r="P3438" s="52"/>
      <c r="Q3438" s="52"/>
      <c r="R3438" s="52"/>
      <c r="S3438" s="52"/>
      <c r="T3438" s="52"/>
      <c r="U3438" s="52"/>
      <c r="V3438" s="52"/>
      <c r="W3438" s="52"/>
      <c r="X3438" s="52"/>
      <c r="Y3438" s="52"/>
      <c r="Z3438" s="38"/>
      <c r="AA3438" s="38"/>
      <c r="AB3438" s="38"/>
      <c r="AC3438" s="50"/>
      <c r="AD3438" s="50"/>
      <c r="AE3438" s="51"/>
      <c r="AF3438" s="51"/>
      <c r="AG3438" s="40"/>
      <c r="AH3438" s="41"/>
      <c r="AI3438" s="42"/>
      <c r="AJ3438" s="40"/>
      <c r="AK3438" s="41"/>
      <c r="AL3438" s="42"/>
      <c r="AM3438" s="43"/>
      <c r="AN3438" s="43"/>
      <c r="AO3438" s="43"/>
    </row>
    <row r="3439" spans="5:41" x14ac:dyDescent="0.25">
      <c r="E3439" s="54"/>
      <c r="F3439" s="54"/>
      <c r="G3439" s="52"/>
      <c r="H3439" s="52"/>
      <c r="I3439" s="52"/>
      <c r="J3439" s="52"/>
      <c r="K3439" s="52"/>
      <c r="L3439" s="52"/>
      <c r="M3439" s="52"/>
      <c r="N3439" s="52"/>
      <c r="O3439" s="52"/>
      <c r="P3439" s="52"/>
      <c r="Q3439" s="52"/>
      <c r="R3439" s="52"/>
      <c r="S3439" s="52"/>
      <c r="T3439" s="52"/>
      <c r="U3439" s="52"/>
      <c r="V3439" s="52"/>
      <c r="W3439" s="52"/>
      <c r="X3439" s="52"/>
      <c r="Y3439" s="52"/>
      <c r="Z3439" s="38"/>
      <c r="AA3439" s="38"/>
      <c r="AB3439" s="38"/>
      <c r="AC3439" s="50"/>
      <c r="AD3439" s="50"/>
      <c r="AE3439" s="51"/>
      <c r="AF3439" s="51"/>
      <c r="AG3439" s="40"/>
      <c r="AH3439" s="41"/>
      <c r="AI3439" s="42"/>
      <c r="AJ3439" s="40"/>
      <c r="AK3439" s="41"/>
      <c r="AL3439" s="42"/>
      <c r="AM3439" s="43"/>
      <c r="AN3439" s="43"/>
      <c r="AO3439" s="43"/>
    </row>
    <row r="3440" spans="5:41" x14ac:dyDescent="0.25">
      <c r="E3440" s="54"/>
      <c r="F3440" s="54"/>
      <c r="G3440" s="52"/>
      <c r="H3440" s="52"/>
      <c r="I3440" s="52"/>
      <c r="J3440" s="52"/>
      <c r="K3440" s="52"/>
      <c r="L3440" s="52"/>
      <c r="M3440" s="52"/>
      <c r="N3440" s="52"/>
      <c r="O3440" s="52"/>
      <c r="P3440" s="52"/>
      <c r="Q3440" s="52"/>
      <c r="R3440" s="52"/>
      <c r="S3440" s="52"/>
      <c r="T3440" s="52"/>
      <c r="U3440" s="52"/>
      <c r="V3440" s="52"/>
      <c r="W3440" s="52"/>
      <c r="X3440" s="52"/>
      <c r="Y3440" s="52"/>
      <c r="Z3440" s="38"/>
      <c r="AA3440" s="38"/>
      <c r="AB3440" s="38"/>
      <c r="AC3440" s="50"/>
      <c r="AD3440" s="50"/>
      <c r="AE3440" s="51"/>
      <c r="AF3440" s="51"/>
      <c r="AG3440" s="40"/>
      <c r="AH3440" s="41"/>
      <c r="AI3440" s="42"/>
      <c r="AJ3440" s="40"/>
      <c r="AK3440" s="41"/>
      <c r="AL3440" s="42"/>
      <c r="AM3440" s="43"/>
      <c r="AN3440" s="43"/>
      <c r="AO3440" s="43"/>
    </row>
    <row r="3441" spans="5:41" x14ac:dyDescent="0.25">
      <c r="E3441" s="54"/>
      <c r="F3441" s="54"/>
      <c r="G3441" s="52"/>
      <c r="H3441" s="52"/>
      <c r="I3441" s="52"/>
      <c r="J3441" s="52"/>
      <c r="K3441" s="52"/>
      <c r="L3441" s="52"/>
      <c r="M3441" s="52"/>
      <c r="N3441" s="52"/>
      <c r="O3441" s="52"/>
      <c r="P3441" s="52"/>
      <c r="Q3441" s="52"/>
      <c r="R3441" s="52"/>
      <c r="S3441" s="52"/>
      <c r="T3441" s="52"/>
      <c r="U3441" s="52"/>
      <c r="V3441" s="52"/>
      <c r="W3441" s="52"/>
      <c r="X3441" s="52"/>
      <c r="Y3441" s="52"/>
      <c r="Z3441" s="38"/>
      <c r="AA3441" s="38"/>
      <c r="AB3441" s="38"/>
      <c r="AC3441" s="50"/>
      <c r="AD3441" s="50"/>
      <c r="AE3441" s="51"/>
      <c r="AF3441" s="51"/>
      <c r="AG3441" s="40"/>
      <c r="AH3441" s="41"/>
      <c r="AI3441" s="42"/>
      <c r="AJ3441" s="40"/>
      <c r="AK3441" s="41"/>
      <c r="AL3441" s="42"/>
      <c r="AM3441" s="43"/>
      <c r="AN3441" s="43"/>
      <c r="AO3441" s="43"/>
    </row>
    <row r="3442" spans="5:41" x14ac:dyDescent="0.25">
      <c r="E3442" s="54"/>
      <c r="F3442" s="54"/>
      <c r="G3442" s="52"/>
      <c r="H3442" s="52"/>
      <c r="I3442" s="52"/>
      <c r="J3442" s="52"/>
      <c r="K3442" s="52"/>
      <c r="L3442" s="52"/>
      <c r="M3442" s="52"/>
      <c r="N3442" s="52"/>
      <c r="O3442" s="52"/>
      <c r="P3442" s="52"/>
      <c r="Q3442" s="52"/>
      <c r="R3442" s="52"/>
      <c r="S3442" s="52"/>
      <c r="T3442" s="52"/>
      <c r="U3442" s="52"/>
      <c r="V3442" s="52"/>
      <c r="W3442" s="52"/>
      <c r="X3442" s="52"/>
      <c r="Y3442" s="52"/>
      <c r="Z3442" s="38"/>
      <c r="AA3442" s="38"/>
      <c r="AB3442" s="38"/>
      <c r="AC3442" s="50"/>
      <c r="AD3442" s="50"/>
      <c r="AE3442" s="51"/>
      <c r="AF3442" s="51"/>
      <c r="AG3442" s="40"/>
      <c r="AH3442" s="41"/>
      <c r="AI3442" s="42"/>
      <c r="AJ3442" s="40"/>
      <c r="AK3442" s="41"/>
      <c r="AL3442" s="42"/>
      <c r="AM3442" s="43"/>
      <c r="AN3442" s="43"/>
      <c r="AO3442" s="43"/>
    </row>
    <row r="3443" spans="5:41" x14ac:dyDescent="0.25">
      <c r="E3443" s="54"/>
      <c r="F3443" s="54"/>
      <c r="G3443" s="52"/>
      <c r="H3443" s="52"/>
      <c r="I3443" s="52"/>
      <c r="J3443" s="52"/>
      <c r="K3443" s="52"/>
      <c r="L3443" s="52"/>
      <c r="M3443" s="52"/>
      <c r="N3443" s="52"/>
      <c r="O3443" s="52"/>
      <c r="P3443" s="52"/>
      <c r="Q3443" s="52"/>
      <c r="R3443" s="52"/>
      <c r="S3443" s="52"/>
      <c r="T3443" s="52"/>
      <c r="U3443" s="52"/>
      <c r="V3443" s="52"/>
      <c r="W3443" s="52"/>
      <c r="X3443" s="52"/>
      <c r="Y3443" s="52"/>
      <c r="Z3443" s="38"/>
      <c r="AA3443" s="38"/>
      <c r="AB3443" s="38"/>
      <c r="AC3443" s="50"/>
      <c r="AD3443" s="50"/>
      <c r="AE3443" s="51"/>
      <c r="AF3443" s="51"/>
      <c r="AG3443" s="40"/>
      <c r="AH3443" s="41"/>
      <c r="AI3443" s="42"/>
      <c r="AJ3443" s="40"/>
      <c r="AK3443" s="41"/>
      <c r="AL3443" s="42"/>
      <c r="AM3443" s="43"/>
      <c r="AN3443" s="43"/>
      <c r="AO3443" s="43"/>
    </row>
    <row r="3444" spans="5:41" x14ac:dyDescent="0.25">
      <c r="E3444" s="54"/>
      <c r="F3444" s="54"/>
      <c r="G3444" s="52"/>
      <c r="H3444" s="52"/>
      <c r="I3444" s="52"/>
      <c r="J3444" s="52"/>
      <c r="K3444" s="52"/>
      <c r="L3444" s="52"/>
      <c r="M3444" s="52"/>
      <c r="N3444" s="52"/>
      <c r="O3444" s="52"/>
      <c r="P3444" s="52"/>
      <c r="Q3444" s="52"/>
      <c r="R3444" s="52"/>
      <c r="S3444" s="52"/>
      <c r="T3444" s="52"/>
      <c r="U3444" s="52"/>
      <c r="V3444" s="52"/>
      <c r="W3444" s="52"/>
      <c r="X3444" s="52"/>
      <c r="Y3444" s="52"/>
      <c r="Z3444" s="38"/>
      <c r="AA3444" s="38"/>
      <c r="AB3444" s="38"/>
      <c r="AC3444" s="50"/>
      <c r="AD3444" s="50"/>
      <c r="AE3444" s="51"/>
      <c r="AF3444" s="51"/>
      <c r="AG3444" s="40"/>
      <c r="AH3444" s="41"/>
      <c r="AI3444" s="42"/>
      <c r="AJ3444" s="40"/>
      <c r="AK3444" s="41"/>
      <c r="AL3444" s="42"/>
      <c r="AM3444" s="43"/>
      <c r="AN3444" s="43"/>
      <c r="AO3444" s="43"/>
    </row>
    <row r="3445" spans="5:41" x14ac:dyDescent="0.25">
      <c r="E3445" s="54"/>
      <c r="F3445" s="54"/>
      <c r="G3445" s="52"/>
      <c r="H3445" s="52"/>
      <c r="I3445" s="52"/>
      <c r="J3445" s="52"/>
      <c r="K3445" s="52"/>
      <c r="L3445" s="52"/>
      <c r="M3445" s="52"/>
      <c r="N3445" s="52"/>
      <c r="O3445" s="52"/>
      <c r="P3445" s="52"/>
      <c r="Q3445" s="52"/>
      <c r="R3445" s="52"/>
      <c r="S3445" s="52"/>
      <c r="T3445" s="52"/>
      <c r="U3445" s="52"/>
      <c r="V3445" s="52"/>
      <c r="W3445" s="52"/>
      <c r="X3445" s="52"/>
      <c r="Y3445" s="52"/>
      <c r="Z3445" s="38"/>
      <c r="AA3445" s="38"/>
      <c r="AB3445" s="38"/>
      <c r="AC3445" s="50"/>
      <c r="AD3445" s="50"/>
      <c r="AE3445" s="51"/>
      <c r="AF3445" s="51"/>
      <c r="AG3445" s="40"/>
      <c r="AH3445" s="41"/>
      <c r="AI3445" s="42"/>
      <c r="AJ3445" s="40"/>
      <c r="AK3445" s="41"/>
      <c r="AL3445" s="42"/>
      <c r="AM3445" s="43"/>
      <c r="AN3445" s="43"/>
      <c r="AO3445" s="43"/>
    </row>
    <row r="3446" spans="5:41" x14ac:dyDescent="0.25">
      <c r="E3446" s="54"/>
      <c r="F3446" s="54"/>
      <c r="G3446" s="52"/>
      <c r="H3446" s="52"/>
      <c r="I3446" s="52"/>
      <c r="J3446" s="52"/>
      <c r="K3446" s="52"/>
      <c r="L3446" s="52"/>
      <c r="M3446" s="52"/>
      <c r="N3446" s="52"/>
      <c r="O3446" s="52"/>
      <c r="P3446" s="52"/>
      <c r="Q3446" s="52"/>
      <c r="R3446" s="52"/>
      <c r="S3446" s="52"/>
      <c r="T3446" s="52"/>
      <c r="U3446" s="52"/>
      <c r="V3446" s="52"/>
      <c r="W3446" s="52"/>
      <c r="X3446" s="52"/>
      <c r="Y3446" s="52"/>
      <c r="Z3446" s="38"/>
      <c r="AA3446" s="38"/>
      <c r="AB3446" s="38"/>
      <c r="AC3446" s="50"/>
      <c r="AD3446" s="50"/>
      <c r="AE3446" s="51"/>
      <c r="AF3446" s="51"/>
      <c r="AG3446" s="40"/>
      <c r="AH3446" s="41"/>
      <c r="AI3446" s="42"/>
      <c r="AJ3446" s="40"/>
      <c r="AK3446" s="41"/>
      <c r="AL3446" s="42"/>
      <c r="AM3446" s="43"/>
      <c r="AN3446" s="43"/>
      <c r="AO3446" s="43"/>
    </row>
    <row r="3447" spans="5:41" x14ac:dyDescent="0.25">
      <c r="E3447" s="54"/>
      <c r="F3447" s="54"/>
      <c r="G3447" s="52"/>
      <c r="H3447" s="52"/>
      <c r="I3447" s="52"/>
      <c r="J3447" s="52"/>
      <c r="K3447" s="52"/>
      <c r="L3447" s="52"/>
      <c r="M3447" s="52"/>
      <c r="N3447" s="52"/>
      <c r="O3447" s="52"/>
      <c r="P3447" s="52"/>
      <c r="Q3447" s="52"/>
      <c r="R3447" s="52"/>
      <c r="S3447" s="52"/>
      <c r="T3447" s="52"/>
      <c r="U3447" s="52"/>
      <c r="V3447" s="52"/>
      <c r="W3447" s="52"/>
      <c r="X3447" s="52"/>
      <c r="Y3447" s="52"/>
      <c r="Z3447" s="38"/>
      <c r="AA3447" s="38"/>
      <c r="AB3447" s="38"/>
      <c r="AC3447" s="50"/>
      <c r="AD3447" s="50"/>
      <c r="AE3447" s="51"/>
      <c r="AF3447" s="51"/>
      <c r="AG3447" s="40"/>
      <c r="AH3447" s="41"/>
      <c r="AI3447" s="42"/>
      <c r="AJ3447" s="40"/>
      <c r="AK3447" s="41"/>
      <c r="AL3447" s="42"/>
      <c r="AM3447" s="43"/>
      <c r="AN3447" s="43"/>
      <c r="AO3447" s="43"/>
    </row>
    <row r="3448" spans="5:41" x14ac:dyDescent="0.25">
      <c r="E3448" s="54"/>
      <c r="F3448" s="54"/>
      <c r="G3448" s="52"/>
      <c r="H3448" s="52"/>
      <c r="I3448" s="52"/>
      <c r="J3448" s="52"/>
      <c r="K3448" s="52"/>
      <c r="L3448" s="52"/>
      <c r="M3448" s="52"/>
      <c r="N3448" s="52"/>
      <c r="O3448" s="52"/>
      <c r="P3448" s="52"/>
      <c r="Q3448" s="52"/>
      <c r="R3448" s="52"/>
      <c r="S3448" s="52"/>
      <c r="T3448" s="52"/>
      <c r="U3448" s="52"/>
      <c r="V3448" s="52"/>
      <c r="W3448" s="52"/>
      <c r="X3448" s="52"/>
      <c r="Y3448" s="52"/>
      <c r="Z3448" s="38"/>
      <c r="AA3448" s="38"/>
      <c r="AB3448" s="38"/>
      <c r="AC3448" s="50"/>
      <c r="AD3448" s="50"/>
      <c r="AE3448" s="51"/>
      <c r="AF3448" s="51"/>
      <c r="AG3448" s="40"/>
      <c r="AH3448" s="41"/>
      <c r="AI3448" s="42"/>
      <c r="AJ3448" s="40"/>
      <c r="AK3448" s="41"/>
      <c r="AL3448" s="42"/>
      <c r="AM3448" s="43"/>
      <c r="AN3448" s="43"/>
      <c r="AO3448" s="43"/>
    </row>
    <row r="3449" spans="5:41" x14ac:dyDescent="0.25">
      <c r="E3449" s="54"/>
      <c r="F3449" s="54"/>
      <c r="G3449" s="52"/>
      <c r="H3449" s="52"/>
      <c r="I3449" s="52"/>
      <c r="J3449" s="52"/>
      <c r="K3449" s="52"/>
      <c r="L3449" s="52"/>
      <c r="M3449" s="52"/>
      <c r="N3449" s="52"/>
      <c r="O3449" s="52"/>
      <c r="P3449" s="52"/>
      <c r="Q3449" s="52"/>
      <c r="R3449" s="52"/>
      <c r="S3449" s="52"/>
      <c r="T3449" s="52"/>
      <c r="U3449" s="52"/>
      <c r="V3449" s="52"/>
      <c r="W3449" s="52"/>
      <c r="X3449" s="52"/>
      <c r="Y3449" s="52"/>
      <c r="Z3449" s="38"/>
      <c r="AA3449" s="38"/>
      <c r="AB3449" s="38"/>
      <c r="AC3449" s="50"/>
      <c r="AD3449" s="50"/>
      <c r="AE3449" s="51"/>
      <c r="AF3449" s="51"/>
      <c r="AG3449" s="40"/>
      <c r="AH3449" s="41"/>
      <c r="AI3449" s="42"/>
      <c r="AJ3449" s="40"/>
      <c r="AK3449" s="41"/>
      <c r="AL3449" s="42"/>
      <c r="AM3449" s="43"/>
      <c r="AN3449" s="43"/>
      <c r="AO3449" s="43"/>
    </row>
    <row r="3450" spans="5:41" x14ac:dyDescent="0.25">
      <c r="E3450" s="54"/>
      <c r="F3450" s="54"/>
      <c r="G3450" s="52"/>
      <c r="H3450" s="52"/>
      <c r="I3450" s="52"/>
      <c r="J3450" s="52"/>
      <c r="K3450" s="52"/>
      <c r="L3450" s="52"/>
      <c r="M3450" s="52"/>
      <c r="N3450" s="52"/>
      <c r="O3450" s="52"/>
      <c r="P3450" s="52"/>
      <c r="Q3450" s="52"/>
      <c r="R3450" s="52"/>
      <c r="S3450" s="52"/>
      <c r="T3450" s="52"/>
      <c r="U3450" s="52"/>
      <c r="V3450" s="52"/>
      <c r="W3450" s="52"/>
      <c r="X3450" s="52"/>
      <c r="Y3450" s="52"/>
      <c r="Z3450" s="38"/>
      <c r="AA3450" s="38"/>
      <c r="AB3450" s="38"/>
      <c r="AC3450" s="50"/>
      <c r="AD3450" s="50"/>
      <c r="AE3450" s="51"/>
      <c r="AF3450" s="51"/>
      <c r="AG3450" s="40"/>
      <c r="AH3450" s="41"/>
      <c r="AI3450" s="42"/>
      <c r="AJ3450" s="40"/>
      <c r="AK3450" s="41"/>
      <c r="AL3450" s="42"/>
      <c r="AM3450" s="43"/>
      <c r="AN3450" s="43"/>
      <c r="AO3450" s="43"/>
    </row>
    <row r="3451" spans="5:41" x14ac:dyDescent="0.25">
      <c r="E3451" s="54"/>
      <c r="F3451" s="54"/>
      <c r="G3451" s="52"/>
      <c r="H3451" s="52"/>
      <c r="I3451" s="52"/>
      <c r="J3451" s="52"/>
      <c r="K3451" s="52"/>
      <c r="L3451" s="52"/>
      <c r="M3451" s="52"/>
      <c r="N3451" s="52"/>
      <c r="O3451" s="52"/>
      <c r="P3451" s="52"/>
      <c r="Q3451" s="52"/>
      <c r="R3451" s="52"/>
      <c r="S3451" s="52"/>
      <c r="T3451" s="52"/>
      <c r="U3451" s="52"/>
      <c r="V3451" s="52"/>
      <c r="W3451" s="52"/>
      <c r="X3451" s="52"/>
      <c r="Y3451" s="52"/>
      <c r="Z3451" s="38"/>
      <c r="AA3451" s="38"/>
      <c r="AB3451" s="38"/>
      <c r="AC3451" s="50"/>
      <c r="AD3451" s="50"/>
      <c r="AE3451" s="51"/>
      <c r="AF3451" s="51"/>
      <c r="AG3451" s="40"/>
      <c r="AH3451" s="41"/>
      <c r="AI3451" s="42"/>
      <c r="AJ3451" s="40"/>
      <c r="AK3451" s="41"/>
      <c r="AL3451" s="42"/>
      <c r="AM3451" s="43"/>
      <c r="AN3451" s="43"/>
      <c r="AO3451" s="43"/>
    </row>
    <row r="3452" spans="5:41" x14ac:dyDescent="0.25">
      <c r="E3452" s="54"/>
      <c r="F3452" s="54"/>
      <c r="G3452" s="52"/>
      <c r="H3452" s="52"/>
      <c r="I3452" s="52"/>
      <c r="J3452" s="52"/>
      <c r="K3452" s="52"/>
      <c r="L3452" s="52"/>
      <c r="M3452" s="52"/>
      <c r="N3452" s="52"/>
      <c r="O3452" s="52"/>
      <c r="P3452" s="52"/>
      <c r="Q3452" s="52"/>
      <c r="R3452" s="52"/>
      <c r="S3452" s="52"/>
      <c r="T3452" s="52"/>
      <c r="U3452" s="52"/>
      <c r="V3452" s="52"/>
      <c r="W3452" s="52"/>
      <c r="X3452" s="52"/>
      <c r="Y3452" s="52"/>
      <c r="Z3452" s="38"/>
      <c r="AA3452" s="38"/>
      <c r="AB3452" s="38"/>
      <c r="AC3452" s="50"/>
      <c r="AD3452" s="50"/>
      <c r="AE3452" s="51"/>
      <c r="AF3452" s="51"/>
      <c r="AG3452" s="40"/>
      <c r="AH3452" s="41"/>
      <c r="AI3452" s="42"/>
      <c r="AJ3452" s="40"/>
      <c r="AK3452" s="41"/>
      <c r="AL3452" s="42"/>
      <c r="AM3452" s="43"/>
      <c r="AN3452" s="43"/>
      <c r="AO3452" s="43"/>
    </row>
    <row r="3453" spans="5:41" x14ac:dyDescent="0.25">
      <c r="E3453" s="54"/>
      <c r="F3453" s="54"/>
      <c r="G3453" s="52"/>
      <c r="H3453" s="52"/>
      <c r="I3453" s="52"/>
      <c r="J3453" s="52"/>
      <c r="K3453" s="52"/>
      <c r="L3453" s="52"/>
      <c r="M3453" s="52"/>
      <c r="N3453" s="52"/>
      <c r="O3453" s="52"/>
      <c r="P3453" s="52"/>
      <c r="Q3453" s="52"/>
      <c r="R3453" s="52"/>
      <c r="S3453" s="52"/>
      <c r="T3453" s="52"/>
      <c r="U3453" s="52"/>
      <c r="V3453" s="52"/>
      <c r="W3453" s="52"/>
      <c r="X3453" s="52"/>
      <c r="Y3453" s="52"/>
      <c r="Z3453" s="38"/>
      <c r="AA3453" s="38"/>
      <c r="AB3453" s="38"/>
      <c r="AC3453" s="50"/>
      <c r="AD3453" s="50"/>
      <c r="AE3453" s="51"/>
      <c r="AF3453" s="51"/>
      <c r="AG3453" s="40"/>
      <c r="AH3453" s="41"/>
      <c r="AI3453" s="42"/>
      <c r="AJ3453" s="40"/>
      <c r="AK3453" s="41"/>
      <c r="AL3453" s="42"/>
      <c r="AM3453" s="43"/>
      <c r="AN3453" s="43"/>
      <c r="AO3453" s="43"/>
    </row>
    <row r="3454" spans="5:41" x14ac:dyDescent="0.25">
      <c r="E3454" s="54"/>
      <c r="F3454" s="54"/>
      <c r="G3454" s="52"/>
      <c r="H3454" s="52"/>
      <c r="I3454" s="52"/>
      <c r="J3454" s="52"/>
      <c r="K3454" s="52"/>
      <c r="L3454" s="52"/>
      <c r="M3454" s="52"/>
      <c r="N3454" s="52"/>
      <c r="O3454" s="52"/>
      <c r="P3454" s="52"/>
      <c r="Q3454" s="52"/>
      <c r="R3454" s="52"/>
      <c r="S3454" s="52"/>
      <c r="T3454" s="52"/>
      <c r="U3454" s="52"/>
      <c r="V3454" s="52"/>
      <c r="W3454" s="52"/>
      <c r="X3454" s="52"/>
      <c r="Y3454" s="52"/>
      <c r="Z3454" s="38"/>
      <c r="AA3454" s="38"/>
      <c r="AB3454" s="38"/>
      <c r="AC3454" s="50"/>
      <c r="AD3454" s="50"/>
      <c r="AE3454" s="51"/>
      <c r="AF3454" s="51"/>
      <c r="AG3454" s="40"/>
      <c r="AH3454" s="41"/>
      <c r="AI3454" s="42"/>
      <c r="AJ3454" s="40"/>
      <c r="AK3454" s="41"/>
      <c r="AL3454" s="42"/>
      <c r="AM3454" s="43"/>
      <c r="AN3454" s="43"/>
      <c r="AO3454" s="43"/>
    </row>
    <row r="3455" spans="5:41" x14ac:dyDescent="0.25">
      <c r="E3455" s="54"/>
      <c r="F3455" s="54"/>
      <c r="G3455" s="52"/>
      <c r="H3455" s="52"/>
      <c r="I3455" s="52"/>
      <c r="J3455" s="52"/>
      <c r="K3455" s="52"/>
      <c r="L3455" s="52"/>
      <c r="M3455" s="52"/>
      <c r="N3455" s="52"/>
      <c r="O3455" s="52"/>
      <c r="P3455" s="52"/>
      <c r="Q3455" s="52"/>
      <c r="R3455" s="52"/>
      <c r="S3455" s="52"/>
      <c r="T3455" s="52"/>
      <c r="U3455" s="52"/>
      <c r="V3455" s="52"/>
      <c r="W3455" s="52"/>
      <c r="X3455" s="52"/>
      <c r="Y3455" s="52"/>
      <c r="Z3455" s="38"/>
      <c r="AA3455" s="38"/>
      <c r="AB3455" s="38"/>
      <c r="AC3455" s="50"/>
      <c r="AD3455" s="50"/>
      <c r="AE3455" s="51"/>
      <c r="AF3455" s="51"/>
      <c r="AG3455" s="40"/>
      <c r="AH3455" s="41"/>
      <c r="AI3455" s="42"/>
      <c r="AJ3455" s="40"/>
      <c r="AK3455" s="41"/>
      <c r="AL3455" s="42"/>
      <c r="AM3455" s="43"/>
      <c r="AN3455" s="43"/>
      <c r="AO3455" s="43"/>
    </row>
    <row r="3456" spans="5:41" x14ac:dyDescent="0.25">
      <c r="E3456" s="54"/>
      <c r="F3456" s="54"/>
      <c r="G3456" s="52"/>
      <c r="H3456" s="52"/>
      <c r="I3456" s="52"/>
      <c r="J3456" s="52"/>
      <c r="K3456" s="52"/>
      <c r="L3456" s="52"/>
      <c r="M3456" s="52"/>
      <c r="N3456" s="52"/>
      <c r="O3456" s="52"/>
      <c r="P3456" s="52"/>
      <c r="Q3456" s="52"/>
      <c r="R3456" s="52"/>
      <c r="S3456" s="52"/>
      <c r="T3456" s="52"/>
      <c r="U3456" s="52"/>
      <c r="V3456" s="52"/>
      <c r="W3456" s="52"/>
      <c r="X3456" s="52"/>
      <c r="Y3456" s="52"/>
      <c r="Z3456" s="38"/>
      <c r="AA3456" s="38"/>
      <c r="AB3456" s="38"/>
      <c r="AC3456" s="50"/>
      <c r="AD3456" s="50"/>
      <c r="AE3456" s="51"/>
      <c r="AF3456" s="51"/>
      <c r="AG3456" s="40"/>
      <c r="AH3456" s="41"/>
      <c r="AI3456" s="42"/>
      <c r="AJ3456" s="40"/>
      <c r="AK3456" s="41"/>
      <c r="AL3456" s="42"/>
      <c r="AM3456" s="43"/>
      <c r="AN3456" s="43"/>
      <c r="AO3456" s="43"/>
    </row>
    <row r="3457" spans="5:41" x14ac:dyDescent="0.25">
      <c r="E3457" s="54"/>
      <c r="F3457" s="54"/>
      <c r="G3457" s="52"/>
      <c r="H3457" s="52"/>
      <c r="I3457" s="52"/>
      <c r="J3457" s="52"/>
      <c r="K3457" s="52"/>
      <c r="L3457" s="52"/>
      <c r="M3457" s="52"/>
      <c r="N3457" s="52"/>
      <c r="O3457" s="52"/>
      <c r="P3457" s="52"/>
      <c r="Q3457" s="52"/>
      <c r="R3457" s="52"/>
      <c r="S3457" s="52"/>
      <c r="T3457" s="52"/>
      <c r="U3457" s="52"/>
      <c r="V3457" s="52"/>
      <c r="W3457" s="52"/>
      <c r="X3457" s="52"/>
      <c r="Y3457" s="52"/>
      <c r="Z3457" s="38"/>
      <c r="AA3457" s="38"/>
      <c r="AB3457" s="38"/>
      <c r="AC3457" s="50"/>
      <c r="AD3457" s="50"/>
      <c r="AE3457" s="51"/>
      <c r="AF3457" s="51"/>
      <c r="AG3457" s="40"/>
      <c r="AH3457" s="41"/>
      <c r="AI3457" s="42"/>
      <c r="AJ3457" s="40"/>
      <c r="AK3457" s="41"/>
      <c r="AL3457" s="42"/>
      <c r="AM3457" s="43"/>
      <c r="AN3457" s="43"/>
      <c r="AO3457" s="43"/>
    </row>
    <row r="3458" spans="5:41" x14ac:dyDescent="0.25">
      <c r="E3458" s="54"/>
      <c r="F3458" s="54"/>
      <c r="G3458" s="52"/>
      <c r="H3458" s="52"/>
      <c r="I3458" s="52"/>
      <c r="J3458" s="52"/>
      <c r="K3458" s="52"/>
      <c r="L3458" s="52"/>
      <c r="M3458" s="52"/>
      <c r="N3458" s="52"/>
      <c r="O3458" s="52"/>
      <c r="P3458" s="52"/>
      <c r="Q3458" s="52"/>
      <c r="R3458" s="52"/>
      <c r="S3458" s="52"/>
      <c r="T3458" s="52"/>
      <c r="U3458" s="52"/>
      <c r="V3458" s="52"/>
      <c r="W3458" s="52"/>
      <c r="X3458" s="52"/>
      <c r="Y3458" s="52"/>
      <c r="Z3458" s="38"/>
      <c r="AA3458" s="38"/>
      <c r="AB3458" s="38"/>
      <c r="AC3458" s="50"/>
      <c r="AD3458" s="50"/>
      <c r="AE3458" s="51"/>
      <c r="AF3458" s="51"/>
      <c r="AG3458" s="40"/>
      <c r="AH3458" s="41"/>
      <c r="AI3458" s="42"/>
      <c r="AJ3458" s="40"/>
      <c r="AK3458" s="41"/>
      <c r="AL3458" s="42"/>
      <c r="AM3458" s="43"/>
      <c r="AN3458" s="43"/>
      <c r="AO3458" s="43"/>
    </row>
    <row r="3459" spans="5:41" x14ac:dyDescent="0.25">
      <c r="E3459" s="54"/>
      <c r="F3459" s="54"/>
      <c r="G3459" s="52"/>
      <c r="H3459" s="52"/>
      <c r="I3459" s="52"/>
      <c r="J3459" s="52"/>
      <c r="K3459" s="52"/>
      <c r="L3459" s="52"/>
      <c r="M3459" s="52"/>
      <c r="N3459" s="52"/>
      <c r="O3459" s="52"/>
      <c r="P3459" s="52"/>
      <c r="Q3459" s="52"/>
      <c r="R3459" s="52"/>
      <c r="S3459" s="52"/>
      <c r="T3459" s="52"/>
      <c r="U3459" s="52"/>
      <c r="V3459" s="52"/>
      <c r="W3459" s="52"/>
      <c r="X3459" s="52"/>
      <c r="Y3459" s="52"/>
      <c r="Z3459" s="38"/>
      <c r="AA3459" s="38"/>
      <c r="AB3459" s="38"/>
      <c r="AC3459" s="50"/>
      <c r="AD3459" s="50"/>
      <c r="AE3459" s="51"/>
      <c r="AF3459" s="51"/>
      <c r="AG3459" s="40"/>
      <c r="AH3459" s="41"/>
      <c r="AI3459" s="42"/>
      <c r="AJ3459" s="40"/>
      <c r="AK3459" s="41"/>
      <c r="AL3459" s="42"/>
      <c r="AM3459" s="43"/>
      <c r="AN3459" s="43"/>
      <c r="AO3459" s="43"/>
    </row>
    <row r="3460" spans="5:41" x14ac:dyDescent="0.25">
      <c r="E3460" s="54"/>
      <c r="F3460" s="54"/>
      <c r="G3460" s="52"/>
      <c r="H3460" s="52"/>
      <c r="I3460" s="52"/>
      <c r="J3460" s="52"/>
      <c r="K3460" s="52"/>
      <c r="L3460" s="52"/>
      <c r="M3460" s="52"/>
      <c r="N3460" s="52"/>
      <c r="O3460" s="52"/>
      <c r="P3460" s="52"/>
      <c r="Q3460" s="52"/>
      <c r="R3460" s="52"/>
      <c r="S3460" s="52"/>
      <c r="T3460" s="52"/>
      <c r="U3460" s="52"/>
      <c r="V3460" s="52"/>
      <c r="W3460" s="52"/>
      <c r="X3460" s="52"/>
      <c r="Y3460" s="52"/>
      <c r="Z3460" s="38"/>
      <c r="AA3460" s="38"/>
      <c r="AB3460" s="38"/>
      <c r="AC3460" s="50"/>
      <c r="AD3460" s="50"/>
      <c r="AE3460" s="51"/>
      <c r="AF3460" s="51"/>
      <c r="AG3460" s="40"/>
      <c r="AH3460" s="41"/>
      <c r="AI3460" s="42"/>
      <c r="AJ3460" s="40"/>
      <c r="AK3460" s="41"/>
      <c r="AL3460" s="42"/>
      <c r="AM3460" s="43"/>
      <c r="AN3460" s="43"/>
      <c r="AO3460" s="43"/>
    </row>
    <row r="3461" spans="5:41" x14ac:dyDescent="0.25">
      <c r="E3461" s="54"/>
      <c r="F3461" s="54"/>
      <c r="G3461" s="52"/>
      <c r="H3461" s="52"/>
      <c r="I3461" s="52"/>
      <c r="J3461" s="52"/>
      <c r="K3461" s="52"/>
      <c r="L3461" s="52"/>
      <c r="M3461" s="52"/>
      <c r="N3461" s="52"/>
      <c r="O3461" s="52"/>
      <c r="P3461" s="52"/>
      <c r="Q3461" s="52"/>
      <c r="R3461" s="52"/>
      <c r="S3461" s="52"/>
      <c r="T3461" s="52"/>
      <c r="U3461" s="52"/>
      <c r="V3461" s="52"/>
      <c r="W3461" s="52"/>
      <c r="X3461" s="52"/>
      <c r="Y3461" s="52"/>
      <c r="Z3461" s="38"/>
      <c r="AA3461" s="38"/>
      <c r="AB3461" s="38"/>
      <c r="AC3461" s="50"/>
      <c r="AD3461" s="50"/>
      <c r="AE3461" s="51"/>
      <c r="AF3461" s="51"/>
      <c r="AG3461" s="40"/>
      <c r="AH3461" s="41"/>
      <c r="AI3461" s="42"/>
      <c r="AJ3461" s="40"/>
      <c r="AK3461" s="41"/>
      <c r="AL3461" s="42"/>
      <c r="AM3461" s="43"/>
      <c r="AN3461" s="43"/>
      <c r="AO3461" s="43"/>
    </row>
    <row r="3462" spans="5:41" x14ac:dyDescent="0.25">
      <c r="E3462" s="54"/>
      <c r="F3462" s="54"/>
      <c r="G3462" s="52"/>
      <c r="H3462" s="52"/>
      <c r="I3462" s="52"/>
      <c r="J3462" s="52"/>
      <c r="K3462" s="52"/>
      <c r="L3462" s="52"/>
      <c r="M3462" s="52"/>
      <c r="N3462" s="52"/>
      <c r="O3462" s="52"/>
      <c r="P3462" s="52"/>
      <c r="Q3462" s="52"/>
      <c r="R3462" s="52"/>
      <c r="S3462" s="52"/>
      <c r="T3462" s="52"/>
      <c r="U3462" s="52"/>
      <c r="V3462" s="52"/>
      <c r="W3462" s="52"/>
      <c r="X3462" s="52"/>
      <c r="Y3462" s="52"/>
      <c r="Z3462" s="38"/>
      <c r="AA3462" s="38"/>
      <c r="AB3462" s="38"/>
      <c r="AC3462" s="50"/>
      <c r="AD3462" s="50"/>
      <c r="AE3462" s="51"/>
      <c r="AF3462" s="51"/>
      <c r="AG3462" s="40"/>
      <c r="AH3462" s="41"/>
      <c r="AI3462" s="42"/>
      <c r="AJ3462" s="40"/>
      <c r="AK3462" s="41"/>
      <c r="AL3462" s="42"/>
      <c r="AM3462" s="43"/>
      <c r="AN3462" s="43"/>
      <c r="AO3462" s="43"/>
    </row>
    <row r="3463" spans="5:41" x14ac:dyDescent="0.25">
      <c r="E3463" s="54"/>
      <c r="F3463" s="54"/>
      <c r="G3463" s="52"/>
      <c r="H3463" s="52"/>
      <c r="I3463" s="52"/>
      <c r="J3463" s="52"/>
      <c r="K3463" s="52"/>
      <c r="L3463" s="52"/>
      <c r="M3463" s="52"/>
      <c r="N3463" s="52"/>
      <c r="O3463" s="52"/>
      <c r="P3463" s="52"/>
      <c r="Q3463" s="52"/>
      <c r="R3463" s="52"/>
      <c r="S3463" s="52"/>
      <c r="T3463" s="52"/>
      <c r="U3463" s="52"/>
      <c r="V3463" s="52"/>
      <c r="W3463" s="52"/>
      <c r="X3463" s="52"/>
      <c r="Y3463" s="52"/>
      <c r="Z3463" s="38"/>
      <c r="AA3463" s="38"/>
      <c r="AB3463" s="38"/>
      <c r="AC3463" s="50"/>
      <c r="AD3463" s="50"/>
      <c r="AE3463" s="51"/>
      <c r="AF3463" s="51"/>
      <c r="AG3463" s="40"/>
      <c r="AH3463" s="41"/>
      <c r="AI3463" s="42"/>
      <c r="AJ3463" s="40"/>
      <c r="AK3463" s="41"/>
      <c r="AL3463" s="42"/>
      <c r="AM3463" s="43"/>
      <c r="AN3463" s="43"/>
      <c r="AO3463" s="43"/>
    </row>
    <row r="3464" spans="5:41" x14ac:dyDescent="0.25">
      <c r="E3464" s="54"/>
      <c r="F3464" s="54"/>
      <c r="G3464" s="52"/>
      <c r="H3464" s="52"/>
      <c r="I3464" s="52"/>
      <c r="J3464" s="52"/>
      <c r="K3464" s="52"/>
      <c r="L3464" s="52"/>
      <c r="M3464" s="52"/>
      <c r="N3464" s="52"/>
      <c r="O3464" s="52"/>
      <c r="P3464" s="52"/>
      <c r="Q3464" s="52"/>
      <c r="R3464" s="52"/>
      <c r="S3464" s="52"/>
      <c r="T3464" s="52"/>
      <c r="U3464" s="52"/>
      <c r="V3464" s="52"/>
      <c r="W3464" s="52"/>
      <c r="X3464" s="52"/>
      <c r="Y3464" s="52"/>
      <c r="Z3464" s="38"/>
      <c r="AA3464" s="38"/>
      <c r="AB3464" s="38"/>
      <c r="AC3464" s="50"/>
      <c r="AD3464" s="50"/>
      <c r="AE3464" s="51"/>
      <c r="AF3464" s="51"/>
      <c r="AG3464" s="40"/>
      <c r="AH3464" s="41"/>
      <c r="AI3464" s="42"/>
      <c r="AJ3464" s="40"/>
      <c r="AK3464" s="41"/>
      <c r="AL3464" s="42"/>
      <c r="AM3464" s="43"/>
      <c r="AN3464" s="43"/>
      <c r="AO3464" s="43"/>
    </row>
    <row r="3465" spans="5:41" x14ac:dyDescent="0.25">
      <c r="E3465" s="54"/>
      <c r="F3465" s="54"/>
      <c r="G3465" s="52"/>
      <c r="H3465" s="52"/>
      <c r="I3465" s="52"/>
      <c r="J3465" s="52"/>
      <c r="K3465" s="52"/>
      <c r="L3465" s="52"/>
      <c r="M3465" s="52"/>
      <c r="N3465" s="52"/>
      <c r="O3465" s="52"/>
      <c r="P3465" s="52"/>
      <c r="Q3465" s="52"/>
      <c r="R3465" s="52"/>
      <c r="S3465" s="52"/>
      <c r="T3465" s="52"/>
      <c r="U3465" s="52"/>
      <c r="V3465" s="52"/>
      <c r="W3465" s="52"/>
      <c r="X3465" s="52"/>
      <c r="Y3465" s="52"/>
      <c r="Z3465" s="38"/>
      <c r="AA3465" s="38"/>
      <c r="AB3465" s="38"/>
      <c r="AC3465" s="50"/>
      <c r="AD3465" s="50"/>
      <c r="AE3465" s="51"/>
      <c r="AF3465" s="51"/>
      <c r="AG3465" s="40"/>
      <c r="AH3465" s="41"/>
      <c r="AI3465" s="42"/>
      <c r="AJ3465" s="40"/>
      <c r="AK3465" s="41"/>
      <c r="AL3465" s="42"/>
      <c r="AM3465" s="43"/>
      <c r="AN3465" s="43"/>
      <c r="AO3465" s="43"/>
    </row>
    <row r="3466" spans="5:41" x14ac:dyDescent="0.25">
      <c r="E3466" s="54"/>
      <c r="F3466" s="54"/>
      <c r="G3466" s="52"/>
      <c r="H3466" s="52"/>
      <c r="I3466" s="52"/>
      <c r="J3466" s="52"/>
      <c r="K3466" s="52"/>
      <c r="L3466" s="52"/>
      <c r="M3466" s="52"/>
      <c r="N3466" s="52"/>
      <c r="O3466" s="52"/>
      <c r="P3466" s="52"/>
      <c r="Q3466" s="52"/>
      <c r="R3466" s="52"/>
      <c r="S3466" s="52"/>
      <c r="T3466" s="52"/>
      <c r="U3466" s="52"/>
      <c r="V3466" s="52"/>
      <c r="W3466" s="52"/>
      <c r="X3466" s="52"/>
      <c r="Y3466" s="52"/>
      <c r="Z3466" s="38"/>
      <c r="AA3466" s="38"/>
      <c r="AB3466" s="38"/>
      <c r="AC3466" s="50"/>
      <c r="AD3466" s="50"/>
      <c r="AE3466" s="51"/>
      <c r="AF3466" s="51"/>
      <c r="AG3466" s="40"/>
      <c r="AH3466" s="41"/>
      <c r="AI3466" s="42"/>
      <c r="AJ3466" s="40"/>
      <c r="AK3466" s="41"/>
      <c r="AL3466" s="42"/>
      <c r="AM3466" s="43"/>
      <c r="AN3466" s="43"/>
      <c r="AO3466" s="43"/>
    </row>
    <row r="3467" spans="5:41" x14ac:dyDescent="0.25">
      <c r="E3467" s="54"/>
      <c r="F3467" s="54"/>
      <c r="G3467" s="52"/>
      <c r="H3467" s="52"/>
      <c r="I3467" s="52"/>
      <c r="J3467" s="52"/>
      <c r="K3467" s="52"/>
      <c r="L3467" s="52"/>
      <c r="M3467" s="52"/>
      <c r="N3467" s="52"/>
      <c r="O3467" s="52"/>
      <c r="P3467" s="52"/>
      <c r="Q3467" s="52"/>
      <c r="R3467" s="52"/>
      <c r="S3467" s="52"/>
      <c r="T3467" s="52"/>
      <c r="U3467" s="52"/>
      <c r="V3467" s="52"/>
      <c r="W3467" s="52"/>
      <c r="X3467" s="52"/>
      <c r="Y3467" s="52"/>
      <c r="Z3467" s="38"/>
      <c r="AA3467" s="38"/>
      <c r="AB3467" s="38"/>
      <c r="AC3467" s="50"/>
      <c r="AD3467" s="50"/>
      <c r="AE3467" s="51"/>
      <c r="AF3467" s="51"/>
      <c r="AG3467" s="40"/>
      <c r="AH3467" s="41"/>
      <c r="AI3467" s="42"/>
      <c r="AJ3467" s="40"/>
      <c r="AK3467" s="41"/>
      <c r="AL3467" s="42"/>
      <c r="AM3467" s="43"/>
      <c r="AN3467" s="43"/>
      <c r="AO3467" s="43"/>
    </row>
    <row r="3468" spans="5:41" x14ac:dyDescent="0.25">
      <c r="E3468" s="54"/>
      <c r="F3468" s="54"/>
      <c r="G3468" s="52"/>
      <c r="H3468" s="52"/>
      <c r="I3468" s="52"/>
      <c r="J3468" s="52"/>
      <c r="K3468" s="52"/>
      <c r="L3468" s="52"/>
      <c r="M3468" s="52"/>
      <c r="N3468" s="52"/>
      <c r="O3468" s="52"/>
      <c r="P3468" s="52"/>
      <c r="Q3468" s="52"/>
      <c r="R3468" s="52"/>
      <c r="S3468" s="52"/>
      <c r="T3468" s="52"/>
      <c r="U3468" s="52"/>
      <c r="V3468" s="52"/>
      <c r="W3468" s="52"/>
      <c r="X3468" s="52"/>
      <c r="Y3468" s="52"/>
      <c r="Z3468" s="38"/>
      <c r="AA3468" s="38"/>
      <c r="AB3468" s="38"/>
      <c r="AC3468" s="50"/>
      <c r="AD3468" s="50"/>
      <c r="AE3468" s="51"/>
      <c r="AF3468" s="51"/>
      <c r="AG3468" s="40"/>
      <c r="AH3468" s="41"/>
      <c r="AI3468" s="42"/>
      <c r="AJ3468" s="40"/>
      <c r="AK3468" s="41"/>
      <c r="AL3468" s="42"/>
      <c r="AM3468" s="43"/>
      <c r="AN3468" s="43"/>
      <c r="AO3468" s="43"/>
    </row>
    <row r="3469" spans="5:41" x14ac:dyDescent="0.25">
      <c r="E3469" s="54"/>
      <c r="F3469" s="54"/>
      <c r="G3469" s="52"/>
      <c r="H3469" s="52"/>
      <c r="I3469" s="52"/>
      <c r="J3469" s="52"/>
      <c r="K3469" s="52"/>
      <c r="L3469" s="52"/>
      <c r="M3469" s="52"/>
      <c r="N3469" s="52"/>
      <c r="O3469" s="52"/>
      <c r="P3469" s="52"/>
      <c r="Q3469" s="52"/>
      <c r="R3469" s="52"/>
      <c r="S3469" s="52"/>
      <c r="T3469" s="52"/>
      <c r="U3469" s="52"/>
      <c r="V3469" s="52"/>
      <c r="W3469" s="52"/>
      <c r="X3469" s="52"/>
      <c r="Y3469" s="52"/>
      <c r="Z3469" s="38"/>
      <c r="AA3469" s="38"/>
      <c r="AB3469" s="38"/>
      <c r="AC3469" s="50"/>
      <c r="AD3469" s="50"/>
      <c r="AE3469" s="51"/>
      <c r="AF3469" s="51"/>
      <c r="AG3469" s="40"/>
      <c r="AH3469" s="41"/>
      <c r="AI3469" s="42"/>
      <c r="AJ3469" s="40"/>
      <c r="AK3469" s="41"/>
      <c r="AL3469" s="42"/>
      <c r="AM3469" s="43"/>
      <c r="AN3469" s="43"/>
      <c r="AO3469" s="43"/>
    </row>
    <row r="3470" spans="5:41" x14ac:dyDescent="0.25">
      <c r="E3470" s="54"/>
      <c r="F3470" s="54"/>
      <c r="G3470" s="52"/>
      <c r="H3470" s="52"/>
      <c r="I3470" s="52"/>
      <c r="J3470" s="52"/>
      <c r="K3470" s="52"/>
      <c r="L3470" s="52"/>
      <c r="M3470" s="52"/>
      <c r="N3470" s="52"/>
      <c r="O3470" s="52"/>
      <c r="P3470" s="52"/>
      <c r="Q3470" s="52"/>
      <c r="R3470" s="52"/>
      <c r="S3470" s="52"/>
      <c r="T3470" s="52"/>
      <c r="U3470" s="52"/>
      <c r="V3470" s="52"/>
      <c r="W3470" s="52"/>
      <c r="X3470" s="52"/>
      <c r="Y3470" s="52"/>
      <c r="Z3470" s="38"/>
      <c r="AA3470" s="38"/>
      <c r="AB3470" s="38"/>
      <c r="AC3470" s="50"/>
      <c r="AD3470" s="50"/>
      <c r="AE3470" s="51"/>
      <c r="AF3470" s="51"/>
      <c r="AG3470" s="40"/>
      <c r="AH3470" s="41"/>
      <c r="AI3470" s="42"/>
      <c r="AJ3470" s="40"/>
      <c r="AK3470" s="41"/>
      <c r="AL3470" s="42"/>
      <c r="AM3470" s="43"/>
      <c r="AN3470" s="43"/>
      <c r="AO3470" s="43"/>
    </row>
    <row r="3471" spans="5:41" x14ac:dyDescent="0.25">
      <c r="E3471" s="54"/>
      <c r="F3471" s="54"/>
      <c r="G3471" s="52"/>
      <c r="H3471" s="52"/>
      <c r="I3471" s="52"/>
      <c r="J3471" s="52"/>
      <c r="K3471" s="52"/>
      <c r="L3471" s="52"/>
      <c r="M3471" s="52"/>
      <c r="N3471" s="52"/>
      <c r="O3471" s="52"/>
      <c r="P3471" s="52"/>
      <c r="Q3471" s="52"/>
      <c r="R3471" s="52"/>
      <c r="S3471" s="52"/>
      <c r="T3471" s="52"/>
      <c r="U3471" s="52"/>
      <c r="V3471" s="52"/>
      <c r="W3471" s="52"/>
      <c r="X3471" s="52"/>
      <c r="Y3471" s="52"/>
      <c r="Z3471" s="38"/>
      <c r="AA3471" s="38"/>
      <c r="AB3471" s="38"/>
      <c r="AC3471" s="50"/>
      <c r="AD3471" s="50"/>
      <c r="AE3471" s="51"/>
      <c r="AF3471" s="51"/>
      <c r="AG3471" s="40"/>
      <c r="AH3471" s="41"/>
      <c r="AI3471" s="42"/>
      <c r="AJ3471" s="40"/>
      <c r="AK3471" s="41"/>
      <c r="AL3471" s="42"/>
      <c r="AM3471" s="43"/>
      <c r="AN3471" s="43"/>
      <c r="AO3471" s="43"/>
    </row>
    <row r="3472" spans="5:41" x14ac:dyDescent="0.25">
      <c r="E3472" s="54"/>
      <c r="F3472" s="54"/>
      <c r="G3472" s="52"/>
      <c r="H3472" s="52"/>
      <c r="I3472" s="52"/>
      <c r="J3472" s="52"/>
      <c r="K3472" s="52"/>
      <c r="L3472" s="52"/>
      <c r="M3472" s="52"/>
      <c r="N3472" s="52"/>
      <c r="O3472" s="52"/>
      <c r="P3472" s="52"/>
      <c r="Q3472" s="52"/>
      <c r="R3472" s="52"/>
      <c r="S3472" s="52"/>
      <c r="T3472" s="52"/>
      <c r="U3472" s="52"/>
      <c r="V3472" s="52"/>
      <c r="W3472" s="52"/>
      <c r="X3472" s="52"/>
      <c r="Y3472" s="52"/>
      <c r="Z3472" s="38"/>
      <c r="AA3472" s="38"/>
      <c r="AB3472" s="38"/>
      <c r="AC3472" s="50"/>
      <c r="AD3472" s="50"/>
      <c r="AE3472" s="51"/>
      <c r="AF3472" s="51"/>
      <c r="AG3472" s="40"/>
      <c r="AH3472" s="41"/>
      <c r="AI3472" s="42"/>
      <c r="AJ3472" s="40"/>
      <c r="AK3472" s="41"/>
      <c r="AL3472" s="42"/>
      <c r="AM3472" s="43"/>
      <c r="AN3472" s="43"/>
      <c r="AO3472" s="43"/>
    </row>
    <row r="3473" spans="5:41" x14ac:dyDescent="0.25">
      <c r="E3473" s="54"/>
      <c r="F3473" s="54"/>
      <c r="G3473" s="52"/>
      <c r="H3473" s="52"/>
      <c r="I3473" s="52"/>
      <c r="J3473" s="52"/>
      <c r="K3473" s="52"/>
      <c r="L3473" s="52"/>
      <c r="M3473" s="52"/>
      <c r="N3473" s="52"/>
      <c r="O3473" s="52"/>
      <c r="P3473" s="52"/>
      <c r="Q3473" s="52"/>
      <c r="R3473" s="52"/>
      <c r="S3473" s="52"/>
      <c r="T3473" s="52"/>
      <c r="U3473" s="52"/>
      <c r="V3473" s="52"/>
      <c r="W3473" s="52"/>
      <c r="X3473" s="52"/>
      <c r="Y3473" s="52"/>
      <c r="Z3473" s="38"/>
      <c r="AA3473" s="38"/>
      <c r="AB3473" s="38"/>
      <c r="AC3473" s="50"/>
      <c r="AD3473" s="50"/>
      <c r="AE3473" s="51"/>
      <c r="AF3473" s="51"/>
      <c r="AG3473" s="40"/>
      <c r="AH3473" s="41"/>
      <c r="AI3473" s="42"/>
      <c r="AJ3473" s="40"/>
      <c r="AK3473" s="41"/>
      <c r="AL3473" s="42"/>
      <c r="AM3473" s="43"/>
      <c r="AN3473" s="43"/>
      <c r="AO3473" s="43"/>
    </row>
    <row r="3474" spans="5:41" x14ac:dyDescent="0.25">
      <c r="E3474" s="54"/>
      <c r="F3474" s="54"/>
      <c r="G3474" s="52"/>
      <c r="H3474" s="52"/>
      <c r="I3474" s="52"/>
      <c r="J3474" s="52"/>
      <c r="K3474" s="52"/>
      <c r="L3474" s="52"/>
      <c r="M3474" s="52"/>
      <c r="N3474" s="52"/>
      <c r="O3474" s="52"/>
      <c r="P3474" s="52"/>
      <c r="Q3474" s="52"/>
      <c r="R3474" s="52"/>
      <c r="S3474" s="52"/>
      <c r="T3474" s="52"/>
      <c r="U3474" s="52"/>
      <c r="V3474" s="52"/>
      <c r="W3474" s="52"/>
      <c r="X3474" s="52"/>
      <c r="Y3474" s="52"/>
      <c r="Z3474" s="38"/>
      <c r="AA3474" s="38"/>
      <c r="AB3474" s="38"/>
      <c r="AC3474" s="50"/>
      <c r="AD3474" s="50"/>
      <c r="AE3474" s="51"/>
      <c r="AF3474" s="51"/>
      <c r="AG3474" s="40"/>
      <c r="AH3474" s="41"/>
      <c r="AI3474" s="42"/>
      <c r="AJ3474" s="40"/>
      <c r="AK3474" s="41"/>
      <c r="AL3474" s="42"/>
      <c r="AM3474" s="43"/>
      <c r="AN3474" s="43"/>
      <c r="AO3474" s="43"/>
    </row>
    <row r="3475" spans="5:41" x14ac:dyDescent="0.25">
      <c r="E3475" s="54"/>
      <c r="F3475" s="54"/>
      <c r="G3475" s="52"/>
      <c r="H3475" s="52"/>
      <c r="I3475" s="52"/>
      <c r="J3475" s="52"/>
      <c r="K3475" s="52"/>
      <c r="L3475" s="52"/>
      <c r="M3475" s="52"/>
      <c r="N3475" s="52"/>
      <c r="O3475" s="52"/>
      <c r="P3475" s="52"/>
      <c r="Q3475" s="52"/>
      <c r="R3475" s="52"/>
      <c r="S3475" s="52"/>
      <c r="T3475" s="52"/>
      <c r="U3475" s="52"/>
      <c r="V3475" s="52"/>
      <c r="W3475" s="52"/>
      <c r="X3475" s="52"/>
      <c r="Y3475" s="52"/>
      <c r="Z3475" s="38"/>
      <c r="AA3475" s="38"/>
      <c r="AB3475" s="38"/>
      <c r="AC3475" s="50"/>
      <c r="AD3475" s="50"/>
      <c r="AE3475" s="51"/>
      <c r="AF3475" s="51"/>
      <c r="AG3475" s="40"/>
      <c r="AH3475" s="41"/>
      <c r="AI3475" s="42"/>
      <c r="AJ3475" s="40"/>
      <c r="AK3475" s="41"/>
      <c r="AL3475" s="42"/>
      <c r="AM3475" s="43"/>
      <c r="AN3475" s="43"/>
      <c r="AO3475" s="43"/>
    </row>
    <row r="3476" spans="5:41" x14ac:dyDescent="0.25">
      <c r="E3476" s="54"/>
      <c r="F3476" s="54"/>
      <c r="G3476" s="52"/>
      <c r="H3476" s="52"/>
      <c r="I3476" s="52"/>
      <c r="J3476" s="52"/>
      <c r="K3476" s="52"/>
      <c r="L3476" s="52"/>
      <c r="M3476" s="52"/>
      <c r="N3476" s="52"/>
      <c r="O3476" s="52"/>
      <c r="P3476" s="52"/>
      <c r="Q3476" s="52"/>
      <c r="R3476" s="52"/>
      <c r="S3476" s="52"/>
      <c r="T3476" s="52"/>
      <c r="U3476" s="52"/>
      <c r="V3476" s="52"/>
      <c r="W3476" s="52"/>
      <c r="X3476" s="52"/>
      <c r="Y3476" s="52"/>
      <c r="Z3476" s="38"/>
      <c r="AA3476" s="38"/>
      <c r="AB3476" s="38"/>
      <c r="AC3476" s="50"/>
      <c r="AD3476" s="50"/>
      <c r="AE3476" s="51"/>
      <c r="AF3476" s="51"/>
      <c r="AG3476" s="40"/>
      <c r="AH3476" s="41"/>
      <c r="AI3476" s="42"/>
      <c r="AJ3476" s="40"/>
      <c r="AK3476" s="41"/>
      <c r="AL3476" s="42"/>
      <c r="AM3476" s="43"/>
      <c r="AN3476" s="43"/>
      <c r="AO3476" s="43"/>
    </row>
    <row r="3477" spans="5:41" x14ac:dyDescent="0.25">
      <c r="E3477" s="54"/>
      <c r="F3477" s="54"/>
      <c r="G3477" s="52"/>
      <c r="H3477" s="52"/>
      <c r="I3477" s="52"/>
      <c r="J3477" s="52"/>
      <c r="K3477" s="52"/>
      <c r="L3477" s="52"/>
      <c r="M3477" s="52"/>
      <c r="N3477" s="52"/>
      <c r="O3477" s="52"/>
      <c r="P3477" s="52"/>
      <c r="Q3477" s="52"/>
      <c r="R3477" s="52"/>
      <c r="S3477" s="52"/>
      <c r="T3477" s="52"/>
      <c r="U3477" s="52"/>
      <c r="V3477" s="52"/>
      <c r="W3477" s="52"/>
      <c r="X3477" s="52"/>
      <c r="Y3477" s="52"/>
      <c r="Z3477" s="38"/>
      <c r="AA3477" s="38"/>
      <c r="AB3477" s="38"/>
      <c r="AC3477" s="50"/>
      <c r="AD3477" s="50"/>
      <c r="AE3477" s="51"/>
      <c r="AF3477" s="51"/>
      <c r="AG3477" s="40"/>
      <c r="AH3477" s="41"/>
      <c r="AI3477" s="42"/>
      <c r="AJ3477" s="40"/>
      <c r="AK3477" s="41"/>
      <c r="AL3477" s="42"/>
      <c r="AM3477" s="43"/>
      <c r="AN3477" s="43"/>
      <c r="AO3477" s="43"/>
    </row>
    <row r="3478" spans="5:41" x14ac:dyDescent="0.25">
      <c r="E3478" s="54"/>
      <c r="F3478" s="54"/>
      <c r="G3478" s="52"/>
      <c r="H3478" s="52"/>
      <c r="I3478" s="52"/>
      <c r="J3478" s="52"/>
      <c r="K3478" s="52"/>
      <c r="L3478" s="52"/>
      <c r="M3478" s="52"/>
      <c r="N3478" s="52"/>
      <c r="O3478" s="52"/>
      <c r="P3478" s="52"/>
      <c r="Q3478" s="52"/>
      <c r="R3478" s="52"/>
      <c r="S3478" s="52"/>
      <c r="T3478" s="52"/>
      <c r="U3478" s="52"/>
      <c r="V3478" s="52"/>
      <c r="W3478" s="52"/>
      <c r="X3478" s="52"/>
      <c r="Y3478" s="52"/>
      <c r="Z3478" s="38"/>
      <c r="AA3478" s="38"/>
      <c r="AB3478" s="38"/>
      <c r="AC3478" s="50"/>
      <c r="AD3478" s="50"/>
      <c r="AE3478" s="51"/>
      <c r="AF3478" s="51"/>
      <c r="AG3478" s="40"/>
      <c r="AH3478" s="41"/>
      <c r="AI3478" s="42"/>
      <c r="AJ3478" s="40"/>
      <c r="AK3478" s="41"/>
      <c r="AL3478" s="42"/>
      <c r="AM3478" s="43"/>
      <c r="AN3478" s="43"/>
      <c r="AO3478" s="43"/>
    </row>
    <row r="3479" spans="5:41" x14ac:dyDescent="0.25">
      <c r="E3479" s="54"/>
      <c r="F3479" s="54"/>
      <c r="G3479" s="52"/>
      <c r="H3479" s="52"/>
      <c r="I3479" s="52"/>
      <c r="J3479" s="52"/>
      <c r="K3479" s="52"/>
      <c r="L3479" s="52"/>
      <c r="M3479" s="52"/>
      <c r="N3479" s="52"/>
      <c r="O3479" s="52"/>
      <c r="P3479" s="52"/>
      <c r="Q3479" s="52"/>
      <c r="R3479" s="52"/>
      <c r="S3479" s="52"/>
      <c r="T3479" s="52"/>
      <c r="U3479" s="52"/>
      <c r="V3479" s="52"/>
      <c r="W3479" s="52"/>
      <c r="X3479" s="52"/>
      <c r="Y3479" s="52"/>
      <c r="Z3479" s="38"/>
      <c r="AA3479" s="38"/>
      <c r="AB3479" s="38"/>
      <c r="AC3479" s="50"/>
      <c r="AD3479" s="50"/>
      <c r="AE3479" s="51"/>
      <c r="AF3479" s="51"/>
      <c r="AG3479" s="40"/>
      <c r="AH3479" s="41"/>
      <c r="AI3479" s="42"/>
      <c r="AJ3479" s="40"/>
      <c r="AK3479" s="41"/>
      <c r="AL3479" s="42"/>
      <c r="AM3479" s="43"/>
      <c r="AN3479" s="43"/>
      <c r="AO3479" s="43"/>
    </row>
    <row r="3480" spans="5:41" x14ac:dyDescent="0.25">
      <c r="E3480" s="54"/>
      <c r="F3480" s="54"/>
      <c r="G3480" s="52"/>
      <c r="H3480" s="52"/>
      <c r="I3480" s="52"/>
      <c r="J3480" s="52"/>
      <c r="K3480" s="52"/>
      <c r="L3480" s="52"/>
      <c r="M3480" s="52"/>
      <c r="N3480" s="52"/>
      <c r="O3480" s="52"/>
      <c r="P3480" s="52"/>
      <c r="Q3480" s="52"/>
      <c r="R3480" s="52"/>
      <c r="S3480" s="52"/>
      <c r="T3480" s="52"/>
      <c r="U3480" s="52"/>
      <c r="V3480" s="52"/>
      <c r="W3480" s="52"/>
      <c r="X3480" s="52"/>
      <c r="Y3480" s="52"/>
      <c r="Z3480" s="38"/>
      <c r="AA3480" s="38"/>
      <c r="AB3480" s="38"/>
      <c r="AC3480" s="50"/>
      <c r="AD3480" s="50"/>
      <c r="AE3480" s="51"/>
      <c r="AF3480" s="51"/>
      <c r="AG3480" s="40"/>
      <c r="AH3480" s="41"/>
      <c r="AI3480" s="42"/>
      <c r="AJ3480" s="40"/>
      <c r="AK3480" s="41"/>
      <c r="AL3480" s="42"/>
      <c r="AM3480" s="43"/>
      <c r="AN3480" s="43"/>
      <c r="AO3480" s="43"/>
    </row>
    <row r="3481" spans="5:41" x14ac:dyDescent="0.25">
      <c r="E3481" s="54"/>
      <c r="F3481" s="54"/>
      <c r="G3481" s="52"/>
      <c r="H3481" s="52"/>
      <c r="I3481" s="52"/>
      <c r="J3481" s="52"/>
      <c r="K3481" s="52"/>
      <c r="L3481" s="52"/>
      <c r="M3481" s="52"/>
      <c r="N3481" s="52"/>
      <c r="O3481" s="52"/>
      <c r="P3481" s="52"/>
      <c r="Q3481" s="52"/>
      <c r="R3481" s="52"/>
      <c r="S3481" s="52"/>
      <c r="T3481" s="52"/>
      <c r="U3481" s="52"/>
      <c r="V3481" s="52"/>
      <c r="W3481" s="52"/>
      <c r="X3481" s="52"/>
      <c r="Y3481" s="52"/>
      <c r="Z3481" s="38"/>
      <c r="AA3481" s="38"/>
      <c r="AB3481" s="38"/>
      <c r="AC3481" s="50"/>
      <c r="AD3481" s="50"/>
      <c r="AE3481" s="51"/>
      <c r="AF3481" s="51"/>
      <c r="AG3481" s="40"/>
      <c r="AH3481" s="41"/>
      <c r="AI3481" s="42"/>
      <c r="AJ3481" s="40"/>
      <c r="AK3481" s="41"/>
      <c r="AL3481" s="42"/>
      <c r="AM3481" s="43"/>
      <c r="AN3481" s="43"/>
      <c r="AO3481" s="43"/>
    </row>
    <row r="3482" spans="5:41" x14ac:dyDescent="0.25">
      <c r="E3482" s="54"/>
      <c r="F3482" s="54"/>
      <c r="G3482" s="52"/>
      <c r="H3482" s="52"/>
      <c r="I3482" s="52"/>
      <c r="J3482" s="52"/>
      <c r="K3482" s="52"/>
      <c r="L3482" s="52"/>
      <c r="M3482" s="52"/>
      <c r="N3482" s="52"/>
      <c r="O3482" s="52"/>
      <c r="P3482" s="52"/>
      <c r="Q3482" s="52"/>
      <c r="R3482" s="52"/>
      <c r="S3482" s="52"/>
      <c r="T3482" s="52"/>
      <c r="U3482" s="52"/>
      <c r="V3482" s="52"/>
      <c r="W3482" s="52"/>
      <c r="X3482" s="52"/>
      <c r="Y3482" s="52"/>
      <c r="Z3482" s="38"/>
      <c r="AA3482" s="38"/>
      <c r="AB3482" s="38"/>
      <c r="AC3482" s="50"/>
      <c r="AD3482" s="50"/>
      <c r="AE3482" s="51"/>
      <c r="AF3482" s="51"/>
      <c r="AG3482" s="40"/>
      <c r="AH3482" s="41"/>
      <c r="AI3482" s="42"/>
      <c r="AJ3482" s="40"/>
      <c r="AK3482" s="41"/>
      <c r="AL3482" s="42"/>
      <c r="AM3482" s="43"/>
      <c r="AN3482" s="43"/>
      <c r="AO3482" s="43"/>
    </row>
    <row r="3483" spans="5:41" x14ac:dyDescent="0.25">
      <c r="E3483" s="54"/>
      <c r="F3483" s="54"/>
      <c r="G3483" s="52"/>
      <c r="H3483" s="52"/>
      <c r="I3483" s="52"/>
      <c r="J3483" s="52"/>
      <c r="K3483" s="52"/>
      <c r="L3483" s="52"/>
      <c r="M3483" s="52"/>
      <c r="N3483" s="52"/>
      <c r="O3483" s="52"/>
      <c r="P3483" s="52"/>
      <c r="Q3483" s="52"/>
      <c r="R3483" s="52"/>
      <c r="S3483" s="52"/>
      <c r="T3483" s="52"/>
      <c r="U3483" s="52"/>
      <c r="V3483" s="52"/>
      <c r="W3483" s="52"/>
      <c r="X3483" s="52"/>
      <c r="Y3483" s="52"/>
      <c r="Z3483" s="38"/>
      <c r="AA3483" s="38"/>
      <c r="AB3483" s="38"/>
      <c r="AC3483" s="50"/>
      <c r="AD3483" s="50"/>
      <c r="AE3483" s="51"/>
      <c r="AF3483" s="51"/>
      <c r="AG3483" s="40"/>
      <c r="AH3483" s="41"/>
      <c r="AI3483" s="42"/>
      <c r="AJ3483" s="40"/>
      <c r="AK3483" s="41"/>
      <c r="AL3483" s="42"/>
      <c r="AM3483" s="43"/>
      <c r="AN3483" s="43"/>
      <c r="AO3483" s="43"/>
    </row>
    <row r="3484" spans="5:41" x14ac:dyDescent="0.25">
      <c r="E3484" s="54"/>
      <c r="F3484" s="54"/>
      <c r="G3484" s="52"/>
      <c r="H3484" s="52"/>
      <c r="I3484" s="52"/>
      <c r="J3484" s="52"/>
      <c r="K3484" s="52"/>
      <c r="L3484" s="52"/>
      <c r="M3484" s="52"/>
      <c r="N3484" s="52"/>
      <c r="O3484" s="52"/>
      <c r="P3484" s="52"/>
      <c r="Q3484" s="52"/>
      <c r="R3484" s="52"/>
      <c r="S3484" s="52"/>
      <c r="T3484" s="52"/>
      <c r="U3484" s="52"/>
      <c r="V3484" s="52"/>
      <c r="W3484" s="52"/>
      <c r="X3484" s="52"/>
      <c r="Y3484" s="52"/>
      <c r="Z3484" s="38"/>
      <c r="AA3484" s="38"/>
      <c r="AB3484" s="38"/>
      <c r="AC3484" s="50"/>
      <c r="AD3484" s="50"/>
      <c r="AE3484" s="51"/>
      <c r="AF3484" s="51"/>
      <c r="AG3484" s="40"/>
      <c r="AH3484" s="41"/>
      <c r="AI3484" s="42"/>
      <c r="AJ3484" s="40"/>
      <c r="AK3484" s="41"/>
      <c r="AL3484" s="42"/>
      <c r="AM3484" s="43"/>
      <c r="AN3484" s="43"/>
      <c r="AO3484" s="43"/>
    </row>
    <row r="3485" spans="5:41" x14ac:dyDescent="0.25">
      <c r="E3485" s="54"/>
      <c r="F3485" s="54"/>
      <c r="G3485" s="52"/>
      <c r="H3485" s="52"/>
      <c r="I3485" s="52"/>
      <c r="J3485" s="52"/>
      <c r="K3485" s="52"/>
      <c r="L3485" s="52"/>
      <c r="M3485" s="52"/>
      <c r="N3485" s="52"/>
      <c r="O3485" s="52"/>
      <c r="P3485" s="52"/>
      <c r="Q3485" s="52"/>
      <c r="R3485" s="52"/>
      <c r="S3485" s="52"/>
      <c r="T3485" s="52"/>
      <c r="U3485" s="52"/>
      <c r="V3485" s="52"/>
      <c r="W3485" s="52"/>
      <c r="X3485" s="52"/>
      <c r="Y3485" s="52"/>
      <c r="Z3485" s="38"/>
      <c r="AA3485" s="38"/>
      <c r="AB3485" s="38"/>
      <c r="AC3485" s="50"/>
      <c r="AD3485" s="50"/>
      <c r="AE3485" s="51"/>
      <c r="AF3485" s="51"/>
      <c r="AG3485" s="40"/>
      <c r="AH3485" s="41"/>
      <c r="AI3485" s="42"/>
      <c r="AJ3485" s="40"/>
      <c r="AK3485" s="41"/>
      <c r="AL3485" s="42"/>
      <c r="AM3485" s="43"/>
      <c r="AN3485" s="43"/>
      <c r="AO3485" s="43"/>
    </row>
    <row r="3486" spans="5:41" x14ac:dyDescent="0.25">
      <c r="E3486" s="54"/>
      <c r="F3486" s="54"/>
      <c r="G3486" s="52"/>
      <c r="H3486" s="52"/>
      <c r="I3486" s="52"/>
      <c r="J3486" s="52"/>
      <c r="K3486" s="52"/>
      <c r="L3486" s="52"/>
      <c r="M3486" s="52"/>
      <c r="N3486" s="52"/>
      <c r="O3486" s="52"/>
      <c r="P3486" s="52"/>
      <c r="Q3486" s="52"/>
      <c r="R3486" s="52"/>
      <c r="S3486" s="52"/>
      <c r="T3486" s="52"/>
      <c r="U3486" s="52"/>
      <c r="V3486" s="52"/>
      <c r="W3486" s="52"/>
      <c r="X3486" s="52"/>
      <c r="Y3486" s="52"/>
      <c r="Z3486" s="38"/>
      <c r="AA3486" s="38"/>
      <c r="AB3486" s="38"/>
      <c r="AC3486" s="50"/>
      <c r="AD3486" s="50"/>
      <c r="AE3486" s="51"/>
      <c r="AF3486" s="51"/>
      <c r="AG3486" s="40"/>
      <c r="AH3486" s="41"/>
      <c r="AI3486" s="42"/>
      <c r="AJ3486" s="40"/>
      <c r="AK3486" s="41"/>
      <c r="AL3486" s="42"/>
      <c r="AM3486" s="43"/>
      <c r="AN3486" s="43"/>
      <c r="AO3486" s="43"/>
    </row>
    <row r="3487" spans="5:41" x14ac:dyDescent="0.25">
      <c r="E3487" s="54"/>
      <c r="F3487" s="54"/>
      <c r="G3487" s="52"/>
      <c r="H3487" s="52"/>
      <c r="I3487" s="52"/>
      <c r="J3487" s="52"/>
      <c r="K3487" s="52"/>
      <c r="L3487" s="52"/>
      <c r="M3487" s="52"/>
      <c r="N3487" s="52"/>
      <c r="O3487" s="52"/>
      <c r="P3487" s="52"/>
      <c r="Q3487" s="52"/>
      <c r="R3487" s="52"/>
      <c r="S3487" s="52"/>
      <c r="T3487" s="52"/>
      <c r="U3487" s="52"/>
      <c r="V3487" s="52"/>
      <c r="W3487" s="52"/>
      <c r="X3487" s="52"/>
      <c r="Y3487" s="52"/>
      <c r="Z3487" s="38"/>
      <c r="AA3487" s="38"/>
      <c r="AB3487" s="38"/>
      <c r="AC3487" s="50"/>
      <c r="AD3487" s="50"/>
      <c r="AE3487" s="51"/>
      <c r="AF3487" s="51"/>
      <c r="AG3487" s="40"/>
      <c r="AH3487" s="41"/>
      <c r="AI3487" s="42"/>
      <c r="AJ3487" s="40"/>
      <c r="AK3487" s="41"/>
      <c r="AL3487" s="42"/>
      <c r="AM3487" s="43"/>
      <c r="AN3487" s="43"/>
      <c r="AO3487" s="43"/>
    </row>
    <row r="3488" spans="5:41" x14ac:dyDescent="0.25">
      <c r="E3488" s="54"/>
      <c r="F3488" s="54"/>
      <c r="G3488" s="52"/>
      <c r="H3488" s="52"/>
      <c r="I3488" s="52"/>
      <c r="J3488" s="52"/>
      <c r="K3488" s="52"/>
      <c r="L3488" s="52"/>
      <c r="M3488" s="52"/>
      <c r="N3488" s="52"/>
      <c r="O3488" s="52"/>
      <c r="P3488" s="52"/>
      <c r="Q3488" s="52"/>
      <c r="R3488" s="52"/>
      <c r="S3488" s="52"/>
      <c r="T3488" s="52"/>
      <c r="U3488" s="52"/>
      <c r="V3488" s="52"/>
      <c r="W3488" s="52"/>
      <c r="X3488" s="52"/>
      <c r="Y3488" s="52"/>
      <c r="Z3488" s="38"/>
      <c r="AA3488" s="38"/>
      <c r="AB3488" s="38"/>
      <c r="AC3488" s="50"/>
      <c r="AD3488" s="50"/>
      <c r="AE3488" s="51"/>
      <c r="AF3488" s="51"/>
      <c r="AG3488" s="40"/>
      <c r="AH3488" s="41"/>
      <c r="AI3488" s="42"/>
      <c r="AJ3488" s="40"/>
      <c r="AK3488" s="41"/>
      <c r="AL3488" s="42"/>
      <c r="AM3488" s="43"/>
      <c r="AN3488" s="43"/>
      <c r="AO3488" s="43"/>
    </row>
    <row r="3489" spans="5:41" x14ac:dyDescent="0.25">
      <c r="E3489" s="54"/>
      <c r="F3489" s="54"/>
      <c r="G3489" s="52"/>
      <c r="H3489" s="52"/>
      <c r="I3489" s="52"/>
      <c r="J3489" s="52"/>
      <c r="K3489" s="52"/>
      <c r="L3489" s="52"/>
      <c r="M3489" s="52"/>
      <c r="N3489" s="52"/>
      <c r="O3489" s="52"/>
      <c r="P3489" s="52"/>
      <c r="Q3489" s="52"/>
      <c r="R3489" s="52"/>
      <c r="S3489" s="52"/>
      <c r="T3489" s="52"/>
      <c r="U3489" s="52"/>
      <c r="V3489" s="52"/>
      <c r="W3489" s="52"/>
      <c r="X3489" s="52"/>
      <c r="Y3489" s="52"/>
      <c r="Z3489" s="38"/>
      <c r="AA3489" s="38"/>
      <c r="AB3489" s="38"/>
      <c r="AC3489" s="50"/>
      <c r="AD3489" s="50"/>
      <c r="AE3489" s="51"/>
      <c r="AF3489" s="51"/>
      <c r="AG3489" s="40"/>
      <c r="AH3489" s="41"/>
      <c r="AI3489" s="42"/>
      <c r="AJ3489" s="40"/>
      <c r="AK3489" s="41"/>
      <c r="AL3489" s="42"/>
      <c r="AM3489" s="43"/>
      <c r="AN3489" s="43"/>
      <c r="AO3489" s="43"/>
    </row>
    <row r="3490" spans="5:41" x14ac:dyDescent="0.25">
      <c r="E3490" s="54"/>
      <c r="F3490" s="54"/>
      <c r="G3490" s="52"/>
      <c r="H3490" s="52"/>
      <c r="I3490" s="52"/>
      <c r="J3490" s="52"/>
      <c r="K3490" s="52"/>
      <c r="L3490" s="52"/>
      <c r="M3490" s="52"/>
      <c r="N3490" s="52"/>
      <c r="O3490" s="52"/>
      <c r="P3490" s="52"/>
      <c r="Q3490" s="52"/>
      <c r="R3490" s="52"/>
      <c r="S3490" s="52"/>
      <c r="T3490" s="52"/>
      <c r="U3490" s="52"/>
      <c r="V3490" s="52"/>
      <c r="W3490" s="52"/>
      <c r="X3490" s="52"/>
      <c r="Y3490" s="52"/>
      <c r="Z3490" s="38"/>
      <c r="AA3490" s="38"/>
      <c r="AB3490" s="38"/>
      <c r="AC3490" s="50"/>
      <c r="AD3490" s="50"/>
      <c r="AE3490" s="51"/>
      <c r="AF3490" s="51"/>
      <c r="AG3490" s="40"/>
      <c r="AH3490" s="41"/>
      <c r="AI3490" s="42"/>
      <c r="AJ3490" s="40"/>
      <c r="AK3490" s="41"/>
      <c r="AL3490" s="42"/>
      <c r="AM3490" s="43"/>
      <c r="AN3490" s="43"/>
      <c r="AO3490" s="43"/>
    </row>
    <row r="3491" spans="5:41" x14ac:dyDescent="0.25">
      <c r="E3491" s="54"/>
      <c r="F3491" s="54"/>
      <c r="G3491" s="52"/>
      <c r="H3491" s="52"/>
      <c r="I3491" s="52"/>
      <c r="J3491" s="52"/>
      <c r="K3491" s="52"/>
      <c r="L3491" s="52"/>
      <c r="M3491" s="52"/>
      <c r="N3491" s="52"/>
      <c r="O3491" s="52"/>
      <c r="P3491" s="52"/>
      <c r="Q3491" s="52"/>
      <c r="R3491" s="52"/>
      <c r="S3491" s="52"/>
      <c r="T3491" s="52"/>
      <c r="U3491" s="52"/>
      <c r="V3491" s="52"/>
      <c r="W3491" s="52"/>
      <c r="X3491" s="52"/>
      <c r="Y3491" s="52"/>
      <c r="Z3491" s="38"/>
      <c r="AA3491" s="38"/>
      <c r="AB3491" s="38"/>
      <c r="AC3491" s="50"/>
      <c r="AD3491" s="50"/>
      <c r="AE3491" s="51"/>
      <c r="AF3491" s="51"/>
      <c r="AG3491" s="40"/>
      <c r="AH3491" s="41"/>
      <c r="AI3491" s="42"/>
      <c r="AJ3491" s="40"/>
      <c r="AK3491" s="41"/>
      <c r="AL3491" s="42"/>
      <c r="AM3491" s="43"/>
      <c r="AN3491" s="43"/>
      <c r="AO3491" s="43"/>
    </row>
    <row r="3492" spans="5:41" x14ac:dyDescent="0.25">
      <c r="E3492" s="54"/>
      <c r="F3492" s="54"/>
      <c r="G3492" s="52"/>
      <c r="H3492" s="52"/>
      <c r="I3492" s="52"/>
      <c r="J3492" s="52"/>
      <c r="K3492" s="52"/>
      <c r="L3492" s="52"/>
      <c r="M3492" s="52"/>
      <c r="N3492" s="52"/>
      <c r="O3492" s="52"/>
      <c r="P3492" s="52"/>
      <c r="Q3492" s="52"/>
      <c r="R3492" s="52"/>
      <c r="S3492" s="52"/>
      <c r="T3492" s="52"/>
      <c r="U3492" s="52"/>
      <c r="V3492" s="52"/>
      <c r="W3492" s="52"/>
      <c r="X3492" s="52"/>
      <c r="Y3492" s="52"/>
      <c r="Z3492" s="38"/>
      <c r="AA3492" s="38"/>
      <c r="AB3492" s="38"/>
      <c r="AC3492" s="50"/>
      <c r="AD3492" s="50"/>
      <c r="AE3492" s="51"/>
      <c r="AF3492" s="51"/>
      <c r="AG3492" s="40"/>
      <c r="AH3492" s="41"/>
      <c r="AI3492" s="42"/>
      <c r="AJ3492" s="40"/>
      <c r="AK3492" s="41"/>
      <c r="AL3492" s="42"/>
      <c r="AM3492" s="43"/>
      <c r="AN3492" s="43"/>
      <c r="AO3492" s="43"/>
    </row>
    <row r="3493" spans="5:41" x14ac:dyDescent="0.25">
      <c r="E3493" s="54"/>
      <c r="F3493" s="54"/>
      <c r="G3493" s="52"/>
      <c r="H3493" s="52"/>
      <c r="I3493" s="52"/>
      <c r="J3493" s="52"/>
      <c r="K3493" s="52"/>
      <c r="L3493" s="52"/>
      <c r="M3493" s="52"/>
      <c r="N3493" s="52"/>
      <c r="O3493" s="52"/>
      <c r="P3493" s="52"/>
      <c r="Q3493" s="52"/>
      <c r="R3493" s="52"/>
      <c r="S3493" s="52"/>
      <c r="T3493" s="52"/>
      <c r="U3493" s="52"/>
      <c r="V3493" s="52"/>
      <c r="W3493" s="52"/>
      <c r="X3493" s="52"/>
      <c r="Y3493" s="52"/>
      <c r="Z3493" s="38"/>
      <c r="AA3493" s="38"/>
      <c r="AB3493" s="38"/>
      <c r="AC3493" s="50"/>
      <c r="AD3493" s="50"/>
      <c r="AE3493" s="51"/>
      <c r="AF3493" s="51"/>
      <c r="AG3493" s="40"/>
      <c r="AH3493" s="41"/>
      <c r="AI3493" s="42"/>
      <c r="AJ3493" s="40"/>
      <c r="AK3493" s="41"/>
      <c r="AL3493" s="42"/>
      <c r="AM3493" s="43"/>
      <c r="AN3493" s="43"/>
      <c r="AO3493" s="43"/>
    </row>
    <row r="3494" spans="5:41" x14ac:dyDescent="0.25">
      <c r="E3494" s="54"/>
      <c r="F3494" s="54"/>
      <c r="G3494" s="52"/>
      <c r="H3494" s="52"/>
      <c r="I3494" s="52"/>
      <c r="J3494" s="52"/>
      <c r="K3494" s="52"/>
      <c r="L3494" s="52"/>
      <c r="M3494" s="52"/>
      <c r="N3494" s="52"/>
      <c r="O3494" s="52"/>
      <c r="P3494" s="52"/>
      <c r="Q3494" s="52"/>
      <c r="R3494" s="52"/>
      <c r="S3494" s="52"/>
      <c r="T3494" s="52"/>
      <c r="U3494" s="52"/>
      <c r="V3494" s="52"/>
      <c r="W3494" s="52"/>
      <c r="X3494" s="52"/>
      <c r="Y3494" s="52"/>
      <c r="Z3494" s="38"/>
      <c r="AA3494" s="38"/>
      <c r="AB3494" s="38"/>
      <c r="AC3494" s="50"/>
      <c r="AD3494" s="50"/>
      <c r="AE3494" s="51"/>
      <c r="AF3494" s="51"/>
      <c r="AG3494" s="40"/>
      <c r="AH3494" s="41"/>
      <c r="AI3494" s="42"/>
      <c r="AJ3494" s="40"/>
      <c r="AK3494" s="41"/>
      <c r="AL3494" s="42"/>
      <c r="AM3494" s="43"/>
      <c r="AN3494" s="43"/>
      <c r="AO3494" s="43"/>
    </row>
    <row r="3495" spans="5:41" x14ac:dyDescent="0.25">
      <c r="E3495" s="54"/>
      <c r="F3495" s="54"/>
      <c r="G3495" s="52"/>
      <c r="H3495" s="52"/>
      <c r="I3495" s="52"/>
      <c r="J3495" s="52"/>
      <c r="K3495" s="52"/>
      <c r="L3495" s="52"/>
      <c r="M3495" s="52"/>
      <c r="N3495" s="52"/>
      <c r="O3495" s="52"/>
      <c r="P3495" s="52"/>
      <c r="Q3495" s="52"/>
      <c r="R3495" s="52"/>
      <c r="S3495" s="52"/>
      <c r="T3495" s="52"/>
      <c r="U3495" s="52"/>
      <c r="V3495" s="52"/>
      <c r="W3495" s="52"/>
      <c r="X3495" s="52"/>
      <c r="Y3495" s="52"/>
      <c r="Z3495" s="38"/>
      <c r="AA3495" s="38"/>
      <c r="AB3495" s="38"/>
      <c r="AC3495" s="50"/>
      <c r="AD3495" s="50"/>
      <c r="AE3495" s="51"/>
      <c r="AF3495" s="51"/>
      <c r="AG3495" s="40"/>
      <c r="AH3495" s="41"/>
      <c r="AI3495" s="42"/>
      <c r="AJ3495" s="40"/>
      <c r="AK3495" s="41"/>
      <c r="AL3495" s="42"/>
      <c r="AM3495" s="43"/>
      <c r="AN3495" s="43"/>
      <c r="AO3495" s="43"/>
    </row>
    <row r="3496" spans="5:41" x14ac:dyDescent="0.25">
      <c r="E3496" s="54"/>
      <c r="F3496" s="54"/>
      <c r="G3496" s="52"/>
      <c r="H3496" s="52"/>
      <c r="I3496" s="52"/>
      <c r="J3496" s="52"/>
      <c r="K3496" s="52"/>
      <c r="L3496" s="52"/>
      <c r="M3496" s="52"/>
      <c r="N3496" s="52"/>
      <c r="O3496" s="52"/>
      <c r="P3496" s="52"/>
      <c r="Q3496" s="52"/>
      <c r="R3496" s="52"/>
      <c r="S3496" s="52"/>
      <c r="T3496" s="52"/>
      <c r="U3496" s="52"/>
      <c r="V3496" s="52"/>
      <c r="W3496" s="52"/>
      <c r="X3496" s="52"/>
      <c r="Y3496" s="52"/>
      <c r="Z3496" s="38"/>
      <c r="AA3496" s="38"/>
      <c r="AB3496" s="38"/>
      <c r="AC3496" s="50"/>
      <c r="AD3496" s="50"/>
      <c r="AE3496" s="51"/>
      <c r="AF3496" s="51"/>
      <c r="AG3496" s="40"/>
      <c r="AH3496" s="41"/>
      <c r="AI3496" s="42"/>
      <c r="AJ3496" s="40"/>
      <c r="AK3496" s="41"/>
      <c r="AL3496" s="42"/>
      <c r="AM3496" s="43"/>
      <c r="AN3496" s="43"/>
      <c r="AO3496" s="43"/>
    </row>
    <row r="3497" spans="5:41" x14ac:dyDescent="0.25">
      <c r="E3497" s="54"/>
      <c r="F3497" s="54"/>
      <c r="G3497" s="52"/>
      <c r="H3497" s="52"/>
      <c r="I3497" s="52"/>
      <c r="J3497" s="52"/>
      <c r="K3497" s="52"/>
      <c r="L3497" s="52"/>
      <c r="M3497" s="52"/>
      <c r="N3497" s="52"/>
      <c r="O3497" s="52"/>
      <c r="P3497" s="52"/>
      <c r="Q3497" s="52"/>
      <c r="R3497" s="52"/>
      <c r="S3497" s="52"/>
      <c r="T3497" s="52"/>
      <c r="U3497" s="52"/>
      <c r="V3497" s="52"/>
      <c r="W3497" s="52"/>
      <c r="X3497" s="52"/>
      <c r="Y3497" s="52"/>
      <c r="Z3497" s="38"/>
      <c r="AA3497" s="38"/>
      <c r="AB3497" s="38"/>
      <c r="AC3497" s="50"/>
      <c r="AD3497" s="50"/>
      <c r="AE3497" s="51"/>
      <c r="AF3497" s="51"/>
      <c r="AG3497" s="40"/>
      <c r="AH3497" s="41"/>
      <c r="AI3497" s="42"/>
      <c r="AJ3497" s="40"/>
      <c r="AK3497" s="41"/>
      <c r="AL3497" s="42"/>
      <c r="AM3497" s="43"/>
      <c r="AN3497" s="43"/>
      <c r="AO3497" s="43"/>
    </row>
    <row r="3498" spans="5:41" x14ac:dyDescent="0.25">
      <c r="E3498" s="54"/>
      <c r="F3498" s="54"/>
      <c r="G3498" s="52"/>
      <c r="H3498" s="52"/>
      <c r="I3498" s="52"/>
      <c r="J3498" s="52"/>
      <c r="K3498" s="52"/>
      <c r="L3498" s="52"/>
      <c r="M3498" s="52"/>
      <c r="N3498" s="52"/>
      <c r="O3498" s="52"/>
      <c r="P3498" s="52"/>
      <c r="Q3498" s="52"/>
      <c r="R3498" s="52"/>
      <c r="S3498" s="52"/>
      <c r="T3498" s="52"/>
      <c r="U3498" s="52"/>
      <c r="V3498" s="52"/>
      <c r="W3498" s="52"/>
      <c r="X3498" s="52"/>
      <c r="Y3498" s="52"/>
      <c r="Z3498" s="38"/>
      <c r="AA3498" s="38"/>
      <c r="AB3498" s="38"/>
      <c r="AC3498" s="50"/>
      <c r="AD3498" s="50"/>
      <c r="AE3498" s="51"/>
      <c r="AF3498" s="51"/>
      <c r="AG3498" s="40"/>
      <c r="AH3498" s="41"/>
      <c r="AI3498" s="42"/>
      <c r="AJ3498" s="40"/>
      <c r="AK3498" s="41"/>
      <c r="AL3498" s="42"/>
      <c r="AM3498" s="43"/>
      <c r="AN3498" s="43"/>
      <c r="AO3498" s="43"/>
    </row>
    <row r="3499" spans="5:41" x14ac:dyDescent="0.25">
      <c r="E3499" s="54"/>
      <c r="F3499" s="54"/>
      <c r="G3499" s="52"/>
      <c r="H3499" s="52"/>
      <c r="I3499" s="52"/>
      <c r="J3499" s="52"/>
      <c r="K3499" s="52"/>
      <c r="L3499" s="52"/>
      <c r="M3499" s="52"/>
      <c r="N3499" s="52"/>
      <c r="O3499" s="52"/>
      <c r="P3499" s="52"/>
      <c r="Q3499" s="52"/>
      <c r="R3499" s="52"/>
      <c r="S3499" s="52"/>
      <c r="T3499" s="52"/>
      <c r="U3499" s="52"/>
      <c r="V3499" s="52"/>
      <c r="W3499" s="52"/>
      <c r="X3499" s="52"/>
      <c r="Y3499" s="52"/>
      <c r="Z3499" s="38"/>
      <c r="AA3499" s="38"/>
      <c r="AB3499" s="38"/>
      <c r="AC3499" s="50"/>
      <c r="AD3499" s="50"/>
      <c r="AE3499" s="51"/>
      <c r="AF3499" s="51"/>
      <c r="AG3499" s="40"/>
      <c r="AH3499" s="41"/>
      <c r="AI3499" s="42"/>
      <c r="AJ3499" s="40"/>
      <c r="AK3499" s="41"/>
      <c r="AL3499" s="42"/>
      <c r="AM3499" s="43"/>
      <c r="AN3499" s="43"/>
      <c r="AO3499" s="43"/>
    </row>
    <row r="3500" spans="5:41" x14ac:dyDescent="0.25">
      <c r="E3500" s="54"/>
      <c r="F3500" s="54"/>
      <c r="G3500" s="52"/>
      <c r="H3500" s="52"/>
      <c r="I3500" s="52"/>
      <c r="J3500" s="52"/>
      <c r="K3500" s="52"/>
      <c r="L3500" s="52"/>
      <c r="M3500" s="52"/>
      <c r="N3500" s="52"/>
      <c r="O3500" s="52"/>
      <c r="P3500" s="52"/>
      <c r="Q3500" s="52"/>
      <c r="R3500" s="52"/>
      <c r="S3500" s="52"/>
      <c r="T3500" s="52"/>
      <c r="U3500" s="52"/>
      <c r="V3500" s="52"/>
      <c r="W3500" s="52"/>
      <c r="X3500" s="52"/>
      <c r="Y3500" s="52"/>
      <c r="Z3500" s="38"/>
      <c r="AA3500" s="38"/>
      <c r="AB3500" s="38"/>
      <c r="AC3500" s="50"/>
      <c r="AD3500" s="50"/>
      <c r="AE3500" s="51"/>
      <c r="AF3500" s="51"/>
      <c r="AG3500" s="40"/>
      <c r="AH3500" s="41"/>
      <c r="AI3500" s="42"/>
      <c r="AJ3500" s="40"/>
      <c r="AK3500" s="41"/>
      <c r="AL3500" s="42"/>
      <c r="AM3500" s="43"/>
      <c r="AN3500" s="43"/>
      <c r="AO3500" s="43"/>
    </row>
    <row r="3501" spans="5:41" x14ac:dyDescent="0.25">
      <c r="E3501" s="54"/>
      <c r="F3501" s="54"/>
      <c r="G3501" s="52"/>
      <c r="H3501" s="52"/>
      <c r="I3501" s="52"/>
      <c r="J3501" s="52"/>
      <c r="K3501" s="52"/>
      <c r="L3501" s="52"/>
      <c r="M3501" s="52"/>
      <c r="N3501" s="52"/>
      <c r="O3501" s="52"/>
      <c r="P3501" s="52"/>
      <c r="Q3501" s="52"/>
      <c r="R3501" s="52"/>
      <c r="S3501" s="52"/>
      <c r="T3501" s="52"/>
      <c r="U3501" s="52"/>
      <c r="V3501" s="52"/>
      <c r="W3501" s="52"/>
      <c r="X3501" s="52"/>
      <c r="Y3501" s="52"/>
      <c r="Z3501" s="38"/>
      <c r="AA3501" s="38"/>
      <c r="AB3501" s="38"/>
      <c r="AC3501" s="50"/>
      <c r="AD3501" s="50"/>
      <c r="AE3501" s="51"/>
      <c r="AF3501" s="51"/>
      <c r="AG3501" s="40"/>
      <c r="AH3501" s="41"/>
      <c r="AI3501" s="42"/>
      <c r="AJ3501" s="40"/>
      <c r="AK3501" s="41"/>
      <c r="AL3501" s="42"/>
      <c r="AM3501" s="43"/>
      <c r="AN3501" s="43"/>
      <c r="AO3501" s="43"/>
    </row>
    <row r="3502" spans="5:41" x14ac:dyDescent="0.25">
      <c r="E3502" s="54"/>
      <c r="F3502" s="54"/>
      <c r="G3502" s="52"/>
      <c r="H3502" s="52"/>
      <c r="I3502" s="52"/>
      <c r="J3502" s="52"/>
      <c r="K3502" s="52"/>
      <c r="L3502" s="52"/>
      <c r="M3502" s="52"/>
      <c r="N3502" s="52"/>
      <c r="O3502" s="52"/>
      <c r="P3502" s="52"/>
      <c r="Q3502" s="52"/>
      <c r="R3502" s="52"/>
      <c r="S3502" s="52"/>
      <c r="T3502" s="52"/>
      <c r="U3502" s="52"/>
      <c r="V3502" s="52"/>
      <c r="W3502" s="52"/>
      <c r="X3502" s="52"/>
      <c r="Y3502" s="52"/>
      <c r="Z3502" s="38"/>
      <c r="AA3502" s="38"/>
      <c r="AB3502" s="38"/>
      <c r="AC3502" s="50"/>
      <c r="AD3502" s="50"/>
      <c r="AE3502" s="51"/>
      <c r="AF3502" s="51"/>
      <c r="AG3502" s="40"/>
      <c r="AH3502" s="41"/>
      <c r="AI3502" s="42"/>
      <c r="AJ3502" s="40"/>
      <c r="AK3502" s="41"/>
      <c r="AL3502" s="42"/>
      <c r="AM3502" s="43"/>
      <c r="AN3502" s="43"/>
      <c r="AO3502" s="43"/>
    </row>
    <row r="3503" spans="5:41" x14ac:dyDescent="0.25">
      <c r="E3503" s="54"/>
      <c r="F3503" s="54"/>
      <c r="G3503" s="52"/>
      <c r="H3503" s="52"/>
      <c r="I3503" s="52"/>
      <c r="J3503" s="52"/>
      <c r="K3503" s="52"/>
      <c r="L3503" s="52"/>
      <c r="M3503" s="52"/>
      <c r="N3503" s="52"/>
      <c r="O3503" s="52"/>
      <c r="P3503" s="52"/>
      <c r="Q3503" s="52"/>
      <c r="R3503" s="52"/>
      <c r="S3503" s="52"/>
      <c r="T3503" s="52"/>
      <c r="U3503" s="52"/>
      <c r="V3503" s="52"/>
      <c r="W3503" s="52"/>
      <c r="X3503" s="52"/>
      <c r="Y3503" s="52"/>
      <c r="Z3503" s="38"/>
      <c r="AA3503" s="38"/>
      <c r="AB3503" s="38"/>
      <c r="AC3503" s="50"/>
      <c r="AD3503" s="50"/>
      <c r="AE3503" s="51"/>
      <c r="AF3503" s="51"/>
      <c r="AG3503" s="40"/>
      <c r="AH3503" s="41"/>
      <c r="AI3503" s="42"/>
      <c r="AJ3503" s="40"/>
      <c r="AK3503" s="41"/>
      <c r="AL3503" s="42"/>
      <c r="AM3503" s="43"/>
      <c r="AN3503" s="43"/>
      <c r="AO3503" s="43"/>
    </row>
    <row r="3504" spans="5:41" x14ac:dyDescent="0.25">
      <c r="E3504" s="54"/>
      <c r="F3504" s="54"/>
      <c r="G3504" s="52"/>
      <c r="H3504" s="52"/>
      <c r="I3504" s="52"/>
      <c r="J3504" s="52"/>
      <c r="K3504" s="52"/>
      <c r="L3504" s="52"/>
      <c r="M3504" s="52"/>
      <c r="N3504" s="52"/>
      <c r="O3504" s="52"/>
      <c r="P3504" s="52"/>
      <c r="Q3504" s="52"/>
      <c r="R3504" s="52"/>
      <c r="S3504" s="52"/>
      <c r="T3504" s="52"/>
      <c r="U3504" s="52"/>
      <c r="V3504" s="52"/>
      <c r="W3504" s="52"/>
      <c r="X3504" s="52"/>
      <c r="Y3504" s="52"/>
      <c r="Z3504" s="38"/>
      <c r="AA3504" s="38"/>
      <c r="AB3504" s="38"/>
      <c r="AC3504" s="50"/>
      <c r="AD3504" s="50"/>
      <c r="AE3504" s="51"/>
      <c r="AF3504" s="51"/>
      <c r="AG3504" s="40"/>
      <c r="AH3504" s="41"/>
      <c r="AI3504" s="42"/>
      <c r="AJ3504" s="40"/>
      <c r="AK3504" s="41"/>
      <c r="AL3504" s="42"/>
      <c r="AM3504" s="43"/>
      <c r="AN3504" s="43"/>
      <c r="AO3504" s="43"/>
    </row>
    <row r="3505" spans="5:41" x14ac:dyDescent="0.25">
      <c r="E3505" s="54"/>
      <c r="F3505" s="54"/>
      <c r="G3505" s="52"/>
      <c r="H3505" s="52"/>
      <c r="I3505" s="52"/>
      <c r="J3505" s="52"/>
      <c r="K3505" s="52"/>
      <c r="L3505" s="52"/>
      <c r="M3505" s="52"/>
      <c r="N3505" s="52"/>
      <c r="O3505" s="52"/>
      <c r="P3505" s="52"/>
      <c r="Q3505" s="52"/>
      <c r="R3505" s="52"/>
      <c r="S3505" s="52"/>
      <c r="T3505" s="52"/>
      <c r="U3505" s="52"/>
      <c r="V3505" s="52"/>
      <c r="W3505" s="52"/>
      <c r="X3505" s="52"/>
      <c r="Y3505" s="52"/>
      <c r="Z3505" s="38"/>
      <c r="AA3505" s="38"/>
      <c r="AB3505" s="38"/>
      <c r="AC3505" s="50"/>
      <c r="AD3505" s="50"/>
      <c r="AE3505" s="51"/>
      <c r="AF3505" s="51"/>
      <c r="AG3505" s="40"/>
      <c r="AH3505" s="41"/>
      <c r="AI3505" s="42"/>
      <c r="AJ3505" s="40"/>
      <c r="AK3505" s="41"/>
      <c r="AL3505" s="42"/>
      <c r="AM3505" s="43"/>
      <c r="AN3505" s="43"/>
      <c r="AO3505" s="43"/>
    </row>
    <row r="3506" spans="5:41" x14ac:dyDescent="0.25">
      <c r="E3506" s="54"/>
      <c r="F3506" s="54"/>
      <c r="G3506" s="52"/>
      <c r="H3506" s="52"/>
      <c r="I3506" s="52"/>
      <c r="J3506" s="52"/>
      <c r="K3506" s="52"/>
      <c r="L3506" s="52"/>
      <c r="M3506" s="52"/>
      <c r="N3506" s="52"/>
      <c r="O3506" s="52"/>
      <c r="P3506" s="52"/>
      <c r="Q3506" s="52"/>
      <c r="R3506" s="52"/>
      <c r="S3506" s="52"/>
      <c r="T3506" s="52"/>
      <c r="U3506" s="52"/>
      <c r="V3506" s="52"/>
      <c r="W3506" s="52"/>
      <c r="X3506" s="52"/>
      <c r="Y3506" s="52"/>
      <c r="Z3506" s="38"/>
      <c r="AA3506" s="38"/>
      <c r="AB3506" s="38"/>
      <c r="AC3506" s="50"/>
      <c r="AD3506" s="50"/>
      <c r="AE3506" s="51"/>
      <c r="AF3506" s="51"/>
      <c r="AG3506" s="40"/>
      <c r="AH3506" s="41"/>
      <c r="AI3506" s="42"/>
      <c r="AJ3506" s="40"/>
      <c r="AK3506" s="41"/>
      <c r="AL3506" s="42"/>
      <c r="AM3506" s="43"/>
      <c r="AN3506" s="43"/>
      <c r="AO3506" s="43"/>
    </row>
    <row r="3507" spans="5:41" x14ac:dyDescent="0.25">
      <c r="E3507" s="54"/>
      <c r="F3507" s="54"/>
      <c r="G3507" s="52"/>
      <c r="H3507" s="52"/>
      <c r="I3507" s="52"/>
      <c r="J3507" s="52"/>
      <c r="K3507" s="52"/>
      <c r="L3507" s="52"/>
      <c r="M3507" s="52"/>
      <c r="N3507" s="52"/>
      <c r="O3507" s="52"/>
      <c r="P3507" s="52"/>
      <c r="Q3507" s="52"/>
      <c r="R3507" s="52"/>
      <c r="S3507" s="52"/>
      <c r="T3507" s="52"/>
      <c r="U3507" s="52"/>
      <c r="V3507" s="52"/>
      <c r="W3507" s="52"/>
      <c r="X3507" s="52"/>
      <c r="Y3507" s="52"/>
      <c r="Z3507" s="38"/>
      <c r="AA3507" s="38"/>
      <c r="AB3507" s="38"/>
      <c r="AC3507" s="50"/>
      <c r="AD3507" s="50"/>
      <c r="AE3507" s="51"/>
      <c r="AF3507" s="51"/>
      <c r="AG3507" s="40"/>
      <c r="AH3507" s="41"/>
      <c r="AI3507" s="42"/>
      <c r="AJ3507" s="40"/>
      <c r="AK3507" s="41"/>
      <c r="AL3507" s="42"/>
      <c r="AM3507" s="43"/>
      <c r="AN3507" s="43"/>
      <c r="AO3507" s="43"/>
    </row>
    <row r="3508" spans="5:41" x14ac:dyDescent="0.25">
      <c r="E3508" s="54"/>
      <c r="F3508" s="54"/>
      <c r="G3508" s="52"/>
      <c r="H3508" s="52"/>
      <c r="I3508" s="52"/>
      <c r="J3508" s="52"/>
      <c r="K3508" s="52"/>
      <c r="L3508" s="52"/>
      <c r="M3508" s="52"/>
      <c r="N3508" s="52"/>
      <c r="O3508" s="52"/>
      <c r="P3508" s="52"/>
      <c r="Q3508" s="52"/>
      <c r="R3508" s="52"/>
      <c r="S3508" s="52"/>
      <c r="T3508" s="52"/>
      <c r="U3508" s="52"/>
      <c r="V3508" s="52"/>
      <c r="W3508" s="52"/>
      <c r="X3508" s="52"/>
      <c r="Y3508" s="52"/>
      <c r="Z3508" s="38"/>
      <c r="AA3508" s="38"/>
      <c r="AB3508" s="38"/>
      <c r="AC3508" s="50"/>
      <c r="AD3508" s="50"/>
      <c r="AE3508" s="51"/>
      <c r="AF3508" s="51"/>
      <c r="AG3508" s="40"/>
      <c r="AH3508" s="41"/>
      <c r="AI3508" s="42"/>
      <c r="AJ3508" s="40"/>
      <c r="AK3508" s="41"/>
      <c r="AL3508" s="42"/>
      <c r="AM3508" s="43"/>
      <c r="AN3508" s="43"/>
      <c r="AO3508" s="43"/>
    </row>
    <row r="3509" spans="5:41" x14ac:dyDescent="0.25">
      <c r="E3509" s="54"/>
      <c r="F3509" s="54"/>
      <c r="G3509" s="52"/>
      <c r="H3509" s="52"/>
      <c r="I3509" s="52"/>
      <c r="J3509" s="52"/>
      <c r="K3509" s="52"/>
      <c r="L3509" s="52"/>
      <c r="M3509" s="52"/>
      <c r="N3509" s="52"/>
      <c r="O3509" s="52"/>
      <c r="P3509" s="52"/>
      <c r="Q3509" s="52"/>
      <c r="R3509" s="52"/>
      <c r="S3509" s="52"/>
      <c r="T3509" s="52"/>
      <c r="U3509" s="52"/>
      <c r="V3509" s="52"/>
      <c r="W3509" s="52"/>
      <c r="X3509" s="52"/>
      <c r="Y3509" s="52"/>
      <c r="Z3509" s="38"/>
      <c r="AA3509" s="38"/>
      <c r="AB3509" s="38"/>
      <c r="AC3509" s="50"/>
      <c r="AD3509" s="50"/>
      <c r="AE3509" s="51"/>
      <c r="AF3509" s="51"/>
      <c r="AG3509" s="40"/>
      <c r="AH3509" s="41"/>
      <c r="AI3509" s="42"/>
      <c r="AJ3509" s="40"/>
      <c r="AK3509" s="41"/>
      <c r="AL3509" s="42"/>
      <c r="AM3509" s="43"/>
      <c r="AN3509" s="43"/>
      <c r="AO3509" s="43"/>
    </row>
    <row r="3510" spans="5:41" x14ac:dyDescent="0.25">
      <c r="E3510" s="54"/>
      <c r="F3510" s="54"/>
      <c r="G3510" s="52"/>
      <c r="H3510" s="52"/>
      <c r="I3510" s="52"/>
      <c r="J3510" s="52"/>
      <c r="K3510" s="52"/>
      <c r="L3510" s="52"/>
      <c r="M3510" s="52"/>
      <c r="N3510" s="52"/>
      <c r="O3510" s="52"/>
      <c r="P3510" s="52"/>
      <c r="Q3510" s="52"/>
      <c r="R3510" s="52"/>
      <c r="S3510" s="52"/>
      <c r="T3510" s="52"/>
      <c r="U3510" s="52"/>
      <c r="V3510" s="52"/>
      <c r="W3510" s="52"/>
      <c r="X3510" s="52"/>
      <c r="Y3510" s="52"/>
      <c r="Z3510" s="38"/>
      <c r="AA3510" s="38"/>
      <c r="AB3510" s="38"/>
      <c r="AC3510" s="50"/>
      <c r="AD3510" s="50"/>
      <c r="AE3510" s="51"/>
      <c r="AF3510" s="51"/>
      <c r="AG3510" s="40"/>
      <c r="AH3510" s="41"/>
      <c r="AI3510" s="42"/>
      <c r="AJ3510" s="40"/>
      <c r="AK3510" s="41"/>
      <c r="AL3510" s="42"/>
      <c r="AM3510" s="43"/>
      <c r="AN3510" s="43"/>
      <c r="AO3510" s="43"/>
    </row>
    <row r="3511" spans="5:41" x14ac:dyDescent="0.25">
      <c r="E3511" s="54"/>
      <c r="F3511" s="54"/>
      <c r="G3511" s="52"/>
      <c r="H3511" s="52"/>
      <c r="I3511" s="52"/>
      <c r="J3511" s="52"/>
      <c r="K3511" s="52"/>
      <c r="L3511" s="52"/>
      <c r="M3511" s="52"/>
      <c r="N3511" s="52"/>
      <c r="O3511" s="52"/>
      <c r="P3511" s="52"/>
      <c r="Q3511" s="52"/>
      <c r="R3511" s="52"/>
      <c r="S3511" s="52"/>
      <c r="T3511" s="52"/>
      <c r="U3511" s="52"/>
      <c r="V3511" s="52"/>
      <c r="W3511" s="52"/>
      <c r="X3511" s="52"/>
      <c r="Y3511" s="52"/>
      <c r="Z3511" s="38"/>
      <c r="AA3511" s="38"/>
      <c r="AB3511" s="38"/>
      <c r="AC3511" s="50"/>
      <c r="AD3511" s="50"/>
      <c r="AE3511" s="51"/>
      <c r="AF3511" s="51"/>
      <c r="AG3511" s="40"/>
      <c r="AH3511" s="41"/>
      <c r="AI3511" s="42"/>
      <c r="AJ3511" s="40"/>
      <c r="AK3511" s="41"/>
      <c r="AL3511" s="42"/>
      <c r="AM3511" s="43"/>
      <c r="AN3511" s="43"/>
      <c r="AO3511" s="43"/>
    </row>
    <row r="3512" spans="5:41" x14ac:dyDescent="0.25">
      <c r="E3512" s="54"/>
      <c r="F3512" s="54"/>
      <c r="G3512" s="52"/>
      <c r="H3512" s="52"/>
      <c r="I3512" s="52"/>
      <c r="J3512" s="52"/>
      <c r="K3512" s="52"/>
      <c r="L3512" s="52"/>
      <c r="M3512" s="52"/>
      <c r="N3512" s="52"/>
      <c r="O3512" s="52"/>
      <c r="P3512" s="52"/>
      <c r="Q3512" s="52"/>
      <c r="R3512" s="52"/>
      <c r="S3512" s="52"/>
      <c r="T3512" s="52"/>
      <c r="U3512" s="52"/>
      <c r="V3512" s="52"/>
      <c r="W3512" s="52"/>
      <c r="X3512" s="52"/>
      <c r="Y3512" s="52"/>
      <c r="Z3512" s="38"/>
      <c r="AA3512" s="38"/>
      <c r="AB3512" s="38"/>
      <c r="AC3512" s="50"/>
      <c r="AD3512" s="50"/>
      <c r="AE3512" s="51"/>
      <c r="AF3512" s="51"/>
      <c r="AG3512" s="40"/>
      <c r="AH3512" s="41"/>
      <c r="AI3512" s="42"/>
      <c r="AJ3512" s="40"/>
      <c r="AK3512" s="41"/>
      <c r="AL3512" s="42"/>
      <c r="AM3512" s="43"/>
      <c r="AN3512" s="43"/>
      <c r="AO3512" s="43"/>
    </row>
    <row r="3513" spans="5:41" x14ac:dyDescent="0.25">
      <c r="E3513" s="54"/>
      <c r="F3513" s="54"/>
      <c r="G3513" s="52"/>
      <c r="H3513" s="52"/>
      <c r="I3513" s="52"/>
      <c r="J3513" s="52"/>
      <c r="K3513" s="52"/>
      <c r="L3513" s="52"/>
      <c r="M3513" s="52"/>
      <c r="N3513" s="52"/>
      <c r="O3513" s="52"/>
      <c r="P3513" s="52"/>
      <c r="Q3513" s="52"/>
      <c r="R3513" s="52"/>
      <c r="S3513" s="52"/>
      <c r="T3513" s="52"/>
      <c r="U3513" s="52"/>
      <c r="V3513" s="52"/>
      <c r="W3513" s="52"/>
      <c r="X3513" s="52"/>
      <c r="Y3513" s="52"/>
      <c r="Z3513" s="38"/>
      <c r="AA3513" s="38"/>
      <c r="AB3513" s="38"/>
      <c r="AC3513" s="50"/>
      <c r="AD3513" s="50"/>
      <c r="AE3513" s="51"/>
      <c r="AF3513" s="51"/>
      <c r="AG3513" s="40"/>
      <c r="AH3513" s="41"/>
      <c r="AI3513" s="42"/>
      <c r="AJ3513" s="40"/>
      <c r="AK3513" s="41"/>
      <c r="AL3513" s="42"/>
      <c r="AM3513" s="43"/>
      <c r="AN3513" s="43"/>
      <c r="AO3513" s="43"/>
    </row>
    <row r="3514" spans="5:41" x14ac:dyDescent="0.25">
      <c r="E3514" s="54"/>
      <c r="F3514" s="54"/>
      <c r="G3514" s="52"/>
      <c r="H3514" s="52"/>
      <c r="I3514" s="52"/>
      <c r="J3514" s="52"/>
      <c r="K3514" s="52"/>
      <c r="L3514" s="52"/>
      <c r="M3514" s="52"/>
      <c r="N3514" s="52"/>
      <c r="O3514" s="52"/>
      <c r="P3514" s="52"/>
      <c r="Q3514" s="52"/>
      <c r="R3514" s="52"/>
      <c r="S3514" s="52"/>
      <c r="T3514" s="52"/>
      <c r="U3514" s="52"/>
      <c r="V3514" s="52"/>
      <c r="W3514" s="52"/>
      <c r="X3514" s="52"/>
      <c r="Y3514" s="52"/>
      <c r="Z3514" s="38"/>
      <c r="AA3514" s="38"/>
      <c r="AB3514" s="38"/>
      <c r="AC3514" s="50"/>
      <c r="AD3514" s="50"/>
      <c r="AE3514" s="51"/>
      <c r="AF3514" s="51"/>
      <c r="AG3514" s="40"/>
      <c r="AH3514" s="41"/>
      <c r="AI3514" s="42"/>
      <c r="AJ3514" s="40"/>
      <c r="AK3514" s="41"/>
      <c r="AL3514" s="42"/>
      <c r="AM3514" s="43"/>
      <c r="AN3514" s="43"/>
      <c r="AO3514" s="43"/>
    </row>
    <row r="3515" spans="5:41" x14ac:dyDescent="0.25">
      <c r="E3515" s="54"/>
      <c r="F3515" s="54"/>
      <c r="G3515" s="52"/>
      <c r="H3515" s="52"/>
      <c r="I3515" s="52"/>
      <c r="J3515" s="52"/>
      <c r="K3515" s="52"/>
      <c r="L3515" s="52"/>
      <c r="M3515" s="52"/>
      <c r="N3515" s="52"/>
      <c r="O3515" s="52"/>
      <c r="P3515" s="52"/>
      <c r="Q3515" s="52"/>
      <c r="R3515" s="52"/>
      <c r="S3515" s="52"/>
      <c r="T3515" s="52"/>
      <c r="U3515" s="52"/>
      <c r="V3515" s="52"/>
      <c r="W3515" s="52"/>
      <c r="X3515" s="52"/>
      <c r="Y3515" s="52"/>
      <c r="Z3515" s="38"/>
      <c r="AA3515" s="38"/>
      <c r="AB3515" s="38"/>
      <c r="AC3515" s="50"/>
      <c r="AD3515" s="50"/>
      <c r="AE3515" s="51"/>
      <c r="AF3515" s="51"/>
      <c r="AG3515" s="40"/>
      <c r="AH3515" s="41"/>
      <c r="AI3515" s="42"/>
      <c r="AJ3515" s="40"/>
      <c r="AK3515" s="41"/>
      <c r="AL3515" s="42"/>
      <c r="AM3515" s="43"/>
      <c r="AN3515" s="43"/>
      <c r="AO3515" s="43"/>
    </row>
    <row r="3516" spans="5:41" x14ac:dyDescent="0.25">
      <c r="E3516" s="54"/>
      <c r="F3516" s="54"/>
      <c r="G3516" s="52"/>
      <c r="H3516" s="52"/>
      <c r="I3516" s="52"/>
      <c r="J3516" s="52"/>
      <c r="K3516" s="52"/>
      <c r="L3516" s="52"/>
      <c r="M3516" s="52"/>
      <c r="N3516" s="52"/>
      <c r="O3516" s="52"/>
      <c r="P3516" s="52"/>
      <c r="Q3516" s="52"/>
      <c r="R3516" s="52"/>
      <c r="S3516" s="52"/>
      <c r="T3516" s="52"/>
      <c r="U3516" s="52"/>
      <c r="V3516" s="52"/>
      <c r="W3516" s="52"/>
      <c r="X3516" s="52"/>
      <c r="Y3516" s="52"/>
      <c r="Z3516" s="38"/>
      <c r="AA3516" s="38"/>
      <c r="AB3516" s="38"/>
      <c r="AC3516" s="50"/>
      <c r="AD3516" s="50"/>
      <c r="AE3516" s="51"/>
      <c r="AF3516" s="51"/>
      <c r="AG3516" s="40"/>
      <c r="AH3516" s="41"/>
      <c r="AI3516" s="42"/>
      <c r="AJ3516" s="40"/>
      <c r="AK3516" s="41"/>
      <c r="AL3516" s="42"/>
      <c r="AM3516" s="43"/>
      <c r="AN3516" s="43"/>
      <c r="AO3516" s="43"/>
    </row>
    <row r="3517" spans="5:41" x14ac:dyDescent="0.25">
      <c r="E3517" s="54"/>
      <c r="F3517" s="54"/>
      <c r="G3517" s="52"/>
      <c r="H3517" s="52"/>
      <c r="I3517" s="52"/>
      <c r="J3517" s="52"/>
      <c r="K3517" s="52"/>
      <c r="L3517" s="52"/>
      <c r="M3517" s="52"/>
      <c r="N3517" s="52"/>
      <c r="O3517" s="52"/>
      <c r="P3517" s="52"/>
      <c r="Q3517" s="52"/>
      <c r="R3517" s="52"/>
      <c r="S3517" s="52"/>
      <c r="T3517" s="52"/>
      <c r="U3517" s="52"/>
      <c r="V3517" s="52"/>
      <c r="W3517" s="52"/>
      <c r="X3517" s="52"/>
      <c r="Y3517" s="52"/>
      <c r="Z3517" s="38"/>
      <c r="AA3517" s="38"/>
      <c r="AB3517" s="38"/>
      <c r="AC3517" s="50"/>
      <c r="AD3517" s="50"/>
      <c r="AE3517" s="51"/>
      <c r="AF3517" s="51"/>
      <c r="AG3517" s="40"/>
      <c r="AH3517" s="41"/>
      <c r="AI3517" s="42"/>
      <c r="AJ3517" s="40"/>
      <c r="AK3517" s="41"/>
      <c r="AL3517" s="42"/>
      <c r="AM3517" s="43"/>
      <c r="AN3517" s="43"/>
      <c r="AO3517" s="43"/>
    </row>
    <row r="3518" spans="5:41" x14ac:dyDescent="0.25">
      <c r="E3518" s="54"/>
      <c r="F3518" s="54"/>
      <c r="G3518" s="52"/>
      <c r="H3518" s="52"/>
      <c r="I3518" s="52"/>
      <c r="J3518" s="52"/>
      <c r="K3518" s="52"/>
      <c r="L3518" s="52"/>
      <c r="M3518" s="52"/>
      <c r="N3518" s="52"/>
      <c r="O3518" s="52"/>
      <c r="P3518" s="52"/>
      <c r="Q3518" s="52"/>
      <c r="R3518" s="52"/>
      <c r="S3518" s="52"/>
      <c r="T3518" s="52"/>
      <c r="U3518" s="52"/>
      <c r="V3518" s="52"/>
      <c r="W3518" s="52"/>
      <c r="X3518" s="52"/>
      <c r="Y3518" s="52"/>
      <c r="Z3518" s="38"/>
      <c r="AA3518" s="38"/>
      <c r="AB3518" s="38"/>
      <c r="AC3518" s="50"/>
      <c r="AD3518" s="50"/>
      <c r="AE3518" s="51"/>
      <c r="AF3518" s="51"/>
      <c r="AG3518" s="40"/>
      <c r="AH3518" s="41"/>
      <c r="AI3518" s="42"/>
      <c r="AJ3518" s="40"/>
      <c r="AK3518" s="41"/>
      <c r="AL3518" s="42"/>
      <c r="AM3518" s="43"/>
      <c r="AN3518" s="43"/>
      <c r="AO3518" s="43"/>
    </row>
    <row r="3519" spans="5:41" x14ac:dyDescent="0.25">
      <c r="E3519" s="54"/>
      <c r="F3519" s="54"/>
      <c r="G3519" s="52"/>
      <c r="H3519" s="52"/>
      <c r="I3519" s="52"/>
      <c r="J3519" s="52"/>
      <c r="K3519" s="52"/>
      <c r="L3519" s="52"/>
      <c r="M3519" s="52"/>
      <c r="N3519" s="52"/>
      <c r="O3519" s="52"/>
      <c r="P3519" s="52"/>
      <c r="Q3519" s="52"/>
      <c r="R3519" s="52"/>
      <c r="S3519" s="52"/>
      <c r="T3519" s="52"/>
      <c r="U3519" s="52"/>
      <c r="V3519" s="52"/>
      <c r="W3519" s="52"/>
      <c r="X3519" s="52"/>
      <c r="Y3519" s="52"/>
      <c r="Z3519" s="38"/>
      <c r="AA3519" s="38"/>
      <c r="AB3519" s="38"/>
      <c r="AC3519" s="50"/>
      <c r="AD3519" s="50"/>
      <c r="AE3519" s="51"/>
      <c r="AF3519" s="51"/>
      <c r="AG3519" s="40"/>
      <c r="AH3519" s="41"/>
      <c r="AI3519" s="42"/>
      <c r="AJ3519" s="40"/>
      <c r="AK3519" s="41"/>
      <c r="AL3519" s="42"/>
      <c r="AM3519" s="43"/>
      <c r="AN3519" s="43"/>
      <c r="AO3519" s="43"/>
    </row>
    <row r="3520" spans="5:41" x14ac:dyDescent="0.25">
      <c r="E3520" s="54"/>
      <c r="F3520" s="54"/>
      <c r="G3520" s="52"/>
      <c r="H3520" s="52"/>
      <c r="I3520" s="52"/>
      <c r="J3520" s="52"/>
      <c r="K3520" s="52"/>
      <c r="L3520" s="52"/>
      <c r="M3520" s="52"/>
      <c r="N3520" s="52"/>
      <c r="O3520" s="52"/>
      <c r="P3520" s="52"/>
      <c r="Q3520" s="52"/>
      <c r="R3520" s="52"/>
      <c r="S3520" s="52"/>
      <c r="T3520" s="52"/>
      <c r="U3520" s="52"/>
      <c r="V3520" s="52"/>
      <c r="W3520" s="52"/>
      <c r="X3520" s="52"/>
      <c r="Y3520" s="52"/>
      <c r="Z3520" s="38"/>
      <c r="AA3520" s="38"/>
      <c r="AB3520" s="38"/>
      <c r="AC3520" s="50"/>
      <c r="AD3520" s="50"/>
      <c r="AE3520" s="51"/>
      <c r="AF3520" s="51"/>
      <c r="AG3520" s="40"/>
      <c r="AH3520" s="41"/>
      <c r="AI3520" s="42"/>
      <c r="AJ3520" s="40"/>
      <c r="AK3520" s="41"/>
      <c r="AL3520" s="42"/>
      <c r="AM3520" s="43"/>
      <c r="AN3520" s="43"/>
      <c r="AO3520" s="43"/>
    </row>
    <row r="3521" spans="5:41" x14ac:dyDescent="0.25">
      <c r="E3521" s="54"/>
      <c r="F3521" s="54"/>
      <c r="G3521" s="52"/>
      <c r="H3521" s="52"/>
      <c r="I3521" s="52"/>
      <c r="J3521" s="52"/>
      <c r="K3521" s="52"/>
      <c r="L3521" s="52"/>
      <c r="M3521" s="52"/>
      <c r="N3521" s="52"/>
      <c r="O3521" s="52"/>
      <c r="P3521" s="52"/>
      <c r="Q3521" s="52"/>
      <c r="R3521" s="52"/>
      <c r="S3521" s="52"/>
      <c r="T3521" s="52"/>
      <c r="U3521" s="52"/>
      <c r="V3521" s="52"/>
      <c r="W3521" s="52"/>
      <c r="X3521" s="52"/>
      <c r="Y3521" s="52"/>
      <c r="Z3521" s="38"/>
      <c r="AA3521" s="38"/>
      <c r="AB3521" s="38"/>
      <c r="AC3521" s="50"/>
      <c r="AD3521" s="50"/>
      <c r="AE3521" s="51"/>
      <c r="AF3521" s="51"/>
      <c r="AG3521" s="40"/>
      <c r="AH3521" s="41"/>
      <c r="AI3521" s="42"/>
      <c r="AJ3521" s="40"/>
      <c r="AK3521" s="41"/>
      <c r="AL3521" s="42"/>
      <c r="AM3521" s="43"/>
      <c r="AN3521" s="43"/>
      <c r="AO3521" s="43"/>
    </row>
    <row r="3522" spans="5:41" x14ac:dyDescent="0.25">
      <c r="E3522" s="54"/>
      <c r="F3522" s="54"/>
      <c r="G3522" s="52"/>
      <c r="H3522" s="52"/>
      <c r="I3522" s="52"/>
      <c r="J3522" s="52"/>
      <c r="K3522" s="52"/>
      <c r="L3522" s="52"/>
      <c r="M3522" s="52"/>
      <c r="N3522" s="52"/>
      <c r="O3522" s="52"/>
      <c r="P3522" s="52"/>
      <c r="Q3522" s="52"/>
      <c r="R3522" s="52"/>
      <c r="S3522" s="52"/>
      <c r="T3522" s="52"/>
      <c r="U3522" s="52"/>
      <c r="V3522" s="52"/>
      <c r="W3522" s="52"/>
      <c r="X3522" s="52"/>
      <c r="Y3522" s="52"/>
      <c r="Z3522" s="38"/>
      <c r="AA3522" s="38"/>
      <c r="AB3522" s="38"/>
      <c r="AC3522" s="50"/>
      <c r="AD3522" s="50"/>
      <c r="AE3522" s="51"/>
      <c r="AF3522" s="51"/>
      <c r="AG3522" s="40"/>
      <c r="AH3522" s="41"/>
      <c r="AI3522" s="42"/>
      <c r="AJ3522" s="40"/>
      <c r="AK3522" s="41"/>
      <c r="AL3522" s="42"/>
      <c r="AM3522" s="43"/>
      <c r="AN3522" s="43"/>
      <c r="AO3522" s="43"/>
    </row>
    <row r="3523" spans="5:41" x14ac:dyDescent="0.25">
      <c r="E3523" s="54"/>
      <c r="F3523" s="54"/>
      <c r="G3523" s="52"/>
      <c r="H3523" s="52"/>
      <c r="I3523" s="52"/>
      <c r="J3523" s="52"/>
      <c r="K3523" s="52"/>
      <c r="L3523" s="52"/>
      <c r="M3523" s="52"/>
      <c r="N3523" s="52"/>
      <c r="O3523" s="52"/>
      <c r="P3523" s="52"/>
      <c r="Q3523" s="52"/>
      <c r="R3523" s="52"/>
      <c r="S3523" s="52"/>
      <c r="T3523" s="52"/>
      <c r="U3523" s="52"/>
      <c r="V3523" s="52"/>
      <c r="W3523" s="52"/>
      <c r="X3523" s="52"/>
      <c r="Y3523" s="52"/>
      <c r="Z3523" s="38"/>
      <c r="AA3523" s="38"/>
      <c r="AB3523" s="38"/>
      <c r="AC3523" s="50"/>
      <c r="AD3523" s="50"/>
      <c r="AE3523" s="51"/>
      <c r="AF3523" s="51"/>
      <c r="AG3523" s="40"/>
      <c r="AH3523" s="41"/>
      <c r="AI3523" s="42"/>
      <c r="AJ3523" s="40"/>
      <c r="AK3523" s="41"/>
      <c r="AL3523" s="42"/>
      <c r="AM3523" s="43"/>
      <c r="AN3523" s="43"/>
      <c r="AO3523" s="43"/>
    </row>
    <row r="3524" spans="5:41" x14ac:dyDescent="0.25">
      <c r="E3524" s="54"/>
      <c r="F3524" s="54"/>
      <c r="G3524" s="52"/>
      <c r="H3524" s="52"/>
      <c r="I3524" s="52"/>
      <c r="J3524" s="52"/>
      <c r="K3524" s="52"/>
      <c r="L3524" s="52"/>
      <c r="M3524" s="52"/>
      <c r="N3524" s="52"/>
      <c r="O3524" s="52"/>
      <c r="P3524" s="52"/>
      <c r="Q3524" s="52"/>
      <c r="R3524" s="52"/>
      <c r="S3524" s="52"/>
      <c r="T3524" s="52"/>
      <c r="U3524" s="52"/>
      <c r="V3524" s="52"/>
      <c r="W3524" s="52"/>
      <c r="X3524" s="52"/>
      <c r="Y3524" s="52"/>
      <c r="Z3524" s="38"/>
      <c r="AA3524" s="38"/>
      <c r="AB3524" s="38"/>
      <c r="AC3524" s="50"/>
      <c r="AD3524" s="50"/>
      <c r="AE3524" s="51"/>
      <c r="AF3524" s="51"/>
      <c r="AG3524" s="40"/>
      <c r="AH3524" s="41"/>
      <c r="AI3524" s="42"/>
      <c r="AJ3524" s="40"/>
      <c r="AK3524" s="41"/>
      <c r="AL3524" s="42"/>
      <c r="AM3524" s="43"/>
      <c r="AN3524" s="43"/>
      <c r="AO3524" s="43"/>
    </row>
    <row r="3525" spans="5:41" x14ac:dyDescent="0.25">
      <c r="E3525" s="54"/>
      <c r="F3525" s="54"/>
      <c r="G3525" s="52"/>
      <c r="H3525" s="52"/>
      <c r="I3525" s="52"/>
      <c r="J3525" s="52"/>
      <c r="K3525" s="52"/>
      <c r="L3525" s="52"/>
      <c r="M3525" s="52"/>
      <c r="N3525" s="52"/>
      <c r="O3525" s="52"/>
      <c r="P3525" s="52"/>
      <c r="Q3525" s="52"/>
      <c r="R3525" s="52"/>
      <c r="S3525" s="52"/>
      <c r="T3525" s="52"/>
      <c r="U3525" s="52"/>
      <c r="V3525" s="52"/>
      <c r="W3525" s="52"/>
      <c r="X3525" s="52"/>
      <c r="Y3525" s="52"/>
      <c r="Z3525" s="38"/>
      <c r="AA3525" s="38"/>
      <c r="AB3525" s="38"/>
      <c r="AC3525" s="50"/>
      <c r="AD3525" s="50"/>
      <c r="AE3525" s="51"/>
      <c r="AF3525" s="51"/>
      <c r="AG3525" s="40"/>
      <c r="AH3525" s="41"/>
      <c r="AI3525" s="42"/>
      <c r="AJ3525" s="40"/>
      <c r="AK3525" s="41"/>
      <c r="AL3525" s="42"/>
      <c r="AM3525" s="43"/>
      <c r="AN3525" s="43"/>
      <c r="AO3525" s="43"/>
    </row>
    <row r="3526" spans="5:41" x14ac:dyDescent="0.25">
      <c r="E3526" s="54"/>
      <c r="F3526" s="54"/>
      <c r="G3526" s="52"/>
      <c r="H3526" s="52"/>
      <c r="I3526" s="52"/>
      <c r="J3526" s="52"/>
      <c r="K3526" s="52"/>
      <c r="L3526" s="52"/>
      <c r="M3526" s="52"/>
      <c r="N3526" s="52"/>
      <c r="O3526" s="52"/>
      <c r="P3526" s="52"/>
      <c r="Q3526" s="52"/>
      <c r="R3526" s="52"/>
      <c r="S3526" s="52"/>
      <c r="T3526" s="52"/>
      <c r="U3526" s="52"/>
      <c r="V3526" s="52"/>
      <c r="W3526" s="52"/>
      <c r="X3526" s="52"/>
      <c r="Y3526" s="52"/>
      <c r="Z3526" s="38"/>
      <c r="AA3526" s="38"/>
      <c r="AB3526" s="38"/>
      <c r="AC3526" s="50"/>
      <c r="AD3526" s="50"/>
      <c r="AE3526" s="51"/>
      <c r="AF3526" s="51"/>
      <c r="AG3526" s="40"/>
      <c r="AH3526" s="41"/>
      <c r="AI3526" s="42"/>
      <c r="AJ3526" s="40"/>
      <c r="AK3526" s="41"/>
      <c r="AL3526" s="42"/>
      <c r="AM3526" s="43"/>
      <c r="AN3526" s="43"/>
      <c r="AO3526" s="43"/>
    </row>
    <row r="3527" spans="5:41" x14ac:dyDescent="0.25">
      <c r="E3527" s="54"/>
      <c r="F3527" s="54"/>
      <c r="G3527" s="52"/>
      <c r="H3527" s="52"/>
      <c r="I3527" s="52"/>
      <c r="J3527" s="52"/>
      <c r="K3527" s="52"/>
      <c r="L3527" s="52"/>
      <c r="M3527" s="52"/>
      <c r="N3527" s="52"/>
      <c r="O3527" s="52"/>
      <c r="P3527" s="52"/>
      <c r="Q3527" s="52"/>
      <c r="R3527" s="52"/>
      <c r="S3527" s="52"/>
      <c r="T3527" s="52"/>
      <c r="U3527" s="52"/>
      <c r="V3527" s="52"/>
      <c r="W3527" s="52"/>
      <c r="X3527" s="52"/>
      <c r="Y3527" s="52"/>
      <c r="Z3527" s="38"/>
      <c r="AA3527" s="38"/>
      <c r="AB3527" s="38"/>
      <c r="AC3527" s="50"/>
      <c r="AD3527" s="50"/>
      <c r="AE3527" s="51"/>
      <c r="AF3527" s="51"/>
      <c r="AG3527" s="40"/>
      <c r="AH3527" s="41"/>
      <c r="AI3527" s="42"/>
      <c r="AJ3527" s="40"/>
      <c r="AK3527" s="41"/>
      <c r="AL3527" s="42"/>
      <c r="AM3527" s="43"/>
      <c r="AN3527" s="43"/>
      <c r="AO3527" s="43"/>
    </row>
    <row r="3528" spans="5:41" x14ac:dyDescent="0.25">
      <c r="E3528" s="54"/>
      <c r="F3528" s="54"/>
      <c r="G3528" s="52"/>
      <c r="H3528" s="52"/>
      <c r="I3528" s="52"/>
      <c r="J3528" s="52"/>
      <c r="K3528" s="52"/>
      <c r="L3528" s="52"/>
      <c r="M3528" s="52"/>
      <c r="N3528" s="52"/>
      <c r="O3528" s="52"/>
      <c r="P3528" s="52"/>
      <c r="Q3528" s="52"/>
      <c r="R3528" s="52"/>
      <c r="S3528" s="52"/>
      <c r="T3528" s="52"/>
      <c r="U3528" s="52"/>
      <c r="V3528" s="52"/>
      <c r="W3528" s="52"/>
      <c r="X3528" s="52"/>
      <c r="Y3528" s="52"/>
      <c r="Z3528" s="38"/>
      <c r="AA3528" s="38"/>
      <c r="AB3528" s="38"/>
      <c r="AC3528" s="50"/>
      <c r="AD3528" s="50"/>
      <c r="AE3528" s="51"/>
      <c r="AF3528" s="51"/>
      <c r="AG3528" s="40"/>
      <c r="AH3528" s="41"/>
      <c r="AI3528" s="42"/>
      <c r="AJ3528" s="40"/>
      <c r="AK3528" s="41"/>
      <c r="AL3528" s="42"/>
      <c r="AM3528" s="43"/>
      <c r="AN3528" s="43"/>
      <c r="AO3528" s="43"/>
    </row>
    <row r="3529" spans="5:41" x14ac:dyDescent="0.25">
      <c r="E3529" s="54"/>
      <c r="F3529" s="54"/>
      <c r="G3529" s="52"/>
      <c r="H3529" s="52"/>
      <c r="I3529" s="52"/>
      <c r="J3529" s="52"/>
      <c r="K3529" s="52"/>
      <c r="L3529" s="52"/>
      <c r="M3529" s="52"/>
      <c r="N3529" s="52"/>
      <c r="O3529" s="52"/>
      <c r="P3529" s="52"/>
      <c r="Q3529" s="52"/>
      <c r="R3529" s="52"/>
      <c r="S3529" s="52"/>
      <c r="T3529" s="52"/>
      <c r="U3529" s="52"/>
      <c r="V3529" s="52"/>
      <c r="W3529" s="52"/>
      <c r="X3529" s="52"/>
      <c r="Y3529" s="52"/>
      <c r="Z3529" s="38"/>
      <c r="AA3529" s="38"/>
      <c r="AB3529" s="38"/>
      <c r="AC3529" s="50"/>
      <c r="AD3529" s="50"/>
      <c r="AE3529" s="51"/>
      <c r="AF3529" s="51"/>
      <c r="AG3529" s="40"/>
      <c r="AH3529" s="41"/>
      <c r="AI3529" s="42"/>
      <c r="AJ3529" s="40"/>
      <c r="AK3529" s="41"/>
      <c r="AL3529" s="42"/>
      <c r="AM3529" s="43"/>
      <c r="AN3529" s="43"/>
      <c r="AO3529" s="43"/>
    </row>
    <row r="3530" spans="5:41" x14ac:dyDescent="0.25">
      <c r="E3530" s="54"/>
      <c r="F3530" s="54"/>
      <c r="G3530" s="52"/>
      <c r="H3530" s="52"/>
      <c r="I3530" s="52"/>
      <c r="J3530" s="52"/>
      <c r="K3530" s="52"/>
      <c r="L3530" s="52"/>
      <c r="M3530" s="52"/>
      <c r="N3530" s="52"/>
      <c r="O3530" s="52"/>
      <c r="P3530" s="52"/>
      <c r="Q3530" s="52"/>
      <c r="R3530" s="52"/>
      <c r="S3530" s="52"/>
      <c r="T3530" s="52"/>
      <c r="U3530" s="52"/>
      <c r="V3530" s="52"/>
      <c r="W3530" s="52"/>
      <c r="X3530" s="52"/>
      <c r="Y3530" s="52"/>
      <c r="Z3530" s="38"/>
      <c r="AA3530" s="38"/>
      <c r="AB3530" s="38"/>
      <c r="AC3530" s="50"/>
      <c r="AD3530" s="50"/>
      <c r="AE3530" s="51"/>
      <c r="AF3530" s="51"/>
      <c r="AG3530" s="40"/>
      <c r="AH3530" s="41"/>
      <c r="AI3530" s="42"/>
      <c r="AJ3530" s="40"/>
      <c r="AK3530" s="41"/>
      <c r="AL3530" s="42"/>
      <c r="AM3530" s="43"/>
      <c r="AN3530" s="43"/>
      <c r="AO3530" s="43"/>
    </row>
    <row r="3531" spans="5:41" x14ac:dyDescent="0.25">
      <c r="E3531" s="54"/>
      <c r="F3531" s="54"/>
      <c r="G3531" s="52"/>
      <c r="H3531" s="52"/>
      <c r="I3531" s="52"/>
      <c r="J3531" s="52"/>
      <c r="K3531" s="52"/>
      <c r="L3531" s="52"/>
      <c r="M3531" s="52"/>
      <c r="N3531" s="52"/>
      <c r="O3531" s="52"/>
      <c r="P3531" s="52"/>
      <c r="Q3531" s="52"/>
      <c r="R3531" s="52"/>
      <c r="S3531" s="52"/>
      <c r="T3531" s="52"/>
      <c r="U3531" s="52"/>
      <c r="V3531" s="52"/>
      <c r="W3531" s="52"/>
      <c r="X3531" s="52"/>
      <c r="Y3531" s="52"/>
      <c r="Z3531" s="38"/>
      <c r="AA3531" s="38"/>
      <c r="AB3531" s="38"/>
      <c r="AC3531" s="50"/>
      <c r="AD3531" s="50"/>
      <c r="AE3531" s="51"/>
      <c r="AF3531" s="51"/>
      <c r="AG3531" s="40"/>
      <c r="AH3531" s="41"/>
      <c r="AI3531" s="42"/>
      <c r="AJ3531" s="40"/>
      <c r="AK3531" s="41"/>
      <c r="AL3531" s="42"/>
      <c r="AM3531" s="43"/>
      <c r="AN3531" s="43"/>
      <c r="AO3531" s="43"/>
    </row>
    <row r="3532" spans="5:41" x14ac:dyDescent="0.25">
      <c r="E3532" s="54"/>
      <c r="F3532" s="54"/>
      <c r="G3532" s="52"/>
      <c r="H3532" s="52"/>
      <c r="I3532" s="52"/>
      <c r="J3532" s="52"/>
      <c r="K3532" s="52"/>
      <c r="L3532" s="52"/>
      <c r="M3532" s="52"/>
      <c r="N3532" s="52"/>
      <c r="O3532" s="52"/>
      <c r="P3532" s="52"/>
      <c r="Q3532" s="52"/>
      <c r="R3532" s="52"/>
      <c r="S3532" s="52"/>
      <c r="T3532" s="52"/>
      <c r="U3532" s="52"/>
      <c r="V3532" s="52"/>
      <c r="W3532" s="52"/>
      <c r="X3532" s="52"/>
      <c r="Y3532" s="52"/>
      <c r="Z3532" s="38"/>
      <c r="AA3532" s="38"/>
      <c r="AB3532" s="38"/>
      <c r="AC3532" s="50"/>
      <c r="AD3532" s="50"/>
      <c r="AE3532" s="51"/>
      <c r="AF3532" s="51"/>
      <c r="AG3532" s="40"/>
      <c r="AH3532" s="41"/>
      <c r="AI3532" s="42"/>
      <c r="AJ3532" s="40"/>
      <c r="AK3532" s="41"/>
      <c r="AL3532" s="42"/>
      <c r="AM3532" s="43"/>
      <c r="AN3532" s="43"/>
      <c r="AO3532" s="43"/>
    </row>
    <row r="3533" spans="5:41" x14ac:dyDescent="0.25">
      <c r="E3533" s="54"/>
      <c r="F3533" s="54"/>
      <c r="G3533" s="52"/>
      <c r="H3533" s="52"/>
      <c r="I3533" s="52"/>
      <c r="J3533" s="52"/>
      <c r="K3533" s="52"/>
      <c r="L3533" s="52"/>
      <c r="M3533" s="52"/>
      <c r="N3533" s="52"/>
      <c r="O3533" s="52"/>
      <c r="P3533" s="52"/>
      <c r="Q3533" s="52"/>
      <c r="R3533" s="52"/>
      <c r="S3533" s="52"/>
      <c r="T3533" s="52"/>
      <c r="U3533" s="52"/>
      <c r="V3533" s="52"/>
      <c r="W3533" s="52"/>
      <c r="X3533" s="52"/>
      <c r="Y3533" s="52"/>
      <c r="Z3533" s="38"/>
      <c r="AA3533" s="38"/>
      <c r="AB3533" s="38"/>
      <c r="AC3533" s="50"/>
      <c r="AD3533" s="50"/>
      <c r="AE3533" s="51"/>
      <c r="AF3533" s="51"/>
      <c r="AG3533" s="40"/>
      <c r="AH3533" s="41"/>
      <c r="AI3533" s="42"/>
      <c r="AJ3533" s="40"/>
      <c r="AK3533" s="41"/>
      <c r="AL3533" s="42"/>
      <c r="AM3533" s="43"/>
      <c r="AN3533" s="43"/>
      <c r="AO3533" s="43"/>
    </row>
    <row r="3534" spans="5:41" x14ac:dyDescent="0.25">
      <c r="E3534" s="54"/>
      <c r="F3534" s="54"/>
      <c r="G3534" s="52"/>
      <c r="H3534" s="52"/>
      <c r="I3534" s="52"/>
      <c r="J3534" s="52"/>
      <c r="K3534" s="52"/>
      <c r="L3534" s="52"/>
      <c r="M3534" s="52"/>
      <c r="N3534" s="52"/>
      <c r="O3534" s="52"/>
      <c r="P3534" s="52"/>
      <c r="Q3534" s="52"/>
      <c r="R3534" s="52"/>
      <c r="S3534" s="52"/>
      <c r="T3534" s="52"/>
      <c r="U3534" s="52"/>
      <c r="V3534" s="52"/>
      <c r="W3534" s="52"/>
      <c r="X3534" s="52"/>
      <c r="Y3534" s="52"/>
      <c r="Z3534" s="38"/>
      <c r="AA3534" s="38"/>
      <c r="AB3534" s="38"/>
      <c r="AC3534" s="50"/>
      <c r="AD3534" s="50"/>
      <c r="AE3534" s="51"/>
      <c r="AF3534" s="51"/>
      <c r="AG3534" s="40"/>
      <c r="AH3534" s="41"/>
      <c r="AI3534" s="42"/>
      <c r="AJ3534" s="40"/>
      <c r="AK3534" s="41"/>
      <c r="AL3534" s="42"/>
      <c r="AM3534" s="43"/>
      <c r="AN3534" s="43"/>
      <c r="AO3534" s="43"/>
    </row>
    <row r="3535" spans="5:41" x14ac:dyDescent="0.25">
      <c r="E3535" s="54"/>
      <c r="F3535" s="54"/>
      <c r="G3535" s="52"/>
      <c r="H3535" s="52"/>
      <c r="I3535" s="52"/>
      <c r="J3535" s="52"/>
      <c r="K3535" s="52"/>
      <c r="L3535" s="52"/>
      <c r="M3535" s="52"/>
      <c r="N3535" s="52"/>
      <c r="O3535" s="52"/>
      <c r="P3535" s="52"/>
      <c r="Q3535" s="52"/>
      <c r="R3535" s="52"/>
      <c r="S3535" s="52"/>
      <c r="T3535" s="52"/>
      <c r="U3535" s="52"/>
      <c r="V3535" s="52"/>
      <c r="W3535" s="52"/>
      <c r="X3535" s="52"/>
      <c r="Y3535" s="52"/>
      <c r="Z3535" s="38"/>
      <c r="AA3535" s="38"/>
      <c r="AB3535" s="38"/>
      <c r="AC3535" s="50"/>
      <c r="AD3535" s="50"/>
      <c r="AE3535" s="51"/>
      <c r="AF3535" s="51"/>
      <c r="AG3535" s="40"/>
      <c r="AH3535" s="41"/>
      <c r="AI3535" s="42"/>
      <c r="AJ3535" s="40"/>
      <c r="AK3535" s="41"/>
      <c r="AL3535" s="42"/>
      <c r="AM3535" s="43"/>
      <c r="AN3535" s="43"/>
      <c r="AO3535" s="43"/>
    </row>
    <row r="3536" spans="5:41" x14ac:dyDescent="0.25">
      <c r="E3536" s="54"/>
      <c r="F3536" s="54"/>
      <c r="G3536" s="52"/>
      <c r="H3536" s="52"/>
      <c r="I3536" s="52"/>
      <c r="J3536" s="52"/>
      <c r="K3536" s="52"/>
      <c r="L3536" s="52"/>
      <c r="M3536" s="52"/>
      <c r="N3536" s="52"/>
      <c r="O3536" s="52"/>
      <c r="P3536" s="52"/>
      <c r="Q3536" s="52"/>
      <c r="R3536" s="52"/>
      <c r="S3536" s="52"/>
      <c r="T3536" s="52"/>
      <c r="U3536" s="52"/>
      <c r="V3536" s="52"/>
      <c r="W3536" s="52"/>
      <c r="X3536" s="52"/>
      <c r="Y3536" s="52"/>
      <c r="Z3536" s="38"/>
      <c r="AA3536" s="38"/>
      <c r="AB3536" s="38"/>
      <c r="AC3536" s="50"/>
      <c r="AD3536" s="50"/>
      <c r="AE3536" s="51"/>
      <c r="AF3536" s="51"/>
      <c r="AG3536" s="40"/>
      <c r="AH3536" s="41"/>
      <c r="AI3536" s="42"/>
      <c r="AJ3536" s="40"/>
      <c r="AK3536" s="41"/>
      <c r="AL3536" s="42"/>
      <c r="AM3536" s="43"/>
      <c r="AN3536" s="43"/>
      <c r="AO3536" s="43"/>
    </row>
    <row r="3537" spans="5:41" x14ac:dyDescent="0.25">
      <c r="E3537" s="54"/>
      <c r="F3537" s="54"/>
      <c r="G3537" s="52"/>
      <c r="H3537" s="52"/>
      <c r="I3537" s="52"/>
      <c r="J3537" s="52"/>
      <c r="K3537" s="52"/>
      <c r="L3537" s="52"/>
      <c r="M3537" s="52"/>
      <c r="N3537" s="52"/>
      <c r="O3537" s="52"/>
      <c r="P3537" s="52"/>
      <c r="Q3537" s="52"/>
      <c r="R3537" s="52"/>
      <c r="S3537" s="52"/>
      <c r="T3537" s="52"/>
      <c r="U3537" s="52"/>
      <c r="V3537" s="52"/>
      <c r="W3537" s="52"/>
      <c r="X3537" s="52"/>
      <c r="Y3537" s="52"/>
      <c r="Z3537" s="38"/>
      <c r="AA3537" s="38"/>
      <c r="AB3537" s="38"/>
      <c r="AC3537" s="50"/>
      <c r="AD3537" s="50"/>
      <c r="AE3537" s="51"/>
      <c r="AF3537" s="51"/>
      <c r="AG3537" s="40"/>
      <c r="AH3537" s="41"/>
      <c r="AI3537" s="42"/>
      <c r="AJ3537" s="40"/>
      <c r="AK3537" s="41"/>
      <c r="AL3537" s="42"/>
      <c r="AM3537" s="43"/>
      <c r="AN3537" s="43"/>
      <c r="AO3537" s="43"/>
    </row>
    <row r="3538" spans="5:41" x14ac:dyDescent="0.25">
      <c r="E3538" s="54"/>
      <c r="F3538" s="54"/>
      <c r="G3538" s="52"/>
      <c r="H3538" s="52"/>
      <c r="I3538" s="52"/>
      <c r="J3538" s="52"/>
      <c r="K3538" s="52"/>
      <c r="L3538" s="52"/>
      <c r="M3538" s="52"/>
      <c r="N3538" s="52"/>
      <c r="O3538" s="52"/>
      <c r="P3538" s="52"/>
      <c r="Q3538" s="52"/>
      <c r="R3538" s="52"/>
      <c r="S3538" s="52"/>
      <c r="T3538" s="52"/>
      <c r="U3538" s="52"/>
      <c r="V3538" s="52"/>
      <c r="W3538" s="52"/>
      <c r="X3538" s="52"/>
      <c r="Y3538" s="52"/>
      <c r="Z3538" s="38"/>
      <c r="AA3538" s="38"/>
      <c r="AB3538" s="38"/>
      <c r="AC3538" s="50"/>
      <c r="AD3538" s="50"/>
      <c r="AE3538" s="51"/>
      <c r="AF3538" s="51"/>
      <c r="AG3538" s="40"/>
      <c r="AH3538" s="41"/>
      <c r="AI3538" s="42"/>
      <c r="AJ3538" s="40"/>
      <c r="AK3538" s="41"/>
      <c r="AL3538" s="42"/>
      <c r="AM3538" s="43"/>
      <c r="AN3538" s="43"/>
      <c r="AO3538" s="43"/>
    </row>
    <row r="3539" spans="5:41" x14ac:dyDescent="0.25">
      <c r="E3539" s="54"/>
      <c r="F3539" s="54"/>
      <c r="G3539" s="52"/>
      <c r="H3539" s="52"/>
      <c r="I3539" s="52"/>
      <c r="J3539" s="52"/>
      <c r="K3539" s="52"/>
      <c r="L3539" s="52"/>
      <c r="M3539" s="52"/>
      <c r="N3539" s="52"/>
      <c r="O3539" s="52"/>
      <c r="P3539" s="52"/>
      <c r="Q3539" s="52"/>
      <c r="R3539" s="52"/>
      <c r="S3539" s="52"/>
      <c r="T3539" s="52"/>
      <c r="U3539" s="52"/>
      <c r="V3539" s="52"/>
      <c r="W3539" s="52"/>
      <c r="X3539" s="52"/>
      <c r="Y3539" s="52"/>
      <c r="Z3539" s="38"/>
      <c r="AA3539" s="38"/>
      <c r="AB3539" s="38"/>
      <c r="AC3539" s="50"/>
      <c r="AD3539" s="50"/>
      <c r="AE3539" s="51"/>
      <c r="AF3539" s="51"/>
      <c r="AG3539" s="40"/>
      <c r="AH3539" s="41"/>
      <c r="AI3539" s="42"/>
      <c r="AJ3539" s="40"/>
      <c r="AK3539" s="41"/>
      <c r="AL3539" s="42"/>
      <c r="AM3539" s="43"/>
      <c r="AN3539" s="43"/>
      <c r="AO3539" s="43"/>
    </row>
    <row r="3540" spans="5:41" x14ac:dyDescent="0.25">
      <c r="E3540" s="54"/>
      <c r="F3540" s="54"/>
      <c r="G3540" s="52"/>
      <c r="H3540" s="52"/>
      <c r="I3540" s="52"/>
      <c r="J3540" s="52"/>
      <c r="K3540" s="52"/>
      <c r="L3540" s="52"/>
      <c r="M3540" s="52"/>
      <c r="N3540" s="52"/>
      <c r="O3540" s="52"/>
      <c r="P3540" s="52"/>
      <c r="Q3540" s="52"/>
      <c r="R3540" s="52"/>
      <c r="S3540" s="52"/>
      <c r="T3540" s="52"/>
      <c r="U3540" s="52"/>
      <c r="V3540" s="52"/>
      <c r="W3540" s="52"/>
      <c r="X3540" s="52"/>
      <c r="Y3540" s="52"/>
      <c r="Z3540" s="38"/>
      <c r="AA3540" s="38"/>
      <c r="AB3540" s="38"/>
      <c r="AC3540" s="50"/>
      <c r="AD3540" s="50"/>
      <c r="AE3540" s="51"/>
      <c r="AF3540" s="51"/>
      <c r="AG3540" s="40"/>
      <c r="AH3540" s="41"/>
      <c r="AI3540" s="42"/>
      <c r="AJ3540" s="40"/>
      <c r="AK3540" s="41"/>
      <c r="AL3540" s="42"/>
      <c r="AM3540" s="43"/>
      <c r="AN3540" s="43"/>
      <c r="AO3540" s="43"/>
    </row>
    <row r="3541" spans="5:41" x14ac:dyDescent="0.25">
      <c r="E3541" s="54"/>
      <c r="F3541" s="54"/>
      <c r="G3541" s="52"/>
      <c r="H3541" s="52"/>
      <c r="I3541" s="52"/>
      <c r="J3541" s="52"/>
      <c r="K3541" s="52"/>
      <c r="L3541" s="52"/>
      <c r="M3541" s="52"/>
      <c r="N3541" s="52"/>
      <c r="O3541" s="52"/>
      <c r="P3541" s="52"/>
      <c r="Q3541" s="52"/>
      <c r="R3541" s="52"/>
      <c r="S3541" s="52"/>
      <c r="T3541" s="52"/>
      <c r="U3541" s="52"/>
      <c r="V3541" s="52"/>
      <c r="W3541" s="52"/>
      <c r="X3541" s="52"/>
      <c r="Y3541" s="52"/>
      <c r="Z3541" s="38"/>
      <c r="AA3541" s="38"/>
      <c r="AB3541" s="38"/>
      <c r="AC3541" s="50"/>
      <c r="AD3541" s="50"/>
      <c r="AE3541" s="51"/>
      <c r="AF3541" s="51"/>
      <c r="AG3541" s="40"/>
      <c r="AH3541" s="41"/>
      <c r="AI3541" s="42"/>
      <c r="AJ3541" s="40"/>
      <c r="AK3541" s="41"/>
      <c r="AL3541" s="42"/>
      <c r="AM3541" s="43"/>
      <c r="AN3541" s="43"/>
      <c r="AO3541" s="43"/>
    </row>
    <row r="3542" spans="5:41" x14ac:dyDescent="0.25">
      <c r="E3542" s="54"/>
      <c r="F3542" s="54"/>
      <c r="G3542" s="52"/>
      <c r="H3542" s="52"/>
      <c r="I3542" s="52"/>
      <c r="J3542" s="52"/>
      <c r="K3542" s="52"/>
      <c r="L3542" s="52"/>
      <c r="M3542" s="52"/>
      <c r="N3542" s="52"/>
      <c r="O3542" s="52"/>
      <c r="P3542" s="52"/>
      <c r="Q3542" s="52"/>
      <c r="R3542" s="52"/>
      <c r="S3542" s="52"/>
      <c r="T3542" s="52"/>
      <c r="U3542" s="52"/>
      <c r="V3542" s="52"/>
      <c r="W3542" s="52"/>
      <c r="X3542" s="52"/>
      <c r="Y3542" s="52"/>
      <c r="Z3542" s="38"/>
      <c r="AA3542" s="38"/>
      <c r="AB3542" s="38"/>
      <c r="AC3542" s="50"/>
      <c r="AD3542" s="50"/>
      <c r="AE3542" s="51"/>
      <c r="AF3542" s="51"/>
      <c r="AG3542" s="40"/>
      <c r="AH3542" s="41"/>
      <c r="AI3542" s="42"/>
      <c r="AJ3542" s="40"/>
      <c r="AK3542" s="41"/>
      <c r="AL3542" s="42"/>
      <c r="AM3542" s="43"/>
      <c r="AN3542" s="43"/>
      <c r="AO3542" s="43"/>
    </row>
    <row r="3543" spans="5:41" x14ac:dyDescent="0.25">
      <c r="E3543" s="54"/>
      <c r="F3543" s="54"/>
      <c r="G3543" s="52"/>
      <c r="H3543" s="52"/>
      <c r="I3543" s="52"/>
      <c r="J3543" s="52"/>
      <c r="K3543" s="52"/>
      <c r="L3543" s="52"/>
      <c r="M3543" s="52"/>
      <c r="N3543" s="52"/>
      <c r="O3543" s="52"/>
      <c r="P3543" s="52"/>
      <c r="Q3543" s="52"/>
      <c r="R3543" s="52"/>
      <c r="S3543" s="52"/>
      <c r="T3543" s="52"/>
      <c r="U3543" s="52"/>
      <c r="V3543" s="52"/>
      <c r="W3543" s="52"/>
      <c r="X3543" s="52"/>
      <c r="Y3543" s="52"/>
      <c r="Z3543" s="38"/>
      <c r="AA3543" s="38"/>
      <c r="AB3543" s="38"/>
      <c r="AC3543" s="50"/>
      <c r="AD3543" s="50"/>
      <c r="AE3543" s="51"/>
      <c r="AF3543" s="51"/>
      <c r="AG3543" s="40"/>
      <c r="AH3543" s="41"/>
      <c r="AI3543" s="42"/>
      <c r="AJ3543" s="40"/>
      <c r="AK3543" s="41"/>
      <c r="AL3543" s="42"/>
      <c r="AM3543" s="43"/>
      <c r="AN3543" s="43"/>
      <c r="AO3543" s="43"/>
    </row>
    <row r="3544" spans="5:41" x14ac:dyDescent="0.25">
      <c r="E3544" s="54"/>
      <c r="F3544" s="54"/>
      <c r="G3544" s="52"/>
      <c r="H3544" s="52"/>
      <c r="I3544" s="52"/>
      <c r="J3544" s="52"/>
      <c r="K3544" s="52"/>
      <c r="L3544" s="52"/>
      <c r="M3544" s="52"/>
      <c r="N3544" s="52"/>
      <c r="O3544" s="52"/>
      <c r="P3544" s="52"/>
      <c r="Q3544" s="52"/>
      <c r="R3544" s="52"/>
      <c r="S3544" s="52"/>
      <c r="T3544" s="52"/>
      <c r="U3544" s="52"/>
      <c r="V3544" s="52"/>
      <c r="W3544" s="52"/>
      <c r="X3544" s="52"/>
      <c r="Y3544" s="52"/>
      <c r="Z3544" s="38"/>
      <c r="AA3544" s="38"/>
      <c r="AB3544" s="38"/>
      <c r="AC3544" s="50"/>
      <c r="AD3544" s="50"/>
      <c r="AE3544" s="51"/>
      <c r="AF3544" s="51"/>
      <c r="AG3544" s="40"/>
      <c r="AH3544" s="41"/>
      <c r="AI3544" s="42"/>
      <c r="AJ3544" s="40"/>
      <c r="AK3544" s="41"/>
      <c r="AL3544" s="42"/>
      <c r="AM3544" s="43"/>
      <c r="AN3544" s="43"/>
      <c r="AO3544" s="43"/>
    </row>
    <row r="3545" spans="5:41" x14ac:dyDescent="0.25">
      <c r="E3545" s="54"/>
      <c r="F3545" s="54"/>
      <c r="G3545" s="52"/>
      <c r="H3545" s="52"/>
      <c r="I3545" s="52"/>
      <c r="J3545" s="52"/>
      <c r="K3545" s="52"/>
      <c r="L3545" s="52"/>
      <c r="M3545" s="52"/>
      <c r="N3545" s="52"/>
      <c r="O3545" s="52"/>
      <c r="P3545" s="52"/>
      <c r="Q3545" s="52"/>
      <c r="R3545" s="52"/>
      <c r="S3545" s="52"/>
      <c r="T3545" s="52"/>
      <c r="U3545" s="52"/>
      <c r="V3545" s="52"/>
      <c r="W3545" s="52"/>
      <c r="X3545" s="52"/>
      <c r="Y3545" s="52"/>
      <c r="Z3545" s="38"/>
      <c r="AA3545" s="38"/>
      <c r="AB3545" s="38"/>
      <c r="AC3545" s="50"/>
      <c r="AD3545" s="50"/>
      <c r="AE3545" s="51"/>
      <c r="AF3545" s="51"/>
      <c r="AG3545" s="40"/>
      <c r="AH3545" s="41"/>
      <c r="AI3545" s="42"/>
      <c r="AJ3545" s="40"/>
      <c r="AK3545" s="41"/>
      <c r="AL3545" s="42"/>
      <c r="AM3545" s="43"/>
      <c r="AN3545" s="43"/>
      <c r="AO3545" s="43"/>
    </row>
    <row r="3546" spans="5:41" x14ac:dyDescent="0.25">
      <c r="E3546" s="54"/>
      <c r="F3546" s="54"/>
      <c r="G3546" s="52"/>
      <c r="H3546" s="52"/>
      <c r="I3546" s="52"/>
      <c r="J3546" s="52"/>
      <c r="K3546" s="52"/>
      <c r="L3546" s="52"/>
      <c r="M3546" s="52"/>
      <c r="N3546" s="52"/>
      <c r="O3546" s="52"/>
      <c r="P3546" s="52"/>
      <c r="Q3546" s="52"/>
      <c r="R3546" s="52"/>
      <c r="S3546" s="52"/>
      <c r="T3546" s="52"/>
      <c r="U3546" s="52"/>
      <c r="V3546" s="52"/>
      <c r="W3546" s="52"/>
      <c r="X3546" s="52"/>
      <c r="Y3546" s="52"/>
      <c r="Z3546" s="38"/>
      <c r="AA3546" s="38"/>
      <c r="AB3546" s="38"/>
      <c r="AC3546" s="50"/>
      <c r="AD3546" s="50"/>
      <c r="AE3546" s="51"/>
      <c r="AF3546" s="51"/>
      <c r="AG3546" s="40"/>
      <c r="AH3546" s="41"/>
      <c r="AI3546" s="42"/>
      <c r="AJ3546" s="40"/>
      <c r="AK3546" s="41"/>
      <c r="AL3546" s="42"/>
      <c r="AM3546" s="43"/>
      <c r="AN3546" s="43"/>
      <c r="AO3546" s="43"/>
    </row>
    <row r="3547" spans="5:41" x14ac:dyDescent="0.25">
      <c r="E3547" s="54"/>
      <c r="F3547" s="54"/>
      <c r="G3547" s="52"/>
      <c r="H3547" s="52"/>
      <c r="I3547" s="52"/>
      <c r="J3547" s="52"/>
      <c r="K3547" s="52"/>
      <c r="L3547" s="52"/>
      <c r="M3547" s="52"/>
      <c r="N3547" s="52"/>
      <c r="O3547" s="52"/>
      <c r="P3547" s="52"/>
      <c r="Q3547" s="52"/>
      <c r="R3547" s="52"/>
      <c r="S3547" s="52"/>
      <c r="T3547" s="52"/>
      <c r="U3547" s="52"/>
      <c r="V3547" s="52"/>
      <c r="W3547" s="52"/>
      <c r="X3547" s="52"/>
      <c r="Y3547" s="52"/>
      <c r="Z3547" s="38"/>
      <c r="AA3547" s="38"/>
      <c r="AB3547" s="38"/>
      <c r="AC3547" s="50"/>
      <c r="AD3547" s="50"/>
      <c r="AE3547" s="51"/>
      <c r="AF3547" s="51"/>
      <c r="AG3547" s="40"/>
      <c r="AH3547" s="41"/>
      <c r="AI3547" s="42"/>
      <c r="AJ3547" s="40"/>
      <c r="AK3547" s="41"/>
      <c r="AL3547" s="42"/>
      <c r="AM3547" s="43"/>
      <c r="AN3547" s="43"/>
      <c r="AO3547" s="43"/>
    </row>
    <row r="3548" spans="5:41" x14ac:dyDescent="0.25">
      <c r="E3548" s="54"/>
      <c r="F3548" s="54"/>
      <c r="G3548" s="52"/>
      <c r="H3548" s="52"/>
      <c r="I3548" s="52"/>
      <c r="J3548" s="52"/>
      <c r="K3548" s="52"/>
      <c r="L3548" s="52"/>
      <c r="M3548" s="52"/>
      <c r="N3548" s="52"/>
      <c r="O3548" s="52"/>
      <c r="P3548" s="52"/>
      <c r="Q3548" s="52"/>
      <c r="R3548" s="52"/>
      <c r="S3548" s="52"/>
      <c r="T3548" s="52"/>
      <c r="U3548" s="52"/>
      <c r="V3548" s="52"/>
      <c r="W3548" s="52"/>
      <c r="X3548" s="52"/>
      <c r="Y3548" s="52"/>
      <c r="Z3548" s="38"/>
      <c r="AA3548" s="38"/>
      <c r="AB3548" s="38"/>
      <c r="AC3548" s="50"/>
      <c r="AD3548" s="50"/>
      <c r="AE3548" s="51"/>
      <c r="AF3548" s="51"/>
      <c r="AG3548" s="40"/>
      <c r="AH3548" s="41"/>
      <c r="AI3548" s="42"/>
      <c r="AJ3548" s="40"/>
      <c r="AK3548" s="41"/>
      <c r="AL3548" s="42"/>
      <c r="AM3548" s="43"/>
      <c r="AN3548" s="43"/>
      <c r="AO3548" s="43"/>
    </row>
    <row r="3549" spans="5:41" x14ac:dyDescent="0.25">
      <c r="E3549" s="54"/>
      <c r="F3549" s="54"/>
      <c r="G3549" s="52"/>
      <c r="H3549" s="52"/>
      <c r="I3549" s="52"/>
      <c r="J3549" s="52"/>
      <c r="K3549" s="52"/>
      <c r="L3549" s="52"/>
      <c r="M3549" s="52"/>
      <c r="N3549" s="52"/>
      <c r="O3549" s="52"/>
      <c r="P3549" s="52"/>
      <c r="Q3549" s="52"/>
      <c r="R3549" s="52"/>
      <c r="S3549" s="52"/>
      <c r="T3549" s="52"/>
      <c r="U3549" s="52"/>
      <c r="V3549" s="52"/>
      <c r="W3549" s="52"/>
      <c r="X3549" s="52"/>
      <c r="Y3549" s="52"/>
      <c r="Z3549" s="38"/>
      <c r="AA3549" s="38"/>
      <c r="AB3549" s="38"/>
      <c r="AC3549" s="50"/>
      <c r="AD3549" s="50"/>
      <c r="AE3549" s="51"/>
      <c r="AF3549" s="51"/>
      <c r="AG3549" s="40"/>
      <c r="AH3549" s="41"/>
      <c r="AI3549" s="42"/>
      <c r="AJ3549" s="40"/>
      <c r="AK3549" s="41"/>
      <c r="AL3549" s="42"/>
      <c r="AM3549" s="43"/>
      <c r="AN3549" s="43"/>
      <c r="AO3549" s="43"/>
    </row>
    <row r="3550" spans="5:41" x14ac:dyDescent="0.25">
      <c r="E3550" s="54"/>
      <c r="F3550" s="54"/>
      <c r="G3550" s="52"/>
      <c r="H3550" s="52"/>
      <c r="I3550" s="52"/>
      <c r="J3550" s="52"/>
      <c r="K3550" s="52"/>
      <c r="L3550" s="52"/>
      <c r="M3550" s="52"/>
      <c r="N3550" s="52"/>
      <c r="O3550" s="52"/>
      <c r="P3550" s="52"/>
      <c r="Q3550" s="52"/>
      <c r="R3550" s="52"/>
      <c r="S3550" s="52"/>
      <c r="T3550" s="52"/>
      <c r="U3550" s="52"/>
      <c r="V3550" s="52"/>
      <c r="W3550" s="52"/>
      <c r="X3550" s="52"/>
      <c r="Y3550" s="52"/>
      <c r="Z3550" s="38"/>
      <c r="AA3550" s="38"/>
      <c r="AB3550" s="38"/>
      <c r="AC3550" s="50"/>
      <c r="AD3550" s="50"/>
      <c r="AE3550" s="51"/>
      <c r="AF3550" s="51"/>
      <c r="AG3550" s="40"/>
      <c r="AH3550" s="41"/>
      <c r="AI3550" s="42"/>
      <c r="AJ3550" s="40"/>
      <c r="AK3550" s="41"/>
      <c r="AL3550" s="42"/>
      <c r="AM3550" s="43"/>
      <c r="AN3550" s="43"/>
      <c r="AO3550" s="43"/>
    </row>
    <row r="3551" spans="5:41" x14ac:dyDescent="0.25">
      <c r="E3551" s="54"/>
      <c r="F3551" s="54"/>
      <c r="G3551" s="52"/>
      <c r="H3551" s="52"/>
      <c r="I3551" s="52"/>
      <c r="J3551" s="52"/>
      <c r="K3551" s="52"/>
      <c r="L3551" s="52"/>
      <c r="M3551" s="52"/>
      <c r="N3551" s="52"/>
      <c r="O3551" s="52"/>
      <c r="P3551" s="52"/>
      <c r="Q3551" s="52"/>
      <c r="R3551" s="52"/>
      <c r="S3551" s="52"/>
      <c r="T3551" s="52"/>
      <c r="U3551" s="52"/>
      <c r="V3551" s="52"/>
      <c r="W3551" s="52"/>
      <c r="X3551" s="52"/>
      <c r="Y3551" s="52"/>
      <c r="Z3551" s="38"/>
      <c r="AA3551" s="38"/>
      <c r="AB3551" s="38"/>
      <c r="AC3551" s="50"/>
      <c r="AD3551" s="50"/>
      <c r="AE3551" s="51"/>
      <c r="AF3551" s="51"/>
      <c r="AG3551" s="40"/>
      <c r="AH3551" s="41"/>
      <c r="AI3551" s="42"/>
      <c r="AJ3551" s="40"/>
      <c r="AK3551" s="41"/>
      <c r="AL3551" s="42"/>
      <c r="AM3551" s="43"/>
      <c r="AN3551" s="43"/>
      <c r="AO3551" s="43"/>
    </row>
    <row r="3552" spans="5:41" x14ac:dyDescent="0.25">
      <c r="E3552" s="54"/>
      <c r="F3552" s="54"/>
      <c r="G3552" s="52"/>
      <c r="H3552" s="52"/>
      <c r="I3552" s="52"/>
      <c r="J3552" s="52"/>
      <c r="K3552" s="52"/>
      <c r="L3552" s="52"/>
      <c r="M3552" s="52"/>
      <c r="N3552" s="52"/>
      <c r="O3552" s="52"/>
      <c r="P3552" s="52"/>
      <c r="Q3552" s="52"/>
      <c r="R3552" s="52"/>
      <c r="S3552" s="52"/>
      <c r="T3552" s="52"/>
      <c r="U3552" s="52"/>
      <c r="V3552" s="52"/>
      <c r="W3552" s="52"/>
      <c r="X3552" s="52"/>
      <c r="Y3552" s="52"/>
      <c r="Z3552" s="38"/>
      <c r="AA3552" s="38"/>
      <c r="AB3552" s="38"/>
      <c r="AC3552" s="50"/>
      <c r="AD3552" s="50"/>
      <c r="AE3552" s="51"/>
      <c r="AF3552" s="51"/>
      <c r="AG3552" s="40"/>
      <c r="AH3552" s="41"/>
      <c r="AI3552" s="42"/>
      <c r="AJ3552" s="40"/>
      <c r="AK3552" s="41"/>
      <c r="AL3552" s="42"/>
      <c r="AM3552" s="43"/>
      <c r="AN3552" s="43"/>
      <c r="AO3552" s="43"/>
    </row>
    <row r="3553" spans="5:41" x14ac:dyDescent="0.25">
      <c r="E3553" s="54"/>
      <c r="F3553" s="54"/>
      <c r="G3553" s="52"/>
      <c r="H3553" s="52"/>
      <c r="I3553" s="52"/>
      <c r="J3553" s="52"/>
      <c r="K3553" s="52"/>
      <c r="L3553" s="52"/>
      <c r="M3553" s="52"/>
      <c r="N3553" s="52"/>
      <c r="O3553" s="52"/>
      <c r="P3553" s="52"/>
      <c r="Q3553" s="52"/>
      <c r="R3553" s="52"/>
      <c r="S3553" s="52"/>
      <c r="T3553" s="52"/>
      <c r="U3553" s="52"/>
      <c r="V3553" s="52"/>
      <c r="W3553" s="52"/>
      <c r="X3553" s="52"/>
      <c r="Y3553" s="52"/>
      <c r="Z3553" s="38"/>
      <c r="AA3553" s="38"/>
      <c r="AB3553" s="38"/>
      <c r="AC3553" s="50"/>
      <c r="AD3553" s="50"/>
      <c r="AE3553" s="51"/>
      <c r="AF3553" s="51"/>
      <c r="AG3553" s="40"/>
      <c r="AH3553" s="41"/>
      <c r="AI3553" s="42"/>
      <c r="AJ3553" s="40"/>
      <c r="AK3553" s="41"/>
      <c r="AL3553" s="42"/>
      <c r="AM3553" s="43"/>
      <c r="AN3553" s="43"/>
      <c r="AO3553" s="43"/>
    </row>
    <row r="3554" spans="5:41" x14ac:dyDescent="0.25">
      <c r="E3554" s="54"/>
      <c r="F3554" s="54"/>
      <c r="G3554" s="52"/>
      <c r="H3554" s="52"/>
      <c r="I3554" s="52"/>
      <c r="J3554" s="52"/>
      <c r="K3554" s="52"/>
      <c r="L3554" s="52"/>
      <c r="M3554" s="52"/>
      <c r="N3554" s="52"/>
      <c r="O3554" s="52"/>
      <c r="P3554" s="52"/>
      <c r="Q3554" s="52"/>
      <c r="R3554" s="52"/>
      <c r="S3554" s="52"/>
      <c r="T3554" s="52"/>
      <c r="U3554" s="52"/>
      <c r="V3554" s="52"/>
      <c r="W3554" s="52"/>
      <c r="X3554" s="52"/>
      <c r="Y3554" s="52"/>
      <c r="Z3554" s="38"/>
      <c r="AA3554" s="38"/>
      <c r="AB3554" s="38"/>
      <c r="AC3554" s="50"/>
      <c r="AD3554" s="50"/>
      <c r="AE3554" s="51"/>
      <c r="AF3554" s="51"/>
      <c r="AG3554" s="40"/>
      <c r="AH3554" s="41"/>
      <c r="AI3554" s="42"/>
      <c r="AJ3554" s="40"/>
      <c r="AK3554" s="41"/>
      <c r="AL3554" s="42"/>
      <c r="AM3554" s="43"/>
      <c r="AN3554" s="43"/>
      <c r="AO3554" s="43"/>
    </row>
    <row r="3555" spans="5:41" x14ac:dyDescent="0.25">
      <c r="E3555" s="54"/>
      <c r="F3555" s="54"/>
      <c r="G3555" s="52"/>
      <c r="H3555" s="52"/>
      <c r="I3555" s="52"/>
      <c r="J3555" s="52"/>
      <c r="K3555" s="52"/>
      <c r="L3555" s="52"/>
      <c r="M3555" s="52"/>
      <c r="N3555" s="52"/>
      <c r="O3555" s="52"/>
      <c r="P3555" s="52"/>
      <c r="Q3555" s="52"/>
      <c r="R3555" s="52"/>
      <c r="S3555" s="52"/>
      <c r="T3555" s="52"/>
      <c r="U3555" s="52"/>
      <c r="V3555" s="52"/>
      <c r="W3555" s="52"/>
      <c r="X3555" s="52"/>
      <c r="Y3555" s="52"/>
      <c r="Z3555" s="38"/>
      <c r="AA3555" s="38"/>
      <c r="AB3555" s="38"/>
      <c r="AC3555" s="50"/>
      <c r="AD3555" s="50"/>
      <c r="AE3555" s="51"/>
      <c r="AF3555" s="51"/>
      <c r="AG3555" s="40"/>
      <c r="AH3555" s="41"/>
      <c r="AI3555" s="42"/>
      <c r="AJ3555" s="40"/>
      <c r="AK3555" s="41"/>
      <c r="AL3555" s="42"/>
      <c r="AM3555" s="43"/>
      <c r="AN3555" s="43"/>
      <c r="AO3555" s="43"/>
    </row>
    <row r="3556" spans="5:41" x14ac:dyDescent="0.25">
      <c r="E3556" s="54"/>
      <c r="F3556" s="54"/>
      <c r="G3556" s="52"/>
      <c r="H3556" s="52"/>
      <c r="I3556" s="52"/>
      <c r="J3556" s="52"/>
      <c r="K3556" s="52"/>
      <c r="L3556" s="52"/>
      <c r="M3556" s="52"/>
      <c r="N3556" s="52"/>
      <c r="O3556" s="52"/>
      <c r="P3556" s="52"/>
      <c r="Q3556" s="52"/>
      <c r="R3556" s="52"/>
      <c r="S3556" s="52"/>
      <c r="T3556" s="52"/>
      <c r="U3556" s="52"/>
      <c r="V3556" s="52"/>
      <c r="W3556" s="52"/>
      <c r="X3556" s="52"/>
      <c r="Y3556" s="52"/>
      <c r="Z3556" s="38"/>
      <c r="AA3556" s="38"/>
      <c r="AB3556" s="38"/>
      <c r="AC3556" s="50"/>
      <c r="AD3556" s="50"/>
      <c r="AE3556" s="51"/>
      <c r="AF3556" s="51"/>
      <c r="AG3556" s="40"/>
      <c r="AH3556" s="41"/>
      <c r="AI3556" s="42"/>
      <c r="AJ3556" s="40"/>
      <c r="AK3556" s="41"/>
      <c r="AL3556" s="42"/>
      <c r="AM3556" s="43"/>
      <c r="AN3556" s="43"/>
      <c r="AO3556" s="43"/>
    </row>
    <row r="3557" spans="5:41" x14ac:dyDescent="0.25">
      <c r="E3557" s="54"/>
      <c r="F3557" s="54"/>
      <c r="G3557" s="52"/>
      <c r="H3557" s="52"/>
      <c r="I3557" s="52"/>
      <c r="J3557" s="52"/>
      <c r="K3557" s="52"/>
      <c r="L3557" s="52"/>
      <c r="M3557" s="52"/>
      <c r="N3557" s="52"/>
      <c r="O3557" s="52"/>
      <c r="P3557" s="52"/>
      <c r="Q3557" s="52"/>
      <c r="R3557" s="52"/>
      <c r="S3557" s="52"/>
      <c r="T3557" s="52"/>
      <c r="U3557" s="52"/>
      <c r="V3557" s="52"/>
      <c r="W3557" s="52"/>
      <c r="X3557" s="52"/>
      <c r="Y3557" s="52"/>
      <c r="Z3557" s="38"/>
      <c r="AA3557" s="38"/>
      <c r="AB3557" s="38"/>
      <c r="AC3557" s="50"/>
      <c r="AD3557" s="50"/>
      <c r="AE3557" s="51"/>
      <c r="AF3557" s="51"/>
      <c r="AG3557" s="40"/>
      <c r="AH3557" s="41"/>
      <c r="AI3557" s="42"/>
      <c r="AJ3557" s="40"/>
      <c r="AK3557" s="41"/>
      <c r="AL3557" s="42"/>
      <c r="AM3557" s="43"/>
      <c r="AN3557" s="43"/>
      <c r="AO3557" s="43"/>
    </row>
    <row r="3558" spans="5:41" x14ac:dyDescent="0.25">
      <c r="E3558" s="54"/>
      <c r="F3558" s="54"/>
      <c r="G3558" s="52"/>
      <c r="H3558" s="52"/>
      <c r="I3558" s="52"/>
      <c r="J3558" s="52"/>
      <c r="K3558" s="52"/>
      <c r="L3558" s="52"/>
      <c r="M3558" s="52"/>
      <c r="N3558" s="52"/>
      <c r="O3558" s="52"/>
      <c r="P3558" s="52"/>
      <c r="Q3558" s="52"/>
      <c r="R3558" s="52"/>
      <c r="S3558" s="52"/>
      <c r="T3558" s="52"/>
      <c r="U3558" s="52"/>
      <c r="V3558" s="52"/>
      <c r="W3558" s="52"/>
      <c r="X3558" s="52"/>
      <c r="Y3558" s="52"/>
      <c r="Z3558" s="38"/>
      <c r="AA3558" s="38"/>
      <c r="AB3558" s="38"/>
      <c r="AC3558" s="50"/>
      <c r="AD3558" s="50"/>
      <c r="AE3558" s="51"/>
      <c r="AF3558" s="51"/>
      <c r="AG3558" s="40"/>
      <c r="AH3558" s="41"/>
      <c r="AI3558" s="42"/>
      <c r="AJ3558" s="40"/>
      <c r="AK3558" s="41"/>
      <c r="AL3558" s="42"/>
      <c r="AM3558" s="43"/>
      <c r="AN3558" s="43"/>
      <c r="AO3558" s="43"/>
    </row>
    <row r="3559" spans="5:41" x14ac:dyDescent="0.25">
      <c r="E3559" s="54"/>
      <c r="F3559" s="54"/>
      <c r="G3559" s="52"/>
      <c r="H3559" s="52"/>
      <c r="I3559" s="52"/>
      <c r="J3559" s="52"/>
      <c r="K3559" s="52"/>
      <c r="L3559" s="52"/>
      <c r="M3559" s="52"/>
      <c r="N3559" s="52"/>
      <c r="O3559" s="52"/>
      <c r="P3559" s="52"/>
      <c r="Q3559" s="52"/>
      <c r="R3559" s="52"/>
      <c r="S3559" s="52"/>
      <c r="T3559" s="52"/>
      <c r="U3559" s="52"/>
      <c r="V3559" s="52"/>
      <c r="W3559" s="52"/>
      <c r="X3559" s="52"/>
      <c r="Y3559" s="52"/>
      <c r="Z3559" s="38"/>
      <c r="AA3559" s="38"/>
      <c r="AB3559" s="38"/>
      <c r="AC3559" s="50"/>
      <c r="AD3559" s="50"/>
      <c r="AE3559" s="51"/>
      <c r="AF3559" s="51"/>
      <c r="AG3559" s="40"/>
      <c r="AH3559" s="41"/>
      <c r="AI3559" s="42"/>
      <c r="AJ3559" s="40"/>
      <c r="AK3559" s="41"/>
      <c r="AL3559" s="42"/>
      <c r="AM3559" s="43"/>
      <c r="AN3559" s="43"/>
      <c r="AO3559" s="43"/>
    </row>
    <row r="3560" spans="5:41" x14ac:dyDescent="0.25">
      <c r="E3560" s="54"/>
      <c r="F3560" s="54"/>
      <c r="G3560" s="52"/>
      <c r="H3560" s="52"/>
      <c r="I3560" s="52"/>
      <c r="J3560" s="52"/>
      <c r="K3560" s="52"/>
      <c r="L3560" s="52"/>
      <c r="M3560" s="52"/>
      <c r="N3560" s="52"/>
      <c r="O3560" s="52"/>
      <c r="P3560" s="52"/>
      <c r="Q3560" s="52"/>
      <c r="R3560" s="52"/>
      <c r="S3560" s="52"/>
      <c r="T3560" s="52"/>
      <c r="U3560" s="52"/>
      <c r="V3560" s="52"/>
      <c r="W3560" s="52"/>
      <c r="X3560" s="52"/>
      <c r="Y3560" s="52"/>
      <c r="Z3560" s="38"/>
      <c r="AA3560" s="38"/>
      <c r="AB3560" s="38"/>
      <c r="AC3560" s="50"/>
      <c r="AD3560" s="50"/>
      <c r="AE3560" s="51"/>
      <c r="AF3560" s="51"/>
      <c r="AG3560" s="40"/>
      <c r="AH3560" s="41"/>
      <c r="AI3560" s="42"/>
      <c r="AJ3560" s="40"/>
      <c r="AK3560" s="41"/>
      <c r="AL3560" s="42"/>
      <c r="AM3560" s="43"/>
      <c r="AN3560" s="43"/>
      <c r="AO3560" s="43"/>
    </row>
    <row r="3561" spans="5:41" x14ac:dyDescent="0.25">
      <c r="E3561" s="54"/>
      <c r="F3561" s="54"/>
      <c r="G3561" s="52"/>
      <c r="H3561" s="52"/>
      <c r="I3561" s="52"/>
      <c r="J3561" s="52"/>
      <c r="K3561" s="52"/>
      <c r="L3561" s="52"/>
      <c r="M3561" s="52"/>
      <c r="N3561" s="52"/>
      <c r="O3561" s="52"/>
      <c r="P3561" s="52"/>
      <c r="Q3561" s="52"/>
      <c r="R3561" s="52"/>
      <c r="S3561" s="52"/>
      <c r="T3561" s="52"/>
      <c r="U3561" s="52"/>
      <c r="V3561" s="52"/>
      <c r="W3561" s="52"/>
      <c r="X3561" s="52"/>
      <c r="Y3561" s="52"/>
      <c r="Z3561" s="38"/>
      <c r="AA3561" s="38"/>
      <c r="AB3561" s="38"/>
      <c r="AC3561" s="50"/>
      <c r="AD3561" s="50"/>
      <c r="AE3561" s="51"/>
      <c r="AF3561" s="51"/>
      <c r="AG3561" s="40"/>
      <c r="AH3561" s="41"/>
      <c r="AI3561" s="42"/>
      <c r="AJ3561" s="40"/>
      <c r="AK3561" s="41"/>
      <c r="AL3561" s="42"/>
      <c r="AM3561" s="43"/>
      <c r="AN3561" s="43"/>
      <c r="AO3561" s="43"/>
    </row>
    <row r="3562" spans="5:41" x14ac:dyDescent="0.25">
      <c r="E3562" s="54"/>
      <c r="F3562" s="54"/>
      <c r="G3562" s="52"/>
      <c r="H3562" s="52"/>
      <c r="I3562" s="52"/>
      <c r="J3562" s="52"/>
      <c r="K3562" s="52"/>
      <c r="L3562" s="52"/>
      <c r="M3562" s="52"/>
      <c r="N3562" s="52"/>
      <c r="O3562" s="52"/>
      <c r="P3562" s="52"/>
      <c r="Q3562" s="52"/>
      <c r="R3562" s="52"/>
      <c r="S3562" s="52"/>
      <c r="T3562" s="52"/>
      <c r="U3562" s="52"/>
      <c r="V3562" s="52"/>
      <c r="W3562" s="52"/>
      <c r="X3562" s="52"/>
      <c r="Y3562" s="52"/>
      <c r="Z3562" s="38"/>
      <c r="AA3562" s="38"/>
      <c r="AB3562" s="38"/>
      <c r="AC3562" s="50"/>
      <c r="AD3562" s="50"/>
      <c r="AE3562" s="51"/>
      <c r="AF3562" s="51"/>
      <c r="AG3562" s="40"/>
      <c r="AH3562" s="41"/>
      <c r="AI3562" s="42"/>
      <c r="AJ3562" s="40"/>
      <c r="AK3562" s="41"/>
      <c r="AL3562" s="42"/>
      <c r="AM3562" s="43"/>
      <c r="AN3562" s="43"/>
      <c r="AO3562" s="43"/>
    </row>
    <row r="3563" spans="5:41" x14ac:dyDescent="0.25">
      <c r="E3563" s="54"/>
      <c r="F3563" s="54"/>
      <c r="G3563" s="52"/>
      <c r="H3563" s="52"/>
      <c r="I3563" s="52"/>
      <c r="J3563" s="52"/>
      <c r="K3563" s="52"/>
      <c r="L3563" s="52"/>
      <c r="M3563" s="52"/>
      <c r="N3563" s="52"/>
      <c r="O3563" s="52"/>
      <c r="P3563" s="52"/>
      <c r="Q3563" s="52"/>
      <c r="R3563" s="52"/>
      <c r="S3563" s="52"/>
      <c r="T3563" s="52"/>
      <c r="U3563" s="52"/>
      <c r="V3563" s="52"/>
      <c r="W3563" s="52"/>
      <c r="X3563" s="52"/>
      <c r="Y3563" s="52"/>
      <c r="Z3563" s="38"/>
      <c r="AA3563" s="38"/>
      <c r="AB3563" s="38"/>
      <c r="AC3563" s="50"/>
      <c r="AD3563" s="50"/>
      <c r="AE3563" s="51"/>
      <c r="AF3563" s="51"/>
      <c r="AG3563" s="40"/>
      <c r="AH3563" s="41"/>
      <c r="AI3563" s="42"/>
      <c r="AJ3563" s="40"/>
      <c r="AK3563" s="41"/>
      <c r="AL3563" s="42"/>
      <c r="AM3563" s="43"/>
      <c r="AN3563" s="43"/>
      <c r="AO3563" s="43"/>
    </row>
    <row r="3564" spans="5:41" x14ac:dyDescent="0.25">
      <c r="E3564" s="54"/>
      <c r="F3564" s="54"/>
      <c r="G3564" s="52"/>
      <c r="H3564" s="52"/>
      <c r="I3564" s="52"/>
      <c r="J3564" s="52"/>
      <c r="K3564" s="52"/>
      <c r="L3564" s="52"/>
      <c r="M3564" s="52"/>
      <c r="N3564" s="52"/>
      <c r="O3564" s="52"/>
      <c r="P3564" s="52"/>
      <c r="Q3564" s="52"/>
      <c r="R3564" s="52"/>
      <c r="S3564" s="52"/>
      <c r="T3564" s="52"/>
      <c r="U3564" s="52"/>
      <c r="V3564" s="52"/>
      <c r="W3564" s="52"/>
      <c r="X3564" s="52"/>
      <c r="Y3564" s="52"/>
      <c r="Z3564" s="38"/>
      <c r="AA3564" s="38"/>
      <c r="AB3564" s="38"/>
      <c r="AC3564" s="50"/>
      <c r="AD3564" s="50"/>
      <c r="AE3564" s="51"/>
      <c r="AF3564" s="51"/>
      <c r="AG3564" s="40"/>
      <c r="AH3564" s="41"/>
      <c r="AI3564" s="42"/>
      <c r="AJ3564" s="40"/>
      <c r="AK3564" s="41"/>
      <c r="AL3564" s="42"/>
      <c r="AM3564" s="43"/>
      <c r="AN3564" s="43"/>
      <c r="AO3564" s="43"/>
    </row>
    <row r="3565" spans="5:41" x14ac:dyDescent="0.25">
      <c r="E3565" s="54"/>
      <c r="F3565" s="54"/>
      <c r="G3565" s="52"/>
      <c r="H3565" s="52"/>
      <c r="I3565" s="52"/>
      <c r="J3565" s="52"/>
      <c r="K3565" s="52"/>
      <c r="L3565" s="52"/>
      <c r="M3565" s="52"/>
      <c r="N3565" s="52"/>
      <c r="O3565" s="52"/>
      <c r="P3565" s="52"/>
      <c r="Q3565" s="52"/>
      <c r="R3565" s="52"/>
      <c r="S3565" s="52"/>
      <c r="T3565" s="52"/>
      <c r="U3565" s="52"/>
      <c r="V3565" s="52"/>
      <c r="W3565" s="52"/>
      <c r="X3565" s="52"/>
      <c r="Y3565" s="52"/>
      <c r="Z3565" s="38"/>
      <c r="AA3565" s="38"/>
      <c r="AB3565" s="38"/>
      <c r="AC3565" s="50"/>
      <c r="AD3565" s="50"/>
      <c r="AE3565" s="51"/>
      <c r="AF3565" s="51"/>
      <c r="AG3565" s="40"/>
      <c r="AH3565" s="41"/>
      <c r="AI3565" s="42"/>
      <c r="AJ3565" s="40"/>
      <c r="AK3565" s="41"/>
      <c r="AL3565" s="42"/>
      <c r="AM3565" s="43"/>
      <c r="AN3565" s="43"/>
      <c r="AO3565" s="43"/>
    </row>
    <row r="3566" spans="5:41" x14ac:dyDescent="0.25">
      <c r="E3566" s="54"/>
      <c r="F3566" s="54"/>
      <c r="G3566" s="52"/>
      <c r="H3566" s="52"/>
      <c r="I3566" s="52"/>
      <c r="J3566" s="52"/>
      <c r="K3566" s="52"/>
      <c r="L3566" s="52"/>
      <c r="M3566" s="52"/>
      <c r="N3566" s="52"/>
      <c r="O3566" s="52"/>
      <c r="P3566" s="52"/>
      <c r="Q3566" s="52"/>
      <c r="R3566" s="52"/>
      <c r="S3566" s="52"/>
      <c r="T3566" s="52"/>
      <c r="U3566" s="52"/>
      <c r="V3566" s="52"/>
      <c r="W3566" s="52"/>
      <c r="X3566" s="52"/>
      <c r="Y3566" s="52"/>
      <c r="Z3566" s="38"/>
      <c r="AA3566" s="38"/>
      <c r="AB3566" s="38"/>
      <c r="AC3566" s="50"/>
      <c r="AD3566" s="50"/>
      <c r="AE3566" s="51"/>
      <c r="AF3566" s="51"/>
      <c r="AG3566" s="40"/>
      <c r="AH3566" s="41"/>
      <c r="AI3566" s="42"/>
      <c r="AJ3566" s="40"/>
      <c r="AK3566" s="41"/>
      <c r="AL3566" s="42"/>
      <c r="AM3566" s="43"/>
      <c r="AN3566" s="43"/>
      <c r="AO3566" s="43"/>
    </row>
    <row r="3567" spans="5:41" x14ac:dyDescent="0.25">
      <c r="E3567" s="54"/>
      <c r="F3567" s="54"/>
      <c r="G3567" s="52"/>
      <c r="H3567" s="52"/>
      <c r="I3567" s="52"/>
      <c r="J3567" s="52"/>
      <c r="K3567" s="52"/>
      <c r="L3567" s="52"/>
      <c r="M3567" s="52"/>
      <c r="N3567" s="52"/>
      <c r="O3567" s="52"/>
      <c r="P3567" s="52"/>
      <c r="Q3567" s="52"/>
      <c r="R3567" s="52"/>
      <c r="S3567" s="52"/>
      <c r="T3567" s="52"/>
      <c r="U3567" s="52"/>
      <c r="V3567" s="52"/>
      <c r="W3567" s="52"/>
      <c r="X3567" s="52"/>
      <c r="Y3567" s="52"/>
      <c r="Z3567" s="38"/>
      <c r="AA3567" s="38"/>
      <c r="AB3567" s="38"/>
      <c r="AC3567" s="50"/>
      <c r="AD3567" s="50"/>
      <c r="AE3567" s="51"/>
      <c r="AF3567" s="51"/>
      <c r="AG3567" s="40"/>
      <c r="AH3567" s="41"/>
      <c r="AI3567" s="42"/>
      <c r="AJ3567" s="40"/>
      <c r="AK3567" s="41"/>
      <c r="AL3567" s="42"/>
      <c r="AM3567" s="43"/>
      <c r="AN3567" s="43"/>
      <c r="AO3567" s="43"/>
    </row>
    <row r="3568" spans="5:41" x14ac:dyDescent="0.25">
      <c r="E3568" s="54"/>
      <c r="F3568" s="54"/>
      <c r="G3568" s="52"/>
      <c r="H3568" s="52"/>
      <c r="I3568" s="52"/>
      <c r="J3568" s="52"/>
      <c r="K3568" s="52"/>
      <c r="L3568" s="52"/>
      <c r="M3568" s="52"/>
      <c r="N3568" s="52"/>
      <c r="O3568" s="52"/>
      <c r="P3568" s="52"/>
      <c r="Q3568" s="52"/>
      <c r="R3568" s="52"/>
      <c r="S3568" s="52"/>
      <c r="T3568" s="52"/>
      <c r="U3568" s="52"/>
      <c r="V3568" s="52"/>
      <c r="W3568" s="52"/>
      <c r="X3568" s="52"/>
      <c r="Y3568" s="52"/>
      <c r="Z3568" s="38"/>
      <c r="AA3568" s="38"/>
      <c r="AB3568" s="38"/>
      <c r="AC3568" s="50"/>
      <c r="AD3568" s="50"/>
      <c r="AE3568" s="51"/>
      <c r="AF3568" s="51"/>
      <c r="AG3568" s="40"/>
      <c r="AH3568" s="41"/>
      <c r="AI3568" s="42"/>
      <c r="AJ3568" s="40"/>
      <c r="AK3568" s="41"/>
      <c r="AL3568" s="42"/>
      <c r="AM3568" s="43"/>
      <c r="AN3568" s="43"/>
      <c r="AO3568" s="43"/>
    </row>
    <row r="3569" spans="5:41" x14ac:dyDescent="0.25">
      <c r="E3569" s="54"/>
      <c r="F3569" s="54"/>
      <c r="G3569" s="52"/>
      <c r="H3569" s="52"/>
      <c r="I3569" s="52"/>
      <c r="J3569" s="52"/>
      <c r="K3569" s="52"/>
      <c r="L3569" s="52"/>
      <c r="M3569" s="52"/>
      <c r="N3569" s="52"/>
      <c r="O3569" s="52"/>
      <c r="P3569" s="52"/>
      <c r="Q3569" s="52"/>
      <c r="R3569" s="52"/>
      <c r="S3569" s="52"/>
      <c r="T3569" s="52"/>
      <c r="U3569" s="52"/>
      <c r="V3569" s="52"/>
      <c r="W3569" s="52"/>
      <c r="X3569" s="52"/>
      <c r="Y3569" s="52"/>
      <c r="Z3569" s="38"/>
      <c r="AA3569" s="38"/>
      <c r="AB3569" s="38"/>
      <c r="AC3569" s="50"/>
      <c r="AD3569" s="50"/>
      <c r="AE3569" s="51"/>
      <c r="AF3569" s="51"/>
      <c r="AG3569" s="40"/>
      <c r="AH3569" s="41"/>
      <c r="AI3569" s="42"/>
      <c r="AJ3569" s="40"/>
      <c r="AK3569" s="41"/>
      <c r="AL3569" s="42"/>
      <c r="AM3569" s="43"/>
      <c r="AN3569" s="43"/>
      <c r="AO3569" s="43"/>
    </row>
    <row r="3570" spans="5:41" x14ac:dyDescent="0.25">
      <c r="E3570" s="54"/>
      <c r="F3570" s="54"/>
      <c r="G3570" s="52"/>
      <c r="H3570" s="52"/>
      <c r="I3570" s="52"/>
      <c r="J3570" s="52"/>
      <c r="K3570" s="52"/>
      <c r="L3570" s="52"/>
      <c r="M3570" s="52"/>
      <c r="N3570" s="52"/>
      <c r="O3570" s="52"/>
      <c r="P3570" s="52"/>
      <c r="Q3570" s="52"/>
      <c r="R3570" s="52"/>
      <c r="S3570" s="52"/>
      <c r="T3570" s="52"/>
      <c r="U3570" s="52"/>
      <c r="V3570" s="52"/>
      <c r="W3570" s="52"/>
      <c r="X3570" s="52"/>
      <c r="Y3570" s="52"/>
      <c r="Z3570" s="38"/>
      <c r="AA3570" s="38"/>
      <c r="AB3570" s="38"/>
      <c r="AC3570" s="50"/>
      <c r="AD3570" s="50"/>
      <c r="AE3570" s="51"/>
      <c r="AF3570" s="51"/>
      <c r="AG3570" s="40"/>
      <c r="AH3570" s="41"/>
      <c r="AI3570" s="42"/>
      <c r="AJ3570" s="40"/>
      <c r="AK3570" s="41"/>
      <c r="AL3570" s="42"/>
      <c r="AM3570" s="43"/>
      <c r="AN3570" s="43"/>
      <c r="AO3570" s="43"/>
    </row>
    <row r="3571" spans="5:41" x14ac:dyDescent="0.25">
      <c r="E3571" s="54"/>
      <c r="F3571" s="54"/>
      <c r="G3571" s="52"/>
      <c r="H3571" s="52"/>
      <c r="I3571" s="52"/>
      <c r="J3571" s="52"/>
      <c r="K3571" s="52"/>
      <c r="L3571" s="52"/>
      <c r="M3571" s="52"/>
      <c r="N3571" s="52"/>
      <c r="O3571" s="52"/>
      <c r="P3571" s="52"/>
      <c r="Q3571" s="52"/>
      <c r="R3571" s="52"/>
      <c r="S3571" s="52"/>
      <c r="T3571" s="52"/>
      <c r="U3571" s="52"/>
      <c r="V3571" s="52"/>
      <c r="W3571" s="52"/>
      <c r="X3571" s="52"/>
      <c r="Y3571" s="52"/>
      <c r="Z3571" s="38"/>
      <c r="AA3571" s="38"/>
      <c r="AB3571" s="38"/>
      <c r="AC3571" s="50"/>
      <c r="AD3571" s="50"/>
      <c r="AE3571" s="51"/>
      <c r="AF3571" s="51"/>
      <c r="AG3571" s="40"/>
      <c r="AH3571" s="41"/>
      <c r="AI3571" s="42"/>
      <c r="AJ3571" s="40"/>
      <c r="AK3571" s="41"/>
      <c r="AL3571" s="42"/>
      <c r="AM3571" s="43"/>
      <c r="AN3571" s="43"/>
      <c r="AO3571" s="43"/>
    </row>
    <row r="3572" spans="5:41" x14ac:dyDescent="0.25">
      <c r="E3572" s="54"/>
      <c r="F3572" s="54"/>
      <c r="G3572" s="52"/>
      <c r="H3572" s="52"/>
      <c r="I3572" s="52"/>
      <c r="J3572" s="52"/>
      <c r="K3572" s="52"/>
      <c r="L3572" s="52"/>
      <c r="M3572" s="52"/>
      <c r="N3572" s="52"/>
      <c r="O3572" s="52"/>
      <c r="P3572" s="52"/>
      <c r="Q3572" s="52"/>
      <c r="R3572" s="52"/>
      <c r="S3572" s="52"/>
      <c r="T3572" s="52"/>
      <c r="U3572" s="52"/>
      <c r="V3572" s="52"/>
      <c r="W3572" s="52"/>
      <c r="X3572" s="52"/>
      <c r="Y3572" s="52"/>
      <c r="Z3572" s="38"/>
      <c r="AA3572" s="38"/>
      <c r="AB3572" s="38"/>
      <c r="AC3572" s="50"/>
      <c r="AD3572" s="50"/>
      <c r="AE3572" s="51"/>
      <c r="AF3572" s="51"/>
      <c r="AG3572" s="40"/>
      <c r="AH3572" s="41"/>
      <c r="AI3572" s="42"/>
      <c r="AJ3572" s="40"/>
      <c r="AK3572" s="41"/>
      <c r="AL3572" s="42"/>
      <c r="AM3572" s="43"/>
      <c r="AN3572" s="43"/>
      <c r="AO3572" s="43"/>
    </row>
    <row r="3573" spans="5:41" x14ac:dyDescent="0.25">
      <c r="E3573" s="54"/>
      <c r="F3573" s="54"/>
      <c r="G3573" s="52"/>
      <c r="H3573" s="52"/>
      <c r="I3573" s="52"/>
      <c r="J3573" s="52"/>
      <c r="K3573" s="52"/>
      <c r="L3573" s="52"/>
      <c r="M3573" s="52"/>
      <c r="N3573" s="52"/>
      <c r="O3573" s="52"/>
      <c r="P3573" s="52"/>
      <c r="Q3573" s="52"/>
      <c r="R3573" s="52"/>
      <c r="S3573" s="52"/>
      <c r="T3573" s="52"/>
      <c r="U3573" s="52"/>
      <c r="V3573" s="52"/>
      <c r="W3573" s="52"/>
      <c r="X3573" s="52"/>
      <c r="Y3573" s="52"/>
      <c r="Z3573" s="38"/>
      <c r="AA3573" s="38"/>
      <c r="AB3573" s="38"/>
      <c r="AC3573" s="50"/>
      <c r="AD3573" s="50"/>
      <c r="AE3573" s="51"/>
      <c r="AF3573" s="51"/>
      <c r="AG3573" s="40"/>
      <c r="AH3573" s="41"/>
      <c r="AI3573" s="42"/>
      <c r="AJ3573" s="40"/>
      <c r="AK3573" s="41"/>
      <c r="AL3573" s="42"/>
      <c r="AM3573" s="43"/>
      <c r="AN3573" s="43"/>
      <c r="AO3573" s="43"/>
    </row>
    <row r="3574" spans="5:41" x14ac:dyDescent="0.25">
      <c r="E3574" s="54"/>
      <c r="F3574" s="54"/>
      <c r="G3574" s="52"/>
      <c r="H3574" s="52"/>
      <c r="I3574" s="52"/>
      <c r="J3574" s="52"/>
      <c r="K3574" s="52"/>
      <c r="L3574" s="52"/>
      <c r="M3574" s="52"/>
      <c r="N3574" s="52"/>
      <c r="O3574" s="52"/>
      <c r="P3574" s="52"/>
      <c r="Q3574" s="52"/>
      <c r="R3574" s="52"/>
      <c r="S3574" s="52"/>
      <c r="T3574" s="52"/>
      <c r="U3574" s="52"/>
      <c r="V3574" s="52"/>
      <c r="W3574" s="52"/>
      <c r="X3574" s="52"/>
      <c r="Y3574" s="52"/>
      <c r="Z3574" s="38"/>
      <c r="AA3574" s="38"/>
      <c r="AB3574" s="38"/>
      <c r="AC3574" s="50"/>
      <c r="AD3574" s="50"/>
      <c r="AE3574" s="51"/>
      <c r="AF3574" s="51"/>
      <c r="AG3574" s="40"/>
      <c r="AH3574" s="41"/>
      <c r="AI3574" s="42"/>
      <c r="AJ3574" s="40"/>
      <c r="AK3574" s="41"/>
      <c r="AL3574" s="42"/>
      <c r="AM3574" s="43"/>
      <c r="AN3574" s="43"/>
      <c r="AO3574" s="43"/>
    </row>
    <row r="3575" spans="5:41" x14ac:dyDescent="0.25">
      <c r="E3575" s="54"/>
      <c r="F3575" s="54"/>
      <c r="G3575" s="52"/>
      <c r="H3575" s="52"/>
      <c r="I3575" s="52"/>
      <c r="J3575" s="52"/>
      <c r="K3575" s="52"/>
      <c r="L3575" s="52"/>
      <c r="M3575" s="52"/>
      <c r="N3575" s="52"/>
      <c r="O3575" s="52"/>
      <c r="P3575" s="52"/>
      <c r="Q3575" s="52"/>
      <c r="R3575" s="52"/>
      <c r="S3575" s="52"/>
      <c r="T3575" s="52"/>
      <c r="U3575" s="52"/>
      <c r="V3575" s="52"/>
      <c r="W3575" s="52"/>
      <c r="X3575" s="52"/>
      <c r="Y3575" s="52"/>
      <c r="Z3575" s="38"/>
      <c r="AA3575" s="38"/>
      <c r="AB3575" s="38"/>
      <c r="AC3575" s="50"/>
      <c r="AD3575" s="50"/>
      <c r="AE3575" s="51"/>
      <c r="AF3575" s="51"/>
      <c r="AG3575" s="40"/>
      <c r="AH3575" s="41"/>
      <c r="AI3575" s="42"/>
      <c r="AJ3575" s="40"/>
      <c r="AK3575" s="41"/>
      <c r="AL3575" s="42"/>
      <c r="AM3575" s="43"/>
      <c r="AN3575" s="43"/>
      <c r="AO3575" s="43"/>
    </row>
    <row r="3576" spans="5:41" x14ac:dyDescent="0.25">
      <c r="E3576" s="54"/>
      <c r="F3576" s="54"/>
      <c r="G3576" s="52"/>
      <c r="H3576" s="52"/>
      <c r="I3576" s="52"/>
      <c r="J3576" s="52"/>
      <c r="K3576" s="52"/>
      <c r="L3576" s="52"/>
      <c r="M3576" s="52"/>
      <c r="N3576" s="52"/>
      <c r="O3576" s="52"/>
      <c r="P3576" s="52"/>
      <c r="Q3576" s="52"/>
      <c r="R3576" s="52"/>
      <c r="S3576" s="52"/>
      <c r="T3576" s="52"/>
      <c r="U3576" s="52"/>
      <c r="V3576" s="52"/>
      <c r="W3576" s="52"/>
      <c r="X3576" s="52"/>
      <c r="Y3576" s="52"/>
      <c r="Z3576" s="38"/>
      <c r="AA3576" s="38"/>
      <c r="AB3576" s="38"/>
      <c r="AC3576" s="50"/>
      <c r="AD3576" s="50"/>
      <c r="AE3576" s="51"/>
      <c r="AF3576" s="51"/>
      <c r="AG3576" s="40"/>
      <c r="AH3576" s="41"/>
      <c r="AI3576" s="42"/>
      <c r="AJ3576" s="40"/>
      <c r="AK3576" s="41"/>
      <c r="AL3576" s="42"/>
      <c r="AM3576" s="43"/>
      <c r="AN3576" s="43"/>
      <c r="AO3576" s="43"/>
    </row>
    <row r="3577" spans="5:41" x14ac:dyDescent="0.25">
      <c r="E3577" s="54"/>
      <c r="F3577" s="54"/>
      <c r="G3577" s="52"/>
      <c r="H3577" s="52"/>
      <c r="I3577" s="52"/>
      <c r="J3577" s="52"/>
      <c r="K3577" s="52"/>
      <c r="L3577" s="52"/>
      <c r="M3577" s="52"/>
      <c r="N3577" s="52"/>
      <c r="O3577" s="52"/>
      <c r="P3577" s="52"/>
      <c r="Q3577" s="52"/>
      <c r="R3577" s="52"/>
      <c r="S3577" s="52"/>
      <c r="T3577" s="52"/>
      <c r="U3577" s="52"/>
      <c r="V3577" s="52"/>
      <c r="W3577" s="52"/>
      <c r="X3577" s="52"/>
      <c r="Y3577" s="52"/>
      <c r="Z3577" s="38"/>
      <c r="AA3577" s="38"/>
      <c r="AB3577" s="38"/>
      <c r="AC3577" s="50"/>
      <c r="AD3577" s="50"/>
      <c r="AE3577" s="51"/>
      <c r="AF3577" s="51"/>
      <c r="AG3577" s="40"/>
      <c r="AH3577" s="41"/>
      <c r="AI3577" s="42"/>
      <c r="AJ3577" s="40"/>
      <c r="AK3577" s="41"/>
      <c r="AL3577" s="42"/>
      <c r="AM3577" s="43"/>
      <c r="AN3577" s="43"/>
      <c r="AO3577" s="43"/>
    </row>
    <row r="3578" spans="5:41" x14ac:dyDescent="0.25">
      <c r="E3578" s="54"/>
      <c r="F3578" s="54"/>
      <c r="G3578" s="52"/>
      <c r="H3578" s="52"/>
      <c r="I3578" s="52"/>
      <c r="J3578" s="52"/>
      <c r="K3578" s="52"/>
      <c r="L3578" s="52"/>
      <c r="M3578" s="52"/>
      <c r="N3578" s="52"/>
      <c r="O3578" s="52"/>
      <c r="P3578" s="52"/>
      <c r="Q3578" s="52"/>
      <c r="R3578" s="52"/>
      <c r="S3578" s="52"/>
      <c r="T3578" s="52"/>
      <c r="U3578" s="52"/>
      <c r="V3578" s="52"/>
      <c r="W3578" s="52"/>
      <c r="X3578" s="52"/>
      <c r="Y3578" s="52"/>
      <c r="Z3578" s="38"/>
      <c r="AA3578" s="38"/>
      <c r="AB3578" s="38"/>
      <c r="AC3578" s="50"/>
      <c r="AD3578" s="50"/>
      <c r="AE3578" s="51"/>
      <c r="AF3578" s="51"/>
      <c r="AG3578" s="40"/>
      <c r="AH3578" s="41"/>
      <c r="AI3578" s="42"/>
      <c r="AJ3578" s="40"/>
      <c r="AK3578" s="41"/>
      <c r="AL3578" s="42"/>
      <c r="AM3578" s="43"/>
      <c r="AN3578" s="43"/>
      <c r="AO3578" s="43"/>
    </row>
    <row r="3579" spans="5:41" x14ac:dyDescent="0.25">
      <c r="E3579" s="54"/>
      <c r="F3579" s="54"/>
      <c r="G3579" s="52"/>
      <c r="H3579" s="52"/>
      <c r="I3579" s="52"/>
      <c r="J3579" s="52"/>
      <c r="K3579" s="52"/>
      <c r="L3579" s="52"/>
      <c r="M3579" s="52"/>
      <c r="N3579" s="52"/>
      <c r="O3579" s="52"/>
      <c r="P3579" s="52"/>
      <c r="Q3579" s="52"/>
      <c r="R3579" s="52"/>
      <c r="S3579" s="52"/>
      <c r="T3579" s="52"/>
      <c r="U3579" s="52"/>
      <c r="V3579" s="52"/>
      <c r="W3579" s="52"/>
      <c r="X3579" s="52"/>
      <c r="Y3579" s="52"/>
      <c r="Z3579" s="38"/>
      <c r="AA3579" s="38"/>
      <c r="AB3579" s="38"/>
      <c r="AC3579" s="50"/>
      <c r="AD3579" s="50"/>
      <c r="AE3579" s="51"/>
      <c r="AF3579" s="51"/>
      <c r="AG3579" s="40"/>
      <c r="AH3579" s="41"/>
      <c r="AI3579" s="42"/>
      <c r="AJ3579" s="40"/>
      <c r="AK3579" s="41"/>
      <c r="AL3579" s="42"/>
      <c r="AM3579" s="43"/>
      <c r="AN3579" s="43"/>
      <c r="AO3579" s="43"/>
    </row>
    <row r="3580" spans="5:41" x14ac:dyDescent="0.25">
      <c r="E3580" s="54"/>
      <c r="F3580" s="54"/>
      <c r="G3580" s="52"/>
      <c r="H3580" s="52"/>
      <c r="I3580" s="52"/>
      <c r="J3580" s="52"/>
      <c r="K3580" s="52"/>
      <c r="L3580" s="52"/>
      <c r="M3580" s="52"/>
      <c r="N3580" s="52"/>
      <c r="O3580" s="52"/>
      <c r="P3580" s="52"/>
      <c r="Q3580" s="52"/>
      <c r="R3580" s="52"/>
      <c r="S3580" s="52"/>
      <c r="T3580" s="52"/>
      <c r="U3580" s="52"/>
      <c r="V3580" s="52"/>
      <c r="W3580" s="52"/>
      <c r="X3580" s="52"/>
      <c r="Y3580" s="52"/>
      <c r="Z3580" s="38"/>
      <c r="AA3580" s="38"/>
      <c r="AB3580" s="38"/>
      <c r="AC3580" s="50"/>
      <c r="AD3580" s="50"/>
      <c r="AE3580" s="51"/>
      <c r="AF3580" s="51"/>
      <c r="AG3580" s="40"/>
      <c r="AH3580" s="41"/>
      <c r="AI3580" s="42"/>
      <c r="AJ3580" s="40"/>
      <c r="AK3580" s="41"/>
      <c r="AL3580" s="42"/>
      <c r="AM3580" s="43"/>
      <c r="AN3580" s="43"/>
      <c r="AO3580" s="43"/>
    </row>
    <row r="3581" spans="5:41" x14ac:dyDescent="0.25">
      <c r="E3581" s="54"/>
      <c r="F3581" s="54"/>
      <c r="G3581" s="52"/>
      <c r="H3581" s="52"/>
      <c r="I3581" s="52"/>
      <c r="J3581" s="52"/>
      <c r="K3581" s="52"/>
      <c r="L3581" s="52"/>
      <c r="M3581" s="52"/>
      <c r="N3581" s="52"/>
      <c r="O3581" s="52"/>
      <c r="P3581" s="52"/>
      <c r="Q3581" s="52"/>
      <c r="R3581" s="52"/>
      <c r="S3581" s="52"/>
      <c r="T3581" s="52"/>
      <c r="U3581" s="52"/>
      <c r="V3581" s="52"/>
      <c r="W3581" s="52"/>
      <c r="X3581" s="52"/>
      <c r="Y3581" s="52"/>
      <c r="Z3581" s="38"/>
      <c r="AA3581" s="38"/>
      <c r="AB3581" s="38"/>
      <c r="AC3581" s="50"/>
      <c r="AD3581" s="50"/>
      <c r="AE3581" s="51"/>
      <c r="AF3581" s="51"/>
      <c r="AG3581" s="40"/>
      <c r="AH3581" s="41"/>
      <c r="AI3581" s="42"/>
      <c r="AJ3581" s="40"/>
      <c r="AK3581" s="41"/>
      <c r="AL3581" s="42"/>
      <c r="AM3581" s="43"/>
      <c r="AN3581" s="43"/>
      <c r="AO3581" s="43"/>
    </row>
    <row r="3582" spans="5:41" x14ac:dyDescent="0.25">
      <c r="E3582" s="54"/>
      <c r="F3582" s="54"/>
      <c r="G3582" s="52"/>
      <c r="H3582" s="52"/>
      <c r="I3582" s="52"/>
      <c r="J3582" s="52"/>
      <c r="K3582" s="52"/>
      <c r="L3582" s="52"/>
      <c r="M3582" s="52"/>
      <c r="N3582" s="52"/>
      <c r="O3582" s="52"/>
      <c r="P3582" s="52"/>
      <c r="Q3582" s="52"/>
      <c r="R3582" s="52"/>
      <c r="S3582" s="52"/>
      <c r="T3582" s="52"/>
      <c r="U3582" s="52"/>
      <c r="V3582" s="52"/>
      <c r="W3582" s="52"/>
      <c r="X3582" s="52"/>
      <c r="Y3582" s="52"/>
      <c r="Z3582" s="38"/>
      <c r="AA3582" s="38"/>
      <c r="AB3582" s="38"/>
      <c r="AC3582" s="50"/>
      <c r="AD3582" s="50"/>
      <c r="AE3582" s="51"/>
      <c r="AF3582" s="51"/>
      <c r="AG3582" s="40"/>
      <c r="AH3582" s="41"/>
      <c r="AI3582" s="42"/>
      <c r="AJ3582" s="40"/>
      <c r="AK3582" s="41"/>
      <c r="AL3582" s="42"/>
      <c r="AM3582" s="43"/>
      <c r="AN3582" s="43"/>
      <c r="AO3582" s="43"/>
    </row>
    <row r="3583" spans="5:41" x14ac:dyDescent="0.25">
      <c r="E3583" s="54"/>
      <c r="F3583" s="54"/>
      <c r="G3583" s="52"/>
      <c r="H3583" s="52"/>
      <c r="I3583" s="52"/>
      <c r="J3583" s="52"/>
      <c r="K3583" s="52"/>
      <c r="L3583" s="52"/>
      <c r="M3583" s="52"/>
      <c r="N3583" s="52"/>
      <c r="O3583" s="52"/>
      <c r="P3583" s="52"/>
      <c r="Q3583" s="52"/>
      <c r="R3583" s="52"/>
      <c r="S3583" s="52"/>
      <c r="T3583" s="52"/>
      <c r="U3583" s="52"/>
      <c r="V3583" s="52"/>
      <c r="W3583" s="52"/>
      <c r="X3583" s="52"/>
      <c r="Y3583" s="52"/>
      <c r="Z3583" s="38"/>
      <c r="AA3583" s="38"/>
      <c r="AB3583" s="38"/>
      <c r="AC3583" s="50"/>
      <c r="AD3583" s="50"/>
      <c r="AE3583" s="51"/>
      <c r="AF3583" s="51"/>
      <c r="AG3583" s="40"/>
      <c r="AH3583" s="41"/>
      <c r="AI3583" s="42"/>
      <c r="AJ3583" s="40"/>
      <c r="AK3583" s="41"/>
      <c r="AL3583" s="42"/>
      <c r="AM3583" s="43"/>
      <c r="AN3583" s="43"/>
      <c r="AO3583" s="43"/>
    </row>
    <row r="3584" spans="5:41" x14ac:dyDescent="0.25">
      <c r="E3584" s="54"/>
      <c r="F3584" s="54"/>
      <c r="G3584" s="52"/>
      <c r="H3584" s="52"/>
      <c r="I3584" s="52"/>
      <c r="J3584" s="52"/>
      <c r="K3584" s="52"/>
      <c r="L3584" s="52"/>
      <c r="M3584" s="52"/>
      <c r="N3584" s="52"/>
      <c r="O3584" s="52"/>
      <c r="P3584" s="52"/>
      <c r="Q3584" s="52"/>
      <c r="R3584" s="52"/>
      <c r="S3584" s="52"/>
      <c r="T3584" s="52"/>
      <c r="U3584" s="52"/>
      <c r="V3584" s="52"/>
      <c r="W3584" s="52"/>
      <c r="X3584" s="52"/>
      <c r="Y3584" s="52"/>
      <c r="Z3584" s="38"/>
      <c r="AA3584" s="38"/>
      <c r="AB3584" s="38"/>
      <c r="AC3584" s="50"/>
      <c r="AD3584" s="50"/>
      <c r="AE3584" s="51"/>
      <c r="AF3584" s="51"/>
      <c r="AG3584" s="40"/>
      <c r="AH3584" s="41"/>
      <c r="AI3584" s="42"/>
      <c r="AJ3584" s="40"/>
      <c r="AK3584" s="41"/>
      <c r="AL3584" s="42"/>
      <c r="AM3584" s="43"/>
      <c r="AN3584" s="43"/>
      <c r="AO3584" s="43"/>
    </row>
    <row r="3585" spans="5:41" x14ac:dyDescent="0.25">
      <c r="E3585" s="54"/>
      <c r="F3585" s="54"/>
      <c r="G3585" s="52"/>
      <c r="H3585" s="52"/>
      <c r="I3585" s="52"/>
      <c r="J3585" s="52"/>
      <c r="K3585" s="52"/>
      <c r="L3585" s="52"/>
      <c r="M3585" s="52"/>
      <c r="N3585" s="52"/>
      <c r="O3585" s="52"/>
      <c r="P3585" s="52"/>
      <c r="Q3585" s="52"/>
      <c r="R3585" s="52"/>
      <c r="S3585" s="52"/>
      <c r="T3585" s="52"/>
      <c r="U3585" s="52"/>
      <c r="V3585" s="52"/>
      <c r="W3585" s="52"/>
      <c r="X3585" s="52"/>
      <c r="Y3585" s="52"/>
      <c r="Z3585" s="38"/>
      <c r="AA3585" s="38"/>
      <c r="AB3585" s="38"/>
      <c r="AC3585" s="50"/>
      <c r="AD3585" s="50"/>
      <c r="AE3585" s="51"/>
      <c r="AF3585" s="51"/>
      <c r="AG3585" s="40"/>
      <c r="AH3585" s="41"/>
      <c r="AI3585" s="42"/>
      <c r="AJ3585" s="40"/>
      <c r="AK3585" s="41"/>
      <c r="AL3585" s="42"/>
      <c r="AM3585" s="43"/>
      <c r="AN3585" s="43"/>
      <c r="AO3585" s="43"/>
    </row>
    <row r="3586" spans="5:41" x14ac:dyDescent="0.25">
      <c r="E3586" s="54"/>
      <c r="F3586" s="54"/>
      <c r="G3586" s="52"/>
      <c r="H3586" s="52"/>
      <c r="I3586" s="52"/>
      <c r="J3586" s="52"/>
      <c r="K3586" s="52"/>
      <c r="L3586" s="52"/>
      <c r="M3586" s="52"/>
      <c r="N3586" s="52"/>
      <c r="O3586" s="52"/>
      <c r="P3586" s="52"/>
      <c r="Q3586" s="52"/>
      <c r="R3586" s="52"/>
      <c r="S3586" s="52"/>
      <c r="T3586" s="52"/>
      <c r="U3586" s="52"/>
      <c r="V3586" s="52"/>
      <c r="W3586" s="52"/>
      <c r="X3586" s="52"/>
      <c r="Y3586" s="52"/>
      <c r="Z3586" s="38"/>
      <c r="AA3586" s="38"/>
      <c r="AB3586" s="38"/>
      <c r="AC3586" s="50"/>
      <c r="AD3586" s="50"/>
      <c r="AE3586" s="51"/>
      <c r="AF3586" s="51"/>
      <c r="AG3586" s="40"/>
      <c r="AH3586" s="41"/>
      <c r="AI3586" s="42"/>
      <c r="AJ3586" s="40"/>
      <c r="AK3586" s="41"/>
      <c r="AL3586" s="42"/>
      <c r="AM3586" s="43"/>
      <c r="AN3586" s="43"/>
      <c r="AO3586" s="43"/>
    </row>
    <row r="3587" spans="5:41" x14ac:dyDescent="0.25">
      <c r="E3587" s="54"/>
      <c r="F3587" s="54"/>
      <c r="G3587" s="52"/>
      <c r="H3587" s="52"/>
      <c r="I3587" s="52"/>
      <c r="J3587" s="52"/>
      <c r="K3587" s="52"/>
      <c r="L3587" s="52"/>
      <c r="M3587" s="52"/>
      <c r="N3587" s="52"/>
      <c r="O3587" s="52"/>
      <c r="P3587" s="52"/>
      <c r="Q3587" s="52"/>
      <c r="R3587" s="52"/>
      <c r="S3587" s="52"/>
      <c r="T3587" s="52"/>
      <c r="U3587" s="52"/>
      <c r="V3587" s="52"/>
      <c r="W3587" s="52"/>
      <c r="X3587" s="52"/>
      <c r="Y3587" s="52"/>
      <c r="Z3587" s="38"/>
      <c r="AA3587" s="38"/>
      <c r="AB3587" s="38"/>
      <c r="AC3587" s="50"/>
      <c r="AD3587" s="50"/>
      <c r="AE3587" s="51"/>
      <c r="AF3587" s="51"/>
      <c r="AG3587" s="40"/>
      <c r="AH3587" s="41"/>
      <c r="AI3587" s="42"/>
      <c r="AJ3587" s="40"/>
      <c r="AK3587" s="41"/>
      <c r="AL3587" s="42"/>
      <c r="AM3587" s="43"/>
      <c r="AN3587" s="43"/>
      <c r="AO3587" s="43"/>
    </row>
    <row r="3588" spans="5:41" x14ac:dyDescent="0.25">
      <c r="E3588" s="54"/>
      <c r="F3588" s="54"/>
      <c r="G3588" s="52"/>
      <c r="H3588" s="52"/>
      <c r="I3588" s="52"/>
      <c r="J3588" s="52"/>
      <c r="K3588" s="52"/>
      <c r="L3588" s="52"/>
      <c r="M3588" s="52"/>
      <c r="N3588" s="52"/>
      <c r="O3588" s="52"/>
      <c r="P3588" s="52"/>
      <c r="Q3588" s="52"/>
      <c r="R3588" s="52"/>
      <c r="S3588" s="52"/>
      <c r="T3588" s="52"/>
      <c r="U3588" s="52"/>
      <c r="V3588" s="52"/>
      <c r="W3588" s="52"/>
      <c r="X3588" s="52"/>
      <c r="Y3588" s="52"/>
      <c r="Z3588" s="38"/>
      <c r="AA3588" s="38"/>
      <c r="AB3588" s="38"/>
      <c r="AC3588" s="50"/>
      <c r="AD3588" s="50"/>
      <c r="AE3588" s="51"/>
      <c r="AF3588" s="51"/>
      <c r="AG3588" s="40"/>
      <c r="AH3588" s="41"/>
      <c r="AI3588" s="42"/>
      <c r="AJ3588" s="40"/>
      <c r="AK3588" s="41"/>
      <c r="AL3588" s="42"/>
      <c r="AM3588" s="43"/>
      <c r="AN3588" s="43"/>
      <c r="AO3588" s="43"/>
    </row>
    <row r="3589" spans="5:41" x14ac:dyDescent="0.25">
      <c r="E3589" s="54"/>
      <c r="F3589" s="54"/>
      <c r="G3589" s="52"/>
      <c r="H3589" s="52"/>
      <c r="I3589" s="52"/>
      <c r="J3589" s="52"/>
      <c r="K3589" s="52"/>
      <c r="L3589" s="52"/>
      <c r="M3589" s="52"/>
      <c r="N3589" s="52"/>
      <c r="O3589" s="52"/>
      <c r="P3589" s="52"/>
      <c r="Q3589" s="52"/>
      <c r="R3589" s="52"/>
      <c r="S3589" s="52"/>
      <c r="T3589" s="52"/>
      <c r="U3589" s="52"/>
      <c r="V3589" s="52"/>
      <c r="W3589" s="52"/>
      <c r="X3589" s="52"/>
      <c r="Y3589" s="52"/>
      <c r="Z3589" s="38"/>
      <c r="AA3589" s="38"/>
      <c r="AB3589" s="38"/>
      <c r="AC3589" s="50"/>
      <c r="AD3589" s="50"/>
      <c r="AE3589" s="51"/>
      <c r="AF3589" s="51"/>
      <c r="AG3589" s="40"/>
      <c r="AH3589" s="41"/>
      <c r="AI3589" s="42"/>
      <c r="AJ3589" s="40"/>
      <c r="AK3589" s="41"/>
      <c r="AL3589" s="42"/>
      <c r="AM3589" s="43"/>
      <c r="AN3589" s="43"/>
      <c r="AO3589" s="43"/>
    </row>
    <row r="3590" spans="5:41" x14ac:dyDescent="0.25">
      <c r="E3590" s="54"/>
      <c r="F3590" s="54"/>
      <c r="G3590" s="52"/>
      <c r="H3590" s="52"/>
      <c r="I3590" s="52"/>
      <c r="J3590" s="52"/>
      <c r="K3590" s="52"/>
      <c r="L3590" s="52"/>
      <c r="M3590" s="52"/>
      <c r="N3590" s="52"/>
      <c r="O3590" s="52"/>
      <c r="P3590" s="52"/>
      <c r="Q3590" s="52"/>
      <c r="R3590" s="52"/>
      <c r="S3590" s="52"/>
      <c r="T3590" s="52"/>
      <c r="U3590" s="52"/>
      <c r="V3590" s="52"/>
      <c r="W3590" s="52"/>
      <c r="X3590" s="52"/>
      <c r="Y3590" s="52"/>
      <c r="Z3590" s="38"/>
      <c r="AA3590" s="38"/>
      <c r="AB3590" s="38"/>
      <c r="AC3590" s="50"/>
      <c r="AD3590" s="50"/>
      <c r="AE3590" s="51"/>
      <c r="AF3590" s="51"/>
      <c r="AG3590" s="40"/>
      <c r="AH3590" s="41"/>
      <c r="AI3590" s="42"/>
      <c r="AJ3590" s="40"/>
      <c r="AK3590" s="41"/>
      <c r="AL3590" s="42"/>
      <c r="AM3590" s="43"/>
      <c r="AN3590" s="43"/>
      <c r="AO3590" s="43"/>
    </row>
    <row r="3591" spans="5:41" x14ac:dyDescent="0.25">
      <c r="E3591" s="54"/>
      <c r="F3591" s="54"/>
      <c r="G3591" s="52"/>
      <c r="H3591" s="52"/>
      <c r="I3591" s="52"/>
      <c r="J3591" s="52"/>
      <c r="K3591" s="52"/>
      <c r="L3591" s="52"/>
      <c r="M3591" s="52"/>
      <c r="N3591" s="52"/>
      <c r="O3591" s="52"/>
      <c r="P3591" s="52"/>
      <c r="Q3591" s="52"/>
      <c r="R3591" s="52"/>
      <c r="S3591" s="52"/>
      <c r="T3591" s="52"/>
      <c r="U3591" s="52"/>
      <c r="V3591" s="52"/>
      <c r="W3591" s="52"/>
      <c r="X3591" s="52"/>
      <c r="Y3591" s="52"/>
      <c r="Z3591" s="38"/>
      <c r="AA3591" s="38"/>
      <c r="AB3591" s="38"/>
      <c r="AC3591" s="50"/>
      <c r="AD3591" s="50"/>
      <c r="AE3591" s="51"/>
      <c r="AF3591" s="51"/>
      <c r="AG3591" s="40"/>
      <c r="AH3591" s="41"/>
      <c r="AI3591" s="42"/>
      <c r="AJ3591" s="40"/>
      <c r="AK3591" s="41"/>
      <c r="AL3591" s="42"/>
      <c r="AM3591" s="43"/>
      <c r="AN3591" s="43"/>
      <c r="AO3591" s="43"/>
    </row>
    <row r="3592" spans="5:41" x14ac:dyDescent="0.25">
      <c r="E3592" s="54"/>
      <c r="F3592" s="54"/>
      <c r="G3592" s="52"/>
      <c r="H3592" s="52"/>
      <c r="I3592" s="52"/>
      <c r="J3592" s="52"/>
      <c r="K3592" s="52"/>
      <c r="L3592" s="52"/>
      <c r="M3592" s="52"/>
      <c r="N3592" s="52"/>
      <c r="O3592" s="52"/>
      <c r="P3592" s="52"/>
      <c r="Q3592" s="52"/>
      <c r="R3592" s="52"/>
      <c r="S3592" s="52"/>
      <c r="T3592" s="52"/>
      <c r="U3592" s="52"/>
      <c r="V3592" s="52"/>
      <c r="W3592" s="52"/>
      <c r="X3592" s="52"/>
      <c r="Y3592" s="52"/>
      <c r="Z3592" s="38"/>
      <c r="AA3592" s="38"/>
      <c r="AB3592" s="38"/>
      <c r="AC3592" s="50"/>
      <c r="AD3592" s="50"/>
      <c r="AE3592" s="51"/>
      <c r="AF3592" s="51"/>
      <c r="AG3592" s="40"/>
      <c r="AH3592" s="41"/>
      <c r="AI3592" s="42"/>
      <c r="AJ3592" s="40"/>
      <c r="AK3592" s="41"/>
      <c r="AL3592" s="42"/>
      <c r="AM3592" s="43"/>
      <c r="AN3592" s="43"/>
      <c r="AO3592" s="43"/>
    </row>
    <row r="3593" spans="5:41" x14ac:dyDescent="0.25">
      <c r="E3593" s="54"/>
      <c r="F3593" s="54"/>
      <c r="G3593" s="52"/>
      <c r="H3593" s="52"/>
      <c r="I3593" s="52"/>
      <c r="J3593" s="52"/>
      <c r="K3593" s="52"/>
      <c r="L3593" s="52"/>
      <c r="M3593" s="52"/>
      <c r="N3593" s="52"/>
      <c r="O3593" s="52"/>
      <c r="P3593" s="52"/>
      <c r="Q3593" s="52"/>
      <c r="R3593" s="52"/>
      <c r="S3593" s="52"/>
      <c r="T3593" s="52"/>
      <c r="U3593" s="52"/>
      <c r="V3593" s="52"/>
      <c r="W3593" s="52"/>
      <c r="X3593" s="52"/>
      <c r="Y3593" s="52"/>
      <c r="Z3593" s="38"/>
      <c r="AA3593" s="38"/>
      <c r="AB3593" s="38"/>
      <c r="AC3593" s="50"/>
      <c r="AD3593" s="50"/>
      <c r="AE3593" s="51"/>
      <c r="AF3593" s="51"/>
      <c r="AG3593" s="40"/>
      <c r="AH3593" s="41"/>
      <c r="AI3593" s="42"/>
      <c r="AJ3593" s="40"/>
      <c r="AK3593" s="41"/>
      <c r="AL3593" s="42"/>
      <c r="AM3593" s="43"/>
      <c r="AN3593" s="43"/>
      <c r="AO3593" s="43"/>
    </row>
    <row r="3594" spans="5:41" x14ac:dyDescent="0.25">
      <c r="E3594" s="54"/>
      <c r="F3594" s="54"/>
      <c r="G3594" s="52"/>
      <c r="H3594" s="52"/>
      <c r="I3594" s="52"/>
      <c r="J3594" s="52"/>
      <c r="K3594" s="52"/>
      <c r="L3594" s="52"/>
      <c r="M3594" s="52"/>
      <c r="N3594" s="52"/>
      <c r="O3594" s="52"/>
      <c r="P3594" s="52"/>
      <c r="Q3594" s="52"/>
      <c r="R3594" s="52"/>
      <c r="S3594" s="52"/>
      <c r="T3594" s="52"/>
      <c r="U3594" s="52"/>
      <c r="V3594" s="52"/>
      <c r="W3594" s="52"/>
      <c r="X3594" s="52"/>
      <c r="Y3594" s="52"/>
      <c r="Z3594" s="38"/>
      <c r="AA3594" s="38"/>
      <c r="AB3594" s="38"/>
      <c r="AC3594" s="50"/>
      <c r="AD3594" s="50"/>
      <c r="AE3594" s="51"/>
      <c r="AF3594" s="51"/>
      <c r="AG3594" s="40"/>
      <c r="AH3594" s="41"/>
      <c r="AI3594" s="42"/>
      <c r="AJ3594" s="40"/>
      <c r="AK3594" s="41"/>
      <c r="AL3594" s="42"/>
      <c r="AM3594" s="43"/>
      <c r="AN3594" s="43"/>
      <c r="AO3594" s="43"/>
    </row>
    <row r="3595" spans="5:41" x14ac:dyDescent="0.25">
      <c r="E3595" s="54"/>
      <c r="F3595" s="54"/>
      <c r="G3595" s="52"/>
      <c r="H3595" s="52"/>
      <c r="I3595" s="52"/>
      <c r="J3595" s="52"/>
      <c r="K3595" s="52"/>
      <c r="L3595" s="52"/>
      <c r="M3595" s="52"/>
      <c r="N3595" s="52"/>
      <c r="O3595" s="52"/>
      <c r="P3595" s="52"/>
      <c r="Q3595" s="52"/>
      <c r="R3595" s="52"/>
      <c r="S3595" s="52"/>
      <c r="T3595" s="52"/>
      <c r="U3595" s="52"/>
      <c r="V3595" s="52"/>
      <c r="W3595" s="52"/>
      <c r="X3595" s="52"/>
      <c r="Y3595" s="52"/>
      <c r="Z3595" s="38"/>
      <c r="AA3595" s="38"/>
      <c r="AB3595" s="38"/>
      <c r="AC3595" s="50"/>
      <c r="AD3595" s="50"/>
      <c r="AE3595" s="51"/>
      <c r="AF3595" s="51"/>
      <c r="AG3595" s="40"/>
      <c r="AH3595" s="41"/>
      <c r="AI3595" s="42"/>
      <c r="AJ3595" s="40"/>
      <c r="AK3595" s="41"/>
      <c r="AL3595" s="42"/>
      <c r="AM3595" s="43"/>
      <c r="AN3595" s="43"/>
      <c r="AO3595" s="43"/>
    </row>
    <row r="3596" spans="5:41" x14ac:dyDescent="0.25">
      <c r="E3596" s="54"/>
      <c r="F3596" s="54"/>
      <c r="G3596" s="52"/>
      <c r="H3596" s="52"/>
      <c r="I3596" s="52"/>
      <c r="J3596" s="52"/>
      <c r="K3596" s="52"/>
      <c r="L3596" s="52"/>
      <c r="M3596" s="52"/>
      <c r="N3596" s="52"/>
      <c r="O3596" s="52"/>
      <c r="P3596" s="52"/>
      <c r="Q3596" s="52"/>
      <c r="R3596" s="52"/>
      <c r="S3596" s="52"/>
      <c r="T3596" s="52"/>
      <c r="U3596" s="52"/>
      <c r="V3596" s="52"/>
      <c r="W3596" s="52"/>
      <c r="X3596" s="52"/>
      <c r="Y3596" s="52"/>
      <c r="Z3596" s="38"/>
      <c r="AA3596" s="38"/>
      <c r="AB3596" s="38"/>
      <c r="AC3596" s="50"/>
      <c r="AD3596" s="50"/>
      <c r="AE3596" s="51"/>
      <c r="AF3596" s="51"/>
      <c r="AG3596" s="40"/>
      <c r="AH3596" s="41"/>
      <c r="AI3596" s="42"/>
      <c r="AJ3596" s="40"/>
      <c r="AK3596" s="41"/>
      <c r="AL3596" s="42"/>
      <c r="AM3596" s="43"/>
      <c r="AN3596" s="43"/>
      <c r="AO3596" s="43"/>
    </row>
    <row r="3597" spans="5:41" x14ac:dyDescent="0.25">
      <c r="E3597" s="54"/>
      <c r="F3597" s="54"/>
      <c r="G3597" s="52"/>
      <c r="H3597" s="52"/>
      <c r="I3597" s="52"/>
      <c r="J3597" s="52"/>
      <c r="K3597" s="52"/>
      <c r="L3597" s="52"/>
      <c r="M3597" s="52"/>
      <c r="N3597" s="52"/>
      <c r="O3597" s="52"/>
      <c r="P3597" s="52"/>
      <c r="Q3597" s="52"/>
      <c r="R3597" s="52"/>
      <c r="S3597" s="52"/>
      <c r="T3597" s="52"/>
      <c r="U3597" s="52"/>
      <c r="V3597" s="52"/>
      <c r="W3597" s="52"/>
      <c r="X3597" s="52"/>
      <c r="Y3597" s="52"/>
      <c r="Z3597" s="38"/>
      <c r="AA3597" s="38"/>
      <c r="AB3597" s="38"/>
      <c r="AC3597" s="50"/>
      <c r="AD3597" s="50"/>
      <c r="AE3597" s="51"/>
      <c r="AF3597" s="51"/>
      <c r="AG3597" s="40"/>
      <c r="AH3597" s="41"/>
      <c r="AI3597" s="42"/>
      <c r="AJ3597" s="40"/>
      <c r="AK3597" s="41"/>
      <c r="AL3597" s="42"/>
      <c r="AM3597" s="43"/>
      <c r="AN3597" s="43"/>
      <c r="AO3597" s="43"/>
    </row>
    <row r="3598" spans="5:41" x14ac:dyDescent="0.25">
      <c r="E3598" s="54"/>
      <c r="F3598" s="54"/>
      <c r="G3598" s="52"/>
      <c r="H3598" s="52"/>
      <c r="I3598" s="52"/>
      <c r="J3598" s="52"/>
      <c r="K3598" s="52"/>
      <c r="L3598" s="52"/>
      <c r="M3598" s="52"/>
      <c r="N3598" s="52"/>
      <c r="O3598" s="52"/>
      <c r="P3598" s="52"/>
      <c r="Q3598" s="52"/>
      <c r="R3598" s="52"/>
      <c r="S3598" s="52"/>
      <c r="T3598" s="52"/>
      <c r="U3598" s="52"/>
      <c r="V3598" s="52"/>
      <c r="W3598" s="52"/>
      <c r="X3598" s="52"/>
      <c r="Y3598" s="52"/>
      <c r="Z3598" s="38"/>
      <c r="AA3598" s="38"/>
      <c r="AB3598" s="38"/>
      <c r="AC3598" s="50"/>
      <c r="AD3598" s="50"/>
      <c r="AE3598" s="51"/>
      <c r="AF3598" s="51"/>
      <c r="AG3598" s="40"/>
      <c r="AH3598" s="41"/>
      <c r="AI3598" s="42"/>
      <c r="AJ3598" s="40"/>
      <c r="AK3598" s="41"/>
      <c r="AL3598" s="42"/>
      <c r="AM3598" s="43"/>
      <c r="AN3598" s="43"/>
      <c r="AO3598" s="43"/>
    </row>
    <row r="3599" spans="5:41" x14ac:dyDescent="0.25">
      <c r="E3599" s="54"/>
      <c r="F3599" s="54"/>
      <c r="G3599" s="52"/>
      <c r="H3599" s="52"/>
      <c r="I3599" s="52"/>
      <c r="J3599" s="52"/>
      <c r="K3599" s="52"/>
      <c r="L3599" s="52"/>
      <c r="M3599" s="52"/>
      <c r="N3599" s="52"/>
      <c r="O3599" s="52"/>
      <c r="P3599" s="52"/>
      <c r="Q3599" s="52"/>
      <c r="R3599" s="52"/>
      <c r="S3599" s="52"/>
      <c r="T3599" s="52"/>
      <c r="U3599" s="52"/>
      <c r="V3599" s="52"/>
      <c r="W3599" s="52"/>
      <c r="X3599" s="52"/>
      <c r="Y3599" s="52"/>
      <c r="Z3599" s="38"/>
      <c r="AA3599" s="38"/>
      <c r="AB3599" s="38"/>
      <c r="AC3599" s="50"/>
      <c r="AD3599" s="50"/>
      <c r="AE3599" s="51"/>
      <c r="AF3599" s="51"/>
      <c r="AG3599" s="40"/>
      <c r="AH3599" s="41"/>
      <c r="AI3599" s="42"/>
      <c r="AJ3599" s="40"/>
      <c r="AK3599" s="41"/>
      <c r="AL3599" s="42"/>
      <c r="AM3599" s="43"/>
      <c r="AN3599" s="43"/>
      <c r="AO3599" s="43"/>
    </row>
    <row r="3600" spans="5:41" x14ac:dyDescent="0.25">
      <c r="E3600" s="54"/>
      <c r="F3600" s="54"/>
      <c r="G3600" s="52"/>
      <c r="H3600" s="52"/>
      <c r="I3600" s="52"/>
      <c r="J3600" s="52"/>
      <c r="K3600" s="52"/>
      <c r="L3600" s="52"/>
      <c r="M3600" s="52"/>
      <c r="N3600" s="52"/>
      <c r="O3600" s="52"/>
      <c r="P3600" s="52"/>
      <c r="Q3600" s="52"/>
      <c r="R3600" s="52"/>
      <c r="S3600" s="52"/>
      <c r="T3600" s="52"/>
      <c r="U3600" s="52"/>
      <c r="V3600" s="52"/>
      <c r="W3600" s="52"/>
      <c r="X3600" s="52"/>
      <c r="Y3600" s="52"/>
      <c r="Z3600" s="38"/>
      <c r="AA3600" s="38"/>
      <c r="AB3600" s="38"/>
      <c r="AC3600" s="50"/>
      <c r="AD3600" s="50"/>
      <c r="AE3600" s="51"/>
      <c r="AF3600" s="51"/>
      <c r="AG3600" s="40"/>
      <c r="AH3600" s="41"/>
      <c r="AI3600" s="42"/>
      <c r="AJ3600" s="40"/>
      <c r="AK3600" s="41"/>
      <c r="AL3600" s="42"/>
      <c r="AM3600" s="43"/>
      <c r="AN3600" s="43"/>
      <c r="AO3600" s="43"/>
    </row>
    <row r="3601" spans="5:41" x14ac:dyDescent="0.25">
      <c r="E3601" s="54"/>
      <c r="F3601" s="54"/>
      <c r="G3601" s="52"/>
      <c r="H3601" s="52"/>
      <c r="I3601" s="52"/>
      <c r="J3601" s="52"/>
      <c r="K3601" s="52"/>
      <c r="L3601" s="52"/>
      <c r="M3601" s="52"/>
      <c r="N3601" s="52"/>
      <c r="O3601" s="52"/>
      <c r="P3601" s="52"/>
      <c r="Q3601" s="52"/>
      <c r="R3601" s="52"/>
      <c r="S3601" s="52"/>
      <c r="T3601" s="52"/>
      <c r="U3601" s="52"/>
      <c r="V3601" s="52"/>
      <c r="W3601" s="52"/>
      <c r="X3601" s="52"/>
      <c r="Y3601" s="52"/>
      <c r="Z3601" s="38"/>
      <c r="AA3601" s="38"/>
      <c r="AB3601" s="38"/>
      <c r="AC3601" s="50"/>
      <c r="AD3601" s="50"/>
      <c r="AE3601" s="51"/>
      <c r="AF3601" s="51"/>
      <c r="AG3601" s="40"/>
      <c r="AH3601" s="41"/>
      <c r="AI3601" s="42"/>
      <c r="AJ3601" s="40"/>
      <c r="AK3601" s="41"/>
      <c r="AL3601" s="42"/>
      <c r="AM3601" s="43"/>
      <c r="AN3601" s="43"/>
      <c r="AO3601" s="43"/>
    </row>
    <row r="3602" spans="5:41" x14ac:dyDescent="0.25">
      <c r="E3602" s="54"/>
      <c r="F3602" s="54"/>
      <c r="G3602" s="52"/>
      <c r="H3602" s="52"/>
      <c r="I3602" s="52"/>
      <c r="J3602" s="52"/>
      <c r="K3602" s="52"/>
      <c r="L3602" s="52"/>
      <c r="M3602" s="52"/>
      <c r="N3602" s="52"/>
      <c r="O3602" s="52"/>
      <c r="P3602" s="52"/>
      <c r="Q3602" s="52"/>
      <c r="R3602" s="52"/>
      <c r="S3602" s="52"/>
      <c r="T3602" s="52"/>
      <c r="U3602" s="52"/>
      <c r="V3602" s="52"/>
      <c r="W3602" s="52"/>
      <c r="X3602" s="52"/>
      <c r="Y3602" s="52"/>
      <c r="Z3602" s="38"/>
      <c r="AA3602" s="38"/>
      <c r="AB3602" s="38"/>
      <c r="AC3602" s="50"/>
      <c r="AD3602" s="50"/>
      <c r="AE3602" s="51"/>
      <c r="AF3602" s="51"/>
      <c r="AG3602" s="40"/>
      <c r="AH3602" s="41"/>
      <c r="AI3602" s="42"/>
      <c r="AJ3602" s="40"/>
      <c r="AK3602" s="41"/>
      <c r="AL3602" s="42"/>
      <c r="AM3602" s="43"/>
      <c r="AN3602" s="43"/>
      <c r="AO3602" s="43"/>
    </row>
    <row r="3603" spans="5:41" x14ac:dyDescent="0.25">
      <c r="E3603" s="54"/>
      <c r="F3603" s="54"/>
      <c r="G3603" s="52"/>
      <c r="H3603" s="52"/>
      <c r="I3603" s="52"/>
      <c r="J3603" s="52"/>
      <c r="K3603" s="52"/>
      <c r="L3603" s="52"/>
      <c r="M3603" s="52"/>
      <c r="N3603" s="52"/>
      <c r="O3603" s="52"/>
      <c r="P3603" s="52"/>
      <c r="Q3603" s="52"/>
      <c r="R3603" s="52"/>
      <c r="S3603" s="52"/>
      <c r="T3603" s="52"/>
      <c r="U3603" s="52"/>
      <c r="V3603" s="52"/>
      <c r="W3603" s="52"/>
      <c r="X3603" s="52"/>
      <c r="Y3603" s="52"/>
      <c r="Z3603" s="38"/>
      <c r="AA3603" s="38"/>
      <c r="AB3603" s="38"/>
      <c r="AC3603" s="50"/>
      <c r="AD3603" s="50"/>
      <c r="AE3603" s="51"/>
      <c r="AF3603" s="51"/>
      <c r="AG3603" s="40"/>
      <c r="AH3603" s="41"/>
      <c r="AI3603" s="42"/>
      <c r="AJ3603" s="40"/>
      <c r="AK3603" s="41"/>
      <c r="AL3603" s="42"/>
      <c r="AM3603" s="43"/>
      <c r="AN3603" s="43"/>
      <c r="AO3603" s="43"/>
    </row>
    <row r="3604" spans="5:41" x14ac:dyDescent="0.25">
      <c r="E3604" s="54"/>
      <c r="F3604" s="54"/>
      <c r="G3604" s="52"/>
      <c r="H3604" s="52"/>
      <c r="I3604" s="52"/>
      <c r="J3604" s="52"/>
      <c r="K3604" s="52"/>
      <c r="L3604" s="52"/>
      <c r="M3604" s="52"/>
      <c r="N3604" s="52"/>
      <c r="O3604" s="52"/>
      <c r="P3604" s="52"/>
      <c r="Q3604" s="52"/>
      <c r="R3604" s="52"/>
      <c r="S3604" s="52"/>
      <c r="T3604" s="52"/>
      <c r="U3604" s="52"/>
      <c r="V3604" s="52"/>
      <c r="W3604" s="52"/>
      <c r="X3604" s="52"/>
      <c r="Y3604" s="52"/>
      <c r="Z3604" s="38"/>
      <c r="AA3604" s="38"/>
      <c r="AB3604" s="38"/>
      <c r="AC3604" s="50"/>
      <c r="AD3604" s="50"/>
      <c r="AE3604" s="51"/>
      <c r="AF3604" s="51"/>
      <c r="AG3604" s="40"/>
      <c r="AH3604" s="41"/>
      <c r="AI3604" s="42"/>
      <c r="AJ3604" s="40"/>
      <c r="AK3604" s="41"/>
      <c r="AL3604" s="42"/>
      <c r="AM3604" s="43"/>
      <c r="AN3604" s="43"/>
      <c r="AO3604" s="43"/>
    </row>
    <row r="3605" spans="5:41" x14ac:dyDescent="0.25">
      <c r="E3605" s="54"/>
      <c r="F3605" s="54"/>
      <c r="G3605" s="52"/>
      <c r="H3605" s="52"/>
      <c r="I3605" s="52"/>
      <c r="J3605" s="52"/>
      <c r="K3605" s="52"/>
      <c r="L3605" s="52"/>
      <c r="M3605" s="52"/>
      <c r="N3605" s="52"/>
      <c r="O3605" s="52"/>
      <c r="P3605" s="52"/>
      <c r="Q3605" s="52"/>
      <c r="R3605" s="52"/>
      <c r="S3605" s="52"/>
      <c r="T3605" s="52"/>
      <c r="U3605" s="52"/>
      <c r="V3605" s="52"/>
      <c r="W3605" s="52"/>
      <c r="X3605" s="52"/>
      <c r="Y3605" s="52"/>
      <c r="Z3605" s="38"/>
      <c r="AA3605" s="38"/>
      <c r="AB3605" s="38"/>
      <c r="AC3605" s="50"/>
      <c r="AD3605" s="50"/>
      <c r="AE3605" s="51"/>
      <c r="AF3605" s="51"/>
      <c r="AG3605" s="40"/>
      <c r="AH3605" s="41"/>
      <c r="AI3605" s="42"/>
      <c r="AJ3605" s="40"/>
      <c r="AK3605" s="41"/>
      <c r="AL3605" s="42"/>
      <c r="AM3605" s="43"/>
      <c r="AN3605" s="43"/>
      <c r="AO3605" s="43"/>
    </row>
    <row r="3606" spans="5:41" x14ac:dyDescent="0.25">
      <c r="E3606" s="54"/>
      <c r="F3606" s="54"/>
      <c r="G3606" s="52"/>
      <c r="H3606" s="52"/>
      <c r="I3606" s="52"/>
      <c r="J3606" s="52"/>
      <c r="K3606" s="52"/>
      <c r="L3606" s="52"/>
      <c r="M3606" s="52"/>
      <c r="N3606" s="52"/>
      <c r="O3606" s="52"/>
      <c r="P3606" s="52"/>
      <c r="Q3606" s="52"/>
      <c r="R3606" s="52"/>
      <c r="S3606" s="52"/>
      <c r="T3606" s="52"/>
      <c r="U3606" s="52"/>
      <c r="V3606" s="52"/>
      <c r="W3606" s="52"/>
      <c r="X3606" s="52"/>
      <c r="Y3606" s="52"/>
      <c r="Z3606" s="38"/>
      <c r="AA3606" s="38"/>
      <c r="AB3606" s="38"/>
      <c r="AC3606" s="50"/>
      <c r="AD3606" s="50"/>
      <c r="AE3606" s="51"/>
      <c r="AF3606" s="51"/>
      <c r="AG3606" s="40"/>
      <c r="AH3606" s="41"/>
      <c r="AI3606" s="42"/>
      <c r="AJ3606" s="40"/>
      <c r="AK3606" s="41"/>
      <c r="AL3606" s="42"/>
      <c r="AM3606" s="43"/>
      <c r="AN3606" s="43"/>
      <c r="AO3606" s="43"/>
    </row>
    <row r="3607" spans="5:41" x14ac:dyDescent="0.25">
      <c r="E3607" s="54"/>
      <c r="F3607" s="54"/>
      <c r="G3607" s="52"/>
      <c r="H3607" s="52"/>
      <c r="I3607" s="52"/>
      <c r="J3607" s="52"/>
      <c r="K3607" s="52"/>
      <c r="L3607" s="52"/>
      <c r="M3607" s="52"/>
      <c r="N3607" s="52"/>
      <c r="O3607" s="52"/>
      <c r="P3607" s="52"/>
      <c r="Q3607" s="52"/>
      <c r="R3607" s="52"/>
      <c r="S3607" s="52"/>
      <c r="T3607" s="52"/>
      <c r="U3607" s="52"/>
      <c r="V3607" s="52"/>
      <c r="W3607" s="52"/>
      <c r="X3607" s="52"/>
      <c r="Y3607" s="52"/>
      <c r="Z3607" s="38"/>
      <c r="AA3607" s="38"/>
      <c r="AB3607" s="38"/>
      <c r="AC3607" s="50"/>
      <c r="AD3607" s="50"/>
      <c r="AE3607" s="51"/>
      <c r="AF3607" s="51"/>
      <c r="AG3607" s="40"/>
      <c r="AH3607" s="41"/>
      <c r="AI3607" s="42"/>
      <c r="AJ3607" s="40"/>
      <c r="AK3607" s="41"/>
      <c r="AL3607" s="42"/>
      <c r="AM3607" s="43"/>
      <c r="AN3607" s="43"/>
      <c r="AO3607" s="43"/>
    </row>
    <row r="3608" spans="5:41" x14ac:dyDescent="0.25">
      <c r="E3608" s="54"/>
      <c r="F3608" s="54"/>
      <c r="G3608" s="52"/>
      <c r="H3608" s="52"/>
      <c r="I3608" s="52"/>
      <c r="J3608" s="52"/>
      <c r="K3608" s="52"/>
      <c r="L3608" s="52"/>
      <c r="M3608" s="52"/>
      <c r="N3608" s="52"/>
      <c r="O3608" s="52"/>
      <c r="P3608" s="52"/>
      <c r="Q3608" s="52"/>
      <c r="R3608" s="52"/>
      <c r="S3608" s="52"/>
      <c r="T3608" s="52"/>
      <c r="U3608" s="52"/>
      <c r="V3608" s="52"/>
      <c r="W3608" s="52"/>
      <c r="X3608" s="52"/>
      <c r="Y3608" s="52"/>
      <c r="Z3608" s="38"/>
      <c r="AA3608" s="38"/>
      <c r="AB3608" s="38"/>
      <c r="AC3608" s="50"/>
      <c r="AD3608" s="50"/>
      <c r="AE3608" s="51"/>
      <c r="AF3608" s="51"/>
      <c r="AG3608" s="40"/>
      <c r="AH3608" s="41"/>
      <c r="AI3608" s="42"/>
      <c r="AJ3608" s="40"/>
      <c r="AK3608" s="41"/>
      <c r="AL3608" s="42"/>
      <c r="AM3608" s="43"/>
      <c r="AN3608" s="43"/>
      <c r="AO3608" s="43"/>
    </row>
    <row r="3609" spans="5:41" x14ac:dyDescent="0.25">
      <c r="E3609" s="54"/>
      <c r="F3609" s="54"/>
      <c r="G3609" s="52"/>
      <c r="H3609" s="52"/>
      <c r="I3609" s="52"/>
      <c r="J3609" s="52"/>
      <c r="K3609" s="52"/>
      <c r="L3609" s="52"/>
      <c r="M3609" s="52"/>
      <c r="N3609" s="52"/>
      <c r="O3609" s="52"/>
      <c r="P3609" s="52"/>
      <c r="Q3609" s="52"/>
      <c r="R3609" s="52"/>
      <c r="S3609" s="52"/>
      <c r="T3609" s="52"/>
      <c r="U3609" s="52"/>
      <c r="V3609" s="52"/>
      <c r="W3609" s="52"/>
      <c r="X3609" s="52"/>
      <c r="Y3609" s="52"/>
      <c r="Z3609" s="38"/>
      <c r="AA3609" s="38"/>
      <c r="AB3609" s="38"/>
      <c r="AC3609" s="50"/>
      <c r="AD3609" s="50"/>
      <c r="AE3609" s="51"/>
      <c r="AF3609" s="51"/>
      <c r="AG3609" s="40"/>
      <c r="AH3609" s="41"/>
      <c r="AI3609" s="42"/>
      <c r="AJ3609" s="40"/>
      <c r="AK3609" s="41"/>
      <c r="AL3609" s="42"/>
      <c r="AM3609" s="43"/>
      <c r="AN3609" s="43"/>
      <c r="AO3609" s="43"/>
    </row>
    <row r="3610" spans="5:41" x14ac:dyDescent="0.25">
      <c r="E3610" s="54"/>
      <c r="F3610" s="54"/>
      <c r="G3610" s="52"/>
      <c r="H3610" s="52"/>
      <c r="I3610" s="52"/>
      <c r="J3610" s="52"/>
      <c r="K3610" s="52"/>
      <c r="L3610" s="52"/>
      <c r="M3610" s="52"/>
      <c r="N3610" s="52"/>
      <c r="O3610" s="52"/>
      <c r="P3610" s="52"/>
      <c r="Q3610" s="52"/>
      <c r="R3610" s="52"/>
      <c r="S3610" s="52"/>
      <c r="T3610" s="52"/>
      <c r="U3610" s="52"/>
      <c r="V3610" s="52"/>
      <c r="W3610" s="52"/>
      <c r="X3610" s="52"/>
      <c r="Y3610" s="52"/>
      <c r="Z3610" s="38"/>
      <c r="AA3610" s="38"/>
      <c r="AB3610" s="38"/>
      <c r="AC3610" s="50"/>
      <c r="AD3610" s="50"/>
      <c r="AE3610" s="51"/>
      <c r="AF3610" s="51"/>
      <c r="AG3610" s="40"/>
      <c r="AH3610" s="41"/>
      <c r="AI3610" s="42"/>
      <c r="AJ3610" s="40"/>
      <c r="AK3610" s="41"/>
      <c r="AL3610" s="42"/>
      <c r="AM3610" s="43"/>
      <c r="AN3610" s="43"/>
      <c r="AO3610" s="43"/>
    </row>
    <row r="3611" spans="5:41" x14ac:dyDescent="0.25">
      <c r="E3611" s="54"/>
      <c r="F3611" s="54"/>
      <c r="G3611" s="52"/>
      <c r="H3611" s="52"/>
      <c r="I3611" s="52"/>
      <c r="J3611" s="52"/>
      <c r="K3611" s="52"/>
      <c r="L3611" s="52"/>
      <c r="M3611" s="52"/>
      <c r="N3611" s="52"/>
      <c r="O3611" s="52"/>
      <c r="P3611" s="52"/>
      <c r="Q3611" s="52"/>
      <c r="R3611" s="52"/>
      <c r="S3611" s="52"/>
      <c r="T3611" s="52"/>
      <c r="U3611" s="52"/>
      <c r="V3611" s="52"/>
      <c r="W3611" s="52"/>
      <c r="X3611" s="52"/>
      <c r="Y3611" s="52"/>
      <c r="Z3611" s="38"/>
      <c r="AA3611" s="38"/>
      <c r="AB3611" s="38"/>
      <c r="AC3611" s="50"/>
      <c r="AD3611" s="50"/>
      <c r="AE3611" s="51"/>
      <c r="AF3611" s="51"/>
      <c r="AG3611" s="40"/>
      <c r="AH3611" s="41"/>
      <c r="AI3611" s="42"/>
      <c r="AJ3611" s="40"/>
      <c r="AK3611" s="41"/>
      <c r="AL3611" s="42"/>
      <c r="AM3611" s="43"/>
      <c r="AN3611" s="43"/>
      <c r="AO3611" s="43"/>
    </row>
    <row r="3612" spans="5:41" x14ac:dyDescent="0.25">
      <c r="E3612" s="54"/>
      <c r="F3612" s="54"/>
      <c r="G3612" s="52"/>
      <c r="H3612" s="52"/>
      <c r="I3612" s="52"/>
      <c r="J3612" s="52"/>
      <c r="K3612" s="52"/>
      <c r="L3612" s="52"/>
      <c r="M3612" s="52"/>
      <c r="N3612" s="52"/>
      <c r="O3612" s="52"/>
      <c r="P3612" s="52"/>
      <c r="Q3612" s="52"/>
      <c r="R3612" s="52"/>
      <c r="S3612" s="52"/>
      <c r="T3612" s="52"/>
      <c r="U3612" s="52"/>
      <c r="V3612" s="52"/>
      <c r="W3612" s="52"/>
      <c r="X3612" s="52"/>
      <c r="Y3612" s="52"/>
      <c r="Z3612" s="38"/>
      <c r="AA3612" s="38"/>
      <c r="AB3612" s="38"/>
      <c r="AC3612" s="50"/>
      <c r="AD3612" s="50"/>
      <c r="AE3612" s="51"/>
      <c r="AF3612" s="51"/>
      <c r="AG3612" s="40"/>
      <c r="AH3612" s="41"/>
      <c r="AI3612" s="42"/>
      <c r="AJ3612" s="40"/>
      <c r="AK3612" s="41"/>
      <c r="AL3612" s="42"/>
      <c r="AM3612" s="43"/>
      <c r="AN3612" s="43"/>
      <c r="AO3612" s="43"/>
    </row>
    <row r="3613" spans="5:41" x14ac:dyDescent="0.25">
      <c r="E3613" s="54"/>
      <c r="F3613" s="54"/>
      <c r="G3613" s="52"/>
      <c r="H3613" s="52"/>
      <c r="I3613" s="52"/>
      <c r="J3613" s="52"/>
      <c r="K3613" s="52"/>
      <c r="L3613" s="52"/>
      <c r="M3613" s="52"/>
      <c r="N3613" s="52"/>
      <c r="O3613" s="52"/>
      <c r="P3613" s="52"/>
      <c r="Q3613" s="52"/>
      <c r="R3613" s="52"/>
      <c r="S3613" s="52"/>
      <c r="T3613" s="52"/>
      <c r="U3613" s="52"/>
      <c r="V3613" s="52"/>
      <c r="W3613" s="52"/>
      <c r="X3613" s="52"/>
      <c r="Y3613" s="52"/>
      <c r="Z3613" s="38"/>
      <c r="AA3613" s="38"/>
      <c r="AB3613" s="38"/>
      <c r="AC3613" s="50"/>
      <c r="AD3613" s="50"/>
      <c r="AE3613" s="51"/>
      <c r="AF3613" s="51"/>
      <c r="AG3613" s="40"/>
      <c r="AH3613" s="41"/>
      <c r="AI3613" s="42"/>
      <c r="AJ3613" s="40"/>
      <c r="AK3613" s="41"/>
      <c r="AL3613" s="42"/>
      <c r="AM3613" s="43"/>
      <c r="AN3613" s="43"/>
      <c r="AO3613" s="43"/>
    </row>
    <row r="3614" spans="5:41" x14ac:dyDescent="0.25">
      <c r="E3614" s="54"/>
      <c r="F3614" s="54"/>
      <c r="G3614" s="52"/>
      <c r="H3614" s="52"/>
      <c r="I3614" s="52"/>
      <c r="J3614" s="52"/>
      <c r="K3614" s="52"/>
      <c r="L3614" s="52"/>
      <c r="M3614" s="52"/>
      <c r="N3614" s="52"/>
      <c r="O3614" s="52"/>
      <c r="P3614" s="52"/>
      <c r="Q3614" s="52"/>
      <c r="R3614" s="52"/>
      <c r="S3614" s="52"/>
      <c r="T3614" s="52"/>
      <c r="U3614" s="52"/>
      <c r="V3614" s="52"/>
      <c r="W3614" s="52"/>
      <c r="X3614" s="52"/>
      <c r="Y3614" s="52"/>
      <c r="Z3614" s="38"/>
      <c r="AA3614" s="38"/>
      <c r="AB3614" s="38"/>
      <c r="AC3614" s="50"/>
      <c r="AD3614" s="50"/>
      <c r="AE3614" s="51"/>
      <c r="AF3614" s="51"/>
      <c r="AG3614" s="40"/>
      <c r="AH3614" s="41"/>
      <c r="AI3614" s="42"/>
      <c r="AJ3614" s="40"/>
      <c r="AK3614" s="41"/>
      <c r="AL3614" s="42"/>
      <c r="AM3614" s="43"/>
      <c r="AN3614" s="43"/>
      <c r="AO3614" s="43"/>
    </row>
    <row r="3615" spans="5:41" x14ac:dyDescent="0.25">
      <c r="E3615" s="54"/>
      <c r="F3615" s="54"/>
      <c r="G3615" s="52"/>
      <c r="H3615" s="52"/>
      <c r="I3615" s="52"/>
      <c r="J3615" s="52"/>
      <c r="K3615" s="52"/>
      <c r="L3615" s="52"/>
      <c r="M3615" s="52"/>
      <c r="N3615" s="52"/>
      <c r="O3615" s="52"/>
      <c r="P3615" s="52"/>
      <c r="Q3615" s="52"/>
      <c r="R3615" s="52"/>
      <c r="S3615" s="52"/>
      <c r="T3615" s="52"/>
      <c r="U3615" s="52"/>
      <c r="V3615" s="52"/>
      <c r="W3615" s="52"/>
      <c r="X3615" s="52"/>
      <c r="Y3615" s="52"/>
      <c r="Z3615" s="38"/>
      <c r="AA3615" s="38"/>
      <c r="AB3615" s="38"/>
      <c r="AC3615" s="50"/>
      <c r="AD3615" s="50"/>
      <c r="AE3615" s="51"/>
      <c r="AF3615" s="51"/>
      <c r="AG3615" s="40"/>
      <c r="AH3615" s="41"/>
      <c r="AI3615" s="42"/>
      <c r="AJ3615" s="40"/>
      <c r="AK3615" s="41"/>
      <c r="AL3615" s="42"/>
      <c r="AM3615" s="43"/>
      <c r="AN3615" s="43"/>
      <c r="AO3615" s="43"/>
    </row>
    <row r="3616" spans="5:41" x14ac:dyDescent="0.25">
      <c r="E3616" s="54"/>
      <c r="F3616" s="54"/>
      <c r="G3616" s="52"/>
      <c r="H3616" s="52"/>
      <c r="I3616" s="52"/>
      <c r="J3616" s="52"/>
      <c r="K3616" s="52"/>
      <c r="L3616" s="52"/>
      <c r="M3616" s="52"/>
      <c r="N3616" s="52"/>
      <c r="O3616" s="52"/>
      <c r="P3616" s="52"/>
      <c r="Q3616" s="52"/>
      <c r="R3616" s="52"/>
      <c r="S3616" s="52"/>
      <c r="T3616" s="52"/>
      <c r="U3616" s="52"/>
      <c r="V3616" s="52"/>
      <c r="W3616" s="52"/>
      <c r="X3616" s="52"/>
      <c r="Y3616" s="52"/>
      <c r="Z3616" s="38"/>
      <c r="AA3616" s="38"/>
      <c r="AB3616" s="38"/>
      <c r="AC3616" s="50"/>
      <c r="AD3616" s="50"/>
      <c r="AE3616" s="51"/>
      <c r="AF3616" s="51"/>
      <c r="AG3616" s="40"/>
      <c r="AH3616" s="41"/>
      <c r="AI3616" s="42"/>
      <c r="AJ3616" s="40"/>
      <c r="AK3616" s="41"/>
      <c r="AL3616" s="42"/>
      <c r="AM3616" s="43"/>
      <c r="AN3616" s="43"/>
      <c r="AO3616" s="43"/>
    </row>
    <row r="3617" spans="5:41" x14ac:dyDescent="0.25">
      <c r="E3617" s="54"/>
      <c r="F3617" s="54"/>
      <c r="G3617" s="52"/>
      <c r="H3617" s="52"/>
      <c r="I3617" s="52"/>
      <c r="J3617" s="52"/>
      <c r="K3617" s="52"/>
      <c r="L3617" s="52"/>
      <c r="M3617" s="52"/>
      <c r="N3617" s="52"/>
      <c r="O3617" s="52"/>
      <c r="P3617" s="52"/>
      <c r="Q3617" s="52"/>
      <c r="R3617" s="52"/>
      <c r="S3617" s="52"/>
      <c r="T3617" s="52"/>
      <c r="U3617" s="52"/>
      <c r="V3617" s="52"/>
      <c r="W3617" s="52"/>
      <c r="X3617" s="52"/>
      <c r="Y3617" s="52"/>
      <c r="Z3617" s="38"/>
      <c r="AA3617" s="38"/>
      <c r="AB3617" s="38"/>
      <c r="AC3617" s="50"/>
      <c r="AD3617" s="50"/>
      <c r="AE3617" s="51"/>
      <c r="AF3617" s="51"/>
      <c r="AG3617" s="40"/>
      <c r="AH3617" s="41"/>
      <c r="AI3617" s="42"/>
      <c r="AJ3617" s="40"/>
      <c r="AK3617" s="41"/>
      <c r="AL3617" s="42"/>
      <c r="AM3617" s="43"/>
      <c r="AN3617" s="43"/>
      <c r="AO3617" s="43"/>
    </row>
    <row r="3618" spans="5:41" x14ac:dyDescent="0.25">
      <c r="E3618" s="54"/>
      <c r="F3618" s="54"/>
      <c r="G3618" s="52"/>
      <c r="H3618" s="52"/>
      <c r="I3618" s="52"/>
      <c r="J3618" s="52"/>
      <c r="K3618" s="52"/>
      <c r="L3618" s="52"/>
      <c r="M3618" s="52"/>
      <c r="N3618" s="52"/>
      <c r="O3618" s="52"/>
      <c r="P3618" s="52"/>
      <c r="Q3618" s="52"/>
      <c r="R3618" s="52"/>
      <c r="S3618" s="52"/>
      <c r="T3618" s="52"/>
      <c r="U3618" s="52"/>
      <c r="V3618" s="52"/>
      <c r="W3618" s="52"/>
      <c r="X3618" s="52"/>
      <c r="Y3618" s="52"/>
      <c r="Z3618" s="38"/>
      <c r="AA3618" s="38"/>
      <c r="AB3618" s="38"/>
      <c r="AC3618" s="50"/>
      <c r="AD3618" s="50"/>
      <c r="AE3618" s="51"/>
      <c r="AF3618" s="51"/>
      <c r="AG3618" s="40"/>
      <c r="AH3618" s="41"/>
      <c r="AI3618" s="42"/>
      <c r="AJ3618" s="40"/>
      <c r="AK3618" s="41"/>
      <c r="AL3618" s="42"/>
      <c r="AM3618" s="43"/>
      <c r="AN3618" s="43"/>
      <c r="AO3618" s="43"/>
    </row>
    <row r="3619" spans="5:41" x14ac:dyDescent="0.25">
      <c r="E3619" s="54"/>
      <c r="F3619" s="54"/>
      <c r="G3619" s="52"/>
      <c r="H3619" s="52"/>
      <c r="I3619" s="52"/>
      <c r="J3619" s="52"/>
      <c r="K3619" s="52"/>
      <c r="L3619" s="52"/>
      <c r="M3619" s="52"/>
      <c r="N3619" s="52"/>
      <c r="O3619" s="52"/>
      <c r="P3619" s="52"/>
      <c r="Q3619" s="52"/>
      <c r="R3619" s="52"/>
      <c r="S3619" s="52"/>
      <c r="T3619" s="52"/>
      <c r="U3619" s="52"/>
      <c r="V3619" s="52"/>
      <c r="W3619" s="52"/>
      <c r="X3619" s="52"/>
      <c r="Y3619" s="52"/>
      <c r="Z3619" s="38"/>
      <c r="AA3619" s="38"/>
      <c r="AB3619" s="38"/>
      <c r="AC3619" s="50"/>
      <c r="AD3619" s="50"/>
      <c r="AE3619" s="51"/>
      <c r="AF3619" s="51"/>
      <c r="AG3619" s="40"/>
      <c r="AH3619" s="41"/>
      <c r="AI3619" s="42"/>
      <c r="AJ3619" s="40"/>
      <c r="AK3619" s="41"/>
      <c r="AL3619" s="42"/>
      <c r="AM3619" s="43"/>
      <c r="AN3619" s="43"/>
      <c r="AO3619" s="43"/>
    </row>
    <row r="3620" spans="5:41" x14ac:dyDescent="0.25">
      <c r="E3620" s="54"/>
      <c r="F3620" s="54"/>
      <c r="G3620" s="52"/>
      <c r="H3620" s="52"/>
      <c r="I3620" s="52"/>
      <c r="J3620" s="52"/>
      <c r="K3620" s="52"/>
      <c r="L3620" s="52"/>
      <c r="M3620" s="52"/>
      <c r="N3620" s="52"/>
      <c r="O3620" s="52"/>
      <c r="P3620" s="52"/>
      <c r="Q3620" s="52"/>
      <c r="R3620" s="52"/>
      <c r="S3620" s="52"/>
      <c r="T3620" s="52"/>
      <c r="U3620" s="52"/>
      <c r="V3620" s="52"/>
      <c r="W3620" s="52"/>
      <c r="X3620" s="52"/>
      <c r="Y3620" s="52"/>
      <c r="Z3620" s="38"/>
      <c r="AA3620" s="38"/>
      <c r="AB3620" s="38"/>
      <c r="AC3620" s="50"/>
      <c r="AD3620" s="50"/>
      <c r="AE3620" s="51"/>
      <c r="AF3620" s="51"/>
      <c r="AG3620" s="40"/>
      <c r="AH3620" s="41"/>
      <c r="AI3620" s="42"/>
      <c r="AJ3620" s="40"/>
      <c r="AK3620" s="41"/>
      <c r="AL3620" s="42"/>
      <c r="AM3620" s="43"/>
      <c r="AN3620" s="43"/>
      <c r="AO3620" s="43"/>
    </row>
    <row r="3621" spans="5:41" x14ac:dyDescent="0.25">
      <c r="E3621" s="54"/>
      <c r="F3621" s="54"/>
      <c r="G3621" s="52"/>
      <c r="H3621" s="52"/>
      <c r="I3621" s="52"/>
      <c r="J3621" s="52"/>
      <c r="K3621" s="52"/>
      <c r="L3621" s="52"/>
      <c r="M3621" s="52"/>
      <c r="N3621" s="52"/>
      <c r="O3621" s="52"/>
      <c r="P3621" s="52"/>
      <c r="Q3621" s="52"/>
      <c r="R3621" s="52"/>
      <c r="S3621" s="52"/>
      <c r="T3621" s="52"/>
      <c r="U3621" s="52"/>
      <c r="V3621" s="52"/>
      <c r="W3621" s="52"/>
      <c r="X3621" s="52"/>
      <c r="Y3621" s="52"/>
      <c r="Z3621" s="38"/>
      <c r="AA3621" s="38"/>
      <c r="AB3621" s="38"/>
      <c r="AC3621" s="50"/>
      <c r="AD3621" s="50"/>
      <c r="AE3621" s="51"/>
      <c r="AF3621" s="51"/>
      <c r="AG3621" s="40"/>
      <c r="AH3621" s="41"/>
      <c r="AI3621" s="42"/>
      <c r="AJ3621" s="40"/>
      <c r="AK3621" s="41"/>
      <c r="AL3621" s="42"/>
      <c r="AM3621" s="43"/>
      <c r="AN3621" s="43"/>
      <c r="AO3621" s="43"/>
    </row>
    <row r="3622" spans="5:41" x14ac:dyDescent="0.25">
      <c r="E3622" s="54"/>
      <c r="F3622" s="54"/>
      <c r="G3622" s="52"/>
      <c r="H3622" s="52"/>
      <c r="I3622" s="52"/>
      <c r="J3622" s="52"/>
      <c r="K3622" s="52"/>
      <c r="L3622" s="52"/>
      <c r="M3622" s="52"/>
      <c r="N3622" s="52"/>
      <c r="O3622" s="52"/>
      <c r="P3622" s="52"/>
      <c r="Q3622" s="52"/>
      <c r="R3622" s="52"/>
      <c r="S3622" s="52"/>
      <c r="T3622" s="52"/>
      <c r="U3622" s="52"/>
      <c r="V3622" s="52"/>
      <c r="W3622" s="52"/>
      <c r="X3622" s="52"/>
      <c r="Y3622" s="52"/>
      <c r="Z3622" s="38"/>
      <c r="AA3622" s="38"/>
      <c r="AB3622" s="38"/>
      <c r="AC3622" s="50"/>
      <c r="AD3622" s="50"/>
      <c r="AE3622" s="51"/>
      <c r="AF3622" s="51"/>
      <c r="AG3622" s="40"/>
      <c r="AH3622" s="41"/>
      <c r="AI3622" s="42"/>
      <c r="AJ3622" s="40"/>
      <c r="AK3622" s="41"/>
      <c r="AL3622" s="42"/>
      <c r="AM3622" s="43"/>
      <c r="AN3622" s="43"/>
      <c r="AO3622" s="43"/>
    </row>
    <row r="3623" spans="5:41" x14ac:dyDescent="0.25">
      <c r="E3623" s="54"/>
      <c r="F3623" s="54"/>
      <c r="G3623" s="52"/>
      <c r="H3623" s="52"/>
      <c r="I3623" s="52"/>
      <c r="J3623" s="52"/>
      <c r="K3623" s="52"/>
      <c r="L3623" s="52"/>
      <c r="M3623" s="52"/>
      <c r="N3623" s="52"/>
      <c r="O3623" s="52"/>
      <c r="P3623" s="52"/>
      <c r="Q3623" s="52"/>
      <c r="R3623" s="52"/>
      <c r="S3623" s="52"/>
      <c r="T3623" s="52"/>
      <c r="U3623" s="52"/>
      <c r="V3623" s="52"/>
      <c r="W3623" s="52"/>
      <c r="X3623" s="52"/>
      <c r="Y3623" s="52"/>
      <c r="Z3623" s="38"/>
      <c r="AA3623" s="38"/>
      <c r="AB3623" s="38"/>
      <c r="AC3623" s="50"/>
      <c r="AD3623" s="50"/>
      <c r="AE3623" s="51"/>
      <c r="AF3623" s="51"/>
      <c r="AG3623" s="40"/>
      <c r="AH3623" s="41"/>
      <c r="AI3623" s="42"/>
      <c r="AJ3623" s="40"/>
      <c r="AK3623" s="41"/>
      <c r="AL3623" s="42"/>
      <c r="AM3623" s="43"/>
      <c r="AN3623" s="43"/>
      <c r="AO3623" s="43"/>
    </row>
    <row r="3624" spans="5:41" x14ac:dyDescent="0.25">
      <c r="E3624" s="54"/>
      <c r="F3624" s="54"/>
      <c r="G3624" s="52"/>
      <c r="H3624" s="52"/>
      <c r="I3624" s="52"/>
      <c r="J3624" s="52"/>
      <c r="K3624" s="52"/>
      <c r="L3624" s="52"/>
      <c r="M3624" s="52"/>
      <c r="N3624" s="52"/>
      <c r="O3624" s="52"/>
      <c r="P3624" s="52"/>
      <c r="Q3624" s="52"/>
      <c r="R3624" s="52"/>
      <c r="S3624" s="52"/>
      <c r="T3624" s="52"/>
      <c r="U3624" s="52"/>
      <c r="V3624" s="52"/>
      <c r="W3624" s="52"/>
      <c r="X3624" s="52"/>
      <c r="Y3624" s="52"/>
      <c r="Z3624" s="38"/>
      <c r="AA3624" s="38"/>
      <c r="AB3624" s="38"/>
      <c r="AC3624" s="50"/>
      <c r="AD3624" s="50"/>
      <c r="AE3624" s="51"/>
      <c r="AF3624" s="51"/>
      <c r="AG3624" s="40"/>
      <c r="AH3624" s="41"/>
      <c r="AI3624" s="42"/>
      <c r="AJ3624" s="40"/>
      <c r="AK3624" s="41"/>
      <c r="AL3624" s="42"/>
      <c r="AM3624" s="43"/>
      <c r="AN3624" s="43"/>
      <c r="AO3624" s="43"/>
    </row>
    <row r="3625" spans="5:41" x14ac:dyDescent="0.25">
      <c r="E3625" s="54"/>
      <c r="F3625" s="54"/>
      <c r="G3625" s="52"/>
      <c r="H3625" s="52"/>
      <c r="I3625" s="52"/>
      <c r="J3625" s="52"/>
      <c r="K3625" s="52"/>
      <c r="L3625" s="52"/>
      <c r="M3625" s="52"/>
      <c r="N3625" s="52"/>
      <c r="O3625" s="52"/>
      <c r="P3625" s="52"/>
      <c r="Q3625" s="52"/>
      <c r="R3625" s="52"/>
      <c r="S3625" s="52"/>
      <c r="T3625" s="52"/>
      <c r="U3625" s="52"/>
      <c r="V3625" s="52"/>
      <c r="W3625" s="52"/>
      <c r="X3625" s="52"/>
      <c r="Y3625" s="52"/>
      <c r="Z3625" s="38"/>
      <c r="AA3625" s="38"/>
      <c r="AB3625" s="38"/>
      <c r="AC3625" s="50"/>
      <c r="AD3625" s="50"/>
      <c r="AE3625" s="51"/>
      <c r="AF3625" s="51"/>
      <c r="AG3625" s="40"/>
      <c r="AH3625" s="41"/>
      <c r="AI3625" s="42"/>
      <c r="AJ3625" s="40"/>
      <c r="AK3625" s="41"/>
      <c r="AL3625" s="42"/>
      <c r="AM3625" s="43"/>
      <c r="AN3625" s="43"/>
      <c r="AO3625" s="43"/>
    </row>
    <row r="3626" spans="5:41" x14ac:dyDescent="0.25">
      <c r="E3626" s="54"/>
      <c r="F3626" s="54"/>
      <c r="G3626" s="52"/>
      <c r="H3626" s="52"/>
      <c r="I3626" s="52"/>
      <c r="J3626" s="52"/>
      <c r="K3626" s="52"/>
      <c r="L3626" s="52"/>
      <c r="M3626" s="52"/>
      <c r="N3626" s="52"/>
      <c r="O3626" s="52"/>
      <c r="P3626" s="52"/>
      <c r="Q3626" s="52"/>
      <c r="R3626" s="52"/>
      <c r="S3626" s="52"/>
      <c r="T3626" s="52"/>
      <c r="U3626" s="52"/>
      <c r="V3626" s="52"/>
      <c r="W3626" s="52"/>
      <c r="X3626" s="52"/>
      <c r="Y3626" s="52"/>
      <c r="Z3626" s="38"/>
      <c r="AA3626" s="38"/>
      <c r="AB3626" s="38"/>
      <c r="AC3626" s="50"/>
      <c r="AD3626" s="50"/>
      <c r="AE3626" s="51"/>
      <c r="AF3626" s="51"/>
      <c r="AG3626" s="40"/>
      <c r="AH3626" s="41"/>
      <c r="AI3626" s="42"/>
      <c r="AJ3626" s="40"/>
      <c r="AK3626" s="41"/>
      <c r="AL3626" s="42"/>
      <c r="AM3626" s="43"/>
      <c r="AN3626" s="43"/>
      <c r="AO3626" s="43"/>
    </row>
    <row r="3627" spans="5:41" x14ac:dyDescent="0.25">
      <c r="E3627" s="54"/>
      <c r="F3627" s="54"/>
      <c r="G3627" s="52"/>
      <c r="H3627" s="52"/>
      <c r="I3627" s="52"/>
      <c r="J3627" s="52"/>
      <c r="K3627" s="52"/>
      <c r="L3627" s="52"/>
      <c r="M3627" s="52"/>
      <c r="N3627" s="52"/>
      <c r="O3627" s="52"/>
      <c r="P3627" s="52"/>
      <c r="Q3627" s="52"/>
      <c r="R3627" s="52"/>
      <c r="S3627" s="52"/>
      <c r="T3627" s="52"/>
      <c r="U3627" s="52"/>
      <c r="V3627" s="52"/>
      <c r="W3627" s="52"/>
      <c r="X3627" s="52"/>
      <c r="Y3627" s="52"/>
      <c r="Z3627" s="38"/>
      <c r="AA3627" s="38"/>
      <c r="AB3627" s="38"/>
      <c r="AC3627" s="50"/>
      <c r="AD3627" s="50"/>
      <c r="AE3627" s="51"/>
      <c r="AF3627" s="51"/>
      <c r="AG3627" s="40"/>
      <c r="AH3627" s="41"/>
      <c r="AI3627" s="42"/>
      <c r="AJ3627" s="40"/>
      <c r="AK3627" s="41"/>
      <c r="AL3627" s="42"/>
      <c r="AM3627" s="43"/>
      <c r="AN3627" s="43"/>
      <c r="AO3627" s="43"/>
    </row>
    <row r="3628" spans="5:41" x14ac:dyDescent="0.25">
      <c r="E3628" s="54"/>
      <c r="F3628" s="54"/>
      <c r="G3628" s="52"/>
      <c r="H3628" s="52"/>
      <c r="I3628" s="52"/>
      <c r="J3628" s="52"/>
      <c r="K3628" s="52"/>
      <c r="L3628" s="52"/>
      <c r="M3628" s="52"/>
      <c r="N3628" s="52"/>
      <c r="O3628" s="52"/>
      <c r="P3628" s="52"/>
      <c r="Q3628" s="52"/>
      <c r="R3628" s="52"/>
      <c r="S3628" s="52"/>
      <c r="T3628" s="52"/>
      <c r="U3628" s="52"/>
      <c r="V3628" s="52"/>
      <c r="W3628" s="52"/>
      <c r="X3628" s="52"/>
      <c r="Y3628" s="52"/>
      <c r="Z3628" s="38"/>
      <c r="AA3628" s="38"/>
      <c r="AB3628" s="38"/>
      <c r="AC3628" s="50"/>
      <c r="AD3628" s="50"/>
      <c r="AE3628" s="51"/>
      <c r="AF3628" s="51"/>
      <c r="AG3628" s="40"/>
      <c r="AH3628" s="41"/>
      <c r="AI3628" s="42"/>
      <c r="AJ3628" s="40"/>
      <c r="AK3628" s="41"/>
      <c r="AL3628" s="42"/>
      <c r="AM3628" s="43"/>
      <c r="AN3628" s="43"/>
      <c r="AO3628" s="43"/>
    </row>
    <row r="3629" spans="5:41" x14ac:dyDescent="0.25">
      <c r="E3629" s="54"/>
      <c r="F3629" s="54"/>
      <c r="G3629" s="52"/>
      <c r="H3629" s="52"/>
      <c r="I3629" s="52"/>
      <c r="J3629" s="52"/>
      <c r="K3629" s="52"/>
      <c r="L3629" s="52"/>
      <c r="M3629" s="52"/>
      <c r="N3629" s="52"/>
      <c r="O3629" s="52"/>
      <c r="P3629" s="52"/>
      <c r="Q3629" s="52"/>
      <c r="R3629" s="52"/>
      <c r="S3629" s="52"/>
      <c r="T3629" s="52"/>
      <c r="U3629" s="52"/>
      <c r="V3629" s="52"/>
      <c r="W3629" s="52"/>
      <c r="X3629" s="52"/>
      <c r="Y3629" s="52"/>
      <c r="Z3629" s="38"/>
      <c r="AA3629" s="38"/>
      <c r="AB3629" s="38"/>
      <c r="AC3629" s="50"/>
      <c r="AD3629" s="50"/>
      <c r="AE3629" s="51"/>
      <c r="AF3629" s="51"/>
      <c r="AG3629" s="40"/>
      <c r="AH3629" s="41"/>
      <c r="AI3629" s="42"/>
      <c r="AJ3629" s="40"/>
      <c r="AK3629" s="41"/>
      <c r="AL3629" s="42"/>
      <c r="AM3629" s="43"/>
      <c r="AN3629" s="43"/>
      <c r="AO3629" s="43"/>
    </row>
    <row r="3630" spans="5:41" x14ac:dyDescent="0.25">
      <c r="E3630" s="54"/>
      <c r="F3630" s="54"/>
      <c r="G3630" s="52"/>
      <c r="H3630" s="52"/>
      <c r="I3630" s="52"/>
      <c r="J3630" s="52"/>
      <c r="K3630" s="52"/>
      <c r="L3630" s="52"/>
      <c r="M3630" s="52"/>
      <c r="N3630" s="52"/>
      <c r="O3630" s="52"/>
      <c r="P3630" s="52"/>
      <c r="Q3630" s="52"/>
      <c r="R3630" s="52"/>
      <c r="S3630" s="52"/>
      <c r="T3630" s="52"/>
      <c r="U3630" s="52"/>
      <c r="V3630" s="52"/>
      <c r="W3630" s="52"/>
      <c r="X3630" s="52"/>
      <c r="Y3630" s="52"/>
      <c r="Z3630" s="38"/>
      <c r="AA3630" s="38"/>
      <c r="AB3630" s="38"/>
      <c r="AC3630" s="50"/>
      <c r="AD3630" s="50"/>
      <c r="AE3630" s="51"/>
      <c r="AF3630" s="51"/>
      <c r="AG3630" s="40"/>
      <c r="AH3630" s="41"/>
      <c r="AI3630" s="42"/>
      <c r="AJ3630" s="40"/>
      <c r="AK3630" s="41"/>
      <c r="AL3630" s="42"/>
      <c r="AM3630" s="43"/>
      <c r="AN3630" s="43"/>
      <c r="AO3630" s="43"/>
    </row>
    <row r="3631" spans="5:41" x14ac:dyDescent="0.25">
      <c r="E3631" s="54"/>
      <c r="F3631" s="54"/>
      <c r="G3631" s="52"/>
      <c r="H3631" s="52"/>
      <c r="I3631" s="52"/>
      <c r="J3631" s="52"/>
      <c r="K3631" s="52"/>
      <c r="L3631" s="52"/>
      <c r="M3631" s="52"/>
      <c r="N3631" s="52"/>
      <c r="O3631" s="52"/>
      <c r="P3631" s="52"/>
      <c r="Q3631" s="52"/>
      <c r="R3631" s="52"/>
      <c r="S3631" s="52"/>
      <c r="T3631" s="52"/>
      <c r="U3631" s="52"/>
      <c r="V3631" s="52"/>
      <c r="W3631" s="52"/>
      <c r="X3631" s="52"/>
      <c r="Y3631" s="52"/>
      <c r="Z3631" s="38"/>
      <c r="AA3631" s="38"/>
      <c r="AB3631" s="38"/>
      <c r="AC3631" s="50"/>
      <c r="AD3631" s="50"/>
      <c r="AE3631" s="51"/>
      <c r="AF3631" s="51"/>
      <c r="AG3631" s="40"/>
      <c r="AH3631" s="41"/>
      <c r="AI3631" s="42"/>
      <c r="AJ3631" s="40"/>
      <c r="AK3631" s="41"/>
      <c r="AL3631" s="42"/>
      <c r="AM3631" s="43"/>
      <c r="AN3631" s="43"/>
      <c r="AO3631" s="43"/>
    </row>
    <row r="3632" spans="5:41" x14ac:dyDescent="0.25">
      <c r="E3632" s="54"/>
      <c r="F3632" s="54"/>
      <c r="G3632" s="52"/>
      <c r="H3632" s="52"/>
      <c r="I3632" s="52"/>
      <c r="J3632" s="52"/>
      <c r="K3632" s="52"/>
      <c r="L3632" s="52"/>
      <c r="M3632" s="52"/>
      <c r="N3632" s="52"/>
      <c r="O3632" s="52"/>
      <c r="P3632" s="52"/>
      <c r="Q3632" s="52"/>
      <c r="R3632" s="52"/>
      <c r="S3632" s="52"/>
      <c r="T3632" s="52"/>
      <c r="U3632" s="52"/>
      <c r="V3632" s="52"/>
      <c r="W3632" s="52"/>
      <c r="X3632" s="52"/>
      <c r="Y3632" s="52"/>
      <c r="Z3632" s="38"/>
      <c r="AA3632" s="38"/>
      <c r="AB3632" s="38"/>
      <c r="AC3632" s="50"/>
      <c r="AD3632" s="50"/>
      <c r="AE3632" s="51"/>
      <c r="AF3632" s="51"/>
      <c r="AG3632" s="40"/>
      <c r="AH3632" s="41"/>
      <c r="AI3632" s="42"/>
      <c r="AJ3632" s="40"/>
      <c r="AK3632" s="41"/>
      <c r="AL3632" s="42"/>
      <c r="AM3632" s="43"/>
      <c r="AN3632" s="43"/>
      <c r="AO3632" s="43"/>
    </row>
    <row r="3633" spans="5:41" x14ac:dyDescent="0.25">
      <c r="E3633" s="54"/>
      <c r="F3633" s="54"/>
      <c r="G3633" s="52"/>
      <c r="H3633" s="52"/>
      <c r="I3633" s="52"/>
      <c r="J3633" s="52"/>
      <c r="K3633" s="52"/>
      <c r="L3633" s="52"/>
      <c r="M3633" s="52"/>
      <c r="N3633" s="52"/>
      <c r="O3633" s="52"/>
      <c r="P3633" s="52"/>
      <c r="Q3633" s="52"/>
      <c r="R3633" s="52"/>
      <c r="S3633" s="52"/>
      <c r="T3633" s="52"/>
      <c r="U3633" s="52"/>
      <c r="V3633" s="52"/>
      <c r="W3633" s="52"/>
      <c r="X3633" s="52"/>
      <c r="Y3633" s="52"/>
      <c r="Z3633" s="38"/>
      <c r="AA3633" s="38"/>
      <c r="AB3633" s="38"/>
      <c r="AC3633" s="50"/>
      <c r="AD3633" s="50"/>
      <c r="AE3633" s="51"/>
      <c r="AF3633" s="51"/>
      <c r="AG3633" s="40"/>
      <c r="AH3633" s="41"/>
      <c r="AI3633" s="42"/>
      <c r="AJ3633" s="40"/>
      <c r="AK3633" s="41"/>
      <c r="AL3633" s="42"/>
      <c r="AM3633" s="43"/>
      <c r="AN3633" s="43"/>
      <c r="AO3633" s="43"/>
    </row>
    <row r="3634" spans="5:41" x14ac:dyDescent="0.25">
      <c r="E3634" s="54"/>
      <c r="F3634" s="54"/>
      <c r="G3634" s="52"/>
      <c r="H3634" s="52"/>
      <c r="I3634" s="52"/>
      <c r="J3634" s="52"/>
      <c r="K3634" s="52"/>
      <c r="L3634" s="52"/>
      <c r="M3634" s="52"/>
      <c r="N3634" s="52"/>
      <c r="O3634" s="52"/>
      <c r="P3634" s="52"/>
      <c r="Q3634" s="52"/>
      <c r="R3634" s="52"/>
      <c r="S3634" s="52"/>
      <c r="T3634" s="52"/>
      <c r="U3634" s="52"/>
      <c r="V3634" s="52"/>
      <c r="W3634" s="52"/>
      <c r="X3634" s="52"/>
      <c r="Y3634" s="52"/>
      <c r="Z3634" s="38"/>
      <c r="AA3634" s="38"/>
      <c r="AB3634" s="38"/>
      <c r="AC3634" s="50"/>
      <c r="AD3634" s="50"/>
      <c r="AE3634" s="51"/>
      <c r="AF3634" s="51"/>
      <c r="AG3634" s="40"/>
      <c r="AH3634" s="41"/>
      <c r="AI3634" s="42"/>
      <c r="AJ3634" s="40"/>
      <c r="AK3634" s="41"/>
      <c r="AL3634" s="42"/>
      <c r="AM3634" s="43"/>
      <c r="AN3634" s="43"/>
      <c r="AO3634" s="43"/>
    </row>
    <row r="3635" spans="5:41" x14ac:dyDescent="0.25">
      <c r="E3635" s="54"/>
      <c r="F3635" s="54"/>
      <c r="G3635" s="52"/>
      <c r="H3635" s="52"/>
      <c r="I3635" s="52"/>
      <c r="J3635" s="52"/>
      <c r="K3635" s="52"/>
      <c r="L3635" s="52"/>
      <c r="M3635" s="52"/>
      <c r="N3635" s="52"/>
      <c r="O3635" s="52"/>
      <c r="P3635" s="52"/>
      <c r="Q3635" s="52"/>
      <c r="R3635" s="52"/>
      <c r="S3635" s="52"/>
      <c r="T3635" s="52"/>
      <c r="U3635" s="52"/>
      <c r="V3635" s="52"/>
      <c r="W3635" s="52"/>
      <c r="X3635" s="52"/>
      <c r="Y3635" s="52"/>
      <c r="Z3635" s="38"/>
      <c r="AA3635" s="38"/>
      <c r="AB3635" s="38"/>
      <c r="AC3635" s="50"/>
      <c r="AD3635" s="50"/>
      <c r="AE3635" s="51"/>
      <c r="AF3635" s="51"/>
      <c r="AG3635" s="40"/>
      <c r="AH3635" s="41"/>
      <c r="AI3635" s="42"/>
      <c r="AJ3635" s="40"/>
      <c r="AK3635" s="41"/>
      <c r="AL3635" s="42"/>
      <c r="AM3635" s="43"/>
      <c r="AN3635" s="43"/>
      <c r="AO3635" s="43"/>
    </row>
    <row r="3636" spans="5:41" x14ac:dyDescent="0.25">
      <c r="E3636" s="54"/>
      <c r="F3636" s="54"/>
      <c r="G3636" s="52"/>
      <c r="H3636" s="52"/>
      <c r="I3636" s="52"/>
      <c r="J3636" s="52"/>
      <c r="K3636" s="52"/>
      <c r="L3636" s="52"/>
      <c r="M3636" s="52"/>
      <c r="N3636" s="52"/>
      <c r="O3636" s="52"/>
      <c r="P3636" s="52"/>
      <c r="Q3636" s="52"/>
      <c r="R3636" s="52"/>
      <c r="S3636" s="52"/>
      <c r="T3636" s="52"/>
      <c r="U3636" s="52"/>
      <c r="V3636" s="52"/>
      <c r="W3636" s="52"/>
      <c r="X3636" s="52"/>
      <c r="Y3636" s="52"/>
      <c r="Z3636" s="38"/>
      <c r="AA3636" s="38"/>
      <c r="AB3636" s="38"/>
      <c r="AC3636" s="50"/>
      <c r="AD3636" s="50"/>
      <c r="AE3636" s="51"/>
      <c r="AF3636" s="51"/>
      <c r="AG3636" s="40"/>
      <c r="AH3636" s="41"/>
      <c r="AI3636" s="42"/>
      <c r="AJ3636" s="40"/>
      <c r="AK3636" s="41"/>
      <c r="AL3636" s="42"/>
      <c r="AM3636" s="43"/>
      <c r="AN3636" s="43"/>
      <c r="AO3636" s="43"/>
    </row>
    <row r="3637" spans="5:41" x14ac:dyDescent="0.25">
      <c r="E3637" s="54"/>
      <c r="F3637" s="54"/>
      <c r="G3637" s="52"/>
      <c r="H3637" s="52"/>
      <c r="I3637" s="52"/>
      <c r="J3637" s="52"/>
      <c r="K3637" s="52"/>
      <c r="L3637" s="52"/>
      <c r="M3637" s="52"/>
      <c r="N3637" s="52"/>
      <c r="O3637" s="52"/>
      <c r="P3637" s="52"/>
      <c r="Q3637" s="52"/>
      <c r="R3637" s="52"/>
      <c r="S3637" s="52"/>
      <c r="T3637" s="52"/>
      <c r="U3637" s="52"/>
      <c r="V3637" s="52"/>
      <c r="W3637" s="52"/>
      <c r="X3637" s="52"/>
      <c r="Y3637" s="52"/>
      <c r="Z3637" s="38"/>
      <c r="AA3637" s="38"/>
      <c r="AB3637" s="38"/>
      <c r="AC3637" s="50"/>
      <c r="AD3637" s="50"/>
      <c r="AE3637" s="51"/>
      <c r="AF3637" s="51"/>
      <c r="AG3637" s="40"/>
      <c r="AH3637" s="41"/>
      <c r="AI3637" s="42"/>
      <c r="AJ3637" s="40"/>
      <c r="AK3637" s="41"/>
      <c r="AL3637" s="42"/>
      <c r="AM3637" s="43"/>
      <c r="AN3637" s="43"/>
      <c r="AO3637" s="43"/>
    </row>
    <row r="3638" spans="5:41" x14ac:dyDescent="0.25">
      <c r="E3638" s="54"/>
      <c r="F3638" s="54"/>
      <c r="G3638" s="52"/>
      <c r="H3638" s="52"/>
      <c r="I3638" s="52"/>
      <c r="J3638" s="52"/>
      <c r="K3638" s="52"/>
      <c r="L3638" s="52"/>
      <c r="M3638" s="52"/>
      <c r="N3638" s="52"/>
      <c r="O3638" s="52"/>
      <c r="P3638" s="52"/>
      <c r="Q3638" s="52"/>
      <c r="R3638" s="52"/>
      <c r="S3638" s="52"/>
      <c r="T3638" s="52"/>
      <c r="U3638" s="52"/>
      <c r="V3638" s="52"/>
      <c r="W3638" s="52"/>
      <c r="X3638" s="52"/>
      <c r="Y3638" s="52"/>
      <c r="Z3638" s="38"/>
      <c r="AA3638" s="38"/>
      <c r="AB3638" s="38"/>
      <c r="AC3638" s="50"/>
      <c r="AD3638" s="50"/>
      <c r="AE3638" s="51"/>
      <c r="AF3638" s="51"/>
      <c r="AG3638" s="40"/>
      <c r="AH3638" s="41"/>
      <c r="AI3638" s="42"/>
      <c r="AJ3638" s="40"/>
      <c r="AK3638" s="41"/>
      <c r="AL3638" s="42"/>
      <c r="AM3638" s="43"/>
      <c r="AN3638" s="43"/>
      <c r="AO3638" s="43"/>
    </row>
    <row r="3639" spans="5:41" x14ac:dyDescent="0.25">
      <c r="E3639" s="54"/>
      <c r="F3639" s="54"/>
      <c r="G3639" s="52"/>
      <c r="H3639" s="52"/>
      <c r="I3639" s="52"/>
      <c r="J3639" s="52"/>
      <c r="K3639" s="52"/>
      <c r="L3639" s="52"/>
      <c r="M3639" s="52"/>
      <c r="N3639" s="52"/>
      <c r="O3639" s="52"/>
      <c r="P3639" s="52"/>
      <c r="Q3639" s="52"/>
      <c r="R3639" s="52"/>
      <c r="S3639" s="52"/>
      <c r="T3639" s="52"/>
      <c r="U3639" s="52"/>
      <c r="V3639" s="52"/>
      <c r="W3639" s="52"/>
      <c r="X3639" s="52"/>
      <c r="Y3639" s="52"/>
      <c r="Z3639" s="38"/>
      <c r="AA3639" s="38"/>
      <c r="AB3639" s="38"/>
      <c r="AC3639" s="50"/>
      <c r="AD3639" s="50"/>
      <c r="AE3639" s="51"/>
      <c r="AF3639" s="51"/>
      <c r="AG3639" s="40"/>
      <c r="AH3639" s="41"/>
      <c r="AI3639" s="42"/>
      <c r="AJ3639" s="40"/>
      <c r="AK3639" s="41"/>
      <c r="AL3639" s="42"/>
      <c r="AM3639" s="43"/>
      <c r="AN3639" s="43"/>
      <c r="AO3639" s="43"/>
    </row>
    <row r="3640" spans="5:41" x14ac:dyDescent="0.25">
      <c r="E3640" s="54"/>
      <c r="F3640" s="54"/>
      <c r="G3640" s="52"/>
      <c r="H3640" s="52"/>
      <c r="I3640" s="52"/>
      <c r="J3640" s="52"/>
      <c r="K3640" s="52"/>
      <c r="L3640" s="52"/>
      <c r="M3640" s="52"/>
      <c r="N3640" s="52"/>
      <c r="O3640" s="52"/>
      <c r="P3640" s="52"/>
      <c r="Q3640" s="52"/>
      <c r="R3640" s="52"/>
      <c r="S3640" s="52"/>
      <c r="T3640" s="52"/>
      <c r="U3640" s="52"/>
      <c r="V3640" s="52"/>
      <c r="W3640" s="52"/>
      <c r="X3640" s="52"/>
      <c r="Y3640" s="52"/>
      <c r="Z3640" s="38"/>
      <c r="AA3640" s="38"/>
      <c r="AB3640" s="38"/>
      <c r="AC3640" s="50"/>
      <c r="AD3640" s="50"/>
      <c r="AE3640" s="51"/>
      <c r="AF3640" s="51"/>
      <c r="AG3640" s="40"/>
      <c r="AH3640" s="41"/>
      <c r="AI3640" s="42"/>
      <c r="AJ3640" s="40"/>
      <c r="AK3640" s="41"/>
      <c r="AL3640" s="42"/>
      <c r="AM3640" s="43"/>
      <c r="AN3640" s="43"/>
      <c r="AO3640" s="43"/>
    </row>
    <row r="3641" spans="5:41" x14ac:dyDescent="0.25">
      <c r="E3641" s="54"/>
      <c r="F3641" s="54"/>
      <c r="G3641" s="52"/>
      <c r="H3641" s="52"/>
      <c r="I3641" s="52"/>
      <c r="J3641" s="52"/>
      <c r="K3641" s="52"/>
      <c r="L3641" s="52"/>
      <c r="M3641" s="52"/>
      <c r="N3641" s="52"/>
      <c r="O3641" s="52"/>
      <c r="P3641" s="52"/>
      <c r="Q3641" s="52"/>
      <c r="R3641" s="52"/>
      <c r="S3641" s="52"/>
      <c r="T3641" s="52"/>
      <c r="U3641" s="52"/>
      <c r="V3641" s="52"/>
      <c r="W3641" s="52"/>
      <c r="X3641" s="52"/>
      <c r="Y3641" s="52"/>
      <c r="Z3641" s="38"/>
      <c r="AA3641" s="38"/>
      <c r="AB3641" s="38"/>
      <c r="AC3641" s="50"/>
      <c r="AD3641" s="50"/>
      <c r="AE3641" s="51"/>
      <c r="AF3641" s="51"/>
      <c r="AG3641" s="40"/>
      <c r="AH3641" s="41"/>
      <c r="AI3641" s="42"/>
      <c r="AJ3641" s="40"/>
      <c r="AK3641" s="41"/>
      <c r="AL3641" s="42"/>
      <c r="AM3641" s="43"/>
      <c r="AN3641" s="43"/>
      <c r="AO3641" s="43"/>
    </row>
    <row r="3642" spans="5:41" x14ac:dyDescent="0.25">
      <c r="E3642" s="54"/>
      <c r="F3642" s="54"/>
      <c r="G3642" s="52"/>
      <c r="H3642" s="52"/>
      <c r="I3642" s="52"/>
      <c r="J3642" s="52"/>
      <c r="K3642" s="52"/>
      <c r="L3642" s="52"/>
      <c r="M3642" s="52"/>
      <c r="N3642" s="52"/>
      <c r="O3642" s="52"/>
      <c r="P3642" s="52"/>
      <c r="Q3642" s="52"/>
      <c r="R3642" s="52"/>
      <c r="S3642" s="52"/>
      <c r="T3642" s="52"/>
      <c r="U3642" s="52"/>
      <c r="V3642" s="52"/>
      <c r="W3642" s="52"/>
      <c r="X3642" s="52"/>
      <c r="Y3642" s="52"/>
      <c r="Z3642" s="38"/>
      <c r="AA3642" s="38"/>
      <c r="AB3642" s="38"/>
      <c r="AC3642" s="50"/>
      <c r="AD3642" s="50"/>
      <c r="AE3642" s="51"/>
      <c r="AF3642" s="51"/>
      <c r="AG3642" s="40"/>
      <c r="AH3642" s="41"/>
      <c r="AI3642" s="42"/>
      <c r="AJ3642" s="40"/>
      <c r="AK3642" s="41"/>
      <c r="AL3642" s="42"/>
      <c r="AM3642" s="43"/>
      <c r="AN3642" s="43"/>
      <c r="AO3642" s="43"/>
    </row>
    <row r="3643" spans="5:41" x14ac:dyDescent="0.25">
      <c r="E3643" s="54"/>
      <c r="F3643" s="54"/>
      <c r="G3643" s="52"/>
      <c r="H3643" s="52"/>
      <c r="I3643" s="52"/>
      <c r="J3643" s="52"/>
      <c r="K3643" s="52"/>
      <c r="L3643" s="52"/>
      <c r="M3643" s="52"/>
      <c r="N3643" s="52"/>
      <c r="O3643" s="52"/>
      <c r="P3643" s="52"/>
      <c r="Q3643" s="52"/>
      <c r="R3643" s="52"/>
      <c r="S3643" s="52"/>
      <c r="T3643" s="52"/>
      <c r="U3643" s="52"/>
      <c r="V3643" s="52"/>
      <c r="W3643" s="52"/>
      <c r="X3643" s="52"/>
      <c r="Y3643" s="52"/>
      <c r="Z3643" s="38"/>
      <c r="AA3643" s="38"/>
      <c r="AB3643" s="38"/>
      <c r="AC3643" s="50"/>
      <c r="AD3643" s="50"/>
      <c r="AE3643" s="51"/>
      <c r="AF3643" s="51"/>
      <c r="AG3643" s="40"/>
      <c r="AH3643" s="41"/>
      <c r="AI3643" s="42"/>
      <c r="AJ3643" s="40"/>
      <c r="AK3643" s="41"/>
      <c r="AL3643" s="42"/>
      <c r="AM3643" s="43"/>
      <c r="AN3643" s="43"/>
      <c r="AO3643" s="43"/>
    </row>
    <row r="3644" spans="5:41" x14ac:dyDescent="0.25">
      <c r="E3644" s="54"/>
      <c r="F3644" s="54"/>
      <c r="G3644" s="52"/>
      <c r="H3644" s="52"/>
      <c r="I3644" s="52"/>
      <c r="J3644" s="52"/>
      <c r="K3644" s="52"/>
      <c r="L3644" s="52"/>
      <c r="M3644" s="52"/>
      <c r="N3644" s="52"/>
      <c r="O3644" s="52"/>
      <c r="P3644" s="52"/>
      <c r="Q3644" s="52"/>
      <c r="R3644" s="52"/>
      <c r="S3644" s="52"/>
      <c r="T3644" s="52"/>
      <c r="U3644" s="52"/>
      <c r="V3644" s="52"/>
      <c r="W3644" s="52"/>
      <c r="X3644" s="52"/>
      <c r="Y3644" s="52"/>
      <c r="Z3644" s="38"/>
      <c r="AA3644" s="38"/>
      <c r="AB3644" s="38"/>
      <c r="AC3644" s="50"/>
      <c r="AD3644" s="50"/>
      <c r="AE3644" s="51"/>
      <c r="AF3644" s="51"/>
      <c r="AG3644" s="40"/>
      <c r="AH3644" s="41"/>
      <c r="AI3644" s="42"/>
      <c r="AJ3644" s="40"/>
      <c r="AK3644" s="41"/>
      <c r="AL3644" s="42"/>
      <c r="AM3644" s="43"/>
      <c r="AN3644" s="43"/>
      <c r="AO3644" s="43"/>
    </row>
    <row r="3645" spans="5:41" x14ac:dyDescent="0.25">
      <c r="E3645" s="54"/>
      <c r="F3645" s="54"/>
      <c r="G3645" s="52"/>
      <c r="H3645" s="52"/>
      <c r="I3645" s="52"/>
      <c r="J3645" s="52"/>
      <c r="K3645" s="52"/>
      <c r="L3645" s="52"/>
      <c r="M3645" s="52"/>
      <c r="N3645" s="52"/>
      <c r="O3645" s="52"/>
      <c r="P3645" s="52"/>
      <c r="Q3645" s="52"/>
      <c r="R3645" s="52"/>
      <c r="S3645" s="52"/>
      <c r="T3645" s="52"/>
      <c r="U3645" s="52"/>
      <c r="V3645" s="52"/>
      <c r="W3645" s="52"/>
      <c r="X3645" s="52"/>
      <c r="Y3645" s="52"/>
      <c r="Z3645" s="38"/>
      <c r="AA3645" s="38"/>
      <c r="AB3645" s="38"/>
      <c r="AC3645" s="50"/>
      <c r="AD3645" s="50"/>
      <c r="AE3645" s="51"/>
      <c r="AF3645" s="51"/>
      <c r="AG3645" s="40"/>
      <c r="AH3645" s="41"/>
      <c r="AI3645" s="42"/>
      <c r="AJ3645" s="40"/>
      <c r="AK3645" s="41"/>
      <c r="AL3645" s="42"/>
      <c r="AM3645" s="43"/>
      <c r="AN3645" s="43"/>
      <c r="AO3645" s="43"/>
    </row>
    <row r="3646" spans="5:41" x14ac:dyDescent="0.25">
      <c r="E3646" s="54"/>
      <c r="F3646" s="54"/>
      <c r="G3646" s="52"/>
      <c r="H3646" s="52"/>
      <c r="I3646" s="52"/>
      <c r="J3646" s="52"/>
      <c r="K3646" s="52"/>
      <c r="L3646" s="52"/>
      <c r="M3646" s="52"/>
      <c r="N3646" s="52"/>
      <c r="O3646" s="52"/>
      <c r="P3646" s="52"/>
      <c r="Q3646" s="52"/>
      <c r="R3646" s="52"/>
      <c r="S3646" s="52"/>
      <c r="T3646" s="52"/>
      <c r="U3646" s="52"/>
      <c r="V3646" s="52"/>
      <c r="W3646" s="52"/>
      <c r="X3646" s="52"/>
      <c r="Y3646" s="52"/>
      <c r="Z3646" s="38"/>
      <c r="AA3646" s="38"/>
      <c r="AB3646" s="38"/>
      <c r="AC3646" s="50"/>
      <c r="AD3646" s="50"/>
      <c r="AE3646" s="51"/>
      <c r="AF3646" s="51"/>
      <c r="AG3646" s="40"/>
      <c r="AH3646" s="41"/>
      <c r="AI3646" s="42"/>
      <c r="AJ3646" s="40"/>
      <c r="AK3646" s="41"/>
      <c r="AL3646" s="42"/>
      <c r="AM3646" s="43"/>
      <c r="AN3646" s="43"/>
      <c r="AO3646" s="43"/>
    </row>
    <row r="3647" spans="5:41" x14ac:dyDescent="0.25">
      <c r="E3647" s="54"/>
      <c r="F3647" s="54"/>
      <c r="G3647" s="52"/>
      <c r="H3647" s="52"/>
      <c r="I3647" s="52"/>
      <c r="J3647" s="52"/>
      <c r="K3647" s="52"/>
      <c r="L3647" s="52"/>
      <c r="M3647" s="52"/>
      <c r="N3647" s="52"/>
      <c r="O3647" s="52"/>
      <c r="P3647" s="52"/>
      <c r="Q3647" s="52"/>
      <c r="R3647" s="52"/>
      <c r="S3647" s="52"/>
      <c r="T3647" s="52"/>
      <c r="U3647" s="52"/>
      <c r="V3647" s="52"/>
      <c r="W3647" s="52"/>
      <c r="X3647" s="52"/>
      <c r="Y3647" s="52"/>
      <c r="Z3647" s="38"/>
      <c r="AA3647" s="38"/>
      <c r="AB3647" s="38"/>
      <c r="AC3647" s="50"/>
      <c r="AD3647" s="50"/>
      <c r="AE3647" s="51"/>
      <c r="AF3647" s="51"/>
      <c r="AG3647" s="40"/>
      <c r="AH3647" s="41"/>
      <c r="AI3647" s="42"/>
      <c r="AJ3647" s="40"/>
      <c r="AK3647" s="41"/>
      <c r="AL3647" s="42"/>
      <c r="AM3647" s="43"/>
      <c r="AN3647" s="43"/>
      <c r="AO3647" s="43"/>
    </row>
    <row r="3648" spans="5:41" x14ac:dyDescent="0.25">
      <c r="E3648" s="54"/>
      <c r="F3648" s="54"/>
      <c r="G3648" s="52"/>
      <c r="H3648" s="52"/>
      <c r="I3648" s="52"/>
      <c r="J3648" s="52"/>
      <c r="K3648" s="52"/>
      <c r="L3648" s="52"/>
      <c r="M3648" s="52"/>
      <c r="N3648" s="52"/>
      <c r="O3648" s="52"/>
      <c r="P3648" s="52"/>
      <c r="Q3648" s="52"/>
      <c r="R3648" s="52"/>
      <c r="S3648" s="52"/>
      <c r="T3648" s="52"/>
      <c r="U3648" s="52"/>
      <c r="V3648" s="52"/>
      <c r="W3648" s="52"/>
      <c r="X3648" s="52"/>
      <c r="Y3648" s="52"/>
      <c r="Z3648" s="38"/>
      <c r="AA3648" s="38"/>
      <c r="AB3648" s="38"/>
      <c r="AC3648" s="50"/>
      <c r="AD3648" s="50"/>
      <c r="AE3648" s="51"/>
      <c r="AF3648" s="51"/>
      <c r="AG3648" s="40"/>
      <c r="AH3648" s="41"/>
      <c r="AI3648" s="42"/>
      <c r="AJ3648" s="40"/>
      <c r="AK3648" s="41"/>
      <c r="AL3648" s="42"/>
      <c r="AM3648" s="43"/>
      <c r="AN3648" s="43"/>
      <c r="AO3648" s="43"/>
    </row>
    <row r="3649" spans="5:41" x14ac:dyDescent="0.25">
      <c r="E3649" s="54"/>
      <c r="F3649" s="54"/>
      <c r="G3649" s="52"/>
      <c r="H3649" s="52"/>
      <c r="I3649" s="52"/>
      <c r="J3649" s="52"/>
      <c r="K3649" s="52"/>
      <c r="L3649" s="52"/>
      <c r="M3649" s="52"/>
      <c r="N3649" s="52"/>
      <c r="O3649" s="52"/>
      <c r="P3649" s="52"/>
      <c r="Q3649" s="52"/>
      <c r="R3649" s="52"/>
      <c r="S3649" s="52"/>
      <c r="T3649" s="52"/>
      <c r="U3649" s="52"/>
      <c r="V3649" s="52"/>
      <c r="W3649" s="52"/>
      <c r="X3649" s="52"/>
      <c r="Y3649" s="52"/>
      <c r="Z3649" s="38"/>
      <c r="AA3649" s="38"/>
      <c r="AB3649" s="38"/>
      <c r="AC3649" s="50"/>
      <c r="AD3649" s="50"/>
      <c r="AE3649" s="51"/>
      <c r="AF3649" s="51"/>
      <c r="AG3649" s="40"/>
      <c r="AH3649" s="41"/>
      <c r="AI3649" s="42"/>
      <c r="AJ3649" s="40"/>
      <c r="AK3649" s="41"/>
      <c r="AL3649" s="42"/>
      <c r="AM3649" s="43"/>
      <c r="AN3649" s="43"/>
      <c r="AO3649" s="43"/>
    </row>
    <row r="3650" spans="5:41" x14ac:dyDescent="0.25">
      <c r="E3650" s="54"/>
      <c r="F3650" s="54"/>
      <c r="G3650" s="52"/>
      <c r="H3650" s="52"/>
      <c r="I3650" s="52"/>
      <c r="J3650" s="52"/>
      <c r="K3650" s="52"/>
      <c r="L3650" s="52"/>
      <c r="M3650" s="52"/>
      <c r="N3650" s="52"/>
      <c r="O3650" s="52"/>
      <c r="P3650" s="52"/>
      <c r="Q3650" s="52"/>
      <c r="R3650" s="52"/>
      <c r="S3650" s="52"/>
      <c r="T3650" s="52"/>
      <c r="U3650" s="52"/>
      <c r="V3650" s="52"/>
      <c r="W3650" s="52"/>
      <c r="X3650" s="52"/>
      <c r="Y3650" s="52"/>
      <c r="Z3650" s="38"/>
      <c r="AA3650" s="38"/>
      <c r="AB3650" s="38"/>
      <c r="AC3650" s="50"/>
      <c r="AD3650" s="50"/>
      <c r="AE3650" s="51"/>
      <c r="AF3650" s="51"/>
      <c r="AG3650" s="40"/>
      <c r="AH3650" s="41"/>
      <c r="AI3650" s="42"/>
      <c r="AJ3650" s="40"/>
      <c r="AK3650" s="41"/>
      <c r="AL3650" s="42"/>
      <c r="AM3650" s="43"/>
      <c r="AN3650" s="43"/>
      <c r="AO3650" s="43"/>
    </row>
    <row r="3651" spans="5:41" x14ac:dyDescent="0.25">
      <c r="E3651" s="54"/>
      <c r="F3651" s="54"/>
      <c r="G3651" s="52"/>
      <c r="H3651" s="52"/>
      <c r="I3651" s="52"/>
      <c r="J3651" s="52"/>
      <c r="K3651" s="52"/>
      <c r="L3651" s="52"/>
      <c r="M3651" s="52"/>
      <c r="N3651" s="52"/>
      <c r="O3651" s="52"/>
      <c r="P3651" s="52"/>
      <c r="Q3651" s="52"/>
      <c r="R3651" s="52"/>
      <c r="S3651" s="52"/>
      <c r="T3651" s="52"/>
      <c r="U3651" s="52"/>
      <c r="V3651" s="52"/>
      <c r="W3651" s="52"/>
      <c r="X3651" s="52"/>
      <c r="Y3651" s="52"/>
      <c r="Z3651" s="38"/>
      <c r="AA3651" s="38"/>
      <c r="AB3651" s="38"/>
      <c r="AC3651" s="50"/>
      <c r="AD3651" s="50"/>
      <c r="AE3651" s="51"/>
      <c r="AF3651" s="51"/>
      <c r="AG3651" s="40"/>
      <c r="AH3651" s="41"/>
      <c r="AI3651" s="42"/>
      <c r="AJ3651" s="40"/>
      <c r="AK3651" s="41"/>
      <c r="AL3651" s="42"/>
      <c r="AM3651" s="43"/>
      <c r="AN3651" s="43"/>
      <c r="AO3651" s="43"/>
    </row>
    <row r="3652" spans="5:41" x14ac:dyDescent="0.25">
      <c r="E3652" s="54"/>
      <c r="F3652" s="54"/>
      <c r="G3652" s="52"/>
      <c r="H3652" s="52"/>
      <c r="I3652" s="52"/>
      <c r="J3652" s="52"/>
      <c r="K3652" s="52"/>
      <c r="L3652" s="52"/>
      <c r="M3652" s="52"/>
      <c r="N3652" s="52"/>
      <c r="O3652" s="52"/>
      <c r="P3652" s="52"/>
      <c r="Q3652" s="52"/>
      <c r="R3652" s="52"/>
      <c r="S3652" s="52"/>
      <c r="T3652" s="52"/>
      <c r="U3652" s="52"/>
      <c r="V3652" s="52"/>
      <c r="W3652" s="52"/>
      <c r="X3652" s="52"/>
      <c r="Y3652" s="52"/>
      <c r="Z3652" s="38"/>
      <c r="AA3652" s="38"/>
      <c r="AB3652" s="38"/>
      <c r="AC3652" s="50"/>
      <c r="AD3652" s="50"/>
      <c r="AE3652" s="51"/>
      <c r="AF3652" s="51"/>
      <c r="AG3652" s="40"/>
      <c r="AH3652" s="41"/>
      <c r="AI3652" s="42"/>
      <c r="AJ3652" s="40"/>
      <c r="AK3652" s="41"/>
      <c r="AL3652" s="42"/>
      <c r="AM3652" s="43"/>
      <c r="AN3652" s="43"/>
      <c r="AO3652" s="43"/>
    </row>
    <row r="3653" spans="5:41" x14ac:dyDescent="0.25">
      <c r="E3653" s="54"/>
      <c r="F3653" s="54"/>
      <c r="G3653" s="52"/>
      <c r="H3653" s="52"/>
      <c r="I3653" s="52"/>
      <c r="J3653" s="52"/>
      <c r="K3653" s="52"/>
      <c r="L3653" s="52"/>
      <c r="M3653" s="52"/>
      <c r="N3653" s="52"/>
      <c r="O3653" s="52"/>
      <c r="P3653" s="52"/>
      <c r="Q3653" s="52"/>
      <c r="R3653" s="52"/>
      <c r="S3653" s="52"/>
      <c r="T3653" s="52"/>
      <c r="U3653" s="52"/>
      <c r="V3653" s="52"/>
      <c r="W3653" s="52"/>
      <c r="X3653" s="52"/>
      <c r="Y3653" s="52"/>
      <c r="Z3653" s="38"/>
      <c r="AA3653" s="38"/>
      <c r="AB3653" s="38"/>
      <c r="AC3653" s="50"/>
      <c r="AD3653" s="50"/>
      <c r="AE3653" s="51"/>
      <c r="AF3653" s="51"/>
      <c r="AG3653" s="40"/>
      <c r="AH3653" s="41"/>
      <c r="AI3653" s="42"/>
      <c r="AJ3653" s="40"/>
      <c r="AK3653" s="41"/>
      <c r="AL3653" s="42"/>
      <c r="AM3653" s="43"/>
      <c r="AN3653" s="43"/>
      <c r="AO3653" s="43"/>
    </row>
    <row r="3654" spans="5:41" x14ac:dyDescent="0.25">
      <c r="E3654" s="54"/>
      <c r="F3654" s="54"/>
      <c r="G3654" s="52"/>
      <c r="H3654" s="52"/>
      <c r="I3654" s="52"/>
      <c r="J3654" s="52"/>
      <c r="K3654" s="52"/>
      <c r="L3654" s="52"/>
      <c r="M3654" s="52"/>
      <c r="N3654" s="52"/>
      <c r="O3654" s="52"/>
      <c r="P3654" s="52"/>
      <c r="Q3654" s="52"/>
      <c r="R3654" s="52"/>
      <c r="S3654" s="52"/>
      <c r="T3654" s="52"/>
      <c r="U3654" s="52"/>
      <c r="V3654" s="52"/>
      <c r="W3654" s="52"/>
      <c r="X3654" s="52"/>
      <c r="Y3654" s="52"/>
      <c r="Z3654" s="38"/>
      <c r="AA3654" s="38"/>
      <c r="AB3654" s="38"/>
      <c r="AC3654" s="50"/>
      <c r="AD3654" s="50"/>
      <c r="AE3654" s="51"/>
      <c r="AF3654" s="51"/>
      <c r="AG3654" s="40"/>
      <c r="AH3654" s="41"/>
      <c r="AI3654" s="42"/>
      <c r="AJ3654" s="40"/>
      <c r="AK3654" s="41"/>
      <c r="AL3654" s="42"/>
      <c r="AM3654" s="43"/>
      <c r="AN3654" s="43"/>
      <c r="AO3654" s="43"/>
    </row>
    <row r="3655" spans="5:41" x14ac:dyDescent="0.25">
      <c r="E3655" s="54"/>
      <c r="F3655" s="54"/>
      <c r="G3655" s="52"/>
      <c r="H3655" s="52"/>
      <c r="I3655" s="52"/>
      <c r="J3655" s="52"/>
      <c r="K3655" s="52"/>
      <c r="L3655" s="52"/>
      <c r="M3655" s="52"/>
      <c r="N3655" s="52"/>
      <c r="O3655" s="52"/>
      <c r="P3655" s="52"/>
      <c r="Q3655" s="52"/>
      <c r="R3655" s="52"/>
      <c r="S3655" s="52"/>
      <c r="T3655" s="52"/>
      <c r="U3655" s="52"/>
      <c r="V3655" s="52"/>
      <c r="W3655" s="52"/>
      <c r="X3655" s="52"/>
      <c r="Y3655" s="52"/>
      <c r="Z3655" s="38"/>
      <c r="AA3655" s="38"/>
      <c r="AB3655" s="38"/>
      <c r="AC3655" s="50"/>
      <c r="AD3655" s="50"/>
      <c r="AE3655" s="51"/>
      <c r="AF3655" s="51"/>
      <c r="AG3655" s="40"/>
      <c r="AH3655" s="41"/>
      <c r="AI3655" s="42"/>
      <c r="AJ3655" s="40"/>
      <c r="AK3655" s="41"/>
      <c r="AL3655" s="42"/>
      <c r="AM3655" s="43"/>
      <c r="AN3655" s="43"/>
      <c r="AO3655" s="43"/>
    </row>
    <row r="3656" spans="5:41" x14ac:dyDescent="0.25">
      <c r="E3656" s="54"/>
      <c r="F3656" s="54"/>
      <c r="G3656" s="52"/>
      <c r="H3656" s="52"/>
      <c r="I3656" s="52"/>
      <c r="J3656" s="52"/>
      <c r="K3656" s="52"/>
      <c r="L3656" s="52"/>
      <c r="M3656" s="52"/>
      <c r="N3656" s="52"/>
      <c r="O3656" s="52"/>
      <c r="P3656" s="52"/>
      <c r="Q3656" s="52"/>
      <c r="R3656" s="52"/>
      <c r="S3656" s="52"/>
      <c r="T3656" s="52"/>
      <c r="U3656" s="52"/>
      <c r="V3656" s="52"/>
      <c r="W3656" s="52"/>
      <c r="X3656" s="52"/>
      <c r="Y3656" s="52"/>
      <c r="Z3656" s="38"/>
      <c r="AA3656" s="38"/>
      <c r="AB3656" s="38"/>
      <c r="AC3656" s="50"/>
      <c r="AD3656" s="50"/>
      <c r="AE3656" s="51"/>
      <c r="AF3656" s="51"/>
      <c r="AG3656" s="40"/>
      <c r="AH3656" s="41"/>
      <c r="AI3656" s="42"/>
      <c r="AJ3656" s="40"/>
      <c r="AK3656" s="41"/>
      <c r="AL3656" s="42"/>
      <c r="AM3656" s="43"/>
      <c r="AN3656" s="43"/>
      <c r="AO3656" s="43"/>
    </row>
    <row r="3657" spans="5:41" x14ac:dyDescent="0.25">
      <c r="E3657" s="54"/>
      <c r="F3657" s="54"/>
      <c r="G3657" s="52"/>
      <c r="H3657" s="52"/>
      <c r="I3657" s="52"/>
      <c r="J3657" s="52"/>
      <c r="K3657" s="52"/>
      <c r="L3657" s="52"/>
      <c r="M3657" s="52"/>
      <c r="N3657" s="52"/>
      <c r="O3657" s="52"/>
      <c r="P3657" s="52"/>
      <c r="Q3657" s="52"/>
      <c r="R3657" s="52"/>
      <c r="S3657" s="52"/>
      <c r="T3657" s="52"/>
      <c r="U3657" s="52"/>
      <c r="V3657" s="52"/>
      <c r="W3657" s="52"/>
      <c r="X3657" s="52"/>
      <c r="Y3657" s="52"/>
      <c r="Z3657" s="38"/>
      <c r="AA3657" s="38"/>
      <c r="AB3657" s="38"/>
      <c r="AC3657" s="50"/>
      <c r="AD3657" s="50"/>
      <c r="AE3657" s="51"/>
      <c r="AF3657" s="51"/>
      <c r="AG3657" s="40"/>
      <c r="AH3657" s="41"/>
      <c r="AI3657" s="42"/>
      <c r="AJ3657" s="40"/>
      <c r="AK3657" s="41"/>
      <c r="AL3657" s="42"/>
      <c r="AM3657" s="43"/>
      <c r="AN3657" s="43"/>
      <c r="AO3657" s="43"/>
    </row>
    <row r="3658" spans="5:41" x14ac:dyDescent="0.25">
      <c r="E3658" s="54"/>
      <c r="F3658" s="54"/>
      <c r="G3658" s="52"/>
      <c r="H3658" s="52"/>
      <c r="I3658" s="52"/>
      <c r="J3658" s="52"/>
      <c r="K3658" s="52"/>
      <c r="L3658" s="52"/>
      <c r="M3658" s="52"/>
      <c r="N3658" s="52"/>
      <c r="O3658" s="52"/>
      <c r="P3658" s="52"/>
      <c r="Q3658" s="52"/>
      <c r="R3658" s="52"/>
      <c r="S3658" s="52"/>
      <c r="T3658" s="52"/>
      <c r="U3658" s="52"/>
      <c r="V3658" s="52"/>
      <c r="W3658" s="52"/>
      <c r="X3658" s="52"/>
      <c r="Y3658" s="52"/>
      <c r="Z3658" s="38"/>
      <c r="AA3658" s="38"/>
      <c r="AB3658" s="38"/>
      <c r="AC3658" s="50"/>
      <c r="AD3658" s="50"/>
      <c r="AE3658" s="51"/>
      <c r="AF3658" s="51"/>
      <c r="AG3658" s="40"/>
      <c r="AH3658" s="41"/>
      <c r="AI3658" s="42"/>
      <c r="AJ3658" s="40"/>
      <c r="AK3658" s="41"/>
      <c r="AL3658" s="42"/>
      <c r="AM3658" s="43"/>
      <c r="AN3658" s="43"/>
      <c r="AO3658" s="43"/>
    </row>
    <row r="3659" spans="5:41" x14ac:dyDescent="0.25">
      <c r="E3659" s="54"/>
      <c r="F3659" s="54"/>
      <c r="G3659" s="52"/>
      <c r="H3659" s="52"/>
      <c r="I3659" s="52"/>
      <c r="J3659" s="52"/>
      <c r="K3659" s="52"/>
      <c r="L3659" s="52"/>
      <c r="M3659" s="52"/>
      <c r="N3659" s="52"/>
      <c r="O3659" s="52"/>
      <c r="P3659" s="52"/>
      <c r="Q3659" s="52"/>
      <c r="R3659" s="52"/>
      <c r="S3659" s="52"/>
      <c r="T3659" s="52"/>
      <c r="U3659" s="52"/>
      <c r="V3659" s="52"/>
      <c r="W3659" s="52"/>
      <c r="X3659" s="52"/>
      <c r="Y3659" s="52"/>
      <c r="Z3659" s="38"/>
      <c r="AA3659" s="38"/>
      <c r="AB3659" s="38"/>
      <c r="AC3659" s="50"/>
      <c r="AD3659" s="50"/>
      <c r="AE3659" s="51"/>
      <c r="AF3659" s="51"/>
      <c r="AG3659" s="40"/>
      <c r="AH3659" s="41"/>
      <c r="AI3659" s="42"/>
      <c r="AJ3659" s="40"/>
      <c r="AK3659" s="41"/>
      <c r="AL3659" s="42"/>
      <c r="AM3659" s="43"/>
      <c r="AN3659" s="43"/>
      <c r="AO3659" s="43"/>
    </row>
    <row r="3660" spans="5:41" x14ac:dyDescent="0.25">
      <c r="E3660" s="54"/>
      <c r="F3660" s="54"/>
      <c r="G3660" s="52"/>
      <c r="H3660" s="52"/>
      <c r="I3660" s="52"/>
      <c r="J3660" s="52"/>
      <c r="K3660" s="52"/>
      <c r="L3660" s="52"/>
      <c r="M3660" s="52"/>
      <c r="N3660" s="52"/>
      <c r="O3660" s="52"/>
      <c r="P3660" s="52"/>
      <c r="Q3660" s="52"/>
      <c r="R3660" s="52"/>
      <c r="S3660" s="52"/>
      <c r="T3660" s="52"/>
      <c r="U3660" s="52"/>
      <c r="V3660" s="52"/>
      <c r="W3660" s="52"/>
      <c r="X3660" s="52"/>
      <c r="Y3660" s="52"/>
      <c r="Z3660" s="38"/>
      <c r="AA3660" s="38"/>
      <c r="AB3660" s="38"/>
      <c r="AC3660" s="50"/>
      <c r="AD3660" s="50"/>
      <c r="AE3660" s="51"/>
      <c r="AF3660" s="51"/>
      <c r="AG3660" s="40"/>
      <c r="AH3660" s="41"/>
      <c r="AI3660" s="42"/>
      <c r="AJ3660" s="40"/>
      <c r="AK3660" s="41"/>
      <c r="AL3660" s="42"/>
      <c r="AM3660" s="43"/>
      <c r="AN3660" s="43"/>
      <c r="AO3660" s="43"/>
    </row>
    <row r="3661" spans="5:41" x14ac:dyDescent="0.25">
      <c r="E3661" s="54"/>
      <c r="F3661" s="54"/>
      <c r="G3661" s="52"/>
      <c r="H3661" s="52"/>
      <c r="I3661" s="52"/>
      <c r="J3661" s="52"/>
      <c r="K3661" s="52"/>
      <c r="L3661" s="52"/>
      <c r="M3661" s="52"/>
      <c r="N3661" s="52"/>
      <c r="O3661" s="52"/>
      <c r="P3661" s="52"/>
      <c r="Q3661" s="52"/>
      <c r="R3661" s="52"/>
      <c r="S3661" s="52"/>
      <c r="T3661" s="52"/>
      <c r="U3661" s="52"/>
      <c r="V3661" s="52"/>
      <c r="W3661" s="52"/>
      <c r="X3661" s="52"/>
      <c r="Y3661" s="52"/>
      <c r="Z3661" s="38"/>
      <c r="AA3661" s="38"/>
      <c r="AB3661" s="38"/>
      <c r="AC3661" s="50"/>
      <c r="AD3661" s="50"/>
      <c r="AE3661" s="51"/>
      <c r="AF3661" s="51"/>
      <c r="AG3661" s="40"/>
      <c r="AH3661" s="41"/>
      <c r="AI3661" s="42"/>
      <c r="AJ3661" s="40"/>
      <c r="AK3661" s="41"/>
      <c r="AL3661" s="42"/>
      <c r="AM3661" s="43"/>
      <c r="AN3661" s="43"/>
      <c r="AO3661" s="43"/>
    </row>
    <row r="3662" spans="5:41" x14ac:dyDescent="0.25">
      <c r="E3662" s="54"/>
      <c r="F3662" s="54"/>
      <c r="G3662" s="52"/>
      <c r="H3662" s="52"/>
      <c r="I3662" s="52"/>
      <c r="J3662" s="52"/>
      <c r="K3662" s="52"/>
      <c r="L3662" s="52"/>
      <c r="M3662" s="52"/>
      <c r="N3662" s="52"/>
      <c r="O3662" s="52"/>
      <c r="P3662" s="52"/>
      <c r="Q3662" s="52"/>
      <c r="R3662" s="52"/>
      <c r="S3662" s="52"/>
      <c r="T3662" s="52"/>
      <c r="U3662" s="52"/>
      <c r="V3662" s="52"/>
      <c r="W3662" s="52"/>
      <c r="X3662" s="52"/>
      <c r="Y3662" s="52"/>
      <c r="Z3662" s="38"/>
      <c r="AA3662" s="38"/>
      <c r="AB3662" s="38"/>
      <c r="AC3662" s="50"/>
      <c r="AD3662" s="50"/>
      <c r="AE3662" s="51"/>
      <c r="AF3662" s="51"/>
      <c r="AG3662" s="40"/>
      <c r="AH3662" s="41"/>
      <c r="AI3662" s="42"/>
      <c r="AJ3662" s="40"/>
      <c r="AK3662" s="41"/>
      <c r="AL3662" s="42"/>
      <c r="AM3662" s="43"/>
      <c r="AN3662" s="43"/>
      <c r="AO3662" s="43"/>
    </row>
    <row r="3663" spans="5:41" x14ac:dyDescent="0.25">
      <c r="E3663" s="54"/>
      <c r="F3663" s="54"/>
      <c r="G3663" s="52"/>
      <c r="H3663" s="52"/>
      <c r="I3663" s="52"/>
      <c r="J3663" s="52"/>
      <c r="K3663" s="52"/>
      <c r="L3663" s="52"/>
      <c r="M3663" s="52"/>
      <c r="N3663" s="52"/>
      <c r="O3663" s="52"/>
      <c r="P3663" s="52"/>
      <c r="Q3663" s="52"/>
      <c r="R3663" s="52"/>
      <c r="S3663" s="52"/>
      <c r="T3663" s="52"/>
      <c r="U3663" s="52"/>
      <c r="V3663" s="52"/>
      <c r="W3663" s="52"/>
      <c r="X3663" s="52"/>
      <c r="Y3663" s="52"/>
      <c r="Z3663" s="38"/>
      <c r="AA3663" s="38"/>
      <c r="AB3663" s="38"/>
      <c r="AC3663" s="50"/>
      <c r="AD3663" s="50"/>
      <c r="AE3663" s="51"/>
      <c r="AF3663" s="51"/>
      <c r="AG3663" s="40"/>
      <c r="AH3663" s="41"/>
      <c r="AI3663" s="42"/>
      <c r="AJ3663" s="40"/>
      <c r="AK3663" s="41"/>
      <c r="AL3663" s="42"/>
      <c r="AM3663" s="43"/>
      <c r="AN3663" s="43"/>
      <c r="AO3663" s="43"/>
    </row>
    <row r="3664" spans="5:41" x14ac:dyDescent="0.25">
      <c r="E3664" s="54"/>
      <c r="F3664" s="54"/>
      <c r="G3664" s="52"/>
      <c r="H3664" s="52"/>
      <c r="I3664" s="52"/>
      <c r="J3664" s="52"/>
      <c r="K3664" s="52"/>
      <c r="L3664" s="52"/>
      <c r="M3664" s="52"/>
      <c r="N3664" s="52"/>
      <c r="O3664" s="52"/>
      <c r="P3664" s="52"/>
      <c r="Q3664" s="52"/>
      <c r="R3664" s="52"/>
      <c r="S3664" s="52"/>
      <c r="T3664" s="52"/>
      <c r="U3664" s="52"/>
      <c r="V3664" s="52"/>
      <c r="W3664" s="52"/>
      <c r="X3664" s="52"/>
      <c r="Y3664" s="52"/>
      <c r="Z3664" s="38"/>
      <c r="AA3664" s="38"/>
      <c r="AB3664" s="38"/>
      <c r="AC3664" s="50"/>
      <c r="AD3664" s="50"/>
      <c r="AE3664" s="51"/>
      <c r="AF3664" s="51"/>
      <c r="AG3664" s="40"/>
      <c r="AH3664" s="41"/>
      <c r="AI3664" s="42"/>
      <c r="AJ3664" s="40"/>
      <c r="AK3664" s="41"/>
      <c r="AL3664" s="42"/>
      <c r="AM3664" s="43"/>
      <c r="AN3664" s="43"/>
      <c r="AO3664" s="43"/>
    </row>
    <row r="3665" spans="5:41" x14ac:dyDescent="0.25">
      <c r="E3665" s="54"/>
      <c r="F3665" s="54"/>
      <c r="G3665" s="52"/>
      <c r="H3665" s="52"/>
      <c r="I3665" s="52"/>
      <c r="J3665" s="52"/>
      <c r="K3665" s="52"/>
      <c r="L3665" s="52"/>
      <c r="M3665" s="52"/>
      <c r="N3665" s="52"/>
      <c r="O3665" s="52"/>
      <c r="P3665" s="52"/>
      <c r="Q3665" s="52"/>
      <c r="R3665" s="52"/>
      <c r="S3665" s="52"/>
      <c r="T3665" s="52"/>
      <c r="U3665" s="52"/>
      <c r="V3665" s="52"/>
      <c r="W3665" s="52"/>
      <c r="X3665" s="52"/>
      <c r="Y3665" s="52"/>
      <c r="Z3665" s="38"/>
      <c r="AA3665" s="38"/>
      <c r="AB3665" s="38"/>
      <c r="AC3665" s="50"/>
      <c r="AD3665" s="50"/>
      <c r="AE3665" s="51"/>
      <c r="AF3665" s="51"/>
      <c r="AG3665" s="40"/>
      <c r="AH3665" s="41"/>
      <c r="AI3665" s="42"/>
      <c r="AJ3665" s="40"/>
      <c r="AK3665" s="41"/>
      <c r="AL3665" s="42"/>
      <c r="AM3665" s="43"/>
      <c r="AN3665" s="43"/>
      <c r="AO3665" s="43"/>
    </row>
    <row r="3666" spans="5:41" x14ac:dyDescent="0.25">
      <c r="E3666" s="54"/>
      <c r="F3666" s="54"/>
      <c r="G3666" s="52"/>
      <c r="H3666" s="52"/>
      <c r="I3666" s="52"/>
      <c r="J3666" s="52"/>
      <c r="K3666" s="52"/>
      <c r="L3666" s="52"/>
      <c r="M3666" s="52"/>
      <c r="N3666" s="52"/>
      <c r="O3666" s="52"/>
      <c r="P3666" s="52"/>
      <c r="Q3666" s="52"/>
      <c r="R3666" s="52"/>
      <c r="S3666" s="52"/>
      <c r="T3666" s="52"/>
      <c r="U3666" s="52"/>
      <c r="V3666" s="52"/>
      <c r="W3666" s="52"/>
      <c r="X3666" s="52"/>
      <c r="Y3666" s="52"/>
      <c r="Z3666" s="38"/>
      <c r="AA3666" s="38"/>
      <c r="AB3666" s="38"/>
      <c r="AC3666" s="50"/>
      <c r="AD3666" s="50"/>
      <c r="AE3666" s="51"/>
      <c r="AF3666" s="51"/>
      <c r="AG3666" s="40"/>
      <c r="AH3666" s="41"/>
      <c r="AI3666" s="42"/>
      <c r="AJ3666" s="40"/>
      <c r="AK3666" s="41"/>
      <c r="AL3666" s="42"/>
      <c r="AM3666" s="43"/>
      <c r="AN3666" s="43"/>
      <c r="AO3666" s="43"/>
    </row>
    <row r="3667" spans="5:41" x14ac:dyDescent="0.25">
      <c r="E3667" s="54"/>
      <c r="F3667" s="54"/>
      <c r="G3667" s="52"/>
      <c r="H3667" s="52"/>
      <c r="I3667" s="52"/>
      <c r="J3667" s="52"/>
      <c r="K3667" s="52"/>
      <c r="L3667" s="52"/>
      <c r="M3667" s="52"/>
      <c r="N3667" s="52"/>
      <c r="O3667" s="52"/>
      <c r="P3667" s="52"/>
      <c r="Q3667" s="52"/>
      <c r="R3667" s="52"/>
      <c r="S3667" s="52"/>
      <c r="T3667" s="52"/>
      <c r="U3667" s="52"/>
      <c r="V3667" s="52"/>
      <c r="W3667" s="52"/>
      <c r="X3667" s="52"/>
      <c r="Y3667" s="52"/>
      <c r="Z3667" s="38"/>
      <c r="AA3667" s="38"/>
      <c r="AB3667" s="38"/>
      <c r="AC3667" s="50"/>
      <c r="AD3667" s="50"/>
      <c r="AE3667" s="51"/>
      <c r="AF3667" s="51"/>
      <c r="AG3667" s="40"/>
      <c r="AH3667" s="41"/>
      <c r="AI3667" s="42"/>
      <c r="AJ3667" s="40"/>
      <c r="AK3667" s="41"/>
      <c r="AL3667" s="42"/>
      <c r="AM3667" s="43"/>
      <c r="AN3667" s="43"/>
      <c r="AO3667" s="43"/>
    </row>
    <row r="3668" spans="5:41" x14ac:dyDescent="0.25">
      <c r="E3668" s="54"/>
      <c r="F3668" s="54"/>
      <c r="G3668" s="52"/>
      <c r="H3668" s="52"/>
      <c r="I3668" s="52"/>
      <c r="J3668" s="52"/>
      <c r="K3668" s="52"/>
      <c r="L3668" s="52"/>
      <c r="M3668" s="52"/>
      <c r="N3668" s="52"/>
      <c r="O3668" s="52"/>
      <c r="P3668" s="52"/>
      <c r="Q3668" s="52"/>
      <c r="R3668" s="52"/>
      <c r="S3668" s="52"/>
      <c r="T3668" s="52"/>
      <c r="U3668" s="52"/>
      <c r="V3668" s="52"/>
      <c r="W3668" s="52"/>
      <c r="X3668" s="52"/>
      <c r="Y3668" s="52"/>
      <c r="Z3668" s="38"/>
      <c r="AA3668" s="38"/>
      <c r="AB3668" s="38"/>
      <c r="AC3668" s="50"/>
      <c r="AD3668" s="50"/>
      <c r="AE3668" s="51"/>
      <c r="AF3668" s="51"/>
      <c r="AG3668" s="40"/>
      <c r="AH3668" s="41"/>
      <c r="AI3668" s="42"/>
      <c r="AJ3668" s="40"/>
      <c r="AK3668" s="41"/>
      <c r="AL3668" s="42"/>
      <c r="AM3668" s="43"/>
      <c r="AN3668" s="43"/>
      <c r="AO3668" s="43"/>
    </row>
    <row r="3669" spans="5:41" x14ac:dyDescent="0.25">
      <c r="E3669" s="54"/>
      <c r="F3669" s="54"/>
      <c r="G3669" s="52"/>
      <c r="H3669" s="52"/>
      <c r="I3669" s="52"/>
      <c r="J3669" s="52"/>
      <c r="K3669" s="52"/>
      <c r="L3669" s="52"/>
      <c r="M3669" s="52"/>
      <c r="N3669" s="52"/>
      <c r="O3669" s="52"/>
      <c r="P3669" s="52"/>
      <c r="Q3669" s="52"/>
      <c r="R3669" s="52"/>
      <c r="S3669" s="52"/>
      <c r="T3669" s="52"/>
      <c r="U3669" s="52"/>
      <c r="V3669" s="52"/>
      <c r="W3669" s="52"/>
      <c r="X3669" s="52"/>
      <c r="Y3669" s="52"/>
      <c r="Z3669" s="38"/>
      <c r="AA3669" s="38"/>
      <c r="AB3669" s="38"/>
      <c r="AC3669" s="50"/>
      <c r="AD3669" s="50"/>
      <c r="AE3669" s="51"/>
      <c r="AF3669" s="51"/>
      <c r="AG3669" s="40"/>
      <c r="AH3669" s="41"/>
      <c r="AI3669" s="42"/>
      <c r="AJ3669" s="40"/>
      <c r="AK3669" s="41"/>
      <c r="AL3669" s="42"/>
      <c r="AM3669" s="43"/>
      <c r="AN3669" s="43"/>
      <c r="AO3669" s="43"/>
    </row>
    <row r="3670" spans="5:41" x14ac:dyDescent="0.25">
      <c r="E3670" s="54"/>
      <c r="F3670" s="54"/>
      <c r="G3670" s="52"/>
      <c r="H3670" s="52"/>
      <c r="I3670" s="52"/>
      <c r="J3670" s="52"/>
      <c r="K3670" s="52"/>
      <c r="L3670" s="52"/>
      <c r="M3670" s="52"/>
      <c r="N3670" s="52"/>
      <c r="O3670" s="52"/>
      <c r="P3670" s="52"/>
      <c r="Q3670" s="52"/>
      <c r="R3670" s="52"/>
      <c r="S3670" s="52"/>
      <c r="T3670" s="52"/>
      <c r="U3670" s="52"/>
      <c r="V3670" s="52"/>
      <c r="W3670" s="52"/>
      <c r="X3670" s="52"/>
      <c r="Y3670" s="52"/>
      <c r="Z3670" s="38"/>
      <c r="AA3670" s="38"/>
      <c r="AB3670" s="38"/>
      <c r="AC3670" s="50"/>
      <c r="AD3670" s="50"/>
      <c r="AE3670" s="51"/>
      <c r="AF3670" s="51"/>
      <c r="AG3670" s="40"/>
      <c r="AH3670" s="41"/>
      <c r="AI3670" s="42"/>
      <c r="AJ3670" s="40"/>
      <c r="AK3670" s="41"/>
      <c r="AL3670" s="42"/>
      <c r="AM3670" s="43"/>
      <c r="AN3670" s="43"/>
      <c r="AO3670" s="43"/>
    </row>
    <row r="3671" spans="5:41" x14ac:dyDescent="0.25">
      <c r="E3671" s="54"/>
      <c r="F3671" s="54"/>
      <c r="G3671" s="52"/>
      <c r="H3671" s="52"/>
      <c r="I3671" s="52"/>
      <c r="J3671" s="52"/>
      <c r="K3671" s="52"/>
      <c r="L3671" s="52"/>
      <c r="M3671" s="52"/>
      <c r="N3671" s="52"/>
      <c r="O3671" s="52"/>
      <c r="P3671" s="52"/>
      <c r="Q3671" s="52"/>
      <c r="R3671" s="52"/>
      <c r="S3671" s="52"/>
      <c r="T3671" s="52"/>
      <c r="U3671" s="52"/>
      <c r="V3671" s="52"/>
      <c r="W3671" s="52"/>
      <c r="X3671" s="52"/>
      <c r="Y3671" s="52"/>
      <c r="Z3671" s="38"/>
      <c r="AA3671" s="38"/>
      <c r="AB3671" s="38"/>
      <c r="AC3671" s="50"/>
      <c r="AD3671" s="50"/>
      <c r="AE3671" s="51"/>
      <c r="AF3671" s="51"/>
      <c r="AG3671" s="40"/>
      <c r="AH3671" s="41"/>
      <c r="AI3671" s="42"/>
      <c r="AJ3671" s="40"/>
      <c r="AK3671" s="41"/>
      <c r="AL3671" s="42"/>
      <c r="AM3671" s="43"/>
      <c r="AN3671" s="43"/>
      <c r="AO3671" s="43"/>
    </row>
    <row r="3672" spans="5:41" x14ac:dyDescent="0.25">
      <c r="E3672" s="54"/>
      <c r="F3672" s="54"/>
      <c r="G3672" s="52"/>
      <c r="H3672" s="52"/>
      <c r="I3672" s="52"/>
      <c r="J3672" s="52"/>
      <c r="K3672" s="52"/>
      <c r="L3672" s="52"/>
      <c r="M3672" s="52"/>
      <c r="N3672" s="52"/>
      <c r="O3672" s="52"/>
      <c r="P3672" s="52"/>
      <c r="Q3672" s="52"/>
      <c r="R3672" s="52"/>
      <c r="S3672" s="52"/>
      <c r="T3672" s="52"/>
      <c r="U3672" s="52"/>
      <c r="V3672" s="52"/>
      <c r="W3672" s="52"/>
      <c r="X3672" s="52"/>
      <c r="Y3672" s="52"/>
      <c r="Z3672" s="38"/>
      <c r="AA3672" s="38"/>
      <c r="AB3672" s="38"/>
      <c r="AC3672" s="50"/>
      <c r="AD3672" s="50"/>
      <c r="AE3672" s="51"/>
      <c r="AF3672" s="51"/>
      <c r="AG3672" s="40"/>
      <c r="AH3672" s="41"/>
      <c r="AI3672" s="42"/>
      <c r="AJ3672" s="40"/>
      <c r="AK3672" s="41"/>
      <c r="AL3672" s="42"/>
      <c r="AM3672" s="43"/>
      <c r="AN3672" s="43"/>
      <c r="AO3672" s="43"/>
    </row>
    <row r="3673" spans="5:41" x14ac:dyDescent="0.25">
      <c r="E3673" s="54"/>
      <c r="F3673" s="54"/>
      <c r="G3673" s="52"/>
      <c r="H3673" s="52"/>
      <c r="I3673" s="52"/>
      <c r="J3673" s="52"/>
      <c r="K3673" s="52"/>
      <c r="L3673" s="52"/>
      <c r="M3673" s="52"/>
      <c r="N3673" s="52"/>
      <c r="O3673" s="52"/>
      <c r="P3673" s="52"/>
      <c r="Q3673" s="52"/>
      <c r="R3673" s="52"/>
      <c r="S3673" s="52"/>
      <c r="T3673" s="52"/>
      <c r="U3673" s="52"/>
      <c r="V3673" s="52"/>
      <c r="W3673" s="52"/>
      <c r="X3673" s="52"/>
      <c r="Y3673" s="52"/>
      <c r="Z3673" s="38"/>
      <c r="AA3673" s="38"/>
      <c r="AB3673" s="38"/>
      <c r="AC3673" s="50"/>
      <c r="AD3673" s="50"/>
      <c r="AE3673" s="51"/>
      <c r="AF3673" s="51"/>
      <c r="AG3673" s="40"/>
      <c r="AH3673" s="41"/>
      <c r="AI3673" s="42"/>
      <c r="AJ3673" s="40"/>
      <c r="AK3673" s="41"/>
      <c r="AL3673" s="42"/>
      <c r="AM3673" s="43"/>
      <c r="AN3673" s="43"/>
      <c r="AO3673" s="43"/>
    </row>
    <row r="3674" spans="5:41" x14ac:dyDescent="0.25">
      <c r="E3674" s="54"/>
      <c r="F3674" s="54"/>
      <c r="G3674" s="52"/>
      <c r="H3674" s="52"/>
      <c r="I3674" s="52"/>
      <c r="J3674" s="52"/>
      <c r="K3674" s="52"/>
      <c r="L3674" s="52"/>
      <c r="M3674" s="52"/>
      <c r="N3674" s="52"/>
      <c r="O3674" s="52"/>
      <c r="P3674" s="52"/>
      <c r="Q3674" s="52"/>
      <c r="R3674" s="52"/>
      <c r="S3674" s="52"/>
      <c r="T3674" s="52"/>
      <c r="U3674" s="52"/>
      <c r="V3674" s="52"/>
      <c r="W3674" s="52"/>
      <c r="X3674" s="52"/>
      <c r="Y3674" s="52"/>
      <c r="Z3674" s="38"/>
      <c r="AA3674" s="38"/>
      <c r="AB3674" s="38"/>
      <c r="AC3674" s="50"/>
      <c r="AD3674" s="50"/>
      <c r="AE3674" s="51"/>
      <c r="AF3674" s="51"/>
      <c r="AG3674" s="40"/>
      <c r="AH3674" s="41"/>
      <c r="AI3674" s="42"/>
      <c r="AJ3674" s="40"/>
      <c r="AK3674" s="41"/>
      <c r="AL3674" s="42"/>
      <c r="AM3674" s="43"/>
      <c r="AN3674" s="43"/>
      <c r="AO3674" s="43"/>
    </row>
    <row r="3675" spans="5:41" x14ac:dyDescent="0.25">
      <c r="E3675" s="54"/>
      <c r="F3675" s="54"/>
      <c r="G3675" s="52"/>
      <c r="H3675" s="52"/>
      <c r="I3675" s="52"/>
      <c r="J3675" s="52"/>
      <c r="K3675" s="52"/>
      <c r="L3675" s="52"/>
      <c r="M3675" s="52"/>
      <c r="N3675" s="52"/>
      <c r="O3675" s="52"/>
      <c r="P3675" s="52"/>
      <c r="Q3675" s="52"/>
      <c r="R3675" s="52"/>
      <c r="S3675" s="52"/>
      <c r="T3675" s="52"/>
      <c r="U3675" s="52"/>
      <c r="V3675" s="52"/>
      <c r="W3675" s="52"/>
      <c r="X3675" s="52"/>
      <c r="Y3675" s="52"/>
      <c r="Z3675" s="38"/>
      <c r="AA3675" s="38"/>
      <c r="AB3675" s="38"/>
      <c r="AC3675" s="50"/>
      <c r="AD3675" s="50"/>
      <c r="AE3675" s="51"/>
      <c r="AF3675" s="51"/>
      <c r="AG3675" s="40"/>
      <c r="AH3675" s="41"/>
      <c r="AI3675" s="42"/>
      <c r="AJ3675" s="40"/>
      <c r="AK3675" s="41"/>
      <c r="AL3675" s="42"/>
      <c r="AM3675" s="43"/>
      <c r="AN3675" s="43"/>
      <c r="AO3675" s="43"/>
    </row>
    <row r="3676" spans="5:41" x14ac:dyDescent="0.25">
      <c r="E3676" s="54"/>
      <c r="F3676" s="54"/>
      <c r="G3676" s="52"/>
      <c r="H3676" s="52"/>
      <c r="I3676" s="52"/>
      <c r="J3676" s="52"/>
      <c r="K3676" s="52"/>
      <c r="L3676" s="52"/>
      <c r="M3676" s="52"/>
      <c r="N3676" s="52"/>
      <c r="O3676" s="52"/>
      <c r="P3676" s="52"/>
      <c r="Q3676" s="52"/>
      <c r="R3676" s="52"/>
      <c r="S3676" s="52"/>
      <c r="T3676" s="52"/>
      <c r="U3676" s="52"/>
      <c r="V3676" s="52"/>
      <c r="W3676" s="52"/>
      <c r="X3676" s="52"/>
      <c r="Y3676" s="52"/>
      <c r="Z3676" s="38"/>
      <c r="AA3676" s="38"/>
      <c r="AB3676" s="38"/>
      <c r="AC3676" s="50"/>
      <c r="AD3676" s="50"/>
      <c r="AE3676" s="51"/>
      <c r="AF3676" s="51"/>
      <c r="AG3676" s="40"/>
      <c r="AH3676" s="41"/>
      <c r="AI3676" s="42"/>
      <c r="AJ3676" s="40"/>
      <c r="AK3676" s="41"/>
      <c r="AL3676" s="42"/>
      <c r="AM3676" s="43"/>
      <c r="AN3676" s="43"/>
      <c r="AO3676" s="43"/>
    </row>
    <row r="3677" spans="5:41" x14ac:dyDescent="0.25">
      <c r="E3677" s="54"/>
      <c r="F3677" s="54"/>
      <c r="G3677" s="52"/>
      <c r="H3677" s="52"/>
      <c r="I3677" s="52"/>
      <c r="J3677" s="52"/>
      <c r="K3677" s="52"/>
      <c r="L3677" s="52"/>
      <c r="M3677" s="52"/>
      <c r="N3677" s="52"/>
      <c r="O3677" s="52"/>
      <c r="P3677" s="52"/>
      <c r="Q3677" s="52"/>
      <c r="R3677" s="52"/>
      <c r="S3677" s="52"/>
      <c r="T3677" s="52"/>
      <c r="U3677" s="52"/>
      <c r="V3677" s="52"/>
      <c r="W3677" s="52"/>
      <c r="X3677" s="52"/>
      <c r="Y3677" s="52"/>
      <c r="Z3677" s="38"/>
      <c r="AA3677" s="38"/>
      <c r="AB3677" s="38"/>
      <c r="AC3677" s="50"/>
      <c r="AD3677" s="50"/>
      <c r="AE3677" s="51"/>
      <c r="AF3677" s="51"/>
      <c r="AG3677" s="40"/>
      <c r="AH3677" s="41"/>
      <c r="AI3677" s="42"/>
      <c r="AJ3677" s="40"/>
      <c r="AK3677" s="41"/>
      <c r="AL3677" s="42"/>
      <c r="AM3677" s="43"/>
      <c r="AN3677" s="43"/>
      <c r="AO3677" s="43"/>
    </row>
    <row r="3678" spans="5:41" x14ac:dyDescent="0.25">
      <c r="E3678" s="54"/>
      <c r="F3678" s="54"/>
      <c r="G3678" s="52"/>
      <c r="H3678" s="52"/>
      <c r="I3678" s="52"/>
      <c r="J3678" s="52"/>
      <c r="K3678" s="52"/>
      <c r="L3678" s="52"/>
      <c r="M3678" s="52"/>
      <c r="N3678" s="52"/>
      <c r="O3678" s="52"/>
      <c r="P3678" s="52"/>
      <c r="Q3678" s="52"/>
      <c r="R3678" s="52"/>
      <c r="S3678" s="52"/>
      <c r="T3678" s="52"/>
      <c r="U3678" s="52"/>
      <c r="V3678" s="52"/>
      <c r="W3678" s="52"/>
      <c r="X3678" s="52"/>
      <c r="Y3678" s="52"/>
      <c r="Z3678" s="38"/>
      <c r="AA3678" s="38"/>
      <c r="AB3678" s="38"/>
      <c r="AC3678" s="50"/>
      <c r="AD3678" s="50"/>
      <c r="AE3678" s="51"/>
      <c r="AF3678" s="51"/>
      <c r="AG3678" s="40"/>
      <c r="AH3678" s="41"/>
      <c r="AI3678" s="42"/>
      <c r="AJ3678" s="40"/>
      <c r="AK3678" s="41"/>
      <c r="AL3678" s="42"/>
      <c r="AM3678" s="43"/>
      <c r="AN3678" s="43"/>
      <c r="AO3678" s="43"/>
    </row>
    <row r="3679" spans="5:41" x14ac:dyDescent="0.25">
      <c r="E3679" s="54"/>
      <c r="F3679" s="54"/>
      <c r="G3679" s="52"/>
      <c r="H3679" s="52"/>
      <c r="I3679" s="52"/>
      <c r="J3679" s="52"/>
      <c r="K3679" s="52"/>
      <c r="L3679" s="52"/>
      <c r="M3679" s="52"/>
      <c r="N3679" s="52"/>
      <c r="O3679" s="52"/>
      <c r="P3679" s="52"/>
      <c r="Q3679" s="52"/>
      <c r="R3679" s="52"/>
      <c r="S3679" s="52"/>
      <c r="T3679" s="52"/>
      <c r="U3679" s="52"/>
      <c r="V3679" s="52"/>
      <c r="W3679" s="52"/>
      <c r="X3679" s="52"/>
      <c r="Y3679" s="52"/>
      <c r="Z3679" s="38"/>
      <c r="AA3679" s="38"/>
      <c r="AB3679" s="38"/>
      <c r="AC3679" s="50"/>
      <c r="AD3679" s="50"/>
      <c r="AE3679" s="51"/>
      <c r="AF3679" s="51"/>
      <c r="AG3679" s="40"/>
      <c r="AH3679" s="41"/>
      <c r="AI3679" s="42"/>
      <c r="AJ3679" s="40"/>
      <c r="AK3679" s="41"/>
      <c r="AL3679" s="42"/>
      <c r="AM3679" s="43"/>
      <c r="AN3679" s="43"/>
      <c r="AO3679" s="43"/>
    </row>
    <row r="3680" spans="5:41" x14ac:dyDescent="0.25">
      <c r="E3680" s="54"/>
      <c r="F3680" s="54"/>
      <c r="G3680" s="52"/>
      <c r="H3680" s="52"/>
      <c r="I3680" s="52"/>
      <c r="J3680" s="52"/>
      <c r="K3680" s="52"/>
      <c r="L3680" s="52"/>
      <c r="M3680" s="52"/>
      <c r="N3680" s="52"/>
      <c r="O3680" s="52"/>
      <c r="P3680" s="52"/>
      <c r="Q3680" s="52"/>
      <c r="R3680" s="52"/>
      <c r="S3680" s="52"/>
      <c r="T3680" s="52"/>
      <c r="U3680" s="52"/>
      <c r="V3680" s="52"/>
      <c r="W3680" s="52"/>
      <c r="X3680" s="52"/>
      <c r="Y3680" s="52"/>
      <c r="Z3680" s="38"/>
      <c r="AA3680" s="38"/>
      <c r="AB3680" s="38"/>
      <c r="AC3680" s="50"/>
      <c r="AD3680" s="50"/>
      <c r="AE3680" s="51"/>
      <c r="AF3680" s="51"/>
      <c r="AG3680" s="40"/>
      <c r="AH3680" s="41"/>
      <c r="AI3680" s="42"/>
      <c r="AJ3680" s="40"/>
      <c r="AK3680" s="41"/>
      <c r="AL3680" s="42"/>
      <c r="AM3680" s="43"/>
      <c r="AN3680" s="43"/>
      <c r="AO3680" s="43"/>
    </row>
    <row r="3681" spans="5:41" x14ac:dyDescent="0.25">
      <c r="E3681" s="54"/>
      <c r="F3681" s="54"/>
      <c r="G3681" s="52"/>
      <c r="H3681" s="52"/>
      <c r="I3681" s="52"/>
      <c r="J3681" s="52"/>
      <c r="K3681" s="52"/>
      <c r="L3681" s="52"/>
      <c r="M3681" s="52"/>
      <c r="N3681" s="52"/>
      <c r="O3681" s="52"/>
      <c r="P3681" s="52"/>
      <c r="Q3681" s="52"/>
      <c r="R3681" s="52"/>
      <c r="S3681" s="52"/>
      <c r="T3681" s="52"/>
      <c r="U3681" s="52"/>
      <c r="V3681" s="52"/>
      <c r="W3681" s="52"/>
      <c r="X3681" s="52"/>
      <c r="Y3681" s="52"/>
      <c r="Z3681" s="38"/>
      <c r="AA3681" s="38"/>
      <c r="AB3681" s="38"/>
      <c r="AC3681" s="50"/>
      <c r="AD3681" s="50"/>
      <c r="AE3681" s="51"/>
      <c r="AF3681" s="51"/>
      <c r="AG3681" s="40"/>
      <c r="AH3681" s="41"/>
      <c r="AI3681" s="42"/>
      <c r="AJ3681" s="40"/>
      <c r="AK3681" s="41"/>
      <c r="AL3681" s="42"/>
      <c r="AM3681" s="43"/>
      <c r="AN3681" s="43"/>
      <c r="AO3681" s="43"/>
    </row>
    <row r="3682" spans="5:41" x14ac:dyDescent="0.25">
      <c r="E3682" s="54"/>
      <c r="F3682" s="54"/>
      <c r="G3682" s="52"/>
      <c r="H3682" s="52"/>
      <c r="I3682" s="52"/>
      <c r="J3682" s="52"/>
      <c r="K3682" s="52"/>
      <c r="L3682" s="52"/>
      <c r="M3682" s="52"/>
      <c r="N3682" s="52"/>
      <c r="O3682" s="52"/>
      <c r="P3682" s="52"/>
      <c r="Q3682" s="52"/>
      <c r="R3682" s="52"/>
      <c r="S3682" s="52"/>
      <c r="T3682" s="52"/>
      <c r="U3682" s="52"/>
      <c r="V3682" s="52"/>
      <c r="W3682" s="52"/>
      <c r="X3682" s="52"/>
      <c r="Y3682" s="52"/>
      <c r="Z3682" s="38"/>
      <c r="AA3682" s="38"/>
      <c r="AB3682" s="38"/>
      <c r="AC3682" s="50"/>
      <c r="AD3682" s="50"/>
      <c r="AE3682" s="51"/>
      <c r="AF3682" s="51"/>
      <c r="AG3682" s="40"/>
      <c r="AH3682" s="41"/>
      <c r="AI3682" s="42"/>
      <c r="AJ3682" s="40"/>
      <c r="AK3682" s="41"/>
      <c r="AL3682" s="42"/>
      <c r="AM3682" s="43"/>
      <c r="AN3682" s="43"/>
      <c r="AO3682" s="43"/>
    </row>
    <row r="3683" spans="5:41" x14ac:dyDescent="0.25">
      <c r="E3683" s="54"/>
      <c r="F3683" s="54"/>
      <c r="G3683" s="52"/>
      <c r="H3683" s="52"/>
      <c r="I3683" s="52"/>
      <c r="J3683" s="52"/>
      <c r="K3683" s="52"/>
      <c r="L3683" s="52"/>
      <c r="M3683" s="52"/>
      <c r="N3683" s="52"/>
      <c r="O3683" s="52"/>
      <c r="P3683" s="52"/>
      <c r="Q3683" s="52"/>
      <c r="R3683" s="52"/>
      <c r="S3683" s="52"/>
      <c r="T3683" s="52"/>
      <c r="U3683" s="52"/>
      <c r="V3683" s="52"/>
      <c r="W3683" s="52"/>
      <c r="X3683" s="52"/>
      <c r="Y3683" s="52"/>
      <c r="Z3683" s="38"/>
      <c r="AA3683" s="38"/>
      <c r="AB3683" s="38"/>
      <c r="AC3683" s="50"/>
      <c r="AD3683" s="50"/>
      <c r="AE3683" s="51"/>
      <c r="AF3683" s="51"/>
      <c r="AG3683" s="40"/>
      <c r="AH3683" s="41"/>
      <c r="AI3683" s="42"/>
      <c r="AJ3683" s="40"/>
      <c r="AK3683" s="41"/>
      <c r="AL3683" s="42"/>
      <c r="AM3683" s="43"/>
      <c r="AN3683" s="43"/>
      <c r="AO3683" s="43"/>
    </row>
    <row r="3684" spans="5:41" x14ac:dyDescent="0.25">
      <c r="E3684" s="54"/>
      <c r="F3684" s="54"/>
      <c r="G3684" s="52"/>
      <c r="H3684" s="52"/>
      <c r="I3684" s="52"/>
      <c r="J3684" s="52"/>
      <c r="K3684" s="52"/>
      <c r="L3684" s="52"/>
      <c r="M3684" s="52"/>
      <c r="N3684" s="52"/>
      <c r="O3684" s="52"/>
      <c r="P3684" s="52"/>
      <c r="Q3684" s="52"/>
      <c r="R3684" s="52"/>
      <c r="S3684" s="52"/>
      <c r="T3684" s="52"/>
      <c r="U3684" s="52"/>
      <c r="V3684" s="52"/>
      <c r="W3684" s="52"/>
      <c r="X3684" s="52"/>
      <c r="Y3684" s="52"/>
      <c r="Z3684" s="38"/>
      <c r="AA3684" s="38"/>
      <c r="AB3684" s="38"/>
      <c r="AC3684" s="50"/>
      <c r="AD3684" s="50"/>
      <c r="AE3684" s="51"/>
      <c r="AF3684" s="51"/>
      <c r="AG3684" s="40"/>
      <c r="AH3684" s="41"/>
      <c r="AI3684" s="42"/>
      <c r="AJ3684" s="40"/>
      <c r="AK3684" s="41"/>
      <c r="AL3684" s="42"/>
      <c r="AM3684" s="43"/>
      <c r="AN3684" s="43"/>
      <c r="AO3684" s="43"/>
    </row>
    <row r="3685" spans="5:41" x14ac:dyDescent="0.25">
      <c r="E3685" s="54"/>
      <c r="F3685" s="54"/>
      <c r="G3685" s="52"/>
      <c r="H3685" s="52"/>
      <c r="I3685" s="52"/>
      <c r="J3685" s="52"/>
      <c r="K3685" s="52"/>
      <c r="L3685" s="52"/>
      <c r="M3685" s="52"/>
      <c r="N3685" s="52"/>
      <c r="O3685" s="52"/>
      <c r="P3685" s="52"/>
      <c r="Q3685" s="52"/>
      <c r="R3685" s="52"/>
      <c r="S3685" s="52"/>
      <c r="T3685" s="52"/>
      <c r="U3685" s="52"/>
      <c r="V3685" s="52"/>
      <c r="W3685" s="52"/>
      <c r="X3685" s="52"/>
      <c r="Y3685" s="52"/>
      <c r="Z3685" s="38"/>
      <c r="AA3685" s="38"/>
      <c r="AB3685" s="38"/>
      <c r="AC3685" s="50"/>
      <c r="AD3685" s="50"/>
      <c r="AE3685" s="51"/>
      <c r="AF3685" s="51"/>
      <c r="AG3685" s="40"/>
      <c r="AH3685" s="41"/>
      <c r="AI3685" s="42"/>
      <c r="AJ3685" s="40"/>
      <c r="AK3685" s="41"/>
      <c r="AL3685" s="42"/>
      <c r="AM3685" s="43"/>
      <c r="AN3685" s="43"/>
      <c r="AO3685" s="43"/>
    </row>
    <row r="3686" spans="5:41" x14ac:dyDescent="0.25">
      <c r="E3686" s="54"/>
      <c r="F3686" s="54"/>
      <c r="G3686" s="52"/>
      <c r="H3686" s="52"/>
      <c r="I3686" s="52"/>
      <c r="J3686" s="52"/>
      <c r="K3686" s="52"/>
      <c r="L3686" s="52"/>
      <c r="M3686" s="52"/>
      <c r="N3686" s="52"/>
      <c r="O3686" s="52"/>
      <c r="P3686" s="52"/>
      <c r="Q3686" s="52"/>
      <c r="R3686" s="52"/>
      <c r="S3686" s="52"/>
      <c r="T3686" s="52"/>
      <c r="U3686" s="52"/>
      <c r="V3686" s="52"/>
      <c r="W3686" s="52"/>
      <c r="X3686" s="52"/>
      <c r="Y3686" s="52"/>
      <c r="Z3686" s="38"/>
      <c r="AA3686" s="38"/>
      <c r="AB3686" s="38"/>
      <c r="AC3686" s="50"/>
      <c r="AD3686" s="50"/>
      <c r="AE3686" s="51"/>
      <c r="AF3686" s="51"/>
      <c r="AG3686" s="40"/>
      <c r="AH3686" s="41"/>
      <c r="AI3686" s="42"/>
      <c r="AJ3686" s="40"/>
      <c r="AK3686" s="41"/>
      <c r="AL3686" s="42"/>
      <c r="AM3686" s="43"/>
      <c r="AN3686" s="43"/>
      <c r="AO3686" s="43"/>
    </row>
    <row r="3687" spans="5:41" x14ac:dyDescent="0.25">
      <c r="E3687" s="54"/>
      <c r="F3687" s="54"/>
      <c r="G3687" s="52"/>
      <c r="H3687" s="52"/>
      <c r="I3687" s="52"/>
      <c r="J3687" s="52"/>
      <c r="K3687" s="52"/>
      <c r="L3687" s="52"/>
      <c r="M3687" s="52"/>
      <c r="N3687" s="52"/>
      <c r="O3687" s="52"/>
      <c r="P3687" s="52"/>
      <c r="Q3687" s="52"/>
      <c r="R3687" s="52"/>
      <c r="S3687" s="52"/>
      <c r="T3687" s="52"/>
      <c r="U3687" s="52"/>
      <c r="V3687" s="52"/>
      <c r="W3687" s="52"/>
      <c r="X3687" s="52"/>
      <c r="Y3687" s="52"/>
      <c r="Z3687" s="38"/>
      <c r="AA3687" s="38"/>
      <c r="AB3687" s="38"/>
      <c r="AC3687" s="50"/>
      <c r="AD3687" s="50"/>
      <c r="AE3687" s="51"/>
      <c r="AF3687" s="51"/>
      <c r="AG3687" s="40"/>
      <c r="AH3687" s="41"/>
      <c r="AI3687" s="42"/>
      <c r="AJ3687" s="40"/>
      <c r="AK3687" s="41"/>
      <c r="AL3687" s="42"/>
      <c r="AM3687" s="43"/>
      <c r="AN3687" s="43"/>
      <c r="AO3687" s="43"/>
    </row>
    <row r="3688" spans="5:41" x14ac:dyDescent="0.25">
      <c r="E3688" s="54"/>
      <c r="F3688" s="54"/>
      <c r="G3688" s="52"/>
      <c r="H3688" s="52"/>
      <c r="I3688" s="52"/>
      <c r="J3688" s="52"/>
      <c r="K3688" s="52"/>
      <c r="L3688" s="52"/>
      <c r="M3688" s="52"/>
      <c r="N3688" s="52"/>
      <c r="O3688" s="52"/>
      <c r="P3688" s="52"/>
      <c r="Q3688" s="52"/>
      <c r="R3688" s="52"/>
      <c r="S3688" s="52"/>
      <c r="T3688" s="52"/>
      <c r="U3688" s="52"/>
      <c r="V3688" s="52"/>
      <c r="W3688" s="52"/>
      <c r="X3688" s="52"/>
      <c r="Y3688" s="52"/>
      <c r="Z3688" s="38"/>
      <c r="AA3688" s="38"/>
      <c r="AB3688" s="38"/>
      <c r="AC3688" s="50"/>
      <c r="AD3688" s="50"/>
      <c r="AE3688" s="51"/>
      <c r="AF3688" s="51"/>
      <c r="AG3688" s="40"/>
      <c r="AH3688" s="41"/>
      <c r="AI3688" s="42"/>
      <c r="AJ3688" s="40"/>
      <c r="AK3688" s="41"/>
      <c r="AL3688" s="42"/>
      <c r="AM3688" s="43"/>
      <c r="AN3688" s="43"/>
      <c r="AO3688" s="43"/>
    </row>
    <row r="3689" spans="5:41" x14ac:dyDescent="0.25">
      <c r="E3689" s="54"/>
      <c r="F3689" s="54"/>
      <c r="G3689" s="52"/>
      <c r="H3689" s="52"/>
      <c r="I3689" s="52"/>
      <c r="J3689" s="52"/>
      <c r="K3689" s="52"/>
      <c r="L3689" s="52"/>
      <c r="M3689" s="52"/>
      <c r="N3689" s="52"/>
      <c r="O3689" s="52"/>
      <c r="P3689" s="52"/>
      <c r="Q3689" s="52"/>
      <c r="R3689" s="52"/>
      <c r="S3689" s="52"/>
      <c r="T3689" s="52"/>
      <c r="U3689" s="52"/>
      <c r="V3689" s="52"/>
      <c r="W3689" s="52"/>
      <c r="X3689" s="52"/>
      <c r="Y3689" s="52"/>
      <c r="Z3689" s="38"/>
      <c r="AA3689" s="38"/>
      <c r="AB3689" s="38"/>
      <c r="AC3689" s="50"/>
      <c r="AD3689" s="50"/>
      <c r="AE3689" s="51"/>
      <c r="AF3689" s="51"/>
      <c r="AG3689" s="40"/>
      <c r="AH3689" s="41"/>
      <c r="AI3689" s="42"/>
      <c r="AJ3689" s="40"/>
      <c r="AK3689" s="41"/>
      <c r="AL3689" s="42"/>
      <c r="AM3689" s="43"/>
      <c r="AN3689" s="43"/>
      <c r="AO3689" s="43"/>
    </row>
    <row r="3690" spans="5:41" x14ac:dyDescent="0.25">
      <c r="E3690" s="54"/>
      <c r="F3690" s="54"/>
      <c r="G3690" s="52"/>
      <c r="H3690" s="52"/>
      <c r="I3690" s="52"/>
      <c r="J3690" s="52"/>
      <c r="K3690" s="52"/>
      <c r="L3690" s="52"/>
      <c r="M3690" s="52"/>
      <c r="N3690" s="52"/>
      <c r="O3690" s="52"/>
      <c r="P3690" s="52"/>
      <c r="Q3690" s="52"/>
      <c r="R3690" s="52"/>
      <c r="S3690" s="52"/>
      <c r="T3690" s="52"/>
      <c r="U3690" s="52"/>
      <c r="V3690" s="52"/>
      <c r="W3690" s="52"/>
      <c r="X3690" s="52"/>
      <c r="Y3690" s="52"/>
      <c r="Z3690" s="38"/>
      <c r="AA3690" s="38"/>
      <c r="AB3690" s="38"/>
      <c r="AC3690" s="50"/>
      <c r="AD3690" s="50"/>
      <c r="AE3690" s="51"/>
      <c r="AF3690" s="51"/>
      <c r="AG3690" s="40"/>
      <c r="AH3690" s="41"/>
      <c r="AI3690" s="42"/>
      <c r="AJ3690" s="40"/>
      <c r="AK3690" s="41"/>
      <c r="AL3690" s="42"/>
      <c r="AM3690" s="43"/>
      <c r="AN3690" s="43"/>
      <c r="AO3690" s="43"/>
    </row>
    <row r="3691" spans="5:41" x14ac:dyDescent="0.25">
      <c r="E3691" s="54"/>
      <c r="F3691" s="54"/>
      <c r="G3691" s="52"/>
      <c r="H3691" s="52"/>
      <c r="I3691" s="52"/>
      <c r="J3691" s="52"/>
      <c r="K3691" s="52"/>
      <c r="L3691" s="52"/>
      <c r="M3691" s="52"/>
      <c r="N3691" s="52"/>
      <c r="O3691" s="52"/>
      <c r="P3691" s="52"/>
      <c r="Q3691" s="52"/>
      <c r="R3691" s="52"/>
      <c r="S3691" s="52"/>
      <c r="T3691" s="52"/>
      <c r="U3691" s="52"/>
      <c r="V3691" s="52"/>
      <c r="W3691" s="52"/>
      <c r="X3691" s="52"/>
      <c r="Y3691" s="52"/>
      <c r="Z3691" s="38"/>
      <c r="AA3691" s="38"/>
      <c r="AB3691" s="38"/>
      <c r="AC3691" s="50"/>
      <c r="AD3691" s="50"/>
      <c r="AE3691" s="51"/>
      <c r="AF3691" s="51"/>
      <c r="AG3691" s="40"/>
      <c r="AH3691" s="41"/>
      <c r="AI3691" s="42"/>
      <c r="AJ3691" s="40"/>
      <c r="AK3691" s="41"/>
      <c r="AL3691" s="42"/>
      <c r="AM3691" s="43"/>
      <c r="AN3691" s="43"/>
      <c r="AO3691" s="43"/>
    </row>
    <row r="3692" spans="5:41" x14ac:dyDescent="0.25">
      <c r="E3692" s="54"/>
      <c r="F3692" s="54"/>
      <c r="G3692" s="52"/>
      <c r="H3692" s="52"/>
      <c r="I3692" s="52"/>
      <c r="J3692" s="52"/>
      <c r="K3692" s="52"/>
      <c r="L3692" s="52"/>
      <c r="M3692" s="52"/>
      <c r="N3692" s="52"/>
      <c r="O3692" s="52"/>
      <c r="P3692" s="52"/>
      <c r="Q3692" s="52"/>
      <c r="R3692" s="52"/>
      <c r="S3692" s="52"/>
      <c r="T3692" s="52"/>
      <c r="U3692" s="52"/>
      <c r="V3692" s="52"/>
      <c r="W3692" s="52"/>
      <c r="X3692" s="52"/>
      <c r="Y3692" s="52"/>
      <c r="Z3692" s="38"/>
      <c r="AA3692" s="38"/>
      <c r="AB3692" s="38"/>
      <c r="AC3692" s="50"/>
      <c r="AD3692" s="50"/>
      <c r="AE3692" s="51"/>
      <c r="AF3692" s="51"/>
      <c r="AG3692" s="40"/>
      <c r="AH3692" s="41"/>
      <c r="AI3692" s="42"/>
      <c r="AJ3692" s="40"/>
      <c r="AK3692" s="41"/>
      <c r="AL3692" s="42"/>
      <c r="AM3692" s="43"/>
      <c r="AN3692" s="43"/>
      <c r="AO3692" s="43"/>
    </row>
    <row r="3693" spans="5:41" x14ac:dyDescent="0.25">
      <c r="E3693" s="54"/>
      <c r="F3693" s="54"/>
      <c r="G3693" s="52"/>
      <c r="H3693" s="52"/>
      <c r="I3693" s="52"/>
      <c r="J3693" s="52"/>
      <c r="K3693" s="52"/>
      <c r="L3693" s="52"/>
      <c r="M3693" s="52"/>
      <c r="N3693" s="52"/>
      <c r="O3693" s="52"/>
      <c r="P3693" s="52"/>
      <c r="Q3693" s="52"/>
      <c r="R3693" s="52"/>
      <c r="S3693" s="52"/>
      <c r="T3693" s="52"/>
      <c r="U3693" s="52"/>
      <c r="V3693" s="52"/>
      <c r="W3693" s="52"/>
      <c r="X3693" s="52"/>
      <c r="Y3693" s="52"/>
      <c r="Z3693" s="38"/>
      <c r="AA3693" s="38"/>
      <c r="AB3693" s="38"/>
      <c r="AC3693" s="50"/>
      <c r="AD3693" s="50"/>
      <c r="AE3693" s="51"/>
      <c r="AF3693" s="51"/>
      <c r="AG3693" s="40"/>
      <c r="AH3693" s="41"/>
      <c r="AI3693" s="42"/>
      <c r="AJ3693" s="40"/>
      <c r="AK3693" s="41"/>
      <c r="AL3693" s="42"/>
      <c r="AM3693" s="43"/>
      <c r="AN3693" s="43"/>
      <c r="AO3693" s="43"/>
    </row>
    <row r="3694" spans="5:41" x14ac:dyDescent="0.25">
      <c r="E3694" s="54"/>
      <c r="F3694" s="54"/>
      <c r="G3694" s="52"/>
      <c r="H3694" s="52"/>
      <c r="I3694" s="52"/>
      <c r="J3694" s="52"/>
      <c r="K3694" s="52"/>
      <c r="L3694" s="52"/>
      <c r="M3694" s="52"/>
      <c r="N3694" s="52"/>
      <c r="O3694" s="52"/>
      <c r="P3694" s="52"/>
      <c r="Q3694" s="52"/>
      <c r="R3694" s="52"/>
      <c r="S3694" s="52"/>
      <c r="T3694" s="52"/>
      <c r="U3694" s="52"/>
      <c r="V3694" s="52"/>
      <c r="W3694" s="52"/>
      <c r="X3694" s="52"/>
      <c r="Y3694" s="52"/>
      <c r="Z3694" s="38"/>
      <c r="AA3694" s="38"/>
      <c r="AB3694" s="38"/>
      <c r="AC3694" s="50"/>
      <c r="AD3694" s="50"/>
      <c r="AE3694" s="51"/>
      <c r="AF3694" s="51"/>
      <c r="AG3694" s="40"/>
      <c r="AH3694" s="41"/>
      <c r="AI3694" s="42"/>
      <c r="AJ3694" s="40"/>
      <c r="AK3694" s="41"/>
      <c r="AL3694" s="42"/>
      <c r="AM3694" s="43"/>
      <c r="AN3694" s="43"/>
      <c r="AO3694" s="43"/>
    </row>
    <row r="3695" spans="5:41" x14ac:dyDescent="0.25">
      <c r="E3695" s="54"/>
      <c r="F3695" s="54"/>
      <c r="G3695" s="52"/>
      <c r="H3695" s="52"/>
      <c r="I3695" s="52"/>
      <c r="J3695" s="52"/>
      <c r="K3695" s="52"/>
      <c r="L3695" s="52"/>
      <c r="M3695" s="52"/>
      <c r="N3695" s="52"/>
      <c r="O3695" s="52"/>
      <c r="P3695" s="52"/>
      <c r="Q3695" s="52"/>
      <c r="R3695" s="52"/>
      <c r="S3695" s="52"/>
      <c r="T3695" s="52"/>
      <c r="U3695" s="52"/>
      <c r="V3695" s="52"/>
      <c r="W3695" s="52"/>
      <c r="X3695" s="52"/>
      <c r="Y3695" s="52"/>
      <c r="Z3695" s="38"/>
      <c r="AA3695" s="38"/>
      <c r="AB3695" s="38"/>
      <c r="AC3695" s="50"/>
      <c r="AD3695" s="50"/>
      <c r="AE3695" s="51"/>
      <c r="AF3695" s="51"/>
      <c r="AG3695" s="40"/>
      <c r="AH3695" s="41"/>
      <c r="AI3695" s="42"/>
      <c r="AJ3695" s="40"/>
      <c r="AK3695" s="41"/>
      <c r="AL3695" s="42"/>
      <c r="AM3695" s="43"/>
      <c r="AN3695" s="43"/>
      <c r="AO3695" s="43"/>
    </row>
    <row r="3696" spans="5:41" x14ac:dyDescent="0.25">
      <c r="E3696" s="54"/>
      <c r="F3696" s="54"/>
      <c r="G3696" s="52"/>
      <c r="H3696" s="52"/>
      <c r="I3696" s="52"/>
      <c r="J3696" s="52"/>
      <c r="K3696" s="52"/>
      <c r="L3696" s="52"/>
      <c r="M3696" s="52"/>
      <c r="N3696" s="52"/>
      <c r="O3696" s="52"/>
      <c r="P3696" s="52"/>
      <c r="Q3696" s="52"/>
      <c r="R3696" s="52"/>
      <c r="S3696" s="52"/>
      <c r="T3696" s="52"/>
      <c r="U3696" s="52"/>
      <c r="V3696" s="52"/>
      <c r="W3696" s="52"/>
      <c r="X3696" s="52"/>
      <c r="Y3696" s="52"/>
      <c r="Z3696" s="38"/>
      <c r="AA3696" s="38"/>
      <c r="AB3696" s="38"/>
      <c r="AC3696" s="50"/>
      <c r="AD3696" s="50"/>
      <c r="AE3696" s="51"/>
      <c r="AF3696" s="51"/>
      <c r="AG3696" s="40"/>
      <c r="AH3696" s="41"/>
      <c r="AI3696" s="42"/>
      <c r="AJ3696" s="40"/>
      <c r="AK3696" s="41"/>
      <c r="AL3696" s="42"/>
      <c r="AM3696" s="43"/>
      <c r="AN3696" s="43"/>
      <c r="AO3696" s="43"/>
    </row>
    <row r="3697" spans="5:41" x14ac:dyDescent="0.25">
      <c r="E3697" s="54"/>
      <c r="F3697" s="54"/>
      <c r="G3697" s="52"/>
      <c r="H3697" s="52"/>
      <c r="I3697" s="52"/>
      <c r="J3697" s="52"/>
      <c r="K3697" s="52"/>
      <c r="L3697" s="52"/>
      <c r="M3697" s="52"/>
      <c r="N3697" s="52"/>
      <c r="O3697" s="52"/>
      <c r="P3697" s="52"/>
      <c r="Q3697" s="52"/>
      <c r="R3697" s="52"/>
      <c r="S3697" s="52"/>
      <c r="T3697" s="52"/>
      <c r="U3697" s="52"/>
      <c r="V3697" s="52"/>
      <c r="W3697" s="52"/>
      <c r="X3697" s="52"/>
      <c r="Y3697" s="52"/>
      <c r="Z3697" s="38"/>
      <c r="AA3697" s="38"/>
      <c r="AB3697" s="38"/>
      <c r="AC3697" s="50"/>
      <c r="AD3697" s="50"/>
      <c r="AE3697" s="51"/>
      <c r="AF3697" s="51"/>
      <c r="AG3697" s="40"/>
      <c r="AH3697" s="41"/>
      <c r="AI3697" s="42"/>
      <c r="AJ3697" s="40"/>
      <c r="AK3697" s="41"/>
      <c r="AL3697" s="42"/>
      <c r="AM3697" s="43"/>
      <c r="AN3697" s="43"/>
      <c r="AO3697" s="43"/>
    </row>
    <row r="3698" spans="5:41" x14ac:dyDescent="0.25">
      <c r="E3698" s="54"/>
      <c r="F3698" s="54"/>
      <c r="G3698" s="52"/>
      <c r="H3698" s="52"/>
      <c r="I3698" s="52"/>
      <c r="J3698" s="52"/>
      <c r="K3698" s="52"/>
      <c r="L3698" s="52"/>
      <c r="M3698" s="52"/>
      <c r="N3698" s="52"/>
      <c r="O3698" s="52"/>
      <c r="P3698" s="52"/>
      <c r="Q3698" s="52"/>
      <c r="R3698" s="52"/>
      <c r="S3698" s="52"/>
      <c r="T3698" s="52"/>
      <c r="U3698" s="52"/>
      <c r="V3698" s="52"/>
      <c r="W3698" s="52"/>
      <c r="X3698" s="52"/>
      <c r="Y3698" s="52"/>
      <c r="Z3698" s="38"/>
      <c r="AA3698" s="38"/>
      <c r="AB3698" s="38"/>
      <c r="AC3698" s="50"/>
      <c r="AD3698" s="50"/>
      <c r="AE3698" s="51"/>
      <c r="AF3698" s="51"/>
      <c r="AG3698" s="40"/>
      <c r="AH3698" s="41"/>
      <c r="AI3698" s="42"/>
      <c r="AJ3698" s="40"/>
      <c r="AK3698" s="41"/>
      <c r="AL3698" s="42"/>
      <c r="AM3698" s="43"/>
      <c r="AN3698" s="43"/>
      <c r="AO3698" s="43"/>
    </row>
    <row r="3699" spans="5:41" x14ac:dyDescent="0.25">
      <c r="E3699" s="54"/>
      <c r="F3699" s="54"/>
      <c r="G3699" s="52"/>
      <c r="H3699" s="52"/>
      <c r="I3699" s="52"/>
      <c r="J3699" s="52"/>
      <c r="K3699" s="52"/>
      <c r="L3699" s="52"/>
      <c r="M3699" s="52"/>
      <c r="N3699" s="52"/>
      <c r="O3699" s="52"/>
      <c r="P3699" s="52"/>
      <c r="Q3699" s="52"/>
      <c r="R3699" s="52"/>
      <c r="S3699" s="52"/>
      <c r="T3699" s="52"/>
      <c r="U3699" s="52"/>
      <c r="V3699" s="52"/>
      <c r="W3699" s="52"/>
      <c r="X3699" s="52"/>
      <c r="Y3699" s="52"/>
      <c r="Z3699" s="38"/>
      <c r="AA3699" s="38"/>
      <c r="AB3699" s="38"/>
      <c r="AC3699" s="50"/>
      <c r="AD3699" s="50"/>
      <c r="AE3699" s="51"/>
      <c r="AF3699" s="51"/>
      <c r="AG3699" s="40"/>
      <c r="AH3699" s="41"/>
      <c r="AI3699" s="42"/>
      <c r="AJ3699" s="40"/>
      <c r="AK3699" s="41"/>
      <c r="AL3699" s="42"/>
      <c r="AM3699" s="43"/>
      <c r="AN3699" s="43"/>
      <c r="AO3699" s="43"/>
    </row>
    <row r="3700" spans="5:41" x14ac:dyDescent="0.25">
      <c r="E3700" s="54"/>
      <c r="F3700" s="54"/>
      <c r="G3700" s="52"/>
      <c r="H3700" s="52"/>
      <c r="I3700" s="52"/>
      <c r="J3700" s="52"/>
      <c r="K3700" s="52"/>
      <c r="L3700" s="52"/>
      <c r="M3700" s="52"/>
      <c r="N3700" s="52"/>
      <c r="O3700" s="52"/>
      <c r="P3700" s="52"/>
      <c r="Q3700" s="52"/>
      <c r="R3700" s="52"/>
      <c r="S3700" s="52"/>
      <c r="T3700" s="52"/>
      <c r="U3700" s="52"/>
      <c r="V3700" s="52"/>
      <c r="W3700" s="52"/>
      <c r="X3700" s="52"/>
      <c r="Y3700" s="52"/>
      <c r="Z3700" s="38"/>
      <c r="AA3700" s="38"/>
      <c r="AB3700" s="38"/>
      <c r="AC3700" s="50"/>
      <c r="AD3700" s="50"/>
      <c r="AE3700" s="51"/>
      <c r="AF3700" s="51"/>
      <c r="AG3700" s="40"/>
      <c r="AH3700" s="41"/>
      <c r="AI3700" s="42"/>
      <c r="AJ3700" s="40"/>
      <c r="AK3700" s="41"/>
      <c r="AL3700" s="42"/>
      <c r="AM3700" s="43"/>
      <c r="AN3700" s="43"/>
      <c r="AO3700" s="43"/>
    </row>
    <row r="3701" spans="5:41" x14ac:dyDescent="0.25">
      <c r="E3701" s="54"/>
      <c r="F3701" s="54"/>
      <c r="G3701" s="52"/>
      <c r="H3701" s="52"/>
      <c r="I3701" s="52"/>
      <c r="J3701" s="52"/>
      <c r="K3701" s="52"/>
      <c r="L3701" s="52"/>
      <c r="M3701" s="52"/>
      <c r="N3701" s="52"/>
      <c r="O3701" s="52"/>
      <c r="P3701" s="52"/>
      <c r="Q3701" s="52"/>
      <c r="R3701" s="52"/>
      <c r="S3701" s="52"/>
      <c r="T3701" s="52"/>
      <c r="U3701" s="52"/>
      <c r="V3701" s="52"/>
      <c r="W3701" s="52"/>
      <c r="X3701" s="52"/>
      <c r="Y3701" s="52"/>
      <c r="Z3701" s="38"/>
      <c r="AA3701" s="38"/>
      <c r="AB3701" s="38"/>
      <c r="AC3701" s="50"/>
      <c r="AD3701" s="50"/>
      <c r="AE3701" s="51"/>
      <c r="AF3701" s="51"/>
      <c r="AG3701" s="40"/>
      <c r="AH3701" s="41"/>
      <c r="AI3701" s="42"/>
      <c r="AJ3701" s="40"/>
      <c r="AK3701" s="41"/>
      <c r="AL3701" s="42"/>
      <c r="AM3701" s="43"/>
      <c r="AN3701" s="43"/>
      <c r="AO3701" s="43"/>
    </row>
    <row r="3702" spans="5:41" x14ac:dyDescent="0.25">
      <c r="E3702" s="54"/>
      <c r="F3702" s="54"/>
      <c r="G3702" s="52"/>
      <c r="H3702" s="52"/>
      <c r="I3702" s="52"/>
      <c r="J3702" s="52"/>
      <c r="K3702" s="52"/>
      <c r="L3702" s="52"/>
      <c r="M3702" s="52"/>
      <c r="N3702" s="52"/>
      <c r="O3702" s="52"/>
      <c r="P3702" s="52"/>
      <c r="Q3702" s="52"/>
      <c r="R3702" s="52"/>
      <c r="S3702" s="52"/>
      <c r="T3702" s="52"/>
      <c r="U3702" s="52"/>
      <c r="V3702" s="52"/>
      <c r="W3702" s="52"/>
      <c r="X3702" s="52"/>
      <c r="Y3702" s="52"/>
      <c r="Z3702" s="38"/>
      <c r="AA3702" s="38"/>
      <c r="AB3702" s="38"/>
      <c r="AC3702" s="50"/>
      <c r="AD3702" s="50"/>
      <c r="AE3702" s="51"/>
      <c r="AF3702" s="51"/>
      <c r="AG3702" s="40"/>
      <c r="AH3702" s="41"/>
      <c r="AI3702" s="42"/>
      <c r="AJ3702" s="40"/>
      <c r="AK3702" s="41"/>
      <c r="AL3702" s="42"/>
      <c r="AM3702" s="43"/>
      <c r="AN3702" s="43"/>
      <c r="AO3702" s="43"/>
    </row>
    <row r="3703" spans="5:41" x14ac:dyDescent="0.25">
      <c r="E3703" s="54"/>
      <c r="F3703" s="54"/>
      <c r="G3703" s="52"/>
      <c r="H3703" s="52"/>
      <c r="I3703" s="52"/>
      <c r="J3703" s="52"/>
      <c r="K3703" s="52"/>
      <c r="L3703" s="52"/>
      <c r="M3703" s="52"/>
      <c r="N3703" s="52"/>
      <c r="O3703" s="52"/>
      <c r="P3703" s="52"/>
      <c r="Q3703" s="52"/>
      <c r="R3703" s="52"/>
      <c r="S3703" s="52"/>
      <c r="T3703" s="52"/>
      <c r="U3703" s="52"/>
      <c r="V3703" s="52"/>
      <c r="W3703" s="52"/>
      <c r="X3703" s="52"/>
      <c r="Y3703" s="52"/>
      <c r="Z3703" s="38"/>
      <c r="AA3703" s="38"/>
      <c r="AB3703" s="38"/>
      <c r="AC3703" s="50"/>
      <c r="AD3703" s="50"/>
      <c r="AE3703" s="51"/>
      <c r="AF3703" s="51"/>
      <c r="AG3703" s="40"/>
      <c r="AH3703" s="41"/>
      <c r="AI3703" s="42"/>
      <c r="AJ3703" s="40"/>
      <c r="AK3703" s="41"/>
      <c r="AL3703" s="42"/>
      <c r="AM3703" s="43"/>
      <c r="AN3703" s="43"/>
      <c r="AO3703" s="43"/>
    </row>
    <row r="3704" spans="5:41" x14ac:dyDescent="0.25">
      <c r="E3704" s="54"/>
      <c r="F3704" s="54"/>
      <c r="G3704" s="52"/>
      <c r="H3704" s="52"/>
      <c r="I3704" s="52"/>
      <c r="J3704" s="52"/>
      <c r="K3704" s="52"/>
      <c r="L3704" s="52"/>
      <c r="M3704" s="52"/>
      <c r="N3704" s="52"/>
      <c r="O3704" s="52"/>
      <c r="P3704" s="52"/>
      <c r="Q3704" s="52"/>
      <c r="R3704" s="52"/>
      <c r="S3704" s="52"/>
      <c r="T3704" s="52"/>
      <c r="U3704" s="52"/>
      <c r="V3704" s="52"/>
      <c r="W3704" s="52"/>
      <c r="X3704" s="52"/>
      <c r="Y3704" s="52"/>
      <c r="Z3704" s="38"/>
      <c r="AA3704" s="38"/>
      <c r="AB3704" s="38"/>
      <c r="AC3704" s="50"/>
      <c r="AD3704" s="50"/>
      <c r="AE3704" s="51"/>
      <c r="AF3704" s="51"/>
      <c r="AG3704" s="40"/>
      <c r="AH3704" s="41"/>
      <c r="AI3704" s="42"/>
      <c r="AJ3704" s="40"/>
      <c r="AK3704" s="41"/>
      <c r="AL3704" s="42"/>
      <c r="AM3704" s="43"/>
      <c r="AN3704" s="43"/>
      <c r="AO3704" s="43"/>
    </row>
    <row r="3705" spans="5:41" x14ac:dyDescent="0.25">
      <c r="E3705" s="54"/>
      <c r="F3705" s="54"/>
      <c r="G3705" s="52"/>
      <c r="H3705" s="52"/>
      <c r="I3705" s="52"/>
      <c r="J3705" s="52"/>
      <c r="K3705" s="52"/>
      <c r="L3705" s="52"/>
      <c r="M3705" s="52"/>
      <c r="N3705" s="52"/>
      <c r="O3705" s="52"/>
      <c r="P3705" s="52"/>
      <c r="Q3705" s="52"/>
      <c r="R3705" s="52"/>
      <c r="S3705" s="52"/>
      <c r="T3705" s="52"/>
      <c r="U3705" s="52"/>
      <c r="V3705" s="52"/>
      <c r="W3705" s="52"/>
      <c r="X3705" s="52"/>
      <c r="Y3705" s="52"/>
      <c r="Z3705" s="38"/>
      <c r="AA3705" s="38"/>
      <c r="AB3705" s="38"/>
      <c r="AC3705" s="50"/>
      <c r="AD3705" s="50"/>
      <c r="AE3705" s="51"/>
      <c r="AF3705" s="51"/>
      <c r="AG3705" s="40"/>
      <c r="AH3705" s="41"/>
      <c r="AI3705" s="42"/>
      <c r="AJ3705" s="40"/>
      <c r="AK3705" s="41"/>
      <c r="AL3705" s="42"/>
      <c r="AM3705" s="43"/>
      <c r="AN3705" s="43"/>
      <c r="AO3705" s="43"/>
    </row>
    <row r="3706" spans="5:41" x14ac:dyDescent="0.25">
      <c r="E3706" s="54"/>
      <c r="F3706" s="54"/>
      <c r="G3706" s="52"/>
      <c r="H3706" s="52"/>
      <c r="I3706" s="52"/>
      <c r="J3706" s="52"/>
      <c r="K3706" s="52"/>
      <c r="L3706" s="52"/>
      <c r="M3706" s="52"/>
      <c r="N3706" s="52"/>
      <c r="O3706" s="52"/>
      <c r="P3706" s="52"/>
      <c r="Q3706" s="52"/>
      <c r="R3706" s="52"/>
      <c r="S3706" s="52"/>
      <c r="T3706" s="52"/>
      <c r="U3706" s="52"/>
      <c r="V3706" s="52"/>
      <c r="W3706" s="52"/>
      <c r="X3706" s="52"/>
      <c r="Y3706" s="52"/>
      <c r="Z3706" s="38"/>
      <c r="AA3706" s="38"/>
      <c r="AB3706" s="38"/>
      <c r="AC3706" s="50"/>
      <c r="AD3706" s="50"/>
      <c r="AE3706" s="51"/>
      <c r="AF3706" s="51"/>
      <c r="AG3706" s="40"/>
      <c r="AH3706" s="41"/>
      <c r="AI3706" s="42"/>
      <c r="AJ3706" s="40"/>
      <c r="AK3706" s="41"/>
      <c r="AL3706" s="42"/>
      <c r="AM3706" s="43"/>
      <c r="AN3706" s="43"/>
      <c r="AO3706" s="43"/>
    </row>
    <row r="3707" spans="5:41" x14ac:dyDescent="0.25">
      <c r="E3707" s="54"/>
      <c r="F3707" s="54"/>
      <c r="G3707" s="52"/>
      <c r="H3707" s="52"/>
      <c r="I3707" s="52"/>
      <c r="J3707" s="52"/>
      <c r="K3707" s="52"/>
      <c r="L3707" s="52"/>
      <c r="M3707" s="52"/>
      <c r="N3707" s="52"/>
      <c r="O3707" s="52"/>
      <c r="P3707" s="52"/>
      <c r="Q3707" s="52"/>
      <c r="R3707" s="52"/>
      <c r="S3707" s="52"/>
      <c r="T3707" s="52"/>
      <c r="U3707" s="52"/>
      <c r="V3707" s="52"/>
      <c r="W3707" s="52"/>
      <c r="X3707" s="52"/>
      <c r="Y3707" s="52"/>
      <c r="Z3707" s="38"/>
      <c r="AA3707" s="38"/>
      <c r="AB3707" s="38"/>
      <c r="AC3707" s="50"/>
      <c r="AD3707" s="50"/>
      <c r="AE3707" s="51"/>
      <c r="AF3707" s="51"/>
      <c r="AG3707" s="40"/>
      <c r="AH3707" s="41"/>
      <c r="AI3707" s="42"/>
      <c r="AJ3707" s="40"/>
      <c r="AK3707" s="41"/>
      <c r="AL3707" s="42"/>
      <c r="AM3707" s="43"/>
      <c r="AN3707" s="43"/>
      <c r="AO3707" s="43"/>
    </row>
    <row r="3708" spans="5:41" x14ac:dyDescent="0.25">
      <c r="E3708" s="54"/>
      <c r="F3708" s="54"/>
      <c r="G3708" s="52"/>
      <c r="H3708" s="52"/>
      <c r="I3708" s="52"/>
      <c r="J3708" s="52"/>
      <c r="K3708" s="52"/>
      <c r="L3708" s="52"/>
      <c r="M3708" s="52"/>
      <c r="N3708" s="52"/>
      <c r="O3708" s="52"/>
      <c r="P3708" s="52"/>
      <c r="Q3708" s="52"/>
      <c r="R3708" s="52"/>
      <c r="S3708" s="52"/>
      <c r="T3708" s="52"/>
      <c r="U3708" s="52"/>
      <c r="V3708" s="52"/>
      <c r="W3708" s="52"/>
      <c r="X3708" s="52"/>
      <c r="Y3708" s="52"/>
      <c r="Z3708" s="38"/>
      <c r="AA3708" s="38"/>
      <c r="AB3708" s="38"/>
      <c r="AC3708" s="50"/>
      <c r="AD3708" s="50"/>
      <c r="AE3708" s="51"/>
      <c r="AF3708" s="51"/>
      <c r="AG3708" s="40"/>
      <c r="AH3708" s="41"/>
      <c r="AI3708" s="42"/>
      <c r="AJ3708" s="40"/>
      <c r="AK3708" s="41"/>
      <c r="AL3708" s="42"/>
      <c r="AM3708" s="43"/>
      <c r="AN3708" s="43"/>
      <c r="AO3708" s="43"/>
    </row>
    <row r="3709" spans="5:41" x14ac:dyDescent="0.25">
      <c r="E3709" s="54"/>
      <c r="F3709" s="54"/>
      <c r="G3709" s="52"/>
      <c r="H3709" s="52"/>
      <c r="I3709" s="52"/>
      <c r="J3709" s="52"/>
      <c r="K3709" s="52"/>
      <c r="L3709" s="52"/>
      <c r="M3709" s="52"/>
      <c r="N3709" s="52"/>
      <c r="O3709" s="52"/>
      <c r="P3709" s="52"/>
      <c r="Q3709" s="52"/>
      <c r="R3709" s="52"/>
      <c r="S3709" s="52"/>
      <c r="T3709" s="52"/>
      <c r="U3709" s="52"/>
      <c r="V3709" s="52"/>
      <c r="W3709" s="52"/>
      <c r="X3709" s="52"/>
      <c r="Y3709" s="52"/>
      <c r="Z3709" s="38"/>
      <c r="AA3709" s="38"/>
      <c r="AB3709" s="38"/>
      <c r="AC3709" s="50"/>
      <c r="AD3709" s="50"/>
      <c r="AE3709" s="51"/>
      <c r="AF3709" s="51"/>
      <c r="AG3709" s="40"/>
      <c r="AH3709" s="41"/>
      <c r="AI3709" s="42"/>
      <c r="AJ3709" s="40"/>
      <c r="AK3709" s="41"/>
      <c r="AL3709" s="42"/>
      <c r="AM3709" s="43"/>
      <c r="AN3709" s="43"/>
      <c r="AO3709" s="43"/>
    </row>
    <row r="3710" spans="5:41" x14ac:dyDescent="0.25">
      <c r="E3710" s="54"/>
      <c r="F3710" s="54"/>
      <c r="G3710" s="52"/>
      <c r="H3710" s="52"/>
      <c r="I3710" s="52"/>
      <c r="J3710" s="52"/>
      <c r="K3710" s="52"/>
      <c r="L3710" s="52"/>
      <c r="M3710" s="52"/>
      <c r="N3710" s="52"/>
      <c r="O3710" s="52"/>
      <c r="P3710" s="52"/>
      <c r="Q3710" s="52"/>
      <c r="R3710" s="52"/>
      <c r="S3710" s="52"/>
      <c r="T3710" s="52"/>
      <c r="U3710" s="52"/>
      <c r="V3710" s="52"/>
      <c r="W3710" s="52"/>
      <c r="X3710" s="52"/>
      <c r="Y3710" s="52"/>
      <c r="Z3710" s="38"/>
      <c r="AA3710" s="38"/>
      <c r="AB3710" s="38"/>
      <c r="AC3710" s="50"/>
      <c r="AD3710" s="50"/>
      <c r="AE3710" s="51"/>
      <c r="AF3710" s="51"/>
      <c r="AG3710" s="40"/>
      <c r="AH3710" s="41"/>
      <c r="AI3710" s="42"/>
      <c r="AJ3710" s="40"/>
      <c r="AK3710" s="41"/>
      <c r="AL3710" s="42"/>
      <c r="AM3710" s="43"/>
      <c r="AN3710" s="43"/>
      <c r="AO3710" s="43"/>
    </row>
    <row r="3711" spans="5:41" x14ac:dyDescent="0.25">
      <c r="E3711" s="54"/>
      <c r="F3711" s="54"/>
      <c r="G3711" s="52"/>
      <c r="H3711" s="52"/>
      <c r="I3711" s="52"/>
      <c r="J3711" s="52"/>
      <c r="K3711" s="52"/>
      <c r="L3711" s="52"/>
      <c r="M3711" s="52"/>
      <c r="N3711" s="52"/>
      <c r="O3711" s="52"/>
      <c r="P3711" s="52"/>
      <c r="Q3711" s="52"/>
      <c r="R3711" s="52"/>
      <c r="S3711" s="52"/>
      <c r="T3711" s="52"/>
      <c r="U3711" s="52"/>
      <c r="V3711" s="52"/>
      <c r="W3711" s="52"/>
      <c r="X3711" s="52"/>
      <c r="Y3711" s="52"/>
      <c r="Z3711" s="38"/>
      <c r="AA3711" s="38"/>
      <c r="AB3711" s="38"/>
      <c r="AC3711" s="50"/>
      <c r="AD3711" s="50"/>
      <c r="AE3711" s="51"/>
      <c r="AF3711" s="51"/>
      <c r="AG3711" s="40"/>
      <c r="AH3711" s="41"/>
      <c r="AI3711" s="42"/>
      <c r="AJ3711" s="40"/>
      <c r="AK3711" s="41"/>
      <c r="AL3711" s="42"/>
      <c r="AM3711" s="43"/>
      <c r="AN3711" s="43"/>
      <c r="AO3711" s="43"/>
    </row>
    <row r="3712" spans="5:41" x14ac:dyDescent="0.25">
      <c r="E3712" s="54"/>
      <c r="F3712" s="54"/>
      <c r="G3712" s="52"/>
      <c r="H3712" s="52"/>
      <c r="I3712" s="52"/>
      <c r="J3712" s="52"/>
      <c r="K3712" s="52"/>
      <c r="L3712" s="52"/>
      <c r="M3712" s="52"/>
      <c r="N3712" s="52"/>
      <c r="O3712" s="52"/>
      <c r="P3712" s="52"/>
      <c r="Q3712" s="52"/>
      <c r="R3712" s="52"/>
      <c r="S3712" s="52"/>
      <c r="T3712" s="52"/>
      <c r="U3712" s="52"/>
      <c r="V3712" s="52"/>
      <c r="W3712" s="52"/>
      <c r="X3712" s="52"/>
      <c r="Y3712" s="52"/>
      <c r="Z3712" s="38"/>
      <c r="AA3712" s="38"/>
      <c r="AB3712" s="38"/>
      <c r="AC3712" s="50"/>
      <c r="AD3712" s="50"/>
      <c r="AE3712" s="51"/>
      <c r="AF3712" s="51"/>
      <c r="AG3712" s="40"/>
      <c r="AH3712" s="41"/>
      <c r="AI3712" s="42"/>
      <c r="AJ3712" s="40"/>
      <c r="AK3712" s="41"/>
      <c r="AL3712" s="42"/>
      <c r="AM3712" s="43"/>
      <c r="AN3712" s="43"/>
      <c r="AO3712" s="43"/>
    </row>
    <row r="3713" spans="5:41" x14ac:dyDescent="0.25">
      <c r="E3713" s="54"/>
      <c r="F3713" s="54"/>
      <c r="G3713" s="52"/>
      <c r="H3713" s="52"/>
      <c r="I3713" s="52"/>
      <c r="J3713" s="52"/>
      <c r="K3713" s="52"/>
      <c r="L3713" s="52"/>
      <c r="M3713" s="52"/>
      <c r="N3713" s="52"/>
      <c r="O3713" s="52"/>
      <c r="P3713" s="52"/>
      <c r="Q3713" s="52"/>
      <c r="R3713" s="52"/>
      <c r="S3713" s="52"/>
      <c r="T3713" s="52"/>
      <c r="U3713" s="52"/>
      <c r="V3713" s="52"/>
      <c r="W3713" s="52"/>
      <c r="X3713" s="52"/>
      <c r="Y3713" s="52"/>
      <c r="Z3713" s="38"/>
      <c r="AA3713" s="38"/>
      <c r="AB3713" s="38"/>
      <c r="AC3713" s="50"/>
      <c r="AD3713" s="50"/>
      <c r="AE3713" s="51"/>
      <c r="AF3713" s="51"/>
      <c r="AG3713" s="40"/>
      <c r="AH3713" s="41"/>
      <c r="AI3713" s="42"/>
      <c r="AJ3713" s="40"/>
      <c r="AK3713" s="41"/>
      <c r="AL3713" s="42"/>
      <c r="AM3713" s="43"/>
      <c r="AN3713" s="43"/>
      <c r="AO3713" s="43"/>
    </row>
    <row r="3714" spans="5:41" x14ac:dyDescent="0.25">
      <c r="E3714" s="54"/>
      <c r="F3714" s="54"/>
      <c r="G3714" s="52"/>
      <c r="H3714" s="52"/>
      <c r="I3714" s="52"/>
      <c r="J3714" s="52"/>
      <c r="K3714" s="52"/>
      <c r="L3714" s="52"/>
      <c r="M3714" s="52"/>
      <c r="N3714" s="52"/>
      <c r="O3714" s="52"/>
      <c r="P3714" s="52"/>
      <c r="Q3714" s="52"/>
      <c r="R3714" s="52"/>
      <c r="S3714" s="52"/>
      <c r="T3714" s="52"/>
      <c r="U3714" s="52"/>
      <c r="V3714" s="52"/>
      <c r="W3714" s="52"/>
      <c r="X3714" s="52"/>
      <c r="Y3714" s="52"/>
      <c r="Z3714" s="38"/>
      <c r="AA3714" s="38"/>
      <c r="AB3714" s="38"/>
      <c r="AC3714" s="50"/>
      <c r="AD3714" s="50"/>
      <c r="AE3714" s="51"/>
      <c r="AF3714" s="51"/>
      <c r="AG3714" s="40"/>
      <c r="AH3714" s="41"/>
      <c r="AI3714" s="42"/>
      <c r="AJ3714" s="40"/>
      <c r="AK3714" s="41"/>
      <c r="AL3714" s="42"/>
      <c r="AM3714" s="43"/>
      <c r="AN3714" s="43"/>
      <c r="AO3714" s="43"/>
    </row>
    <row r="3715" spans="5:41" x14ac:dyDescent="0.25">
      <c r="E3715" s="54"/>
      <c r="F3715" s="54"/>
      <c r="G3715" s="52"/>
      <c r="H3715" s="52"/>
      <c r="I3715" s="52"/>
      <c r="J3715" s="52"/>
      <c r="K3715" s="52"/>
      <c r="L3715" s="52"/>
      <c r="M3715" s="52"/>
      <c r="N3715" s="52"/>
      <c r="O3715" s="52"/>
      <c r="P3715" s="52"/>
      <c r="Q3715" s="52"/>
      <c r="R3715" s="52"/>
      <c r="S3715" s="52"/>
      <c r="T3715" s="52"/>
      <c r="U3715" s="52"/>
      <c r="V3715" s="52"/>
      <c r="W3715" s="52"/>
      <c r="X3715" s="52"/>
      <c r="Y3715" s="52"/>
      <c r="Z3715" s="38"/>
      <c r="AA3715" s="38"/>
      <c r="AB3715" s="38"/>
      <c r="AC3715" s="50"/>
      <c r="AD3715" s="50"/>
      <c r="AE3715" s="51"/>
      <c r="AF3715" s="51"/>
      <c r="AG3715" s="40"/>
      <c r="AH3715" s="41"/>
      <c r="AI3715" s="42"/>
      <c r="AJ3715" s="40"/>
      <c r="AK3715" s="41"/>
      <c r="AL3715" s="42"/>
      <c r="AM3715" s="43"/>
      <c r="AN3715" s="43"/>
      <c r="AO3715" s="43"/>
    </row>
    <row r="3716" spans="5:41" x14ac:dyDescent="0.25">
      <c r="E3716" s="54"/>
      <c r="F3716" s="54"/>
      <c r="G3716" s="52"/>
      <c r="H3716" s="52"/>
      <c r="I3716" s="52"/>
      <c r="J3716" s="52"/>
      <c r="K3716" s="52"/>
      <c r="L3716" s="52"/>
      <c r="M3716" s="52"/>
      <c r="N3716" s="52"/>
      <c r="O3716" s="52"/>
      <c r="P3716" s="52"/>
      <c r="Q3716" s="52"/>
      <c r="R3716" s="52"/>
      <c r="S3716" s="52"/>
      <c r="T3716" s="52"/>
      <c r="U3716" s="52"/>
      <c r="V3716" s="52"/>
      <c r="W3716" s="52"/>
      <c r="X3716" s="52"/>
      <c r="Y3716" s="52"/>
      <c r="Z3716" s="38"/>
      <c r="AA3716" s="38"/>
      <c r="AB3716" s="38"/>
      <c r="AC3716" s="50"/>
      <c r="AD3716" s="50"/>
      <c r="AE3716" s="51"/>
      <c r="AF3716" s="51"/>
      <c r="AG3716" s="40"/>
      <c r="AH3716" s="41"/>
      <c r="AI3716" s="42"/>
      <c r="AJ3716" s="40"/>
      <c r="AK3716" s="41"/>
      <c r="AL3716" s="42"/>
      <c r="AM3716" s="43"/>
      <c r="AN3716" s="43"/>
      <c r="AO3716" s="43"/>
    </row>
    <row r="3717" spans="5:41" x14ac:dyDescent="0.25">
      <c r="E3717" s="54"/>
      <c r="F3717" s="54"/>
      <c r="G3717" s="52"/>
      <c r="H3717" s="52"/>
      <c r="I3717" s="52"/>
      <c r="J3717" s="52"/>
      <c r="K3717" s="52"/>
      <c r="L3717" s="52"/>
      <c r="M3717" s="52"/>
      <c r="N3717" s="52"/>
      <c r="O3717" s="52"/>
      <c r="P3717" s="52"/>
      <c r="Q3717" s="52"/>
      <c r="R3717" s="52"/>
      <c r="S3717" s="52"/>
      <c r="T3717" s="52"/>
      <c r="U3717" s="52"/>
      <c r="V3717" s="52"/>
      <c r="W3717" s="52"/>
      <c r="X3717" s="52"/>
      <c r="Y3717" s="52"/>
      <c r="Z3717" s="38"/>
      <c r="AA3717" s="38"/>
      <c r="AB3717" s="38"/>
      <c r="AC3717" s="50"/>
      <c r="AD3717" s="50"/>
      <c r="AE3717" s="51"/>
      <c r="AF3717" s="51"/>
      <c r="AG3717" s="40"/>
      <c r="AH3717" s="41"/>
      <c r="AI3717" s="42"/>
      <c r="AJ3717" s="40"/>
      <c r="AK3717" s="41"/>
      <c r="AL3717" s="42"/>
      <c r="AM3717" s="43"/>
      <c r="AN3717" s="43"/>
      <c r="AO3717" s="43"/>
    </row>
    <row r="3718" spans="5:41" x14ac:dyDescent="0.25">
      <c r="E3718" s="54"/>
      <c r="F3718" s="54"/>
      <c r="G3718" s="52"/>
      <c r="H3718" s="52"/>
      <c r="I3718" s="52"/>
      <c r="J3718" s="52"/>
      <c r="K3718" s="52"/>
      <c r="L3718" s="52"/>
      <c r="M3718" s="52"/>
      <c r="N3718" s="52"/>
      <c r="O3718" s="52"/>
      <c r="P3718" s="52"/>
      <c r="Q3718" s="52"/>
      <c r="R3718" s="52"/>
      <c r="S3718" s="52"/>
      <c r="T3718" s="52"/>
      <c r="U3718" s="52"/>
      <c r="V3718" s="52"/>
      <c r="W3718" s="52"/>
      <c r="X3718" s="52"/>
      <c r="Y3718" s="52"/>
      <c r="Z3718" s="38"/>
      <c r="AA3718" s="38"/>
      <c r="AB3718" s="38"/>
      <c r="AC3718" s="50"/>
      <c r="AD3718" s="50"/>
      <c r="AE3718" s="51"/>
      <c r="AF3718" s="51"/>
      <c r="AG3718" s="40"/>
      <c r="AH3718" s="41"/>
      <c r="AI3718" s="42"/>
      <c r="AJ3718" s="40"/>
      <c r="AK3718" s="41"/>
      <c r="AL3718" s="42"/>
      <c r="AM3718" s="43"/>
      <c r="AN3718" s="43"/>
      <c r="AO3718" s="43"/>
    </row>
    <row r="3719" spans="5:41" x14ac:dyDescent="0.25">
      <c r="E3719" s="54"/>
      <c r="F3719" s="54"/>
      <c r="G3719" s="52"/>
      <c r="H3719" s="52"/>
      <c r="I3719" s="52"/>
      <c r="J3719" s="52"/>
      <c r="K3719" s="52"/>
      <c r="L3719" s="52"/>
      <c r="M3719" s="52"/>
      <c r="N3719" s="52"/>
      <c r="O3719" s="52"/>
      <c r="P3719" s="52"/>
      <c r="Q3719" s="52"/>
      <c r="R3719" s="52"/>
      <c r="S3719" s="52"/>
      <c r="T3719" s="52"/>
      <c r="U3719" s="52"/>
      <c r="V3719" s="52"/>
      <c r="W3719" s="52"/>
      <c r="X3719" s="52"/>
      <c r="Y3719" s="52"/>
      <c r="Z3719" s="38"/>
      <c r="AA3719" s="38"/>
      <c r="AB3719" s="38"/>
      <c r="AC3719" s="50"/>
      <c r="AD3719" s="50"/>
      <c r="AE3719" s="51"/>
      <c r="AF3719" s="51"/>
      <c r="AG3719" s="40"/>
      <c r="AH3719" s="41"/>
      <c r="AI3719" s="42"/>
      <c r="AJ3719" s="40"/>
      <c r="AK3719" s="41"/>
      <c r="AL3719" s="42"/>
      <c r="AM3719" s="43"/>
      <c r="AN3719" s="43"/>
      <c r="AO3719" s="43"/>
    </row>
    <row r="3720" spans="5:41" x14ac:dyDescent="0.25">
      <c r="E3720" s="54"/>
      <c r="F3720" s="54"/>
      <c r="G3720" s="52"/>
      <c r="H3720" s="52"/>
      <c r="I3720" s="52"/>
      <c r="J3720" s="52"/>
      <c r="K3720" s="52"/>
      <c r="L3720" s="52"/>
      <c r="M3720" s="52"/>
      <c r="N3720" s="52"/>
      <c r="O3720" s="52"/>
      <c r="P3720" s="52"/>
      <c r="Q3720" s="52"/>
      <c r="R3720" s="52"/>
      <c r="S3720" s="52"/>
      <c r="T3720" s="52"/>
      <c r="U3720" s="52"/>
      <c r="V3720" s="52"/>
      <c r="W3720" s="52"/>
      <c r="X3720" s="52"/>
      <c r="Y3720" s="52"/>
      <c r="Z3720" s="38"/>
      <c r="AA3720" s="38"/>
      <c r="AB3720" s="38"/>
      <c r="AC3720" s="50"/>
      <c r="AD3720" s="50"/>
      <c r="AE3720" s="51"/>
      <c r="AF3720" s="51"/>
      <c r="AG3720" s="40"/>
      <c r="AH3720" s="41"/>
      <c r="AI3720" s="42"/>
      <c r="AJ3720" s="40"/>
      <c r="AK3720" s="41"/>
      <c r="AL3720" s="42"/>
      <c r="AM3720" s="43"/>
      <c r="AN3720" s="43"/>
      <c r="AO3720" s="43"/>
    </row>
    <row r="3721" spans="5:41" x14ac:dyDescent="0.25">
      <c r="E3721" s="54"/>
      <c r="F3721" s="54"/>
      <c r="G3721" s="52"/>
      <c r="H3721" s="52"/>
      <c r="I3721" s="52"/>
      <c r="J3721" s="52"/>
      <c r="K3721" s="52"/>
      <c r="L3721" s="52"/>
      <c r="M3721" s="52"/>
      <c r="N3721" s="52"/>
      <c r="O3721" s="52"/>
      <c r="P3721" s="52"/>
      <c r="Q3721" s="52"/>
      <c r="R3721" s="52"/>
      <c r="S3721" s="52"/>
      <c r="T3721" s="52"/>
      <c r="U3721" s="52"/>
      <c r="V3721" s="52"/>
      <c r="W3721" s="52"/>
      <c r="X3721" s="52"/>
      <c r="Y3721" s="52"/>
      <c r="Z3721" s="38"/>
      <c r="AA3721" s="38"/>
      <c r="AB3721" s="38"/>
      <c r="AC3721" s="50"/>
      <c r="AD3721" s="50"/>
      <c r="AE3721" s="51"/>
      <c r="AF3721" s="51"/>
      <c r="AG3721" s="40"/>
      <c r="AH3721" s="41"/>
      <c r="AI3721" s="42"/>
      <c r="AJ3721" s="40"/>
      <c r="AK3721" s="41"/>
      <c r="AL3721" s="42"/>
      <c r="AM3721" s="43"/>
      <c r="AN3721" s="43"/>
      <c r="AO3721" s="43"/>
    </row>
    <row r="3722" spans="5:41" x14ac:dyDescent="0.25">
      <c r="E3722" s="54"/>
      <c r="F3722" s="54"/>
      <c r="G3722" s="52"/>
      <c r="H3722" s="52"/>
      <c r="I3722" s="52"/>
      <c r="J3722" s="52"/>
      <c r="K3722" s="52"/>
      <c r="L3722" s="52"/>
      <c r="M3722" s="52"/>
      <c r="N3722" s="52"/>
      <c r="O3722" s="52"/>
      <c r="P3722" s="52"/>
      <c r="Q3722" s="52"/>
      <c r="R3722" s="52"/>
      <c r="S3722" s="52"/>
      <c r="T3722" s="52"/>
      <c r="U3722" s="52"/>
      <c r="V3722" s="52"/>
      <c r="W3722" s="52"/>
      <c r="X3722" s="52"/>
      <c r="Y3722" s="52"/>
      <c r="Z3722" s="38"/>
      <c r="AA3722" s="38"/>
      <c r="AB3722" s="38"/>
      <c r="AC3722" s="50"/>
      <c r="AD3722" s="50"/>
      <c r="AE3722" s="51"/>
      <c r="AF3722" s="51"/>
      <c r="AG3722" s="40"/>
      <c r="AH3722" s="41"/>
      <c r="AI3722" s="42"/>
      <c r="AJ3722" s="40"/>
      <c r="AK3722" s="41"/>
      <c r="AL3722" s="42"/>
      <c r="AM3722" s="43"/>
      <c r="AN3722" s="43"/>
      <c r="AO3722" s="43"/>
    </row>
    <row r="3723" spans="5:41" x14ac:dyDescent="0.25">
      <c r="E3723" s="54"/>
      <c r="F3723" s="54"/>
      <c r="G3723" s="52"/>
      <c r="H3723" s="52"/>
      <c r="I3723" s="52"/>
      <c r="J3723" s="52"/>
      <c r="K3723" s="52"/>
      <c r="L3723" s="52"/>
      <c r="M3723" s="52"/>
      <c r="N3723" s="52"/>
      <c r="O3723" s="52"/>
      <c r="P3723" s="52"/>
      <c r="Q3723" s="52"/>
      <c r="R3723" s="52"/>
      <c r="S3723" s="52"/>
      <c r="T3723" s="52"/>
      <c r="U3723" s="52"/>
      <c r="V3723" s="52"/>
      <c r="W3723" s="52"/>
      <c r="X3723" s="52"/>
      <c r="Y3723" s="52"/>
      <c r="Z3723" s="38"/>
      <c r="AA3723" s="38"/>
      <c r="AB3723" s="38"/>
      <c r="AC3723" s="50"/>
      <c r="AD3723" s="50"/>
      <c r="AE3723" s="51"/>
      <c r="AF3723" s="51"/>
      <c r="AG3723" s="40"/>
      <c r="AH3723" s="41"/>
      <c r="AI3723" s="42"/>
      <c r="AJ3723" s="40"/>
      <c r="AK3723" s="41"/>
      <c r="AL3723" s="42"/>
      <c r="AM3723" s="43"/>
      <c r="AN3723" s="43"/>
      <c r="AO3723" s="43"/>
    </row>
    <row r="3724" spans="5:41" x14ac:dyDescent="0.25">
      <c r="E3724" s="54"/>
      <c r="F3724" s="54"/>
      <c r="G3724" s="52"/>
      <c r="H3724" s="52"/>
      <c r="I3724" s="52"/>
      <c r="J3724" s="52"/>
      <c r="K3724" s="52"/>
      <c r="L3724" s="52"/>
      <c r="M3724" s="52"/>
      <c r="N3724" s="52"/>
      <c r="O3724" s="52"/>
      <c r="P3724" s="52"/>
      <c r="Q3724" s="52"/>
      <c r="R3724" s="52"/>
      <c r="S3724" s="52"/>
      <c r="T3724" s="52"/>
      <c r="U3724" s="52"/>
      <c r="V3724" s="52"/>
      <c r="W3724" s="52"/>
      <c r="X3724" s="52"/>
      <c r="Y3724" s="52"/>
      <c r="Z3724" s="38"/>
      <c r="AA3724" s="38"/>
      <c r="AB3724" s="38"/>
      <c r="AC3724" s="50"/>
      <c r="AD3724" s="50"/>
      <c r="AE3724" s="51"/>
      <c r="AF3724" s="51"/>
      <c r="AG3724" s="40"/>
      <c r="AH3724" s="41"/>
      <c r="AI3724" s="42"/>
      <c r="AJ3724" s="40"/>
      <c r="AK3724" s="41"/>
      <c r="AL3724" s="42"/>
      <c r="AM3724" s="43"/>
      <c r="AN3724" s="43"/>
      <c r="AO3724" s="43"/>
    </row>
    <row r="3725" spans="5:41" x14ac:dyDescent="0.25">
      <c r="E3725" s="54"/>
      <c r="F3725" s="54"/>
      <c r="G3725" s="52"/>
      <c r="H3725" s="52"/>
      <c r="I3725" s="52"/>
      <c r="J3725" s="52"/>
      <c r="K3725" s="52"/>
      <c r="L3725" s="52"/>
      <c r="M3725" s="52"/>
      <c r="N3725" s="52"/>
      <c r="O3725" s="52"/>
      <c r="P3725" s="52"/>
      <c r="Q3725" s="52"/>
      <c r="R3725" s="52"/>
      <c r="S3725" s="52"/>
      <c r="T3725" s="52"/>
      <c r="U3725" s="52"/>
      <c r="V3725" s="52"/>
      <c r="W3725" s="52"/>
      <c r="X3725" s="52"/>
      <c r="Y3725" s="52"/>
      <c r="Z3725" s="38"/>
      <c r="AA3725" s="38"/>
      <c r="AB3725" s="38"/>
      <c r="AC3725" s="50"/>
      <c r="AD3725" s="50"/>
      <c r="AE3725" s="51"/>
      <c r="AF3725" s="51"/>
      <c r="AG3725" s="40"/>
      <c r="AH3725" s="41"/>
      <c r="AI3725" s="42"/>
      <c r="AJ3725" s="40"/>
      <c r="AK3725" s="41"/>
      <c r="AL3725" s="42"/>
      <c r="AM3725" s="43"/>
      <c r="AN3725" s="43"/>
      <c r="AO3725" s="43"/>
    </row>
    <row r="3726" spans="5:41" x14ac:dyDescent="0.25">
      <c r="E3726" s="54"/>
      <c r="F3726" s="54"/>
      <c r="G3726" s="52"/>
      <c r="H3726" s="52"/>
      <c r="I3726" s="52"/>
      <c r="J3726" s="52"/>
      <c r="K3726" s="52"/>
      <c r="L3726" s="52"/>
      <c r="M3726" s="52"/>
      <c r="N3726" s="52"/>
      <c r="O3726" s="52"/>
      <c r="P3726" s="52"/>
      <c r="Q3726" s="52"/>
      <c r="R3726" s="52"/>
      <c r="S3726" s="52"/>
      <c r="T3726" s="52"/>
      <c r="U3726" s="52"/>
      <c r="V3726" s="52"/>
      <c r="W3726" s="52"/>
      <c r="X3726" s="52"/>
      <c r="Y3726" s="52"/>
      <c r="Z3726" s="38"/>
      <c r="AA3726" s="38"/>
      <c r="AB3726" s="38"/>
      <c r="AC3726" s="50"/>
      <c r="AD3726" s="50"/>
      <c r="AE3726" s="51"/>
      <c r="AF3726" s="51"/>
      <c r="AG3726" s="40"/>
      <c r="AH3726" s="41"/>
      <c r="AI3726" s="42"/>
      <c r="AJ3726" s="40"/>
      <c r="AK3726" s="41"/>
      <c r="AL3726" s="42"/>
      <c r="AM3726" s="43"/>
      <c r="AN3726" s="43"/>
      <c r="AO3726" s="43"/>
    </row>
    <row r="3727" spans="5:41" x14ac:dyDescent="0.25">
      <c r="E3727" s="54"/>
      <c r="F3727" s="54"/>
      <c r="G3727" s="52"/>
      <c r="H3727" s="52"/>
      <c r="I3727" s="52"/>
      <c r="J3727" s="52"/>
      <c r="K3727" s="52"/>
      <c r="L3727" s="52"/>
      <c r="M3727" s="52"/>
      <c r="N3727" s="52"/>
      <c r="O3727" s="52"/>
      <c r="P3727" s="52"/>
      <c r="Q3727" s="52"/>
      <c r="R3727" s="52"/>
      <c r="S3727" s="52"/>
      <c r="T3727" s="52"/>
      <c r="U3727" s="52"/>
      <c r="V3727" s="52"/>
      <c r="W3727" s="52"/>
      <c r="X3727" s="52"/>
      <c r="Y3727" s="52"/>
      <c r="Z3727" s="38"/>
      <c r="AA3727" s="38"/>
      <c r="AB3727" s="38"/>
      <c r="AC3727" s="50"/>
      <c r="AD3727" s="50"/>
      <c r="AE3727" s="51"/>
      <c r="AF3727" s="51"/>
      <c r="AG3727" s="40"/>
      <c r="AH3727" s="41"/>
      <c r="AI3727" s="42"/>
      <c r="AJ3727" s="40"/>
      <c r="AK3727" s="41"/>
      <c r="AL3727" s="42"/>
      <c r="AM3727" s="43"/>
      <c r="AN3727" s="43"/>
      <c r="AO3727" s="43"/>
    </row>
    <row r="3728" spans="5:41" x14ac:dyDescent="0.25">
      <c r="E3728" s="54"/>
      <c r="F3728" s="54"/>
      <c r="G3728" s="52"/>
      <c r="H3728" s="52"/>
      <c r="I3728" s="52"/>
      <c r="J3728" s="52"/>
      <c r="K3728" s="52"/>
      <c r="L3728" s="52"/>
      <c r="M3728" s="52"/>
      <c r="N3728" s="52"/>
      <c r="O3728" s="52"/>
      <c r="P3728" s="52"/>
      <c r="Q3728" s="52"/>
      <c r="R3728" s="52"/>
      <c r="S3728" s="52"/>
      <c r="T3728" s="52"/>
      <c r="U3728" s="52"/>
      <c r="V3728" s="52"/>
      <c r="W3728" s="52"/>
      <c r="X3728" s="52"/>
      <c r="Y3728" s="52"/>
      <c r="Z3728" s="38"/>
      <c r="AA3728" s="38"/>
      <c r="AB3728" s="38"/>
      <c r="AC3728" s="50"/>
      <c r="AD3728" s="50"/>
      <c r="AE3728" s="51"/>
      <c r="AF3728" s="51"/>
      <c r="AG3728" s="40"/>
      <c r="AH3728" s="41"/>
      <c r="AI3728" s="42"/>
      <c r="AJ3728" s="40"/>
      <c r="AK3728" s="41"/>
      <c r="AL3728" s="42"/>
      <c r="AM3728" s="43"/>
      <c r="AN3728" s="43"/>
      <c r="AO3728" s="43"/>
    </row>
    <row r="3729" spans="5:41" x14ac:dyDescent="0.25">
      <c r="E3729" s="54"/>
      <c r="F3729" s="54"/>
      <c r="G3729" s="52"/>
      <c r="H3729" s="52"/>
      <c r="I3729" s="52"/>
      <c r="J3729" s="52"/>
      <c r="K3729" s="52"/>
      <c r="L3729" s="52"/>
      <c r="M3729" s="52"/>
      <c r="N3729" s="52"/>
      <c r="O3729" s="52"/>
      <c r="P3729" s="52"/>
      <c r="Q3729" s="52"/>
      <c r="R3729" s="52"/>
      <c r="S3729" s="52"/>
      <c r="T3729" s="52"/>
      <c r="U3729" s="52"/>
      <c r="V3729" s="52"/>
      <c r="W3729" s="52"/>
      <c r="X3729" s="52"/>
      <c r="Y3729" s="52"/>
      <c r="Z3729" s="38"/>
      <c r="AA3729" s="38"/>
      <c r="AB3729" s="38"/>
      <c r="AC3729" s="50"/>
      <c r="AD3729" s="50"/>
      <c r="AE3729" s="51"/>
      <c r="AF3729" s="51"/>
      <c r="AG3729" s="40"/>
      <c r="AH3729" s="41"/>
      <c r="AI3729" s="42"/>
      <c r="AJ3729" s="40"/>
      <c r="AK3729" s="41"/>
      <c r="AL3729" s="42"/>
      <c r="AM3729" s="43"/>
      <c r="AN3729" s="43"/>
      <c r="AO3729" s="43"/>
    </row>
    <row r="3730" spans="5:41" x14ac:dyDescent="0.25">
      <c r="E3730" s="54"/>
      <c r="F3730" s="54"/>
      <c r="G3730" s="52"/>
      <c r="H3730" s="52"/>
      <c r="I3730" s="52"/>
      <c r="J3730" s="52"/>
      <c r="K3730" s="52"/>
      <c r="L3730" s="52"/>
      <c r="M3730" s="52"/>
      <c r="N3730" s="52"/>
      <c r="O3730" s="52"/>
      <c r="P3730" s="52"/>
      <c r="Q3730" s="52"/>
      <c r="R3730" s="52"/>
      <c r="S3730" s="52"/>
      <c r="T3730" s="52"/>
      <c r="U3730" s="52"/>
      <c r="V3730" s="52"/>
      <c r="W3730" s="52"/>
      <c r="X3730" s="52"/>
      <c r="Y3730" s="52"/>
      <c r="Z3730" s="38"/>
      <c r="AA3730" s="38"/>
      <c r="AB3730" s="38"/>
      <c r="AC3730" s="50"/>
      <c r="AD3730" s="50"/>
      <c r="AE3730" s="51"/>
      <c r="AF3730" s="51"/>
      <c r="AG3730" s="40"/>
      <c r="AH3730" s="41"/>
      <c r="AI3730" s="42"/>
      <c r="AJ3730" s="40"/>
      <c r="AK3730" s="41"/>
      <c r="AL3730" s="42"/>
      <c r="AM3730" s="43"/>
      <c r="AN3730" s="43"/>
      <c r="AO3730" s="43"/>
    </row>
    <row r="3731" spans="5:41" x14ac:dyDescent="0.25">
      <c r="E3731" s="54"/>
      <c r="F3731" s="54"/>
      <c r="G3731" s="52"/>
      <c r="H3731" s="52"/>
      <c r="I3731" s="52"/>
      <c r="J3731" s="52"/>
      <c r="K3731" s="52"/>
      <c r="L3731" s="52"/>
      <c r="M3731" s="52"/>
      <c r="N3731" s="52"/>
      <c r="O3731" s="52"/>
      <c r="P3731" s="52"/>
      <c r="Q3731" s="52"/>
      <c r="R3731" s="52"/>
      <c r="S3731" s="52"/>
      <c r="T3731" s="52"/>
      <c r="U3731" s="52"/>
      <c r="V3731" s="52"/>
      <c r="W3731" s="52"/>
      <c r="X3731" s="52"/>
      <c r="Y3731" s="52"/>
      <c r="Z3731" s="38"/>
      <c r="AA3731" s="38"/>
      <c r="AB3731" s="38"/>
      <c r="AC3731" s="50"/>
      <c r="AD3731" s="50"/>
      <c r="AE3731" s="51"/>
      <c r="AF3731" s="51"/>
      <c r="AG3731" s="40"/>
      <c r="AH3731" s="41"/>
      <c r="AI3731" s="42"/>
      <c r="AJ3731" s="40"/>
      <c r="AK3731" s="41"/>
      <c r="AL3731" s="42"/>
      <c r="AM3731" s="43"/>
      <c r="AN3731" s="43"/>
      <c r="AO3731" s="43"/>
    </row>
    <row r="3732" spans="5:41" x14ac:dyDescent="0.25">
      <c r="E3732" s="54"/>
      <c r="F3732" s="54"/>
      <c r="G3732" s="52"/>
      <c r="H3732" s="52"/>
      <c r="I3732" s="52"/>
      <c r="J3732" s="52"/>
      <c r="K3732" s="52"/>
      <c r="L3732" s="52"/>
      <c r="M3732" s="52"/>
      <c r="N3732" s="52"/>
      <c r="O3732" s="52"/>
      <c r="P3732" s="52"/>
      <c r="Q3732" s="52"/>
      <c r="R3732" s="52"/>
      <c r="S3732" s="52"/>
      <c r="T3732" s="52"/>
      <c r="U3732" s="52"/>
      <c r="V3732" s="52"/>
      <c r="W3732" s="52"/>
      <c r="X3732" s="52"/>
      <c r="Y3732" s="52"/>
      <c r="Z3732" s="38"/>
      <c r="AA3732" s="38"/>
      <c r="AB3732" s="38"/>
      <c r="AC3732" s="50"/>
      <c r="AD3732" s="50"/>
      <c r="AE3732" s="51"/>
      <c r="AF3732" s="51"/>
      <c r="AG3732" s="40"/>
      <c r="AH3732" s="41"/>
      <c r="AI3732" s="42"/>
      <c r="AJ3732" s="40"/>
      <c r="AK3732" s="41"/>
      <c r="AL3732" s="42"/>
      <c r="AM3732" s="43"/>
      <c r="AN3732" s="43"/>
      <c r="AO3732" s="43"/>
    </row>
    <row r="3733" spans="5:41" x14ac:dyDescent="0.25">
      <c r="E3733" s="54"/>
      <c r="F3733" s="54"/>
      <c r="G3733" s="52"/>
      <c r="H3733" s="52"/>
      <c r="I3733" s="52"/>
      <c r="J3733" s="52"/>
      <c r="K3733" s="52"/>
      <c r="L3733" s="52"/>
      <c r="M3733" s="52"/>
      <c r="N3733" s="52"/>
      <c r="O3733" s="52"/>
      <c r="P3733" s="52"/>
      <c r="Q3733" s="52"/>
      <c r="R3733" s="52"/>
      <c r="S3733" s="52"/>
      <c r="T3733" s="52"/>
      <c r="U3733" s="52"/>
      <c r="V3733" s="52"/>
      <c r="W3733" s="52"/>
      <c r="X3733" s="52"/>
      <c r="Y3733" s="52"/>
      <c r="Z3733" s="38"/>
      <c r="AA3733" s="38"/>
      <c r="AB3733" s="38"/>
      <c r="AC3733" s="50"/>
      <c r="AD3733" s="50"/>
      <c r="AE3733" s="51"/>
      <c r="AF3733" s="51"/>
      <c r="AG3733" s="40"/>
      <c r="AH3733" s="41"/>
      <c r="AI3733" s="42"/>
      <c r="AJ3733" s="40"/>
      <c r="AK3733" s="41"/>
      <c r="AL3733" s="42"/>
      <c r="AM3733" s="43"/>
      <c r="AN3733" s="43"/>
      <c r="AO3733" s="43"/>
    </row>
    <row r="3734" spans="5:41" x14ac:dyDescent="0.25">
      <c r="E3734" s="54"/>
      <c r="F3734" s="54"/>
      <c r="G3734" s="52"/>
      <c r="H3734" s="52"/>
      <c r="I3734" s="52"/>
      <c r="J3734" s="52"/>
      <c r="K3734" s="52"/>
      <c r="L3734" s="52"/>
      <c r="M3734" s="52"/>
      <c r="N3734" s="52"/>
      <c r="O3734" s="52"/>
      <c r="P3734" s="52"/>
      <c r="Q3734" s="52"/>
      <c r="R3734" s="52"/>
      <c r="S3734" s="52"/>
      <c r="T3734" s="52"/>
      <c r="U3734" s="52"/>
      <c r="V3734" s="52"/>
      <c r="W3734" s="52"/>
      <c r="X3734" s="52"/>
      <c r="Y3734" s="52"/>
      <c r="Z3734" s="38"/>
      <c r="AA3734" s="38"/>
      <c r="AB3734" s="38"/>
      <c r="AC3734" s="50"/>
      <c r="AD3734" s="50"/>
      <c r="AE3734" s="51"/>
      <c r="AF3734" s="51"/>
      <c r="AG3734" s="40"/>
      <c r="AH3734" s="41"/>
      <c r="AI3734" s="42"/>
      <c r="AJ3734" s="40"/>
      <c r="AK3734" s="41"/>
      <c r="AL3734" s="42"/>
      <c r="AM3734" s="43"/>
      <c r="AN3734" s="43"/>
      <c r="AO3734" s="43"/>
    </row>
    <row r="3735" spans="5:41" x14ac:dyDescent="0.25">
      <c r="E3735" s="54"/>
      <c r="F3735" s="54"/>
      <c r="G3735" s="52"/>
      <c r="H3735" s="52"/>
      <c r="I3735" s="52"/>
      <c r="J3735" s="52"/>
      <c r="K3735" s="52"/>
      <c r="L3735" s="52"/>
      <c r="M3735" s="52"/>
      <c r="N3735" s="52"/>
      <c r="O3735" s="52"/>
      <c r="P3735" s="52"/>
      <c r="Q3735" s="52"/>
      <c r="R3735" s="52"/>
      <c r="S3735" s="52"/>
      <c r="T3735" s="52"/>
      <c r="U3735" s="52"/>
      <c r="V3735" s="52"/>
      <c r="W3735" s="52"/>
      <c r="X3735" s="52"/>
      <c r="Y3735" s="52"/>
      <c r="Z3735" s="38"/>
      <c r="AA3735" s="38"/>
      <c r="AB3735" s="38"/>
      <c r="AC3735" s="50"/>
      <c r="AD3735" s="50"/>
      <c r="AE3735" s="51"/>
      <c r="AF3735" s="51"/>
      <c r="AG3735" s="40"/>
      <c r="AH3735" s="41"/>
      <c r="AI3735" s="42"/>
      <c r="AJ3735" s="40"/>
      <c r="AK3735" s="41"/>
      <c r="AL3735" s="42"/>
      <c r="AM3735" s="43"/>
      <c r="AN3735" s="43"/>
      <c r="AO3735" s="43"/>
    </row>
    <row r="3736" spans="5:41" x14ac:dyDescent="0.25">
      <c r="E3736" s="54"/>
      <c r="F3736" s="54"/>
      <c r="G3736" s="52"/>
      <c r="H3736" s="52"/>
      <c r="I3736" s="52"/>
      <c r="J3736" s="52"/>
      <c r="K3736" s="52"/>
      <c r="L3736" s="52"/>
      <c r="M3736" s="52"/>
      <c r="N3736" s="52"/>
      <c r="O3736" s="52"/>
      <c r="P3736" s="52"/>
      <c r="Q3736" s="52"/>
      <c r="R3736" s="52"/>
      <c r="S3736" s="52"/>
      <c r="T3736" s="52"/>
      <c r="U3736" s="52"/>
      <c r="V3736" s="52"/>
      <c r="W3736" s="52"/>
      <c r="X3736" s="52"/>
      <c r="Y3736" s="52"/>
      <c r="Z3736" s="38"/>
      <c r="AA3736" s="38"/>
      <c r="AB3736" s="38"/>
      <c r="AC3736" s="50"/>
      <c r="AD3736" s="50"/>
      <c r="AE3736" s="51"/>
      <c r="AF3736" s="51"/>
      <c r="AG3736" s="40"/>
      <c r="AH3736" s="41"/>
      <c r="AI3736" s="42"/>
      <c r="AJ3736" s="40"/>
      <c r="AK3736" s="41"/>
      <c r="AL3736" s="42"/>
      <c r="AM3736" s="43"/>
      <c r="AN3736" s="43"/>
      <c r="AO3736" s="43"/>
    </row>
    <row r="3737" spans="5:41" x14ac:dyDescent="0.25">
      <c r="E3737" s="54"/>
      <c r="F3737" s="54"/>
      <c r="G3737" s="52"/>
      <c r="H3737" s="52"/>
      <c r="I3737" s="52"/>
      <c r="J3737" s="52"/>
      <c r="K3737" s="52"/>
      <c r="L3737" s="52"/>
      <c r="M3737" s="52"/>
      <c r="N3737" s="52"/>
      <c r="O3737" s="52"/>
      <c r="P3737" s="52"/>
      <c r="Q3737" s="52"/>
      <c r="R3737" s="52"/>
      <c r="S3737" s="52"/>
      <c r="T3737" s="52"/>
      <c r="U3737" s="52"/>
      <c r="V3737" s="52"/>
      <c r="W3737" s="52"/>
      <c r="X3737" s="52"/>
      <c r="Y3737" s="52"/>
      <c r="Z3737" s="38"/>
      <c r="AA3737" s="38"/>
      <c r="AB3737" s="38"/>
      <c r="AC3737" s="50"/>
      <c r="AD3737" s="50"/>
      <c r="AE3737" s="51"/>
      <c r="AF3737" s="51"/>
      <c r="AG3737" s="40"/>
      <c r="AH3737" s="41"/>
      <c r="AI3737" s="42"/>
      <c r="AJ3737" s="40"/>
      <c r="AK3737" s="41"/>
      <c r="AL3737" s="42"/>
      <c r="AM3737" s="43"/>
      <c r="AN3737" s="43"/>
      <c r="AO3737" s="43"/>
    </row>
    <row r="3738" spans="5:41" x14ac:dyDescent="0.25">
      <c r="E3738" s="54"/>
      <c r="F3738" s="54"/>
      <c r="G3738" s="52"/>
      <c r="H3738" s="52"/>
      <c r="I3738" s="52"/>
      <c r="J3738" s="52"/>
      <c r="K3738" s="52"/>
      <c r="L3738" s="52"/>
      <c r="M3738" s="52"/>
      <c r="N3738" s="52"/>
      <c r="O3738" s="52"/>
      <c r="P3738" s="52"/>
      <c r="Q3738" s="52"/>
      <c r="R3738" s="52"/>
      <c r="S3738" s="52"/>
      <c r="T3738" s="52"/>
      <c r="U3738" s="52"/>
      <c r="V3738" s="52"/>
      <c r="W3738" s="52"/>
      <c r="X3738" s="52"/>
      <c r="Y3738" s="52"/>
      <c r="Z3738" s="38"/>
      <c r="AA3738" s="38"/>
      <c r="AB3738" s="38"/>
      <c r="AC3738" s="50"/>
      <c r="AD3738" s="50"/>
      <c r="AE3738" s="51"/>
      <c r="AF3738" s="51"/>
      <c r="AG3738" s="40"/>
      <c r="AH3738" s="41"/>
      <c r="AI3738" s="42"/>
      <c r="AJ3738" s="40"/>
      <c r="AK3738" s="41"/>
      <c r="AL3738" s="42"/>
      <c r="AM3738" s="43"/>
      <c r="AN3738" s="43"/>
      <c r="AO3738" s="43"/>
    </row>
    <row r="3739" spans="5:41" x14ac:dyDescent="0.25">
      <c r="E3739" s="54"/>
      <c r="F3739" s="54"/>
      <c r="G3739" s="52"/>
      <c r="H3739" s="52"/>
      <c r="I3739" s="52"/>
      <c r="J3739" s="52"/>
      <c r="K3739" s="52"/>
      <c r="L3739" s="52"/>
      <c r="M3739" s="52"/>
      <c r="N3739" s="52"/>
      <c r="O3739" s="52"/>
      <c r="P3739" s="52"/>
      <c r="Q3739" s="52"/>
      <c r="R3739" s="52"/>
      <c r="S3739" s="52"/>
      <c r="T3739" s="52"/>
      <c r="U3739" s="52"/>
      <c r="V3739" s="52"/>
      <c r="W3739" s="52"/>
      <c r="X3739" s="52"/>
      <c r="Y3739" s="52"/>
      <c r="Z3739" s="38"/>
      <c r="AA3739" s="38"/>
      <c r="AB3739" s="38"/>
      <c r="AC3739" s="50"/>
      <c r="AD3739" s="50"/>
      <c r="AE3739" s="51"/>
      <c r="AF3739" s="51"/>
      <c r="AG3739" s="40"/>
      <c r="AH3739" s="41"/>
      <c r="AI3739" s="42"/>
      <c r="AJ3739" s="40"/>
      <c r="AK3739" s="41"/>
      <c r="AL3739" s="42"/>
      <c r="AM3739" s="43"/>
      <c r="AN3739" s="43"/>
      <c r="AO3739" s="43"/>
    </row>
    <row r="3740" spans="5:41" x14ac:dyDescent="0.25">
      <c r="E3740" s="54"/>
      <c r="F3740" s="54"/>
      <c r="G3740" s="52"/>
      <c r="H3740" s="52"/>
      <c r="I3740" s="52"/>
      <c r="J3740" s="52"/>
      <c r="K3740" s="52"/>
      <c r="L3740" s="52"/>
      <c r="M3740" s="52"/>
      <c r="N3740" s="52"/>
      <c r="O3740" s="52"/>
      <c r="P3740" s="52"/>
      <c r="Q3740" s="52"/>
      <c r="R3740" s="52"/>
      <c r="S3740" s="52"/>
      <c r="T3740" s="52"/>
      <c r="U3740" s="52"/>
      <c r="V3740" s="52"/>
      <c r="W3740" s="52"/>
      <c r="X3740" s="52"/>
      <c r="Y3740" s="52"/>
      <c r="Z3740" s="38"/>
      <c r="AA3740" s="38"/>
      <c r="AB3740" s="38"/>
      <c r="AC3740" s="50"/>
      <c r="AD3740" s="50"/>
      <c r="AE3740" s="51"/>
      <c r="AF3740" s="51"/>
      <c r="AG3740" s="40"/>
      <c r="AH3740" s="41"/>
      <c r="AI3740" s="42"/>
      <c r="AJ3740" s="40"/>
      <c r="AK3740" s="41"/>
      <c r="AL3740" s="42"/>
      <c r="AM3740" s="43"/>
      <c r="AN3740" s="43"/>
      <c r="AO3740" s="43"/>
    </row>
    <row r="3741" spans="5:41" x14ac:dyDescent="0.25">
      <c r="E3741" s="54"/>
      <c r="F3741" s="54"/>
      <c r="G3741" s="52"/>
      <c r="H3741" s="52"/>
      <c r="I3741" s="52"/>
      <c r="J3741" s="52"/>
      <c r="K3741" s="52"/>
      <c r="L3741" s="52"/>
      <c r="M3741" s="52"/>
      <c r="N3741" s="52"/>
      <c r="O3741" s="52"/>
      <c r="P3741" s="52"/>
      <c r="Q3741" s="52"/>
      <c r="R3741" s="52"/>
      <c r="S3741" s="52"/>
      <c r="T3741" s="52"/>
      <c r="U3741" s="52"/>
      <c r="V3741" s="52"/>
      <c r="W3741" s="52"/>
      <c r="X3741" s="52"/>
      <c r="Y3741" s="52"/>
      <c r="Z3741" s="38"/>
      <c r="AA3741" s="38"/>
      <c r="AB3741" s="38"/>
      <c r="AC3741" s="50"/>
      <c r="AD3741" s="50"/>
      <c r="AE3741" s="51"/>
      <c r="AF3741" s="51"/>
      <c r="AG3741" s="40"/>
      <c r="AH3741" s="41"/>
      <c r="AI3741" s="42"/>
      <c r="AJ3741" s="40"/>
      <c r="AK3741" s="41"/>
      <c r="AL3741" s="42"/>
      <c r="AM3741" s="43"/>
      <c r="AN3741" s="43"/>
      <c r="AO3741" s="43"/>
    </row>
    <row r="3742" spans="5:41" x14ac:dyDescent="0.25">
      <c r="E3742" s="54"/>
      <c r="F3742" s="54"/>
      <c r="G3742" s="52"/>
      <c r="H3742" s="52"/>
      <c r="I3742" s="52"/>
      <c r="J3742" s="52"/>
      <c r="K3742" s="52"/>
      <c r="L3742" s="52"/>
      <c r="M3742" s="52"/>
      <c r="N3742" s="52"/>
      <c r="O3742" s="52"/>
      <c r="P3742" s="52"/>
      <c r="Q3742" s="52"/>
      <c r="R3742" s="52"/>
      <c r="S3742" s="52"/>
      <c r="T3742" s="52"/>
      <c r="U3742" s="52"/>
      <c r="V3742" s="52"/>
      <c r="W3742" s="52"/>
      <c r="X3742" s="52"/>
      <c r="Y3742" s="52"/>
      <c r="Z3742" s="38"/>
      <c r="AA3742" s="38"/>
      <c r="AB3742" s="38"/>
      <c r="AC3742" s="50"/>
      <c r="AD3742" s="50"/>
      <c r="AE3742" s="51"/>
      <c r="AF3742" s="51"/>
      <c r="AG3742" s="40"/>
      <c r="AH3742" s="41"/>
      <c r="AI3742" s="42"/>
      <c r="AJ3742" s="40"/>
      <c r="AK3742" s="41"/>
      <c r="AL3742" s="42"/>
      <c r="AM3742" s="43"/>
      <c r="AN3742" s="43"/>
      <c r="AO3742" s="43"/>
    </row>
    <row r="3743" spans="5:41" x14ac:dyDescent="0.25">
      <c r="E3743" s="54"/>
      <c r="F3743" s="54"/>
      <c r="G3743" s="52"/>
      <c r="H3743" s="52"/>
      <c r="I3743" s="52"/>
      <c r="J3743" s="52"/>
      <c r="K3743" s="52"/>
      <c r="L3743" s="52"/>
      <c r="M3743" s="52"/>
      <c r="N3743" s="52"/>
      <c r="O3743" s="52"/>
      <c r="P3743" s="52"/>
      <c r="Q3743" s="52"/>
      <c r="R3743" s="52"/>
      <c r="S3743" s="52"/>
      <c r="T3743" s="52"/>
      <c r="U3743" s="52"/>
      <c r="V3743" s="52"/>
      <c r="W3743" s="52"/>
      <c r="X3743" s="52"/>
      <c r="Y3743" s="52"/>
      <c r="Z3743" s="38"/>
      <c r="AA3743" s="38"/>
      <c r="AB3743" s="38"/>
      <c r="AC3743" s="50"/>
      <c r="AD3743" s="50"/>
      <c r="AE3743" s="51"/>
      <c r="AF3743" s="51"/>
      <c r="AG3743" s="40"/>
      <c r="AH3743" s="41"/>
      <c r="AI3743" s="42"/>
      <c r="AJ3743" s="40"/>
      <c r="AK3743" s="41"/>
      <c r="AL3743" s="42"/>
      <c r="AM3743" s="43"/>
      <c r="AN3743" s="43"/>
      <c r="AO3743" s="43"/>
    </row>
    <row r="3744" spans="5:41" x14ac:dyDescent="0.25">
      <c r="E3744" s="54"/>
      <c r="F3744" s="54"/>
      <c r="G3744" s="52"/>
      <c r="H3744" s="52"/>
      <c r="I3744" s="52"/>
      <c r="J3744" s="52"/>
      <c r="K3744" s="52"/>
      <c r="L3744" s="52"/>
      <c r="M3744" s="52"/>
      <c r="N3744" s="52"/>
      <c r="O3744" s="52"/>
      <c r="P3744" s="52"/>
      <c r="Q3744" s="52"/>
      <c r="R3744" s="52"/>
      <c r="S3744" s="52"/>
      <c r="T3744" s="52"/>
      <c r="U3744" s="52"/>
      <c r="V3744" s="52"/>
      <c r="W3744" s="52"/>
      <c r="X3744" s="52"/>
      <c r="Y3744" s="52"/>
      <c r="Z3744" s="38"/>
      <c r="AA3744" s="38"/>
      <c r="AB3744" s="38"/>
      <c r="AC3744" s="50"/>
      <c r="AD3744" s="50"/>
      <c r="AE3744" s="51"/>
      <c r="AF3744" s="51"/>
      <c r="AG3744" s="40"/>
      <c r="AH3744" s="41"/>
      <c r="AI3744" s="42"/>
      <c r="AJ3744" s="40"/>
      <c r="AK3744" s="41"/>
      <c r="AL3744" s="42"/>
      <c r="AM3744" s="43"/>
      <c r="AN3744" s="43"/>
      <c r="AO3744" s="43"/>
    </row>
    <row r="3745" spans="5:41" x14ac:dyDescent="0.25">
      <c r="E3745" s="54"/>
      <c r="F3745" s="54"/>
      <c r="G3745" s="52"/>
      <c r="H3745" s="52"/>
      <c r="I3745" s="52"/>
      <c r="J3745" s="52"/>
      <c r="K3745" s="52"/>
      <c r="L3745" s="52"/>
      <c r="M3745" s="52"/>
      <c r="N3745" s="52"/>
      <c r="O3745" s="52"/>
      <c r="P3745" s="52"/>
      <c r="Q3745" s="52"/>
      <c r="R3745" s="52"/>
      <c r="S3745" s="52"/>
      <c r="T3745" s="52"/>
      <c r="U3745" s="52"/>
      <c r="V3745" s="52"/>
      <c r="W3745" s="52"/>
      <c r="X3745" s="52"/>
      <c r="Y3745" s="52"/>
      <c r="Z3745" s="38"/>
      <c r="AA3745" s="38"/>
      <c r="AB3745" s="38"/>
      <c r="AC3745" s="50"/>
      <c r="AD3745" s="50"/>
      <c r="AE3745" s="51"/>
      <c r="AF3745" s="51"/>
      <c r="AG3745" s="40"/>
      <c r="AH3745" s="41"/>
      <c r="AI3745" s="42"/>
      <c r="AJ3745" s="40"/>
      <c r="AK3745" s="41"/>
      <c r="AL3745" s="42"/>
      <c r="AM3745" s="43"/>
      <c r="AN3745" s="43"/>
      <c r="AO3745" s="43"/>
    </row>
    <row r="3746" spans="5:41" x14ac:dyDescent="0.25">
      <c r="E3746" s="54"/>
      <c r="F3746" s="54"/>
      <c r="G3746" s="52"/>
      <c r="H3746" s="52"/>
      <c r="I3746" s="52"/>
      <c r="J3746" s="52"/>
      <c r="K3746" s="52"/>
      <c r="L3746" s="52"/>
      <c r="M3746" s="52"/>
      <c r="N3746" s="52"/>
      <c r="O3746" s="52"/>
      <c r="P3746" s="52"/>
      <c r="Q3746" s="52"/>
      <c r="R3746" s="52"/>
      <c r="S3746" s="52"/>
      <c r="T3746" s="52"/>
      <c r="U3746" s="52"/>
      <c r="V3746" s="52"/>
      <c r="W3746" s="52"/>
      <c r="X3746" s="52"/>
      <c r="Y3746" s="52"/>
      <c r="Z3746" s="38"/>
      <c r="AA3746" s="38"/>
      <c r="AB3746" s="38"/>
      <c r="AC3746" s="50"/>
      <c r="AD3746" s="50"/>
      <c r="AE3746" s="51"/>
      <c r="AF3746" s="51"/>
      <c r="AG3746" s="40"/>
      <c r="AH3746" s="41"/>
      <c r="AI3746" s="42"/>
      <c r="AJ3746" s="40"/>
      <c r="AK3746" s="41"/>
      <c r="AL3746" s="42"/>
      <c r="AM3746" s="43"/>
      <c r="AN3746" s="43"/>
      <c r="AO3746" s="43"/>
    </row>
    <row r="3747" spans="5:41" x14ac:dyDescent="0.25">
      <c r="E3747" s="54"/>
      <c r="F3747" s="54"/>
      <c r="G3747" s="52"/>
      <c r="H3747" s="52"/>
      <c r="I3747" s="52"/>
      <c r="J3747" s="52"/>
      <c r="K3747" s="52"/>
      <c r="L3747" s="52"/>
      <c r="M3747" s="52"/>
      <c r="N3747" s="52"/>
      <c r="O3747" s="52"/>
      <c r="P3747" s="52"/>
      <c r="Q3747" s="52"/>
      <c r="R3747" s="52"/>
      <c r="S3747" s="52"/>
      <c r="T3747" s="52"/>
      <c r="U3747" s="52"/>
      <c r="V3747" s="52"/>
      <c r="W3747" s="52"/>
      <c r="X3747" s="52"/>
      <c r="Y3747" s="52"/>
      <c r="Z3747" s="38"/>
      <c r="AA3747" s="38"/>
      <c r="AB3747" s="38"/>
      <c r="AC3747" s="50"/>
      <c r="AD3747" s="50"/>
      <c r="AE3747" s="51"/>
      <c r="AF3747" s="51"/>
      <c r="AG3747" s="40"/>
      <c r="AH3747" s="41"/>
      <c r="AI3747" s="42"/>
      <c r="AJ3747" s="40"/>
      <c r="AK3747" s="41"/>
      <c r="AL3747" s="42"/>
      <c r="AM3747" s="43"/>
      <c r="AN3747" s="43"/>
      <c r="AO3747" s="43"/>
    </row>
    <row r="3748" spans="5:41" x14ac:dyDescent="0.25">
      <c r="E3748" s="54"/>
      <c r="F3748" s="54"/>
      <c r="G3748" s="52"/>
      <c r="H3748" s="52"/>
      <c r="I3748" s="52"/>
      <c r="J3748" s="52"/>
      <c r="K3748" s="52"/>
      <c r="L3748" s="52"/>
      <c r="M3748" s="52"/>
      <c r="N3748" s="52"/>
      <c r="O3748" s="52"/>
      <c r="P3748" s="52"/>
      <c r="Q3748" s="52"/>
      <c r="R3748" s="52"/>
      <c r="S3748" s="52"/>
      <c r="T3748" s="52"/>
      <c r="U3748" s="52"/>
      <c r="V3748" s="52"/>
      <c r="W3748" s="52"/>
      <c r="X3748" s="52"/>
      <c r="Y3748" s="52"/>
      <c r="Z3748" s="38"/>
      <c r="AA3748" s="38"/>
      <c r="AB3748" s="38"/>
      <c r="AC3748" s="50"/>
      <c r="AD3748" s="50"/>
      <c r="AE3748" s="51"/>
      <c r="AF3748" s="51"/>
      <c r="AG3748" s="40"/>
      <c r="AH3748" s="41"/>
      <c r="AI3748" s="42"/>
      <c r="AJ3748" s="40"/>
      <c r="AK3748" s="41"/>
      <c r="AL3748" s="42"/>
      <c r="AM3748" s="43"/>
      <c r="AN3748" s="43"/>
      <c r="AO3748" s="43"/>
    </row>
    <row r="3749" spans="5:41" x14ac:dyDescent="0.25">
      <c r="E3749" s="54"/>
      <c r="F3749" s="54"/>
      <c r="G3749" s="52"/>
      <c r="H3749" s="52"/>
      <c r="I3749" s="52"/>
      <c r="J3749" s="52"/>
      <c r="K3749" s="52"/>
      <c r="L3749" s="52"/>
      <c r="M3749" s="52"/>
      <c r="N3749" s="52"/>
      <c r="O3749" s="52"/>
      <c r="P3749" s="52"/>
      <c r="Q3749" s="52"/>
      <c r="R3749" s="52"/>
      <c r="S3749" s="52"/>
      <c r="T3749" s="52"/>
      <c r="U3749" s="52"/>
      <c r="V3749" s="52"/>
      <c r="W3749" s="52"/>
      <c r="X3749" s="52"/>
      <c r="Y3749" s="52"/>
      <c r="Z3749" s="38"/>
      <c r="AA3749" s="38"/>
      <c r="AB3749" s="38"/>
      <c r="AC3749" s="50"/>
      <c r="AD3749" s="50"/>
      <c r="AE3749" s="51"/>
      <c r="AF3749" s="51"/>
      <c r="AG3749" s="40"/>
      <c r="AH3749" s="41"/>
      <c r="AI3749" s="42"/>
      <c r="AJ3749" s="40"/>
      <c r="AK3749" s="41"/>
      <c r="AL3749" s="42"/>
      <c r="AM3749" s="43"/>
      <c r="AN3749" s="43"/>
      <c r="AO3749" s="43"/>
    </row>
    <row r="3750" spans="5:41" x14ac:dyDescent="0.25">
      <c r="E3750" s="54"/>
      <c r="F3750" s="54"/>
      <c r="G3750" s="52"/>
      <c r="H3750" s="52"/>
      <c r="I3750" s="52"/>
      <c r="J3750" s="52"/>
      <c r="K3750" s="52"/>
      <c r="L3750" s="52"/>
      <c r="M3750" s="52"/>
      <c r="N3750" s="52"/>
      <c r="O3750" s="52"/>
      <c r="P3750" s="52"/>
      <c r="Q3750" s="52"/>
      <c r="R3750" s="52"/>
      <c r="S3750" s="52"/>
      <c r="T3750" s="52"/>
      <c r="U3750" s="52"/>
      <c r="V3750" s="52"/>
      <c r="W3750" s="52"/>
      <c r="X3750" s="52"/>
      <c r="Y3750" s="52"/>
      <c r="Z3750" s="38"/>
      <c r="AA3750" s="38"/>
      <c r="AB3750" s="38"/>
      <c r="AC3750" s="50"/>
      <c r="AD3750" s="50"/>
      <c r="AE3750" s="51"/>
      <c r="AF3750" s="51"/>
      <c r="AG3750" s="40"/>
      <c r="AH3750" s="41"/>
      <c r="AI3750" s="42"/>
      <c r="AJ3750" s="40"/>
      <c r="AK3750" s="41"/>
      <c r="AL3750" s="42"/>
      <c r="AM3750" s="43"/>
      <c r="AN3750" s="43"/>
      <c r="AO3750" s="43"/>
    </row>
    <row r="3751" spans="5:41" x14ac:dyDescent="0.25">
      <c r="E3751" s="54"/>
      <c r="F3751" s="54"/>
      <c r="G3751" s="52"/>
      <c r="H3751" s="52"/>
      <c r="I3751" s="52"/>
      <c r="J3751" s="52"/>
      <c r="K3751" s="52"/>
      <c r="L3751" s="52"/>
      <c r="M3751" s="52"/>
      <c r="N3751" s="52"/>
      <c r="O3751" s="52"/>
      <c r="P3751" s="52"/>
      <c r="Q3751" s="52"/>
      <c r="R3751" s="52"/>
      <c r="S3751" s="52"/>
      <c r="T3751" s="52"/>
      <c r="U3751" s="52"/>
      <c r="V3751" s="52"/>
      <c r="W3751" s="52"/>
      <c r="X3751" s="52"/>
      <c r="Y3751" s="52"/>
      <c r="Z3751" s="38"/>
      <c r="AA3751" s="38"/>
      <c r="AB3751" s="38"/>
      <c r="AC3751" s="50"/>
      <c r="AD3751" s="50"/>
      <c r="AE3751" s="51"/>
      <c r="AF3751" s="51"/>
      <c r="AG3751" s="40"/>
      <c r="AH3751" s="41"/>
      <c r="AI3751" s="42"/>
      <c r="AJ3751" s="40"/>
      <c r="AK3751" s="41"/>
      <c r="AL3751" s="42"/>
      <c r="AM3751" s="43"/>
      <c r="AN3751" s="43"/>
      <c r="AO3751" s="43"/>
    </row>
    <row r="3752" spans="5:41" x14ac:dyDescent="0.25">
      <c r="E3752" s="54"/>
      <c r="F3752" s="54"/>
      <c r="G3752" s="52"/>
      <c r="H3752" s="52"/>
      <c r="I3752" s="52"/>
      <c r="J3752" s="52"/>
      <c r="K3752" s="52"/>
      <c r="L3752" s="52"/>
      <c r="M3752" s="52"/>
      <c r="N3752" s="52"/>
      <c r="O3752" s="52"/>
      <c r="P3752" s="52"/>
      <c r="Q3752" s="52"/>
      <c r="R3752" s="52"/>
      <c r="S3752" s="52"/>
      <c r="T3752" s="52"/>
      <c r="U3752" s="52"/>
      <c r="V3752" s="52"/>
      <c r="W3752" s="52"/>
      <c r="X3752" s="52"/>
      <c r="Y3752" s="52"/>
      <c r="Z3752" s="38"/>
      <c r="AA3752" s="38"/>
      <c r="AB3752" s="38"/>
      <c r="AC3752" s="50"/>
      <c r="AD3752" s="50"/>
      <c r="AE3752" s="51"/>
      <c r="AF3752" s="51"/>
      <c r="AG3752" s="40"/>
      <c r="AH3752" s="41"/>
      <c r="AI3752" s="42"/>
      <c r="AJ3752" s="40"/>
      <c r="AK3752" s="41"/>
      <c r="AL3752" s="42"/>
      <c r="AM3752" s="43"/>
      <c r="AN3752" s="43"/>
      <c r="AO3752" s="43"/>
    </row>
    <row r="3753" spans="5:41" x14ac:dyDescent="0.25">
      <c r="E3753" s="54"/>
      <c r="F3753" s="54"/>
      <c r="G3753" s="52"/>
      <c r="H3753" s="52"/>
      <c r="I3753" s="52"/>
      <c r="J3753" s="52"/>
      <c r="K3753" s="52"/>
      <c r="L3753" s="52"/>
      <c r="M3753" s="52"/>
      <c r="N3753" s="52"/>
      <c r="O3753" s="52"/>
      <c r="P3753" s="52"/>
      <c r="Q3753" s="52"/>
      <c r="R3753" s="52"/>
      <c r="S3753" s="52"/>
      <c r="T3753" s="52"/>
      <c r="U3753" s="52"/>
      <c r="V3753" s="52"/>
      <c r="W3753" s="52"/>
      <c r="X3753" s="52"/>
      <c r="Y3753" s="52"/>
      <c r="Z3753" s="38"/>
      <c r="AA3753" s="38"/>
      <c r="AB3753" s="38"/>
      <c r="AC3753" s="50"/>
      <c r="AD3753" s="50"/>
      <c r="AE3753" s="51"/>
      <c r="AF3753" s="51"/>
      <c r="AG3753" s="40"/>
      <c r="AH3753" s="41"/>
      <c r="AI3753" s="42"/>
      <c r="AJ3753" s="40"/>
      <c r="AK3753" s="41"/>
      <c r="AL3753" s="42"/>
      <c r="AM3753" s="43"/>
      <c r="AN3753" s="43"/>
      <c r="AO3753" s="43"/>
    </row>
    <row r="3754" spans="5:41" x14ac:dyDescent="0.25">
      <c r="E3754" s="54"/>
      <c r="F3754" s="54"/>
      <c r="G3754" s="52"/>
      <c r="H3754" s="52"/>
      <c r="I3754" s="52"/>
      <c r="J3754" s="52"/>
      <c r="K3754" s="52"/>
      <c r="L3754" s="52"/>
      <c r="M3754" s="52"/>
      <c r="N3754" s="52"/>
      <c r="O3754" s="52"/>
      <c r="P3754" s="52"/>
      <c r="Q3754" s="52"/>
      <c r="R3754" s="52"/>
      <c r="S3754" s="52"/>
      <c r="T3754" s="52"/>
      <c r="U3754" s="52"/>
      <c r="V3754" s="52"/>
      <c r="W3754" s="52"/>
      <c r="X3754" s="52"/>
      <c r="Y3754" s="52"/>
      <c r="Z3754" s="38"/>
      <c r="AA3754" s="38"/>
      <c r="AB3754" s="38"/>
      <c r="AC3754" s="50"/>
      <c r="AD3754" s="50"/>
      <c r="AE3754" s="51"/>
      <c r="AF3754" s="51"/>
      <c r="AG3754" s="40"/>
      <c r="AH3754" s="41"/>
      <c r="AI3754" s="42"/>
      <c r="AJ3754" s="40"/>
      <c r="AK3754" s="41"/>
      <c r="AL3754" s="42"/>
      <c r="AM3754" s="43"/>
      <c r="AN3754" s="43"/>
      <c r="AO3754" s="43"/>
    </row>
    <row r="3755" spans="5:41" x14ac:dyDescent="0.25">
      <c r="E3755" s="54"/>
      <c r="F3755" s="54"/>
      <c r="G3755" s="52"/>
      <c r="H3755" s="52"/>
      <c r="I3755" s="52"/>
      <c r="J3755" s="52"/>
      <c r="K3755" s="52"/>
      <c r="L3755" s="52"/>
      <c r="M3755" s="52"/>
      <c r="N3755" s="52"/>
      <c r="O3755" s="52"/>
      <c r="P3755" s="52"/>
      <c r="Q3755" s="52"/>
      <c r="R3755" s="52"/>
      <c r="S3755" s="52"/>
      <c r="T3755" s="52"/>
      <c r="U3755" s="52"/>
      <c r="V3755" s="52"/>
      <c r="W3755" s="52"/>
      <c r="X3755" s="52"/>
      <c r="Y3755" s="52"/>
      <c r="Z3755" s="38"/>
      <c r="AA3755" s="38"/>
      <c r="AB3755" s="38"/>
      <c r="AC3755" s="50"/>
      <c r="AD3755" s="50"/>
      <c r="AE3755" s="51"/>
      <c r="AF3755" s="51"/>
      <c r="AG3755" s="40"/>
      <c r="AH3755" s="41"/>
      <c r="AI3755" s="42"/>
      <c r="AJ3755" s="40"/>
      <c r="AK3755" s="41"/>
      <c r="AL3755" s="42"/>
      <c r="AM3755" s="43"/>
      <c r="AN3755" s="43"/>
      <c r="AO3755" s="43"/>
    </row>
    <row r="3756" spans="5:41" x14ac:dyDescent="0.25">
      <c r="E3756" s="54"/>
      <c r="F3756" s="54"/>
      <c r="G3756" s="52"/>
      <c r="H3756" s="52"/>
      <c r="I3756" s="52"/>
      <c r="J3756" s="52"/>
      <c r="K3756" s="52"/>
      <c r="L3756" s="52"/>
      <c r="M3756" s="52"/>
      <c r="N3756" s="52"/>
      <c r="O3756" s="52"/>
      <c r="P3756" s="52"/>
      <c r="Q3756" s="52"/>
      <c r="R3756" s="52"/>
      <c r="S3756" s="52"/>
      <c r="T3756" s="52"/>
      <c r="U3756" s="52"/>
      <c r="V3756" s="52"/>
      <c r="W3756" s="52"/>
      <c r="X3756" s="52"/>
      <c r="Y3756" s="52"/>
      <c r="Z3756" s="38"/>
      <c r="AA3756" s="38"/>
      <c r="AB3756" s="38"/>
      <c r="AC3756" s="50"/>
      <c r="AD3756" s="50"/>
      <c r="AE3756" s="51"/>
      <c r="AF3756" s="51"/>
      <c r="AG3756" s="40"/>
      <c r="AH3756" s="41"/>
      <c r="AI3756" s="42"/>
      <c r="AJ3756" s="40"/>
      <c r="AK3756" s="41"/>
      <c r="AL3756" s="42"/>
      <c r="AM3756" s="43"/>
      <c r="AN3756" s="43"/>
      <c r="AO3756" s="43"/>
    </row>
    <row r="3757" spans="5:41" x14ac:dyDescent="0.25">
      <c r="E3757" s="54"/>
      <c r="F3757" s="54"/>
      <c r="G3757" s="52"/>
      <c r="H3757" s="52"/>
      <c r="I3757" s="52"/>
      <c r="J3757" s="52"/>
      <c r="K3757" s="52"/>
      <c r="L3757" s="52"/>
      <c r="M3757" s="52"/>
      <c r="N3757" s="52"/>
      <c r="O3757" s="52"/>
      <c r="P3757" s="52"/>
      <c r="Q3757" s="52"/>
      <c r="R3757" s="52"/>
      <c r="S3757" s="52"/>
      <c r="T3757" s="52"/>
      <c r="U3757" s="52"/>
      <c r="V3757" s="52"/>
      <c r="W3757" s="52"/>
      <c r="X3757" s="52"/>
      <c r="Y3757" s="52"/>
      <c r="Z3757" s="38"/>
      <c r="AA3757" s="38"/>
      <c r="AB3757" s="38"/>
      <c r="AC3757" s="50"/>
      <c r="AD3757" s="50"/>
      <c r="AE3757" s="51"/>
      <c r="AF3757" s="51"/>
      <c r="AG3757" s="40"/>
      <c r="AH3757" s="41"/>
      <c r="AI3757" s="42"/>
      <c r="AJ3757" s="40"/>
      <c r="AK3757" s="41"/>
      <c r="AL3757" s="42"/>
      <c r="AM3757" s="43"/>
      <c r="AN3757" s="43"/>
      <c r="AO3757" s="43"/>
    </row>
    <row r="3758" spans="5:41" x14ac:dyDescent="0.25">
      <c r="E3758" s="54"/>
      <c r="F3758" s="54"/>
      <c r="G3758" s="52"/>
      <c r="H3758" s="52"/>
      <c r="I3758" s="52"/>
      <c r="J3758" s="52"/>
      <c r="K3758" s="52"/>
      <c r="L3758" s="52"/>
      <c r="M3758" s="52"/>
      <c r="N3758" s="52"/>
      <c r="O3758" s="52"/>
      <c r="P3758" s="52"/>
      <c r="Q3758" s="52"/>
      <c r="R3758" s="52"/>
      <c r="S3758" s="52"/>
      <c r="T3758" s="52"/>
      <c r="U3758" s="52"/>
      <c r="V3758" s="52"/>
      <c r="W3758" s="52"/>
      <c r="X3758" s="52"/>
      <c r="Y3758" s="52"/>
      <c r="Z3758" s="38"/>
      <c r="AA3758" s="38"/>
      <c r="AB3758" s="38"/>
      <c r="AC3758" s="50"/>
      <c r="AD3758" s="50"/>
      <c r="AE3758" s="51"/>
      <c r="AF3758" s="51"/>
      <c r="AG3758" s="40"/>
      <c r="AH3758" s="41"/>
      <c r="AI3758" s="42"/>
      <c r="AJ3758" s="40"/>
      <c r="AK3758" s="41"/>
      <c r="AL3758" s="42"/>
      <c r="AM3758" s="43"/>
      <c r="AN3758" s="43"/>
      <c r="AO3758" s="43"/>
    </row>
    <row r="3759" spans="5:41" x14ac:dyDescent="0.25">
      <c r="E3759" s="54"/>
      <c r="F3759" s="54"/>
      <c r="G3759" s="52"/>
      <c r="H3759" s="52"/>
      <c r="I3759" s="52"/>
      <c r="J3759" s="52"/>
      <c r="K3759" s="52"/>
      <c r="L3759" s="52"/>
      <c r="M3759" s="52"/>
      <c r="N3759" s="52"/>
      <c r="O3759" s="52"/>
      <c r="P3759" s="52"/>
      <c r="Q3759" s="52"/>
      <c r="R3759" s="52"/>
      <c r="S3759" s="52"/>
      <c r="T3759" s="52"/>
      <c r="U3759" s="52"/>
      <c r="V3759" s="52"/>
      <c r="W3759" s="52"/>
      <c r="X3759" s="52"/>
      <c r="Y3759" s="52"/>
      <c r="Z3759" s="38"/>
      <c r="AA3759" s="38"/>
      <c r="AB3759" s="38"/>
      <c r="AC3759" s="50"/>
      <c r="AD3759" s="50"/>
      <c r="AE3759" s="51"/>
      <c r="AF3759" s="51"/>
      <c r="AG3759" s="40"/>
      <c r="AH3759" s="41"/>
      <c r="AI3759" s="42"/>
      <c r="AJ3759" s="40"/>
      <c r="AK3759" s="41"/>
      <c r="AL3759" s="42"/>
      <c r="AM3759" s="43"/>
      <c r="AN3759" s="43"/>
      <c r="AO3759" s="43"/>
    </row>
    <row r="3760" spans="5:41" x14ac:dyDescent="0.25">
      <c r="E3760" s="54"/>
      <c r="F3760" s="54"/>
      <c r="G3760" s="52"/>
      <c r="H3760" s="52"/>
      <c r="I3760" s="52"/>
      <c r="J3760" s="52"/>
      <c r="K3760" s="52"/>
      <c r="L3760" s="52"/>
      <c r="M3760" s="52"/>
      <c r="N3760" s="52"/>
      <c r="O3760" s="52"/>
      <c r="P3760" s="52"/>
      <c r="Q3760" s="52"/>
      <c r="R3760" s="52"/>
      <c r="S3760" s="52"/>
      <c r="T3760" s="52"/>
      <c r="U3760" s="52"/>
      <c r="V3760" s="52"/>
      <c r="W3760" s="52"/>
      <c r="X3760" s="52"/>
      <c r="Y3760" s="52"/>
      <c r="Z3760" s="38"/>
      <c r="AA3760" s="38"/>
      <c r="AB3760" s="38"/>
      <c r="AC3760" s="50"/>
      <c r="AD3760" s="50"/>
      <c r="AE3760" s="51"/>
      <c r="AF3760" s="51"/>
      <c r="AG3760" s="40"/>
      <c r="AH3760" s="41"/>
      <c r="AI3760" s="42"/>
      <c r="AJ3760" s="40"/>
      <c r="AK3760" s="41"/>
      <c r="AL3760" s="42"/>
      <c r="AM3760" s="43"/>
      <c r="AN3760" s="43"/>
      <c r="AO3760" s="43"/>
    </row>
    <row r="3761" spans="5:41" x14ac:dyDescent="0.25">
      <c r="E3761" s="54"/>
      <c r="F3761" s="54"/>
      <c r="G3761" s="52"/>
      <c r="H3761" s="52"/>
      <c r="I3761" s="52"/>
      <c r="J3761" s="52"/>
      <c r="K3761" s="52"/>
      <c r="L3761" s="52"/>
      <c r="M3761" s="52"/>
      <c r="N3761" s="52"/>
      <c r="O3761" s="52"/>
      <c r="P3761" s="52"/>
      <c r="Q3761" s="52"/>
      <c r="R3761" s="52"/>
      <c r="S3761" s="52"/>
      <c r="T3761" s="52"/>
      <c r="U3761" s="52"/>
      <c r="V3761" s="52"/>
      <c r="W3761" s="52"/>
      <c r="X3761" s="52"/>
      <c r="Y3761" s="52"/>
      <c r="Z3761" s="38"/>
      <c r="AA3761" s="38"/>
      <c r="AB3761" s="38"/>
      <c r="AC3761" s="50"/>
      <c r="AD3761" s="50"/>
      <c r="AE3761" s="51"/>
      <c r="AF3761" s="51"/>
      <c r="AG3761" s="40"/>
      <c r="AH3761" s="41"/>
      <c r="AI3761" s="42"/>
      <c r="AJ3761" s="40"/>
      <c r="AK3761" s="41"/>
      <c r="AL3761" s="42"/>
      <c r="AM3761" s="43"/>
      <c r="AN3761" s="43"/>
      <c r="AO3761" s="43"/>
    </row>
    <row r="3762" spans="5:41" x14ac:dyDescent="0.25">
      <c r="E3762" s="54"/>
      <c r="F3762" s="54"/>
      <c r="G3762" s="52"/>
      <c r="H3762" s="52"/>
      <c r="I3762" s="52"/>
      <c r="J3762" s="52"/>
      <c r="K3762" s="52"/>
      <c r="L3762" s="52"/>
      <c r="M3762" s="52"/>
      <c r="N3762" s="52"/>
      <c r="O3762" s="52"/>
      <c r="P3762" s="52"/>
      <c r="Q3762" s="52"/>
      <c r="R3762" s="52"/>
      <c r="S3762" s="52"/>
      <c r="T3762" s="52"/>
      <c r="U3762" s="52"/>
      <c r="V3762" s="52"/>
      <c r="W3762" s="52"/>
      <c r="X3762" s="52"/>
      <c r="Y3762" s="52"/>
      <c r="Z3762" s="38"/>
      <c r="AA3762" s="38"/>
      <c r="AB3762" s="38"/>
      <c r="AC3762" s="50"/>
      <c r="AD3762" s="50"/>
      <c r="AE3762" s="51"/>
      <c r="AF3762" s="51"/>
      <c r="AG3762" s="40"/>
      <c r="AH3762" s="41"/>
      <c r="AI3762" s="42"/>
      <c r="AJ3762" s="40"/>
      <c r="AK3762" s="41"/>
      <c r="AL3762" s="42"/>
      <c r="AM3762" s="43"/>
      <c r="AN3762" s="43"/>
      <c r="AO3762" s="43"/>
    </row>
    <row r="3763" spans="5:41" x14ac:dyDescent="0.25">
      <c r="E3763" s="54"/>
      <c r="F3763" s="54"/>
      <c r="G3763" s="52"/>
      <c r="H3763" s="52"/>
      <c r="I3763" s="52"/>
      <c r="J3763" s="52"/>
      <c r="K3763" s="52"/>
      <c r="L3763" s="52"/>
      <c r="M3763" s="52"/>
      <c r="N3763" s="52"/>
      <c r="O3763" s="52"/>
      <c r="P3763" s="52"/>
      <c r="Q3763" s="52"/>
      <c r="R3763" s="52"/>
      <c r="S3763" s="52"/>
      <c r="T3763" s="52"/>
      <c r="U3763" s="52"/>
      <c r="V3763" s="52"/>
      <c r="W3763" s="52"/>
      <c r="X3763" s="52"/>
      <c r="Y3763" s="52"/>
      <c r="Z3763" s="38"/>
      <c r="AA3763" s="38"/>
      <c r="AB3763" s="38"/>
      <c r="AC3763" s="50"/>
      <c r="AD3763" s="50"/>
      <c r="AE3763" s="51"/>
      <c r="AF3763" s="51"/>
      <c r="AG3763" s="40"/>
      <c r="AH3763" s="41"/>
      <c r="AI3763" s="42"/>
      <c r="AJ3763" s="40"/>
      <c r="AK3763" s="41"/>
      <c r="AL3763" s="42"/>
      <c r="AM3763" s="43"/>
      <c r="AN3763" s="43"/>
      <c r="AO3763" s="43"/>
    </row>
    <row r="3764" spans="5:41" x14ac:dyDescent="0.25">
      <c r="E3764" s="54"/>
      <c r="F3764" s="54"/>
      <c r="G3764" s="52"/>
      <c r="H3764" s="52"/>
      <c r="I3764" s="52"/>
      <c r="J3764" s="52"/>
      <c r="K3764" s="52"/>
      <c r="L3764" s="52"/>
      <c r="M3764" s="52"/>
      <c r="N3764" s="52"/>
      <c r="O3764" s="52"/>
      <c r="P3764" s="52"/>
      <c r="Q3764" s="52"/>
      <c r="R3764" s="52"/>
      <c r="S3764" s="52"/>
      <c r="T3764" s="52"/>
      <c r="U3764" s="52"/>
      <c r="V3764" s="52"/>
      <c r="W3764" s="52"/>
      <c r="X3764" s="52"/>
      <c r="Y3764" s="52"/>
      <c r="Z3764" s="38"/>
      <c r="AA3764" s="38"/>
      <c r="AB3764" s="38"/>
      <c r="AC3764" s="50"/>
      <c r="AD3764" s="50"/>
      <c r="AE3764" s="51"/>
      <c r="AF3764" s="51"/>
      <c r="AG3764" s="40"/>
      <c r="AH3764" s="41"/>
      <c r="AI3764" s="42"/>
      <c r="AJ3764" s="40"/>
      <c r="AK3764" s="41"/>
      <c r="AL3764" s="42"/>
      <c r="AM3764" s="43"/>
      <c r="AN3764" s="43"/>
      <c r="AO3764" s="43"/>
    </row>
    <row r="3765" spans="5:41" x14ac:dyDescent="0.25">
      <c r="E3765" s="54"/>
      <c r="F3765" s="54"/>
      <c r="G3765" s="52"/>
      <c r="H3765" s="52"/>
      <c r="I3765" s="52"/>
      <c r="J3765" s="52"/>
      <c r="K3765" s="52"/>
      <c r="L3765" s="52"/>
      <c r="M3765" s="52"/>
      <c r="N3765" s="52"/>
      <c r="O3765" s="52"/>
      <c r="P3765" s="52"/>
      <c r="Q3765" s="52"/>
      <c r="R3765" s="52"/>
      <c r="S3765" s="52"/>
      <c r="T3765" s="52"/>
      <c r="U3765" s="52"/>
      <c r="V3765" s="52"/>
      <c r="W3765" s="52"/>
      <c r="X3765" s="52"/>
      <c r="Y3765" s="52"/>
      <c r="Z3765" s="38"/>
      <c r="AA3765" s="38"/>
      <c r="AB3765" s="38"/>
      <c r="AC3765" s="50"/>
      <c r="AD3765" s="50"/>
      <c r="AE3765" s="51"/>
      <c r="AF3765" s="51"/>
      <c r="AG3765" s="40"/>
      <c r="AH3765" s="41"/>
      <c r="AI3765" s="42"/>
      <c r="AJ3765" s="40"/>
      <c r="AK3765" s="41"/>
      <c r="AL3765" s="42"/>
      <c r="AM3765" s="43"/>
      <c r="AN3765" s="43"/>
      <c r="AO3765" s="43"/>
    </row>
    <row r="3766" spans="5:41" x14ac:dyDescent="0.25">
      <c r="E3766" s="54"/>
      <c r="F3766" s="54"/>
      <c r="G3766" s="52"/>
      <c r="H3766" s="52"/>
      <c r="I3766" s="52"/>
      <c r="J3766" s="52"/>
      <c r="K3766" s="52"/>
      <c r="L3766" s="52"/>
      <c r="M3766" s="52"/>
      <c r="N3766" s="52"/>
      <c r="O3766" s="52"/>
      <c r="P3766" s="52"/>
      <c r="Q3766" s="52"/>
      <c r="R3766" s="52"/>
      <c r="S3766" s="52"/>
      <c r="T3766" s="52"/>
      <c r="U3766" s="52"/>
      <c r="V3766" s="52"/>
      <c r="W3766" s="52"/>
      <c r="X3766" s="52"/>
      <c r="Y3766" s="52"/>
      <c r="Z3766" s="38"/>
      <c r="AA3766" s="38"/>
      <c r="AB3766" s="38"/>
      <c r="AC3766" s="50"/>
      <c r="AD3766" s="50"/>
      <c r="AE3766" s="51"/>
      <c r="AF3766" s="51"/>
      <c r="AG3766" s="40"/>
      <c r="AH3766" s="41"/>
      <c r="AI3766" s="42"/>
      <c r="AJ3766" s="40"/>
      <c r="AK3766" s="41"/>
      <c r="AL3766" s="42"/>
      <c r="AM3766" s="43"/>
      <c r="AN3766" s="43"/>
      <c r="AO3766" s="43"/>
    </row>
    <row r="3767" spans="5:41" x14ac:dyDescent="0.25">
      <c r="E3767" s="54"/>
      <c r="F3767" s="54"/>
      <c r="G3767" s="52"/>
      <c r="H3767" s="52"/>
      <c r="I3767" s="52"/>
      <c r="J3767" s="52"/>
      <c r="K3767" s="52"/>
      <c r="L3767" s="52"/>
      <c r="M3767" s="52"/>
      <c r="N3767" s="52"/>
      <c r="O3767" s="52"/>
      <c r="P3767" s="52"/>
      <c r="Q3767" s="52"/>
      <c r="R3767" s="52"/>
      <c r="S3767" s="52"/>
      <c r="T3767" s="52"/>
      <c r="U3767" s="52"/>
      <c r="V3767" s="52"/>
      <c r="W3767" s="52"/>
      <c r="X3767" s="52"/>
      <c r="Y3767" s="52"/>
      <c r="Z3767" s="38"/>
      <c r="AA3767" s="38"/>
      <c r="AB3767" s="38"/>
      <c r="AC3767" s="50"/>
      <c r="AD3767" s="50"/>
      <c r="AE3767" s="51"/>
      <c r="AF3767" s="51"/>
      <c r="AG3767" s="40"/>
      <c r="AH3767" s="41"/>
      <c r="AI3767" s="42"/>
      <c r="AJ3767" s="40"/>
      <c r="AK3767" s="41"/>
      <c r="AL3767" s="42"/>
      <c r="AM3767" s="43"/>
      <c r="AN3767" s="43"/>
      <c r="AO3767" s="43"/>
    </row>
    <row r="3768" spans="5:41" x14ac:dyDescent="0.25">
      <c r="E3768" s="54"/>
      <c r="F3768" s="54"/>
      <c r="G3768" s="52"/>
      <c r="H3768" s="52"/>
      <c r="I3768" s="52"/>
      <c r="J3768" s="52"/>
      <c r="K3768" s="52"/>
      <c r="L3768" s="52"/>
      <c r="M3768" s="52"/>
      <c r="N3768" s="52"/>
      <c r="O3768" s="52"/>
      <c r="P3768" s="52"/>
      <c r="Q3768" s="52"/>
      <c r="R3768" s="52"/>
      <c r="S3768" s="52"/>
      <c r="T3768" s="52"/>
      <c r="U3768" s="52"/>
      <c r="V3768" s="52"/>
      <c r="W3768" s="52"/>
      <c r="X3768" s="52"/>
      <c r="Y3768" s="52"/>
      <c r="Z3768" s="38"/>
      <c r="AA3768" s="38"/>
      <c r="AB3768" s="38"/>
      <c r="AC3768" s="50"/>
      <c r="AD3768" s="50"/>
      <c r="AE3768" s="51"/>
      <c r="AF3768" s="51"/>
      <c r="AG3768" s="40"/>
      <c r="AH3768" s="41"/>
      <c r="AI3768" s="42"/>
      <c r="AJ3768" s="40"/>
      <c r="AK3768" s="41"/>
      <c r="AL3768" s="42"/>
      <c r="AM3768" s="43"/>
      <c r="AN3768" s="43"/>
      <c r="AO3768" s="43"/>
    </row>
    <row r="3769" spans="5:41" x14ac:dyDescent="0.25">
      <c r="E3769" s="54"/>
      <c r="F3769" s="54"/>
      <c r="G3769" s="52"/>
      <c r="H3769" s="52"/>
      <c r="I3769" s="52"/>
      <c r="J3769" s="52"/>
      <c r="K3769" s="52"/>
      <c r="L3769" s="52"/>
      <c r="M3769" s="52"/>
      <c r="N3769" s="52"/>
      <c r="O3769" s="52"/>
      <c r="P3769" s="52"/>
      <c r="Q3769" s="52"/>
      <c r="R3769" s="52"/>
      <c r="S3769" s="52"/>
      <c r="T3769" s="52"/>
      <c r="U3769" s="52"/>
      <c r="V3769" s="52"/>
      <c r="W3769" s="52"/>
      <c r="X3769" s="52"/>
      <c r="Y3769" s="52"/>
      <c r="Z3769" s="38"/>
      <c r="AA3769" s="38"/>
      <c r="AB3769" s="38"/>
      <c r="AC3769" s="50"/>
      <c r="AD3769" s="50"/>
      <c r="AE3769" s="51"/>
      <c r="AF3769" s="51"/>
      <c r="AG3769" s="40"/>
      <c r="AH3769" s="41"/>
      <c r="AI3769" s="42"/>
      <c r="AJ3769" s="40"/>
      <c r="AK3769" s="41"/>
      <c r="AL3769" s="42"/>
      <c r="AM3769" s="43"/>
      <c r="AN3769" s="43"/>
      <c r="AO3769" s="43"/>
    </row>
    <row r="3770" spans="5:41" x14ac:dyDescent="0.25">
      <c r="E3770" s="54"/>
      <c r="F3770" s="54"/>
      <c r="G3770" s="52"/>
      <c r="H3770" s="52"/>
      <c r="I3770" s="52"/>
      <c r="J3770" s="52"/>
      <c r="K3770" s="52"/>
      <c r="L3770" s="52"/>
      <c r="M3770" s="52"/>
      <c r="N3770" s="52"/>
      <c r="O3770" s="52"/>
      <c r="P3770" s="52"/>
      <c r="Q3770" s="52"/>
      <c r="R3770" s="52"/>
      <c r="S3770" s="52"/>
      <c r="T3770" s="52"/>
      <c r="U3770" s="52"/>
      <c r="V3770" s="52"/>
      <c r="W3770" s="52"/>
      <c r="X3770" s="52"/>
      <c r="Y3770" s="52"/>
      <c r="Z3770" s="38"/>
      <c r="AA3770" s="38"/>
      <c r="AB3770" s="38"/>
      <c r="AC3770" s="50"/>
      <c r="AD3770" s="50"/>
      <c r="AE3770" s="51"/>
      <c r="AF3770" s="51"/>
      <c r="AG3770" s="40"/>
      <c r="AH3770" s="41"/>
      <c r="AI3770" s="42"/>
      <c r="AJ3770" s="40"/>
      <c r="AK3770" s="41"/>
      <c r="AL3770" s="42"/>
      <c r="AM3770" s="43"/>
      <c r="AN3770" s="43"/>
      <c r="AO3770" s="43"/>
    </row>
    <row r="3771" spans="5:41" x14ac:dyDescent="0.25">
      <c r="E3771" s="54"/>
      <c r="F3771" s="54"/>
      <c r="G3771" s="52"/>
      <c r="H3771" s="52"/>
      <c r="I3771" s="52"/>
      <c r="J3771" s="52"/>
      <c r="K3771" s="52"/>
      <c r="L3771" s="52"/>
      <c r="M3771" s="52"/>
      <c r="N3771" s="52"/>
      <c r="O3771" s="52"/>
      <c r="P3771" s="52"/>
      <c r="Q3771" s="52"/>
      <c r="R3771" s="52"/>
      <c r="S3771" s="52"/>
      <c r="T3771" s="52"/>
      <c r="U3771" s="52"/>
      <c r="V3771" s="52"/>
      <c r="W3771" s="52"/>
      <c r="X3771" s="52"/>
      <c r="Y3771" s="52"/>
      <c r="Z3771" s="38"/>
      <c r="AA3771" s="38"/>
      <c r="AB3771" s="38"/>
      <c r="AC3771" s="50"/>
      <c r="AD3771" s="50"/>
      <c r="AE3771" s="51"/>
      <c r="AF3771" s="51"/>
      <c r="AG3771" s="40"/>
      <c r="AH3771" s="41"/>
      <c r="AI3771" s="42"/>
      <c r="AJ3771" s="40"/>
      <c r="AK3771" s="41"/>
      <c r="AL3771" s="42"/>
      <c r="AM3771" s="43"/>
      <c r="AN3771" s="43"/>
      <c r="AO3771" s="43"/>
    </row>
    <row r="3772" spans="5:41" x14ac:dyDescent="0.25">
      <c r="E3772" s="54"/>
      <c r="F3772" s="54"/>
      <c r="G3772" s="52"/>
      <c r="H3772" s="52"/>
      <c r="I3772" s="52"/>
      <c r="J3772" s="52"/>
      <c r="K3772" s="52"/>
      <c r="L3772" s="52"/>
      <c r="M3772" s="52"/>
      <c r="N3772" s="52"/>
      <c r="O3772" s="52"/>
      <c r="P3772" s="52"/>
      <c r="Q3772" s="52"/>
      <c r="R3772" s="52"/>
      <c r="S3772" s="52"/>
      <c r="T3772" s="52"/>
      <c r="U3772" s="52"/>
      <c r="V3772" s="52"/>
      <c r="W3772" s="52"/>
      <c r="X3772" s="52"/>
      <c r="Y3772" s="52"/>
      <c r="Z3772" s="38"/>
      <c r="AA3772" s="38"/>
      <c r="AB3772" s="38"/>
      <c r="AC3772" s="50"/>
      <c r="AD3772" s="50"/>
      <c r="AE3772" s="51"/>
      <c r="AF3772" s="51"/>
      <c r="AG3772" s="40"/>
      <c r="AH3772" s="41"/>
      <c r="AI3772" s="42"/>
      <c r="AJ3772" s="40"/>
      <c r="AK3772" s="41"/>
      <c r="AL3772" s="42"/>
      <c r="AM3772" s="43"/>
      <c r="AN3772" s="43"/>
      <c r="AO3772" s="43"/>
    </row>
    <row r="3773" spans="5:41" x14ac:dyDescent="0.25">
      <c r="E3773" s="54"/>
      <c r="F3773" s="54"/>
      <c r="G3773" s="52"/>
      <c r="H3773" s="52"/>
      <c r="I3773" s="52"/>
      <c r="J3773" s="52"/>
      <c r="K3773" s="52"/>
      <c r="L3773" s="52"/>
      <c r="M3773" s="52"/>
      <c r="N3773" s="52"/>
      <c r="O3773" s="52"/>
      <c r="P3773" s="52"/>
      <c r="Q3773" s="52"/>
      <c r="R3773" s="52"/>
      <c r="S3773" s="52"/>
      <c r="T3773" s="52"/>
      <c r="U3773" s="52"/>
      <c r="V3773" s="52"/>
      <c r="W3773" s="52"/>
      <c r="X3773" s="52"/>
      <c r="Y3773" s="52"/>
      <c r="Z3773" s="38"/>
      <c r="AA3773" s="38"/>
      <c r="AB3773" s="38"/>
      <c r="AC3773" s="50"/>
      <c r="AD3773" s="50"/>
      <c r="AE3773" s="51"/>
      <c r="AF3773" s="51"/>
      <c r="AG3773" s="40"/>
      <c r="AH3773" s="41"/>
      <c r="AI3773" s="42"/>
      <c r="AJ3773" s="40"/>
      <c r="AK3773" s="41"/>
      <c r="AL3773" s="42"/>
      <c r="AM3773" s="43"/>
      <c r="AN3773" s="43"/>
      <c r="AO3773" s="43"/>
    </row>
    <row r="3774" spans="5:41" x14ac:dyDescent="0.25">
      <c r="E3774" s="54"/>
      <c r="F3774" s="54"/>
      <c r="G3774" s="52"/>
      <c r="H3774" s="52"/>
      <c r="I3774" s="52"/>
      <c r="J3774" s="52"/>
      <c r="K3774" s="52"/>
      <c r="L3774" s="52"/>
      <c r="M3774" s="52"/>
      <c r="N3774" s="52"/>
      <c r="O3774" s="52"/>
      <c r="P3774" s="52"/>
      <c r="Q3774" s="52"/>
      <c r="R3774" s="52"/>
      <c r="S3774" s="52"/>
      <c r="T3774" s="52"/>
      <c r="U3774" s="52"/>
      <c r="V3774" s="52"/>
      <c r="W3774" s="52"/>
      <c r="X3774" s="52"/>
      <c r="Y3774" s="52"/>
      <c r="Z3774" s="38"/>
      <c r="AA3774" s="38"/>
      <c r="AB3774" s="38"/>
      <c r="AC3774" s="50"/>
      <c r="AD3774" s="50"/>
      <c r="AE3774" s="51"/>
      <c r="AF3774" s="51"/>
      <c r="AG3774" s="40"/>
      <c r="AH3774" s="41"/>
      <c r="AI3774" s="42"/>
      <c r="AJ3774" s="40"/>
      <c r="AK3774" s="41"/>
      <c r="AL3774" s="42"/>
      <c r="AM3774" s="43"/>
      <c r="AN3774" s="43"/>
      <c r="AO3774" s="43"/>
    </row>
    <row r="3775" spans="5:41" x14ac:dyDescent="0.25">
      <c r="E3775" s="54"/>
      <c r="F3775" s="54"/>
      <c r="G3775" s="52"/>
      <c r="H3775" s="52"/>
      <c r="I3775" s="52"/>
      <c r="J3775" s="52"/>
      <c r="K3775" s="52"/>
      <c r="L3775" s="52"/>
      <c r="M3775" s="52"/>
      <c r="N3775" s="52"/>
      <c r="O3775" s="52"/>
      <c r="P3775" s="52"/>
      <c r="Q3775" s="52"/>
      <c r="R3775" s="52"/>
      <c r="S3775" s="52"/>
      <c r="T3775" s="52"/>
      <c r="U3775" s="52"/>
      <c r="V3775" s="52"/>
      <c r="W3775" s="52"/>
      <c r="X3775" s="52"/>
      <c r="Y3775" s="52"/>
      <c r="Z3775" s="38"/>
      <c r="AA3775" s="38"/>
      <c r="AB3775" s="38"/>
      <c r="AC3775" s="50"/>
      <c r="AD3775" s="50"/>
      <c r="AE3775" s="51"/>
      <c r="AF3775" s="51"/>
      <c r="AG3775" s="40"/>
      <c r="AH3775" s="41"/>
      <c r="AI3775" s="42"/>
      <c r="AJ3775" s="40"/>
      <c r="AK3775" s="41"/>
      <c r="AL3775" s="42"/>
      <c r="AM3775" s="43"/>
      <c r="AN3775" s="43"/>
      <c r="AO3775" s="43"/>
    </row>
    <row r="3776" spans="5:41" x14ac:dyDescent="0.25">
      <c r="E3776" s="54"/>
      <c r="F3776" s="54"/>
      <c r="G3776" s="52"/>
      <c r="H3776" s="52"/>
      <c r="I3776" s="52"/>
      <c r="J3776" s="52"/>
      <c r="K3776" s="52"/>
      <c r="L3776" s="52"/>
      <c r="M3776" s="52"/>
      <c r="N3776" s="52"/>
      <c r="O3776" s="52"/>
      <c r="P3776" s="52"/>
      <c r="Q3776" s="52"/>
      <c r="R3776" s="52"/>
      <c r="S3776" s="52"/>
      <c r="T3776" s="52"/>
      <c r="U3776" s="52"/>
      <c r="V3776" s="52"/>
      <c r="W3776" s="52"/>
      <c r="X3776" s="52"/>
      <c r="Y3776" s="52"/>
      <c r="Z3776" s="38"/>
      <c r="AA3776" s="38"/>
      <c r="AB3776" s="38"/>
      <c r="AC3776" s="50"/>
      <c r="AD3776" s="50"/>
      <c r="AE3776" s="51"/>
      <c r="AF3776" s="51"/>
      <c r="AG3776" s="40"/>
      <c r="AH3776" s="41"/>
      <c r="AI3776" s="42"/>
      <c r="AJ3776" s="40"/>
      <c r="AK3776" s="41"/>
      <c r="AL3776" s="42"/>
      <c r="AM3776" s="43"/>
      <c r="AN3776" s="43"/>
      <c r="AO3776" s="43"/>
    </row>
    <row r="3777" spans="5:41" x14ac:dyDescent="0.25">
      <c r="E3777" s="54"/>
      <c r="F3777" s="54"/>
      <c r="G3777" s="52"/>
      <c r="H3777" s="52"/>
      <c r="I3777" s="52"/>
      <c r="J3777" s="52"/>
      <c r="K3777" s="52"/>
      <c r="L3777" s="52"/>
      <c r="M3777" s="52"/>
      <c r="N3777" s="52"/>
      <c r="O3777" s="52"/>
      <c r="P3777" s="52"/>
      <c r="Q3777" s="52"/>
      <c r="R3777" s="52"/>
      <c r="S3777" s="52"/>
      <c r="T3777" s="52"/>
      <c r="U3777" s="52"/>
      <c r="V3777" s="52"/>
      <c r="W3777" s="52"/>
      <c r="X3777" s="52"/>
      <c r="Y3777" s="52"/>
      <c r="Z3777" s="38"/>
      <c r="AA3777" s="38"/>
      <c r="AB3777" s="38"/>
      <c r="AC3777" s="50"/>
      <c r="AD3777" s="50"/>
      <c r="AE3777" s="51"/>
      <c r="AF3777" s="51"/>
      <c r="AG3777" s="40"/>
      <c r="AH3777" s="41"/>
      <c r="AI3777" s="42"/>
      <c r="AJ3777" s="40"/>
      <c r="AK3777" s="41"/>
      <c r="AL3777" s="42"/>
      <c r="AM3777" s="43"/>
      <c r="AN3777" s="43"/>
      <c r="AO3777" s="43"/>
    </row>
    <row r="3778" spans="5:41" x14ac:dyDescent="0.25">
      <c r="E3778" s="54"/>
      <c r="F3778" s="54"/>
      <c r="G3778" s="52"/>
      <c r="H3778" s="52"/>
      <c r="I3778" s="52"/>
      <c r="J3778" s="52"/>
      <c r="K3778" s="52"/>
      <c r="L3778" s="52"/>
      <c r="M3778" s="52"/>
      <c r="N3778" s="52"/>
      <c r="O3778" s="52"/>
      <c r="P3778" s="52"/>
      <c r="Q3778" s="52"/>
      <c r="R3778" s="52"/>
      <c r="S3778" s="52"/>
      <c r="T3778" s="52"/>
      <c r="U3778" s="52"/>
      <c r="V3778" s="52"/>
      <c r="W3778" s="52"/>
      <c r="X3778" s="52"/>
      <c r="Y3778" s="52"/>
      <c r="Z3778" s="38"/>
      <c r="AA3778" s="38"/>
      <c r="AB3778" s="38"/>
      <c r="AC3778" s="50"/>
      <c r="AD3778" s="50"/>
      <c r="AE3778" s="51"/>
      <c r="AF3778" s="51"/>
      <c r="AG3778" s="40"/>
      <c r="AH3778" s="41"/>
      <c r="AI3778" s="42"/>
      <c r="AJ3778" s="40"/>
      <c r="AK3778" s="41"/>
      <c r="AL3778" s="42"/>
      <c r="AM3778" s="43"/>
      <c r="AN3778" s="43"/>
      <c r="AO3778" s="43"/>
    </row>
    <row r="3779" spans="5:41" x14ac:dyDescent="0.25">
      <c r="E3779" s="54"/>
      <c r="F3779" s="54"/>
      <c r="G3779" s="52"/>
      <c r="H3779" s="52"/>
      <c r="I3779" s="52"/>
      <c r="J3779" s="52"/>
      <c r="K3779" s="52"/>
      <c r="L3779" s="52"/>
      <c r="M3779" s="52"/>
      <c r="N3779" s="52"/>
      <c r="O3779" s="52"/>
      <c r="P3779" s="52"/>
      <c r="Q3779" s="52"/>
      <c r="R3779" s="52"/>
      <c r="S3779" s="52"/>
      <c r="T3779" s="52"/>
      <c r="U3779" s="52"/>
      <c r="V3779" s="52"/>
      <c r="W3779" s="52"/>
      <c r="X3779" s="52"/>
      <c r="Y3779" s="52"/>
      <c r="Z3779" s="38"/>
      <c r="AA3779" s="38"/>
      <c r="AB3779" s="38"/>
      <c r="AC3779" s="50"/>
      <c r="AD3779" s="50"/>
      <c r="AE3779" s="51"/>
      <c r="AF3779" s="51"/>
      <c r="AG3779" s="40"/>
      <c r="AH3779" s="41"/>
      <c r="AI3779" s="42"/>
      <c r="AJ3779" s="40"/>
      <c r="AK3779" s="41"/>
      <c r="AL3779" s="42"/>
      <c r="AM3779" s="43"/>
      <c r="AN3779" s="43"/>
      <c r="AO3779" s="43"/>
    </row>
    <row r="3780" spans="5:41" x14ac:dyDescent="0.25">
      <c r="E3780" s="54"/>
      <c r="F3780" s="54"/>
      <c r="G3780" s="52"/>
      <c r="H3780" s="52"/>
      <c r="I3780" s="52"/>
      <c r="J3780" s="52"/>
      <c r="K3780" s="52"/>
      <c r="L3780" s="52"/>
      <c r="M3780" s="52"/>
      <c r="N3780" s="52"/>
      <c r="O3780" s="52"/>
      <c r="P3780" s="52"/>
      <c r="Q3780" s="52"/>
      <c r="R3780" s="52"/>
      <c r="S3780" s="52"/>
      <c r="T3780" s="52"/>
      <c r="U3780" s="52"/>
      <c r="V3780" s="52"/>
      <c r="W3780" s="52"/>
      <c r="X3780" s="52"/>
      <c r="Y3780" s="52"/>
      <c r="Z3780" s="38"/>
      <c r="AA3780" s="38"/>
      <c r="AB3780" s="38"/>
      <c r="AC3780" s="50"/>
      <c r="AD3780" s="50"/>
      <c r="AE3780" s="51"/>
      <c r="AF3780" s="51"/>
      <c r="AG3780" s="40"/>
      <c r="AH3780" s="41"/>
      <c r="AI3780" s="42"/>
      <c r="AJ3780" s="40"/>
      <c r="AK3780" s="41"/>
      <c r="AL3780" s="42"/>
      <c r="AM3780" s="43"/>
      <c r="AN3780" s="43"/>
      <c r="AO3780" s="43"/>
    </row>
    <row r="3781" spans="5:41" x14ac:dyDescent="0.25">
      <c r="E3781" s="54"/>
      <c r="F3781" s="54"/>
      <c r="G3781" s="52"/>
      <c r="H3781" s="52"/>
      <c r="I3781" s="52"/>
      <c r="J3781" s="52"/>
      <c r="K3781" s="52"/>
      <c r="L3781" s="52"/>
      <c r="M3781" s="52"/>
      <c r="N3781" s="52"/>
      <c r="O3781" s="52"/>
      <c r="P3781" s="52"/>
      <c r="Q3781" s="52"/>
      <c r="R3781" s="52"/>
      <c r="S3781" s="52"/>
      <c r="T3781" s="52"/>
      <c r="U3781" s="52"/>
      <c r="V3781" s="52"/>
      <c r="W3781" s="52"/>
      <c r="X3781" s="52"/>
      <c r="Y3781" s="52"/>
      <c r="Z3781" s="38"/>
      <c r="AA3781" s="38"/>
      <c r="AB3781" s="38"/>
      <c r="AC3781" s="50"/>
      <c r="AD3781" s="50"/>
      <c r="AE3781" s="51"/>
      <c r="AF3781" s="51"/>
      <c r="AG3781" s="40"/>
      <c r="AH3781" s="41"/>
      <c r="AI3781" s="42"/>
      <c r="AJ3781" s="40"/>
      <c r="AK3781" s="41"/>
      <c r="AL3781" s="42"/>
      <c r="AM3781" s="43"/>
      <c r="AN3781" s="43"/>
      <c r="AO3781" s="43"/>
    </row>
    <row r="3782" spans="5:41" x14ac:dyDescent="0.25">
      <c r="E3782" s="54"/>
      <c r="F3782" s="54"/>
      <c r="G3782" s="52"/>
      <c r="H3782" s="52"/>
      <c r="I3782" s="52"/>
      <c r="J3782" s="52"/>
      <c r="K3782" s="52"/>
      <c r="L3782" s="52"/>
      <c r="M3782" s="52"/>
      <c r="N3782" s="52"/>
      <c r="O3782" s="52"/>
      <c r="P3782" s="52"/>
      <c r="Q3782" s="52"/>
      <c r="R3782" s="52"/>
      <c r="S3782" s="52"/>
      <c r="T3782" s="52"/>
      <c r="U3782" s="52"/>
      <c r="V3782" s="52"/>
      <c r="W3782" s="52"/>
      <c r="X3782" s="52"/>
      <c r="Y3782" s="52"/>
      <c r="Z3782" s="38"/>
      <c r="AA3782" s="38"/>
      <c r="AB3782" s="38"/>
      <c r="AC3782" s="50"/>
      <c r="AD3782" s="50"/>
      <c r="AE3782" s="51"/>
      <c r="AF3782" s="51"/>
      <c r="AG3782" s="40"/>
      <c r="AH3782" s="41"/>
      <c r="AI3782" s="42"/>
      <c r="AJ3782" s="40"/>
      <c r="AK3782" s="41"/>
      <c r="AL3782" s="42"/>
      <c r="AM3782" s="43"/>
      <c r="AN3782" s="43"/>
      <c r="AO3782" s="43"/>
    </row>
    <row r="3783" spans="5:41" x14ac:dyDescent="0.25">
      <c r="E3783" s="54"/>
      <c r="F3783" s="54"/>
      <c r="G3783" s="52"/>
      <c r="H3783" s="52"/>
      <c r="I3783" s="52"/>
      <c r="J3783" s="52"/>
      <c r="K3783" s="52"/>
      <c r="L3783" s="52"/>
      <c r="M3783" s="52"/>
      <c r="N3783" s="52"/>
      <c r="O3783" s="52"/>
      <c r="P3783" s="52"/>
      <c r="Q3783" s="52"/>
      <c r="R3783" s="52"/>
      <c r="S3783" s="52"/>
      <c r="T3783" s="52"/>
      <c r="U3783" s="52"/>
      <c r="V3783" s="52"/>
      <c r="W3783" s="52"/>
      <c r="X3783" s="52"/>
      <c r="Y3783" s="52"/>
      <c r="Z3783" s="38"/>
      <c r="AA3783" s="38"/>
      <c r="AB3783" s="38"/>
      <c r="AC3783" s="50"/>
      <c r="AD3783" s="50"/>
      <c r="AE3783" s="51"/>
      <c r="AF3783" s="51"/>
      <c r="AG3783" s="40"/>
      <c r="AH3783" s="41"/>
      <c r="AI3783" s="42"/>
      <c r="AJ3783" s="40"/>
      <c r="AK3783" s="41"/>
      <c r="AL3783" s="42"/>
      <c r="AM3783" s="43"/>
      <c r="AN3783" s="43"/>
      <c r="AO3783" s="43"/>
    </row>
    <row r="3784" spans="5:41" x14ac:dyDescent="0.25">
      <c r="E3784" s="54"/>
      <c r="F3784" s="54"/>
      <c r="G3784" s="52"/>
      <c r="H3784" s="52"/>
      <c r="I3784" s="52"/>
      <c r="J3784" s="52"/>
      <c r="K3784" s="52"/>
      <c r="L3784" s="52"/>
      <c r="M3784" s="52"/>
      <c r="N3784" s="52"/>
      <c r="O3784" s="52"/>
      <c r="P3784" s="52"/>
      <c r="Q3784" s="52"/>
      <c r="R3784" s="52"/>
      <c r="S3784" s="52"/>
      <c r="T3784" s="52"/>
      <c r="U3784" s="52"/>
      <c r="V3784" s="52"/>
      <c r="W3784" s="52"/>
      <c r="X3784" s="52"/>
      <c r="Y3784" s="52"/>
      <c r="Z3784" s="38"/>
      <c r="AA3784" s="38"/>
      <c r="AB3784" s="38"/>
      <c r="AC3784" s="50"/>
      <c r="AD3784" s="50"/>
      <c r="AE3784" s="51"/>
      <c r="AF3784" s="51"/>
      <c r="AG3784" s="40"/>
      <c r="AH3784" s="41"/>
      <c r="AI3784" s="42"/>
      <c r="AJ3784" s="40"/>
      <c r="AK3784" s="41"/>
      <c r="AL3784" s="42"/>
      <c r="AM3784" s="43"/>
      <c r="AN3784" s="43"/>
      <c r="AO3784" s="43"/>
    </row>
    <row r="3785" spans="5:41" x14ac:dyDescent="0.25">
      <c r="E3785" s="54"/>
      <c r="F3785" s="54"/>
      <c r="G3785" s="52"/>
      <c r="H3785" s="52"/>
      <c r="I3785" s="52"/>
      <c r="J3785" s="52"/>
      <c r="K3785" s="52"/>
      <c r="L3785" s="52"/>
      <c r="M3785" s="52"/>
      <c r="N3785" s="52"/>
      <c r="O3785" s="52"/>
      <c r="P3785" s="52"/>
      <c r="Q3785" s="52"/>
      <c r="R3785" s="52"/>
      <c r="S3785" s="52"/>
      <c r="T3785" s="52"/>
      <c r="U3785" s="52"/>
      <c r="V3785" s="52"/>
      <c r="W3785" s="52"/>
      <c r="X3785" s="52"/>
      <c r="Y3785" s="52"/>
      <c r="Z3785" s="38"/>
      <c r="AA3785" s="38"/>
      <c r="AB3785" s="38"/>
      <c r="AC3785" s="50"/>
      <c r="AD3785" s="50"/>
      <c r="AE3785" s="51"/>
      <c r="AF3785" s="51"/>
      <c r="AG3785" s="40"/>
      <c r="AH3785" s="41"/>
      <c r="AI3785" s="42"/>
      <c r="AJ3785" s="40"/>
      <c r="AK3785" s="41"/>
      <c r="AL3785" s="42"/>
      <c r="AM3785" s="43"/>
      <c r="AN3785" s="43"/>
      <c r="AO3785" s="43"/>
    </row>
    <row r="3786" spans="5:41" x14ac:dyDescent="0.25">
      <c r="E3786" s="54"/>
      <c r="F3786" s="54"/>
      <c r="G3786" s="52"/>
      <c r="H3786" s="52"/>
      <c r="I3786" s="52"/>
      <c r="J3786" s="52"/>
      <c r="K3786" s="52"/>
      <c r="L3786" s="52"/>
      <c r="M3786" s="52"/>
      <c r="N3786" s="52"/>
      <c r="O3786" s="52"/>
      <c r="P3786" s="52"/>
      <c r="Q3786" s="52"/>
      <c r="R3786" s="52"/>
      <c r="S3786" s="52"/>
      <c r="T3786" s="52"/>
      <c r="U3786" s="52"/>
      <c r="V3786" s="52"/>
      <c r="W3786" s="52"/>
      <c r="X3786" s="52"/>
      <c r="Y3786" s="52"/>
      <c r="Z3786" s="38"/>
      <c r="AA3786" s="38"/>
      <c r="AB3786" s="38"/>
      <c r="AC3786" s="50"/>
      <c r="AD3786" s="50"/>
      <c r="AE3786" s="51"/>
      <c r="AF3786" s="51"/>
      <c r="AG3786" s="40"/>
      <c r="AH3786" s="41"/>
      <c r="AI3786" s="42"/>
      <c r="AJ3786" s="40"/>
      <c r="AK3786" s="41"/>
      <c r="AL3786" s="42"/>
      <c r="AM3786" s="43"/>
      <c r="AN3786" s="43"/>
      <c r="AO3786" s="43"/>
    </row>
    <row r="3787" spans="5:41" x14ac:dyDescent="0.25">
      <c r="E3787" s="54"/>
      <c r="F3787" s="54"/>
      <c r="G3787" s="52"/>
      <c r="H3787" s="52"/>
      <c r="I3787" s="52"/>
      <c r="J3787" s="52"/>
      <c r="K3787" s="52"/>
      <c r="L3787" s="52"/>
      <c r="M3787" s="52"/>
      <c r="N3787" s="52"/>
      <c r="O3787" s="52"/>
      <c r="P3787" s="52"/>
      <c r="Q3787" s="52"/>
      <c r="R3787" s="52"/>
      <c r="S3787" s="52"/>
      <c r="T3787" s="52"/>
      <c r="U3787" s="52"/>
      <c r="V3787" s="52"/>
      <c r="W3787" s="52"/>
      <c r="X3787" s="52"/>
      <c r="Y3787" s="52"/>
      <c r="Z3787" s="38"/>
      <c r="AA3787" s="38"/>
      <c r="AB3787" s="38"/>
      <c r="AC3787" s="50"/>
      <c r="AD3787" s="50"/>
      <c r="AE3787" s="51"/>
      <c r="AF3787" s="51"/>
      <c r="AG3787" s="40"/>
      <c r="AH3787" s="41"/>
      <c r="AI3787" s="42"/>
      <c r="AJ3787" s="40"/>
      <c r="AK3787" s="41"/>
      <c r="AL3787" s="42"/>
      <c r="AM3787" s="43"/>
      <c r="AN3787" s="43"/>
      <c r="AO3787" s="43"/>
    </row>
    <row r="3788" spans="5:41" x14ac:dyDescent="0.25">
      <c r="E3788" s="54"/>
      <c r="F3788" s="54"/>
      <c r="G3788" s="52"/>
      <c r="H3788" s="52"/>
      <c r="I3788" s="52"/>
      <c r="J3788" s="52"/>
      <c r="K3788" s="52"/>
      <c r="L3788" s="52"/>
      <c r="M3788" s="52"/>
      <c r="N3788" s="52"/>
      <c r="O3788" s="52"/>
      <c r="P3788" s="52"/>
      <c r="Q3788" s="52"/>
      <c r="R3788" s="52"/>
      <c r="S3788" s="52"/>
      <c r="T3788" s="52"/>
      <c r="U3788" s="52"/>
      <c r="V3788" s="52"/>
      <c r="W3788" s="52"/>
      <c r="X3788" s="52"/>
      <c r="Y3788" s="52"/>
      <c r="Z3788" s="38"/>
      <c r="AA3788" s="38"/>
      <c r="AB3788" s="38"/>
      <c r="AC3788" s="50"/>
      <c r="AD3788" s="50"/>
      <c r="AE3788" s="51"/>
      <c r="AF3788" s="51"/>
      <c r="AG3788" s="40"/>
      <c r="AH3788" s="41"/>
      <c r="AI3788" s="42"/>
      <c r="AJ3788" s="40"/>
      <c r="AK3788" s="41"/>
      <c r="AL3788" s="42"/>
      <c r="AM3788" s="43"/>
      <c r="AN3788" s="43"/>
      <c r="AO3788" s="43"/>
    </row>
    <row r="3789" spans="5:41" x14ac:dyDescent="0.25">
      <c r="E3789" s="54"/>
      <c r="F3789" s="54"/>
      <c r="G3789" s="52"/>
      <c r="H3789" s="52"/>
      <c r="I3789" s="52"/>
      <c r="J3789" s="52"/>
      <c r="K3789" s="52"/>
      <c r="L3789" s="52"/>
      <c r="M3789" s="52"/>
      <c r="N3789" s="52"/>
      <c r="O3789" s="52"/>
      <c r="P3789" s="52"/>
      <c r="Q3789" s="52"/>
      <c r="R3789" s="52"/>
      <c r="S3789" s="52"/>
      <c r="T3789" s="52"/>
      <c r="U3789" s="52"/>
      <c r="V3789" s="52"/>
      <c r="W3789" s="52"/>
      <c r="X3789" s="52"/>
      <c r="Y3789" s="52"/>
      <c r="Z3789" s="38"/>
      <c r="AA3789" s="38"/>
      <c r="AB3789" s="38"/>
      <c r="AC3789" s="50"/>
      <c r="AD3789" s="50"/>
      <c r="AE3789" s="51"/>
      <c r="AF3789" s="51"/>
      <c r="AG3789" s="40"/>
      <c r="AH3789" s="41"/>
      <c r="AI3789" s="42"/>
      <c r="AJ3789" s="40"/>
      <c r="AK3789" s="41"/>
      <c r="AL3789" s="42"/>
      <c r="AM3789" s="43"/>
      <c r="AN3789" s="43"/>
      <c r="AO3789" s="43"/>
    </row>
    <row r="3790" spans="5:41" x14ac:dyDescent="0.25">
      <c r="E3790" s="54"/>
      <c r="F3790" s="54"/>
      <c r="G3790" s="52"/>
      <c r="H3790" s="52"/>
      <c r="I3790" s="52"/>
      <c r="J3790" s="52"/>
      <c r="K3790" s="52"/>
      <c r="L3790" s="52"/>
      <c r="M3790" s="52"/>
      <c r="N3790" s="52"/>
      <c r="O3790" s="52"/>
      <c r="P3790" s="52"/>
      <c r="Q3790" s="52"/>
      <c r="R3790" s="52"/>
      <c r="S3790" s="52"/>
      <c r="T3790" s="52"/>
      <c r="U3790" s="52"/>
      <c r="V3790" s="52"/>
      <c r="W3790" s="52"/>
      <c r="X3790" s="52"/>
      <c r="Y3790" s="52"/>
      <c r="Z3790" s="38"/>
      <c r="AA3790" s="38"/>
      <c r="AB3790" s="38"/>
      <c r="AC3790" s="50"/>
      <c r="AD3790" s="50"/>
      <c r="AE3790" s="51"/>
      <c r="AF3790" s="51"/>
      <c r="AG3790" s="40"/>
      <c r="AH3790" s="41"/>
      <c r="AI3790" s="42"/>
      <c r="AJ3790" s="40"/>
      <c r="AK3790" s="41"/>
      <c r="AL3790" s="42"/>
      <c r="AM3790" s="43"/>
      <c r="AN3790" s="43"/>
      <c r="AO3790" s="43"/>
    </row>
    <row r="3791" spans="5:41" x14ac:dyDescent="0.25">
      <c r="E3791" s="54"/>
      <c r="F3791" s="54"/>
      <c r="G3791" s="52"/>
      <c r="H3791" s="52"/>
      <c r="I3791" s="52"/>
      <c r="J3791" s="52"/>
      <c r="K3791" s="52"/>
      <c r="L3791" s="52"/>
      <c r="M3791" s="52"/>
      <c r="N3791" s="52"/>
      <c r="O3791" s="52"/>
      <c r="P3791" s="52"/>
      <c r="Q3791" s="52"/>
      <c r="R3791" s="52"/>
      <c r="S3791" s="52"/>
      <c r="T3791" s="52"/>
      <c r="U3791" s="52"/>
      <c r="V3791" s="52"/>
      <c r="W3791" s="52"/>
      <c r="X3791" s="52"/>
      <c r="Y3791" s="52"/>
      <c r="Z3791" s="38"/>
      <c r="AA3791" s="38"/>
      <c r="AB3791" s="38"/>
      <c r="AC3791" s="50"/>
      <c r="AD3791" s="50"/>
      <c r="AE3791" s="51"/>
      <c r="AF3791" s="51"/>
      <c r="AG3791" s="40"/>
      <c r="AH3791" s="41"/>
      <c r="AI3791" s="42"/>
      <c r="AJ3791" s="40"/>
      <c r="AK3791" s="41"/>
      <c r="AL3791" s="42"/>
      <c r="AM3791" s="43"/>
      <c r="AN3791" s="43"/>
      <c r="AO3791" s="43"/>
    </row>
    <row r="3792" spans="5:41" x14ac:dyDescent="0.25">
      <c r="E3792" s="54"/>
      <c r="F3792" s="54"/>
      <c r="G3792" s="52"/>
      <c r="H3792" s="52"/>
      <c r="I3792" s="52"/>
      <c r="J3792" s="52"/>
      <c r="K3792" s="52"/>
      <c r="L3792" s="52"/>
      <c r="M3792" s="52"/>
      <c r="N3792" s="52"/>
      <c r="O3792" s="52"/>
      <c r="P3792" s="52"/>
      <c r="Q3792" s="52"/>
      <c r="R3792" s="52"/>
      <c r="S3792" s="52"/>
      <c r="T3792" s="52"/>
      <c r="U3792" s="52"/>
      <c r="V3792" s="52"/>
      <c r="W3792" s="52"/>
      <c r="X3792" s="52"/>
      <c r="Y3792" s="52"/>
      <c r="Z3792" s="38"/>
      <c r="AA3792" s="38"/>
      <c r="AB3792" s="38"/>
      <c r="AC3792" s="50"/>
      <c r="AD3792" s="50"/>
      <c r="AE3792" s="51"/>
      <c r="AF3792" s="51"/>
      <c r="AG3792" s="40"/>
      <c r="AH3792" s="41"/>
      <c r="AI3792" s="42"/>
      <c r="AJ3792" s="40"/>
      <c r="AK3792" s="41"/>
      <c r="AL3792" s="42"/>
      <c r="AM3792" s="43"/>
      <c r="AN3792" s="43"/>
      <c r="AO3792" s="43"/>
    </row>
    <row r="3793" spans="5:41" x14ac:dyDescent="0.25">
      <c r="E3793" s="54"/>
      <c r="F3793" s="54"/>
      <c r="G3793" s="52"/>
      <c r="H3793" s="52"/>
      <c r="I3793" s="52"/>
      <c r="J3793" s="52"/>
      <c r="K3793" s="52"/>
      <c r="L3793" s="52"/>
      <c r="M3793" s="52"/>
      <c r="N3793" s="52"/>
      <c r="O3793" s="52"/>
      <c r="P3793" s="52"/>
      <c r="Q3793" s="52"/>
      <c r="R3793" s="52"/>
      <c r="S3793" s="52"/>
      <c r="T3793" s="52"/>
      <c r="U3793" s="52"/>
      <c r="V3793" s="52"/>
      <c r="W3793" s="52"/>
      <c r="X3793" s="52"/>
      <c r="Y3793" s="52"/>
      <c r="Z3793" s="38"/>
      <c r="AA3793" s="38"/>
      <c r="AB3793" s="38"/>
      <c r="AC3793" s="50"/>
      <c r="AD3793" s="50"/>
      <c r="AE3793" s="51"/>
      <c r="AF3793" s="51"/>
      <c r="AG3793" s="40"/>
      <c r="AH3793" s="41"/>
      <c r="AI3793" s="42"/>
      <c r="AJ3793" s="40"/>
      <c r="AK3793" s="41"/>
      <c r="AL3793" s="42"/>
      <c r="AM3793" s="43"/>
      <c r="AN3793" s="43"/>
      <c r="AO3793" s="43"/>
    </row>
    <row r="3794" spans="5:41" x14ac:dyDescent="0.25">
      <c r="E3794" s="54"/>
      <c r="F3794" s="54"/>
      <c r="G3794" s="52"/>
      <c r="H3794" s="52"/>
      <c r="I3794" s="52"/>
      <c r="J3794" s="52"/>
      <c r="K3794" s="52"/>
      <c r="L3794" s="52"/>
      <c r="M3794" s="52"/>
      <c r="N3794" s="52"/>
      <c r="O3794" s="52"/>
      <c r="P3794" s="52"/>
      <c r="Q3794" s="52"/>
      <c r="R3794" s="52"/>
      <c r="S3794" s="52"/>
      <c r="T3794" s="52"/>
      <c r="U3794" s="52"/>
      <c r="V3794" s="52"/>
      <c r="W3794" s="52"/>
      <c r="X3794" s="52"/>
      <c r="Y3794" s="52"/>
      <c r="Z3794" s="38"/>
      <c r="AA3794" s="38"/>
      <c r="AB3794" s="38"/>
      <c r="AC3794" s="50"/>
      <c r="AD3794" s="50"/>
      <c r="AE3794" s="51"/>
      <c r="AF3794" s="51"/>
      <c r="AG3794" s="40"/>
      <c r="AH3794" s="41"/>
      <c r="AI3794" s="42"/>
      <c r="AJ3794" s="40"/>
      <c r="AK3794" s="41"/>
      <c r="AL3794" s="42"/>
      <c r="AM3794" s="43"/>
      <c r="AN3794" s="43"/>
      <c r="AO3794" s="43"/>
    </row>
    <row r="3795" spans="5:41" x14ac:dyDescent="0.25">
      <c r="E3795" s="54"/>
      <c r="F3795" s="54"/>
      <c r="G3795" s="52"/>
      <c r="H3795" s="52"/>
      <c r="I3795" s="52"/>
      <c r="J3795" s="52"/>
      <c r="K3795" s="52"/>
      <c r="L3795" s="52"/>
      <c r="M3795" s="52"/>
      <c r="N3795" s="52"/>
      <c r="O3795" s="52"/>
      <c r="P3795" s="52"/>
      <c r="Q3795" s="52"/>
      <c r="R3795" s="52"/>
      <c r="S3795" s="52"/>
      <c r="T3795" s="52"/>
      <c r="U3795" s="52"/>
      <c r="V3795" s="52"/>
      <c r="W3795" s="52"/>
      <c r="X3795" s="52"/>
      <c r="Y3795" s="52"/>
      <c r="Z3795" s="38"/>
      <c r="AA3795" s="38"/>
      <c r="AB3795" s="38"/>
      <c r="AC3795" s="50"/>
      <c r="AD3795" s="50"/>
      <c r="AE3795" s="51"/>
      <c r="AF3795" s="51"/>
      <c r="AG3795" s="40"/>
      <c r="AH3795" s="41"/>
      <c r="AI3795" s="42"/>
      <c r="AJ3795" s="40"/>
      <c r="AK3795" s="41"/>
      <c r="AL3795" s="42"/>
      <c r="AM3795" s="43"/>
      <c r="AN3795" s="43"/>
      <c r="AO3795" s="43"/>
    </row>
    <row r="3796" spans="5:41" x14ac:dyDescent="0.25">
      <c r="E3796" s="54"/>
      <c r="F3796" s="54"/>
      <c r="G3796" s="52"/>
      <c r="H3796" s="52"/>
      <c r="I3796" s="52"/>
      <c r="J3796" s="52"/>
      <c r="K3796" s="52"/>
      <c r="L3796" s="52"/>
      <c r="M3796" s="52"/>
      <c r="N3796" s="52"/>
      <c r="O3796" s="52"/>
      <c r="P3796" s="52"/>
      <c r="Q3796" s="52"/>
      <c r="R3796" s="52"/>
      <c r="S3796" s="52"/>
      <c r="T3796" s="52"/>
      <c r="U3796" s="52"/>
      <c r="V3796" s="52"/>
      <c r="W3796" s="52"/>
      <c r="X3796" s="52"/>
      <c r="Y3796" s="52"/>
      <c r="Z3796" s="38"/>
      <c r="AA3796" s="38"/>
      <c r="AB3796" s="38"/>
      <c r="AC3796" s="50"/>
      <c r="AD3796" s="50"/>
      <c r="AE3796" s="51"/>
      <c r="AF3796" s="51"/>
      <c r="AG3796" s="40"/>
      <c r="AH3796" s="41"/>
      <c r="AI3796" s="42"/>
      <c r="AJ3796" s="40"/>
      <c r="AK3796" s="41"/>
      <c r="AL3796" s="42"/>
      <c r="AM3796" s="43"/>
      <c r="AN3796" s="43"/>
      <c r="AO3796" s="43"/>
    </row>
    <row r="3797" spans="5:41" x14ac:dyDescent="0.25">
      <c r="E3797" s="54"/>
      <c r="F3797" s="54"/>
      <c r="G3797" s="52"/>
      <c r="H3797" s="52"/>
      <c r="I3797" s="52"/>
      <c r="J3797" s="52"/>
      <c r="K3797" s="52"/>
      <c r="L3797" s="52"/>
      <c r="M3797" s="52"/>
      <c r="N3797" s="52"/>
      <c r="O3797" s="52"/>
      <c r="P3797" s="52"/>
      <c r="Q3797" s="52"/>
      <c r="R3797" s="52"/>
      <c r="S3797" s="52"/>
      <c r="T3797" s="52"/>
      <c r="U3797" s="52"/>
      <c r="V3797" s="52"/>
      <c r="W3797" s="52"/>
      <c r="X3797" s="52"/>
      <c r="Y3797" s="52"/>
      <c r="Z3797" s="38"/>
      <c r="AA3797" s="38"/>
      <c r="AB3797" s="38"/>
      <c r="AC3797" s="50"/>
      <c r="AD3797" s="50"/>
      <c r="AE3797" s="51"/>
      <c r="AF3797" s="51"/>
      <c r="AG3797" s="40"/>
      <c r="AH3797" s="41"/>
      <c r="AI3797" s="42"/>
      <c r="AJ3797" s="40"/>
      <c r="AK3797" s="41"/>
      <c r="AL3797" s="42"/>
      <c r="AM3797" s="43"/>
      <c r="AN3797" s="43"/>
      <c r="AO3797" s="43"/>
    </row>
    <row r="3798" spans="5:41" x14ac:dyDescent="0.25">
      <c r="E3798" s="54"/>
      <c r="F3798" s="54"/>
      <c r="G3798" s="52"/>
      <c r="H3798" s="52"/>
      <c r="I3798" s="52"/>
      <c r="J3798" s="52"/>
      <c r="K3798" s="52"/>
      <c r="L3798" s="52"/>
      <c r="M3798" s="52"/>
      <c r="N3798" s="52"/>
      <c r="O3798" s="52"/>
      <c r="P3798" s="52"/>
      <c r="Q3798" s="52"/>
      <c r="R3798" s="52"/>
      <c r="S3798" s="52"/>
      <c r="T3798" s="52"/>
      <c r="U3798" s="52"/>
      <c r="V3798" s="52"/>
      <c r="W3798" s="52"/>
      <c r="X3798" s="52"/>
      <c r="Y3798" s="52"/>
      <c r="Z3798" s="38"/>
      <c r="AA3798" s="38"/>
      <c r="AB3798" s="38"/>
      <c r="AC3798" s="50"/>
      <c r="AD3798" s="50"/>
      <c r="AE3798" s="51"/>
      <c r="AF3798" s="51"/>
      <c r="AG3798" s="40"/>
      <c r="AH3798" s="41"/>
      <c r="AI3798" s="42"/>
      <c r="AJ3798" s="40"/>
      <c r="AK3798" s="41"/>
      <c r="AL3798" s="42"/>
      <c r="AM3798" s="43"/>
      <c r="AN3798" s="43"/>
      <c r="AO3798" s="43"/>
    </row>
    <row r="3799" spans="5:41" x14ac:dyDescent="0.25">
      <c r="E3799" s="54"/>
      <c r="F3799" s="54"/>
      <c r="G3799" s="52"/>
      <c r="H3799" s="52"/>
      <c r="I3799" s="52"/>
      <c r="J3799" s="52"/>
      <c r="K3799" s="52"/>
      <c r="L3799" s="52"/>
      <c r="M3799" s="52"/>
      <c r="N3799" s="52"/>
      <c r="O3799" s="52"/>
      <c r="P3799" s="52"/>
      <c r="Q3799" s="52"/>
      <c r="R3799" s="52"/>
      <c r="S3799" s="52"/>
      <c r="T3799" s="52"/>
      <c r="U3799" s="52"/>
      <c r="V3799" s="52"/>
      <c r="W3799" s="52"/>
      <c r="X3799" s="52"/>
      <c r="Y3799" s="52"/>
      <c r="Z3799" s="38"/>
      <c r="AA3799" s="38"/>
      <c r="AB3799" s="38"/>
      <c r="AC3799" s="50"/>
      <c r="AD3799" s="50"/>
      <c r="AE3799" s="51"/>
      <c r="AF3799" s="51"/>
      <c r="AG3799" s="40"/>
      <c r="AH3799" s="41"/>
      <c r="AI3799" s="42"/>
      <c r="AJ3799" s="40"/>
      <c r="AK3799" s="41"/>
      <c r="AL3799" s="42"/>
      <c r="AM3799" s="43"/>
      <c r="AN3799" s="43"/>
      <c r="AO3799" s="43"/>
    </row>
    <row r="3800" spans="5:41" x14ac:dyDescent="0.25">
      <c r="E3800" s="54"/>
      <c r="F3800" s="54"/>
      <c r="G3800" s="52"/>
      <c r="H3800" s="52"/>
      <c r="I3800" s="52"/>
      <c r="J3800" s="52"/>
      <c r="K3800" s="52"/>
      <c r="L3800" s="52"/>
      <c r="M3800" s="52"/>
      <c r="N3800" s="52"/>
      <c r="O3800" s="52"/>
      <c r="P3800" s="52"/>
      <c r="Q3800" s="52"/>
      <c r="R3800" s="52"/>
      <c r="S3800" s="52"/>
      <c r="T3800" s="52"/>
      <c r="U3800" s="52"/>
      <c r="V3800" s="52"/>
      <c r="W3800" s="52"/>
      <c r="X3800" s="52"/>
      <c r="Y3800" s="52"/>
      <c r="Z3800" s="38"/>
      <c r="AA3800" s="38"/>
      <c r="AB3800" s="38"/>
      <c r="AC3800" s="50"/>
      <c r="AD3800" s="50"/>
      <c r="AE3800" s="51"/>
      <c r="AF3800" s="51"/>
      <c r="AG3800" s="40"/>
      <c r="AH3800" s="41"/>
      <c r="AI3800" s="42"/>
      <c r="AJ3800" s="40"/>
      <c r="AK3800" s="41"/>
      <c r="AL3800" s="42"/>
      <c r="AM3800" s="43"/>
      <c r="AN3800" s="43"/>
      <c r="AO3800" s="43"/>
    </row>
    <row r="3801" spans="5:41" x14ac:dyDescent="0.25">
      <c r="E3801" s="54"/>
      <c r="F3801" s="54"/>
      <c r="G3801" s="52"/>
      <c r="H3801" s="52"/>
      <c r="I3801" s="52"/>
      <c r="J3801" s="52"/>
      <c r="K3801" s="52"/>
      <c r="L3801" s="52"/>
      <c r="M3801" s="52"/>
      <c r="N3801" s="52"/>
      <c r="O3801" s="52"/>
      <c r="P3801" s="52"/>
      <c r="Q3801" s="52"/>
      <c r="R3801" s="52"/>
      <c r="S3801" s="52"/>
      <c r="T3801" s="52"/>
      <c r="U3801" s="52"/>
      <c r="V3801" s="52"/>
      <c r="W3801" s="52"/>
      <c r="X3801" s="52"/>
      <c r="Y3801" s="52"/>
      <c r="Z3801" s="38"/>
      <c r="AA3801" s="38"/>
      <c r="AB3801" s="38"/>
      <c r="AC3801" s="50"/>
      <c r="AD3801" s="50"/>
      <c r="AE3801" s="51"/>
      <c r="AF3801" s="51"/>
      <c r="AG3801" s="40"/>
      <c r="AH3801" s="41"/>
      <c r="AI3801" s="42"/>
      <c r="AJ3801" s="40"/>
      <c r="AK3801" s="41"/>
      <c r="AL3801" s="42"/>
      <c r="AM3801" s="43"/>
      <c r="AN3801" s="43"/>
      <c r="AO3801" s="43"/>
    </row>
    <row r="3802" spans="5:41" x14ac:dyDescent="0.25">
      <c r="E3802" s="54"/>
      <c r="F3802" s="54"/>
      <c r="G3802" s="52"/>
      <c r="H3802" s="52"/>
      <c r="I3802" s="52"/>
      <c r="J3802" s="52"/>
      <c r="K3802" s="52"/>
      <c r="L3802" s="52"/>
      <c r="M3802" s="52"/>
      <c r="N3802" s="52"/>
      <c r="O3802" s="52"/>
      <c r="P3802" s="52"/>
      <c r="Q3802" s="52"/>
      <c r="R3802" s="52"/>
      <c r="S3802" s="52"/>
      <c r="T3802" s="52"/>
      <c r="U3802" s="52"/>
      <c r="V3802" s="52"/>
      <c r="W3802" s="52"/>
      <c r="X3802" s="52"/>
      <c r="Y3802" s="52"/>
      <c r="Z3802" s="38"/>
      <c r="AA3802" s="38"/>
      <c r="AB3802" s="38"/>
      <c r="AC3802" s="50"/>
      <c r="AD3802" s="50"/>
      <c r="AE3802" s="51"/>
      <c r="AF3802" s="51"/>
      <c r="AG3802" s="40"/>
      <c r="AH3802" s="41"/>
      <c r="AI3802" s="42"/>
      <c r="AJ3802" s="40"/>
      <c r="AK3802" s="41"/>
      <c r="AL3802" s="42"/>
      <c r="AM3802" s="43"/>
      <c r="AN3802" s="43"/>
      <c r="AO3802" s="43"/>
    </row>
    <row r="3803" spans="5:41" x14ac:dyDescent="0.25">
      <c r="E3803" s="54"/>
      <c r="F3803" s="54"/>
      <c r="G3803" s="52"/>
      <c r="H3803" s="52"/>
      <c r="I3803" s="52"/>
      <c r="J3803" s="52"/>
      <c r="K3803" s="52"/>
      <c r="L3803" s="52"/>
      <c r="M3803" s="52"/>
      <c r="N3803" s="52"/>
      <c r="O3803" s="52"/>
      <c r="P3803" s="52"/>
      <c r="Q3803" s="52"/>
      <c r="R3803" s="52"/>
      <c r="S3803" s="52"/>
      <c r="T3803" s="52"/>
      <c r="U3803" s="52"/>
      <c r="V3803" s="52"/>
      <c r="W3803" s="52"/>
      <c r="X3803" s="52"/>
      <c r="Y3803" s="52"/>
      <c r="Z3803" s="38"/>
      <c r="AA3803" s="38"/>
      <c r="AB3803" s="38"/>
      <c r="AC3803" s="50"/>
      <c r="AD3803" s="50"/>
      <c r="AE3803" s="51"/>
      <c r="AF3803" s="51"/>
      <c r="AG3803" s="40"/>
      <c r="AH3803" s="41"/>
      <c r="AI3803" s="42"/>
      <c r="AJ3803" s="40"/>
      <c r="AK3803" s="41"/>
      <c r="AL3803" s="42"/>
      <c r="AM3803" s="43"/>
      <c r="AN3803" s="43"/>
      <c r="AO3803" s="43"/>
    </row>
    <row r="3804" spans="5:41" x14ac:dyDescent="0.25">
      <c r="E3804" s="54"/>
      <c r="F3804" s="54"/>
      <c r="G3804" s="52"/>
      <c r="H3804" s="52"/>
      <c r="I3804" s="52"/>
      <c r="J3804" s="52"/>
      <c r="K3804" s="52"/>
      <c r="L3804" s="52"/>
      <c r="M3804" s="52"/>
      <c r="N3804" s="52"/>
      <c r="O3804" s="52"/>
      <c r="P3804" s="52"/>
      <c r="Q3804" s="52"/>
      <c r="R3804" s="52"/>
      <c r="S3804" s="52"/>
      <c r="T3804" s="52"/>
      <c r="U3804" s="52"/>
      <c r="V3804" s="52"/>
      <c r="W3804" s="52"/>
      <c r="X3804" s="52"/>
      <c r="Y3804" s="52"/>
      <c r="Z3804" s="38"/>
      <c r="AA3804" s="38"/>
      <c r="AB3804" s="38"/>
      <c r="AC3804" s="50"/>
      <c r="AD3804" s="50"/>
      <c r="AE3804" s="51"/>
      <c r="AF3804" s="51"/>
      <c r="AG3804" s="40"/>
      <c r="AH3804" s="41"/>
      <c r="AI3804" s="42"/>
      <c r="AJ3804" s="40"/>
      <c r="AK3804" s="41"/>
      <c r="AL3804" s="42"/>
      <c r="AM3804" s="43"/>
      <c r="AN3804" s="43"/>
      <c r="AO3804" s="43"/>
    </row>
    <row r="3805" spans="5:41" x14ac:dyDescent="0.25">
      <c r="E3805" s="54"/>
      <c r="F3805" s="54"/>
      <c r="G3805" s="52"/>
      <c r="H3805" s="52"/>
      <c r="I3805" s="52"/>
      <c r="J3805" s="52"/>
      <c r="K3805" s="52"/>
      <c r="L3805" s="52"/>
      <c r="M3805" s="52"/>
      <c r="N3805" s="52"/>
      <c r="O3805" s="52"/>
      <c r="P3805" s="52"/>
      <c r="Q3805" s="52"/>
      <c r="R3805" s="52"/>
      <c r="S3805" s="52"/>
      <c r="T3805" s="52"/>
      <c r="U3805" s="52"/>
      <c r="V3805" s="52"/>
      <c r="W3805" s="52"/>
      <c r="X3805" s="52"/>
      <c r="Y3805" s="52"/>
      <c r="Z3805" s="38"/>
      <c r="AA3805" s="38"/>
      <c r="AB3805" s="38"/>
      <c r="AC3805" s="50"/>
      <c r="AD3805" s="50"/>
      <c r="AE3805" s="51"/>
      <c r="AF3805" s="51"/>
      <c r="AG3805" s="40"/>
      <c r="AH3805" s="41"/>
      <c r="AI3805" s="42"/>
      <c r="AJ3805" s="40"/>
      <c r="AK3805" s="41"/>
      <c r="AL3805" s="42"/>
      <c r="AM3805" s="43"/>
      <c r="AN3805" s="43"/>
      <c r="AO3805" s="43"/>
    </row>
    <row r="3806" spans="5:41" x14ac:dyDescent="0.25">
      <c r="E3806" s="54"/>
      <c r="F3806" s="54"/>
      <c r="G3806" s="52"/>
      <c r="H3806" s="52"/>
      <c r="I3806" s="52"/>
      <c r="J3806" s="52"/>
      <c r="K3806" s="52"/>
      <c r="L3806" s="52"/>
      <c r="M3806" s="52"/>
      <c r="N3806" s="52"/>
      <c r="O3806" s="52"/>
      <c r="P3806" s="52"/>
      <c r="Q3806" s="52"/>
      <c r="R3806" s="52"/>
      <c r="S3806" s="52"/>
      <c r="T3806" s="52"/>
      <c r="U3806" s="52"/>
      <c r="V3806" s="52"/>
      <c r="W3806" s="52"/>
      <c r="X3806" s="52"/>
      <c r="Y3806" s="52"/>
      <c r="Z3806" s="38"/>
      <c r="AA3806" s="38"/>
      <c r="AB3806" s="38"/>
      <c r="AC3806" s="50"/>
      <c r="AD3806" s="50"/>
      <c r="AE3806" s="51"/>
      <c r="AF3806" s="51"/>
      <c r="AG3806" s="40"/>
      <c r="AH3806" s="41"/>
      <c r="AI3806" s="42"/>
      <c r="AJ3806" s="40"/>
      <c r="AK3806" s="41"/>
      <c r="AL3806" s="42"/>
      <c r="AM3806" s="43"/>
      <c r="AN3806" s="43"/>
      <c r="AO3806" s="43"/>
    </row>
    <row r="3807" spans="5:41" x14ac:dyDescent="0.25">
      <c r="E3807" s="54"/>
      <c r="F3807" s="54"/>
      <c r="G3807" s="52"/>
      <c r="H3807" s="52"/>
      <c r="I3807" s="52"/>
      <c r="J3807" s="52"/>
      <c r="K3807" s="52"/>
      <c r="L3807" s="52"/>
      <c r="M3807" s="52"/>
      <c r="N3807" s="52"/>
      <c r="O3807" s="52"/>
      <c r="P3807" s="52"/>
      <c r="Q3807" s="52"/>
      <c r="R3807" s="52"/>
      <c r="S3807" s="52"/>
      <c r="T3807" s="52"/>
      <c r="U3807" s="52"/>
      <c r="V3807" s="52"/>
      <c r="W3807" s="52"/>
      <c r="X3807" s="52"/>
      <c r="Y3807" s="52"/>
      <c r="Z3807" s="38"/>
      <c r="AA3807" s="38"/>
      <c r="AB3807" s="38"/>
      <c r="AC3807" s="50"/>
      <c r="AD3807" s="50"/>
      <c r="AE3807" s="51"/>
      <c r="AF3807" s="51"/>
      <c r="AG3807" s="40"/>
      <c r="AH3807" s="41"/>
      <c r="AI3807" s="42"/>
      <c r="AJ3807" s="40"/>
      <c r="AK3807" s="41"/>
      <c r="AL3807" s="42"/>
      <c r="AM3807" s="43"/>
      <c r="AN3807" s="43"/>
      <c r="AO3807" s="43"/>
    </row>
    <row r="3808" spans="5:41" x14ac:dyDescent="0.25">
      <c r="E3808" s="54"/>
      <c r="F3808" s="54"/>
      <c r="G3808" s="52"/>
      <c r="H3808" s="52"/>
      <c r="I3808" s="52"/>
      <c r="J3808" s="52"/>
      <c r="K3808" s="52"/>
      <c r="L3808" s="52"/>
      <c r="M3808" s="52"/>
      <c r="N3808" s="52"/>
      <c r="O3808" s="52"/>
      <c r="P3808" s="52"/>
      <c r="Q3808" s="52"/>
      <c r="R3808" s="52"/>
      <c r="S3808" s="52"/>
      <c r="T3808" s="52"/>
      <c r="U3808" s="52"/>
      <c r="V3808" s="52"/>
      <c r="W3808" s="52"/>
      <c r="X3808" s="52"/>
      <c r="Y3808" s="52"/>
      <c r="Z3808" s="38"/>
      <c r="AA3808" s="38"/>
      <c r="AB3808" s="38"/>
      <c r="AC3808" s="50"/>
      <c r="AD3808" s="50"/>
      <c r="AE3808" s="51"/>
      <c r="AF3808" s="51"/>
      <c r="AG3808" s="40"/>
      <c r="AH3808" s="41"/>
      <c r="AI3808" s="42"/>
      <c r="AJ3808" s="40"/>
      <c r="AK3808" s="41"/>
      <c r="AL3808" s="42"/>
      <c r="AM3808" s="43"/>
      <c r="AN3808" s="43"/>
      <c r="AO3808" s="43"/>
    </row>
    <row r="3809" spans="5:41" x14ac:dyDescent="0.25">
      <c r="E3809" s="54"/>
      <c r="F3809" s="54"/>
      <c r="G3809" s="52"/>
      <c r="H3809" s="52"/>
      <c r="I3809" s="52"/>
      <c r="J3809" s="52"/>
      <c r="K3809" s="52"/>
      <c r="L3809" s="52"/>
      <c r="M3809" s="52"/>
      <c r="N3809" s="52"/>
      <c r="O3809" s="52"/>
      <c r="P3809" s="52"/>
      <c r="Q3809" s="52"/>
      <c r="R3809" s="52"/>
      <c r="S3809" s="52"/>
      <c r="T3809" s="52"/>
      <c r="U3809" s="52"/>
      <c r="V3809" s="52"/>
      <c r="W3809" s="52"/>
      <c r="X3809" s="52"/>
      <c r="Y3809" s="52"/>
      <c r="Z3809" s="38"/>
      <c r="AA3809" s="38"/>
      <c r="AB3809" s="38"/>
      <c r="AC3809" s="50"/>
      <c r="AD3809" s="50"/>
      <c r="AE3809" s="51"/>
      <c r="AF3809" s="51"/>
      <c r="AG3809" s="40"/>
      <c r="AH3809" s="41"/>
      <c r="AI3809" s="42"/>
      <c r="AJ3809" s="40"/>
      <c r="AK3809" s="41"/>
      <c r="AL3809" s="42"/>
      <c r="AM3809" s="43"/>
      <c r="AN3809" s="43"/>
      <c r="AO3809" s="43"/>
    </row>
    <row r="3810" spans="5:41" x14ac:dyDescent="0.25">
      <c r="E3810" s="54"/>
      <c r="F3810" s="54"/>
      <c r="G3810" s="52"/>
      <c r="H3810" s="52"/>
      <c r="I3810" s="52"/>
      <c r="J3810" s="52"/>
      <c r="K3810" s="52"/>
      <c r="L3810" s="52"/>
      <c r="M3810" s="52"/>
      <c r="N3810" s="52"/>
      <c r="O3810" s="52"/>
      <c r="P3810" s="52"/>
      <c r="Q3810" s="52"/>
      <c r="R3810" s="52"/>
      <c r="S3810" s="52"/>
      <c r="T3810" s="52"/>
      <c r="U3810" s="52"/>
      <c r="V3810" s="52"/>
      <c r="W3810" s="52"/>
      <c r="X3810" s="52"/>
      <c r="Y3810" s="52"/>
      <c r="Z3810" s="38"/>
      <c r="AA3810" s="38"/>
      <c r="AB3810" s="38"/>
      <c r="AC3810" s="50"/>
      <c r="AD3810" s="50"/>
      <c r="AE3810" s="51"/>
      <c r="AF3810" s="51"/>
      <c r="AG3810" s="40"/>
      <c r="AH3810" s="41"/>
      <c r="AI3810" s="42"/>
      <c r="AJ3810" s="40"/>
      <c r="AK3810" s="41"/>
      <c r="AL3810" s="42"/>
      <c r="AM3810" s="43"/>
      <c r="AN3810" s="43"/>
      <c r="AO3810" s="43"/>
    </row>
    <row r="3811" spans="5:41" x14ac:dyDescent="0.25">
      <c r="E3811" s="54"/>
      <c r="F3811" s="54"/>
      <c r="G3811" s="52"/>
      <c r="H3811" s="52"/>
      <c r="I3811" s="52"/>
      <c r="J3811" s="52"/>
      <c r="K3811" s="52"/>
      <c r="L3811" s="52"/>
      <c r="M3811" s="52"/>
      <c r="N3811" s="52"/>
      <c r="O3811" s="52"/>
      <c r="P3811" s="52"/>
      <c r="Q3811" s="52"/>
      <c r="R3811" s="52"/>
      <c r="S3811" s="52"/>
      <c r="T3811" s="52"/>
      <c r="U3811" s="52"/>
      <c r="V3811" s="52"/>
      <c r="W3811" s="52"/>
      <c r="X3811" s="52"/>
      <c r="Y3811" s="52"/>
      <c r="Z3811" s="38"/>
      <c r="AA3811" s="38"/>
      <c r="AB3811" s="38"/>
      <c r="AC3811" s="50"/>
      <c r="AD3811" s="50"/>
      <c r="AE3811" s="51"/>
      <c r="AF3811" s="51"/>
      <c r="AG3811" s="40"/>
      <c r="AH3811" s="41"/>
      <c r="AI3811" s="42"/>
      <c r="AJ3811" s="40"/>
      <c r="AK3811" s="41"/>
      <c r="AL3811" s="42"/>
      <c r="AM3811" s="43"/>
      <c r="AN3811" s="43"/>
      <c r="AO3811" s="43"/>
    </row>
    <row r="3812" spans="5:41" x14ac:dyDescent="0.25">
      <c r="E3812" s="54"/>
      <c r="F3812" s="54"/>
      <c r="G3812" s="52"/>
      <c r="H3812" s="52"/>
      <c r="I3812" s="52"/>
      <c r="J3812" s="52"/>
      <c r="K3812" s="52"/>
      <c r="L3812" s="52"/>
      <c r="M3812" s="52"/>
      <c r="N3812" s="52"/>
      <c r="O3812" s="52"/>
      <c r="P3812" s="52"/>
      <c r="Q3812" s="52"/>
      <c r="R3812" s="52"/>
      <c r="S3812" s="52"/>
      <c r="T3812" s="52"/>
      <c r="U3812" s="52"/>
      <c r="V3812" s="52"/>
      <c r="W3812" s="52"/>
      <c r="X3812" s="52"/>
      <c r="Y3812" s="52"/>
      <c r="Z3812" s="38"/>
      <c r="AA3812" s="38"/>
      <c r="AB3812" s="38"/>
      <c r="AC3812" s="50"/>
      <c r="AD3812" s="50"/>
      <c r="AE3812" s="51"/>
      <c r="AF3812" s="51"/>
      <c r="AG3812" s="40"/>
      <c r="AH3812" s="41"/>
      <c r="AI3812" s="42"/>
      <c r="AJ3812" s="40"/>
      <c r="AK3812" s="41"/>
      <c r="AL3812" s="42"/>
      <c r="AM3812" s="43"/>
      <c r="AN3812" s="43"/>
      <c r="AO3812" s="43"/>
    </row>
    <row r="3813" spans="5:41" x14ac:dyDescent="0.25">
      <c r="E3813" s="54"/>
      <c r="F3813" s="54"/>
      <c r="G3813" s="52"/>
      <c r="H3813" s="52"/>
      <c r="I3813" s="52"/>
      <c r="J3813" s="52"/>
      <c r="K3813" s="52"/>
      <c r="L3813" s="52"/>
      <c r="M3813" s="52"/>
      <c r="N3813" s="52"/>
      <c r="O3813" s="52"/>
      <c r="P3813" s="52"/>
      <c r="Q3813" s="52"/>
      <c r="R3813" s="52"/>
      <c r="S3813" s="52"/>
      <c r="T3813" s="52"/>
      <c r="U3813" s="52"/>
      <c r="V3813" s="52"/>
      <c r="W3813" s="52"/>
      <c r="X3813" s="52"/>
      <c r="Y3813" s="52"/>
      <c r="Z3813" s="38"/>
      <c r="AA3813" s="38"/>
      <c r="AB3813" s="38"/>
      <c r="AC3813" s="50"/>
      <c r="AD3813" s="50"/>
      <c r="AE3813" s="51"/>
      <c r="AF3813" s="51"/>
      <c r="AG3813" s="40"/>
      <c r="AH3813" s="41"/>
      <c r="AI3813" s="42"/>
      <c r="AJ3813" s="40"/>
      <c r="AK3813" s="41"/>
      <c r="AL3813" s="42"/>
      <c r="AM3813" s="43"/>
      <c r="AN3813" s="43"/>
      <c r="AO3813" s="43"/>
    </row>
    <row r="3814" spans="5:41" x14ac:dyDescent="0.25">
      <c r="E3814" s="54"/>
      <c r="F3814" s="54"/>
      <c r="G3814" s="52"/>
      <c r="H3814" s="52"/>
      <c r="I3814" s="52"/>
      <c r="J3814" s="52"/>
      <c r="K3814" s="52"/>
      <c r="L3814" s="52"/>
      <c r="M3814" s="52"/>
      <c r="N3814" s="52"/>
      <c r="O3814" s="52"/>
      <c r="P3814" s="52"/>
      <c r="Q3814" s="52"/>
      <c r="R3814" s="52"/>
      <c r="S3814" s="52"/>
      <c r="T3814" s="52"/>
      <c r="U3814" s="52"/>
      <c r="V3814" s="52"/>
      <c r="W3814" s="52"/>
      <c r="X3814" s="52"/>
      <c r="Y3814" s="52"/>
      <c r="Z3814" s="38"/>
      <c r="AA3814" s="38"/>
      <c r="AB3814" s="38"/>
      <c r="AC3814" s="50"/>
      <c r="AD3814" s="50"/>
      <c r="AE3814" s="51"/>
      <c r="AF3814" s="51"/>
      <c r="AG3814" s="40"/>
      <c r="AH3814" s="41"/>
      <c r="AI3814" s="42"/>
      <c r="AJ3814" s="40"/>
      <c r="AK3814" s="41"/>
      <c r="AL3814" s="42"/>
      <c r="AM3814" s="43"/>
      <c r="AN3814" s="43"/>
      <c r="AO3814" s="43"/>
    </row>
    <row r="3815" spans="5:41" x14ac:dyDescent="0.25">
      <c r="E3815" s="54"/>
      <c r="F3815" s="54"/>
      <c r="G3815" s="52"/>
      <c r="H3815" s="52"/>
      <c r="I3815" s="52"/>
      <c r="J3815" s="52"/>
      <c r="K3815" s="52"/>
      <c r="L3815" s="52"/>
      <c r="M3815" s="52"/>
      <c r="N3815" s="52"/>
      <c r="O3815" s="52"/>
      <c r="P3815" s="52"/>
      <c r="Q3815" s="52"/>
      <c r="R3815" s="52"/>
      <c r="S3815" s="52"/>
      <c r="T3815" s="52"/>
      <c r="U3815" s="52"/>
      <c r="V3815" s="52"/>
      <c r="W3815" s="52"/>
      <c r="X3815" s="52"/>
      <c r="Y3815" s="52"/>
      <c r="Z3815" s="38"/>
      <c r="AA3815" s="38"/>
      <c r="AB3815" s="38"/>
      <c r="AC3815" s="50"/>
      <c r="AD3815" s="50"/>
      <c r="AE3815" s="51"/>
      <c r="AF3815" s="51"/>
      <c r="AG3815" s="40"/>
      <c r="AH3815" s="41"/>
      <c r="AI3815" s="42"/>
      <c r="AJ3815" s="40"/>
      <c r="AK3815" s="41"/>
      <c r="AL3815" s="42"/>
      <c r="AM3815" s="43"/>
      <c r="AN3815" s="43"/>
      <c r="AO3815" s="43"/>
    </row>
    <row r="3816" spans="5:41" x14ac:dyDescent="0.25">
      <c r="E3816" s="54"/>
      <c r="F3816" s="54"/>
      <c r="G3816" s="52"/>
      <c r="H3816" s="52"/>
      <c r="I3816" s="52"/>
      <c r="J3816" s="52"/>
      <c r="K3816" s="52"/>
      <c r="L3816" s="52"/>
      <c r="M3816" s="52"/>
      <c r="N3816" s="52"/>
      <c r="O3816" s="52"/>
      <c r="P3816" s="52"/>
      <c r="Q3816" s="52"/>
      <c r="R3816" s="52"/>
      <c r="S3816" s="52"/>
      <c r="T3816" s="52"/>
      <c r="U3816" s="52"/>
      <c r="V3816" s="52"/>
      <c r="W3816" s="52"/>
      <c r="X3816" s="52"/>
      <c r="Y3816" s="52"/>
      <c r="Z3816" s="38"/>
      <c r="AA3816" s="38"/>
      <c r="AB3816" s="38"/>
      <c r="AC3816" s="50"/>
      <c r="AD3816" s="50"/>
      <c r="AE3816" s="51"/>
      <c r="AF3816" s="51"/>
      <c r="AG3816" s="40"/>
      <c r="AH3816" s="41"/>
      <c r="AI3816" s="42"/>
      <c r="AJ3816" s="40"/>
      <c r="AK3816" s="41"/>
      <c r="AL3816" s="42"/>
      <c r="AM3816" s="43"/>
      <c r="AN3816" s="43"/>
      <c r="AO3816" s="43"/>
    </row>
    <row r="3817" spans="5:41" x14ac:dyDescent="0.25">
      <c r="E3817" s="54"/>
      <c r="F3817" s="54"/>
      <c r="G3817" s="52"/>
      <c r="H3817" s="52"/>
      <c r="I3817" s="52"/>
      <c r="J3817" s="52"/>
      <c r="K3817" s="52"/>
      <c r="L3817" s="52"/>
      <c r="M3817" s="52"/>
      <c r="N3817" s="52"/>
      <c r="O3817" s="52"/>
      <c r="P3817" s="52"/>
      <c r="Q3817" s="52"/>
      <c r="R3817" s="52"/>
      <c r="S3817" s="52"/>
      <c r="T3817" s="52"/>
      <c r="U3817" s="52"/>
      <c r="V3817" s="52"/>
      <c r="W3817" s="52"/>
      <c r="X3817" s="52"/>
      <c r="Y3817" s="52"/>
      <c r="Z3817" s="38"/>
      <c r="AA3817" s="38"/>
      <c r="AB3817" s="38"/>
      <c r="AC3817" s="50"/>
      <c r="AD3817" s="50"/>
      <c r="AE3817" s="51"/>
      <c r="AF3817" s="51"/>
      <c r="AG3817" s="40"/>
      <c r="AH3817" s="41"/>
      <c r="AI3817" s="42"/>
      <c r="AJ3817" s="40"/>
      <c r="AK3817" s="41"/>
      <c r="AL3817" s="42"/>
      <c r="AM3817" s="43"/>
      <c r="AN3817" s="43"/>
      <c r="AO3817" s="43"/>
    </row>
    <row r="3818" spans="5:41" x14ac:dyDescent="0.25">
      <c r="E3818" s="54"/>
      <c r="F3818" s="54"/>
      <c r="G3818" s="52"/>
      <c r="H3818" s="52"/>
      <c r="I3818" s="52"/>
      <c r="J3818" s="52"/>
      <c r="K3818" s="52"/>
      <c r="L3818" s="52"/>
      <c r="M3818" s="52"/>
      <c r="N3818" s="52"/>
      <c r="O3818" s="52"/>
      <c r="P3818" s="52"/>
      <c r="Q3818" s="52"/>
      <c r="R3818" s="52"/>
      <c r="S3818" s="52"/>
      <c r="T3818" s="52"/>
      <c r="U3818" s="52"/>
      <c r="V3818" s="52"/>
      <c r="W3818" s="52"/>
      <c r="X3818" s="52"/>
      <c r="Y3818" s="52"/>
      <c r="Z3818" s="38"/>
      <c r="AA3818" s="38"/>
      <c r="AB3818" s="38"/>
      <c r="AC3818" s="50"/>
      <c r="AD3818" s="50"/>
      <c r="AE3818" s="51"/>
      <c r="AF3818" s="51"/>
      <c r="AG3818" s="40"/>
      <c r="AH3818" s="41"/>
      <c r="AI3818" s="42"/>
      <c r="AJ3818" s="40"/>
      <c r="AK3818" s="41"/>
      <c r="AL3818" s="42"/>
      <c r="AM3818" s="43"/>
      <c r="AN3818" s="43"/>
      <c r="AO3818" s="43"/>
    </row>
    <row r="3819" spans="5:41" x14ac:dyDescent="0.25">
      <c r="E3819" s="54"/>
      <c r="F3819" s="54"/>
      <c r="G3819" s="52"/>
      <c r="H3819" s="52"/>
      <c r="I3819" s="52"/>
      <c r="J3819" s="52"/>
      <c r="K3819" s="52"/>
      <c r="L3819" s="52"/>
      <c r="M3819" s="52"/>
      <c r="N3819" s="52"/>
      <c r="O3819" s="52"/>
      <c r="P3819" s="52"/>
      <c r="Q3819" s="52"/>
      <c r="R3819" s="52"/>
      <c r="S3819" s="52"/>
      <c r="T3819" s="52"/>
      <c r="U3819" s="52"/>
      <c r="V3819" s="52"/>
      <c r="W3819" s="52"/>
      <c r="X3819" s="52"/>
      <c r="Y3819" s="52"/>
      <c r="Z3819" s="38"/>
      <c r="AA3819" s="38"/>
      <c r="AB3819" s="38"/>
      <c r="AC3819" s="50"/>
      <c r="AD3819" s="50"/>
      <c r="AE3819" s="51"/>
      <c r="AF3819" s="51"/>
      <c r="AG3819" s="40"/>
      <c r="AH3819" s="41"/>
      <c r="AI3819" s="42"/>
      <c r="AJ3819" s="40"/>
      <c r="AK3819" s="41"/>
      <c r="AL3819" s="42"/>
      <c r="AM3819" s="43"/>
      <c r="AN3819" s="43"/>
      <c r="AO3819" s="43"/>
    </row>
    <row r="3820" spans="5:41" x14ac:dyDescent="0.25">
      <c r="E3820" s="54"/>
      <c r="F3820" s="54"/>
      <c r="G3820" s="52"/>
      <c r="H3820" s="52"/>
      <c r="I3820" s="52"/>
      <c r="J3820" s="52"/>
      <c r="K3820" s="52"/>
      <c r="L3820" s="52"/>
      <c r="M3820" s="52"/>
      <c r="N3820" s="52"/>
      <c r="O3820" s="52"/>
      <c r="P3820" s="52"/>
      <c r="Q3820" s="52"/>
      <c r="R3820" s="52"/>
      <c r="S3820" s="52"/>
      <c r="T3820" s="52"/>
      <c r="U3820" s="52"/>
      <c r="V3820" s="52"/>
      <c r="W3820" s="52"/>
      <c r="X3820" s="52"/>
      <c r="Y3820" s="52"/>
      <c r="Z3820" s="38"/>
      <c r="AA3820" s="38"/>
      <c r="AB3820" s="38"/>
      <c r="AC3820" s="50"/>
      <c r="AD3820" s="50"/>
      <c r="AE3820" s="51"/>
      <c r="AF3820" s="51"/>
      <c r="AG3820" s="40"/>
      <c r="AH3820" s="41"/>
      <c r="AI3820" s="42"/>
      <c r="AJ3820" s="40"/>
      <c r="AK3820" s="41"/>
      <c r="AL3820" s="42"/>
      <c r="AM3820" s="43"/>
      <c r="AN3820" s="43"/>
      <c r="AO3820" s="43"/>
    </row>
    <row r="3821" spans="5:41" x14ac:dyDescent="0.25">
      <c r="E3821" s="54"/>
      <c r="F3821" s="54"/>
      <c r="G3821" s="52"/>
      <c r="H3821" s="52"/>
      <c r="I3821" s="52"/>
      <c r="J3821" s="52"/>
      <c r="K3821" s="52"/>
      <c r="L3821" s="52"/>
      <c r="M3821" s="52"/>
      <c r="N3821" s="52"/>
      <c r="O3821" s="52"/>
      <c r="P3821" s="52"/>
      <c r="Q3821" s="52"/>
      <c r="R3821" s="52"/>
      <c r="S3821" s="52"/>
      <c r="T3821" s="52"/>
      <c r="U3821" s="52"/>
      <c r="V3821" s="52"/>
      <c r="W3821" s="52"/>
      <c r="X3821" s="52"/>
      <c r="Y3821" s="52"/>
      <c r="Z3821" s="38"/>
      <c r="AA3821" s="38"/>
      <c r="AB3821" s="38"/>
      <c r="AC3821" s="50"/>
      <c r="AD3821" s="50"/>
      <c r="AE3821" s="51"/>
      <c r="AF3821" s="51"/>
      <c r="AG3821" s="40"/>
      <c r="AH3821" s="41"/>
      <c r="AI3821" s="42"/>
      <c r="AJ3821" s="40"/>
      <c r="AK3821" s="41"/>
      <c r="AL3821" s="42"/>
      <c r="AM3821" s="43"/>
      <c r="AN3821" s="43"/>
      <c r="AO3821" s="43"/>
    </row>
    <row r="3822" spans="5:41" x14ac:dyDescent="0.25">
      <c r="E3822" s="54"/>
      <c r="F3822" s="54"/>
      <c r="G3822" s="52"/>
      <c r="H3822" s="52"/>
      <c r="I3822" s="52"/>
      <c r="J3822" s="52"/>
      <c r="K3822" s="52"/>
      <c r="L3822" s="52"/>
      <c r="M3822" s="52"/>
      <c r="N3822" s="52"/>
      <c r="O3822" s="52"/>
      <c r="P3822" s="52"/>
      <c r="Q3822" s="52"/>
      <c r="R3822" s="52"/>
      <c r="S3822" s="52"/>
      <c r="T3822" s="52"/>
      <c r="U3822" s="52"/>
      <c r="V3822" s="52"/>
      <c r="W3822" s="52"/>
      <c r="X3822" s="52"/>
      <c r="Y3822" s="52"/>
      <c r="Z3822" s="38"/>
      <c r="AA3822" s="38"/>
      <c r="AB3822" s="38"/>
      <c r="AC3822" s="50"/>
      <c r="AD3822" s="50"/>
      <c r="AE3822" s="51"/>
      <c r="AF3822" s="51"/>
      <c r="AG3822" s="40"/>
      <c r="AH3822" s="41"/>
      <c r="AI3822" s="42"/>
      <c r="AJ3822" s="40"/>
      <c r="AK3822" s="41"/>
      <c r="AL3822" s="42"/>
      <c r="AM3822" s="43"/>
      <c r="AN3822" s="43"/>
      <c r="AO3822" s="43"/>
    </row>
    <row r="3823" spans="5:41" x14ac:dyDescent="0.25">
      <c r="E3823" s="54"/>
      <c r="F3823" s="54"/>
      <c r="G3823" s="52"/>
      <c r="H3823" s="52"/>
      <c r="I3823" s="52"/>
      <c r="J3823" s="52"/>
      <c r="K3823" s="52"/>
      <c r="L3823" s="52"/>
      <c r="M3823" s="52"/>
      <c r="N3823" s="52"/>
      <c r="O3823" s="52"/>
      <c r="P3823" s="52"/>
      <c r="Q3823" s="52"/>
      <c r="R3823" s="52"/>
      <c r="S3823" s="52"/>
      <c r="T3823" s="52"/>
      <c r="U3823" s="52"/>
      <c r="V3823" s="52"/>
      <c r="W3823" s="52"/>
      <c r="X3823" s="52"/>
      <c r="Y3823" s="52"/>
      <c r="Z3823" s="38"/>
      <c r="AA3823" s="38"/>
      <c r="AB3823" s="38"/>
      <c r="AC3823" s="50"/>
      <c r="AD3823" s="50"/>
      <c r="AE3823" s="51"/>
      <c r="AF3823" s="51"/>
      <c r="AG3823" s="40"/>
      <c r="AH3823" s="41"/>
      <c r="AI3823" s="42"/>
      <c r="AJ3823" s="40"/>
      <c r="AK3823" s="41"/>
      <c r="AL3823" s="42"/>
      <c r="AM3823" s="43"/>
      <c r="AN3823" s="43"/>
      <c r="AO3823" s="43"/>
    </row>
    <row r="3824" spans="5:41" x14ac:dyDescent="0.25">
      <c r="E3824" s="54"/>
      <c r="F3824" s="54"/>
      <c r="G3824" s="52"/>
      <c r="H3824" s="52"/>
      <c r="I3824" s="52"/>
      <c r="J3824" s="52"/>
      <c r="K3824" s="52"/>
      <c r="L3824" s="52"/>
      <c r="M3824" s="52"/>
      <c r="N3824" s="52"/>
      <c r="O3824" s="52"/>
      <c r="P3824" s="52"/>
      <c r="Q3824" s="52"/>
      <c r="R3824" s="52"/>
      <c r="S3824" s="52"/>
      <c r="T3824" s="52"/>
      <c r="U3824" s="52"/>
      <c r="V3824" s="52"/>
      <c r="W3824" s="52"/>
      <c r="X3824" s="52"/>
      <c r="Y3824" s="52"/>
      <c r="Z3824" s="38"/>
      <c r="AA3824" s="38"/>
      <c r="AB3824" s="38"/>
      <c r="AC3824" s="50"/>
      <c r="AD3824" s="50"/>
      <c r="AE3824" s="51"/>
      <c r="AF3824" s="51"/>
      <c r="AG3824" s="40"/>
      <c r="AH3824" s="41"/>
      <c r="AI3824" s="42"/>
      <c r="AJ3824" s="40"/>
      <c r="AK3824" s="41"/>
      <c r="AL3824" s="42"/>
      <c r="AM3824" s="43"/>
      <c r="AN3824" s="43"/>
      <c r="AO3824" s="43"/>
    </row>
    <row r="3825" spans="5:41" x14ac:dyDescent="0.25">
      <c r="E3825" s="54"/>
      <c r="F3825" s="54"/>
      <c r="G3825" s="52"/>
      <c r="H3825" s="52"/>
      <c r="I3825" s="52"/>
      <c r="J3825" s="52"/>
      <c r="K3825" s="52"/>
      <c r="L3825" s="52"/>
      <c r="M3825" s="52"/>
      <c r="N3825" s="52"/>
      <c r="O3825" s="52"/>
      <c r="P3825" s="52"/>
      <c r="Q3825" s="52"/>
      <c r="R3825" s="52"/>
      <c r="S3825" s="52"/>
      <c r="T3825" s="52"/>
      <c r="U3825" s="52"/>
      <c r="V3825" s="52"/>
      <c r="W3825" s="52"/>
      <c r="X3825" s="52"/>
      <c r="Y3825" s="52"/>
      <c r="Z3825" s="38"/>
      <c r="AA3825" s="38"/>
      <c r="AB3825" s="38"/>
      <c r="AC3825" s="50"/>
      <c r="AD3825" s="50"/>
      <c r="AE3825" s="51"/>
      <c r="AF3825" s="51"/>
      <c r="AG3825" s="40"/>
      <c r="AH3825" s="41"/>
      <c r="AI3825" s="42"/>
      <c r="AJ3825" s="40"/>
      <c r="AK3825" s="41"/>
      <c r="AL3825" s="42"/>
      <c r="AM3825" s="43"/>
      <c r="AN3825" s="43"/>
      <c r="AO3825" s="43"/>
    </row>
    <row r="3826" spans="5:41" x14ac:dyDescent="0.25">
      <c r="E3826" s="54"/>
      <c r="F3826" s="54"/>
      <c r="G3826" s="52"/>
      <c r="H3826" s="52"/>
      <c r="I3826" s="52"/>
      <c r="J3826" s="52"/>
      <c r="K3826" s="52"/>
      <c r="L3826" s="52"/>
      <c r="M3826" s="52"/>
      <c r="N3826" s="52"/>
      <c r="O3826" s="52"/>
      <c r="P3826" s="52"/>
      <c r="Q3826" s="52"/>
      <c r="R3826" s="52"/>
      <c r="S3826" s="52"/>
      <c r="T3826" s="52"/>
      <c r="U3826" s="52"/>
      <c r="V3826" s="52"/>
      <c r="W3826" s="52"/>
      <c r="X3826" s="52"/>
      <c r="Y3826" s="52"/>
      <c r="Z3826" s="38"/>
      <c r="AA3826" s="38"/>
      <c r="AB3826" s="38"/>
      <c r="AC3826" s="50"/>
      <c r="AD3826" s="50"/>
      <c r="AE3826" s="51"/>
      <c r="AF3826" s="51"/>
      <c r="AG3826" s="40"/>
      <c r="AH3826" s="41"/>
      <c r="AI3826" s="42"/>
      <c r="AJ3826" s="40"/>
      <c r="AK3826" s="41"/>
      <c r="AL3826" s="42"/>
      <c r="AM3826" s="43"/>
      <c r="AN3826" s="43"/>
      <c r="AO3826" s="43"/>
    </row>
    <row r="3827" spans="5:41" x14ac:dyDescent="0.25">
      <c r="E3827" s="54"/>
      <c r="F3827" s="54"/>
      <c r="G3827" s="52"/>
      <c r="H3827" s="52"/>
      <c r="I3827" s="52"/>
      <c r="J3827" s="52"/>
      <c r="K3827" s="52"/>
      <c r="L3827" s="52"/>
      <c r="M3827" s="52"/>
      <c r="N3827" s="52"/>
      <c r="O3827" s="52"/>
      <c r="P3827" s="52"/>
      <c r="Q3827" s="52"/>
      <c r="R3827" s="52"/>
      <c r="S3827" s="52"/>
      <c r="T3827" s="52"/>
      <c r="U3827" s="52"/>
      <c r="V3827" s="52"/>
      <c r="W3827" s="52"/>
      <c r="X3827" s="52"/>
      <c r="Y3827" s="52"/>
      <c r="Z3827" s="38"/>
      <c r="AA3827" s="38"/>
      <c r="AB3827" s="38"/>
      <c r="AC3827" s="50"/>
      <c r="AD3827" s="50"/>
      <c r="AE3827" s="51"/>
      <c r="AF3827" s="51"/>
      <c r="AG3827" s="40"/>
      <c r="AH3827" s="41"/>
      <c r="AI3827" s="42"/>
      <c r="AJ3827" s="40"/>
      <c r="AK3827" s="41"/>
      <c r="AL3827" s="42"/>
      <c r="AM3827" s="43"/>
      <c r="AN3827" s="43"/>
      <c r="AO3827" s="43"/>
    </row>
    <row r="3828" spans="5:41" x14ac:dyDescent="0.25">
      <c r="E3828" s="54"/>
      <c r="F3828" s="54"/>
      <c r="G3828" s="52"/>
      <c r="H3828" s="52"/>
      <c r="I3828" s="52"/>
      <c r="J3828" s="52"/>
      <c r="K3828" s="52"/>
      <c r="L3828" s="52"/>
      <c r="M3828" s="52"/>
      <c r="N3828" s="52"/>
      <c r="O3828" s="52"/>
      <c r="P3828" s="52"/>
      <c r="Q3828" s="52"/>
      <c r="R3828" s="52"/>
      <c r="S3828" s="52"/>
      <c r="T3828" s="52"/>
      <c r="U3828" s="52"/>
      <c r="V3828" s="52"/>
      <c r="W3828" s="52"/>
      <c r="X3828" s="52"/>
      <c r="Y3828" s="52"/>
      <c r="Z3828" s="38"/>
      <c r="AA3828" s="38"/>
      <c r="AB3828" s="38"/>
      <c r="AC3828" s="50"/>
      <c r="AD3828" s="50"/>
      <c r="AE3828" s="51"/>
      <c r="AF3828" s="51"/>
      <c r="AG3828" s="40"/>
      <c r="AH3828" s="41"/>
      <c r="AI3828" s="42"/>
      <c r="AJ3828" s="40"/>
      <c r="AK3828" s="41"/>
      <c r="AL3828" s="42"/>
      <c r="AM3828" s="43"/>
      <c r="AN3828" s="43"/>
      <c r="AO3828" s="43"/>
    </row>
    <row r="3829" spans="5:41" x14ac:dyDescent="0.25">
      <c r="E3829" s="54"/>
      <c r="F3829" s="54"/>
      <c r="G3829" s="52"/>
      <c r="H3829" s="52"/>
      <c r="I3829" s="52"/>
      <c r="J3829" s="52"/>
      <c r="K3829" s="52"/>
      <c r="L3829" s="52"/>
      <c r="M3829" s="52"/>
      <c r="N3829" s="52"/>
      <c r="O3829" s="52"/>
      <c r="P3829" s="52"/>
      <c r="Q3829" s="52"/>
      <c r="R3829" s="52"/>
      <c r="S3829" s="52"/>
      <c r="T3829" s="52"/>
      <c r="U3829" s="52"/>
      <c r="V3829" s="52"/>
      <c r="W3829" s="52"/>
      <c r="X3829" s="52"/>
      <c r="Y3829" s="52"/>
      <c r="Z3829" s="38"/>
      <c r="AA3829" s="38"/>
      <c r="AB3829" s="38"/>
      <c r="AC3829" s="50"/>
      <c r="AD3829" s="50"/>
      <c r="AE3829" s="51"/>
      <c r="AF3829" s="51"/>
      <c r="AG3829" s="40"/>
      <c r="AH3829" s="41"/>
      <c r="AI3829" s="42"/>
      <c r="AJ3829" s="40"/>
      <c r="AK3829" s="41"/>
      <c r="AL3829" s="42"/>
      <c r="AM3829" s="43"/>
      <c r="AN3829" s="43"/>
      <c r="AO3829" s="43"/>
    </row>
    <row r="3830" spans="5:41" x14ac:dyDescent="0.25">
      <c r="E3830" s="54"/>
      <c r="F3830" s="54"/>
      <c r="G3830" s="52"/>
      <c r="H3830" s="52"/>
      <c r="I3830" s="52"/>
      <c r="J3830" s="52"/>
      <c r="K3830" s="52"/>
      <c r="L3830" s="52"/>
      <c r="M3830" s="52"/>
      <c r="N3830" s="52"/>
      <c r="O3830" s="52"/>
      <c r="P3830" s="52"/>
      <c r="Q3830" s="52"/>
      <c r="R3830" s="52"/>
      <c r="S3830" s="52"/>
      <c r="T3830" s="52"/>
      <c r="U3830" s="52"/>
      <c r="V3830" s="52"/>
      <c r="W3830" s="52"/>
      <c r="X3830" s="52"/>
      <c r="Y3830" s="52"/>
      <c r="Z3830" s="38"/>
      <c r="AA3830" s="38"/>
      <c r="AB3830" s="38"/>
      <c r="AC3830" s="50"/>
      <c r="AD3830" s="50"/>
      <c r="AE3830" s="51"/>
      <c r="AF3830" s="51"/>
      <c r="AG3830" s="40"/>
      <c r="AH3830" s="41"/>
      <c r="AI3830" s="42"/>
      <c r="AJ3830" s="40"/>
      <c r="AK3830" s="41"/>
      <c r="AL3830" s="42"/>
      <c r="AM3830" s="43"/>
      <c r="AN3830" s="43"/>
      <c r="AO3830" s="43"/>
    </row>
    <row r="3831" spans="5:41" x14ac:dyDescent="0.25">
      <c r="E3831" s="54"/>
      <c r="F3831" s="54"/>
      <c r="G3831" s="52"/>
      <c r="H3831" s="52"/>
      <c r="I3831" s="52"/>
      <c r="J3831" s="52"/>
      <c r="K3831" s="52"/>
      <c r="L3831" s="52"/>
      <c r="M3831" s="52"/>
      <c r="N3831" s="52"/>
      <c r="O3831" s="52"/>
      <c r="P3831" s="52"/>
      <c r="Q3831" s="52"/>
      <c r="R3831" s="52"/>
      <c r="S3831" s="52"/>
      <c r="T3831" s="52"/>
      <c r="U3831" s="52"/>
      <c r="V3831" s="52"/>
      <c r="W3831" s="52"/>
      <c r="X3831" s="52"/>
      <c r="Y3831" s="52"/>
      <c r="Z3831" s="38"/>
      <c r="AA3831" s="38"/>
      <c r="AB3831" s="38"/>
      <c r="AC3831" s="50"/>
      <c r="AD3831" s="50"/>
      <c r="AE3831" s="51"/>
      <c r="AF3831" s="51"/>
      <c r="AG3831" s="40"/>
      <c r="AH3831" s="41"/>
      <c r="AI3831" s="42"/>
      <c r="AJ3831" s="40"/>
      <c r="AK3831" s="41"/>
      <c r="AL3831" s="42"/>
      <c r="AM3831" s="43"/>
      <c r="AN3831" s="43"/>
      <c r="AO3831" s="43"/>
    </row>
    <row r="3832" spans="5:41" x14ac:dyDescent="0.25">
      <c r="E3832" s="54"/>
      <c r="F3832" s="54"/>
      <c r="G3832" s="52"/>
      <c r="H3832" s="52"/>
      <c r="I3832" s="52"/>
      <c r="J3832" s="52"/>
      <c r="K3832" s="52"/>
      <c r="L3832" s="52"/>
      <c r="M3832" s="52"/>
      <c r="N3832" s="52"/>
      <c r="O3832" s="52"/>
      <c r="P3832" s="52"/>
      <c r="Q3832" s="52"/>
      <c r="R3832" s="52"/>
      <c r="S3832" s="52"/>
      <c r="T3832" s="52"/>
      <c r="U3832" s="52"/>
      <c r="V3832" s="52"/>
      <c r="W3832" s="52"/>
      <c r="X3832" s="52"/>
      <c r="Y3832" s="52"/>
      <c r="Z3832" s="38"/>
      <c r="AA3832" s="38"/>
      <c r="AB3832" s="38"/>
      <c r="AC3832" s="50"/>
      <c r="AD3832" s="50"/>
      <c r="AE3832" s="51"/>
      <c r="AF3832" s="51"/>
      <c r="AG3832" s="40"/>
      <c r="AH3832" s="41"/>
      <c r="AI3832" s="42"/>
      <c r="AJ3832" s="40"/>
      <c r="AK3832" s="41"/>
      <c r="AL3832" s="42"/>
      <c r="AM3832" s="43"/>
      <c r="AN3832" s="43"/>
      <c r="AO3832" s="43"/>
    </row>
    <row r="3833" spans="5:41" x14ac:dyDescent="0.25">
      <c r="E3833" s="54"/>
      <c r="F3833" s="54"/>
      <c r="G3833" s="52"/>
      <c r="H3833" s="52"/>
      <c r="I3833" s="52"/>
      <c r="J3833" s="52"/>
      <c r="K3833" s="52"/>
      <c r="L3833" s="52"/>
      <c r="M3833" s="52"/>
      <c r="N3833" s="52"/>
      <c r="O3833" s="52"/>
      <c r="P3833" s="52"/>
      <c r="Q3833" s="52"/>
      <c r="R3833" s="52"/>
      <c r="S3833" s="52"/>
      <c r="T3833" s="52"/>
      <c r="U3833" s="52"/>
      <c r="V3833" s="52"/>
      <c r="W3833" s="52"/>
      <c r="X3833" s="52"/>
      <c r="Y3833" s="52"/>
      <c r="Z3833" s="38"/>
      <c r="AA3833" s="38"/>
      <c r="AB3833" s="38"/>
      <c r="AC3833" s="50"/>
      <c r="AD3833" s="50"/>
      <c r="AE3833" s="51"/>
      <c r="AF3833" s="51"/>
      <c r="AG3833" s="40"/>
      <c r="AH3833" s="41"/>
      <c r="AI3833" s="42"/>
      <c r="AJ3833" s="40"/>
      <c r="AK3833" s="41"/>
      <c r="AL3833" s="42"/>
      <c r="AM3833" s="43"/>
      <c r="AN3833" s="43"/>
      <c r="AO3833" s="43"/>
    </row>
    <row r="3834" spans="5:41" x14ac:dyDescent="0.25">
      <c r="E3834" s="54"/>
      <c r="F3834" s="54"/>
      <c r="G3834" s="52"/>
      <c r="H3834" s="52"/>
      <c r="I3834" s="52"/>
      <c r="J3834" s="52"/>
      <c r="K3834" s="52"/>
      <c r="L3834" s="52"/>
      <c r="M3834" s="52"/>
      <c r="N3834" s="52"/>
      <c r="O3834" s="52"/>
      <c r="P3834" s="52"/>
      <c r="Q3834" s="52"/>
      <c r="R3834" s="52"/>
      <c r="S3834" s="52"/>
      <c r="T3834" s="52"/>
      <c r="U3834" s="52"/>
      <c r="V3834" s="52"/>
      <c r="W3834" s="52"/>
      <c r="X3834" s="52"/>
      <c r="Y3834" s="52"/>
      <c r="Z3834" s="38"/>
      <c r="AA3834" s="38"/>
      <c r="AB3834" s="38"/>
      <c r="AC3834" s="50"/>
      <c r="AD3834" s="50"/>
      <c r="AE3834" s="51"/>
      <c r="AF3834" s="51"/>
      <c r="AG3834" s="40"/>
      <c r="AH3834" s="41"/>
      <c r="AI3834" s="42"/>
      <c r="AJ3834" s="40"/>
      <c r="AK3834" s="41"/>
      <c r="AL3834" s="42"/>
      <c r="AM3834" s="43"/>
      <c r="AN3834" s="43"/>
      <c r="AO3834" s="43"/>
    </row>
    <row r="3835" spans="5:41" x14ac:dyDescent="0.25">
      <c r="E3835" s="54"/>
      <c r="F3835" s="54"/>
      <c r="G3835" s="52"/>
      <c r="H3835" s="52"/>
      <c r="I3835" s="52"/>
      <c r="J3835" s="52"/>
      <c r="K3835" s="52"/>
      <c r="L3835" s="52"/>
      <c r="M3835" s="52"/>
      <c r="N3835" s="52"/>
      <c r="O3835" s="52"/>
      <c r="P3835" s="52"/>
      <c r="Q3835" s="52"/>
      <c r="R3835" s="52"/>
      <c r="S3835" s="52"/>
      <c r="T3835" s="52"/>
      <c r="U3835" s="52"/>
      <c r="V3835" s="52"/>
      <c r="W3835" s="52"/>
      <c r="X3835" s="52"/>
      <c r="Y3835" s="52"/>
      <c r="Z3835" s="38"/>
      <c r="AA3835" s="38"/>
      <c r="AB3835" s="38"/>
      <c r="AC3835" s="50"/>
      <c r="AD3835" s="50"/>
      <c r="AE3835" s="51"/>
      <c r="AF3835" s="51"/>
      <c r="AG3835" s="40"/>
      <c r="AH3835" s="41"/>
      <c r="AI3835" s="42"/>
      <c r="AJ3835" s="40"/>
      <c r="AK3835" s="41"/>
      <c r="AL3835" s="42"/>
      <c r="AM3835" s="43"/>
      <c r="AN3835" s="43"/>
      <c r="AO3835" s="43"/>
    </row>
    <row r="3836" spans="5:41" x14ac:dyDescent="0.25">
      <c r="E3836" s="54"/>
      <c r="F3836" s="54"/>
      <c r="G3836" s="52"/>
      <c r="H3836" s="52"/>
      <c r="I3836" s="52"/>
      <c r="J3836" s="52"/>
      <c r="K3836" s="52"/>
      <c r="L3836" s="52"/>
      <c r="M3836" s="52"/>
      <c r="N3836" s="52"/>
      <c r="O3836" s="52"/>
      <c r="P3836" s="52"/>
      <c r="Q3836" s="52"/>
      <c r="R3836" s="52"/>
      <c r="S3836" s="52"/>
      <c r="T3836" s="52"/>
      <c r="U3836" s="52"/>
      <c r="V3836" s="52"/>
      <c r="W3836" s="52"/>
      <c r="X3836" s="52"/>
      <c r="Y3836" s="52"/>
      <c r="Z3836" s="38"/>
      <c r="AA3836" s="38"/>
      <c r="AB3836" s="38"/>
      <c r="AC3836" s="50"/>
      <c r="AD3836" s="50"/>
      <c r="AE3836" s="51"/>
      <c r="AF3836" s="51"/>
      <c r="AG3836" s="40"/>
      <c r="AH3836" s="41"/>
      <c r="AI3836" s="42"/>
      <c r="AJ3836" s="40"/>
      <c r="AK3836" s="41"/>
      <c r="AL3836" s="42"/>
      <c r="AM3836" s="43"/>
      <c r="AN3836" s="43"/>
      <c r="AO3836" s="43"/>
    </row>
    <row r="3837" spans="5:41" x14ac:dyDescent="0.25">
      <c r="E3837" s="54"/>
      <c r="F3837" s="54"/>
      <c r="G3837" s="52"/>
      <c r="H3837" s="52"/>
      <c r="I3837" s="52"/>
      <c r="J3837" s="52"/>
      <c r="K3837" s="52"/>
      <c r="L3837" s="52"/>
      <c r="M3837" s="52"/>
      <c r="N3837" s="52"/>
      <c r="O3837" s="52"/>
      <c r="P3837" s="52"/>
      <c r="Q3837" s="52"/>
      <c r="R3837" s="52"/>
      <c r="S3837" s="52"/>
      <c r="T3837" s="52"/>
      <c r="U3837" s="52"/>
      <c r="V3837" s="52"/>
      <c r="W3837" s="52"/>
      <c r="X3837" s="52"/>
      <c r="Y3837" s="52"/>
      <c r="Z3837" s="38"/>
      <c r="AA3837" s="38"/>
      <c r="AB3837" s="38"/>
      <c r="AC3837" s="50"/>
      <c r="AD3837" s="50"/>
      <c r="AE3837" s="51"/>
      <c r="AF3837" s="51"/>
      <c r="AG3837" s="40"/>
      <c r="AH3837" s="41"/>
      <c r="AI3837" s="42"/>
      <c r="AJ3837" s="40"/>
      <c r="AK3837" s="41"/>
      <c r="AL3837" s="42"/>
      <c r="AM3837" s="43"/>
      <c r="AN3837" s="43"/>
      <c r="AO3837" s="43"/>
    </row>
    <row r="3838" spans="5:41" x14ac:dyDescent="0.25">
      <c r="E3838" s="54"/>
      <c r="F3838" s="54"/>
      <c r="G3838" s="52"/>
      <c r="H3838" s="52"/>
      <c r="I3838" s="52"/>
      <c r="J3838" s="52"/>
      <c r="K3838" s="52"/>
      <c r="L3838" s="52"/>
      <c r="M3838" s="52"/>
      <c r="N3838" s="52"/>
      <c r="O3838" s="52"/>
      <c r="P3838" s="52"/>
      <c r="Q3838" s="52"/>
      <c r="R3838" s="52"/>
      <c r="S3838" s="52"/>
      <c r="T3838" s="52"/>
      <c r="U3838" s="52"/>
      <c r="V3838" s="52"/>
      <c r="W3838" s="52"/>
      <c r="X3838" s="52"/>
      <c r="Y3838" s="52"/>
      <c r="Z3838" s="38"/>
      <c r="AA3838" s="38"/>
      <c r="AB3838" s="38"/>
      <c r="AC3838" s="50"/>
      <c r="AD3838" s="50"/>
      <c r="AE3838" s="51"/>
      <c r="AF3838" s="51"/>
      <c r="AG3838" s="40"/>
      <c r="AH3838" s="41"/>
      <c r="AI3838" s="42"/>
      <c r="AJ3838" s="40"/>
      <c r="AK3838" s="41"/>
      <c r="AL3838" s="42"/>
      <c r="AM3838" s="43"/>
      <c r="AN3838" s="43"/>
      <c r="AO3838" s="43"/>
    </row>
    <row r="3839" spans="5:41" x14ac:dyDescent="0.25">
      <c r="E3839" s="54"/>
      <c r="F3839" s="54"/>
      <c r="G3839" s="52"/>
      <c r="H3839" s="52"/>
      <c r="I3839" s="52"/>
      <c r="J3839" s="52"/>
      <c r="K3839" s="52"/>
      <c r="L3839" s="52"/>
      <c r="M3839" s="52"/>
      <c r="N3839" s="52"/>
      <c r="O3839" s="52"/>
      <c r="P3839" s="52"/>
      <c r="Q3839" s="52"/>
      <c r="R3839" s="52"/>
      <c r="S3839" s="52"/>
      <c r="T3839" s="52"/>
      <c r="U3839" s="52"/>
      <c r="V3839" s="52"/>
      <c r="W3839" s="52"/>
      <c r="X3839" s="52"/>
      <c r="Y3839" s="52"/>
      <c r="Z3839" s="38"/>
      <c r="AA3839" s="38"/>
      <c r="AB3839" s="38"/>
      <c r="AC3839" s="50"/>
      <c r="AD3839" s="50"/>
      <c r="AE3839" s="51"/>
      <c r="AF3839" s="51"/>
      <c r="AG3839" s="40"/>
      <c r="AH3839" s="41"/>
      <c r="AI3839" s="42"/>
      <c r="AJ3839" s="40"/>
      <c r="AK3839" s="41"/>
      <c r="AL3839" s="42"/>
      <c r="AM3839" s="43"/>
      <c r="AN3839" s="43"/>
      <c r="AO3839" s="43"/>
    </row>
    <row r="3840" spans="5:41" x14ac:dyDescent="0.25">
      <c r="E3840" s="54"/>
      <c r="F3840" s="54"/>
      <c r="G3840" s="52"/>
      <c r="H3840" s="52"/>
      <c r="I3840" s="52"/>
      <c r="J3840" s="52"/>
      <c r="K3840" s="52"/>
      <c r="L3840" s="52"/>
      <c r="M3840" s="52"/>
      <c r="N3840" s="52"/>
      <c r="O3840" s="52"/>
      <c r="P3840" s="52"/>
      <c r="Q3840" s="52"/>
      <c r="R3840" s="52"/>
      <c r="S3840" s="52"/>
      <c r="T3840" s="52"/>
      <c r="U3840" s="52"/>
      <c r="V3840" s="52"/>
      <c r="W3840" s="52"/>
      <c r="X3840" s="52"/>
      <c r="Y3840" s="52"/>
      <c r="Z3840" s="38"/>
      <c r="AA3840" s="38"/>
      <c r="AB3840" s="38"/>
      <c r="AC3840" s="50"/>
      <c r="AD3840" s="50"/>
      <c r="AE3840" s="51"/>
      <c r="AF3840" s="51"/>
      <c r="AG3840" s="40"/>
      <c r="AH3840" s="41"/>
      <c r="AI3840" s="42"/>
      <c r="AJ3840" s="40"/>
      <c r="AK3840" s="41"/>
      <c r="AL3840" s="42"/>
      <c r="AM3840" s="43"/>
      <c r="AN3840" s="43"/>
      <c r="AO3840" s="43"/>
    </row>
    <row r="3841" spans="5:41" x14ac:dyDescent="0.25">
      <c r="E3841" s="54"/>
      <c r="F3841" s="54"/>
      <c r="G3841" s="52"/>
      <c r="H3841" s="52"/>
      <c r="I3841" s="52"/>
      <c r="J3841" s="52"/>
      <c r="K3841" s="52"/>
      <c r="L3841" s="52"/>
      <c r="M3841" s="52"/>
      <c r="N3841" s="52"/>
      <c r="O3841" s="52"/>
      <c r="P3841" s="52"/>
      <c r="Q3841" s="52"/>
      <c r="R3841" s="52"/>
      <c r="S3841" s="52"/>
      <c r="T3841" s="52"/>
      <c r="U3841" s="52"/>
      <c r="V3841" s="52"/>
      <c r="W3841" s="52"/>
      <c r="X3841" s="52"/>
      <c r="Y3841" s="52"/>
      <c r="Z3841" s="38"/>
      <c r="AA3841" s="38"/>
      <c r="AB3841" s="38"/>
      <c r="AC3841" s="50"/>
      <c r="AD3841" s="50"/>
      <c r="AE3841" s="51"/>
      <c r="AF3841" s="51"/>
      <c r="AG3841" s="40"/>
      <c r="AH3841" s="41"/>
      <c r="AI3841" s="42"/>
      <c r="AJ3841" s="40"/>
      <c r="AK3841" s="41"/>
      <c r="AL3841" s="42"/>
      <c r="AM3841" s="43"/>
      <c r="AN3841" s="43"/>
      <c r="AO3841" s="43"/>
    </row>
    <row r="3842" spans="5:41" x14ac:dyDescent="0.25">
      <c r="E3842" s="54"/>
      <c r="F3842" s="54"/>
      <c r="G3842" s="52"/>
      <c r="H3842" s="52"/>
      <c r="I3842" s="52"/>
      <c r="J3842" s="52"/>
      <c r="K3842" s="52"/>
      <c r="L3842" s="52"/>
      <c r="M3842" s="52"/>
      <c r="N3842" s="52"/>
      <c r="O3842" s="52"/>
      <c r="P3842" s="52"/>
      <c r="Q3842" s="52"/>
      <c r="R3842" s="52"/>
      <c r="S3842" s="52"/>
      <c r="T3842" s="52"/>
      <c r="U3842" s="52"/>
      <c r="V3842" s="52"/>
      <c r="W3842" s="52"/>
      <c r="X3842" s="52"/>
      <c r="Y3842" s="52"/>
      <c r="Z3842" s="38"/>
      <c r="AA3842" s="38"/>
      <c r="AB3842" s="38"/>
      <c r="AC3842" s="50"/>
      <c r="AD3842" s="50"/>
      <c r="AE3842" s="51"/>
      <c r="AF3842" s="51"/>
      <c r="AG3842" s="40"/>
      <c r="AH3842" s="41"/>
      <c r="AI3842" s="42"/>
      <c r="AJ3842" s="40"/>
      <c r="AK3842" s="41"/>
      <c r="AL3842" s="42"/>
      <c r="AM3842" s="43"/>
      <c r="AN3842" s="43"/>
      <c r="AO3842" s="43"/>
    </row>
    <row r="3843" spans="5:41" x14ac:dyDescent="0.25">
      <c r="E3843" s="54"/>
      <c r="F3843" s="54"/>
      <c r="G3843" s="52"/>
      <c r="H3843" s="52"/>
      <c r="I3843" s="52"/>
      <c r="J3843" s="52"/>
      <c r="K3843" s="52"/>
      <c r="L3843" s="52"/>
      <c r="M3843" s="52"/>
      <c r="N3843" s="52"/>
      <c r="O3843" s="52"/>
      <c r="P3843" s="52"/>
      <c r="Q3843" s="52"/>
      <c r="R3843" s="52"/>
      <c r="S3843" s="52"/>
      <c r="T3843" s="52"/>
      <c r="U3843" s="52"/>
      <c r="V3843" s="52"/>
      <c r="W3843" s="52"/>
      <c r="X3843" s="52"/>
      <c r="Y3843" s="52"/>
      <c r="Z3843" s="38"/>
      <c r="AA3843" s="38"/>
      <c r="AB3843" s="38"/>
      <c r="AC3843" s="50"/>
      <c r="AD3843" s="50"/>
      <c r="AE3843" s="51"/>
      <c r="AF3843" s="51"/>
      <c r="AG3843" s="40"/>
      <c r="AH3843" s="41"/>
      <c r="AI3843" s="42"/>
      <c r="AJ3843" s="40"/>
      <c r="AK3843" s="41"/>
      <c r="AL3843" s="42"/>
      <c r="AM3843" s="43"/>
      <c r="AN3843" s="43"/>
      <c r="AO3843" s="43"/>
    </row>
    <row r="3844" spans="5:41" x14ac:dyDescent="0.25">
      <c r="E3844" s="54"/>
      <c r="F3844" s="54"/>
      <c r="G3844" s="52"/>
      <c r="H3844" s="52"/>
      <c r="I3844" s="52"/>
      <c r="J3844" s="52"/>
      <c r="K3844" s="52"/>
      <c r="L3844" s="52"/>
      <c r="M3844" s="52"/>
      <c r="N3844" s="52"/>
      <c r="O3844" s="52"/>
      <c r="P3844" s="52"/>
      <c r="Q3844" s="52"/>
      <c r="R3844" s="52"/>
      <c r="S3844" s="52"/>
      <c r="T3844" s="52"/>
      <c r="U3844" s="52"/>
      <c r="V3844" s="52"/>
      <c r="W3844" s="52"/>
      <c r="X3844" s="52"/>
      <c r="Y3844" s="52"/>
      <c r="Z3844" s="38"/>
      <c r="AA3844" s="38"/>
      <c r="AB3844" s="38"/>
      <c r="AC3844" s="50"/>
      <c r="AD3844" s="50"/>
      <c r="AE3844" s="51"/>
      <c r="AF3844" s="51"/>
      <c r="AG3844" s="40"/>
      <c r="AH3844" s="41"/>
      <c r="AI3844" s="42"/>
      <c r="AJ3844" s="40"/>
      <c r="AK3844" s="41"/>
      <c r="AL3844" s="42"/>
      <c r="AM3844" s="43"/>
      <c r="AN3844" s="43"/>
      <c r="AO3844" s="43"/>
    </row>
    <row r="3845" spans="5:41" x14ac:dyDescent="0.25">
      <c r="E3845" s="54"/>
      <c r="F3845" s="54"/>
      <c r="G3845" s="52"/>
      <c r="H3845" s="52"/>
      <c r="I3845" s="52"/>
      <c r="J3845" s="52"/>
      <c r="K3845" s="52"/>
      <c r="L3845" s="52"/>
      <c r="M3845" s="52"/>
      <c r="N3845" s="52"/>
      <c r="O3845" s="52"/>
      <c r="P3845" s="52"/>
      <c r="Q3845" s="52"/>
      <c r="R3845" s="52"/>
      <c r="S3845" s="52"/>
      <c r="T3845" s="52"/>
      <c r="U3845" s="52"/>
      <c r="V3845" s="52"/>
      <c r="W3845" s="52"/>
      <c r="X3845" s="52"/>
      <c r="Y3845" s="52"/>
      <c r="Z3845" s="38"/>
      <c r="AA3845" s="38"/>
      <c r="AB3845" s="38"/>
      <c r="AC3845" s="50"/>
      <c r="AD3845" s="50"/>
      <c r="AE3845" s="51"/>
      <c r="AF3845" s="51"/>
      <c r="AG3845" s="40"/>
      <c r="AH3845" s="41"/>
      <c r="AI3845" s="42"/>
      <c r="AJ3845" s="40"/>
      <c r="AK3845" s="41"/>
      <c r="AL3845" s="42"/>
      <c r="AM3845" s="43"/>
      <c r="AN3845" s="43"/>
      <c r="AO3845" s="43"/>
    </row>
    <row r="3846" spans="5:41" x14ac:dyDescent="0.25">
      <c r="E3846" s="54"/>
      <c r="F3846" s="54"/>
      <c r="G3846" s="52"/>
      <c r="H3846" s="52"/>
      <c r="I3846" s="52"/>
      <c r="J3846" s="52"/>
      <c r="K3846" s="52"/>
      <c r="L3846" s="52"/>
      <c r="M3846" s="52"/>
      <c r="N3846" s="52"/>
      <c r="O3846" s="52"/>
      <c r="P3846" s="52"/>
      <c r="Q3846" s="52"/>
      <c r="R3846" s="52"/>
      <c r="S3846" s="52"/>
      <c r="T3846" s="52"/>
      <c r="U3846" s="52"/>
      <c r="V3846" s="52"/>
      <c r="W3846" s="52"/>
      <c r="X3846" s="52"/>
      <c r="Y3846" s="52"/>
      <c r="Z3846" s="38"/>
      <c r="AA3846" s="38"/>
      <c r="AB3846" s="38"/>
      <c r="AC3846" s="50"/>
      <c r="AD3846" s="50"/>
      <c r="AE3846" s="51"/>
      <c r="AF3846" s="51"/>
      <c r="AG3846" s="40"/>
      <c r="AH3846" s="41"/>
      <c r="AI3846" s="42"/>
      <c r="AJ3846" s="40"/>
      <c r="AK3846" s="41"/>
      <c r="AL3846" s="42"/>
      <c r="AM3846" s="43"/>
      <c r="AN3846" s="43"/>
      <c r="AO3846" s="43"/>
    </row>
    <row r="3847" spans="5:41" x14ac:dyDescent="0.25">
      <c r="E3847" s="54"/>
      <c r="F3847" s="54"/>
      <c r="G3847" s="52"/>
      <c r="H3847" s="52"/>
      <c r="I3847" s="52"/>
      <c r="J3847" s="52"/>
      <c r="K3847" s="52"/>
      <c r="L3847" s="52"/>
      <c r="M3847" s="52"/>
      <c r="N3847" s="52"/>
      <c r="O3847" s="52"/>
      <c r="P3847" s="52"/>
      <c r="Q3847" s="52"/>
      <c r="R3847" s="52"/>
      <c r="S3847" s="52"/>
      <c r="T3847" s="52"/>
      <c r="U3847" s="52"/>
      <c r="V3847" s="52"/>
      <c r="W3847" s="52"/>
      <c r="X3847" s="52"/>
      <c r="Y3847" s="52"/>
      <c r="Z3847" s="38"/>
      <c r="AA3847" s="38"/>
      <c r="AB3847" s="38"/>
      <c r="AC3847" s="50"/>
      <c r="AD3847" s="50"/>
      <c r="AE3847" s="51"/>
      <c r="AF3847" s="51"/>
      <c r="AG3847" s="40"/>
      <c r="AH3847" s="41"/>
      <c r="AI3847" s="42"/>
      <c r="AJ3847" s="40"/>
      <c r="AK3847" s="41"/>
      <c r="AL3847" s="42"/>
      <c r="AM3847" s="43"/>
      <c r="AN3847" s="43"/>
      <c r="AO3847" s="43"/>
    </row>
    <row r="3848" spans="5:41" x14ac:dyDescent="0.25">
      <c r="E3848" s="54"/>
      <c r="F3848" s="54"/>
      <c r="G3848" s="52"/>
      <c r="H3848" s="52"/>
      <c r="I3848" s="52"/>
      <c r="J3848" s="52"/>
      <c r="K3848" s="52"/>
      <c r="L3848" s="52"/>
      <c r="M3848" s="52"/>
      <c r="N3848" s="52"/>
      <c r="O3848" s="52"/>
      <c r="P3848" s="52"/>
      <c r="Q3848" s="52"/>
      <c r="R3848" s="52"/>
      <c r="S3848" s="52"/>
      <c r="T3848" s="52"/>
      <c r="U3848" s="52"/>
      <c r="V3848" s="52"/>
      <c r="W3848" s="52"/>
      <c r="X3848" s="52"/>
      <c r="Y3848" s="52"/>
      <c r="Z3848" s="38"/>
      <c r="AA3848" s="38"/>
      <c r="AB3848" s="38"/>
      <c r="AC3848" s="50"/>
      <c r="AD3848" s="50"/>
      <c r="AE3848" s="51"/>
      <c r="AF3848" s="51"/>
      <c r="AG3848" s="40"/>
      <c r="AH3848" s="41"/>
      <c r="AI3848" s="42"/>
      <c r="AJ3848" s="40"/>
      <c r="AK3848" s="41"/>
      <c r="AL3848" s="42"/>
      <c r="AM3848" s="43"/>
      <c r="AN3848" s="43"/>
      <c r="AO3848" s="43"/>
    </row>
    <row r="3849" spans="5:41" x14ac:dyDescent="0.25">
      <c r="E3849" s="54"/>
      <c r="F3849" s="54"/>
      <c r="G3849" s="52"/>
      <c r="H3849" s="52"/>
      <c r="I3849" s="52"/>
      <c r="J3849" s="52"/>
      <c r="K3849" s="52"/>
      <c r="L3849" s="52"/>
      <c r="M3849" s="52"/>
      <c r="N3849" s="52"/>
      <c r="O3849" s="52"/>
      <c r="P3849" s="52"/>
      <c r="Q3849" s="52"/>
      <c r="R3849" s="52"/>
      <c r="S3849" s="52"/>
      <c r="T3849" s="52"/>
      <c r="U3849" s="52"/>
      <c r="V3849" s="52"/>
      <c r="W3849" s="52"/>
      <c r="X3849" s="52"/>
      <c r="Y3849" s="52"/>
      <c r="Z3849" s="38"/>
      <c r="AA3849" s="38"/>
      <c r="AB3849" s="38"/>
      <c r="AC3849" s="50"/>
      <c r="AD3849" s="50"/>
      <c r="AE3849" s="51"/>
      <c r="AF3849" s="51"/>
      <c r="AG3849" s="40"/>
      <c r="AH3849" s="41"/>
      <c r="AI3849" s="42"/>
      <c r="AJ3849" s="40"/>
      <c r="AK3849" s="41"/>
      <c r="AL3849" s="42"/>
      <c r="AM3849" s="43"/>
      <c r="AN3849" s="43"/>
      <c r="AO3849" s="43"/>
    </row>
    <row r="3850" spans="5:41" x14ac:dyDescent="0.25">
      <c r="E3850" s="54"/>
      <c r="F3850" s="54"/>
      <c r="G3850" s="52"/>
      <c r="H3850" s="52"/>
      <c r="I3850" s="52"/>
      <c r="J3850" s="52"/>
      <c r="K3850" s="52"/>
      <c r="L3850" s="52"/>
      <c r="M3850" s="52"/>
      <c r="N3850" s="52"/>
      <c r="O3850" s="52"/>
      <c r="P3850" s="52"/>
      <c r="Q3850" s="52"/>
      <c r="R3850" s="52"/>
      <c r="S3850" s="52"/>
      <c r="T3850" s="52"/>
      <c r="U3850" s="52"/>
      <c r="V3850" s="52"/>
      <c r="W3850" s="52"/>
      <c r="X3850" s="52"/>
      <c r="Y3850" s="52"/>
      <c r="Z3850" s="38"/>
      <c r="AA3850" s="38"/>
      <c r="AB3850" s="38"/>
      <c r="AC3850" s="50"/>
      <c r="AD3850" s="50"/>
      <c r="AE3850" s="51"/>
      <c r="AF3850" s="51"/>
      <c r="AG3850" s="40"/>
      <c r="AH3850" s="41"/>
      <c r="AI3850" s="42"/>
      <c r="AJ3850" s="40"/>
      <c r="AK3850" s="41"/>
      <c r="AL3850" s="42"/>
      <c r="AM3850" s="43"/>
      <c r="AN3850" s="43"/>
      <c r="AO3850" s="43"/>
    </row>
    <row r="3851" spans="5:41" x14ac:dyDescent="0.25">
      <c r="E3851" s="54"/>
      <c r="F3851" s="54"/>
      <c r="G3851" s="52"/>
      <c r="H3851" s="52"/>
      <c r="I3851" s="52"/>
      <c r="J3851" s="52"/>
      <c r="K3851" s="52"/>
      <c r="L3851" s="52"/>
      <c r="M3851" s="52"/>
      <c r="N3851" s="52"/>
      <c r="O3851" s="52"/>
      <c r="P3851" s="52"/>
      <c r="Q3851" s="52"/>
      <c r="R3851" s="52"/>
      <c r="S3851" s="52"/>
      <c r="T3851" s="52"/>
      <c r="U3851" s="52"/>
      <c r="V3851" s="52"/>
      <c r="W3851" s="52"/>
      <c r="X3851" s="52"/>
      <c r="Y3851" s="52"/>
      <c r="Z3851" s="38"/>
      <c r="AA3851" s="38"/>
      <c r="AB3851" s="38"/>
      <c r="AC3851" s="50"/>
      <c r="AD3851" s="50"/>
      <c r="AE3851" s="51"/>
      <c r="AF3851" s="51"/>
      <c r="AG3851" s="40"/>
      <c r="AH3851" s="41"/>
      <c r="AI3851" s="42"/>
      <c r="AJ3851" s="40"/>
      <c r="AK3851" s="41"/>
      <c r="AL3851" s="42"/>
      <c r="AM3851" s="43"/>
      <c r="AN3851" s="43"/>
      <c r="AO3851" s="43"/>
    </row>
    <row r="3852" spans="5:41" x14ac:dyDescent="0.25">
      <c r="E3852" s="54"/>
      <c r="F3852" s="54"/>
      <c r="G3852" s="52"/>
      <c r="H3852" s="52"/>
      <c r="I3852" s="52"/>
      <c r="J3852" s="52"/>
      <c r="K3852" s="52"/>
      <c r="L3852" s="52"/>
      <c r="M3852" s="52"/>
      <c r="N3852" s="52"/>
      <c r="O3852" s="52"/>
      <c r="P3852" s="52"/>
      <c r="Q3852" s="52"/>
      <c r="R3852" s="52"/>
      <c r="S3852" s="52"/>
      <c r="T3852" s="52"/>
      <c r="U3852" s="52"/>
      <c r="V3852" s="52"/>
      <c r="W3852" s="52"/>
      <c r="X3852" s="52"/>
      <c r="Y3852" s="52"/>
      <c r="Z3852" s="38"/>
      <c r="AA3852" s="38"/>
      <c r="AB3852" s="38"/>
      <c r="AC3852" s="50"/>
      <c r="AD3852" s="50"/>
      <c r="AE3852" s="51"/>
      <c r="AF3852" s="51"/>
      <c r="AG3852" s="40"/>
      <c r="AH3852" s="41"/>
      <c r="AI3852" s="42"/>
      <c r="AJ3852" s="40"/>
      <c r="AK3852" s="41"/>
      <c r="AL3852" s="42"/>
      <c r="AM3852" s="43"/>
      <c r="AN3852" s="43"/>
      <c r="AO3852" s="43"/>
    </row>
    <row r="3853" spans="5:41" x14ac:dyDescent="0.25">
      <c r="E3853" s="54"/>
      <c r="F3853" s="54"/>
      <c r="G3853" s="52"/>
      <c r="H3853" s="52"/>
      <c r="I3853" s="52"/>
      <c r="J3853" s="52"/>
      <c r="K3853" s="52"/>
      <c r="L3853" s="52"/>
      <c r="M3853" s="52"/>
      <c r="N3853" s="52"/>
      <c r="O3853" s="52"/>
      <c r="P3853" s="52"/>
      <c r="Q3853" s="52"/>
      <c r="R3853" s="52"/>
      <c r="S3853" s="52"/>
      <c r="T3853" s="52"/>
      <c r="U3853" s="52"/>
      <c r="V3853" s="52"/>
      <c r="W3853" s="52"/>
      <c r="X3853" s="52"/>
      <c r="Y3853" s="52"/>
      <c r="Z3853" s="38"/>
      <c r="AA3853" s="38"/>
      <c r="AB3853" s="38"/>
      <c r="AC3853" s="50"/>
      <c r="AD3853" s="50"/>
      <c r="AE3853" s="51"/>
      <c r="AF3853" s="51"/>
      <c r="AG3853" s="40"/>
      <c r="AH3853" s="41"/>
      <c r="AI3853" s="42"/>
      <c r="AJ3853" s="40"/>
      <c r="AK3853" s="41"/>
      <c r="AL3853" s="42"/>
      <c r="AM3853" s="43"/>
      <c r="AN3853" s="43"/>
      <c r="AO3853" s="43"/>
    </row>
    <row r="3854" spans="5:41" x14ac:dyDescent="0.25">
      <c r="E3854" s="54"/>
      <c r="F3854" s="54"/>
      <c r="G3854" s="52"/>
      <c r="H3854" s="52"/>
      <c r="I3854" s="52"/>
      <c r="J3854" s="52"/>
      <c r="K3854" s="52"/>
      <c r="L3854" s="52"/>
      <c r="M3854" s="52"/>
      <c r="N3854" s="52"/>
      <c r="O3854" s="52"/>
      <c r="P3854" s="52"/>
      <c r="Q3854" s="52"/>
      <c r="R3854" s="52"/>
      <c r="S3854" s="52"/>
      <c r="T3854" s="52"/>
      <c r="U3854" s="52"/>
      <c r="V3854" s="52"/>
      <c r="W3854" s="52"/>
      <c r="X3854" s="52"/>
      <c r="Y3854" s="52"/>
      <c r="Z3854" s="38"/>
      <c r="AA3854" s="38"/>
      <c r="AB3854" s="38"/>
      <c r="AC3854" s="50"/>
      <c r="AD3854" s="50"/>
      <c r="AE3854" s="51"/>
      <c r="AF3854" s="51"/>
      <c r="AG3854" s="40"/>
      <c r="AH3854" s="41"/>
      <c r="AI3854" s="42"/>
      <c r="AJ3854" s="40"/>
      <c r="AK3854" s="41"/>
      <c r="AL3854" s="42"/>
      <c r="AM3854" s="43"/>
      <c r="AN3854" s="43"/>
      <c r="AO3854" s="43"/>
    </row>
    <row r="3855" spans="5:41" x14ac:dyDescent="0.25">
      <c r="E3855" s="54"/>
      <c r="F3855" s="54"/>
      <c r="G3855" s="52"/>
      <c r="H3855" s="52"/>
      <c r="I3855" s="52"/>
      <c r="J3855" s="52"/>
      <c r="K3855" s="52"/>
      <c r="L3855" s="52"/>
      <c r="M3855" s="52"/>
      <c r="N3855" s="52"/>
      <c r="O3855" s="52"/>
      <c r="P3855" s="52"/>
      <c r="Q3855" s="52"/>
      <c r="R3855" s="52"/>
      <c r="S3855" s="52"/>
      <c r="T3855" s="52"/>
      <c r="U3855" s="52"/>
      <c r="V3855" s="52"/>
      <c r="W3855" s="52"/>
      <c r="X3855" s="52"/>
      <c r="Y3855" s="52"/>
      <c r="Z3855" s="38"/>
      <c r="AA3855" s="38"/>
      <c r="AB3855" s="38"/>
      <c r="AC3855" s="50"/>
      <c r="AD3855" s="50"/>
      <c r="AE3855" s="51"/>
      <c r="AF3855" s="51"/>
      <c r="AG3855" s="40"/>
      <c r="AH3855" s="41"/>
      <c r="AI3855" s="42"/>
      <c r="AJ3855" s="40"/>
      <c r="AK3855" s="41"/>
      <c r="AL3855" s="42"/>
      <c r="AM3855" s="43"/>
      <c r="AN3855" s="43"/>
      <c r="AO3855" s="43"/>
    </row>
    <row r="3856" spans="5:41" x14ac:dyDescent="0.25">
      <c r="E3856" s="54"/>
      <c r="F3856" s="54"/>
      <c r="G3856" s="52"/>
      <c r="H3856" s="52"/>
      <c r="I3856" s="52"/>
      <c r="J3856" s="52"/>
      <c r="K3856" s="52"/>
      <c r="L3856" s="52"/>
      <c r="M3856" s="52"/>
      <c r="N3856" s="52"/>
      <c r="O3856" s="52"/>
      <c r="P3856" s="52"/>
      <c r="Q3856" s="52"/>
      <c r="R3856" s="52"/>
      <c r="S3856" s="52"/>
      <c r="T3856" s="52"/>
      <c r="U3856" s="52"/>
      <c r="V3856" s="52"/>
      <c r="W3856" s="52"/>
      <c r="X3856" s="52"/>
      <c r="Y3856" s="52"/>
      <c r="Z3856" s="38"/>
      <c r="AA3856" s="38"/>
      <c r="AB3856" s="38"/>
      <c r="AC3856" s="50"/>
      <c r="AD3856" s="50"/>
      <c r="AE3856" s="51"/>
      <c r="AF3856" s="51"/>
      <c r="AG3856" s="40"/>
      <c r="AH3856" s="41"/>
      <c r="AI3856" s="42"/>
      <c r="AJ3856" s="40"/>
      <c r="AK3856" s="41"/>
      <c r="AL3856" s="42"/>
      <c r="AM3856" s="43"/>
      <c r="AN3856" s="43"/>
      <c r="AO3856" s="43"/>
    </row>
    <row r="3857" spans="5:41" x14ac:dyDescent="0.25">
      <c r="E3857" s="54"/>
      <c r="F3857" s="54"/>
      <c r="G3857" s="52"/>
      <c r="H3857" s="52"/>
      <c r="I3857" s="52"/>
      <c r="J3857" s="52"/>
      <c r="K3857" s="52"/>
      <c r="L3857" s="52"/>
      <c r="M3857" s="52"/>
      <c r="N3857" s="52"/>
      <c r="O3857" s="52"/>
      <c r="P3857" s="52"/>
      <c r="Q3857" s="52"/>
      <c r="R3857" s="52"/>
      <c r="S3857" s="52"/>
      <c r="T3857" s="52"/>
      <c r="U3857" s="52"/>
      <c r="V3857" s="52"/>
      <c r="W3857" s="52"/>
      <c r="X3857" s="52"/>
      <c r="Y3857" s="52"/>
      <c r="Z3857" s="38"/>
      <c r="AA3857" s="38"/>
      <c r="AB3857" s="38"/>
      <c r="AC3857" s="50"/>
      <c r="AD3857" s="50"/>
      <c r="AE3857" s="51"/>
      <c r="AF3857" s="51"/>
      <c r="AG3857" s="40"/>
      <c r="AH3857" s="41"/>
      <c r="AI3857" s="42"/>
      <c r="AJ3857" s="40"/>
      <c r="AK3857" s="41"/>
      <c r="AL3857" s="42"/>
      <c r="AM3857" s="43"/>
      <c r="AN3857" s="43"/>
      <c r="AO3857" s="43"/>
    </row>
    <row r="3858" spans="5:41" x14ac:dyDescent="0.25">
      <c r="E3858" s="54"/>
      <c r="F3858" s="54"/>
      <c r="G3858" s="52"/>
      <c r="H3858" s="52"/>
      <c r="I3858" s="52"/>
      <c r="J3858" s="52"/>
      <c r="K3858" s="52"/>
      <c r="L3858" s="52"/>
      <c r="M3858" s="52"/>
      <c r="N3858" s="52"/>
      <c r="O3858" s="52"/>
      <c r="P3858" s="52"/>
      <c r="Q3858" s="52"/>
      <c r="R3858" s="52"/>
      <c r="S3858" s="52"/>
      <c r="T3858" s="52"/>
      <c r="U3858" s="52"/>
      <c r="V3858" s="52"/>
      <c r="W3858" s="52"/>
      <c r="X3858" s="52"/>
      <c r="Y3858" s="52"/>
      <c r="Z3858" s="38"/>
      <c r="AA3858" s="38"/>
      <c r="AB3858" s="38"/>
      <c r="AC3858" s="50"/>
      <c r="AD3858" s="50"/>
      <c r="AE3858" s="51"/>
      <c r="AF3858" s="51"/>
      <c r="AG3858" s="40"/>
      <c r="AH3858" s="41"/>
      <c r="AI3858" s="42"/>
      <c r="AJ3858" s="40"/>
      <c r="AK3858" s="41"/>
      <c r="AL3858" s="42"/>
      <c r="AM3858" s="43"/>
      <c r="AN3858" s="43"/>
      <c r="AO3858" s="43"/>
    </row>
    <row r="3859" spans="5:41" x14ac:dyDescent="0.25">
      <c r="E3859" s="54"/>
      <c r="F3859" s="54"/>
      <c r="G3859" s="52"/>
      <c r="H3859" s="52"/>
      <c r="I3859" s="52"/>
      <c r="J3859" s="52"/>
      <c r="K3859" s="52"/>
      <c r="L3859" s="52"/>
      <c r="M3859" s="52"/>
      <c r="N3859" s="52"/>
      <c r="O3859" s="52"/>
      <c r="P3859" s="52"/>
      <c r="Q3859" s="52"/>
      <c r="R3859" s="52"/>
      <c r="S3859" s="52"/>
      <c r="T3859" s="52"/>
      <c r="U3859" s="52"/>
      <c r="V3859" s="52"/>
      <c r="W3859" s="52"/>
      <c r="X3859" s="52"/>
      <c r="Y3859" s="52"/>
      <c r="Z3859" s="38"/>
      <c r="AA3859" s="38"/>
      <c r="AB3859" s="38"/>
      <c r="AC3859" s="50"/>
      <c r="AD3859" s="50"/>
      <c r="AE3859" s="51"/>
      <c r="AF3859" s="51"/>
      <c r="AG3859" s="40"/>
      <c r="AH3859" s="41"/>
      <c r="AI3859" s="42"/>
      <c r="AJ3859" s="40"/>
      <c r="AK3859" s="41"/>
      <c r="AL3859" s="42"/>
      <c r="AM3859" s="43"/>
      <c r="AN3859" s="43"/>
      <c r="AO3859" s="43"/>
    </row>
    <row r="3860" spans="5:41" x14ac:dyDescent="0.25">
      <c r="E3860" s="54"/>
      <c r="F3860" s="54"/>
      <c r="G3860" s="52"/>
      <c r="H3860" s="52"/>
      <c r="I3860" s="52"/>
      <c r="J3860" s="52"/>
      <c r="K3860" s="52"/>
      <c r="L3860" s="52"/>
      <c r="M3860" s="52"/>
      <c r="N3860" s="52"/>
      <c r="O3860" s="52"/>
      <c r="P3860" s="52"/>
      <c r="Q3860" s="52"/>
      <c r="R3860" s="52"/>
      <c r="S3860" s="52"/>
      <c r="T3860" s="52"/>
      <c r="U3860" s="52"/>
      <c r="V3860" s="52"/>
      <c r="W3860" s="52"/>
      <c r="X3860" s="52"/>
      <c r="Y3860" s="52"/>
      <c r="Z3860" s="38"/>
      <c r="AA3860" s="38"/>
      <c r="AB3860" s="38"/>
      <c r="AC3860" s="50"/>
      <c r="AD3860" s="50"/>
      <c r="AE3860" s="51"/>
      <c r="AF3860" s="51"/>
      <c r="AG3860" s="40"/>
      <c r="AH3860" s="41"/>
      <c r="AI3860" s="42"/>
      <c r="AJ3860" s="40"/>
      <c r="AK3860" s="41"/>
      <c r="AL3860" s="42"/>
      <c r="AM3860" s="43"/>
      <c r="AN3860" s="43"/>
      <c r="AO3860" s="43"/>
    </row>
    <row r="3861" spans="5:41" x14ac:dyDescent="0.25">
      <c r="E3861" s="54"/>
      <c r="F3861" s="54"/>
      <c r="G3861" s="52"/>
      <c r="H3861" s="52"/>
      <c r="I3861" s="52"/>
      <c r="J3861" s="52"/>
      <c r="K3861" s="52"/>
      <c r="L3861" s="52"/>
      <c r="M3861" s="52"/>
      <c r="N3861" s="52"/>
      <c r="O3861" s="52"/>
      <c r="P3861" s="52"/>
      <c r="Q3861" s="52"/>
      <c r="R3861" s="52"/>
      <c r="S3861" s="52"/>
      <c r="T3861" s="52"/>
      <c r="U3861" s="52"/>
      <c r="V3861" s="52"/>
      <c r="W3861" s="52"/>
      <c r="X3861" s="52"/>
      <c r="Y3861" s="52"/>
      <c r="Z3861" s="38"/>
      <c r="AA3861" s="38"/>
      <c r="AB3861" s="38"/>
      <c r="AC3861" s="50"/>
      <c r="AD3861" s="50"/>
      <c r="AE3861" s="51"/>
      <c r="AF3861" s="51"/>
      <c r="AG3861" s="40"/>
      <c r="AH3861" s="41"/>
      <c r="AI3861" s="42"/>
      <c r="AJ3861" s="40"/>
      <c r="AK3861" s="41"/>
      <c r="AL3861" s="42"/>
      <c r="AM3861" s="43"/>
      <c r="AN3861" s="43"/>
      <c r="AO3861" s="43"/>
    </row>
    <row r="3862" spans="5:41" x14ac:dyDescent="0.25">
      <c r="E3862" s="54"/>
      <c r="F3862" s="54"/>
      <c r="G3862" s="52"/>
      <c r="H3862" s="52"/>
      <c r="I3862" s="52"/>
      <c r="J3862" s="52"/>
      <c r="K3862" s="52"/>
      <c r="L3862" s="52"/>
      <c r="M3862" s="52"/>
      <c r="N3862" s="52"/>
      <c r="O3862" s="52"/>
      <c r="P3862" s="52"/>
      <c r="Q3862" s="52"/>
      <c r="R3862" s="52"/>
      <c r="S3862" s="52"/>
      <c r="T3862" s="52"/>
      <c r="U3862" s="52"/>
      <c r="V3862" s="52"/>
      <c r="W3862" s="52"/>
      <c r="X3862" s="52"/>
      <c r="Y3862" s="52"/>
      <c r="Z3862" s="38"/>
      <c r="AA3862" s="38"/>
      <c r="AB3862" s="38"/>
      <c r="AC3862" s="50"/>
      <c r="AD3862" s="50"/>
      <c r="AE3862" s="51"/>
      <c r="AF3862" s="51"/>
      <c r="AG3862" s="40"/>
      <c r="AH3862" s="41"/>
      <c r="AI3862" s="42"/>
      <c r="AJ3862" s="40"/>
      <c r="AK3862" s="41"/>
      <c r="AL3862" s="42"/>
      <c r="AM3862" s="43"/>
      <c r="AN3862" s="43"/>
      <c r="AO3862" s="43"/>
    </row>
    <row r="3863" spans="5:41" x14ac:dyDescent="0.25">
      <c r="E3863" s="54"/>
      <c r="F3863" s="54"/>
      <c r="G3863" s="52"/>
      <c r="H3863" s="52"/>
      <c r="I3863" s="52"/>
      <c r="J3863" s="52"/>
      <c r="K3863" s="52"/>
      <c r="L3863" s="52"/>
      <c r="M3863" s="52"/>
      <c r="N3863" s="52"/>
      <c r="O3863" s="52"/>
      <c r="P3863" s="52"/>
      <c r="Q3863" s="52"/>
      <c r="R3863" s="52"/>
      <c r="S3863" s="52"/>
      <c r="T3863" s="52"/>
      <c r="U3863" s="52"/>
      <c r="V3863" s="52"/>
      <c r="W3863" s="52"/>
      <c r="X3863" s="52"/>
      <c r="Y3863" s="52"/>
      <c r="Z3863" s="38"/>
      <c r="AA3863" s="38"/>
      <c r="AB3863" s="38"/>
      <c r="AC3863" s="50"/>
      <c r="AD3863" s="50"/>
      <c r="AE3863" s="51"/>
      <c r="AF3863" s="51"/>
      <c r="AG3863" s="40"/>
      <c r="AH3863" s="41"/>
      <c r="AI3863" s="42"/>
      <c r="AJ3863" s="40"/>
      <c r="AK3863" s="41"/>
      <c r="AL3863" s="42"/>
      <c r="AM3863" s="43"/>
      <c r="AN3863" s="43"/>
      <c r="AO3863" s="43"/>
    </row>
    <row r="3864" spans="5:41" x14ac:dyDescent="0.25">
      <c r="E3864" s="54"/>
      <c r="F3864" s="54"/>
      <c r="G3864" s="52"/>
      <c r="H3864" s="52"/>
      <c r="I3864" s="52"/>
      <c r="J3864" s="52"/>
      <c r="K3864" s="52"/>
      <c r="L3864" s="52"/>
      <c r="M3864" s="52"/>
      <c r="N3864" s="52"/>
      <c r="O3864" s="52"/>
      <c r="P3864" s="52"/>
      <c r="Q3864" s="52"/>
      <c r="R3864" s="52"/>
      <c r="S3864" s="52"/>
      <c r="T3864" s="52"/>
      <c r="U3864" s="52"/>
      <c r="V3864" s="52"/>
      <c r="W3864" s="52"/>
      <c r="X3864" s="52"/>
      <c r="Y3864" s="52"/>
      <c r="Z3864" s="38"/>
      <c r="AA3864" s="38"/>
      <c r="AB3864" s="38"/>
      <c r="AC3864" s="50"/>
      <c r="AD3864" s="50"/>
      <c r="AE3864" s="51"/>
      <c r="AF3864" s="51"/>
      <c r="AG3864" s="40"/>
      <c r="AH3864" s="41"/>
      <c r="AI3864" s="42"/>
      <c r="AJ3864" s="40"/>
      <c r="AK3864" s="41"/>
      <c r="AL3864" s="42"/>
      <c r="AM3864" s="43"/>
      <c r="AN3864" s="43"/>
      <c r="AO3864" s="43"/>
    </row>
    <row r="3865" spans="5:41" x14ac:dyDescent="0.25">
      <c r="E3865" s="54"/>
      <c r="F3865" s="54"/>
      <c r="G3865" s="52"/>
      <c r="H3865" s="52"/>
      <c r="I3865" s="52"/>
      <c r="J3865" s="52"/>
      <c r="K3865" s="52"/>
      <c r="L3865" s="52"/>
      <c r="M3865" s="52"/>
      <c r="N3865" s="52"/>
      <c r="O3865" s="52"/>
      <c r="P3865" s="52"/>
      <c r="Q3865" s="52"/>
      <c r="R3865" s="52"/>
      <c r="S3865" s="52"/>
      <c r="T3865" s="52"/>
      <c r="U3865" s="52"/>
      <c r="V3865" s="52"/>
      <c r="W3865" s="52"/>
      <c r="X3865" s="52"/>
      <c r="Y3865" s="52"/>
      <c r="Z3865" s="38"/>
      <c r="AA3865" s="38"/>
      <c r="AB3865" s="38"/>
      <c r="AC3865" s="50"/>
      <c r="AD3865" s="50"/>
      <c r="AE3865" s="51"/>
      <c r="AF3865" s="51"/>
      <c r="AG3865" s="40"/>
      <c r="AH3865" s="41"/>
      <c r="AI3865" s="42"/>
      <c r="AJ3865" s="40"/>
      <c r="AK3865" s="41"/>
      <c r="AL3865" s="42"/>
      <c r="AM3865" s="43"/>
      <c r="AN3865" s="43"/>
      <c r="AO3865" s="43"/>
    </row>
    <row r="3866" spans="5:41" x14ac:dyDescent="0.25">
      <c r="E3866" s="54"/>
      <c r="F3866" s="54"/>
      <c r="G3866" s="52"/>
      <c r="H3866" s="52"/>
      <c r="I3866" s="52"/>
      <c r="J3866" s="52"/>
      <c r="K3866" s="52"/>
      <c r="L3866" s="52"/>
      <c r="M3866" s="52"/>
      <c r="N3866" s="52"/>
      <c r="O3866" s="52"/>
      <c r="P3866" s="52"/>
      <c r="Q3866" s="52"/>
      <c r="R3866" s="52"/>
      <c r="S3866" s="52"/>
      <c r="T3866" s="52"/>
      <c r="U3866" s="52"/>
      <c r="V3866" s="52"/>
      <c r="W3866" s="52"/>
      <c r="X3866" s="52"/>
      <c r="Y3866" s="52"/>
      <c r="Z3866" s="38"/>
      <c r="AA3866" s="38"/>
      <c r="AB3866" s="38"/>
      <c r="AC3866" s="50"/>
      <c r="AD3866" s="50"/>
      <c r="AE3866" s="51"/>
      <c r="AF3866" s="51"/>
      <c r="AG3866" s="40"/>
      <c r="AH3866" s="41"/>
      <c r="AI3866" s="42"/>
      <c r="AJ3866" s="40"/>
      <c r="AK3866" s="41"/>
      <c r="AL3866" s="42"/>
      <c r="AM3866" s="43"/>
      <c r="AN3866" s="43"/>
      <c r="AO3866" s="43"/>
    </row>
    <row r="3867" spans="5:41" x14ac:dyDescent="0.25">
      <c r="E3867" s="54"/>
      <c r="F3867" s="54"/>
      <c r="G3867" s="52"/>
      <c r="H3867" s="52"/>
      <c r="I3867" s="52"/>
      <c r="J3867" s="52"/>
      <c r="K3867" s="52"/>
      <c r="L3867" s="52"/>
      <c r="M3867" s="52"/>
      <c r="N3867" s="52"/>
      <c r="O3867" s="52"/>
      <c r="P3867" s="52"/>
      <c r="Q3867" s="52"/>
      <c r="R3867" s="52"/>
      <c r="S3867" s="52"/>
      <c r="T3867" s="52"/>
      <c r="U3867" s="52"/>
      <c r="V3867" s="52"/>
      <c r="W3867" s="52"/>
      <c r="X3867" s="52"/>
      <c r="Y3867" s="52"/>
      <c r="Z3867" s="38"/>
      <c r="AA3867" s="38"/>
      <c r="AB3867" s="38"/>
      <c r="AC3867" s="50"/>
      <c r="AD3867" s="50"/>
      <c r="AE3867" s="51"/>
      <c r="AF3867" s="51"/>
      <c r="AG3867" s="40"/>
      <c r="AH3867" s="41"/>
      <c r="AI3867" s="42"/>
      <c r="AJ3867" s="40"/>
      <c r="AK3867" s="41"/>
      <c r="AL3867" s="42"/>
      <c r="AM3867" s="43"/>
      <c r="AN3867" s="43"/>
      <c r="AO3867" s="43"/>
    </row>
    <row r="3868" spans="5:41" x14ac:dyDescent="0.25">
      <c r="E3868" s="54"/>
      <c r="F3868" s="54"/>
      <c r="G3868" s="52"/>
      <c r="H3868" s="52"/>
      <c r="I3868" s="52"/>
      <c r="J3868" s="52"/>
      <c r="K3868" s="52"/>
      <c r="L3868" s="52"/>
      <c r="M3868" s="52"/>
      <c r="N3868" s="52"/>
      <c r="O3868" s="52"/>
      <c r="P3868" s="52"/>
      <c r="Q3868" s="52"/>
      <c r="R3868" s="52"/>
      <c r="S3868" s="52"/>
      <c r="T3868" s="52"/>
      <c r="U3868" s="52"/>
      <c r="V3868" s="52"/>
      <c r="W3868" s="52"/>
      <c r="X3868" s="52"/>
      <c r="Y3868" s="52"/>
      <c r="Z3868" s="38"/>
      <c r="AA3868" s="38"/>
      <c r="AB3868" s="38"/>
      <c r="AC3868" s="50"/>
      <c r="AD3868" s="50"/>
      <c r="AE3868" s="51"/>
      <c r="AF3868" s="51"/>
      <c r="AG3868" s="40"/>
      <c r="AH3868" s="41"/>
      <c r="AI3868" s="42"/>
      <c r="AJ3868" s="40"/>
      <c r="AK3868" s="41"/>
      <c r="AL3868" s="42"/>
      <c r="AM3868" s="43"/>
      <c r="AN3868" s="43"/>
      <c r="AO3868" s="43"/>
    </row>
    <row r="3869" spans="5:41" x14ac:dyDescent="0.25">
      <c r="E3869" s="54"/>
      <c r="F3869" s="54"/>
      <c r="G3869" s="52"/>
      <c r="H3869" s="52"/>
      <c r="I3869" s="52"/>
      <c r="J3869" s="52"/>
      <c r="K3869" s="52"/>
      <c r="L3869" s="52"/>
      <c r="M3869" s="52"/>
      <c r="N3869" s="52"/>
      <c r="O3869" s="52"/>
      <c r="P3869" s="52"/>
      <c r="Q3869" s="52"/>
      <c r="R3869" s="52"/>
      <c r="S3869" s="52"/>
      <c r="T3869" s="52"/>
      <c r="U3869" s="52"/>
      <c r="V3869" s="52"/>
      <c r="W3869" s="52"/>
      <c r="X3869" s="52"/>
      <c r="Y3869" s="52"/>
      <c r="Z3869" s="38"/>
      <c r="AA3869" s="38"/>
      <c r="AB3869" s="38"/>
      <c r="AC3869" s="50"/>
      <c r="AD3869" s="50"/>
      <c r="AE3869" s="51"/>
      <c r="AF3869" s="51"/>
      <c r="AG3869" s="40"/>
      <c r="AH3869" s="41"/>
      <c r="AI3869" s="42"/>
      <c r="AJ3869" s="40"/>
      <c r="AK3869" s="41"/>
      <c r="AL3869" s="42"/>
      <c r="AM3869" s="43"/>
      <c r="AN3869" s="43"/>
      <c r="AO3869" s="43"/>
    </row>
    <row r="3870" spans="5:41" x14ac:dyDescent="0.25">
      <c r="E3870" s="54"/>
      <c r="F3870" s="54"/>
      <c r="G3870" s="52"/>
      <c r="H3870" s="52"/>
      <c r="I3870" s="52"/>
      <c r="J3870" s="52"/>
      <c r="K3870" s="52"/>
      <c r="L3870" s="52"/>
      <c r="M3870" s="52"/>
      <c r="N3870" s="52"/>
      <c r="O3870" s="52"/>
      <c r="P3870" s="52"/>
      <c r="Q3870" s="52"/>
      <c r="R3870" s="52"/>
      <c r="S3870" s="52"/>
      <c r="T3870" s="52"/>
      <c r="U3870" s="52"/>
      <c r="V3870" s="52"/>
      <c r="W3870" s="52"/>
      <c r="X3870" s="52"/>
      <c r="Y3870" s="52"/>
      <c r="Z3870" s="38"/>
      <c r="AA3870" s="38"/>
      <c r="AB3870" s="38"/>
      <c r="AC3870" s="50"/>
      <c r="AD3870" s="50"/>
      <c r="AE3870" s="51"/>
      <c r="AF3870" s="51"/>
      <c r="AG3870" s="40"/>
      <c r="AH3870" s="41"/>
      <c r="AI3870" s="42"/>
      <c r="AJ3870" s="40"/>
      <c r="AK3870" s="41"/>
      <c r="AL3870" s="42"/>
      <c r="AM3870" s="43"/>
      <c r="AN3870" s="43"/>
      <c r="AO3870" s="43"/>
    </row>
    <row r="3871" spans="5:41" x14ac:dyDescent="0.25">
      <c r="E3871" s="54"/>
      <c r="F3871" s="54"/>
      <c r="G3871" s="52"/>
      <c r="H3871" s="52"/>
      <c r="I3871" s="52"/>
      <c r="J3871" s="52"/>
      <c r="K3871" s="52"/>
      <c r="L3871" s="52"/>
      <c r="M3871" s="52"/>
      <c r="N3871" s="52"/>
      <c r="O3871" s="52"/>
      <c r="P3871" s="52"/>
      <c r="Q3871" s="52"/>
      <c r="R3871" s="52"/>
      <c r="S3871" s="52"/>
      <c r="T3871" s="52"/>
      <c r="U3871" s="52"/>
      <c r="V3871" s="52"/>
      <c r="W3871" s="52"/>
      <c r="X3871" s="52"/>
      <c r="Y3871" s="52"/>
      <c r="Z3871" s="38"/>
      <c r="AA3871" s="38"/>
      <c r="AB3871" s="38"/>
      <c r="AC3871" s="50"/>
      <c r="AD3871" s="50"/>
      <c r="AE3871" s="51"/>
      <c r="AF3871" s="51"/>
      <c r="AG3871" s="40"/>
      <c r="AH3871" s="41"/>
      <c r="AI3871" s="42"/>
      <c r="AJ3871" s="40"/>
      <c r="AK3871" s="41"/>
      <c r="AL3871" s="42"/>
      <c r="AM3871" s="43"/>
      <c r="AN3871" s="43"/>
      <c r="AO3871" s="43"/>
    </row>
    <row r="3872" spans="5:41" x14ac:dyDescent="0.25">
      <c r="E3872" s="54"/>
      <c r="F3872" s="54"/>
      <c r="G3872" s="52"/>
      <c r="H3872" s="52"/>
      <c r="I3872" s="52"/>
      <c r="J3872" s="52"/>
      <c r="K3872" s="52"/>
      <c r="L3872" s="52"/>
      <c r="M3872" s="52"/>
      <c r="N3872" s="52"/>
      <c r="O3872" s="52"/>
      <c r="P3872" s="52"/>
      <c r="Q3872" s="52"/>
      <c r="R3872" s="52"/>
      <c r="S3872" s="52"/>
      <c r="T3872" s="52"/>
      <c r="U3872" s="52"/>
      <c r="V3872" s="52"/>
      <c r="W3872" s="52"/>
      <c r="X3872" s="52"/>
      <c r="Y3872" s="52"/>
      <c r="Z3872" s="38"/>
      <c r="AA3872" s="38"/>
      <c r="AB3872" s="38"/>
      <c r="AC3872" s="50"/>
      <c r="AD3872" s="50"/>
      <c r="AE3872" s="51"/>
      <c r="AF3872" s="51"/>
      <c r="AG3872" s="40"/>
      <c r="AH3872" s="41"/>
      <c r="AI3872" s="42"/>
      <c r="AJ3872" s="40"/>
      <c r="AK3872" s="41"/>
      <c r="AL3872" s="42"/>
      <c r="AM3872" s="43"/>
      <c r="AN3872" s="43"/>
      <c r="AO3872" s="43"/>
    </row>
    <row r="3873" spans="5:41" x14ac:dyDescent="0.25">
      <c r="E3873" s="54"/>
      <c r="F3873" s="54"/>
      <c r="G3873" s="52"/>
      <c r="H3873" s="52"/>
      <c r="I3873" s="52"/>
      <c r="J3873" s="52"/>
      <c r="K3873" s="52"/>
      <c r="L3873" s="52"/>
      <c r="M3873" s="52"/>
      <c r="N3873" s="52"/>
      <c r="O3873" s="52"/>
      <c r="P3873" s="52"/>
      <c r="Q3873" s="52"/>
      <c r="R3873" s="52"/>
      <c r="S3873" s="52"/>
      <c r="T3873" s="52"/>
      <c r="U3873" s="52"/>
      <c r="V3873" s="52"/>
      <c r="W3873" s="52"/>
      <c r="X3873" s="52"/>
      <c r="Y3873" s="52"/>
      <c r="Z3873" s="38"/>
      <c r="AA3873" s="38"/>
      <c r="AB3873" s="38"/>
      <c r="AC3873" s="50"/>
      <c r="AD3873" s="50"/>
      <c r="AE3873" s="51"/>
      <c r="AF3873" s="51"/>
      <c r="AG3873" s="40"/>
      <c r="AH3873" s="41"/>
      <c r="AI3873" s="42"/>
      <c r="AJ3873" s="40"/>
      <c r="AK3873" s="41"/>
      <c r="AL3873" s="42"/>
      <c r="AM3873" s="43"/>
      <c r="AN3873" s="43"/>
      <c r="AO3873" s="43"/>
    </row>
    <row r="3874" spans="5:41" x14ac:dyDescent="0.25">
      <c r="E3874" s="54"/>
      <c r="F3874" s="54"/>
      <c r="G3874" s="52"/>
      <c r="H3874" s="52"/>
      <c r="I3874" s="52"/>
      <c r="J3874" s="52"/>
      <c r="K3874" s="52"/>
      <c r="L3874" s="52"/>
      <c r="M3874" s="52"/>
      <c r="N3874" s="52"/>
      <c r="O3874" s="52"/>
      <c r="P3874" s="52"/>
      <c r="Q3874" s="52"/>
      <c r="R3874" s="52"/>
      <c r="S3874" s="52"/>
      <c r="T3874" s="52"/>
      <c r="U3874" s="52"/>
      <c r="V3874" s="52"/>
      <c r="W3874" s="52"/>
      <c r="X3874" s="52"/>
      <c r="Y3874" s="52"/>
      <c r="Z3874" s="38"/>
      <c r="AA3874" s="38"/>
      <c r="AB3874" s="38"/>
      <c r="AC3874" s="50"/>
      <c r="AD3874" s="50"/>
      <c r="AE3874" s="51"/>
      <c r="AF3874" s="51"/>
      <c r="AG3874" s="40"/>
      <c r="AH3874" s="41"/>
      <c r="AI3874" s="42"/>
      <c r="AJ3874" s="40"/>
      <c r="AK3874" s="41"/>
      <c r="AL3874" s="42"/>
      <c r="AM3874" s="43"/>
      <c r="AN3874" s="43"/>
      <c r="AO3874" s="43"/>
    </row>
    <row r="3875" spans="5:41" x14ac:dyDescent="0.25">
      <c r="E3875" s="54"/>
      <c r="F3875" s="54"/>
      <c r="G3875" s="52"/>
      <c r="H3875" s="52"/>
      <c r="I3875" s="52"/>
      <c r="J3875" s="52"/>
      <c r="K3875" s="52"/>
      <c r="L3875" s="52"/>
      <c r="M3875" s="52"/>
      <c r="N3875" s="52"/>
      <c r="O3875" s="52"/>
      <c r="P3875" s="52"/>
      <c r="Q3875" s="52"/>
      <c r="R3875" s="52"/>
      <c r="S3875" s="52"/>
      <c r="T3875" s="52"/>
      <c r="U3875" s="52"/>
      <c r="V3875" s="52"/>
      <c r="W3875" s="52"/>
      <c r="X3875" s="52"/>
      <c r="Y3875" s="52"/>
      <c r="Z3875" s="38"/>
      <c r="AA3875" s="38"/>
      <c r="AB3875" s="38"/>
      <c r="AC3875" s="50"/>
      <c r="AD3875" s="50"/>
      <c r="AE3875" s="51"/>
      <c r="AF3875" s="51"/>
      <c r="AG3875" s="40"/>
      <c r="AH3875" s="41"/>
      <c r="AI3875" s="42"/>
      <c r="AJ3875" s="40"/>
      <c r="AK3875" s="41"/>
      <c r="AL3875" s="42"/>
      <c r="AM3875" s="43"/>
      <c r="AN3875" s="43"/>
      <c r="AO3875" s="43"/>
    </row>
    <row r="3876" spans="5:41" x14ac:dyDescent="0.25">
      <c r="E3876" s="54"/>
      <c r="F3876" s="54"/>
      <c r="G3876" s="52"/>
      <c r="H3876" s="52"/>
      <c r="I3876" s="52"/>
      <c r="J3876" s="52"/>
      <c r="K3876" s="52"/>
      <c r="L3876" s="52"/>
      <c r="M3876" s="52"/>
      <c r="N3876" s="52"/>
      <c r="O3876" s="52"/>
      <c r="P3876" s="52"/>
      <c r="Q3876" s="52"/>
      <c r="R3876" s="52"/>
      <c r="S3876" s="52"/>
      <c r="T3876" s="52"/>
      <c r="U3876" s="52"/>
      <c r="V3876" s="52"/>
      <c r="W3876" s="52"/>
      <c r="X3876" s="52"/>
      <c r="Y3876" s="52"/>
      <c r="Z3876" s="38"/>
      <c r="AA3876" s="38"/>
      <c r="AB3876" s="38"/>
      <c r="AC3876" s="50"/>
      <c r="AD3876" s="50"/>
      <c r="AE3876" s="51"/>
      <c r="AF3876" s="51"/>
      <c r="AG3876" s="40"/>
      <c r="AH3876" s="41"/>
      <c r="AI3876" s="42"/>
      <c r="AJ3876" s="40"/>
      <c r="AK3876" s="41"/>
      <c r="AL3876" s="42"/>
      <c r="AM3876" s="43"/>
      <c r="AN3876" s="43"/>
      <c r="AO3876" s="43"/>
    </row>
    <row r="3877" spans="5:41" x14ac:dyDescent="0.25">
      <c r="E3877" s="54"/>
      <c r="F3877" s="54"/>
      <c r="G3877" s="52"/>
      <c r="H3877" s="52"/>
      <c r="I3877" s="52"/>
      <c r="J3877" s="52"/>
      <c r="K3877" s="52"/>
      <c r="L3877" s="52"/>
      <c r="M3877" s="52"/>
      <c r="N3877" s="52"/>
      <c r="O3877" s="52"/>
      <c r="P3877" s="52"/>
      <c r="Q3877" s="52"/>
      <c r="R3877" s="52"/>
      <c r="S3877" s="52"/>
      <c r="T3877" s="52"/>
      <c r="U3877" s="52"/>
      <c r="V3877" s="52"/>
      <c r="W3877" s="52"/>
      <c r="X3877" s="52"/>
      <c r="Y3877" s="52"/>
      <c r="Z3877" s="38"/>
      <c r="AA3877" s="38"/>
      <c r="AB3877" s="38"/>
      <c r="AC3877" s="50"/>
      <c r="AD3877" s="50"/>
      <c r="AE3877" s="51"/>
      <c r="AF3877" s="51"/>
      <c r="AG3877" s="40"/>
      <c r="AH3877" s="41"/>
      <c r="AI3877" s="42"/>
      <c r="AJ3877" s="40"/>
      <c r="AK3877" s="41"/>
      <c r="AL3877" s="42"/>
      <c r="AM3877" s="43"/>
      <c r="AN3877" s="43"/>
      <c r="AO3877" s="43"/>
    </row>
    <row r="3878" spans="5:41" x14ac:dyDescent="0.25">
      <c r="E3878" s="54"/>
      <c r="F3878" s="54"/>
      <c r="G3878" s="52"/>
      <c r="H3878" s="52"/>
      <c r="I3878" s="52"/>
      <c r="J3878" s="52"/>
      <c r="K3878" s="52"/>
      <c r="L3878" s="52"/>
      <c r="M3878" s="52"/>
      <c r="N3878" s="52"/>
      <c r="O3878" s="52"/>
      <c r="P3878" s="52"/>
      <c r="Q3878" s="52"/>
      <c r="R3878" s="52"/>
      <c r="S3878" s="52"/>
      <c r="T3878" s="52"/>
      <c r="U3878" s="52"/>
      <c r="V3878" s="52"/>
      <c r="W3878" s="52"/>
      <c r="X3878" s="52"/>
      <c r="Y3878" s="52"/>
      <c r="Z3878" s="38"/>
      <c r="AA3878" s="38"/>
      <c r="AB3878" s="38"/>
      <c r="AC3878" s="50"/>
      <c r="AD3878" s="50"/>
      <c r="AE3878" s="51"/>
      <c r="AF3878" s="51"/>
      <c r="AG3878" s="40"/>
      <c r="AH3878" s="41"/>
      <c r="AI3878" s="42"/>
      <c r="AJ3878" s="40"/>
      <c r="AK3878" s="41"/>
      <c r="AL3878" s="42"/>
      <c r="AM3878" s="43"/>
      <c r="AN3878" s="43"/>
      <c r="AO3878" s="43"/>
    </row>
    <row r="3879" spans="5:41" x14ac:dyDescent="0.25">
      <c r="E3879" s="54"/>
      <c r="F3879" s="54"/>
      <c r="G3879" s="52"/>
      <c r="H3879" s="52"/>
      <c r="I3879" s="52"/>
      <c r="J3879" s="52"/>
      <c r="K3879" s="52"/>
      <c r="L3879" s="52"/>
      <c r="M3879" s="52"/>
      <c r="N3879" s="52"/>
      <c r="O3879" s="52"/>
      <c r="P3879" s="52"/>
      <c r="Q3879" s="52"/>
      <c r="R3879" s="52"/>
      <c r="S3879" s="52"/>
      <c r="T3879" s="52"/>
      <c r="U3879" s="52"/>
      <c r="V3879" s="52"/>
      <c r="W3879" s="52"/>
      <c r="X3879" s="52"/>
      <c r="Y3879" s="52"/>
      <c r="Z3879" s="38"/>
      <c r="AA3879" s="38"/>
      <c r="AB3879" s="38"/>
      <c r="AC3879" s="50"/>
      <c r="AD3879" s="50"/>
      <c r="AE3879" s="51"/>
      <c r="AF3879" s="51"/>
      <c r="AG3879" s="40"/>
      <c r="AH3879" s="41"/>
      <c r="AI3879" s="42"/>
      <c r="AJ3879" s="40"/>
      <c r="AK3879" s="41"/>
      <c r="AL3879" s="42"/>
      <c r="AM3879" s="43"/>
      <c r="AN3879" s="43"/>
      <c r="AO3879" s="43"/>
    </row>
    <row r="3880" spans="5:41" x14ac:dyDescent="0.25">
      <c r="E3880" s="54"/>
      <c r="F3880" s="54"/>
      <c r="G3880" s="52"/>
      <c r="H3880" s="52"/>
      <c r="I3880" s="52"/>
      <c r="J3880" s="52"/>
      <c r="K3880" s="52"/>
      <c r="L3880" s="52"/>
      <c r="M3880" s="52"/>
      <c r="N3880" s="52"/>
      <c r="O3880" s="52"/>
      <c r="P3880" s="52"/>
      <c r="Q3880" s="52"/>
      <c r="R3880" s="52"/>
      <c r="S3880" s="52"/>
      <c r="T3880" s="52"/>
      <c r="U3880" s="52"/>
      <c r="V3880" s="52"/>
      <c r="W3880" s="52"/>
      <c r="X3880" s="52"/>
      <c r="Y3880" s="52"/>
      <c r="Z3880" s="38"/>
      <c r="AA3880" s="38"/>
      <c r="AB3880" s="38"/>
      <c r="AC3880" s="50"/>
      <c r="AD3880" s="50"/>
      <c r="AE3880" s="51"/>
      <c r="AF3880" s="51"/>
      <c r="AG3880" s="40"/>
      <c r="AH3880" s="41"/>
      <c r="AI3880" s="42"/>
      <c r="AJ3880" s="40"/>
      <c r="AK3880" s="41"/>
      <c r="AL3880" s="42"/>
      <c r="AM3880" s="43"/>
      <c r="AN3880" s="43"/>
      <c r="AO3880" s="43"/>
    </row>
    <row r="3881" spans="5:41" x14ac:dyDescent="0.25">
      <c r="E3881" s="54"/>
      <c r="F3881" s="54"/>
      <c r="G3881" s="52"/>
      <c r="H3881" s="52"/>
      <c r="I3881" s="52"/>
      <c r="J3881" s="52"/>
      <c r="K3881" s="52"/>
      <c r="L3881" s="52"/>
      <c r="M3881" s="52"/>
      <c r="N3881" s="52"/>
      <c r="O3881" s="52"/>
      <c r="P3881" s="52"/>
      <c r="Q3881" s="52"/>
      <c r="R3881" s="52"/>
      <c r="S3881" s="52"/>
      <c r="T3881" s="52"/>
      <c r="U3881" s="52"/>
      <c r="V3881" s="52"/>
      <c r="W3881" s="52"/>
      <c r="X3881" s="52"/>
      <c r="Y3881" s="52"/>
      <c r="Z3881" s="38"/>
      <c r="AA3881" s="38"/>
      <c r="AB3881" s="38"/>
      <c r="AC3881" s="50"/>
      <c r="AD3881" s="50"/>
      <c r="AE3881" s="51"/>
      <c r="AF3881" s="51"/>
      <c r="AG3881" s="40"/>
      <c r="AH3881" s="41"/>
      <c r="AI3881" s="42"/>
      <c r="AJ3881" s="40"/>
      <c r="AK3881" s="41"/>
      <c r="AL3881" s="42"/>
      <c r="AM3881" s="43"/>
      <c r="AN3881" s="43"/>
      <c r="AO3881" s="43"/>
    </row>
    <row r="3882" spans="5:41" x14ac:dyDescent="0.25">
      <c r="E3882" s="54"/>
      <c r="F3882" s="54"/>
      <c r="G3882" s="52"/>
      <c r="H3882" s="52"/>
      <c r="I3882" s="52"/>
      <c r="J3882" s="52"/>
      <c r="K3882" s="52"/>
      <c r="L3882" s="52"/>
      <c r="M3882" s="52"/>
      <c r="N3882" s="52"/>
      <c r="O3882" s="52"/>
      <c r="P3882" s="52"/>
      <c r="Q3882" s="52"/>
      <c r="R3882" s="52"/>
      <c r="S3882" s="52"/>
      <c r="T3882" s="52"/>
      <c r="U3882" s="52"/>
      <c r="V3882" s="52"/>
      <c r="W3882" s="52"/>
      <c r="X3882" s="52"/>
      <c r="Y3882" s="52"/>
      <c r="Z3882" s="38"/>
      <c r="AA3882" s="38"/>
      <c r="AB3882" s="38"/>
      <c r="AC3882" s="50"/>
      <c r="AD3882" s="50"/>
      <c r="AE3882" s="51"/>
      <c r="AF3882" s="51"/>
      <c r="AG3882" s="40"/>
      <c r="AH3882" s="41"/>
      <c r="AI3882" s="42"/>
      <c r="AJ3882" s="40"/>
      <c r="AK3882" s="41"/>
      <c r="AL3882" s="42"/>
      <c r="AM3882" s="43"/>
      <c r="AN3882" s="43"/>
      <c r="AO3882" s="43"/>
    </row>
    <row r="3883" spans="5:41" x14ac:dyDescent="0.25">
      <c r="E3883" s="54"/>
      <c r="F3883" s="54"/>
      <c r="G3883" s="52"/>
      <c r="H3883" s="52"/>
      <c r="I3883" s="52"/>
      <c r="J3883" s="52"/>
      <c r="K3883" s="52"/>
      <c r="L3883" s="52"/>
      <c r="M3883" s="52"/>
      <c r="N3883" s="52"/>
      <c r="O3883" s="52"/>
      <c r="P3883" s="52"/>
      <c r="Q3883" s="52"/>
      <c r="R3883" s="52"/>
      <c r="S3883" s="52"/>
      <c r="T3883" s="52"/>
      <c r="U3883" s="52"/>
      <c r="V3883" s="52"/>
      <c r="W3883" s="52"/>
      <c r="X3883" s="52"/>
      <c r="Y3883" s="52"/>
      <c r="Z3883" s="38"/>
      <c r="AA3883" s="38"/>
      <c r="AB3883" s="38"/>
      <c r="AC3883" s="50"/>
      <c r="AD3883" s="50"/>
      <c r="AE3883" s="51"/>
      <c r="AF3883" s="51"/>
      <c r="AG3883" s="40"/>
      <c r="AH3883" s="41"/>
      <c r="AI3883" s="42"/>
      <c r="AJ3883" s="40"/>
      <c r="AK3883" s="41"/>
      <c r="AL3883" s="42"/>
      <c r="AM3883" s="43"/>
      <c r="AN3883" s="43"/>
      <c r="AO3883" s="43"/>
    </row>
    <row r="3884" spans="5:41" x14ac:dyDescent="0.25">
      <c r="E3884" s="54"/>
      <c r="F3884" s="54"/>
      <c r="G3884" s="52"/>
      <c r="H3884" s="52"/>
      <c r="I3884" s="52"/>
      <c r="J3884" s="52"/>
      <c r="K3884" s="52"/>
      <c r="L3884" s="52"/>
      <c r="M3884" s="52"/>
      <c r="N3884" s="52"/>
      <c r="O3884" s="52"/>
      <c r="P3884" s="52"/>
      <c r="Q3884" s="52"/>
      <c r="R3884" s="52"/>
      <c r="S3884" s="52"/>
      <c r="T3884" s="52"/>
      <c r="U3884" s="52"/>
      <c r="V3884" s="52"/>
      <c r="W3884" s="52"/>
      <c r="X3884" s="52"/>
      <c r="Y3884" s="52"/>
      <c r="Z3884" s="38"/>
      <c r="AA3884" s="38"/>
      <c r="AB3884" s="38"/>
      <c r="AC3884" s="50"/>
      <c r="AD3884" s="50"/>
      <c r="AE3884" s="51"/>
      <c r="AF3884" s="51"/>
      <c r="AG3884" s="40"/>
      <c r="AH3884" s="41"/>
      <c r="AI3884" s="42"/>
      <c r="AJ3884" s="40"/>
      <c r="AK3884" s="41"/>
      <c r="AL3884" s="42"/>
      <c r="AM3884" s="43"/>
      <c r="AN3884" s="43"/>
      <c r="AO3884" s="43"/>
    </row>
    <row r="3885" spans="5:41" x14ac:dyDescent="0.25">
      <c r="E3885" s="54"/>
      <c r="F3885" s="54"/>
      <c r="G3885" s="52"/>
      <c r="H3885" s="52"/>
      <c r="I3885" s="52"/>
      <c r="J3885" s="52"/>
      <c r="K3885" s="52"/>
      <c r="L3885" s="52"/>
      <c r="M3885" s="52"/>
      <c r="N3885" s="52"/>
      <c r="O3885" s="52"/>
      <c r="P3885" s="52"/>
      <c r="Q3885" s="52"/>
      <c r="R3885" s="52"/>
      <c r="S3885" s="52"/>
      <c r="T3885" s="52"/>
      <c r="U3885" s="52"/>
      <c r="V3885" s="52"/>
      <c r="W3885" s="52"/>
      <c r="X3885" s="52"/>
      <c r="Y3885" s="52"/>
      <c r="Z3885" s="38"/>
      <c r="AA3885" s="38"/>
      <c r="AB3885" s="38"/>
      <c r="AC3885" s="50"/>
      <c r="AD3885" s="50"/>
      <c r="AE3885" s="51"/>
      <c r="AF3885" s="51"/>
      <c r="AG3885" s="40"/>
      <c r="AH3885" s="41"/>
      <c r="AI3885" s="42"/>
      <c r="AJ3885" s="40"/>
      <c r="AK3885" s="41"/>
      <c r="AL3885" s="42"/>
      <c r="AM3885" s="43"/>
      <c r="AN3885" s="43"/>
      <c r="AO3885" s="43"/>
    </row>
    <row r="3886" spans="5:41" x14ac:dyDescent="0.25">
      <c r="E3886" s="54"/>
      <c r="F3886" s="54"/>
      <c r="G3886" s="52"/>
      <c r="H3886" s="52"/>
      <c r="I3886" s="52"/>
      <c r="J3886" s="52"/>
      <c r="K3886" s="52"/>
      <c r="L3886" s="52"/>
      <c r="M3886" s="52"/>
      <c r="N3886" s="52"/>
      <c r="O3886" s="52"/>
      <c r="P3886" s="52"/>
      <c r="Q3886" s="52"/>
      <c r="R3886" s="52"/>
      <c r="S3886" s="52"/>
      <c r="T3886" s="52"/>
      <c r="U3886" s="52"/>
      <c r="V3886" s="52"/>
      <c r="W3886" s="52"/>
      <c r="X3886" s="52"/>
      <c r="Y3886" s="52"/>
      <c r="Z3886" s="38"/>
      <c r="AA3886" s="38"/>
      <c r="AB3886" s="38"/>
      <c r="AC3886" s="50"/>
      <c r="AD3886" s="50"/>
      <c r="AE3886" s="51"/>
      <c r="AF3886" s="51"/>
      <c r="AG3886" s="40"/>
      <c r="AH3886" s="41"/>
      <c r="AI3886" s="42"/>
      <c r="AJ3886" s="40"/>
      <c r="AK3886" s="41"/>
      <c r="AL3886" s="42"/>
      <c r="AM3886" s="43"/>
      <c r="AN3886" s="43"/>
      <c r="AO3886" s="43"/>
    </row>
    <row r="3887" spans="5:41" x14ac:dyDescent="0.25">
      <c r="E3887" s="54"/>
      <c r="F3887" s="54"/>
      <c r="G3887" s="52"/>
      <c r="H3887" s="52"/>
      <c r="I3887" s="52"/>
      <c r="J3887" s="52"/>
      <c r="K3887" s="52"/>
      <c r="L3887" s="52"/>
      <c r="M3887" s="52"/>
      <c r="N3887" s="52"/>
      <c r="O3887" s="52"/>
      <c r="P3887" s="52"/>
      <c r="Q3887" s="52"/>
      <c r="R3887" s="52"/>
      <c r="S3887" s="52"/>
      <c r="T3887" s="52"/>
      <c r="U3887" s="52"/>
      <c r="V3887" s="52"/>
      <c r="W3887" s="52"/>
      <c r="X3887" s="52"/>
      <c r="Y3887" s="52"/>
      <c r="Z3887" s="38"/>
      <c r="AA3887" s="38"/>
      <c r="AB3887" s="38"/>
      <c r="AC3887" s="50"/>
      <c r="AD3887" s="50"/>
      <c r="AE3887" s="51"/>
      <c r="AF3887" s="51"/>
      <c r="AG3887" s="40"/>
      <c r="AH3887" s="41"/>
      <c r="AI3887" s="42"/>
      <c r="AJ3887" s="40"/>
      <c r="AK3887" s="41"/>
      <c r="AL3887" s="42"/>
      <c r="AM3887" s="43"/>
      <c r="AN3887" s="43"/>
      <c r="AO3887" s="43"/>
    </row>
    <row r="3888" spans="5:41" x14ac:dyDescent="0.25">
      <c r="E3888" s="54"/>
      <c r="F3888" s="54"/>
      <c r="G3888" s="52"/>
      <c r="H3888" s="52"/>
      <c r="I3888" s="52"/>
      <c r="J3888" s="52"/>
      <c r="K3888" s="52"/>
      <c r="L3888" s="52"/>
      <c r="M3888" s="52"/>
      <c r="N3888" s="52"/>
      <c r="O3888" s="52"/>
      <c r="P3888" s="52"/>
      <c r="Q3888" s="52"/>
      <c r="R3888" s="52"/>
      <c r="S3888" s="52"/>
      <c r="T3888" s="52"/>
      <c r="U3888" s="52"/>
      <c r="V3888" s="52"/>
      <c r="W3888" s="52"/>
      <c r="X3888" s="52"/>
      <c r="Y3888" s="52"/>
      <c r="Z3888" s="38"/>
      <c r="AA3888" s="38"/>
      <c r="AB3888" s="38"/>
      <c r="AC3888" s="50"/>
      <c r="AD3888" s="50"/>
      <c r="AE3888" s="51"/>
      <c r="AF3888" s="51"/>
      <c r="AG3888" s="40"/>
      <c r="AH3888" s="41"/>
      <c r="AI3888" s="42"/>
      <c r="AJ3888" s="40"/>
      <c r="AK3888" s="41"/>
      <c r="AL3888" s="42"/>
      <c r="AM3888" s="43"/>
      <c r="AN3888" s="43"/>
      <c r="AO3888" s="43"/>
    </row>
    <row r="3889" spans="5:41" x14ac:dyDescent="0.25">
      <c r="E3889" s="54"/>
      <c r="F3889" s="54"/>
      <c r="G3889" s="52"/>
      <c r="H3889" s="52"/>
      <c r="I3889" s="52"/>
      <c r="J3889" s="52"/>
      <c r="K3889" s="52"/>
      <c r="L3889" s="52"/>
      <c r="M3889" s="52"/>
      <c r="N3889" s="52"/>
      <c r="O3889" s="52"/>
      <c r="P3889" s="52"/>
      <c r="Q3889" s="52"/>
      <c r="R3889" s="52"/>
      <c r="S3889" s="52"/>
      <c r="T3889" s="52"/>
      <c r="U3889" s="52"/>
      <c r="V3889" s="52"/>
      <c r="W3889" s="52"/>
      <c r="X3889" s="52"/>
      <c r="Y3889" s="52"/>
      <c r="Z3889" s="38"/>
      <c r="AA3889" s="38"/>
      <c r="AB3889" s="38"/>
      <c r="AC3889" s="50"/>
      <c r="AD3889" s="50"/>
      <c r="AE3889" s="51"/>
      <c r="AF3889" s="51"/>
      <c r="AG3889" s="40"/>
      <c r="AH3889" s="41"/>
      <c r="AI3889" s="42"/>
      <c r="AJ3889" s="40"/>
      <c r="AK3889" s="41"/>
      <c r="AL3889" s="42"/>
      <c r="AM3889" s="43"/>
      <c r="AN3889" s="43"/>
      <c r="AO3889" s="43"/>
    </row>
    <row r="3890" spans="5:41" x14ac:dyDescent="0.25">
      <c r="E3890" s="54"/>
      <c r="F3890" s="54"/>
      <c r="G3890" s="52"/>
      <c r="H3890" s="52"/>
      <c r="I3890" s="52"/>
      <c r="J3890" s="52"/>
      <c r="K3890" s="52"/>
      <c r="L3890" s="52"/>
      <c r="M3890" s="52"/>
      <c r="N3890" s="52"/>
      <c r="O3890" s="52"/>
      <c r="P3890" s="52"/>
      <c r="Q3890" s="52"/>
      <c r="R3890" s="52"/>
      <c r="S3890" s="52"/>
      <c r="T3890" s="52"/>
      <c r="U3890" s="52"/>
      <c r="V3890" s="52"/>
      <c r="W3890" s="52"/>
      <c r="X3890" s="52"/>
      <c r="Y3890" s="52"/>
      <c r="Z3890" s="38"/>
      <c r="AA3890" s="38"/>
      <c r="AB3890" s="38"/>
      <c r="AC3890" s="50"/>
      <c r="AD3890" s="50"/>
      <c r="AE3890" s="51"/>
      <c r="AF3890" s="51"/>
      <c r="AG3890" s="40"/>
      <c r="AH3890" s="41"/>
      <c r="AI3890" s="42"/>
      <c r="AJ3890" s="40"/>
      <c r="AK3890" s="41"/>
      <c r="AL3890" s="42"/>
      <c r="AM3890" s="43"/>
      <c r="AN3890" s="43"/>
      <c r="AO3890" s="43"/>
    </row>
    <row r="3891" spans="5:41" x14ac:dyDescent="0.25">
      <c r="E3891" s="54"/>
      <c r="F3891" s="54"/>
      <c r="G3891" s="52"/>
      <c r="H3891" s="52"/>
      <c r="I3891" s="52"/>
      <c r="J3891" s="52"/>
      <c r="K3891" s="52"/>
      <c r="L3891" s="52"/>
      <c r="M3891" s="52"/>
      <c r="N3891" s="52"/>
      <c r="O3891" s="52"/>
      <c r="P3891" s="52"/>
      <c r="Q3891" s="52"/>
      <c r="R3891" s="52"/>
      <c r="S3891" s="52"/>
      <c r="T3891" s="52"/>
      <c r="U3891" s="52"/>
      <c r="V3891" s="52"/>
      <c r="W3891" s="52"/>
      <c r="X3891" s="52"/>
      <c r="Y3891" s="52"/>
      <c r="Z3891" s="38"/>
      <c r="AA3891" s="38"/>
      <c r="AB3891" s="38"/>
      <c r="AC3891" s="50"/>
      <c r="AD3891" s="50"/>
      <c r="AE3891" s="51"/>
      <c r="AF3891" s="51"/>
      <c r="AG3891" s="40"/>
      <c r="AH3891" s="41"/>
      <c r="AI3891" s="42"/>
      <c r="AJ3891" s="40"/>
      <c r="AK3891" s="41"/>
      <c r="AL3891" s="42"/>
      <c r="AM3891" s="43"/>
      <c r="AN3891" s="43"/>
      <c r="AO3891" s="43"/>
    </row>
    <row r="3892" spans="5:41" x14ac:dyDescent="0.25">
      <c r="E3892" s="54"/>
      <c r="F3892" s="54"/>
      <c r="G3892" s="52"/>
      <c r="H3892" s="52"/>
      <c r="I3892" s="52"/>
      <c r="J3892" s="52"/>
      <c r="K3892" s="52"/>
      <c r="L3892" s="52"/>
      <c r="M3892" s="52"/>
      <c r="N3892" s="52"/>
      <c r="O3892" s="52"/>
      <c r="P3892" s="52"/>
      <c r="Q3892" s="52"/>
      <c r="R3892" s="52"/>
      <c r="S3892" s="52"/>
      <c r="T3892" s="52"/>
      <c r="U3892" s="52"/>
      <c r="V3892" s="52"/>
      <c r="W3892" s="52"/>
      <c r="X3892" s="52"/>
      <c r="Y3892" s="52"/>
      <c r="Z3892" s="38"/>
      <c r="AA3892" s="38"/>
      <c r="AB3892" s="38"/>
      <c r="AC3892" s="50"/>
      <c r="AD3892" s="50"/>
      <c r="AE3892" s="51"/>
      <c r="AF3892" s="51"/>
      <c r="AG3892" s="40"/>
      <c r="AH3892" s="41"/>
      <c r="AI3892" s="42"/>
      <c r="AJ3892" s="40"/>
      <c r="AK3892" s="41"/>
      <c r="AL3892" s="42"/>
      <c r="AM3892" s="43"/>
      <c r="AN3892" s="43"/>
      <c r="AO3892" s="43"/>
    </row>
    <row r="3893" spans="5:41" x14ac:dyDescent="0.25">
      <c r="E3893" s="54"/>
      <c r="F3893" s="54"/>
      <c r="G3893" s="52"/>
      <c r="H3893" s="52"/>
      <c r="I3893" s="52"/>
      <c r="J3893" s="52"/>
      <c r="K3893" s="52"/>
      <c r="L3893" s="52"/>
      <c r="M3893" s="52"/>
      <c r="N3893" s="52"/>
      <c r="O3893" s="52"/>
      <c r="P3893" s="52"/>
      <c r="Q3893" s="52"/>
      <c r="R3893" s="52"/>
      <c r="S3893" s="52"/>
      <c r="T3893" s="52"/>
      <c r="U3893" s="52"/>
      <c r="V3893" s="52"/>
      <c r="W3893" s="52"/>
      <c r="X3893" s="52"/>
      <c r="Y3893" s="52"/>
      <c r="Z3893" s="38"/>
      <c r="AA3893" s="38"/>
      <c r="AB3893" s="38"/>
      <c r="AC3893" s="50"/>
      <c r="AD3893" s="50"/>
      <c r="AE3893" s="51"/>
      <c r="AF3893" s="51"/>
      <c r="AG3893" s="40"/>
      <c r="AH3893" s="41"/>
      <c r="AI3893" s="42"/>
      <c r="AJ3893" s="40"/>
      <c r="AK3893" s="41"/>
      <c r="AL3893" s="42"/>
      <c r="AM3893" s="43"/>
      <c r="AN3893" s="43"/>
      <c r="AO3893" s="43"/>
    </row>
    <row r="3894" spans="5:41" x14ac:dyDescent="0.25">
      <c r="E3894" s="54"/>
      <c r="F3894" s="54"/>
      <c r="G3894" s="52"/>
      <c r="H3894" s="52"/>
      <c r="I3894" s="52"/>
      <c r="J3894" s="52"/>
      <c r="K3894" s="52"/>
      <c r="L3894" s="52"/>
      <c r="M3894" s="52"/>
      <c r="N3894" s="52"/>
      <c r="O3894" s="52"/>
      <c r="P3894" s="52"/>
      <c r="Q3894" s="52"/>
      <c r="R3894" s="52"/>
      <c r="S3894" s="52"/>
      <c r="T3894" s="52"/>
      <c r="U3894" s="52"/>
      <c r="V3894" s="52"/>
      <c r="W3894" s="52"/>
      <c r="X3894" s="52"/>
      <c r="Y3894" s="52"/>
      <c r="Z3894" s="38"/>
      <c r="AA3894" s="38"/>
      <c r="AB3894" s="38"/>
      <c r="AC3894" s="50"/>
      <c r="AD3894" s="50"/>
      <c r="AE3894" s="51"/>
      <c r="AF3894" s="51"/>
      <c r="AG3894" s="40"/>
      <c r="AH3894" s="41"/>
      <c r="AI3894" s="42"/>
      <c r="AJ3894" s="40"/>
      <c r="AK3894" s="41"/>
      <c r="AL3894" s="42"/>
      <c r="AM3894" s="43"/>
      <c r="AN3894" s="43"/>
      <c r="AO3894" s="43"/>
    </row>
    <row r="3895" spans="5:41" x14ac:dyDescent="0.25">
      <c r="E3895" s="54"/>
      <c r="F3895" s="54"/>
      <c r="G3895" s="52"/>
      <c r="H3895" s="52"/>
      <c r="I3895" s="52"/>
      <c r="J3895" s="52"/>
      <c r="K3895" s="52"/>
      <c r="L3895" s="52"/>
      <c r="M3895" s="52"/>
      <c r="N3895" s="52"/>
      <c r="O3895" s="52"/>
      <c r="P3895" s="52"/>
      <c r="Q3895" s="52"/>
      <c r="R3895" s="52"/>
      <c r="S3895" s="52"/>
      <c r="T3895" s="52"/>
      <c r="U3895" s="52"/>
      <c r="V3895" s="52"/>
      <c r="W3895" s="52"/>
      <c r="X3895" s="52"/>
      <c r="Y3895" s="52"/>
      <c r="Z3895" s="38"/>
      <c r="AA3895" s="38"/>
      <c r="AB3895" s="38"/>
      <c r="AC3895" s="50"/>
      <c r="AD3895" s="50"/>
      <c r="AE3895" s="51"/>
      <c r="AF3895" s="51"/>
      <c r="AG3895" s="40"/>
      <c r="AH3895" s="41"/>
      <c r="AI3895" s="42"/>
      <c r="AJ3895" s="40"/>
      <c r="AK3895" s="41"/>
      <c r="AL3895" s="42"/>
      <c r="AM3895" s="43"/>
      <c r="AN3895" s="43"/>
      <c r="AO3895" s="43"/>
    </row>
    <row r="3896" spans="5:41" x14ac:dyDescent="0.25">
      <c r="E3896" s="54"/>
      <c r="F3896" s="54"/>
      <c r="G3896" s="52"/>
      <c r="H3896" s="52"/>
      <c r="I3896" s="52"/>
      <c r="J3896" s="52"/>
      <c r="K3896" s="52"/>
      <c r="L3896" s="52"/>
      <c r="M3896" s="52"/>
      <c r="N3896" s="52"/>
      <c r="O3896" s="52"/>
      <c r="P3896" s="52"/>
      <c r="Q3896" s="52"/>
      <c r="R3896" s="52"/>
      <c r="S3896" s="52"/>
      <c r="T3896" s="52"/>
      <c r="U3896" s="52"/>
      <c r="V3896" s="52"/>
      <c r="W3896" s="52"/>
      <c r="X3896" s="52"/>
      <c r="Y3896" s="52"/>
      <c r="Z3896" s="38"/>
      <c r="AA3896" s="38"/>
      <c r="AB3896" s="38"/>
      <c r="AC3896" s="50"/>
      <c r="AD3896" s="50"/>
      <c r="AE3896" s="51"/>
      <c r="AF3896" s="51"/>
      <c r="AG3896" s="40"/>
      <c r="AH3896" s="41"/>
      <c r="AI3896" s="42"/>
      <c r="AJ3896" s="40"/>
      <c r="AK3896" s="41"/>
      <c r="AL3896" s="42"/>
      <c r="AM3896" s="43"/>
      <c r="AN3896" s="43"/>
      <c r="AO3896" s="43"/>
    </row>
    <row r="3897" spans="5:41" x14ac:dyDescent="0.25">
      <c r="E3897" s="54"/>
      <c r="F3897" s="54"/>
      <c r="G3897" s="52"/>
      <c r="H3897" s="52"/>
      <c r="I3897" s="52"/>
      <c r="J3897" s="52"/>
      <c r="K3897" s="52"/>
      <c r="L3897" s="52"/>
      <c r="M3897" s="52"/>
      <c r="N3897" s="52"/>
      <c r="O3897" s="52"/>
      <c r="P3897" s="52"/>
      <c r="Q3897" s="52"/>
      <c r="R3897" s="52"/>
      <c r="S3897" s="52"/>
      <c r="T3897" s="52"/>
      <c r="U3897" s="52"/>
      <c r="V3897" s="52"/>
      <c r="W3897" s="52"/>
      <c r="X3897" s="52"/>
      <c r="Y3897" s="52"/>
      <c r="Z3897" s="38"/>
      <c r="AA3897" s="38"/>
      <c r="AB3897" s="38"/>
      <c r="AC3897" s="50"/>
      <c r="AD3897" s="50"/>
      <c r="AE3897" s="51"/>
      <c r="AF3897" s="51"/>
      <c r="AG3897" s="40"/>
      <c r="AH3897" s="41"/>
      <c r="AI3897" s="42"/>
      <c r="AJ3897" s="40"/>
      <c r="AK3897" s="41"/>
      <c r="AL3897" s="42"/>
      <c r="AM3897" s="43"/>
      <c r="AN3897" s="43"/>
      <c r="AO3897" s="43"/>
    </row>
    <row r="3898" spans="5:41" x14ac:dyDescent="0.25">
      <c r="E3898" s="54"/>
      <c r="F3898" s="54"/>
      <c r="G3898" s="52"/>
      <c r="H3898" s="52"/>
      <c r="I3898" s="52"/>
      <c r="J3898" s="52"/>
      <c r="K3898" s="52"/>
      <c r="L3898" s="52"/>
      <c r="M3898" s="52"/>
      <c r="N3898" s="52"/>
      <c r="O3898" s="52"/>
      <c r="P3898" s="52"/>
      <c r="Q3898" s="52"/>
      <c r="R3898" s="52"/>
      <c r="S3898" s="52"/>
      <c r="T3898" s="52"/>
      <c r="U3898" s="52"/>
      <c r="V3898" s="52"/>
      <c r="W3898" s="52"/>
      <c r="X3898" s="52"/>
      <c r="Y3898" s="52"/>
      <c r="Z3898" s="38"/>
      <c r="AA3898" s="38"/>
      <c r="AB3898" s="38"/>
      <c r="AC3898" s="50"/>
      <c r="AD3898" s="50"/>
      <c r="AE3898" s="51"/>
      <c r="AF3898" s="51"/>
      <c r="AG3898" s="40"/>
      <c r="AH3898" s="41"/>
      <c r="AI3898" s="42"/>
      <c r="AJ3898" s="40"/>
      <c r="AK3898" s="41"/>
      <c r="AL3898" s="42"/>
      <c r="AM3898" s="43"/>
      <c r="AN3898" s="43"/>
      <c r="AO3898" s="43"/>
    </row>
    <row r="3899" spans="5:41" x14ac:dyDescent="0.25">
      <c r="E3899" s="54"/>
      <c r="F3899" s="54"/>
      <c r="G3899" s="52"/>
      <c r="H3899" s="52"/>
      <c r="I3899" s="52"/>
      <c r="J3899" s="52"/>
      <c r="K3899" s="52"/>
      <c r="L3899" s="52"/>
      <c r="M3899" s="52"/>
      <c r="N3899" s="52"/>
      <c r="O3899" s="52"/>
      <c r="P3899" s="52"/>
      <c r="Q3899" s="52"/>
      <c r="R3899" s="52"/>
      <c r="S3899" s="52"/>
      <c r="T3899" s="52"/>
      <c r="U3899" s="52"/>
      <c r="V3899" s="52"/>
      <c r="W3899" s="52"/>
      <c r="X3899" s="52"/>
      <c r="Y3899" s="52"/>
      <c r="Z3899" s="38"/>
      <c r="AA3899" s="38"/>
      <c r="AB3899" s="38"/>
      <c r="AC3899" s="50"/>
      <c r="AD3899" s="50"/>
      <c r="AE3899" s="51"/>
      <c r="AF3899" s="51"/>
      <c r="AG3899" s="40"/>
      <c r="AH3899" s="41"/>
      <c r="AI3899" s="42"/>
      <c r="AJ3899" s="40"/>
      <c r="AK3899" s="41"/>
      <c r="AL3899" s="42"/>
      <c r="AM3899" s="43"/>
      <c r="AN3899" s="43"/>
      <c r="AO3899" s="43"/>
    </row>
    <row r="3900" spans="5:41" x14ac:dyDescent="0.25">
      <c r="E3900" s="54"/>
      <c r="F3900" s="54"/>
      <c r="G3900" s="52"/>
      <c r="H3900" s="52"/>
      <c r="I3900" s="52"/>
      <c r="J3900" s="52"/>
      <c r="K3900" s="52"/>
      <c r="L3900" s="52"/>
      <c r="M3900" s="52"/>
      <c r="N3900" s="52"/>
      <c r="O3900" s="52"/>
      <c r="P3900" s="52"/>
      <c r="Q3900" s="52"/>
      <c r="R3900" s="52"/>
      <c r="S3900" s="52"/>
      <c r="T3900" s="52"/>
      <c r="U3900" s="52"/>
      <c r="V3900" s="52"/>
      <c r="W3900" s="52"/>
      <c r="X3900" s="52"/>
      <c r="Y3900" s="52"/>
      <c r="Z3900" s="38"/>
      <c r="AA3900" s="38"/>
      <c r="AB3900" s="38"/>
      <c r="AC3900" s="50"/>
      <c r="AD3900" s="50"/>
      <c r="AE3900" s="51"/>
      <c r="AF3900" s="51"/>
      <c r="AG3900" s="40"/>
      <c r="AH3900" s="41"/>
      <c r="AI3900" s="42"/>
      <c r="AJ3900" s="40"/>
      <c r="AK3900" s="41"/>
      <c r="AL3900" s="42"/>
      <c r="AM3900" s="43"/>
      <c r="AN3900" s="43"/>
      <c r="AO3900" s="43"/>
    </row>
    <row r="3901" spans="5:41" x14ac:dyDescent="0.25">
      <c r="E3901" s="54"/>
      <c r="F3901" s="54"/>
      <c r="G3901" s="52"/>
      <c r="H3901" s="52"/>
      <c r="I3901" s="52"/>
      <c r="J3901" s="52"/>
      <c r="K3901" s="52"/>
      <c r="L3901" s="52"/>
      <c r="M3901" s="52"/>
      <c r="N3901" s="52"/>
      <c r="O3901" s="52"/>
      <c r="P3901" s="52"/>
      <c r="Q3901" s="52"/>
      <c r="R3901" s="52"/>
      <c r="S3901" s="52"/>
      <c r="T3901" s="52"/>
      <c r="U3901" s="52"/>
      <c r="V3901" s="52"/>
      <c r="W3901" s="52"/>
      <c r="X3901" s="52"/>
      <c r="Y3901" s="52"/>
      <c r="Z3901" s="38"/>
      <c r="AA3901" s="38"/>
      <c r="AB3901" s="38"/>
      <c r="AC3901" s="50"/>
      <c r="AD3901" s="50"/>
      <c r="AE3901" s="51"/>
      <c r="AF3901" s="51"/>
      <c r="AG3901" s="40"/>
      <c r="AH3901" s="41"/>
      <c r="AI3901" s="42"/>
      <c r="AJ3901" s="40"/>
      <c r="AK3901" s="41"/>
      <c r="AL3901" s="42"/>
      <c r="AM3901" s="43"/>
      <c r="AN3901" s="43"/>
      <c r="AO3901" s="43"/>
    </row>
    <row r="3902" spans="5:41" x14ac:dyDescent="0.25">
      <c r="E3902" s="54"/>
      <c r="F3902" s="54"/>
      <c r="G3902" s="52"/>
      <c r="H3902" s="52"/>
      <c r="I3902" s="52"/>
      <c r="J3902" s="52"/>
      <c r="K3902" s="52"/>
      <c r="L3902" s="52"/>
      <c r="M3902" s="52"/>
      <c r="N3902" s="52"/>
      <c r="O3902" s="52"/>
      <c r="P3902" s="52"/>
      <c r="Q3902" s="52"/>
      <c r="R3902" s="52"/>
      <c r="S3902" s="52"/>
      <c r="T3902" s="52"/>
      <c r="U3902" s="52"/>
      <c r="V3902" s="52"/>
      <c r="W3902" s="52"/>
      <c r="X3902" s="52"/>
      <c r="Y3902" s="52"/>
      <c r="Z3902" s="38"/>
      <c r="AA3902" s="38"/>
      <c r="AB3902" s="38"/>
      <c r="AC3902" s="50"/>
      <c r="AD3902" s="50"/>
      <c r="AE3902" s="51"/>
      <c r="AF3902" s="51"/>
      <c r="AG3902" s="40"/>
      <c r="AH3902" s="41"/>
      <c r="AI3902" s="42"/>
      <c r="AJ3902" s="40"/>
      <c r="AK3902" s="41"/>
      <c r="AL3902" s="42"/>
      <c r="AM3902" s="43"/>
      <c r="AN3902" s="43"/>
      <c r="AO3902" s="43"/>
    </row>
    <row r="3903" spans="5:41" x14ac:dyDescent="0.25">
      <c r="E3903" s="54"/>
      <c r="F3903" s="54"/>
      <c r="G3903" s="52"/>
      <c r="H3903" s="52"/>
      <c r="I3903" s="52"/>
      <c r="J3903" s="52"/>
      <c r="K3903" s="52"/>
      <c r="L3903" s="52"/>
      <c r="M3903" s="52"/>
      <c r="N3903" s="52"/>
      <c r="O3903" s="52"/>
      <c r="P3903" s="52"/>
      <c r="Q3903" s="52"/>
      <c r="R3903" s="52"/>
      <c r="S3903" s="52"/>
      <c r="T3903" s="52"/>
      <c r="U3903" s="52"/>
      <c r="V3903" s="52"/>
      <c r="W3903" s="52"/>
      <c r="X3903" s="52"/>
      <c r="Y3903" s="52"/>
      <c r="Z3903" s="38"/>
      <c r="AA3903" s="38"/>
      <c r="AB3903" s="38"/>
      <c r="AC3903" s="50"/>
      <c r="AD3903" s="50"/>
      <c r="AE3903" s="51"/>
      <c r="AF3903" s="51"/>
      <c r="AG3903" s="40"/>
      <c r="AH3903" s="41"/>
      <c r="AI3903" s="42"/>
      <c r="AJ3903" s="40"/>
      <c r="AK3903" s="41"/>
      <c r="AL3903" s="42"/>
      <c r="AM3903" s="43"/>
      <c r="AN3903" s="43"/>
      <c r="AO3903" s="43"/>
    </row>
    <row r="3904" spans="5:41" x14ac:dyDescent="0.25">
      <c r="E3904" s="54"/>
      <c r="F3904" s="54"/>
      <c r="G3904" s="52"/>
      <c r="H3904" s="52"/>
      <c r="I3904" s="52"/>
      <c r="J3904" s="52"/>
      <c r="K3904" s="52"/>
      <c r="L3904" s="52"/>
      <c r="M3904" s="52"/>
      <c r="N3904" s="52"/>
      <c r="O3904" s="52"/>
      <c r="P3904" s="52"/>
      <c r="Q3904" s="52"/>
      <c r="R3904" s="52"/>
      <c r="S3904" s="52"/>
      <c r="T3904" s="52"/>
      <c r="U3904" s="52"/>
      <c r="V3904" s="52"/>
      <c r="W3904" s="52"/>
      <c r="X3904" s="52"/>
      <c r="Y3904" s="52"/>
      <c r="Z3904" s="38"/>
      <c r="AA3904" s="38"/>
      <c r="AB3904" s="38"/>
      <c r="AC3904" s="50"/>
      <c r="AD3904" s="50"/>
      <c r="AE3904" s="51"/>
      <c r="AF3904" s="51"/>
      <c r="AG3904" s="40"/>
      <c r="AH3904" s="41"/>
      <c r="AI3904" s="42"/>
      <c r="AJ3904" s="40"/>
      <c r="AK3904" s="41"/>
      <c r="AL3904" s="42"/>
      <c r="AM3904" s="43"/>
      <c r="AN3904" s="43"/>
      <c r="AO3904" s="43"/>
    </row>
    <row r="3905" spans="5:41" x14ac:dyDescent="0.25">
      <c r="E3905" s="54"/>
      <c r="F3905" s="54"/>
      <c r="G3905" s="52"/>
      <c r="H3905" s="52"/>
      <c r="I3905" s="52"/>
      <c r="J3905" s="52"/>
      <c r="K3905" s="52"/>
      <c r="L3905" s="52"/>
      <c r="M3905" s="52"/>
      <c r="N3905" s="52"/>
      <c r="O3905" s="52"/>
      <c r="P3905" s="52"/>
      <c r="Q3905" s="52"/>
      <c r="R3905" s="52"/>
      <c r="S3905" s="52"/>
      <c r="T3905" s="52"/>
      <c r="U3905" s="52"/>
      <c r="V3905" s="52"/>
      <c r="W3905" s="52"/>
      <c r="X3905" s="52"/>
      <c r="Y3905" s="52"/>
      <c r="Z3905" s="38"/>
      <c r="AA3905" s="38"/>
      <c r="AB3905" s="38"/>
      <c r="AC3905" s="50"/>
      <c r="AD3905" s="50"/>
      <c r="AE3905" s="51"/>
      <c r="AF3905" s="51"/>
      <c r="AG3905" s="40"/>
      <c r="AH3905" s="41"/>
      <c r="AI3905" s="42"/>
      <c r="AJ3905" s="40"/>
      <c r="AK3905" s="41"/>
      <c r="AL3905" s="42"/>
      <c r="AM3905" s="43"/>
      <c r="AN3905" s="43"/>
      <c r="AO3905" s="43"/>
    </row>
    <row r="3906" spans="5:41" x14ac:dyDescent="0.25">
      <c r="E3906" s="54"/>
      <c r="F3906" s="54"/>
      <c r="G3906" s="52"/>
      <c r="H3906" s="52"/>
      <c r="I3906" s="52"/>
      <c r="J3906" s="52"/>
      <c r="K3906" s="52"/>
      <c r="L3906" s="52"/>
      <c r="M3906" s="52"/>
      <c r="N3906" s="52"/>
      <c r="O3906" s="52"/>
      <c r="P3906" s="52"/>
      <c r="Q3906" s="52"/>
      <c r="R3906" s="52"/>
      <c r="S3906" s="52"/>
      <c r="T3906" s="52"/>
      <c r="U3906" s="52"/>
      <c r="V3906" s="52"/>
      <c r="W3906" s="52"/>
      <c r="X3906" s="52"/>
      <c r="Y3906" s="52"/>
      <c r="Z3906" s="38"/>
      <c r="AA3906" s="38"/>
      <c r="AB3906" s="38"/>
      <c r="AC3906" s="50"/>
      <c r="AD3906" s="50"/>
      <c r="AE3906" s="51"/>
      <c r="AF3906" s="51"/>
      <c r="AG3906" s="40"/>
      <c r="AH3906" s="41"/>
      <c r="AI3906" s="42"/>
      <c r="AJ3906" s="40"/>
      <c r="AK3906" s="41"/>
      <c r="AL3906" s="42"/>
      <c r="AM3906" s="43"/>
      <c r="AN3906" s="43"/>
      <c r="AO3906" s="43"/>
    </row>
    <row r="3907" spans="5:41" x14ac:dyDescent="0.25">
      <c r="E3907" s="54"/>
      <c r="F3907" s="54"/>
      <c r="G3907" s="52"/>
      <c r="H3907" s="52"/>
      <c r="I3907" s="52"/>
      <c r="J3907" s="52"/>
      <c r="K3907" s="52"/>
      <c r="L3907" s="52"/>
      <c r="M3907" s="52"/>
      <c r="N3907" s="52"/>
      <c r="O3907" s="52"/>
      <c r="P3907" s="52"/>
      <c r="Q3907" s="52"/>
      <c r="R3907" s="52"/>
      <c r="S3907" s="52"/>
      <c r="T3907" s="52"/>
      <c r="U3907" s="52"/>
      <c r="V3907" s="52"/>
      <c r="W3907" s="52"/>
      <c r="X3907" s="52"/>
      <c r="Y3907" s="52"/>
      <c r="Z3907" s="38"/>
      <c r="AA3907" s="38"/>
      <c r="AB3907" s="38"/>
      <c r="AC3907" s="50"/>
      <c r="AD3907" s="50"/>
      <c r="AE3907" s="51"/>
      <c r="AF3907" s="51"/>
      <c r="AG3907" s="40"/>
      <c r="AH3907" s="41"/>
      <c r="AI3907" s="42"/>
      <c r="AJ3907" s="40"/>
      <c r="AK3907" s="41"/>
      <c r="AL3907" s="42"/>
      <c r="AM3907" s="43"/>
      <c r="AN3907" s="43"/>
      <c r="AO3907" s="43"/>
    </row>
    <row r="3908" spans="5:41" x14ac:dyDescent="0.25">
      <c r="E3908" s="54"/>
      <c r="F3908" s="54"/>
      <c r="G3908" s="52"/>
      <c r="H3908" s="52"/>
      <c r="I3908" s="52"/>
      <c r="J3908" s="52"/>
      <c r="K3908" s="52"/>
      <c r="L3908" s="52"/>
      <c r="M3908" s="52"/>
      <c r="N3908" s="52"/>
      <c r="O3908" s="52"/>
      <c r="P3908" s="52"/>
      <c r="Q3908" s="52"/>
      <c r="R3908" s="52"/>
      <c r="S3908" s="52"/>
      <c r="T3908" s="52"/>
      <c r="U3908" s="52"/>
      <c r="V3908" s="52"/>
      <c r="W3908" s="52"/>
      <c r="X3908" s="52"/>
      <c r="Y3908" s="52"/>
      <c r="Z3908" s="38"/>
      <c r="AA3908" s="38"/>
      <c r="AB3908" s="38"/>
      <c r="AC3908" s="50"/>
      <c r="AD3908" s="50"/>
      <c r="AE3908" s="51"/>
      <c r="AF3908" s="51"/>
      <c r="AG3908" s="40"/>
      <c r="AH3908" s="41"/>
      <c r="AI3908" s="42"/>
      <c r="AJ3908" s="40"/>
      <c r="AK3908" s="41"/>
      <c r="AL3908" s="42"/>
      <c r="AM3908" s="43"/>
      <c r="AN3908" s="43"/>
      <c r="AO3908" s="43"/>
    </row>
    <row r="3909" spans="5:41" x14ac:dyDescent="0.25">
      <c r="E3909" s="54"/>
      <c r="F3909" s="54"/>
      <c r="G3909" s="52"/>
      <c r="H3909" s="52"/>
      <c r="I3909" s="52"/>
      <c r="J3909" s="52"/>
      <c r="K3909" s="52"/>
      <c r="L3909" s="52"/>
      <c r="M3909" s="52"/>
      <c r="N3909" s="52"/>
      <c r="O3909" s="52"/>
      <c r="P3909" s="52"/>
      <c r="Q3909" s="52"/>
      <c r="R3909" s="52"/>
      <c r="S3909" s="52"/>
      <c r="T3909" s="52"/>
      <c r="U3909" s="52"/>
      <c r="V3909" s="52"/>
      <c r="W3909" s="52"/>
      <c r="X3909" s="52"/>
      <c r="Y3909" s="52"/>
      <c r="Z3909" s="38"/>
      <c r="AA3909" s="38"/>
      <c r="AB3909" s="38"/>
      <c r="AC3909" s="50"/>
      <c r="AD3909" s="50"/>
      <c r="AE3909" s="51"/>
      <c r="AF3909" s="51"/>
      <c r="AG3909" s="40"/>
      <c r="AH3909" s="41"/>
      <c r="AI3909" s="42"/>
      <c r="AJ3909" s="40"/>
      <c r="AK3909" s="41"/>
      <c r="AL3909" s="42"/>
      <c r="AM3909" s="43"/>
      <c r="AN3909" s="43"/>
      <c r="AO3909" s="43"/>
    </row>
    <row r="3910" spans="5:41" x14ac:dyDescent="0.25">
      <c r="E3910" s="54"/>
      <c r="F3910" s="54"/>
      <c r="G3910" s="52"/>
      <c r="H3910" s="52"/>
      <c r="I3910" s="52"/>
      <c r="J3910" s="52"/>
      <c r="K3910" s="52"/>
      <c r="L3910" s="52"/>
      <c r="M3910" s="52"/>
      <c r="N3910" s="52"/>
      <c r="O3910" s="52"/>
      <c r="P3910" s="52"/>
      <c r="Q3910" s="52"/>
      <c r="R3910" s="52"/>
      <c r="S3910" s="52"/>
      <c r="T3910" s="52"/>
      <c r="U3910" s="52"/>
      <c r="V3910" s="52"/>
      <c r="W3910" s="52"/>
      <c r="X3910" s="52"/>
      <c r="Y3910" s="52"/>
      <c r="Z3910" s="38"/>
      <c r="AA3910" s="38"/>
      <c r="AB3910" s="38"/>
      <c r="AC3910" s="50"/>
      <c r="AD3910" s="50"/>
      <c r="AE3910" s="51"/>
      <c r="AF3910" s="51"/>
      <c r="AG3910" s="40"/>
      <c r="AH3910" s="41"/>
      <c r="AI3910" s="42"/>
      <c r="AJ3910" s="40"/>
      <c r="AK3910" s="41"/>
      <c r="AL3910" s="42"/>
      <c r="AM3910" s="43"/>
      <c r="AN3910" s="43"/>
      <c r="AO3910" s="43"/>
    </row>
    <row r="3911" spans="5:41" x14ac:dyDescent="0.25">
      <c r="E3911" s="54"/>
      <c r="F3911" s="54"/>
      <c r="G3911" s="52"/>
      <c r="H3911" s="52"/>
      <c r="I3911" s="52"/>
      <c r="J3911" s="52"/>
      <c r="K3911" s="52"/>
      <c r="L3911" s="52"/>
      <c r="M3911" s="52"/>
      <c r="N3911" s="52"/>
      <c r="O3911" s="52"/>
      <c r="P3911" s="52"/>
      <c r="Q3911" s="52"/>
      <c r="R3911" s="52"/>
      <c r="S3911" s="52"/>
      <c r="T3911" s="52"/>
      <c r="U3911" s="52"/>
      <c r="V3911" s="52"/>
      <c r="W3911" s="52"/>
      <c r="X3911" s="52"/>
      <c r="Y3911" s="52"/>
      <c r="Z3911" s="38"/>
      <c r="AA3911" s="38"/>
      <c r="AB3911" s="38"/>
      <c r="AC3911" s="50"/>
      <c r="AD3911" s="50"/>
      <c r="AE3911" s="51"/>
      <c r="AF3911" s="51"/>
      <c r="AG3911" s="40"/>
      <c r="AH3911" s="41"/>
      <c r="AI3911" s="42"/>
      <c r="AJ3911" s="40"/>
      <c r="AK3911" s="41"/>
      <c r="AL3911" s="42"/>
      <c r="AM3911" s="43"/>
      <c r="AN3911" s="43"/>
      <c r="AO3911" s="43"/>
    </row>
    <row r="3912" spans="5:41" x14ac:dyDescent="0.25">
      <c r="E3912" s="54"/>
      <c r="F3912" s="54"/>
      <c r="G3912" s="52"/>
      <c r="H3912" s="52"/>
      <c r="I3912" s="52"/>
      <c r="J3912" s="52"/>
      <c r="K3912" s="52"/>
      <c r="L3912" s="52"/>
      <c r="M3912" s="52"/>
      <c r="N3912" s="52"/>
      <c r="O3912" s="52"/>
      <c r="P3912" s="52"/>
      <c r="Q3912" s="52"/>
      <c r="R3912" s="52"/>
      <c r="S3912" s="52"/>
      <c r="T3912" s="52"/>
      <c r="U3912" s="52"/>
      <c r="V3912" s="52"/>
      <c r="W3912" s="52"/>
      <c r="X3912" s="52"/>
      <c r="Y3912" s="52"/>
      <c r="Z3912" s="38"/>
      <c r="AA3912" s="38"/>
      <c r="AB3912" s="38"/>
      <c r="AC3912" s="50"/>
      <c r="AD3912" s="50"/>
      <c r="AE3912" s="51"/>
      <c r="AF3912" s="51"/>
      <c r="AG3912" s="40"/>
      <c r="AH3912" s="41"/>
      <c r="AI3912" s="42"/>
      <c r="AJ3912" s="40"/>
      <c r="AK3912" s="41"/>
      <c r="AL3912" s="42"/>
      <c r="AM3912" s="43"/>
      <c r="AN3912" s="43"/>
      <c r="AO3912" s="43"/>
    </row>
    <row r="3913" spans="5:41" x14ac:dyDescent="0.25">
      <c r="E3913" s="54"/>
      <c r="F3913" s="54"/>
      <c r="G3913" s="52"/>
      <c r="H3913" s="52"/>
      <c r="I3913" s="52"/>
      <c r="J3913" s="52"/>
      <c r="K3913" s="52"/>
      <c r="L3913" s="52"/>
      <c r="M3913" s="52"/>
      <c r="N3913" s="52"/>
      <c r="O3913" s="52"/>
      <c r="P3913" s="52"/>
      <c r="Q3913" s="52"/>
      <c r="R3913" s="52"/>
      <c r="S3913" s="52"/>
      <c r="T3913" s="52"/>
      <c r="U3913" s="52"/>
      <c r="V3913" s="52"/>
      <c r="W3913" s="52"/>
      <c r="X3913" s="52"/>
      <c r="Y3913" s="52"/>
      <c r="Z3913" s="38"/>
      <c r="AA3913" s="38"/>
      <c r="AB3913" s="38"/>
      <c r="AC3913" s="50"/>
      <c r="AD3913" s="50"/>
      <c r="AE3913" s="51"/>
      <c r="AF3913" s="51"/>
      <c r="AG3913" s="40"/>
      <c r="AH3913" s="41"/>
      <c r="AI3913" s="42"/>
      <c r="AJ3913" s="40"/>
      <c r="AK3913" s="41"/>
      <c r="AL3913" s="42"/>
      <c r="AM3913" s="43"/>
      <c r="AN3913" s="43"/>
      <c r="AO3913" s="43"/>
    </row>
    <row r="3914" spans="5:41" x14ac:dyDescent="0.25">
      <c r="E3914" s="54"/>
      <c r="F3914" s="54"/>
      <c r="G3914" s="52"/>
      <c r="H3914" s="52"/>
      <c r="I3914" s="52"/>
      <c r="J3914" s="52"/>
      <c r="K3914" s="52"/>
      <c r="L3914" s="52"/>
      <c r="M3914" s="52"/>
      <c r="N3914" s="52"/>
      <c r="O3914" s="52"/>
      <c r="P3914" s="52"/>
      <c r="Q3914" s="52"/>
      <c r="R3914" s="52"/>
      <c r="S3914" s="52"/>
      <c r="T3914" s="52"/>
      <c r="U3914" s="52"/>
      <c r="V3914" s="52"/>
      <c r="W3914" s="52"/>
      <c r="X3914" s="52"/>
      <c r="Y3914" s="52"/>
      <c r="Z3914" s="38"/>
      <c r="AA3914" s="38"/>
      <c r="AB3914" s="38"/>
      <c r="AC3914" s="50"/>
      <c r="AD3914" s="50"/>
      <c r="AE3914" s="51"/>
      <c r="AF3914" s="51"/>
      <c r="AG3914" s="40"/>
      <c r="AH3914" s="41"/>
      <c r="AI3914" s="42"/>
      <c r="AJ3914" s="40"/>
      <c r="AK3914" s="41"/>
      <c r="AL3914" s="42"/>
      <c r="AM3914" s="43"/>
      <c r="AN3914" s="43"/>
      <c r="AO3914" s="43"/>
    </row>
    <row r="3915" spans="5:41" x14ac:dyDescent="0.25">
      <c r="E3915" s="54"/>
      <c r="F3915" s="54"/>
      <c r="G3915" s="52"/>
      <c r="H3915" s="52"/>
      <c r="I3915" s="52"/>
      <c r="J3915" s="52"/>
      <c r="K3915" s="52"/>
      <c r="L3915" s="52"/>
      <c r="M3915" s="52"/>
      <c r="N3915" s="52"/>
      <c r="O3915" s="52"/>
      <c r="P3915" s="52"/>
      <c r="Q3915" s="52"/>
      <c r="R3915" s="52"/>
      <c r="S3915" s="52"/>
      <c r="T3915" s="52"/>
      <c r="U3915" s="52"/>
      <c r="V3915" s="52"/>
      <c r="W3915" s="52"/>
      <c r="X3915" s="52"/>
      <c r="Y3915" s="52"/>
      <c r="Z3915" s="38"/>
      <c r="AA3915" s="38"/>
      <c r="AB3915" s="38"/>
      <c r="AC3915" s="50"/>
      <c r="AD3915" s="50"/>
      <c r="AE3915" s="51"/>
      <c r="AF3915" s="51"/>
      <c r="AG3915" s="40"/>
      <c r="AH3915" s="41"/>
      <c r="AI3915" s="42"/>
      <c r="AJ3915" s="40"/>
      <c r="AK3915" s="41"/>
      <c r="AL3915" s="42"/>
      <c r="AM3915" s="43"/>
      <c r="AN3915" s="43"/>
      <c r="AO3915" s="43"/>
    </row>
    <row r="3916" spans="5:41" x14ac:dyDescent="0.25">
      <c r="E3916" s="54"/>
      <c r="F3916" s="54"/>
      <c r="G3916" s="52"/>
      <c r="H3916" s="52"/>
      <c r="I3916" s="52"/>
      <c r="J3916" s="52"/>
      <c r="K3916" s="52"/>
      <c r="L3916" s="52"/>
      <c r="M3916" s="52"/>
      <c r="N3916" s="52"/>
      <c r="O3916" s="52"/>
      <c r="P3916" s="52"/>
      <c r="Q3916" s="52"/>
      <c r="R3916" s="52"/>
      <c r="S3916" s="52"/>
      <c r="T3916" s="52"/>
      <c r="U3916" s="52"/>
      <c r="V3916" s="52"/>
      <c r="W3916" s="52"/>
      <c r="X3916" s="52"/>
      <c r="Y3916" s="52"/>
      <c r="Z3916" s="38"/>
      <c r="AA3916" s="38"/>
      <c r="AB3916" s="38"/>
      <c r="AC3916" s="50"/>
      <c r="AD3916" s="50"/>
      <c r="AE3916" s="51"/>
      <c r="AF3916" s="51"/>
      <c r="AG3916" s="40"/>
      <c r="AH3916" s="41"/>
      <c r="AI3916" s="42"/>
      <c r="AJ3916" s="40"/>
      <c r="AK3916" s="41"/>
      <c r="AL3916" s="42"/>
      <c r="AM3916" s="43"/>
      <c r="AN3916" s="43"/>
      <c r="AO3916" s="43"/>
    </row>
    <row r="3917" spans="5:41" x14ac:dyDescent="0.25">
      <c r="E3917" s="54"/>
      <c r="F3917" s="54"/>
      <c r="G3917" s="52"/>
      <c r="H3917" s="52"/>
      <c r="I3917" s="52"/>
      <c r="J3917" s="52"/>
      <c r="K3917" s="52"/>
      <c r="L3917" s="52"/>
      <c r="M3917" s="52"/>
      <c r="N3917" s="52"/>
      <c r="O3917" s="52"/>
      <c r="P3917" s="52"/>
      <c r="Q3917" s="52"/>
      <c r="R3917" s="52"/>
      <c r="S3917" s="52"/>
      <c r="T3917" s="52"/>
      <c r="U3917" s="52"/>
      <c r="V3917" s="52"/>
      <c r="W3917" s="52"/>
      <c r="X3917" s="52"/>
      <c r="Y3917" s="52"/>
      <c r="Z3917" s="38"/>
      <c r="AA3917" s="38"/>
      <c r="AB3917" s="38"/>
      <c r="AC3917" s="50"/>
      <c r="AD3917" s="50"/>
      <c r="AE3917" s="51"/>
      <c r="AF3917" s="51"/>
      <c r="AG3917" s="40"/>
      <c r="AH3917" s="41"/>
      <c r="AI3917" s="42"/>
      <c r="AJ3917" s="40"/>
      <c r="AK3917" s="41"/>
      <c r="AL3917" s="42"/>
      <c r="AM3917" s="43"/>
      <c r="AN3917" s="43"/>
      <c r="AO3917" s="43"/>
    </row>
    <row r="3918" spans="5:41" x14ac:dyDescent="0.25">
      <c r="E3918" s="54"/>
      <c r="F3918" s="54"/>
      <c r="G3918" s="52"/>
      <c r="H3918" s="52"/>
      <c r="I3918" s="52"/>
      <c r="J3918" s="52"/>
      <c r="K3918" s="52"/>
      <c r="L3918" s="52"/>
      <c r="M3918" s="52"/>
      <c r="N3918" s="52"/>
      <c r="O3918" s="52"/>
      <c r="P3918" s="52"/>
      <c r="Q3918" s="52"/>
      <c r="R3918" s="52"/>
      <c r="S3918" s="52"/>
      <c r="T3918" s="52"/>
      <c r="U3918" s="52"/>
      <c r="V3918" s="52"/>
      <c r="W3918" s="52"/>
      <c r="X3918" s="52"/>
      <c r="Y3918" s="52"/>
      <c r="Z3918" s="38"/>
      <c r="AA3918" s="38"/>
      <c r="AB3918" s="38"/>
      <c r="AC3918" s="50"/>
      <c r="AD3918" s="50"/>
      <c r="AE3918" s="51"/>
      <c r="AF3918" s="51"/>
      <c r="AG3918" s="40"/>
      <c r="AH3918" s="41"/>
      <c r="AI3918" s="42"/>
      <c r="AJ3918" s="40"/>
      <c r="AK3918" s="41"/>
      <c r="AL3918" s="42"/>
      <c r="AM3918" s="43"/>
      <c r="AN3918" s="43"/>
      <c r="AO3918" s="43"/>
    </row>
    <row r="3919" spans="5:41" x14ac:dyDescent="0.25">
      <c r="E3919" s="54"/>
      <c r="F3919" s="54"/>
      <c r="G3919" s="52"/>
      <c r="H3919" s="52"/>
      <c r="I3919" s="52"/>
      <c r="J3919" s="52"/>
      <c r="K3919" s="52"/>
      <c r="L3919" s="52"/>
      <c r="M3919" s="52"/>
      <c r="N3919" s="52"/>
      <c r="O3919" s="52"/>
      <c r="P3919" s="52"/>
      <c r="Q3919" s="52"/>
      <c r="R3919" s="52"/>
      <c r="S3919" s="52"/>
      <c r="T3919" s="52"/>
      <c r="U3919" s="52"/>
      <c r="V3919" s="52"/>
      <c r="W3919" s="52"/>
      <c r="X3919" s="52"/>
      <c r="Y3919" s="52"/>
      <c r="Z3919" s="38"/>
      <c r="AA3919" s="38"/>
      <c r="AB3919" s="38"/>
      <c r="AC3919" s="50"/>
      <c r="AD3919" s="50"/>
      <c r="AE3919" s="51"/>
      <c r="AF3919" s="51"/>
      <c r="AG3919" s="40"/>
      <c r="AH3919" s="41"/>
      <c r="AI3919" s="42"/>
      <c r="AJ3919" s="40"/>
      <c r="AK3919" s="41"/>
      <c r="AL3919" s="42"/>
      <c r="AM3919" s="43"/>
      <c r="AN3919" s="43"/>
      <c r="AO3919" s="43"/>
    </row>
    <row r="3920" spans="5:41" x14ac:dyDescent="0.25">
      <c r="E3920" s="54"/>
      <c r="F3920" s="54"/>
      <c r="G3920" s="52"/>
      <c r="H3920" s="52"/>
      <c r="I3920" s="52"/>
      <c r="J3920" s="52"/>
      <c r="K3920" s="52"/>
      <c r="L3920" s="52"/>
      <c r="M3920" s="52"/>
      <c r="N3920" s="52"/>
      <c r="O3920" s="52"/>
      <c r="P3920" s="52"/>
      <c r="Q3920" s="52"/>
      <c r="R3920" s="52"/>
      <c r="S3920" s="52"/>
      <c r="T3920" s="52"/>
      <c r="U3920" s="52"/>
      <c r="V3920" s="52"/>
      <c r="W3920" s="52"/>
      <c r="X3920" s="52"/>
      <c r="Y3920" s="52"/>
      <c r="Z3920" s="38"/>
      <c r="AA3920" s="38"/>
      <c r="AB3920" s="38"/>
      <c r="AC3920" s="50"/>
      <c r="AD3920" s="50"/>
      <c r="AE3920" s="51"/>
      <c r="AF3920" s="51"/>
      <c r="AG3920" s="40"/>
      <c r="AH3920" s="41"/>
      <c r="AI3920" s="42"/>
      <c r="AJ3920" s="40"/>
      <c r="AK3920" s="41"/>
      <c r="AL3920" s="42"/>
      <c r="AM3920" s="43"/>
      <c r="AN3920" s="43"/>
      <c r="AO3920" s="43"/>
    </row>
    <row r="3921" spans="5:41" x14ac:dyDescent="0.25">
      <c r="E3921" s="54"/>
      <c r="F3921" s="54"/>
      <c r="G3921" s="52"/>
      <c r="H3921" s="52"/>
      <c r="I3921" s="52"/>
      <c r="J3921" s="52"/>
      <c r="K3921" s="52"/>
      <c r="L3921" s="52"/>
      <c r="M3921" s="52"/>
      <c r="N3921" s="52"/>
      <c r="O3921" s="52"/>
      <c r="P3921" s="52"/>
      <c r="Q3921" s="52"/>
      <c r="R3921" s="52"/>
      <c r="S3921" s="52"/>
      <c r="T3921" s="52"/>
      <c r="U3921" s="52"/>
      <c r="V3921" s="52"/>
      <c r="W3921" s="52"/>
      <c r="X3921" s="52"/>
      <c r="Y3921" s="52"/>
      <c r="Z3921" s="38"/>
      <c r="AA3921" s="38"/>
      <c r="AB3921" s="38"/>
      <c r="AC3921" s="50"/>
      <c r="AD3921" s="50"/>
      <c r="AE3921" s="51"/>
      <c r="AF3921" s="51"/>
      <c r="AG3921" s="40"/>
      <c r="AH3921" s="41"/>
      <c r="AI3921" s="42"/>
      <c r="AJ3921" s="40"/>
      <c r="AK3921" s="41"/>
      <c r="AL3921" s="42"/>
      <c r="AM3921" s="43"/>
      <c r="AN3921" s="43"/>
      <c r="AO3921" s="43"/>
    </row>
    <row r="3922" spans="5:41" x14ac:dyDescent="0.25">
      <c r="E3922" s="54"/>
      <c r="F3922" s="54"/>
      <c r="G3922" s="52"/>
      <c r="H3922" s="52"/>
      <c r="I3922" s="52"/>
      <c r="J3922" s="52"/>
      <c r="K3922" s="52"/>
      <c r="L3922" s="52"/>
      <c r="M3922" s="52"/>
      <c r="N3922" s="52"/>
      <c r="O3922" s="52"/>
      <c r="P3922" s="52"/>
      <c r="Q3922" s="52"/>
      <c r="R3922" s="52"/>
      <c r="S3922" s="52"/>
      <c r="T3922" s="52"/>
      <c r="U3922" s="52"/>
      <c r="V3922" s="52"/>
      <c r="W3922" s="52"/>
      <c r="X3922" s="52"/>
      <c r="Y3922" s="52"/>
      <c r="Z3922" s="38"/>
      <c r="AA3922" s="38"/>
      <c r="AB3922" s="38"/>
      <c r="AC3922" s="50"/>
      <c r="AD3922" s="50"/>
      <c r="AE3922" s="51"/>
      <c r="AF3922" s="51"/>
      <c r="AG3922" s="40"/>
      <c r="AH3922" s="41"/>
      <c r="AI3922" s="42"/>
      <c r="AJ3922" s="40"/>
      <c r="AK3922" s="41"/>
      <c r="AL3922" s="42"/>
      <c r="AM3922" s="43"/>
      <c r="AN3922" s="43"/>
      <c r="AO3922" s="43"/>
    </row>
    <row r="3923" spans="5:41" x14ac:dyDescent="0.25">
      <c r="E3923" s="54"/>
      <c r="F3923" s="54"/>
      <c r="G3923" s="52"/>
      <c r="H3923" s="52"/>
      <c r="I3923" s="52"/>
      <c r="J3923" s="52"/>
      <c r="K3923" s="52"/>
      <c r="L3923" s="52"/>
      <c r="M3923" s="52"/>
      <c r="N3923" s="52"/>
      <c r="O3923" s="52"/>
      <c r="P3923" s="52"/>
      <c r="Q3923" s="52"/>
      <c r="R3923" s="52"/>
      <c r="S3923" s="52"/>
      <c r="T3923" s="52"/>
      <c r="U3923" s="52"/>
      <c r="V3923" s="52"/>
      <c r="W3923" s="52"/>
      <c r="X3923" s="52"/>
      <c r="Y3923" s="52"/>
      <c r="Z3923" s="38"/>
      <c r="AA3923" s="38"/>
      <c r="AB3923" s="38"/>
      <c r="AC3923" s="50"/>
      <c r="AD3923" s="50"/>
      <c r="AE3923" s="51"/>
      <c r="AF3923" s="51"/>
      <c r="AG3923" s="40"/>
      <c r="AH3923" s="41"/>
      <c r="AI3923" s="42"/>
      <c r="AJ3923" s="40"/>
      <c r="AK3923" s="41"/>
      <c r="AL3923" s="42"/>
      <c r="AM3923" s="43"/>
      <c r="AN3923" s="43"/>
      <c r="AO3923" s="43"/>
    </row>
    <row r="3924" spans="5:41" x14ac:dyDescent="0.25">
      <c r="E3924" s="54"/>
      <c r="F3924" s="54"/>
      <c r="G3924" s="52"/>
      <c r="H3924" s="52"/>
      <c r="I3924" s="52"/>
      <c r="J3924" s="52"/>
      <c r="K3924" s="52"/>
      <c r="L3924" s="52"/>
      <c r="M3924" s="52"/>
      <c r="N3924" s="52"/>
      <c r="O3924" s="52"/>
      <c r="P3924" s="52"/>
      <c r="Q3924" s="52"/>
      <c r="R3924" s="52"/>
      <c r="S3924" s="52"/>
      <c r="T3924" s="52"/>
      <c r="U3924" s="52"/>
      <c r="V3924" s="52"/>
      <c r="W3924" s="52"/>
      <c r="X3924" s="52"/>
      <c r="Y3924" s="52"/>
      <c r="Z3924" s="38"/>
      <c r="AA3924" s="38"/>
      <c r="AB3924" s="38"/>
      <c r="AC3924" s="50"/>
      <c r="AD3924" s="50"/>
      <c r="AE3924" s="51"/>
      <c r="AF3924" s="51"/>
      <c r="AG3924" s="40"/>
      <c r="AH3924" s="41"/>
      <c r="AI3924" s="42"/>
      <c r="AJ3924" s="40"/>
      <c r="AK3924" s="41"/>
      <c r="AL3924" s="42"/>
      <c r="AM3924" s="43"/>
      <c r="AN3924" s="43"/>
      <c r="AO3924" s="43"/>
    </row>
    <row r="3925" spans="5:41" x14ac:dyDescent="0.25">
      <c r="E3925" s="54"/>
      <c r="F3925" s="54"/>
      <c r="G3925" s="52"/>
      <c r="H3925" s="52"/>
      <c r="I3925" s="52"/>
      <c r="J3925" s="52"/>
      <c r="K3925" s="52"/>
      <c r="L3925" s="52"/>
      <c r="M3925" s="52"/>
      <c r="N3925" s="52"/>
      <c r="O3925" s="52"/>
      <c r="P3925" s="52"/>
      <c r="Q3925" s="52"/>
      <c r="R3925" s="52"/>
      <c r="S3925" s="52"/>
      <c r="T3925" s="52"/>
      <c r="U3925" s="52"/>
      <c r="V3925" s="52"/>
      <c r="W3925" s="52"/>
      <c r="X3925" s="52"/>
      <c r="Y3925" s="52"/>
      <c r="Z3925" s="38"/>
      <c r="AA3925" s="38"/>
      <c r="AB3925" s="38"/>
      <c r="AC3925" s="50"/>
      <c r="AD3925" s="50"/>
      <c r="AE3925" s="51"/>
      <c r="AF3925" s="51"/>
      <c r="AG3925" s="40"/>
      <c r="AH3925" s="41"/>
      <c r="AI3925" s="42"/>
      <c r="AJ3925" s="40"/>
      <c r="AK3925" s="41"/>
      <c r="AL3925" s="42"/>
      <c r="AM3925" s="43"/>
      <c r="AN3925" s="43"/>
      <c r="AO3925" s="43"/>
    </row>
    <row r="3926" spans="5:41" x14ac:dyDescent="0.25">
      <c r="E3926" s="54"/>
      <c r="F3926" s="54"/>
      <c r="G3926" s="52"/>
      <c r="H3926" s="52"/>
      <c r="I3926" s="52"/>
      <c r="J3926" s="52"/>
      <c r="K3926" s="52"/>
      <c r="L3926" s="52"/>
      <c r="M3926" s="52"/>
      <c r="N3926" s="52"/>
      <c r="O3926" s="52"/>
      <c r="P3926" s="52"/>
      <c r="Q3926" s="52"/>
      <c r="R3926" s="52"/>
      <c r="S3926" s="52"/>
      <c r="T3926" s="52"/>
      <c r="U3926" s="52"/>
      <c r="V3926" s="52"/>
      <c r="W3926" s="52"/>
      <c r="X3926" s="52"/>
      <c r="Y3926" s="52"/>
      <c r="Z3926" s="38"/>
      <c r="AA3926" s="38"/>
      <c r="AB3926" s="38"/>
      <c r="AC3926" s="50"/>
      <c r="AD3926" s="50"/>
      <c r="AE3926" s="51"/>
      <c r="AF3926" s="51"/>
      <c r="AG3926" s="40"/>
      <c r="AH3926" s="41"/>
      <c r="AI3926" s="42"/>
      <c r="AJ3926" s="40"/>
      <c r="AK3926" s="41"/>
      <c r="AL3926" s="42"/>
      <c r="AM3926" s="43"/>
      <c r="AN3926" s="43"/>
      <c r="AO3926" s="43"/>
    </row>
    <row r="3927" spans="5:41" x14ac:dyDescent="0.25">
      <c r="E3927" s="54"/>
      <c r="F3927" s="54"/>
      <c r="G3927" s="52"/>
      <c r="H3927" s="52"/>
      <c r="I3927" s="52"/>
      <c r="J3927" s="52"/>
      <c r="K3927" s="52"/>
      <c r="L3927" s="52"/>
      <c r="M3927" s="52"/>
      <c r="N3927" s="52"/>
      <c r="O3927" s="52"/>
      <c r="P3927" s="52"/>
      <c r="Q3927" s="52"/>
      <c r="R3927" s="52"/>
      <c r="S3927" s="52"/>
      <c r="T3927" s="52"/>
      <c r="U3927" s="52"/>
      <c r="V3927" s="52"/>
      <c r="W3927" s="52"/>
      <c r="X3927" s="52"/>
      <c r="Y3927" s="52"/>
      <c r="Z3927" s="38"/>
      <c r="AA3927" s="38"/>
      <c r="AB3927" s="38"/>
      <c r="AC3927" s="50"/>
      <c r="AD3927" s="50"/>
      <c r="AE3927" s="51"/>
      <c r="AF3927" s="51"/>
      <c r="AG3927" s="40"/>
      <c r="AH3927" s="41"/>
      <c r="AI3927" s="42"/>
      <c r="AJ3927" s="40"/>
      <c r="AK3927" s="41"/>
      <c r="AL3927" s="42"/>
      <c r="AM3927" s="43"/>
      <c r="AN3927" s="43"/>
      <c r="AO3927" s="43"/>
    </row>
    <row r="3928" spans="5:41" x14ac:dyDescent="0.25">
      <c r="E3928" s="54"/>
      <c r="F3928" s="54"/>
      <c r="G3928" s="52"/>
      <c r="H3928" s="52"/>
      <c r="I3928" s="52"/>
      <c r="J3928" s="52"/>
      <c r="K3928" s="52"/>
      <c r="L3928" s="52"/>
      <c r="M3928" s="52"/>
      <c r="N3928" s="52"/>
      <c r="O3928" s="52"/>
      <c r="P3928" s="52"/>
      <c r="Q3928" s="52"/>
      <c r="R3928" s="52"/>
      <c r="S3928" s="52"/>
      <c r="T3928" s="52"/>
      <c r="U3928" s="52"/>
      <c r="V3928" s="52"/>
      <c r="W3928" s="52"/>
      <c r="X3928" s="52"/>
      <c r="Y3928" s="52"/>
      <c r="Z3928" s="38"/>
      <c r="AA3928" s="38"/>
      <c r="AB3928" s="38"/>
      <c r="AC3928" s="50"/>
      <c r="AD3928" s="50"/>
      <c r="AE3928" s="51"/>
      <c r="AF3928" s="51"/>
      <c r="AG3928" s="40"/>
      <c r="AH3928" s="41"/>
      <c r="AI3928" s="42"/>
      <c r="AJ3928" s="40"/>
      <c r="AK3928" s="41"/>
      <c r="AL3928" s="42"/>
      <c r="AM3928" s="43"/>
      <c r="AN3928" s="43"/>
      <c r="AO3928" s="43"/>
    </row>
    <row r="3929" spans="5:41" x14ac:dyDescent="0.25">
      <c r="E3929" s="54"/>
      <c r="F3929" s="54"/>
      <c r="G3929" s="52"/>
      <c r="H3929" s="52"/>
      <c r="I3929" s="52"/>
      <c r="J3929" s="52"/>
      <c r="K3929" s="52"/>
      <c r="L3929" s="52"/>
      <c r="M3929" s="52"/>
      <c r="N3929" s="52"/>
      <c r="O3929" s="52"/>
      <c r="P3929" s="52"/>
      <c r="Q3929" s="52"/>
      <c r="R3929" s="52"/>
      <c r="S3929" s="52"/>
      <c r="T3929" s="52"/>
      <c r="U3929" s="52"/>
      <c r="V3929" s="52"/>
      <c r="W3929" s="52"/>
      <c r="X3929" s="52"/>
      <c r="Y3929" s="52"/>
      <c r="Z3929" s="38"/>
      <c r="AA3929" s="38"/>
      <c r="AB3929" s="38"/>
      <c r="AC3929" s="50"/>
      <c r="AD3929" s="50"/>
      <c r="AE3929" s="51"/>
      <c r="AF3929" s="51"/>
      <c r="AG3929" s="40"/>
      <c r="AH3929" s="41"/>
      <c r="AI3929" s="42"/>
      <c r="AJ3929" s="40"/>
      <c r="AK3929" s="41"/>
      <c r="AL3929" s="42"/>
      <c r="AM3929" s="43"/>
      <c r="AN3929" s="43"/>
      <c r="AO3929" s="43"/>
    </row>
    <row r="3930" spans="5:41" x14ac:dyDescent="0.25">
      <c r="E3930" s="54"/>
      <c r="F3930" s="54"/>
      <c r="G3930" s="52"/>
      <c r="H3930" s="52"/>
      <c r="I3930" s="52"/>
      <c r="J3930" s="52"/>
      <c r="K3930" s="52"/>
      <c r="L3930" s="52"/>
      <c r="M3930" s="52"/>
      <c r="N3930" s="52"/>
      <c r="O3930" s="52"/>
      <c r="P3930" s="52"/>
      <c r="Q3930" s="52"/>
      <c r="R3930" s="52"/>
      <c r="S3930" s="52"/>
      <c r="T3930" s="52"/>
      <c r="U3930" s="52"/>
      <c r="V3930" s="52"/>
      <c r="W3930" s="52"/>
      <c r="X3930" s="52"/>
      <c r="Y3930" s="52"/>
      <c r="Z3930" s="38"/>
      <c r="AA3930" s="38"/>
      <c r="AB3930" s="38"/>
      <c r="AC3930" s="50"/>
      <c r="AD3930" s="50"/>
      <c r="AE3930" s="51"/>
      <c r="AF3930" s="51"/>
      <c r="AG3930" s="40"/>
      <c r="AH3930" s="41"/>
      <c r="AI3930" s="42"/>
      <c r="AJ3930" s="40"/>
      <c r="AK3930" s="41"/>
      <c r="AL3930" s="42"/>
      <c r="AM3930" s="43"/>
      <c r="AN3930" s="43"/>
      <c r="AO3930" s="43"/>
    </row>
    <row r="3931" spans="5:41" x14ac:dyDescent="0.25">
      <c r="E3931" s="54"/>
      <c r="F3931" s="54"/>
      <c r="G3931" s="52"/>
      <c r="H3931" s="52"/>
      <c r="I3931" s="52"/>
      <c r="J3931" s="52"/>
      <c r="K3931" s="52"/>
      <c r="L3931" s="52"/>
      <c r="M3931" s="52"/>
      <c r="N3931" s="52"/>
      <c r="O3931" s="52"/>
      <c r="P3931" s="52"/>
      <c r="Q3931" s="52"/>
      <c r="R3931" s="52"/>
      <c r="S3931" s="52"/>
      <c r="T3931" s="52"/>
      <c r="U3931" s="52"/>
      <c r="V3931" s="52"/>
      <c r="W3931" s="52"/>
      <c r="X3931" s="52"/>
      <c r="Y3931" s="52"/>
      <c r="Z3931" s="38"/>
      <c r="AA3931" s="38"/>
      <c r="AB3931" s="38"/>
      <c r="AC3931" s="50"/>
      <c r="AD3931" s="50"/>
      <c r="AE3931" s="51"/>
      <c r="AF3931" s="51"/>
      <c r="AG3931" s="40"/>
      <c r="AH3931" s="41"/>
      <c r="AI3931" s="42"/>
      <c r="AJ3931" s="40"/>
      <c r="AK3931" s="41"/>
      <c r="AL3931" s="42"/>
      <c r="AM3931" s="43"/>
      <c r="AN3931" s="43"/>
      <c r="AO3931" s="43"/>
    </row>
    <row r="3932" spans="5:41" x14ac:dyDescent="0.25">
      <c r="E3932" s="54"/>
      <c r="F3932" s="54"/>
      <c r="G3932" s="52"/>
      <c r="H3932" s="52"/>
      <c r="I3932" s="52"/>
      <c r="J3932" s="52"/>
      <c r="K3932" s="52"/>
      <c r="L3932" s="52"/>
      <c r="M3932" s="52"/>
      <c r="N3932" s="52"/>
      <c r="O3932" s="52"/>
      <c r="P3932" s="52"/>
      <c r="Q3932" s="52"/>
      <c r="R3932" s="52"/>
      <c r="S3932" s="52"/>
      <c r="T3932" s="52"/>
      <c r="U3932" s="52"/>
      <c r="V3932" s="52"/>
      <c r="W3932" s="52"/>
      <c r="X3932" s="52"/>
      <c r="Y3932" s="52"/>
      <c r="Z3932" s="38"/>
      <c r="AA3932" s="38"/>
      <c r="AB3932" s="38"/>
      <c r="AC3932" s="50"/>
      <c r="AD3932" s="50"/>
      <c r="AE3932" s="51"/>
      <c r="AF3932" s="51"/>
      <c r="AG3932" s="40"/>
      <c r="AH3932" s="41"/>
      <c r="AI3932" s="42"/>
      <c r="AJ3932" s="40"/>
      <c r="AK3932" s="41"/>
      <c r="AL3932" s="42"/>
      <c r="AM3932" s="43"/>
      <c r="AN3932" s="43"/>
      <c r="AO3932" s="43"/>
    </row>
    <row r="3933" spans="5:41" x14ac:dyDescent="0.25">
      <c r="E3933" s="54"/>
      <c r="F3933" s="54"/>
      <c r="G3933" s="52"/>
      <c r="H3933" s="52"/>
      <c r="I3933" s="52"/>
      <c r="J3933" s="52"/>
      <c r="K3933" s="52"/>
      <c r="L3933" s="52"/>
      <c r="M3933" s="52"/>
      <c r="N3933" s="52"/>
      <c r="O3933" s="52"/>
      <c r="P3933" s="52"/>
      <c r="Q3933" s="52"/>
      <c r="R3933" s="52"/>
      <c r="S3933" s="52"/>
      <c r="T3933" s="52"/>
      <c r="U3933" s="52"/>
      <c r="V3933" s="52"/>
      <c r="W3933" s="52"/>
      <c r="X3933" s="52"/>
      <c r="Y3933" s="52"/>
      <c r="Z3933" s="38"/>
      <c r="AA3933" s="38"/>
      <c r="AB3933" s="38"/>
      <c r="AC3933" s="50"/>
      <c r="AD3933" s="50"/>
      <c r="AE3933" s="51"/>
      <c r="AF3933" s="51"/>
      <c r="AG3933" s="40"/>
      <c r="AH3933" s="41"/>
      <c r="AI3933" s="42"/>
      <c r="AJ3933" s="40"/>
      <c r="AK3933" s="41"/>
      <c r="AL3933" s="42"/>
      <c r="AM3933" s="43"/>
      <c r="AN3933" s="43"/>
      <c r="AO3933" s="43"/>
    </row>
    <row r="3934" spans="5:41" x14ac:dyDescent="0.25">
      <c r="E3934" s="54"/>
      <c r="F3934" s="54"/>
      <c r="G3934" s="52"/>
      <c r="H3934" s="52"/>
      <c r="I3934" s="52"/>
      <c r="J3934" s="52"/>
      <c r="K3934" s="52"/>
      <c r="L3934" s="52"/>
      <c r="M3934" s="52"/>
      <c r="N3934" s="52"/>
      <c r="O3934" s="52"/>
      <c r="P3934" s="52"/>
      <c r="Q3934" s="52"/>
      <c r="R3934" s="52"/>
      <c r="S3934" s="52"/>
      <c r="T3934" s="52"/>
      <c r="U3934" s="52"/>
      <c r="V3934" s="52"/>
      <c r="W3934" s="52"/>
      <c r="X3934" s="52"/>
      <c r="Y3934" s="52"/>
      <c r="Z3934" s="38"/>
      <c r="AA3934" s="38"/>
      <c r="AB3934" s="38"/>
      <c r="AC3934" s="50"/>
      <c r="AD3934" s="50"/>
      <c r="AE3934" s="51"/>
      <c r="AF3934" s="51"/>
      <c r="AG3934" s="40"/>
      <c r="AH3934" s="41"/>
      <c r="AI3934" s="42"/>
      <c r="AJ3934" s="40"/>
      <c r="AK3934" s="41"/>
      <c r="AL3934" s="42"/>
      <c r="AM3934" s="43"/>
      <c r="AN3934" s="43"/>
      <c r="AO3934" s="43"/>
    </row>
    <row r="3935" spans="5:41" x14ac:dyDescent="0.25">
      <c r="E3935" s="54"/>
      <c r="F3935" s="54"/>
      <c r="G3935" s="52"/>
      <c r="H3935" s="52"/>
      <c r="I3935" s="52"/>
      <c r="J3935" s="52"/>
      <c r="K3935" s="52"/>
      <c r="L3935" s="52"/>
      <c r="M3935" s="52"/>
      <c r="N3935" s="52"/>
      <c r="O3935" s="52"/>
      <c r="P3935" s="52"/>
      <c r="Q3935" s="52"/>
      <c r="R3935" s="52"/>
      <c r="S3935" s="52"/>
      <c r="T3935" s="52"/>
      <c r="U3935" s="52"/>
      <c r="V3935" s="52"/>
      <c r="W3935" s="52"/>
      <c r="X3935" s="52"/>
      <c r="Y3935" s="52"/>
      <c r="Z3935" s="38"/>
      <c r="AA3935" s="38"/>
      <c r="AB3935" s="38"/>
      <c r="AC3935" s="50"/>
      <c r="AD3935" s="50"/>
      <c r="AE3935" s="51"/>
      <c r="AF3935" s="51"/>
      <c r="AG3935" s="40"/>
      <c r="AH3935" s="41"/>
      <c r="AI3935" s="42"/>
      <c r="AJ3935" s="40"/>
      <c r="AK3935" s="41"/>
      <c r="AL3935" s="42"/>
      <c r="AM3935" s="43"/>
      <c r="AN3935" s="43"/>
      <c r="AO3935" s="43"/>
    </row>
    <row r="3936" spans="5:41" x14ac:dyDescent="0.25">
      <c r="E3936" s="54"/>
      <c r="F3936" s="54"/>
      <c r="G3936" s="52"/>
      <c r="H3936" s="52"/>
      <c r="I3936" s="52"/>
      <c r="J3936" s="52"/>
      <c r="K3936" s="52"/>
      <c r="L3936" s="52"/>
      <c r="M3936" s="52"/>
      <c r="N3936" s="52"/>
      <c r="O3936" s="52"/>
      <c r="P3936" s="52"/>
      <c r="Q3936" s="52"/>
      <c r="R3936" s="52"/>
      <c r="S3936" s="52"/>
      <c r="T3936" s="52"/>
      <c r="U3936" s="52"/>
      <c r="V3936" s="52"/>
      <c r="W3936" s="52"/>
      <c r="X3936" s="52"/>
      <c r="Y3936" s="52"/>
      <c r="Z3936" s="38"/>
      <c r="AA3936" s="38"/>
      <c r="AB3936" s="38"/>
      <c r="AC3936" s="50"/>
      <c r="AD3936" s="50"/>
      <c r="AE3936" s="51"/>
      <c r="AF3936" s="51"/>
      <c r="AG3936" s="40"/>
      <c r="AH3936" s="41"/>
      <c r="AI3936" s="42"/>
      <c r="AJ3936" s="40"/>
      <c r="AK3936" s="41"/>
      <c r="AL3936" s="42"/>
      <c r="AM3936" s="43"/>
      <c r="AN3936" s="43"/>
      <c r="AO3936" s="43"/>
    </row>
    <row r="3937" spans="5:41" x14ac:dyDescent="0.25">
      <c r="E3937" s="54"/>
      <c r="F3937" s="54"/>
      <c r="G3937" s="52"/>
      <c r="H3937" s="52"/>
      <c r="I3937" s="52"/>
      <c r="J3937" s="52"/>
      <c r="K3937" s="52"/>
      <c r="L3937" s="52"/>
      <c r="M3937" s="52"/>
      <c r="N3937" s="52"/>
      <c r="O3937" s="52"/>
      <c r="P3937" s="52"/>
      <c r="Q3937" s="52"/>
      <c r="R3937" s="52"/>
      <c r="S3937" s="52"/>
      <c r="T3937" s="52"/>
      <c r="U3937" s="52"/>
      <c r="V3937" s="52"/>
      <c r="W3937" s="52"/>
      <c r="X3937" s="52"/>
      <c r="Y3937" s="52"/>
      <c r="Z3937" s="38"/>
      <c r="AA3937" s="38"/>
      <c r="AB3937" s="38"/>
      <c r="AC3937" s="50"/>
      <c r="AD3937" s="50"/>
      <c r="AE3937" s="51"/>
      <c r="AF3937" s="51"/>
      <c r="AG3937" s="40"/>
      <c r="AH3937" s="41"/>
      <c r="AI3937" s="42"/>
      <c r="AJ3937" s="40"/>
      <c r="AK3937" s="41"/>
      <c r="AL3937" s="42"/>
      <c r="AM3937" s="43"/>
      <c r="AN3937" s="43"/>
      <c r="AO3937" s="43"/>
    </row>
    <row r="3938" spans="5:41" x14ac:dyDescent="0.25">
      <c r="E3938" s="54"/>
      <c r="F3938" s="54"/>
      <c r="G3938" s="52"/>
      <c r="H3938" s="52"/>
      <c r="I3938" s="52"/>
      <c r="J3938" s="52"/>
      <c r="K3938" s="52"/>
      <c r="L3938" s="52"/>
      <c r="M3938" s="52"/>
      <c r="N3938" s="52"/>
      <c r="O3938" s="52"/>
      <c r="P3938" s="52"/>
      <c r="Q3938" s="52"/>
      <c r="R3938" s="52"/>
      <c r="S3938" s="52"/>
      <c r="T3938" s="52"/>
      <c r="U3938" s="52"/>
      <c r="V3938" s="52"/>
      <c r="W3938" s="52"/>
      <c r="X3938" s="52"/>
      <c r="Y3938" s="52"/>
      <c r="Z3938" s="38"/>
      <c r="AA3938" s="38"/>
      <c r="AB3938" s="38"/>
      <c r="AC3938" s="50"/>
      <c r="AD3938" s="50"/>
      <c r="AE3938" s="51"/>
      <c r="AF3938" s="51"/>
      <c r="AG3938" s="40"/>
      <c r="AH3938" s="41"/>
      <c r="AI3938" s="42"/>
      <c r="AJ3938" s="40"/>
      <c r="AK3938" s="41"/>
      <c r="AL3938" s="42"/>
      <c r="AM3938" s="43"/>
      <c r="AN3938" s="43"/>
      <c r="AO3938" s="43"/>
    </row>
    <row r="3939" spans="5:41" x14ac:dyDescent="0.25">
      <c r="E3939" s="54"/>
      <c r="F3939" s="54"/>
      <c r="G3939" s="52"/>
      <c r="H3939" s="52"/>
      <c r="I3939" s="52"/>
      <c r="J3939" s="52"/>
      <c r="K3939" s="52"/>
      <c r="L3939" s="52"/>
      <c r="M3939" s="52"/>
      <c r="N3939" s="52"/>
      <c r="O3939" s="52"/>
      <c r="P3939" s="52"/>
      <c r="Q3939" s="52"/>
      <c r="R3939" s="52"/>
      <c r="S3939" s="52"/>
      <c r="T3939" s="52"/>
      <c r="U3939" s="52"/>
      <c r="V3939" s="52"/>
      <c r="W3939" s="52"/>
      <c r="X3939" s="52"/>
      <c r="Y3939" s="52"/>
      <c r="Z3939" s="38"/>
      <c r="AA3939" s="38"/>
      <c r="AB3939" s="38"/>
      <c r="AC3939" s="50"/>
      <c r="AD3939" s="50"/>
      <c r="AE3939" s="51"/>
      <c r="AF3939" s="51"/>
      <c r="AG3939" s="40"/>
      <c r="AH3939" s="41"/>
      <c r="AI3939" s="42"/>
      <c r="AJ3939" s="40"/>
      <c r="AK3939" s="41"/>
      <c r="AL3939" s="42"/>
      <c r="AM3939" s="43"/>
      <c r="AN3939" s="43"/>
      <c r="AO3939" s="43"/>
    </row>
    <row r="3940" spans="5:41" x14ac:dyDescent="0.25">
      <c r="E3940" s="54"/>
      <c r="F3940" s="54"/>
      <c r="G3940" s="52"/>
      <c r="H3940" s="52"/>
      <c r="I3940" s="52"/>
      <c r="J3940" s="52"/>
      <c r="K3940" s="52"/>
      <c r="L3940" s="52"/>
      <c r="M3940" s="52"/>
      <c r="N3940" s="52"/>
      <c r="O3940" s="52"/>
      <c r="P3940" s="52"/>
      <c r="Q3940" s="52"/>
      <c r="R3940" s="52"/>
      <c r="S3940" s="52"/>
      <c r="T3940" s="52"/>
      <c r="U3940" s="52"/>
      <c r="V3940" s="52"/>
      <c r="W3940" s="52"/>
      <c r="X3940" s="52"/>
      <c r="Y3940" s="52"/>
      <c r="Z3940" s="38"/>
      <c r="AA3940" s="38"/>
      <c r="AB3940" s="38"/>
      <c r="AC3940" s="50"/>
      <c r="AD3940" s="50"/>
      <c r="AE3940" s="51"/>
      <c r="AF3940" s="51"/>
      <c r="AG3940" s="40"/>
      <c r="AH3940" s="41"/>
      <c r="AI3940" s="42"/>
      <c r="AJ3940" s="40"/>
      <c r="AK3940" s="41"/>
      <c r="AL3940" s="42"/>
      <c r="AM3940" s="43"/>
      <c r="AN3940" s="43"/>
      <c r="AO3940" s="43"/>
    </row>
    <row r="3941" spans="5:41" x14ac:dyDescent="0.25">
      <c r="E3941" s="54"/>
      <c r="F3941" s="54"/>
      <c r="G3941" s="52"/>
      <c r="H3941" s="52"/>
      <c r="I3941" s="52"/>
      <c r="J3941" s="52"/>
      <c r="K3941" s="52"/>
      <c r="L3941" s="52"/>
      <c r="M3941" s="52"/>
      <c r="N3941" s="52"/>
      <c r="O3941" s="52"/>
      <c r="P3941" s="52"/>
      <c r="Q3941" s="52"/>
      <c r="R3941" s="52"/>
      <c r="S3941" s="52"/>
      <c r="T3941" s="52"/>
      <c r="U3941" s="52"/>
      <c r="V3941" s="52"/>
      <c r="W3941" s="52"/>
      <c r="X3941" s="52"/>
      <c r="Y3941" s="52"/>
      <c r="Z3941" s="38"/>
      <c r="AA3941" s="38"/>
      <c r="AB3941" s="38"/>
      <c r="AC3941" s="50"/>
      <c r="AD3941" s="50"/>
      <c r="AE3941" s="51"/>
      <c r="AF3941" s="51"/>
      <c r="AG3941" s="40"/>
      <c r="AH3941" s="41"/>
      <c r="AI3941" s="42"/>
      <c r="AJ3941" s="40"/>
      <c r="AK3941" s="41"/>
      <c r="AL3941" s="42"/>
      <c r="AM3941" s="43"/>
      <c r="AN3941" s="43"/>
      <c r="AO3941" s="43"/>
    </row>
    <row r="3942" spans="5:41" x14ac:dyDescent="0.25">
      <c r="E3942" s="54"/>
      <c r="F3942" s="54"/>
      <c r="G3942" s="52"/>
      <c r="H3942" s="52"/>
      <c r="I3942" s="52"/>
      <c r="J3942" s="52"/>
      <c r="K3942" s="52"/>
      <c r="L3942" s="52"/>
      <c r="M3942" s="52"/>
      <c r="N3942" s="52"/>
      <c r="O3942" s="52"/>
      <c r="P3942" s="52"/>
      <c r="Q3942" s="52"/>
      <c r="R3942" s="52"/>
      <c r="S3942" s="52"/>
      <c r="T3942" s="52"/>
      <c r="U3942" s="52"/>
      <c r="V3942" s="52"/>
      <c r="W3942" s="52"/>
      <c r="X3942" s="52"/>
      <c r="Y3942" s="52"/>
      <c r="Z3942" s="38"/>
      <c r="AA3942" s="38"/>
      <c r="AB3942" s="38"/>
      <c r="AC3942" s="50"/>
      <c r="AD3942" s="50"/>
      <c r="AE3942" s="51"/>
      <c r="AF3942" s="51"/>
      <c r="AG3942" s="40"/>
      <c r="AH3942" s="41"/>
      <c r="AI3942" s="42"/>
      <c r="AJ3942" s="40"/>
      <c r="AK3942" s="41"/>
      <c r="AL3942" s="42"/>
      <c r="AM3942" s="43"/>
      <c r="AN3942" s="43"/>
      <c r="AO3942" s="43"/>
    </row>
    <row r="3943" spans="5:41" x14ac:dyDescent="0.25">
      <c r="E3943" s="54"/>
      <c r="F3943" s="54"/>
      <c r="G3943" s="52"/>
      <c r="H3943" s="52"/>
      <c r="I3943" s="52"/>
      <c r="J3943" s="52"/>
      <c r="K3943" s="52"/>
      <c r="L3943" s="52"/>
      <c r="M3943" s="52"/>
      <c r="N3943" s="52"/>
      <c r="O3943" s="52"/>
      <c r="P3943" s="52"/>
      <c r="Q3943" s="52"/>
      <c r="R3943" s="52"/>
      <c r="S3943" s="52"/>
      <c r="T3943" s="52"/>
      <c r="U3943" s="52"/>
      <c r="V3943" s="52"/>
      <c r="W3943" s="52"/>
      <c r="X3943" s="52"/>
      <c r="Y3943" s="52"/>
      <c r="Z3943" s="38"/>
      <c r="AA3943" s="38"/>
      <c r="AB3943" s="38"/>
      <c r="AC3943" s="50"/>
      <c r="AD3943" s="50"/>
      <c r="AE3943" s="51"/>
      <c r="AF3943" s="51"/>
      <c r="AG3943" s="40"/>
      <c r="AH3943" s="41"/>
      <c r="AI3943" s="42"/>
      <c r="AJ3943" s="40"/>
      <c r="AK3943" s="41"/>
      <c r="AL3943" s="42"/>
      <c r="AM3943" s="43"/>
      <c r="AN3943" s="43"/>
      <c r="AO3943" s="43"/>
    </row>
    <row r="3944" spans="5:41" x14ac:dyDescent="0.25">
      <c r="E3944" s="54"/>
      <c r="F3944" s="54"/>
      <c r="G3944" s="52"/>
      <c r="H3944" s="52"/>
      <c r="I3944" s="52"/>
      <c r="J3944" s="52"/>
      <c r="K3944" s="52"/>
      <c r="L3944" s="52"/>
      <c r="M3944" s="52"/>
      <c r="N3944" s="52"/>
      <c r="O3944" s="52"/>
      <c r="P3944" s="52"/>
      <c r="Q3944" s="52"/>
      <c r="R3944" s="52"/>
      <c r="S3944" s="52"/>
      <c r="T3944" s="52"/>
      <c r="U3944" s="52"/>
      <c r="V3944" s="52"/>
      <c r="W3944" s="52"/>
      <c r="X3944" s="52"/>
      <c r="Y3944" s="52"/>
      <c r="Z3944" s="38"/>
      <c r="AA3944" s="38"/>
      <c r="AB3944" s="38"/>
      <c r="AC3944" s="50"/>
      <c r="AD3944" s="50"/>
      <c r="AE3944" s="51"/>
      <c r="AF3944" s="51"/>
      <c r="AG3944" s="40"/>
      <c r="AH3944" s="41"/>
      <c r="AI3944" s="42"/>
      <c r="AJ3944" s="40"/>
      <c r="AK3944" s="41"/>
      <c r="AL3944" s="42"/>
      <c r="AM3944" s="43"/>
      <c r="AN3944" s="43"/>
      <c r="AO3944" s="43"/>
    </row>
    <row r="3945" spans="5:41" x14ac:dyDescent="0.25">
      <c r="E3945" s="54"/>
      <c r="F3945" s="54"/>
      <c r="G3945" s="52"/>
      <c r="H3945" s="52"/>
      <c r="I3945" s="52"/>
      <c r="J3945" s="52"/>
      <c r="K3945" s="52"/>
      <c r="L3945" s="52"/>
      <c r="M3945" s="52"/>
      <c r="N3945" s="52"/>
      <c r="O3945" s="52"/>
      <c r="P3945" s="52"/>
      <c r="Q3945" s="52"/>
      <c r="R3945" s="52"/>
      <c r="S3945" s="52"/>
      <c r="T3945" s="52"/>
      <c r="U3945" s="52"/>
      <c r="V3945" s="52"/>
      <c r="W3945" s="52"/>
      <c r="X3945" s="52"/>
      <c r="Y3945" s="52"/>
      <c r="Z3945" s="38"/>
      <c r="AA3945" s="38"/>
      <c r="AB3945" s="38"/>
      <c r="AC3945" s="50"/>
      <c r="AD3945" s="50"/>
      <c r="AE3945" s="51"/>
      <c r="AF3945" s="51"/>
      <c r="AG3945" s="40"/>
      <c r="AH3945" s="41"/>
      <c r="AI3945" s="42"/>
      <c r="AJ3945" s="40"/>
      <c r="AK3945" s="41"/>
      <c r="AL3945" s="42"/>
      <c r="AM3945" s="43"/>
      <c r="AN3945" s="43"/>
      <c r="AO3945" s="43"/>
    </row>
    <row r="3946" spans="5:41" x14ac:dyDescent="0.25">
      <c r="E3946" s="54"/>
      <c r="F3946" s="54"/>
      <c r="G3946" s="52"/>
      <c r="H3946" s="52"/>
      <c r="I3946" s="52"/>
      <c r="J3946" s="52"/>
      <c r="K3946" s="52"/>
      <c r="L3946" s="52"/>
      <c r="M3946" s="52"/>
      <c r="N3946" s="52"/>
      <c r="O3946" s="52"/>
      <c r="P3946" s="52"/>
      <c r="Q3946" s="52"/>
      <c r="R3946" s="52"/>
      <c r="S3946" s="52"/>
      <c r="T3946" s="52"/>
      <c r="U3946" s="52"/>
      <c r="V3946" s="52"/>
      <c r="W3946" s="52"/>
      <c r="X3946" s="52"/>
      <c r="Y3946" s="52"/>
      <c r="Z3946" s="38"/>
      <c r="AA3946" s="38"/>
      <c r="AB3946" s="38"/>
      <c r="AC3946" s="50"/>
      <c r="AD3946" s="50"/>
      <c r="AE3946" s="51"/>
      <c r="AF3946" s="51"/>
      <c r="AG3946" s="40"/>
      <c r="AH3946" s="41"/>
      <c r="AI3946" s="42"/>
      <c r="AJ3946" s="40"/>
      <c r="AK3946" s="41"/>
      <c r="AL3946" s="42"/>
      <c r="AM3946" s="43"/>
      <c r="AN3946" s="43"/>
      <c r="AO3946" s="43"/>
    </row>
    <row r="3947" spans="5:41" x14ac:dyDescent="0.25">
      <c r="E3947" s="54"/>
      <c r="F3947" s="54"/>
      <c r="G3947" s="52"/>
      <c r="H3947" s="52"/>
      <c r="I3947" s="52"/>
      <c r="J3947" s="52"/>
      <c r="K3947" s="52"/>
      <c r="L3947" s="52"/>
      <c r="M3947" s="52"/>
      <c r="N3947" s="52"/>
      <c r="O3947" s="52"/>
      <c r="P3947" s="52"/>
      <c r="Q3947" s="52"/>
      <c r="R3947" s="52"/>
      <c r="S3947" s="52"/>
      <c r="T3947" s="52"/>
      <c r="U3947" s="52"/>
      <c r="V3947" s="52"/>
      <c r="W3947" s="52"/>
      <c r="X3947" s="52"/>
      <c r="Y3947" s="52"/>
      <c r="Z3947" s="38"/>
      <c r="AA3947" s="38"/>
      <c r="AB3947" s="38"/>
      <c r="AC3947" s="50"/>
      <c r="AD3947" s="50"/>
      <c r="AE3947" s="51"/>
      <c r="AF3947" s="51"/>
      <c r="AG3947" s="40"/>
      <c r="AH3947" s="41"/>
      <c r="AI3947" s="42"/>
      <c r="AJ3947" s="40"/>
      <c r="AK3947" s="41"/>
      <c r="AL3947" s="42"/>
      <c r="AM3947" s="43"/>
      <c r="AN3947" s="43"/>
      <c r="AO3947" s="43"/>
    </row>
    <row r="3948" spans="5:41" x14ac:dyDescent="0.25">
      <c r="E3948" s="54"/>
      <c r="F3948" s="54"/>
      <c r="G3948" s="52"/>
      <c r="H3948" s="52"/>
      <c r="I3948" s="52"/>
      <c r="J3948" s="52"/>
      <c r="K3948" s="52"/>
      <c r="L3948" s="52"/>
      <c r="M3948" s="52"/>
      <c r="N3948" s="52"/>
      <c r="O3948" s="52"/>
      <c r="P3948" s="52"/>
      <c r="Q3948" s="52"/>
      <c r="R3948" s="52"/>
      <c r="S3948" s="52"/>
      <c r="T3948" s="52"/>
      <c r="U3948" s="52"/>
      <c r="V3948" s="52"/>
      <c r="W3948" s="52"/>
      <c r="X3948" s="52"/>
      <c r="Y3948" s="52"/>
      <c r="Z3948" s="38"/>
      <c r="AA3948" s="38"/>
      <c r="AB3948" s="38"/>
      <c r="AC3948" s="50"/>
      <c r="AD3948" s="50"/>
      <c r="AE3948" s="51"/>
      <c r="AF3948" s="51"/>
      <c r="AG3948" s="40"/>
      <c r="AH3948" s="41"/>
      <c r="AI3948" s="42"/>
      <c r="AJ3948" s="40"/>
      <c r="AK3948" s="41"/>
      <c r="AL3948" s="42"/>
      <c r="AM3948" s="43"/>
      <c r="AN3948" s="43"/>
      <c r="AO3948" s="43"/>
    </row>
    <row r="3949" spans="5:41" x14ac:dyDescent="0.25">
      <c r="E3949" s="54"/>
      <c r="F3949" s="54"/>
      <c r="G3949" s="52"/>
      <c r="H3949" s="52"/>
      <c r="I3949" s="52"/>
      <c r="J3949" s="52"/>
      <c r="K3949" s="52"/>
      <c r="L3949" s="52"/>
      <c r="M3949" s="52"/>
      <c r="N3949" s="52"/>
      <c r="O3949" s="52"/>
      <c r="P3949" s="52"/>
      <c r="Q3949" s="52"/>
      <c r="R3949" s="52"/>
      <c r="S3949" s="52"/>
      <c r="T3949" s="52"/>
      <c r="U3949" s="52"/>
      <c r="V3949" s="52"/>
      <c r="W3949" s="52"/>
      <c r="X3949" s="52"/>
      <c r="Y3949" s="52"/>
      <c r="Z3949" s="38"/>
      <c r="AA3949" s="38"/>
      <c r="AB3949" s="38"/>
      <c r="AC3949" s="50"/>
      <c r="AD3949" s="50"/>
      <c r="AE3949" s="51"/>
      <c r="AF3949" s="51"/>
      <c r="AG3949" s="40"/>
      <c r="AH3949" s="41"/>
      <c r="AI3949" s="42"/>
      <c r="AJ3949" s="40"/>
      <c r="AK3949" s="41"/>
      <c r="AL3949" s="42"/>
      <c r="AM3949" s="43"/>
      <c r="AN3949" s="43"/>
      <c r="AO3949" s="43"/>
    </row>
    <row r="3950" spans="5:41" x14ac:dyDescent="0.25">
      <c r="E3950" s="54"/>
      <c r="F3950" s="54"/>
      <c r="G3950" s="52"/>
      <c r="H3950" s="52"/>
      <c r="I3950" s="52"/>
      <c r="J3950" s="52"/>
      <c r="K3950" s="52"/>
      <c r="L3950" s="52"/>
      <c r="M3950" s="52"/>
      <c r="N3950" s="52"/>
      <c r="O3950" s="52"/>
      <c r="P3950" s="52"/>
      <c r="Q3950" s="52"/>
      <c r="R3950" s="52"/>
      <c r="S3950" s="52"/>
      <c r="T3950" s="52"/>
      <c r="U3950" s="52"/>
      <c r="V3950" s="52"/>
      <c r="W3950" s="52"/>
      <c r="X3950" s="52"/>
      <c r="Y3950" s="52"/>
      <c r="Z3950" s="38"/>
      <c r="AA3950" s="38"/>
      <c r="AB3950" s="38"/>
      <c r="AC3950" s="50"/>
      <c r="AD3950" s="50"/>
      <c r="AE3950" s="51"/>
      <c r="AF3950" s="51"/>
      <c r="AG3950" s="40"/>
      <c r="AH3950" s="41"/>
      <c r="AI3950" s="42"/>
      <c r="AJ3950" s="40"/>
      <c r="AK3950" s="41"/>
      <c r="AL3950" s="42"/>
      <c r="AM3950" s="43"/>
      <c r="AN3950" s="43"/>
      <c r="AO3950" s="43"/>
    </row>
    <row r="3951" spans="5:41" x14ac:dyDescent="0.25">
      <c r="E3951" s="54"/>
      <c r="F3951" s="54"/>
      <c r="G3951" s="52"/>
      <c r="H3951" s="52"/>
      <c r="I3951" s="52"/>
      <c r="J3951" s="52"/>
      <c r="K3951" s="52"/>
      <c r="L3951" s="52"/>
      <c r="M3951" s="52"/>
      <c r="N3951" s="52"/>
      <c r="O3951" s="52"/>
      <c r="P3951" s="52"/>
      <c r="Q3951" s="52"/>
      <c r="R3951" s="52"/>
      <c r="S3951" s="52"/>
      <c r="T3951" s="52"/>
      <c r="U3951" s="52"/>
      <c r="V3951" s="52"/>
      <c r="W3951" s="52"/>
      <c r="X3951" s="52"/>
      <c r="Y3951" s="52"/>
      <c r="Z3951" s="38"/>
      <c r="AA3951" s="38"/>
      <c r="AB3951" s="38"/>
      <c r="AC3951" s="50"/>
      <c r="AD3951" s="50"/>
      <c r="AE3951" s="51"/>
      <c r="AF3951" s="51"/>
      <c r="AG3951" s="40"/>
      <c r="AH3951" s="41"/>
      <c r="AI3951" s="42"/>
      <c r="AJ3951" s="40"/>
      <c r="AK3951" s="41"/>
      <c r="AL3951" s="42"/>
      <c r="AM3951" s="43"/>
      <c r="AN3951" s="43"/>
      <c r="AO3951" s="43"/>
    </row>
    <row r="3952" spans="5:41" x14ac:dyDescent="0.25">
      <c r="E3952" s="54"/>
      <c r="F3952" s="54"/>
      <c r="G3952" s="52"/>
      <c r="H3952" s="52"/>
      <c r="I3952" s="52"/>
      <c r="J3952" s="52"/>
      <c r="K3952" s="52"/>
      <c r="L3952" s="52"/>
      <c r="M3952" s="52"/>
      <c r="N3952" s="52"/>
      <c r="O3952" s="52"/>
      <c r="P3952" s="52"/>
      <c r="Q3952" s="52"/>
      <c r="R3952" s="52"/>
      <c r="S3952" s="52"/>
      <c r="T3952" s="52"/>
      <c r="U3952" s="52"/>
      <c r="V3952" s="52"/>
      <c r="W3952" s="52"/>
      <c r="X3952" s="52"/>
      <c r="Y3952" s="52"/>
      <c r="Z3952" s="38"/>
      <c r="AA3952" s="38"/>
      <c r="AB3952" s="38"/>
      <c r="AC3952" s="50"/>
      <c r="AD3952" s="50"/>
      <c r="AE3952" s="51"/>
      <c r="AF3952" s="51"/>
      <c r="AG3952" s="40"/>
      <c r="AH3952" s="41"/>
      <c r="AI3952" s="42"/>
      <c r="AJ3952" s="40"/>
      <c r="AK3952" s="41"/>
      <c r="AL3952" s="42"/>
      <c r="AM3952" s="43"/>
      <c r="AN3952" s="43"/>
      <c r="AO3952" s="43"/>
    </row>
    <row r="3953" spans="5:41" x14ac:dyDescent="0.25">
      <c r="E3953" s="54"/>
      <c r="F3953" s="54"/>
      <c r="G3953" s="52"/>
      <c r="H3953" s="52"/>
      <c r="I3953" s="52"/>
      <c r="J3953" s="52"/>
      <c r="K3953" s="52"/>
      <c r="L3953" s="52"/>
      <c r="M3953" s="52"/>
      <c r="N3953" s="52"/>
      <c r="O3953" s="52"/>
      <c r="P3953" s="52"/>
      <c r="Q3953" s="52"/>
      <c r="R3953" s="52"/>
      <c r="S3953" s="52"/>
      <c r="T3953" s="52"/>
      <c r="U3953" s="52"/>
      <c r="V3953" s="52"/>
      <c r="W3953" s="52"/>
      <c r="X3953" s="52"/>
      <c r="Y3953" s="52"/>
      <c r="Z3953" s="38"/>
      <c r="AA3953" s="38"/>
      <c r="AB3953" s="38"/>
      <c r="AC3953" s="50"/>
      <c r="AD3953" s="50"/>
      <c r="AE3953" s="51"/>
      <c r="AF3953" s="51"/>
      <c r="AG3953" s="40"/>
      <c r="AH3953" s="41"/>
      <c r="AI3953" s="42"/>
      <c r="AJ3953" s="40"/>
      <c r="AK3953" s="41"/>
      <c r="AL3953" s="42"/>
      <c r="AM3953" s="43"/>
      <c r="AN3953" s="43"/>
      <c r="AO3953" s="43"/>
    </row>
    <row r="3954" spans="5:41" x14ac:dyDescent="0.25">
      <c r="E3954" s="54"/>
      <c r="F3954" s="54"/>
      <c r="G3954" s="52"/>
      <c r="H3954" s="52"/>
      <c r="I3954" s="52"/>
      <c r="J3954" s="52"/>
      <c r="K3954" s="52"/>
      <c r="L3954" s="52"/>
      <c r="M3954" s="52"/>
      <c r="N3954" s="52"/>
      <c r="O3954" s="52"/>
      <c r="P3954" s="52"/>
      <c r="Q3954" s="52"/>
      <c r="R3954" s="52"/>
      <c r="S3954" s="52"/>
      <c r="T3954" s="52"/>
      <c r="U3954" s="52"/>
      <c r="V3954" s="52"/>
      <c r="W3954" s="52"/>
      <c r="X3954" s="52"/>
      <c r="Y3954" s="52"/>
      <c r="Z3954" s="38"/>
      <c r="AA3954" s="38"/>
      <c r="AB3954" s="38"/>
      <c r="AC3954" s="50"/>
      <c r="AD3954" s="50"/>
      <c r="AE3954" s="51"/>
      <c r="AF3954" s="51"/>
      <c r="AG3954" s="40"/>
      <c r="AH3954" s="41"/>
      <c r="AI3954" s="42"/>
      <c r="AJ3954" s="40"/>
      <c r="AK3954" s="41"/>
      <c r="AL3954" s="42"/>
      <c r="AM3954" s="43"/>
      <c r="AN3954" s="43"/>
      <c r="AO3954" s="43"/>
    </row>
    <row r="3955" spans="5:41" x14ac:dyDescent="0.25">
      <c r="E3955" s="54"/>
      <c r="F3955" s="54"/>
      <c r="G3955" s="52"/>
      <c r="H3955" s="52"/>
      <c r="I3955" s="52"/>
      <c r="J3955" s="52"/>
      <c r="K3955" s="52"/>
      <c r="L3955" s="52"/>
      <c r="M3955" s="52"/>
      <c r="N3955" s="52"/>
      <c r="O3955" s="52"/>
      <c r="P3955" s="52"/>
      <c r="Q3955" s="52"/>
      <c r="R3955" s="52"/>
      <c r="S3955" s="52"/>
      <c r="T3955" s="52"/>
      <c r="U3955" s="52"/>
      <c r="V3955" s="52"/>
      <c r="W3955" s="52"/>
      <c r="X3955" s="52"/>
      <c r="Y3955" s="52"/>
      <c r="Z3955" s="38"/>
      <c r="AA3955" s="38"/>
      <c r="AB3955" s="38"/>
      <c r="AC3955" s="50"/>
      <c r="AD3955" s="50"/>
      <c r="AE3955" s="51"/>
      <c r="AF3955" s="51"/>
      <c r="AG3955" s="40"/>
      <c r="AH3955" s="41"/>
      <c r="AI3955" s="42"/>
      <c r="AJ3955" s="40"/>
      <c r="AK3955" s="41"/>
      <c r="AL3955" s="42"/>
      <c r="AM3955" s="43"/>
      <c r="AN3955" s="43"/>
      <c r="AO3955" s="43"/>
    </row>
    <row r="3956" spans="5:41" x14ac:dyDescent="0.25">
      <c r="E3956" s="54"/>
      <c r="F3956" s="54"/>
      <c r="G3956" s="52"/>
      <c r="H3956" s="52"/>
      <c r="I3956" s="52"/>
      <c r="J3956" s="52"/>
      <c r="K3956" s="52"/>
      <c r="L3956" s="52"/>
      <c r="M3956" s="52"/>
      <c r="N3956" s="52"/>
      <c r="O3956" s="52"/>
      <c r="P3956" s="52"/>
      <c r="Q3956" s="52"/>
      <c r="R3956" s="52"/>
      <c r="S3956" s="52"/>
      <c r="T3956" s="52"/>
      <c r="U3956" s="52"/>
      <c r="V3956" s="52"/>
      <c r="W3956" s="52"/>
      <c r="X3956" s="52"/>
      <c r="Y3956" s="52"/>
      <c r="Z3956" s="38"/>
      <c r="AA3956" s="38"/>
      <c r="AB3956" s="38"/>
      <c r="AC3956" s="50"/>
      <c r="AD3956" s="50"/>
      <c r="AE3956" s="51"/>
      <c r="AF3956" s="51"/>
      <c r="AG3956" s="40"/>
      <c r="AH3956" s="41"/>
      <c r="AI3956" s="42"/>
      <c r="AJ3956" s="40"/>
      <c r="AK3956" s="41"/>
      <c r="AL3956" s="42"/>
      <c r="AM3956" s="43"/>
      <c r="AN3956" s="43"/>
      <c r="AO3956" s="43"/>
    </row>
    <row r="3957" spans="5:41" x14ac:dyDescent="0.25">
      <c r="E3957" s="54"/>
      <c r="F3957" s="54"/>
      <c r="G3957" s="52"/>
      <c r="H3957" s="52"/>
      <c r="I3957" s="52"/>
      <c r="J3957" s="52"/>
      <c r="K3957" s="52"/>
      <c r="L3957" s="52"/>
      <c r="M3957" s="52"/>
      <c r="N3957" s="52"/>
      <c r="O3957" s="52"/>
      <c r="P3957" s="52"/>
      <c r="Q3957" s="52"/>
      <c r="R3957" s="52"/>
      <c r="S3957" s="52"/>
      <c r="T3957" s="52"/>
      <c r="U3957" s="52"/>
      <c r="V3957" s="52"/>
      <c r="W3957" s="52"/>
      <c r="X3957" s="52"/>
      <c r="Y3957" s="52"/>
      <c r="Z3957" s="38"/>
      <c r="AA3957" s="38"/>
      <c r="AB3957" s="38"/>
      <c r="AC3957" s="50"/>
      <c r="AD3957" s="50"/>
      <c r="AE3957" s="51"/>
      <c r="AF3957" s="51"/>
      <c r="AG3957" s="40"/>
      <c r="AH3957" s="41"/>
      <c r="AI3957" s="42"/>
      <c r="AJ3957" s="40"/>
      <c r="AK3957" s="41"/>
      <c r="AL3957" s="42"/>
      <c r="AM3957" s="43"/>
      <c r="AN3957" s="43"/>
      <c r="AO3957" s="43"/>
    </row>
    <row r="3958" spans="5:41" x14ac:dyDescent="0.25">
      <c r="E3958" s="54"/>
      <c r="F3958" s="54"/>
      <c r="G3958" s="52"/>
      <c r="H3958" s="52"/>
      <c r="I3958" s="52"/>
      <c r="J3958" s="52"/>
      <c r="K3958" s="52"/>
      <c r="L3958" s="52"/>
      <c r="M3958" s="52"/>
      <c r="N3958" s="52"/>
      <c r="O3958" s="52"/>
      <c r="P3958" s="52"/>
      <c r="Q3958" s="52"/>
      <c r="R3958" s="52"/>
      <c r="S3958" s="52"/>
      <c r="T3958" s="52"/>
      <c r="U3958" s="52"/>
      <c r="V3958" s="52"/>
      <c r="W3958" s="52"/>
      <c r="X3958" s="52"/>
      <c r="Y3958" s="52"/>
      <c r="Z3958" s="38"/>
      <c r="AA3958" s="38"/>
      <c r="AB3958" s="38"/>
      <c r="AC3958" s="50"/>
      <c r="AD3958" s="50"/>
      <c r="AE3958" s="51"/>
      <c r="AF3958" s="51"/>
      <c r="AG3958" s="40"/>
      <c r="AH3958" s="41"/>
      <c r="AI3958" s="42"/>
      <c r="AJ3958" s="40"/>
      <c r="AK3958" s="41"/>
      <c r="AL3958" s="42"/>
      <c r="AM3958" s="43"/>
      <c r="AN3958" s="43"/>
      <c r="AO3958" s="43"/>
    </row>
    <row r="3959" spans="5:41" x14ac:dyDescent="0.25">
      <c r="E3959" s="54"/>
      <c r="F3959" s="54"/>
      <c r="G3959" s="52"/>
      <c r="H3959" s="52"/>
      <c r="I3959" s="52"/>
      <c r="J3959" s="52"/>
      <c r="K3959" s="52"/>
      <c r="L3959" s="52"/>
      <c r="M3959" s="52"/>
      <c r="N3959" s="52"/>
      <c r="O3959" s="52"/>
      <c r="P3959" s="52"/>
      <c r="Q3959" s="52"/>
      <c r="R3959" s="52"/>
      <c r="S3959" s="52"/>
      <c r="T3959" s="52"/>
      <c r="U3959" s="52"/>
      <c r="V3959" s="52"/>
      <c r="W3959" s="52"/>
      <c r="X3959" s="52"/>
      <c r="Y3959" s="52"/>
      <c r="Z3959" s="38"/>
      <c r="AA3959" s="38"/>
      <c r="AB3959" s="38"/>
      <c r="AC3959" s="50"/>
      <c r="AD3959" s="50"/>
      <c r="AE3959" s="51"/>
      <c r="AF3959" s="51"/>
      <c r="AG3959" s="40"/>
      <c r="AH3959" s="41"/>
      <c r="AI3959" s="42"/>
      <c r="AJ3959" s="40"/>
      <c r="AK3959" s="41"/>
      <c r="AL3959" s="42"/>
      <c r="AM3959" s="43"/>
      <c r="AN3959" s="43"/>
      <c r="AO3959" s="43"/>
    </row>
    <row r="3960" spans="5:41" x14ac:dyDescent="0.25">
      <c r="E3960" s="54"/>
      <c r="F3960" s="54"/>
      <c r="G3960" s="52"/>
      <c r="H3960" s="52"/>
      <c r="I3960" s="52"/>
      <c r="J3960" s="52"/>
      <c r="K3960" s="52"/>
      <c r="L3960" s="52"/>
      <c r="M3960" s="52"/>
      <c r="N3960" s="52"/>
      <c r="O3960" s="52"/>
      <c r="P3960" s="52"/>
      <c r="Q3960" s="52"/>
      <c r="R3960" s="52"/>
      <c r="S3960" s="52"/>
      <c r="T3960" s="52"/>
      <c r="U3960" s="52"/>
      <c r="V3960" s="52"/>
      <c r="W3960" s="52"/>
      <c r="X3960" s="52"/>
      <c r="Y3960" s="52"/>
      <c r="Z3960" s="38"/>
      <c r="AA3960" s="38"/>
      <c r="AB3960" s="38"/>
      <c r="AC3960" s="50"/>
      <c r="AD3960" s="50"/>
      <c r="AE3960" s="51"/>
      <c r="AF3960" s="51"/>
      <c r="AG3960" s="40"/>
      <c r="AH3960" s="41"/>
      <c r="AI3960" s="42"/>
      <c r="AJ3960" s="40"/>
      <c r="AK3960" s="41"/>
      <c r="AL3960" s="42"/>
      <c r="AM3960" s="43"/>
      <c r="AN3960" s="43"/>
      <c r="AO3960" s="43"/>
    </row>
    <row r="3961" spans="5:41" x14ac:dyDescent="0.25">
      <c r="E3961" s="54"/>
      <c r="F3961" s="54"/>
      <c r="G3961" s="52"/>
      <c r="H3961" s="52"/>
      <c r="I3961" s="52"/>
      <c r="J3961" s="52"/>
      <c r="K3961" s="52"/>
      <c r="L3961" s="52"/>
      <c r="M3961" s="52"/>
      <c r="N3961" s="52"/>
      <c r="O3961" s="52"/>
      <c r="P3961" s="52"/>
      <c r="Q3961" s="52"/>
      <c r="R3961" s="52"/>
      <c r="S3961" s="52"/>
      <c r="T3961" s="52"/>
      <c r="U3961" s="52"/>
      <c r="V3961" s="52"/>
      <c r="W3961" s="52"/>
      <c r="X3961" s="52"/>
      <c r="Y3961" s="52"/>
      <c r="Z3961" s="38"/>
      <c r="AA3961" s="38"/>
      <c r="AB3961" s="38"/>
      <c r="AC3961" s="50"/>
      <c r="AD3961" s="50"/>
      <c r="AE3961" s="51"/>
      <c r="AF3961" s="51"/>
      <c r="AG3961" s="40"/>
      <c r="AH3961" s="41"/>
      <c r="AI3961" s="42"/>
      <c r="AJ3961" s="40"/>
      <c r="AK3961" s="41"/>
      <c r="AL3961" s="42"/>
      <c r="AM3961" s="43"/>
      <c r="AN3961" s="43"/>
      <c r="AO3961" s="43"/>
    </row>
    <row r="3962" spans="5:41" x14ac:dyDescent="0.25">
      <c r="E3962" s="54"/>
      <c r="F3962" s="54"/>
      <c r="G3962" s="52"/>
      <c r="H3962" s="52"/>
      <c r="I3962" s="52"/>
      <c r="J3962" s="52"/>
      <c r="K3962" s="52"/>
      <c r="L3962" s="52"/>
      <c r="M3962" s="52"/>
      <c r="N3962" s="52"/>
      <c r="O3962" s="52"/>
      <c r="P3962" s="52"/>
      <c r="Q3962" s="52"/>
      <c r="R3962" s="52"/>
      <c r="S3962" s="52"/>
      <c r="T3962" s="52"/>
      <c r="U3962" s="52"/>
      <c r="V3962" s="52"/>
      <c r="W3962" s="52"/>
      <c r="X3962" s="52"/>
      <c r="Y3962" s="52"/>
      <c r="Z3962" s="38"/>
      <c r="AA3962" s="38"/>
      <c r="AB3962" s="38"/>
      <c r="AC3962" s="50"/>
      <c r="AD3962" s="50"/>
      <c r="AE3962" s="51"/>
      <c r="AF3962" s="51"/>
      <c r="AG3962" s="40"/>
      <c r="AH3962" s="41"/>
      <c r="AI3962" s="42"/>
      <c r="AJ3962" s="40"/>
      <c r="AK3962" s="41"/>
      <c r="AL3962" s="42"/>
      <c r="AM3962" s="43"/>
      <c r="AN3962" s="43"/>
      <c r="AO3962" s="43"/>
    </row>
    <row r="3963" spans="5:41" x14ac:dyDescent="0.25">
      <c r="E3963" s="54"/>
      <c r="F3963" s="54"/>
      <c r="G3963" s="52"/>
      <c r="H3963" s="52"/>
      <c r="I3963" s="52"/>
      <c r="J3963" s="52"/>
      <c r="K3963" s="52"/>
      <c r="L3963" s="52"/>
      <c r="M3963" s="52"/>
      <c r="N3963" s="52"/>
      <c r="O3963" s="52"/>
      <c r="P3963" s="52"/>
      <c r="Q3963" s="52"/>
      <c r="R3963" s="52"/>
      <c r="S3963" s="52"/>
      <c r="T3963" s="52"/>
      <c r="U3963" s="52"/>
      <c r="V3963" s="52"/>
      <c r="W3963" s="52"/>
      <c r="X3963" s="52"/>
      <c r="Y3963" s="52"/>
      <c r="Z3963" s="38"/>
      <c r="AA3963" s="38"/>
      <c r="AB3963" s="38"/>
      <c r="AC3963" s="50"/>
      <c r="AD3963" s="50"/>
      <c r="AE3963" s="51"/>
      <c r="AF3963" s="51"/>
      <c r="AG3963" s="40"/>
      <c r="AH3963" s="41"/>
      <c r="AI3963" s="42"/>
      <c r="AJ3963" s="40"/>
      <c r="AK3963" s="41"/>
      <c r="AL3963" s="42"/>
      <c r="AM3963" s="43"/>
      <c r="AN3963" s="43"/>
      <c r="AO3963" s="43"/>
    </row>
    <row r="3964" spans="5:41" x14ac:dyDescent="0.25">
      <c r="E3964" s="54"/>
      <c r="F3964" s="54"/>
      <c r="G3964" s="52"/>
      <c r="H3964" s="52"/>
      <c r="I3964" s="52"/>
      <c r="J3964" s="52"/>
      <c r="K3964" s="52"/>
      <c r="L3964" s="52"/>
      <c r="M3964" s="52"/>
      <c r="N3964" s="52"/>
      <c r="O3964" s="52"/>
      <c r="P3964" s="52"/>
      <c r="Q3964" s="52"/>
      <c r="R3964" s="52"/>
      <c r="S3964" s="52"/>
      <c r="T3964" s="52"/>
      <c r="U3964" s="52"/>
      <c r="V3964" s="52"/>
      <c r="W3964" s="52"/>
      <c r="X3964" s="52"/>
      <c r="Y3964" s="52"/>
      <c r="Z3964" s="38"/>
      <c r="AA3964" s="38"/>
      <c r="AB3964" s="38"/>
      <c r="AC3964" s="50"/>
      <c r="AD3964" s="50"/>
      <c r="AE3964" s="51"/>
      <c r="AF3964" s="51"/>
      <c r="AG3964" s="40"/>
      <c r="AH3964" s="41"/>
      <c r="AI3964" s="42"/>
      <c r="AJ3964" s="40"/>
      <c r="AK3964" s="41"/>
      <c r="AL3964" s="42"/>
      <c r="AM3964" s="43"/>
      <c r="AN3964" s="43"/>
      <c r="AO3964" s="43"/>
    </row>
    <row r="3965" spans="5:41" x14ac:dyDescent="0.25">
      <c r="E3965" s="54"/>
      <c r="F3965" s="54"/>
      <c r="G3965" s="52"/>
      <c r="H3965" s="52"/>
      <c r="I3965" s="52"/>
      <c r="J3965" s="52"/>
      <c r="K3965" s="52"/>
      <c r="L3965" s="52"/>
      <c r="M3965" s="52"/>
      <c r="N3965" s="52"/>
      <c r="O3965" s="52"/>
      <c r="P3965" s="52"/>
      <c r="Q3965" s="52"/>
      <c r="R3965" s="52"/>
      <c r="S3965" s="52"/>
      <c r="T3965" s="52"/>
      <c r="U3965" s="52"/>
      <c r="V3965" s="52"/>
      <c r="W3965" s="52"/>
      <c r="X3965" s="52"/>
      <c r="Y3965" s="52"/>
      <c r="Z3965" s="38"/>
      <c r="AA3965" s="38"/>
      <c r="AB3965" s="38"/>
      <c r="AC3965" s="50"/>
      <c r="AD3965" s="50"/>
      <c r="AE3965" s="51"/>
      <c r="AF3965" s="51"/>
      <c r="AG3965" s="40"/>
      <c r="AH3965" s="41"/>
      <c r="AI3965" s="42"/>
      <c r="AJ3965" s="40"/>
      <c r="AK3965" s="41"/>
      <c r="AL3965" s="42"/>
      <c r="AM3965" s="43"/>
      <c r="AN3965" s="43"/>
      <c r="AO3965" s="43"/>
    </row>
    <row r="3966" spans="5:41" x14ac:dyDescent="0.25">
      <c r="E3966" s="54"/>
      <c r="F3966" s="54"/>
      <c r="G3966" s="52"/>
      <c r="H3966" s="52"/>
      <c r="I3966" s="52"/>
      <c r="J3966" s="52"/>
      <c r="K3966" s="52"/>
      <c r="L3966" s="52"/>
      <c r="M3966" s="52"/>
      <c r="N3966" s="52"/>
      <c r="O3966" s="52"/>
      <c r="P3966" s="52"/>
      <c r="Q3966" s="52"/>
      <c r="R3966" s="52"/>
      <c r="S3966" s="52"/>
      <c r="T3966" s="52"/>
      <c r="U3966" s="52"/>
      <c r="V3966" s="52"/>
      <c r="W3966" s="52"/>
      <c r="X3966" s="52"/>
      <c r="Y3966" s="52"/>
      <c r="Z3966" s="38"/>
      <c r="AA3966" s="38"/>
      <c r="AB3966" s="38"/>
      <c r="AC3966" s="50"/>
      <c r="AD3966" s="50"/>
      <c r="AE3966" s="51"/>
      <c r="AF3966" s="51"/>
      <c r="AG3966" s="40"/>
      <c r="AH3966" s="41"/>
      <c r="AI3966" s="42"/>
      <c r="AJ3966" s="40"/>
      <c r="AK3966" s="41"/>
      <c r="AL3966" s="42"/>
      <c r="AM3966" s="43"/>
      <c r="AN3966" s="43"/>
      <c r="AO3966" s="43"/>
    </row>
    <row r="3967" spans="5:41" x14ac:dyDescent="0.25">
      <c r="E3967" s="54"/>
      <c r="F3967" s="54"/>
      <c r="G3967" s="52"/>
      <c r="H3967" s="52"/>
      <c r="I3967" s="52"/>
      <c r="J3967" s="52"/>
      <c r="K3967" s="52"/>
      <c r="L3967" s="52"/>
      <c r="M3967" s="52"/>
      <c r="N3967" s="52"/>
      <c r="O3967" s="52"/>
      <c r="P3967" s="52"/>
      <c r="Q3967" s="52"/>
      <c r="R3967" s="52"/>
      <c r="S3967" s="52"/>
      <c r="T3967" s="52"/>
      <c r="U3967" s="52"/>
      <c r="V3967" s="52"/>
      <c r="W3967" s="52"/>
      <c r="X3967" s="52"/>
      <c r="Y3967" s="52"/>
      <c r="Z3967" s="38"/>
      <c r="AA3967" s="38"/>
      <c r="AB3967" s="38"/>
      <c r="AC3967" s="50"/>
      <c r="AD3967" s="50"/>
      <c r="AE3967" s="51"/>
      <c r="AF3967" s="51"/>
      <c r="AG3967" s="40"/>
      <c r="AH3967" s="41"/>
      <c r="AI3967" s="42"/>
      <c r="AJ3967" s="40"/>
      <c r="AK3967" s="41"/>
      <c r="AL3967" s="42"/>
      <c r="AM3967" s="43"/>
      <c r="AN3967" s="43"/>
      <c r="AO3967" s="43"/>
    </row>
    <row r="3968" spans="5:41" x14ac:dyDescent="0.25">
      <c r="E3968" s="54"/>
      <c r="F3968" s="54"/>
      <c r="G3968" s="52"/>
      <c r="H3968" s="52"/>
      <c r="I3968" s="52"/>
      <c r="J3968" s="52"/>
      <c r="K3968" s="52"/>
      <c r="L3968" s="52"/>
      <c r="M3968" s="52"/>
      <c r="N3968" s="52"/>
      <c r="O3968" s="52"/>
      <c r="P3968" s="52"/>
      <c r="Q3968" s="52"/>
      <c r="R3968" s="52"/>
      <c r="S3968" s="52"/>
      <c r="T3968" s="52"/>
      <c r="U3968" s="52"/>
      <c r="V3968" s="52"/>
      <c r="W3968" s="52"/>
      <c r="X3968" s="52"/>
      <c r="Y3968" s="52"/>
      <c r="Z3968" s="38"/>
      <c r="AA3968" s="38"/>
      <c r="AB3968" s="38"/>
      <c r="AC3968" s="50"/>
      <c r="AD3968" s="50"/>
      <c r="AE3968" s="51"/>
      <c r="AF3968" s="51"/>
      <c r="AG3968" s="40"/>
      <c r="AH3968" s="41"/>
      <c r="AI3968" s="42"/>
      <c r="AJ3968" s="40"/>
      <c r="AK3968" s="41"/>
      <c r="AL3968" s="42"/>
      <c r="AM3968" s="43"/>
      <c r="AN3968" s="43"/>
      <c r="AO3968" s="43"/>
    </row>
    <row r="3969" spans="5:41" x14ac:dyDescent="0.25">
      <c r="E3969" s="54"/>
      <c r="F3969" s="54"/>
      <c r="G3969" s="52"/>
      <c r="H3969" s="52"/>
      <c r="I3969" s="52"/>
      <c r="J3969" s="52"/>
      <c r="K3969" s="52"/>
      <c r="L3969" s="52"/>
      <c r="M3969" s="52"/>
      <c r="N3969" s="52"/>
      <c r="O3969" s="52"/>
      <c r="P3969" s="52"/>
      <c r="Q3969" s="52"/>
      <c r="R3969" s="52"/>
      <c r="S3969" s="52"/>
      <c r="T3969" s="52"/>
      <c r="U3969" s="52"/>
      <c r="V3969" s="52"/>
      <c r="W3969" s="52"/>
      <c r="X3969" s="52"/>
      <c r="Y3969" s="52"/>
      <c r="Z3969" s="38"/>
      <c r="AA3969" s="38"/>
      <c r="AB3969" s="38"/>
      <c r="AC3969" s="50"/>
      <c r="AD3969" s="50"/>
      <c r="AE3969" s="51"/>
      <c r="AF3969" s="51"/>
      <c r="AG3969" s="40"/>
      <c r="AH3969" s="41"/>
      <c r="AI3969" s="42"/>
      <c r="AJ3969" s="40"/>
      <c r="AK3969" s="41"/>
      <c r="AL3969" s="42"/>
      <c r="AM3969" s="43"/>
      <c r="AN3969" s="43"/>
      <c r="AO3969" s="43"/>
    </row>
    <row r="3970" spans="5:41" x14ac:dyDescent="0.25">
      <c r="E3970" s="54"/>
      <c r="F3970" s="54"/>
      <c r="G3970" s="52"/>
      <c r="H3970" s="52"/>
      <c r="I3970" s="52"/>
      <c r="J3970" s="52"/>
      <c r="K3970" s="52"/>
      <c r="L3970" s="52"/>
      <c r="M3970" s="52"/>
      <c r="N3970" s="52"/>
      <c r="O3970" s="52"/>
      <c r="P3970" s="52"/>
      <c r="Q3970" s="52"/>
      <c r="R3970" s="52"/>
      <c r="S3970" s="52"/>
      <c r="T3970" s="52"/>
      <c r="U3970" s="52"/>
      <c r="V3970" s="52"/>
      <c r="W3970" s="52"/>
      <c r="X3970" s="52"/>
      <c r="Y3970" s="52"/>
      <c r="Z3970" s="38"/>
      <c r="AA3970" s="38"/>
      <c r="AB3970" s="38"/>
      <c r="AC3970" s="50"/>
      <c r="AD3970" s="50"/>
      <c r="AE3970" s="51"/>
      <c r="AF3970" s="51"/>
      <c r="AG3970" s="40"/>
      <c r="AH3970" s="41"/>
      <c r="AI3970" s="42"/>
      <c r="AJ3970" s="40"/>
      <c r="AK3970" s="41"/>
      <c r="AL3970" s="42"/>
      <c r="AM3970" s="43"/>
      <c r="AN3970" s="43"/>
      <c r="AO3970" s="43"/>
    </row>
    <row r="3971" spans="5:41" x14ac:dyDescent="0.25">
      <c r="E3971" s="54"/>
      <c r="F3971" s="54"/>
      <c r="G3971" s="52"/>
      <c r="H3971" s="52"/>
      <c r="I3971" s="52"/>
      <c r="J3971" s="52"/>
      <c r="K3971" s="52"/>
      <c r="L3971" s="52"/>
      <c r="M3971" s="52"/>
      <c r="N3971" s="52"/>
      <c r="O3971" s="52"/>
      <c r="P3971" s="52"/>
      <c r="Q3971" s="52"/>
      <c r="R3971" s="52"/>
      <c r="S3971" s="52"/>
      <c r="T3971" s="52"/>
      <c r="U3971" s="52"/>
      <c r="V3971" s="52"/>
      <c r="W3971" s="52"/>
      <c r="X3971" s="52"/>
      <c r="Y3971" s="52"/>
      <c r="Z3971" s="38"/>
      <c r="AA3971" s="38"/>
      <c r="AB3971" s="38"/>
      <c r="AC3971" s="50"/>
      <c r="AD3971" s="50"/>
      <c r="AE3971" s="51"/>
      <c r="AF3971" s="51"/>
      <c r="AG3971" s="40"/>
      <c r="AH3971" s="41"/>
      <c r="AI3971" s="42"/>
      <c r="AJ3971" s="40"/>
      <c r="AK3971" s="41"/>
      <c r="AL3971" s="42"/>
      <c r="AM3971" s="43"/>
      <c r="AN3971" s="43"/>
      <c r="AO3971" s="43"/>
    </row>
    <row r="3972" spans="5:41" x14ac:dyDescent="0.25">
      <c r="E3972" s="54"/>
      <c r="F3972" s="54"/>
      <c r="G3972" s="52"/>
      <c r="H3972" s="52"/>
      <c r="I3972" s="52"/>
      <c r="J3972" s="52"/>
      <c r="K3972" s="52"/>
      <c r="L3972" s="52"/>
      <c r="M3972" s="52"/>
      <c r="N3972" s="52"/>
      <c r="O3972" s="52"/>
      <c r="P3972" s="52"/>
      <c r="Q3972" s="52"/>
      <c r="R3972" s="52"/>
      <c r="S3972" s="52"/>
      <c r="T3972" s="52"/>
      <c r="U3972" s="52"/>
      <c r="V3972" s="52"/>
      <c r="W3972" s="52"/>
      <c r="X3972" s="52"/>
      <c r="Y3972" s="52"/>
      <c r="Z3972" s="38"/>
      <c r="AA3972" s="38"/>
      <c r="AB3972" s="38"/>
      <c r="AC3972" s="50"/>
      <c r="AD3972" s="50"/>
      <c r="AE3972" s="51"/>
      <c r="AF3972" s="51"/>
      <c r="AG3972" s="40"/>
      <c r="AH3972" s="41"/>
      <c r="AI3972" s="42"/>
      <c r="AJ3972" s="40"/>
      <c r="AK3972" s="41"/>
      <c r="AL3972" s="42"/>
      <c r="AM3972" s="43"/>
      <c r="AN3972" s="43"/>
      <c r="AO3972" s="43"/>
    </row>
    <row r="3973" spans="5:41" x14ac:dyDescent="0.25">
      <c r="E3973" s="54"/>
      <c r="F3973" s="54"/>
      <c r="G3973" s="52"/>
      <c r="H3973" s="52"/>
      <c r="I3973" s="52"/>
      <c r="J3973" s="52"/>
      <c r="K3973" s="52"/>
      <c r="L3973" s="52"/>
      <c r="M3973" s="52"/>
      <c r="N3973" s="52"/>
      <c r="O3973" s="52"/>
      <c r="P3973" s="52"/>
      <c r="Q3973" s="52"/>
      <c r="R3973" s="52"/>
      <c r="S3973" s="52"/>
      <c r="T3973" s="52"/>
      <c r="U3973" s="52"/>
      <c r="V3973" s="52"/>
      <c r="W3973" s="52"/>
      <c r="X3973" s="52"/>
      <c r="Y3973" s="52"/>
      <c r="Z3973" s="38"/>
      <c r="AA3973" s="38"/>
      <c r="AB3973" s="38"/>
      <c r="AC3973" s="50"/>
      <c r="AD3973" s="50"/>
      <c r="AE3973" s="51"/>
      <c r="AF3973" s="51"/>
      <c r="AG3973" s="40"/>
      <c r="AH3973" s="41"/>
      <c r="AI3973" s="42"/>
      <c r="AJ3973" s="40"/>
      <c r="AK3973" s="41"/>
      <c r="AL3973" s="42"/>
      <c r="AM3973" s="43"/>
      <c r="AN3973" s="43"/>
      <c r="AO3973" s="43"/>
    </row>
    <row r="3974" spans="5:41" x14ac:dyDescent="0.25">
      <c r="E3974" s="54"/>
      <c r="F3974" s="54"/>
      <c r="G3974" s="52"/>
      <c r="H3974" s="52"/>
      <c r="I3974" s="52"/>
      <c r="J3974" s="52"/>
      <c r="K3974" s="52"/>
      <c r="L3974" s="52"/>
      <c r="M3974" s="52"/>
      <c r="N3974" s="52"/>
      <c r="O3974" s="52"/>
      <c r="P3974" s="52"/>
      <c r="Q3974" s="52"/>
      <c r="R3974" s="52"/>
      <c r="S3974" s="52"/>
      <c r="T3974" s="52"/>
      <c r="U3974" s="52"/>
      <c r="V3974" s="52"/>
      <c r="W3974" s="52"/>
      <c r="X3974" s="52"/>
      <c r="Y3974" s="52"/>
      <c r="Z3974" s="38"/>
      <c r="AA3974" s="38"/>
      <c r="AB3974" s="38"/>
      <c r="AC3974" s="50"/>
      <c r="AD3974" s="50"/>
      <c r="AE3974" s="51"/>
      <c r="AF3974" s="51"/>
      <c r="AG3974" s="40"/>
      <c r="AH3974" s="41"/>
      <c r="AI3974" s="42"/>
      <c r="AJ3974" s="40"/>
      <c r="AK3974" s="41"/>
      <c r="AL3974" s="42"/>
      <c r="AM3974" s="43"/>
      <c r="AN3974" s="43"/>
      <c r="AO3974" s="43"/>
    </row>
    <row r="3975" spans="5:41" x14ac:dyDescent="0.25">
      <c r="E3975" s="54"/>
      <c r="F3975" s="54"/>
      <c r="G3975" s="52"/>
      <c r="H3975" s="52"/>
      <c r="I3975" s="52"/>
      <c r="J3975" s="52"/>
      <c r="K3975" s="52"/>
      <c r="L3975" s="52"/>
      <c r="M3975" s="52"/>
      <c r="N3975" s="52"/>
      <c r="O3975" s="52"/>
      <c r="P3975" s="52"/>
      <c r="Q3975" s="52"/>
      <c r="R3975" s="52"/>
      <c r="S3975" s="52"/>
      <c r="T3975" s="52"/>
      <c r="U3975" s="52"/>
      <c r="V3975" s="52"/>
      <c r="W3975" s="52"/>
      <c r="X3975" s="52"/>
      <c r="Y3975" s="52"/>
      <c r="Z3975" s="38"/>
      <c r="AA3975" s="38"/>
      <c r="AB3975" s="38"/>
      <c r="AC3975" s="50"/>
      <c r="AD3975" s="50"/>
      <c r="AE3975" s="51"/>
      <c r="AF3975" s="51"/>
      <c r="AG3975" s="40"/>
      <c r="AH3975" s="41"/>
      <c r="AI3975" s="42"/>
      <c r="AJ3975" s="40"/>
      <c r="AK3975" s="41"/>
      <c r="AL3975" s="42"/>
      <c r="AM3975" s="43"/>
      <c r="AN3975" s="43"/>
      <c r="AO3975" s="43"/>
    </row>
    <row r="3976" spans="5:41" x14ac:dyDescent="0.25">
      <c r="E3976" s="54"/>
      <c r="F3976" s="54"/>
      <c r="G3976" s="52"/>
      <c r="H3976" s="52"/>
      <c r="I3976" s="52"/>
      <c r="J3976" s="52"/>
      <c r="K3976" s="52"/>
      <c r="L3976" s="52"/>
      <c r="M3976" s="52"/>
      <c r="N3976" s="52"/>
      <c r="O3976" s="52"/>
      <c r="P3976" s="52"/>
      <c r="Q3976" s="52"/>
      <c r="R3976" s="52"/>
      <c r="S3976" s="52"/>
      <c r="T3976" s="52"/>
      <c r="U3976" s="52"/>
      <c r="V3976" s="52"/>
      <c r="W3976" s="52"/>
      <c r="X3976" s="52"/>
      <c r="Y3976" s="52"/>
      <c r="Z3976" s="38"/>
      <c r="AA3976" s="38"/>
      <c r="AB3976" s="38"/>
      <c r="AC3976" s="50"/>
      <c r="AD3976" s="50"/>
      <c r="AE3976" s="51"/>
      <c r="AF3976" s="51"/>
      <c r="AG3976" s="40"/>
      <c r="AH3976" s="41"/>
      <c r="AI3976" s="42"/>
      <c r="AJ3976" s="40"/>
      <c r="AK3976" s="41"/>
      <c r="AL3976" s="42"/>
      <c r="AM3976" s="43"/>
      <c r="AN3976" s="43"/>
      <c r="AO3976" s="43"/>
    </row>
    <row r="3977" spans="5:41" x14ac:dyDescent="0.25">
      <c r="E3977" s="54"/>
      <c r="F3977" s="54"/>
      <c r="G3977" s="52"/>
      <c r="H3977" s="52"/>
      <c r="I3977" s="52"/>
      <c r="J3977" s="52"/>
      <c r="K3977" s="52"/>
      <c r="L3977" s="52"/>
      <c r="M3977" s="52"/>
      <c r="N3977" s="52"/>
      <c r="O3977" s="52"/>
      <c r="P3977" s="52"/>
      <c r="Q3977" s="52"/>
      <c r="R3977" s="52"/>
      <c r="S3977" s="52"/>
      <c r="T3977" s="52"/>
      <c r="U3977" s="52"/>
      <c r="V3977" s="52"/>
      <c r="W3977" s="52"/>
      <c r="X3977" s="52"/>
      <c r="Y3977" s="52"/>
      <c r="Z3977" s="38"/>
      <c r="AA3977" s="38"/>
      <c r="AB3977" s="38"/>
      <c r="AC3977" s="50"/>
      <c r="AD3977" s="50"/>
      <c r="AE3977" s="51"/>
      <c r="AF3977" s="51"/>
      <c r="AG3977" s="40"/>
      <c r="AH3977" s="41"/>
      <c r="AI3977" s="42"/>
      <c r="AJ3977" s="40"/>
      <c r="AK3977" s="41"/>
      <c r="AL3977" s="42"/>
      <c r="AM3977" s="43"/>
      <c r="AN3977" s="43"/>
      <c r="AO3977" s="43"/>
    </row>
    <row r="3978" spans="5:41" x14ac:dyDescent="0.25">
      <c r="E3978" s="54"/>
      <c r="F3978" s="54"/>
      <c r="G3978" s="52"/>
      <c r="H3978" s="52"/>
      <c r="I3978" s="52"/>
      <c r="J3978" s="52"/>
      <c r="K3978" s="52"/>
      <c r="L3978" s="52"/>
      <c r="M3978" s="52"/>
      <c r="N3978" s="52"/>
      <c r="O3978" s="52"/>
      <c r="P3978" s="52"/>
      <c r="Q3978" s="52"/>
      <c r="R3978" s="52"/>
      <c r="S3978" s="52"/>
      <c r="T3978" s="52"/>
      <c r="U3978" s="52"/>
      <c r="V3978" s="52"/>
      <c r="W3978" s="52"/>
      <c r="X3978" s="52"/>
      <c r="Y3978" s="52"/>
      <c r="Z3978" s="38"/>
      <c r="AA3978" s="38"/>
      <c r="AB3978" s="38"/>
      <c r="AC3978" s="50"/>
      <c r="AD3978" s="50"/>
      <c r="AE3978" s="51"/>
      <c r="AF3978" s="51"/>
      <c r="AG3978" s="40"/>
      <c r="AH3978" s="41"/>
      <c r="AI3978" s="42"/>
      <c r="AJ3978" s="40"/>
      <c r="AK3978" s="41"/>
      <c r="AL3978" s="42"/>
      <c r="AM3978" s="43"/>
      <c r="AN3978" s="43"/>
      <c r="AO3978" s="43"/>
    </row>
    <row r="3979" spans="5:41" x14ac:dyDescent="0.25">
      <c r="E3979" s="54"/>
      <c r="F3979" s="54"/>
      <c r="G3979" s="52"/>
      <c r="H3979" s="52"/>
      <c r="I3979" s="52"/>
      <c r="J3979" s="52"/>
      <c r="K3979" s="52"/>
      <c r="L3979" s="52"/>
      <c r="M3979" s="52"/>
      <c r="N3979" s="52"/>
      <c r="O3979" s="52"/>
      <c r="P3979" s="52"/>
      <c r="Q3979" s="52"/>
      <c r="R3979" s="52"/>
      <c r="S3979" s="52"/>
      <c r="T3979" s="52"/>
      <c r="U3979" s="52"/>
      <c r="V3979" s="52"/>
      <c r="W3979" s="52"/>
      <c r="X3979" s="52"/>
      <c r="Y3979" s="52"/>
      <c r="Z3979" s="38"/>
      <c r="AA3979" s="38"/>
      <c r="AB3979" s="38"/>
      <c r="AC3979" s="50"/>
      <c r="AD3979" s="50"/>
      <c r="AE3979" s="51"/>
      <c r="AF3979" s="51"/>
      <c r="AG3979" s="40"/>
      <c r="AH3979" s="41"/>
      <c r="AI3979" s="42"/>
      <c r="AJ3979" s="40"/>
      <c r="AK3979" s="41"/>
      <c r="AL3979" s="42"/>
      <c r="AM3979" s="43"/>
      <c r="AN3979" s="43"/>
      <c r="AO3979" s="43"/>
    </row>
    <row r="3980" spans="5:41" x14ac:dyDescent="0.25">
      <c r="E3980" s="54"/>
      <c r="F3980" s="54"/>
      <c r="G3980" s="52"/>
      <c r="H3980" s="52"/>
      <c r="I3980" s="52"/>
      <c r="J3980" s="52"/>
      <c r="K3980" s="52"/>
      <c r="L3980" s="52"/>
      <c r="M3980" s="52"/>
      <c r="N3980" s="52"/>
      <c r="O3980" s="52"/>
      <c r="P3980" s="52"/>
      <c r="Q3980" s="52"/>
      <c r="R3980" s="52"/>
      <c r="S3980" s="52"/>
      <c r="T3980" s="52"/>
      <c r="U3980" s="52"/>
      <c r="V3980" s="52"/>
      <c r="W3980" s="52"/>
      <c r="X3980" s="52"/>
      <c r="Y3980" s="52"/>
      <c r="Z3980" s="38"/>
      <c r="AA3980" s="38"/>
      <c r="AB3980" s="38"/>
      <c r="AC3980" s="50"/>
      <c r="AD3980" s="50"/>
      <c r="AE3980" s="51"/>
      <c r="AF3980" s="51"/>
      <c r="AG3980" s="40"/>
      <c r="AH3980" s="41"/>
      <c r="AI3980" s="42"/>
      <c r="AJ3980" s="40"/>
      <c r="AK3980" s="41"/>
      <c r="AL3980" s="42"/>
      <c r="AM3980" s="43"/>
      <c r="AN3980" s="43"/>
      <c r="AO3980" s="43"/>
    </row>
    <row r="3981" spans="5:41" x14ac:dyDescent="0.25">
      <c r="E3981" s="54"/>
      <c r="F3981" s="54"/>
      <c r="G3981" s="52"/>
      <c r="H3981" s="52"/>
      <c r="I3981" s="52"/>
      <c r="J3981" s="52"/>
      <c r="K3981" s="52"/>
      <c r="L3981" s="52"/>
      <c r="M3981" s="52"/>
      <c r="N3981" s="52"/>
      <c r="O3981" s="52"/>
      <c r="P3981" s="52"/>
      <c r="Q3981" s="52"/>
      <c r="R3981" s="52"/>
      <c r="S3981" s="52"/>
      <c r="T3981" s="52"/>
      <c r="U3981" s="52"/>
      <c r="V3981" s="52"/>
      <c r="W3981" s="52"/>
      <c r="X3981" s="52"/>
      <c r="Y3981" s="52"/>
      <c r="Z3981" s="38"/>
      <c r="AA3981" s="38"/>
      <c r="AB3981" s="38"/>
      <c r="AC3981" s="50"/>
      <c r="AD3981" s="50"/>
      <c r="AE3981" s="51"/>
      <c r="AF3981" s="51"/>
      <c r="AG3981" s="40"/>
      <c r="AH3981" s="41"/>
      <c r="AI3981" s="42"/>
      <c r="AJ3981" s="40"/>
      <c r="AK3981" s="41"/>
      <c r="AL3981" s="42"/>
      <c r="AM3981" s="43"/>
      <c r="AN3981" s="43"/>
      <c r="AO3981" s="43"/>
    </row>
    <row r="3982" spans="5:41" x14ac:dyDescent="0.25">
      <c r="E3982" s="54"/>
      <c r="F3982" s="54"/>
      <c r="G3982" s="52"/>
      <c r="H3982" s="52"/>
      <c r="I3982" s="52"/>
      <c r="J3982" s="52"/>
      <c r="K3982" s="52"/>
      <c r="L3982" s="52"/>
      <c r="M3982" s="52"/>
      <c r="N3982" s="52"/>
      <c r="O3982" s="52"/>
      <c r="P3982" s="52"/>
      <c r="Q3982" s="52"/>
      <c r="R3982" s="52"/>
      <c r="S3982" s="52"/>
      <c r="T3982" s="52"/>
      <c r="U3982" s="52"/>
      <c r="V3982" s="52"/>
      <c r="W3982" s="52"/>
      <c r="X3982" s="52"/>
      <c r="Y3982" s="52"/>
      <c r="Z3982" s="38"/>
      <c r="AA3982" s="38"/>
      <c r="AB3982" s="38"/>
      <c r="AC3982" s="50"/>
      <c r="AD3982" s="50"/>
      <c r="AE3982" s="51"/>
      <c r="AF3982" s="51"/>
      <c r="AG3982" s="40"/>
      <c r="AH3982" s="41"/>
      <c r="AI3982" s="42"/>
      <c r="AJ3982" s="40"/>
      <c r="AK3982" s="41"/>
      <c r="AL3982" s="42"/>
      <c r="AM3982" s="43"/>
      <c r="AN3982" s="43"/>
      <c r="AO3982" s="43"/>
    </row>
    <row r="3983" spans="5:41" x14ac:dyDescent="0.25">
      <c r="E3983" s="54"/>
      <c r="F3983" s="54"/>
      <c r="G3983" s="52"/>
      <c r="H3983" s="52"/>
      <c r="I3983" s="52"/>
      <c r="J3983" s="52"/>
      <c r="K3983" s="52"/>
      <c r="L3983" s="52"/>
      <c r="M3983" s="52"/>
      <c r="N3983" s="52"/>
      <c r="O3983" s="52"/>
      <c r="P3983" s="52"/>
      <c r="Q3983" s="52"/>
      <c r="R3983" s="52"/>
      <c r="S3983" s="52"/>
      <c r="T3983" s="52"/>
      <c r="U3983" s="52"/>
      <c r="V3983" s="52"/>
      <c r="W3983" s="52"/>
      <c r="X3983" s="52"/>
      <c r="Y3983" s="52"/>
      <c r="Z3983" s="38"/>
      <c r="AA3983" s="38"/>
      <c r="AB3983" s="38"/>
      <c r="AC3983" s="50"/>
      <c r="AD3983" s="50"/>
      <c r="AE3983" s="51"/>
      <c r="AF3983" s="51"/>
      <c r="AG3983" s="40"/>
      <c r="AH3983" s="41"/>
      <c r="AI3983" s="42"/>
      <c r="AJ3983" s="40"/>
      <c r="AK3983" s="41"/>
      <c r="AL3983" s="42"/>
      <c r="AM3983" s="43"/>
      <c r="AN3983" s="43"/>
      <c r="AO3983" s="43"/>
    </row>
    <row r="3984" spans="5:41" x14ac:dyDescent="0.25">
      <c r="E3984" s="54"/>
      <c r="F3984" s="54"/>
      <c r="G3984" s="52"/>
      <c r="H3984" s="52"/>
      <c r="I3984" s="52"/>
      <c r="J3984" s="52"/>
      <c r="K3984" s="52"/>
      <c r="L3984" s="52"/>
      <c r="M3984" s="52"/>
      <c r="N3984" s="52"/>
      <c r="O3984" s="52"/>
      <c r="P3984" s="52"/>
      <c r="Q3984" s="52"/>
      <c r="R3984" s="52"/>
      <c r="S3984" s="52"/>
      <c r="T3984" s="52"/>
      <c r="U3984" s="52"/>
      <c r="V3984" s="52"/>
      <c r="W3984" s="52"/>
      <c r="X3984" s="52"/>
      <c r="Y3984" s="52"/>
      <c r="Z3984" s="38"/>
      <c r="AA3984" s="38"/>
      <c r="AB3984" s="38"/>
      <c r="AC3984" s="50"/>
      <c r="AD3984" s="50"/>
      <c r="AE3984" s="51"/>
      <c r="AF3984" s="51"/>
      <c r="AG3984" s="40"/>
      <c r="AH3984" s="41"/>
      <c r="AI3984" s="42"/>
      <c r="AJ3984" s="40"/>
      <c r="AK3984" s="41"/>
      <c r="AL3984" s="42"/>
      <c r="AM3984" s="43"/>
      <c r="AN3984" s="43"/>
      <c r="AO3984" s="43"/>
    </row>
    <row r="3985" spans="5:41" x14ac:dyDescent="0.25">
      <c r="E3985" s="54"/>
      <c r="F3985" s="54"/>
      <c r="G3985" s="52"/>
      <c r="H3985" s="52"/>
      <c r="I3985" s="52"/>
      <c r="J3985" s="52"/>
      <c r="K3985" s="52"/>
      <c r="L3985" s="52"/>
      <c r="M3985" s="52"/>
      <c r="N3985" s="52"/>
      <c r="O3985" s="52"/>
      <c r="P3985" s="52"/>
      <c r="Q3985" s="52"/>
      <c r="R3985" s="52"/>
      <c r="S3985" s="52"/>
      <c r="T3985" s="52"/>
      <c r="U3985" s="52"/>
      <c r="V3985" s="52"/>
      <c r="W3985" s="52"/>
      <c r="X3985" s="52"/>
      <c r="Y3985" s="52"/>
      <c r="Z3985" s="38"/>
      <c r="AA3985" s="38"/>
      <c r="AB3985" s="38"/>
      <c r="AC3985" s="50"/>
      <c r="AD3985" s="50"/>
      <c r="AE3985" s="51"/>
      <c r="AF3985" s="51"/>
      <c r="AG3985" s="40"/>
      <c r="AH3985" s="41"/>
      <c r="AI3985" s="42"/>
      <c r="AJ3985" s="40"/>
      <c r="AK3985" s="41"/>
      <c r="AL3985" s="42"/>
      <c r="AM3985" s="43"/>
      <c r="AN3985" s="43"/>
      <c r="AO3985" s="43"/>
    </row>
    <row r="3986" spans="5:41" x14ac:dyDescent="0.25">
      <c r="E3986" s="54"/>
      <c r="F3986" s="54"/>
      <c r="G3986" s="52"/>
      <c r="H3986" s="52"/>
      <c r="I3986" s="52"/>
      <c r="J3986" s="52"/>
      <c r="K3986" s="52"/>
      <c r="L3986" s="52"/>
      <c r="M3986" s="52"/>
      <c r="N3986" s="52"/>
      <c r="O3986" s="52"/>
      <c r="P3986" s="52"/>
      <c r="Q3986" s="52"/>
      <c r="R3986" s="52"/>
      <c r="S3986" s="52"/>
      <c r="T3986" s="52"/>
      <c r="U3986" s="52"/>
      <c r="V3986" s="52"/>
      <c r="W3986" s="52"/>
      <c r="X3986" s="52"/>
      <c r="Y3986" s="52"/>
      <c r="Z3986" s="38"/>
      <c r="AA3986" s="38"/>
      <c r="AB3986" s="38"/>
      <c r="AC3986" s="50"/>
      <c r="AD3986" s="50"/>
      <c r="AE3986" s="51"/>
      <c r="AF3986" s="51"/>
      <c r="AG3986" s="40"/>
      <c r="AH3986" s="41"/>
      <c r="AI3986" s="42"/>
      <c r="AJ3986" s="40"/>
      <c r="AK3986" s="41"/>
      <c r="AL3986" s="42"/>
      <c r="AM3986" s="43"/>
      <c r="AN3986" s="43"/>
      <c r="AO3986" s="43"/>
    </row>
    <row r="3987" spans="5:41" x14ac:dyDescent="0.25">
      <c r="E3987" s="54"/>
      <c r="F3987" s="54"/>
      <c r="G3987" s="52"/>
      <c r="H3987" s="52"/>
      <c r="I3987" s="52"/>
      <c r="J3987" s="52"/>
      <c r="K3987" s="52"/>
      <c r="L3987" s="52"/>
      <c r="M3987" s="52"/>
      <c r="N3987" s="52"/>
      <c r="O3987" s="52"/>
      <c r="P3987" s="52"/>
      <c r="Q3987" s="52"/>
      <c r="R3987" s="52"/>
      <c r="S3987" s="52"/>
      <c r="T3987" s="52"/>
      <c r="U3987" s="52"/>
      <c r="V3987" s="52"/>
      <c r="W3987" s="52"/>
      <c r="X3987" s="52"/>
      <c r="Y3987" s="52"/>
      <c r="Z3987" s="38"/>
      <c r="AA3987" s="38"/>
      <c r="AB3987" s="38"/>
      <c r="AC3987" s="50"/>
      <c r="AD3987" s="50"/>
      <c r="AE3987" s="51"/>
      <c r="AF3987" s="51"/>
      <c r="AG3987" s="40"/>
      <c r="AH3987" s="41"/>
      <c r="AI3987" s="42"/>
      <c r="AJ3987" s="40"/>
      <c r="AK3987" s="41"/>
      <c r="AL3987" s="42"/>
      <c r="AM3987" s="43"/>
      <c r="AN3987" s="43"/>
      <c r="AO3987" s="43"/>
    </row>
    <row r="3988" spans="5:41" x14ac:dyDescent="0.25">
      <c r="E3988" s="54"/>
      <c r="F3988" s="54"/>
      <c r="G3988" s="52"/>
      <c r="H3988" s="52"/>
      <c r="I3988" s="52"/>
      <c r="J3988" s="52"/>
      <c r="K3988" s="52"/>
      <c r="L3988" s="52"/>
      <c r="M3988" s="52"/>
      <c r="N3988" s="52"/>
      <c r="O3988" s="52"/>
      <c r="P3988" s="52"/>
      <c r="Q3988" s="52"/>
      <c r="R3988" s="52"/>
      <c r="S3988" s="52"/>
      <c r="T3988" s="52"/>
      <c r="U3988" s="52"/>
      <c r="V3988" s="52"/>
      <c r="W3988" s="52"/>
      <c r="X3988" s="52"/>
      <c r="Y3988" s="52"/>
      <c r="Z3988" s="38"/>
      <c r="AA3988" s="38"/>
      <c r="AB3988" s="38"/>
      <c r="AC3988" s="50"/>
      <c r="AD3988" s="50"/>
      <c r="AE3988" s="51"/>
      <c r="AF3988" s="51"/>
      <c r="AG3988" s="40"/>
      <c r="AH3988" s="41"/>
      <c r="AI3988" s="42"/>
      <c r="AJ3988" s="40"/>
      <c r="AK3988" s="41"/>
      <c r="AL3988" s="42"/>
      <c r="AM3988" s="43"/>
      <c r="AN3988" s="43"/>
      <c r="AO3988" s="43"/>
    </row>
    <row r="3989" spans="5:41" x14ac:dyDescent="0.25">
      <c r="E3989" s="54"/>
      <c r="F3989" s="54"/>
      <c r="G3989" s="52"/>
      <c r="H3989" s="52"/>
      <c r="I3989" s="52"/>
      <c r="J3989" s="52"/>
      <c r="K3989" s="52"/>
      <c r="L3989" s="52"/>
      <c r="M3989" s="52"/>
      <c r="N3989" s="52"/>
      <c r="O3989" s="52"/>
      <c r="P3989" s="52"/>
      <c r="Q3989" s="52"/>
      <c r="R3989" s="52"/>
      <c r="S3989" s="52"/>
      <c r="T3989" s="52"/>
      <c r="U3989" s="52"/>
      <c r="V3989" s="52"/>
      <c r="W3989" s="52"/>
      <c r="X3989" s="52"/>
      <c r="Y3989" s="52"/>
      <c r="Z3989" s="38"/>
      <c r="AA3989" s="38"/>
      <c r="AB3989" s="38"/>
      <c r="AC3989" s="50"/>
      <c r="AD3989" s="50"/>
      <c r="AE3989" s="51"/>
      <c r="AF3989" s="51"/>
      <c r="AG3989" s="40"/>
      <c r="AH3989" s="41"/>
      <c r="AI3989" s="42"/>
      <c r="AJ3989" s="40"/>
      <c r="AK3989" s="41"/>
      <c r="AL3989" s="42"/>
      <c r="AM3989" s="43"/>
      <c r="AN3989" s="43"/>
      <c r="AO3989" s="43"/>
    </row>
    <row r="3990" spans="5:41" x14ac:dyDescent="0.25">
      <c r="E3990" s="54"/>
      <c r="F3990" s="54"/>
      <c r="G3990" s="52"/>
      <c r="H3990" s="52"/>
      <c r="I3990" s="52"/>
      <c r="J3990" s="52"/>
      <c r="K3990" s="52"/>
      <c r="L3990" s="52"/>
      <c r="M3990" s="52"/>
      <c r="N3990" s="52"/>
      <c r="O3990" s="52"/>
      <c r="P3990" s="52"/>
      <c r="Q3990" s="52"/>
      <c r="R3990" s="52"/>
      <c r="S3990" s="52"/>
      <c r="T3990" s="52"/>
      <c r="U3990" s="52"/>
      <c r="V3990" s="52"/>
      <c r="W3990" s="52"/>
      <c r="X3990" s="52"/>
      <c r="Y3990" s="52"/>
      <c r="Z3990" s="38"/>
      <c r="AA3990" s="38"/>
      <c r="AB3990" s="38"/>
      <c r="AC3990" s="50"/>
      <c r="AD3990" s="50"/>
      <c r="AE3990" s="51"/>
      <c r="AF3990" s="51"/>
      <c r="AG3990" s="40"/>
      <c r="AH3990" s="41"/>
      <c r="AI3990" s="42"/>
      <c r="AJ3990" s="40"/>
      <c r="AK3990" s="41"/>
      <c r="AL3990" s="42"/>
      <c r="AM3990" s="43"/>
      <c r="AN3990" s="43"/>
      <c r="AO3990" s="43"/>
    </row>
    <row r="3991" spans="5:41" x14ac:dyDescent="0.25">
      <c r="E3991" s="54"/>
      <c r="F3991" s="54"/>
      <c r="G3991" s="52"/>
      <c r="H3991" s="52"/>
      <c r="I3991" s="52"/>
      <c r="J3991" s="52"/>
      <c r="K3991" s="52"/>
      <c r="L3991" s="52"/>
      <c r="M3991" s="52"/>
      <c r="N3991" s="52"/>
      <c r="O3991" s="52"/>
      <c r="P3991" s="52"/>
      <c r="Q3991" s="52"/>
      <c r="R3991" s="52"/>
      <c r="S3991" s="52"/>
      <c r="T3991" s="52"/>
      <c r="U3991" s="52"/>
      <c r="V3991" s="52"/>
      <c r="W3991" s="52"/>
      <c r="X3991" s="52"/>
      <c r="Y3991" s="52"/>
      <c r="Z3991" s="38"/>
      <c r="AA3991" s="38"/>
      <c r="AB3991" s="38"/>
      <c r="AC3991" s="50"/>
      <c r="AD3991" s="50"/>
      <c r="AE3991" s="51"/>
      <c r="AF3991" s="51"/>
      <c r="AG3991" s="40"/>
      <c r="AH3991" s="41"/>
      <c r="AI3991" s="42"/>
      <c r="AJ3991" s="40"/>
      <c r="AK3991" s="41"/>
      <c r="AL3991" s="42"/>
      <c r="AM3991" s="43"/>
      <c r="AN3991" s="43"/>
      <c r="AO3991" s="43"/>
    </row>
    <row r="3992" spans="5:41" x14ac:dyDescent="0.25">
      <c r="E3992" s="54"/>
      <c r="F3992" s="54"/>
      <c r="G3992" s="52"/>
      <c r="H3992" s="52"/>
      <c r="I3992" s="52"/>
      <c r="J3992" s="52"/>
      <c r="K3992" s="52"/>
      <c r="L3992" s="52"/>
      <c r="M3992" s="52"/>
      <c r="N3992" s="52"/>
      <c r="O3992" s="52"/>
      <c r="P3992" s="52"/>
      <c r="Q3992" s="52"/>
      <c r="R3992" s="52"/>
      <c r="S3992" s="52"/>
      <c r="T3992" s="52"/>
      <c r="U3992" s="52"/>
      <c r="V3992" s="52"/>
      <c r="W3992" s="52"/>
      <c r="X3992" s="52"/>
      <c r="Y3992" s="52"/>
      <c r="Z3992" s="38"/>
      <c r="AA3992" s="38"/>
      <c r="AB3992" s="38"/>
      <c r="AC3992" s="50"/>
      <c r="AD3992" s="50"/>
      <c r="AE3992" s="51"/>
      <c r="AF3992" s="51"/>
      <c r="AG3992" s="40"/>
      <c r="AH3992" s="41"/>
      <c r="AI3992" s="42"/>
      <c r="AJ3992" s="40"/>
      <c r="AK3992" s="41"/>
      <c r="AL3992" s="42"/>
      <c r="AM3992" s="43"/>
      <c r="AN3992" s="43"/>
      <c r="AO3992" s="43"/>
    </row>
    <row r="3993" spans="5:41" x14ac:dyDescent="0.25">
      <c r="E3993" s="54"/>
      <c r="F3993" s="54"/>
      <c r="G3993" s="52"/>
      <c r="H3993" s="52"/>
      <c r="I3993" s="52"/>
      <c r="J3993" s="52"/>
      <c r="K3993" s="52"/>
      <c r="L3993" s="52"/>
      <c r="M3993" s="52"/>
      <c r="N3993" s="52"/>
      <c r="O3993" s="52"/>
      <c r="P3993" s="52"/>
      <c r="Q3993" s="52"/>
      <c r="R3993" s="52"/>
      <c r="S3993" s="52"/>
      <c r="T3993" s="52"/>
      <c r="U3993" s="52"/>
      <c r="V3993" s="52"/>
      <c r="W3993" s="52"/>
      <c r="X3993" s="52"/>
      <c r="Y3993" s="52"/>
      <c r="Z3993" s="38"/>
      <c r="AA3993" s="38"/>
      <c r="AB3993" s="38"/>
      <c r="AC3993" s="50"/>
      <c r="AD3993" s="50"/>
      <c r="AE3993" s="51"/>
      <c r="AF3993" s="51"/>
      <c r="AG3993" s="40"/>
      <c r="AH3993" s="41"/>
      <c r="AI3993" s="42"/>
      <c r="AJ3993" s="40"/>
      <c r="AK3993" s="41"/>
      <c r="AL3993" s="42"/>
      <c r="AM3993" s="43"/>
      <c r="AN3993" s="43"/>
      <c r="AO3993" s="43"/>
    </row>
    <row r="3994" spans="5:41" x14ac:dyDescent="0.25">
      <c r="E3994" s="54"/>
      <c r="F3994" s="54"/>
      <c r="G3994" s="52"/>
      <c r="H3994" s="52"/>
      <c r="I3994" s="52"/>
      <c r="J3994" s="52"/>
      <c r="K3994" s="52"/>
      <c r="L3994" s="52"/>
      <c r="M3994" s="52"/>
      <c r="N3994" s="52"/>
      <c r="O3994" s="52"/>
      <c r="P3994" s="52"/>
      <c r="Q3994" s="52"/>
      <c r="R3994" s="52"/>
      <c r="S3994" s="52"/>
      <c r="T3994" s="52"/>
      <c r="U3994" s="52"/>
      <c r="V3994" s="52"/>
      <c r="W3994" s="52"/>
      <c r="X3994" s="52"/>
      <c r="Y3994" s="52"/>
      <c r="Z3994" s="38"/>
      <c r="AA3994" s="38"/>
      <c r="AB3994" s="38"/>
      <c r="AC3994" s="50"/>
      <c r="AD3994" s="50"/>
      <c r="AE3994" s="51"/>
      <c r="AF3994" s="51"/>
      <c r="AG3994" s="40"/>
      <c r="AH3994" s="41"/>
      <c r="AI3994" s="42"/>
      <c r="AJ3994" s="40"/>
      <c r="AK3994" s="41"/>
      <c r="AL3994" s="42"/>
      <c r="AM3994" s="43"/>
      <c r="AN3994" s="43"/>
      <c r="AO3994" s="43"/>
    </row>
    <row r="3995" spans="5:41" x14ac:dyDescent="0.25">
      <c r="E3995" s="54"/>
      <c r="F3995" s="54"/>
      <c r="G3995" s="52"/>
      <c r="H3995" s="52"/>
      <c r="I3995" s="52"/>
      <c r="J3995" s="52"/>
      <c r="K3995" s="52"/>
      <c r="L3995" s="52"/>
      <c r="M3995" s="52"/>
      <c r="N3995" s="52"/>
      <c r="O3995" s="52"/>
      <c r="P3995" s="52"/>
      <c r="Q3995" s="52"/>
      <c r="R3995" s="52"/>
      <c r="S3995" s="52"/>
      <c r="T3995" s="52"/>
      <c r="U3995" s="52"/>
      <c r="V3995" s="52"/>
      <c r="W3995" s="52"/>
      <c r="X3995" s="52"/>
      <c r="Y3995" s="52"/>
      <c r="Z3995" s="38"/>
      <c r="AA3995" s="38"/>
      <c r="AB3995" s="38"/>
      <c r="AC3995" s="50"/>
      <c r="AD3995" s="50"/>
      <c r="AE3995" s="51"/>
      <c r="AF3995" s="51"/>
      <c r="AG3995" s="40"/>
      <c r="AH3995" s="41"/>
      <c r="AI3995" s="42"/>
      <c r="AJ3995" s="40"/>
      <c r="AK3995" s="41"/>
      <c r="AL3995" s="42"/>
      <c r="AM3995" s="43"/>
      <c r="AN3995" s="43"/>
      <c r="AO3995" s="43"/>
    </row>
    <row r="3996" spans="5:41" x14ac:dyDescent="0.25">
      <c r="E3996" s="54"/>
      <c r="F3996" s="54"/>
      <c r="G3996" s="52"/>
      <c r="H3996" s="52"/>
      <c r="I3996" s="52"/>
      <c r="J3996" s="52"/>
      <c r="K3996" s="52"/>
      <c r="L3996" s="52"/>
      <c r="M3996" s="52"/>
      <c r="N3996" s="52"/>
      <c r="O3996" s="52"/>
      <c r="P3996" s="52"/>
      <c r="Q3996" s="52"/>
      <c r="R3996" s="52"/>
      <c r="S3996" s="52"/>
      <c r="T3996" s="52"/>
      <c r="U3996" s="52"/>
      <c r="V3996" s="52"/>
      <c r="W3996" s="52"/>
      <c r="X3996" s="52"/>
      <c r="Y3996" s="52"/>
      <c r="Z3996" s="38"/>
      <c r="AA3996" s="38"/>
      <c r="AB3996" s="38"/>
      <c r="AC3996" s="50"/>
      <c r="AD3996" s="50"/>
      <c r="AE3996" s="51"/>
      <c r="AF3996" s="51"/>
      <c r="AG3996" s="40"/>
      <c r="AH3996" s="41"/>
      <c r="AI3996" s="42"/>
      <c r="AJ3996" s="40"/>
      <c r="AK3996" s="41"/>
      <c r="AL3996" s="42"/>
      <c r="AM3996" s="43"/>
      <c r="AN3996" s="43"/>
      <c r="AO3996" s="43"/>
    </row>
    <row r="3997" spans="5:41" x14ac:dyDescent="0.25">
      <c r="E3997" s="54"/>
      <c r="F3997" s="54"/>
      <c r="G3997" s="52"/>
      <c r="H3997" s="52"/>
      <c r="I3997" s="52"/>
      <c r="J3997" s="52"/>
      <c r="K3997" s="52"/>
      <c r="L3997" s="52"/>
      <c r="M3997" s="52"/>
      <c r="N3997" s="52"/>
      <c r="O3997" s="52"/>
      <c r="P3997" s="52"/>
      <c r="Q3997" s="52"/>
      <c r="R3997" s="52"/>
      <c r="S3997" s="52"/>
      <c r="T3997" s="52"/>
      <c r="U3997" s="52"/>
      <c r="V3997" s="52"/>
      <c r="W3997" s="52"/>
      <c r="X3997" s="52"/>
      <c r="Y3997" s="52"/>
      <c r="Z3997" s="38"/>
      <c r="AA3997" s="38"/>
      <c r="AB3997" s="38"/>
      <c r="AC3997" s="50"/>
      <c r="AD3997" s="50"/>
      <c r="AE3997" s="51"/>
      <c r="AF3997" s="51"/>
      <c r="AG3997" s="40"/>
      <c r="AH3997" s="41"/>
      <c r="AI3997" s="42"/>
      <c r="AJ3997" s="40"/>
      <c r="AK3997" s="41"/>
      <c r="AL3997" s="42"/>
      <c r="AM3997" s="43"/>
      <c r="AN3997" s="43"/>
      <c r="AO3997" s="43"/>
    </row>
    <row r="3998" spans="5:41" x14ac:dyDescent="0.25">
      <c r="E3998" s="54"/>
      <c r="F3998" s="54"/>
      <c r="G3998" s="52"/>
      <c r="H3998" s="52"/>
      <c r="I3998" s="52"/>
      <c r="J3998" s="52"/>
      <c r="K3998" s="52"/>
      <c r="L3998" s="52"/>
      <c r="M3998" s="52"/>
      <c r="N3998" s="52"/>
      <c r="O3998" s="52"/>
      <c r="P3998" s="52"/>
      <c r="Q3998" s="52"/>
      <c r="R3998" s="52"/>
      <c r="S3998" s="52"/>
      <c r="T3998" s="52"/>
      <c r="U3998" s="52"/>
      <c r="V3998" s="52"/>
      <c r="W3998" s="52"/>
      <c r="X3998" s="52"/>
      <c r="Y3998" s="52"/>
      <c r="Z3998" s="38"/>
      <c r="AA3998" s="38"/>
      <c r="AB3998" s="38"/>
      <c r="AC3998" s="50"/>
      <c r="AD3998" s="50"/>
      <c r="AE3998" s="51"/>
      <c r="AF3998" s="51"/>
      <c r="AG3998" s="40"/>
      <c r="AH3998" s="41"/>
      <c r="AI3998" s="42"/>
      <c r="AJ3998" s="40"/>
      <c r="AK3998" s="41"/>
      <c r="AL3998" s="42"/>
      <c r="AM3998" s="43"/>
      <c r="AN3998" s="43"/>
      <c r="AO3998" s="43"/>
    </row>
    <row r="3999" spans="5:41" x14ac:dyDescent="0.25">
      <c r="E3999" s="54"/>
      <c r="F3999" s="54"/>
      <c r="G3999" s="52"/>
      <c r="H3999" s="52"/>
      <c r="I3999" s="52"/>
      <c r="J3999" s="52"/>
      <c r="K3999" s="52"/>
      <c r="L3999" s="52"/>
      <c r="M3999" s="52"/>
      <c r="N3999" s="52"/>
      <c r="O3999" s="52"/>
      <c r="P3999" s="52"/>
      <c r="Q3999" s="52"/>
      <c r="R3999" s="52"/>
      <c r="S3999" s="52"/>
      <c r="T3999" s="52"/>
      <c r="U3999" s="52"/>
      <c r="V3999" s="52"/>
      <c r="W3999" s="52"/>
      <c r="X3999" s="52"/>
      <c r="Y3999" s="52"/>
      <c r="Z3999" s="38"/>
      <c r="AA3999" s="38"/>
      <c r="AB3999" s="38"/>
      <c r="AC3999" s="50"/>
      <c r="AD3999" s="50"/>
      <c r="AE3999" s="51"/>
      <c r="AF3999" s="51"/>
      <c r="AG3999" s="40"/>
      <c r="AH3999" s="41"/>
      <c r="AI3999" s="42"/>
      <c r="AJ3999" s="40"/>
      <c r="AK3999" s="41"/>
      <c r="AL3999" s="42"/>
      <c r="AM3999" s="43"/>
      <c r="AN3999" s="43"/>
      <c r="AO3999" s="43"/>
    </row>
    <row r="4000" spans="5:41" x14ac:dyDescent="0.25">
      <c r="E4000" s="54"/>
      <c r="F4000" s="54"/>
      <c r="G4000" s="52"/>
      <c r="H4000" s="52"/>
      <c r="I4000" s="52"/>
      <c r="J4000" s="52"/>
      <c r="K4000" s="52"/>
      <c r="L4000" s="52"/>
      <c r="M4000" s="52"/>
      <c r="N4000" s="52"/>
      <c r="O4000" s="52"/>
      <c r="P4000" s="52"/>
      <c r="Q4000" s="52"/>
      <c r="R4000" s="52"/>
      <c r="S4000" s="52"/>
      <c r="T4000" s="52"/>
      <c r="U4000" s="52"/>
      <c r="V4000" s="52"/>
      <c r="W4000" s="52"/>
      <c r="X4000" s="52"/>
      <c r="Y4000" s="52"/>
      <c r="Z4000" s="38"/>
      <c r="AA4000" s="38"/>
      <c r="AB4000" s="38"/>
      <c r="AC4000" s="50"/>
      <c r="AD4000" s="50"/>
      <c r="AE4000" s="51"/>
      <c r="AF4000" s="51"/>
      <c r="AG4000" s="40"/>
      <c r="AH4000" s="41"/>
      <c r="AI4000" s="42"/>
      <c r="AJ4000" s="40"/>
      <c r="AK4000" s="41"/>
      <c r="AL4000" s="42"/>
      <c r="AM4000" s="43"/>
      <c r="AN4000" s="43"/>
      <c r="AO4000" s="43"/>
    </row>
    <row r="4001" spans="5:41" x14ac:dyDescent="0.25">
      <c r="E4001" s="54"/>
      <c r="F4001" s="54"/>
      <c r="G4001" s="52"/>
      <c r="H4001" s="52"/>
      <c r="I4001" s="52"/>
      <c r="J4001" s="52"/>
      <c r="K4001" s="52"/>
      <c r="L4001" s="52"/>
      <c r="M4001" s="52"/>
      <c r="N4001" s="52"/>
      <c r="O4001" s="52"/>
      <c r="P4001" s="52"/>
      <c r="Q4001" s="52"/>
      <c r="R4001" s="52"/>
      <c r="S4001" s="52"/>
      <c r="T4001" s="52"/>
      <c r="U4001" s="52"/>
      <c r="V4001" s="52"/>
      <c r="W4001" s="52"/>
      <c r="X4001" s="52"/>
      <c r="Y4001" s="52"/>
      <c r="Z4001" s="38"/>
      <c r="AA4001" s="38"/>
      <c r="AB4001" s="38"/>
      <c r="AC4001" s="50"/>
      <c r="AD4001" s="50"/>
      <c r="AE4001" s="51"/>
      <c r="AF4001" s="51"/>
      <c r="AG4001" s="40"/>
      <c r="AH4001" s="41"/>
      <c r="AI4001" s="42"/>
      <c r="AJ4001" s="40"/>
      <c r="AK4001" s="41"/>
      <c r="AL4001" s="42"/>
      <c r="AM4001" s="43"/>
      <c r="AN4001" s="43"/>
      <c r="AO4001" s="43"/>
    </row>
    <row r="4002" spans="5:41" x14ac:dyDescent="0.25">
      <c r="E4002" s="54"/>
      <c r="F4002" s="54"/>
      <c r="G4002" s="52"/>
      <c r="H4002" s="52"/>
      <c r="I4002" s="52"/>
      <c r="J4002" s="52"/>
      <c r="K4002" s="52"/>
      <c r="L4002" s="52"/>
      <c r="M4002" s="52"/>
      <c r="N4002" s="52"/>
      <c r="O4002" s="52"/>
      <c r="P4002" s="52"/>
      <c r="Q4002" s="52"/>
      <c r="R4002" s="52"/>
      <c r="S4002" s="52"/>
      <c r="T4002" s="52"/>
      <c r="U4002" s="52"/>
      <c r="V4002" s="52"/>
      <c r="W4002" s="52"/>
      <c r="X4002" s="52"/>
      <c r="Y4002" s="52"/>
      <c r="Z4002" s="38"/>
      <c r="AA4002" s="38"/>
      <c r="AB4002" s="38"/>
      <c r="AC4002" s="50"/>
      <c r="AD4002" s="50"/>
      <c r="AE4002" s="51"/>
      <c r="AF4002" s="51"/>
      <c r="AG4002" s="40"/>
      <c r="AH4002" s="41"/>
      <c r="AI4002" s="42"/>
      <c r="AJ4002" s="40"/>
      <c r="AK4002" s="41"/>
      <c r="AL4002" s="42"/>
      <c r="AM4002" s="43"/>
      <c r="AN4002" s="43"/>
      <c r="AO4002" s="43"/>
    </row>
    <row r="4003" spans="5:41" x14ac:dyDescent="0.25">
      <c r="E4003" s="54"/>
      <c r="F4003" s="54"/>
      <c r="G4003" s="52"/>
      <c r="H4003" s="52"/>
      <c r="I4003" s="52"/>
      <c r="J4003" s="52"/>
      <c r="K4003" s="52"/>
      <c r="L4003" s="52"/>
      <c r="M4003" s="52"/>
      <c r="N4003" s="52"/>
      <c r="O4003" s="52"/>
      <c r="P4003" s="52"/>
      <c r="Q4003" s="52"/>
      <c r="R4003" s="52"/>
      <c r="S4003" s="52"/>
      <c r="T4003" s="52"/>
      <c r="U4003" s="52"/>
      <c r="V4003" s="52"/>
      <c r="W4003" s="52"/>
      <c r="X4003" s="52"/>
      <c r="Y4003" s="52"/>
      <c r="Z4003" s="38"/>
      <c r="AA4003" s="38"/>
      <c r="AB4003" s="38"/>
      <c r="AC4003" s="50"/>
      <c r="AD4003" s="50"/>
      <c r="AE4003" s="51"/>
      <c r="AF4003" s="51"/>
      <c r="AG4003" s="40"/>
      <c r="AH4003" s="41"/>
      <c r="AI4003" s="42"/>
      <c r="AJ4003" s="40"/>
      <c r="AK4003" s="41"/>
      <c r="AL4003" s="42"/>
      <c r="AM4003" s="43"/>
      <c r="AN4003" s="43"/>
      <c r="AO4003" s="43"/>
    </row>
    <row r="4004" spans="5:41" x14ac:dyDescent="0.25">
      <c r="E4004" s="54"/>
      <c r="F4004" s="54"/>
      <c r="G4004" s="52"/>
      <c r="H4004" s="52"/>
      <c r="I4004" s="52"/>
      <c r="J4004" s="52"/>
      <c r="K4004" s="52"/>
      <c r="L4004" s="52"/>
      <c r="M4004" s="52"/>
      <c r="N4004" s="52"/>
      <c r="O4004" s="52"/>
      <c r="P4004" s="52"/>
      <c r="Q4004" s="52"/>
      <c r="R4004" s="52"/>
      <c r="S4004" s="52"/>
      <c r="T4004" s="52"/>
      <c r="U4004" s="52"/>
      <c r="V4004" s="52"/>
      <c r="W4004" s="52"/>
      <c r="X4004" s="52"/>
      <c r="Y4004" s="52"/>
      <c r="Z4004" s="38"/>
      <c r="AA4004" s="38"/>
      <c r="AB4004" s="38"/>
      <c r="AC4004" s="50"/>
      <c r="AD4004" s="50"/>
      <c r="AE4004" s="51"/>
      <c r="AF4004" s="51"/>
      <c r="AG4004" s="40"/>
      <c r="AH4004" s="41"/>
      <c r="AI4004" s="42"/>
      <c r="AJ4004" s="40"/>
      <c r="AK4004" s="41"/>
      <c r="AL4004" s="42"/>
      <c r="AM4004" s="43"/>
      <c r="AN4004" s="43"/>
      <c r="AO4004" s="43"/>
    </row>
    <row r="4005" spans="5:41" x14ac:dyDescent="0.25">
      <c r="E4005" s="54"/>
      <c r="F4005" s="54"/>
      <c r="G4005" s="52"/>
      <c r="H4005" s="52"/>
      <c r="I4005" s="52"/>
      <c r="J4005" s="52"/>
      <c r="K4005" s="52"/>
      <c r="L4005" s="52"/>
      <c r="M4005" s="52"/>
      <c r="N4005" s="52"/>
      <c r="O4005" s="52"/>
      <c r="P4005" s="52"/>
      <c r="Q4005" s="52"/>
      <c r="R4005" s="52"/>
      <c r="S4005" s="52"/>
      <c r="T4005" s="52"/>
      <c r="U4005" s="52"/>
      <c r="V4005" s="52"/>
      <c r="W4005" s="52"/>
      <c r="X4005" s="52"/>
      <c r="Y4005" s="52"/>
      <c r="Z4005" s="38"/>
      <c r="AA4005" s="38"/>
      <c r="AB4005" s="38"/>
      <c r="AC4005" s="50"/>
      <c r="AD4005" s="50"/>
      <c r="AE4005" s="51"/>
      <c r="AF4005" s="51"/>
      <c r="AG4005" s="40"/>
      <c r="AH4005" s="41"/>
      <c r="AI4005" s="42"/>
      <c r="AJ4005" s="40"/>
      <c r="AK4005" s="41"/>
      <c r="AL4005" s="42"/>
      <c r="AM4005" s="43"/>
      <c r="AN4005" s="43"/>
      <c r="AO4005" s="43"/>
    </row>
    <row r="4006" spans="5:41" x14ac:dyDescent="0.25">
      <c r="E4006" s="54"/>
      <c r="F4006" s="54"/>
      <c r="G4006" s="52"/>
      <c r="H4006" s="52"/>
      <c r="I4006" s="52"/>
      <c r="J4006" s="52"/>
      <c r="K4006" s="52"/>
      <c r="L4006" s="52"/>
      <c r="M4006" s="52"/>
      <c r="N4006" s="52"/>
      <c r="O4006" s="52"/>
      <c r="P4006" s="52"/>
      <c r="Q4006" s="52"/>
      <c r="R4006" s="52"/>
      <c r="S4006" s="52"/>
      <c r="T4006" s="52"/>
      <c r="U4006" s="52"/>
      <c r="V4006" s="52"/>
      <c r="W4006" s="52"/>
      <c r="X4006" s="52"/>
      <c r="Y4006" s="52"/>
      <c r="Z4006" s="38"/>
      <c r="AA4006" s="38"/>
      <c r="AB4006" s="38"/>
      <c r="AC4006" s="50"/>
      <c r="AD4006" s="50"/>
      <c r="AE4006" s="51"/>
      <c r="AF4006" s="51"/>
      <c r="AG4006" s="40"/>
      <c r="AH4006" s="41"/>
      <c r="AI4006" s="42"/>
      <c r="AJ4006" s="40"/>
      <c r="AK4006" s="41"/>
      <c r="AL4006" s="42"/>
      <c r="AM4006" s="43"/>
      <c r="AN4006" s="43"/>
      <c r="AO4006" s="43"/>
    </row>
    <row r="4007" spans="5:41" x14ac:dyDescent="0.25">
      <c r="E4007" s="54"/>
      <c r="F4007" s="54"/>
      <c r="G4007" s="52"/>
      <c r="H4007" s="52"/>
      <c r="I4007" s="52"/>
      <c r="J4007" s="52"/>
      <c r="K4007" s="52"/>
      <c r="L4007" s="52"/>
      <c r="M4007" s="52"/>
      <c r="N4007" s="52"/>
      <c r="O4007" s="52"/>
      <c r="P4007" s="52"/>
      <c r="Q4007" s="52"/>
      <c r="R4007" s="52"/>
      <c r="S4007" s="52"/>
      <c r="T4007" s="52"/>
      <c r="U4007" s="52"/>
      <c r="V4007" s="52"/>
      <c r="W4007" s="52"/>
      <c r="X4007" s="52"/>
      <c r="Y4007" s="52"/>
      <c r="Z4007" s="38"/>
      <c r="AA4007" s="38"/>
      <c r="AB4007" s="38"/>
      <c r="AC4007" s="50"/>
      <c r="AD4007" s="50"/>
      <c r="AE4007" s="51"/>
      <c r="AF4007" s="51"/>
      <c r="AG4007" s="40"/>
      <c r="AH4007" s="41"/>
      <c r="AI4007" s="42"/>
      <c r="AJ4007" s="40"/>
      <c r="AK4007" s="41"/>
      <c r="AL4007" s="42"/>
      <c r="AM4007" s="43"/>
      <c r="AN4007" s="43"/>
      <c r="AO4007" s="43"/>
    </row>
    <row r="4008" spans="5:41" x14ac:dyDescent="0.25">
      <c r="E4008" s="54"/>
      <c r="F4008" s="54"/>
      <c r="G4008" s="52"/>
      <c r="H4008" s="52"/>
      <c r="I4008" s="52"/>
      <c r="J4008" s="52"/>
      <c r="K4008" s="52"/>
      <c r="L4008" s="52"/>
      <c r="M4008" s="52"/>
      <c r="N4008" s="52"/>
      <c r="O4008" s="52"/>
      <c r="P4008" s="52"/>
      <c r="Q4008" s="52"/>
      <c r="R4008" s="52"/>
      <c r="S4008" s="52"/>
      <c r="T4008" s="52"/>
      <c r="U4008" s="52"/>
      <c r="V4008" s="52"/>
      <c r="W4008" s="52"/>
      <c r="X4008" s="52"/>
      <c r="Y4008" s="52"/>
      <c r="Z4008" s="38"/>
      <c r="AA4008" s="38"/>
      <c r="AB4008" s="38"/>
      <c r="AC4008" s="50"/>
      <c r="AD4008" s="50"/>
      <c r="AE4008" s="51"/>
      <c r="AF4008" s="51"/>
      <c r="AG4008" s="40"/>
      <c r="AH4008" s="41"/>
      <c r="AI4008" s="42"/>
      <c r="AJ4008" s="40"/>
      <c r="AK4008" s="41"/>
      <c r="AL4008" s="42"/>
      <c r="AM4008" s="43"/>
      <c r="AN4008" s="43"/>
      <c r="AO4008" s="43"/>
    </row>
    <row r="4009" spans="5:41" x14ac:dyDescent="0.25">
      <c r="E4009" s="54"/>
      <c r="F4009" s="54"/>
      <c r="G4009" s="52"/>
      <c r="H4009" s="52"/>
      <c r="I4009" s="52"/>
      <c r="J4009" s="52"/>
      <c r="K4009" s="52"/>
      <c r="L4009" s="52"/>
      <c r="M4009" s="52"/>
      <c r="N4009" s="52"/>
      <c r="O4009" s="52"/>
      <c r="P4009" s="52"/>
      <c r="Q4009" s="52"/>
      <c r="R4009" s="52"/>
      <c r="S4009" s="52"/>
      <c r="T4009" s="52"/>
      <c r="U4009" s="52"/>
      <c r="V4009" s="52"/>
      <c r="W4009" s="52"/>
      <c r="X4009" s="52"/>
      <c r="Y4009" s="52"/>
      <c r="Z4009" s="38"/>
      <c r="AA4009" s="38"/>
      <c r="AB4009" s="38"/>
      <c r="AC4009" s="50"/>
      <c r="AD4009" s="50"/>
      <c r="AE4009" s="51"/>
      <c r="AF4009" s="51"/>
      <c r="AG4009" s="40"/>
      <c r="AH4009" s="41"/>
      <c r="AI4009" s="42"/>
      <c r="AJ4009" s="40"/>
      <c r="AK4009" s="41"/>
      <c r="AL4009" s="42"/>
      <c r="AM4009" s="43"/>
      <c r="AN4009" s="43"/>
      <c r="AO4009" s="43"/>
    </row>
    <row r="4010" spans="5:41" x14ac:dyDescent="0.25">
      <c r="E4010" s="54"/>
      <c r="F4010" s="54"/>
      <c r="G4010" s="52"/>
      <c r="H4010" s="52"/>
      <c r="I4010" s="52"/>
      <c r="J4010" s="52"/>
      <c r="K4010" s="52"/>
      <c r="L4010" s="52"/>
      <c r="M4010" s="52"/>
      <c r="N4010" s="52"/>
      <c r="O4010" s="52"/>
      <c r="P4010" s="52"/>
      <c r="Q4010" s="52"/>
      <c r="R4010" s="52"/>
      <c r="S4010" s="52"/>
      <c r="T4010" s="52"/>
      <c r="U4010" s="52"/>
      <c r="V4010" s="52"/>
      <c r="W4010" s="52"/>
      <c r="X4010" s="52"/>
      <c r="Y4010" s="52"/>
      <c r="Z4010" s="38"/>
      <c r="AA4010" s="38"/>
      <c r="AB4010" s="38"/>
      <c r="AC4010" s="50"/>
      <c r="AD4010" s="50"/>
      <c r="AE4010" s="51"/>
      <c r="AF4010" s="51"/>
      <c r="AG4010" s="40"/>
      <c r="AH4010" s="41"/>
      <c r="AI4010" s="42"/>
      <c r="AJ4010" s="40"/>
      <c r="AK4010" s="41"/>
      <c r="AL4010" s="42"/>
      <c r="AM4010" s="43"/>
      <c r="AN4010" s="43"/>
      <c r="AO4010" s="43"/>
    </row>
    <row r="4011" spans="5:41" x14ac:dyDescent="0.25">
      <c r="E4011" s="54"/>
      <c r="F4011" s="54"/>
      <c r="G4011" s="52"/>
      <c r="H4011" s="52"/>
      <c r="I4011" s="52"/>
      <c r="J4011" s="52"/>
      <c r="K4011" s="52"/>
      <c r="L4011" s="52"/>
      <c r="M4011" s="52"/>
      <c r="N4011" s="52"/>
      <c r="O4011" s="52"/>
      <c r="P4011" s="52"/>
      <c r="Q4011" s="52"/>
      <c r="R4011" s="52"/>
      <c r="S4011" s="52"/>
      <c r="T4011" s="52"/>
      <c r="U4011" s="52"/>
      <c r="V4011" s="52"/>
      <c r="W4011" s="52"/>
      <c r="X4011" s="52"/>
      <c r="Y4011" s="52"/>
      <c r="Z4011" s="38"/>
      <c r="AA4011" s="38"/>
      <c r="AB4011" s="38"/>
      <c r="AC4011" s="50"/>
      <c r="AD4011" s="50"/>
      <c r="AE4011" s="51"/>
      <c r="AF4011" s="51"/>
      <c r="AG4011" s="40"/>
      <c r="AH4011" s="41"/>
      <c r="AI4011" s="42"/>
      <c r="AJ4011" s="40"/>
      <c r="AK4011" s="41"/>
      <c r="AL4011" s="42"/>
      <c r="AM4011" s="43"/>
      <c r="AN4011" s="43"/>
      <c r="AO4011" s="43"/>
    </row>
    <row r="4012" spans="5:41" x14ac:dyDescent="0.25">
      <c r="E4012" s="54"/>
      <c r="F4012" s="54"/>
      <c r="G4012" s="52"/>
      <c r="H4012" s="52"/>
      <c r="I4012" s="52"/>
      <c r="J4012" s="52"/>
      <c r="K4012" s="52"/>
      <c r="L4012" s="52"/>
      <c r="M4012" s="52"/>
      <c r="N4012" s="52"/>
      <c r="O4012" s="52"/>
      <c r="P4012" s="52"/>
      <c r="Q4012" s="52"/>
      <c r="R4012" s="52"/>
      <c r="S4012" s="52"/>
      <c r="T4012" s="52"/>
      <c r="U4012" s="52"/>
      <c r="V4012" s="52"/>
      <c r="W4012" s="52"/>
      <c r="X4012" s="52"/>
      <c r="Y4012" s="52"/>
      <c r="Z4012" s="38"/>
      <c r="AA4012" s="38"/>
      <c r="AB4012" s="38"/>
      <c r="AC4012" s="50"/>
      <c r="AD4012" s="50"/>
      <c r="AE4012" s="51"/>
      <c r="AF4012" s="51"/>
      <c r="AG4012" s="40"/>
      <c r="AH4012" s="41"/>
      <c r="AI4012" s="42"/>
      <c r="AJ4012" s="40"/>
      <c r="AK4012" s="41"/>
      <c r="AL4012" s="42"/>
      <c r="AM4012" s="43"/>
      <c r="AN4012" s="43"/>
      <c r="AO4012" s="43"/>
    </row>
    <row r="4013" spans="5:41" x14ac:dyDescent="0.25">
      <c r="E4013" s="54"/>
      <c r="F4013" s="54"/>
      <c r="G4013" s="52"/>
      <c r="H4013" s="52"/>
      <c r="I4013" s="52"/>
      <c r="J4013" s="52"/>
      <c r="K4013" s="52"/>
      <c r="L4013" s="52"/>
      <c r="M4013" s="52"/>
      <c r="N4013" s="52"/>
      <c r="O4013" s="52"/>
      <c r="P4013" s="52"/>
      <c r="Q4013" s="52"/>
      <c r="R4013" s="52"/>
      <c r="S4013" s="52"/>
      <c r="T4013" s="52"/>
      <c r="U4013" s="52"/>
      <c r="V4013" s="52"/>
      <c r="W4013" s="52"/>
      <c r="X4013" s="52"/>
      <c r="Y4013" s="52"/>
      <c r="Z4013" s="38"/>
      <c r="AA4013" s="38"/>
      <c r="AB4013" s="38"/>
      <c r="AC4013" s="50"/>
      <c r="AD4013" s="50"/>
      <c r="AE4013" s="51"/>
      <c r="AF4013" s="51"/>
      <c r="AG4013" s="40"/>
      <c r="AH4013" s="41"/>
      <c r="AI4013" s="42"/>
      <c r="AJ4013" s="40"/>
      <c r="AK4013" s="41"/>
      <c r="AL4013" s="42"/>
      <c r="AM4013" s="43"/>
      <c r="AN4013" s="43"/>
      <c r="AO4013" s="43"/>
    </row>
    <row r="4014" spans="5:41" x14ac:dyDescent="0.25">
      <c r="E4014" s="54"/>
      <c r="F4014" s="54"/>
      <c r="G4014" s="52"/>
      <c r="H4014" s="52"/>
      <c r="I4014" s="52"/>
      <c r="J4014" s="52"/>
      <c r="K4014" s="52"/>
      <c r="L4014" s="52"/>
      <c r="M4014" s="52"/>
      <c r="N4014" s="52"/>
      <c r="O4014" s="52"/>
      <c r="P4014" s="52"/>
      <c r="Q4014" s="52"/>
      <c r="R4014" s="52"/>
      <c r="S4014" s="52"/>
      <c r="T4014" s="52"/>
      <c r="U4014" s="52"/>
      <c r="V4014" s="52"/>
      <c r="W4014" s="52"/>
      <c r="X4014" s="52"/>
      <c r="Y4014" s="52"/>
      <c r="Z4014" s="38"/>
      <c r="AA4014" s="38"/>
      <c r="AB4014" s="38"/>
      <c r="AC4014" s="50"/>
      <c r="AD4014" s="50"/>
      <c r="AE4014" s="51"/>
      <c r="AF4014" s="51"/>
      <c r="AG4014" s="40"/>
      <c r="AH4014" s="41"/>
      <c r="AI4014" s="42"/>
      <c r="AJ4014" s="40"/>
      <c r="AK4014" s="41"/>
      <c r="AL4014" s="42"/>
      <c r="AM4014" s="43"/>
      <c r="AN4014" s="43"/>
      <c r="AO4014" s="43"/>
    </row>
    <row r="4015" spans="5:41" x14ac:dyDescent="0.25">
      <c r="E4015" s="54"/>
      <c r="F4015" s="54"/>
      <c r="G4015" s="52"/>
      <c r="H4015" s="52"/>
      <c r="I4015" s="52"/>
      <c r="J4015" s="52"/>
      <c r="K4015" s="52"/>
      <c r="L4015" s="52"/>
      <c r="M4015" s="52"/>
      <c r="N4015" s="52"/>
      <c r="O4015" s="52"/>
      <c r="P4015" s="52"/>
      <c r="Q4015" s="52"/>
      <c r="R4015" s="52"/>
      <c r="S4015" s="52"/>
      <c r="T4015" s="52"/>
      <c r="U4015" s="52"/>
      <c r="V4015" s="52"/>
      <c r="W4015" s="52"/>
      <c r="X4015" s="52"/>
      <c r="Y4015" s="52"/>
      <c r="Z4015" s="38"/>
      <c r="AA4015" s="38"/>
      <c r="AB4015" s="38"/>
      <c r="AC4015" s="50"/>
      <c r="AD4015" s="50"/>
      <c r="AE4015" s="51"/>
      <c r="AF4015" s="51"/>
      <c r="AG4015" s="40"/>
      <c r="AH4015" s="41"/>
      <c r="AI4015" s="42"/>
      <c r="AJ4015" s="40"/>
      <c r="AK4015" s="41"/>
      <c r="AL4015" s="42"/>
      <c r="AM4015" s="43"/>
      <c r="AN4015" s="43"/>
      <c r="AO4015" s="43"/>
    </row>
    <row r="4016" spans="5:41" x14ac:dyDescent="0.25">
      <c r="E4016" s="54"/>
      <c r="F4016" s="54"/>
      <c r="G4016" s="52"/>
      <c r="H4016" s="52"/>
      <c r="I4016" s="52"/>
      <c r="J4016" s="52"/>
      <c r="K4016" s="52"/>
      <c r="L4016" s="52"/>
      <c r="M4016" s="52"/>
      <c r="N4016" s="52"/>
      <c r="O4016" s="52"/>
      <c r="P4016" s="52"/>
      <c r="Q4016" s="52"/>
      <c r="R4016" s="52"/>
      <c r="S4016" s="52"/>
      <c r="T4016" s="52"/>
      <c r="U4016" s="52"/>
      <c r="V4016" s="52"/>
      <c r="W4016" s="52"/>
      <c r="X4016" s="52"/>
      <c r="Y4016" s="52"/>
      <c r="Z4016" s="38"/>
      <c r="AA4016" s="38"/>
      <c r="AB4016" s="38"/>
      <c r="AC4016" s="50"/>
      <c r="AD4016" s="50"/>
      <c r="AE4016" s="51"/>
      <c r="AF4016" s="51"/>
      <c r="AG4016" s="40"/>
      <c r="AH4016" s="41"/>
      <c r="AI4016" s="42"/>
      <c r="AJ4016" s="40"/>
      <c r="AK4016" s="41"/>
      <c r="AL4016" s="42"/>
      <c r="AM4016" s="43"/>
      <c r="AN4016" s="43"/>
      <c r="AO4016" s="43"/>
    </row>
    <row r="4017" spans="5:41" x14ac:dyDescent="0.25">
      <c r="E4017" s="54"/>
      <c r="F4017" s="54"/>
      <c r="G4017" s="52"/>
      <c r="H4017" s="52"/>
      <c r="I4017" s="52"/>
      <c r="J4017" s="52"/>
      <c r="K4017" s="52"/>
      <c r="L4017" s="52"/>
      <c r="M4017" s="52"/>
      <c r="N4017" s="52"/>
      <c r="O4017" s="52"/>
      <c r="P4017" s="52"/>
      <c r="Q4017" s="52"/>
      <c r="R4017" s="52"/>
      <c r="S4017" s="52"/>
      <c r="T4017" s="52"/>
      <c r="U4017" s="52"/>
      <c r="V4017" s="52"/>
      <c r="W4017" s="52"/>
      <c r="X4017" s="52"/>
      <c r="Y4017" s="52"/>
      <c r="Z4017" s="38"/>
      <c r="AA4017" s="38"/>
      <c r="AB4017" s="38"/>
      <c r="AC4017" s="50"/>
      <c r="AD4017" s="50"/>
      <c r="AE4017" s="51"/>
      <c r="AF4017" s="51"/>
      <c r="AG4017" s="40"/>
      <c r="AH4017" s="41"/>
      <c r="AI4017" s="42"/>
      <c r="AJ4017" s="40"/>
      <c r="AK4017" s="41"/>
      <c r="AL4017" s="42"/>
      <c r="AM4017" s="43"/>
      <c r="AN4017" s="43"/>
      <c r="AO4017" s="43"/>
    </row>
    <row r="4018" spans="5:41" x14ac:dyDescent="0.25">
      <c r="E4018" s="54"/>
      <c r="F4018" s="54"/>
      <c r="G4018" s="52"/>
      <c r="H4018" s="52"/>
      <c r="I4018" s="52"/>
      <c r="J4018" s="52"/>
      <c r="K4018" s="52"/>
      <c r="L4018" s="52"/>
      <c r="M4018" s="52"/>
      <c r="N4018" s="52"/>
      <c r="O4018" s="52"/>
      <c r="P4018" s="52"/>
      <c r="Q4018" s="52"/>
      <c r="R4018" s="52"/>
      <c r="S4018" s="52"/>
      <c r="T4018" s="52"/>
      <c r="U4018" s="52"/>
      <c r="V4018" s="52"/>
      <c r="W4018" s="52"/>
      <c r="X4018" s="52"/>
      <c r="Y4018" s="52"/>
      <c r="Z4018" s="38"/>
      <c r="AA4018" s="38"/>
      <c r="AB4018" s="38"/>
      <c r="AC4018" s="50"/>
      <c r="AD4018" s="50"/>
      <c r="AE4018" s="51"/>
      <c r="AF4018" s="51"/>
      <c r="AG4018" s="40"/>
      <c r="AH4018" s="41"/>
      <c r="AI4018" s="42"/>
      <c r="AJ4018" s="40"/>
      <c r="AK4018" s="41"/>
      <c r="AL4018" s="42"/>
      <c r="AM4018" s="43"/>
      <c r="AN4018" s="43"/>
      <c r="AO4018" s="43"/>
    </row>
    <row r="4019" spans="5:41" x14ac:dyDescent="0.25">
      <c r="E4019" s="54"/>
      <c r="F4019" s="54"/>
      <c r="G4019" s="52"/>
      <c r="H4019" s="52"/>
      <c r="I4019" s="52"/>
      <c r="J4019" s="52"/>
      <c r="K4019" s="52"/>
      <c r="L4019" s="52"/>
      <c r="M4019" s="52"/>
      <c r="N4019" s="52"/>
      <c r="O4019" s="52"/>
      <c r="P4019" s="52"/>
      <c r="Q4019" s="52"/>
      <c r="R4019" s="52"/>
      <c r="S4019" s="52"/>
      <c r="T4019" s="52"/>
      <c r="U4019" s="52"/>
      <c r="V4019" s="52"/>
      <c r="W4019" s="52"/>
      <c r="X4019" s="52"/>
      <c r="Y4019" s="52"/>
      <c r="Z4019" s="38"/>
      <c r="AA4019" s="38"/>
      <c r="AB4019" s="38"/>
      <c r="AC4019" s="50"/>
      <c r="AD4019" s="50"/>
      <c r="AE4019" s="51"/>
      <c r="AF4019" s="51"/>
      <c r="AG4019" s="40"/>
      <c r="AH4019" s="41"/>
      <c r="AI4019" s="42"/>
      <c r="AJ4019" s="40"/>
      <c r="AK4019" s="41"/>
      <c r="AL4019" s="42"/>
      <c r="AM4019" s="43"/>
      <c r="AN4019" s="43"/>
      <c r="AO4019" s="43"/>
    </row>
    <row r="4020" spans="5:41" x14ac:dyDescent="0.25">
      <c r="E4020" s="54"/>
      <c r="F4020" s="54"/>
      <c r="G4020" s="52"/>
      <c r="H4020" s="52"/>
      <c r="I4020" s="52"/>
      <c r="J4020" s="52"/>
      <c r="K4020" s="52"/>
      <c r="L4020" s="52"/>
      <c r="M4020" s="52"/>
      <c r="N4020" s="52"/>
      <c r="O4020" s="52"/>
      <c r="P4020" s="52"/>
      <c r="Q4020" s="52"/>
      <c r="R4020" s="52"/>
      <c r="S4020" s="52"/>
      <c r="T4020" s="52"/>
      <c r="U4020" s="52"/>
      <c r="V4020" s="52"/>
      <c r="W4020" s="52"/>
      <c r="X4020" s="52"/>
      <c r="Y4020" s="52"/>
      <c r="Z4020" s="38"/>
      <c r="AA4020" s="38"/>
      <c r="AB4020" s="38"/>
      <c r="AC4020" s="50"/>
      <c r="AD4020" s="50"/>
      <c r="AE4020" s="51"/>
      <c r="AF4020" s="51"/>
      <c r="AG4020" s="40"/>
      <c r="AH4020" s="41"/>
      <c r="AI4020" s="42"/>
      <c r="AJ4020" s="40"/>
      <c r="AK4020" s="41"/>
      <c r="AL4020" s="42"/>
      <c r="AM4020" s="43"/>
      <c r="AN4020" s="43"/>
      <c r="AO4020" s="43"/>
    </row>
    <row r="4021" spans="5:41" x14ac:dyDescent="0.25">
      <c r="E4021" s="54"/>
      <c r="F4021" s="54"/>
      <c r="G4021" s="52"/>
      <c r="H4021" s="52"/>
      <c r="I4021" s="52"/>
      <c r="J4021" s="52"/>
      <c r="K4021" s="52"/>
      <c r="L4021" s="52"/>
      <c r="M4021" s="52"/>
      <c r="N4021" s="52"/>
      <c r="O4021" s="52"/>
      <c r="P4021" s="52"/>
      <c r="Q4021" s="52"/>
      <c r="R4021" s="52"/>
      <c r="S4021" s="52"/>
      <c r="T4021" s="52"/>
      <c r="U4021" s="52"/>
      <c r="V4021" s="52"/>
      <c r="W4021" s="52"/>
      <c r="X4021" s="52"/>
      <c r="Y4021" s="52"/>
      <c r="Z4021" s="38"/>
      <c r="AA4021" s="38"/>
      <c r="AB4021" s="38"/>
      <c r="AC4021" s="50"/>
      <c r="AD4021" s="50"/>
      <c r="AE4021" s="51"/>
      <c r="AF4021" s="51"/>
      <c r="AG4021" s="40"/>
      <c r="AH4021" s="41"/>
      <c r="AI4021" s="42"/>
      <c r="AJ4021" s="40"/>
      <c r="AK4021" s="41"/>
      <c r="AL4021" s="42"/>
      <c r="AM4021" s="43"/>
      <c r="AN4021" s="43"/>
      <c r="AO4021" s="43"/>
    </row>
    <row r="4022" spans="5:41" x14ac:dyDescent="0.25">
      <c r="E4022" s="54"/>
      <c r="F4022" s="54"/>
      <c r="G4022" s="52"/>
      <c r="H4022" s="52"/>
      <c r="I4022" s="52"/>
      <c r="J4022" s="52"/>
      <c r="K4022" s="52"/>
      <c r="L4022" s="52"/>
      <c r="M4022" s="52"/>
      <c r="N4022" s="52"/>
      <c r="O4022" s="52"/>
      <c r="P4022" s="52"/>
      <c r="Q4022" s="52"/>
      <c r="R4022" s="52"/>
      <c r="S4022" s="52"/>
      <c r="T4022" s="52"/>
      <c r="U4022" s="52"/>
      <c r="V4022" s="52"/>
      <c r="W4022" s="52"/>
      <c r="X4022" s="52"/>
      <c r="Y4022" s="52"/>
      <c r="Z4022" s="38"/>
      <c r="AA4022" s="38"/>
      <c r="AB4022" s="38"/>
      <c r="AC4022" s="50"/>
      <c r="AD4022" s="50"/>
      <c r="AE4022" s="51"/>
      <c r="AF4022" s="51"/>
      <c r="AG4022" s="40"/>
      <c r="AH4022" s="41"/>
      <c r="AI4022" s="42"/>
      <c r="AJ4022" s="40"/>
      <c r="AK4022" s="41"/>
      <c r="AL4022" s="42"/>
      <c r="AM4022" s="43"/>
      <c r="AN4022" s="43"/>
      <c r="AO4022" s="43"/>
    </row>
    <row r="4023" spans="5:41" x14ac:dyDescent="0.25">
      <c r="E4023" s="54"/>
      <c r="F4023" s="54"/>
      <c r="G4023" s="52"/>
      <c r="H4023" s="52"/>
      <c r="I4023" s="52"/>
      <c r="J4023" s="52"/>
      <c r="K4023" s="52"/>
      <c r="L4023" s="52"/>
      <c r="M4023" s="52"/>
      <c r="N4023" s="52"/>
      <c r="O4023" s="52"/>
      <c r="P4023" s="52"/>
      <c r="Q4023" s="52"/>
      <c r="R4023" s="52"/>
      <c r="S4023" s="52"/>
      <c r="T4023" s="52"/>
      <c r="U4023" s="52"/>
      <c r="V4023" s="52"/>
      <c r="W4023" s="52"/>
      <c r="X4023" s="52"/>
      <c r="Y4023" s="52"/>
      <c r="Z4023" s="38"/>
      <c r="AA4023" s="38"/>
      <c r="AB4023" s="38"/>
      <c r="AC4023" s="50"/>
      <c r="AD4023" s="50"/>
      <c r="AE4023" s="51"/>
      <c r="AF4023" s="51"/>
      <c r="AG4023" s="40"/>
      <c r="AH4023" s="41"/>
      <c r="AI4023" s="42"/>
      <c r="AJ4023" s="40"/>
      <c r="AK4023" s="41"/>
      <c r="AL4023" s="42"/>
      <c r="AM4023" s="43"/>
      <c r="AN4023" s="43"/>
      <c r="AO4023" s="43"/>
    </row>
    <row r="4024" spans="5:41" x14ac:dyDescent="0.25">
      <c r="E4024" s="54"/>
      <c r="F4024" s="54"/>
      <c r="G4024" s="52"/>
      <c r="H4024" s="52"/>
      <c r="I4024" s="52"/>
      <c r="J4024" s="52"/>
      <c r="K4024" s="52"/>
      <c r="L4024" s="52"/>
      <c r="M4024" s="52"/>
      <c r="N4024" s="52"/>
      <c r="O4024" s="52"/>
      <c r="P4024" s="52"/>
      <c r="Q4024" s="52"/>
      <c r="R4024" s="52"/>
      <c r="S4024" s="52"/>
      <c r="T4024" s="52"/>
      <c r="U4024" s="52"/>
      <c r="V4024" s="52"/>
      <c r="W4024" s="52"/>
      <c r="X4024" s="52"/>
      <c r="Y4024" s="52"/>
      <c r="Z4024" s="38"/>
      <c r="AA4024" s="38"/>
      <c r="AB4024" s="38"/>
      <c r="AC4024" s="50"/>
      <c r="AD4024" s="50"/>
      <c r="AE4024" s="51"/>
      <c r="AF4024" s="51"/>
      <c r="AG4024" s="40"/>
      <c r="AH4024" s="41"/>
      <c r="AI4024" s="42"/>
      <c r="AJ4024" s="40"/>
      <c r="AK4024" s="41"/>
      <c r="AL4024" s="42"/>
      <c r="AM4024" s="43"/>
      <c r="AN4024" s="43"/>
      <c r="AO4024" s="43"/>
    </row>
    <row r="4025" spans="5:41" x14ac:dyDescent="0.25">
      <c r="E4025" s="54"/>
      <c r="F4025" s="54"/>
      <c r="G4025" s="52"/>
      <c r="H4025" s="52"/>
      <c r="I4025" s="52"/>
      <c r="J4025" s="52"/>
      <c r="K4025" s="52"/>
      <c r="L4025" s="52"/>
      <c r="M4025" s="52"/>
      <c r="N4025" s="52"/>
      <c r="O4025" s="52"/>
      <c r="P4025" s="52"/>
      <c r="Q4025" s="52"/>
      <c r="R4025" s="52"/>
      <c r="S4025" s="52"/>
      <c r="T4025" s="52"/>
      <c r="U4025" s="52"/>
      <c r="V4025" s="52"/>
      <c r="W4025" s="52"/>
      <c r="X4025" s="52"/>
      <c r="Y4025" s="52"/>
      <c r="Z4025" s="38"/>
      <c r="AA4025" s="38"/>
      <c r="AB4025" s="38"/>
      <c r="AC4025" s="50"/>
      <c r="AD4025" s="50"/>
      <c r="AE4025" s="51"/>
      <c r="AF4025" s="51"/>
      <c r="AG4025" s="40"/>
      <c r="AH4025" s="41"/>
      <c r="AI4025" s="42"/>
      <c r="AJ4025" s="40"/>
      <c r="AK4025" s="41"/>
      <c r="AL4025" s="42"/>
      <c r="AM4025" s="43"/>
      <c r="AN4025" s="43"/>
      <c r="AO4025" s="43"/>
    </row>
    <row r="4026" spans="5:41" x14ac:dyDescent="0.25">
      <c r="E4026" s="54"/>
      <c r="F4026" s="54"/>
      <c r="G4026" s="52"/>
      <c r="H4026" s="52"/>
      <c r="I4026" s="52"/>
      <c r="J4026" s="52"/>
      <c r="K4026" s="52"/>
      <c r="L4026" s="52"/>
      <c r="M4026" s="52"/>
      <c r="N4026" s="52"/>
      <c r="O4026" s="52"/>
      <c r="P4026" s="52"/>
      <c r="Q4026" s="52"/>
      <c r="R4026" s="52"/>
      <c r="S4026" s="52"/>
      <c r="T4026" s="52"/>
      <c r="U4026" s="52"/>
      <c r="V4026" s="52"/>
      <c r="W4026" s="52"/>
      <c r="X4026" s="52"/>
      <c r="Y4026" s="52"/>
      <c r="Z4026" s="38"/>
      <c r="AA4026" s="38"/>
      <c r="AB4026" s="38"/>
      <c r="AC4026" s="50"/>
      <c r="AD4026" s="50"/>
      <c r="AE4026" s="51"/>
      <c r="AF4026" s="51"/>
      <c r="AG4026" s="40"/>
      <c r="AH4026" s="41"/>
      <c r="AI4026" s="42"/>
      <c r="AJ4026" s="40"/>
      <c r="AK4026" s="41"/>
      <c r="AL4026" s="42"/>
      <c r="AM4026" s="43"/>
      <c r="AN4026" s="43"/>
      <c r="AO4026" s="43"/>
    </row>
    <row r="4027" spans="5:41" x14ac:dyDescent="0.25">
      <c r="E4027" s="54"/>
      <c r="F4027" s="54"/>
      <c r="G4027" s="52"/>
      <c r="H4027" s="52"/>
      <c r="I4027" s="52"/>
      <c r="J4027" s="52"/>
      <c r="K4027" s="52"/>
      <c r="L4027" s="52"/>
      <c r="M4027" s="52"/>
      <c r="N4027" s="52"/>
      <c r="O4027" s="52"/>
      <c r="P4027" s="52"/>
      <c r="Q4027" s="52"/>
      <c r="R4027" s="52"/>
      <c r="S4027" s="52"/>
      <c r="T4027" s="52"/>
      <c r="U4027" s="52"/>
      <c r="V4027" s="52"/>
      <c r="W4027" s="52"/>
      <c r="X4027" s="52"/>
      <c r="Y4027" s="52"/>
      <c r="Z4027" s="38"/>
      <c r="AA4027" s="38"/>
      <c r="AB4027" s="38"/>
      <c r="AC4027" s="50"/>
      <c r="AD4027" s="50"/>
      <c r="AE4027" s="51"/>
      <c r="AF4027" s="51"/>
      <c r="AG4027" s="40"/>
      <c r="AH4027" s="41"/>
      <c r="AI4027" s="42"/>
      <c r="AJ4027" s="40"/>
      <c r="AK4027" s="41"/>
      <c r="AL4027" s="42"/>
      <c r="AM4027" s="43"/>
      <c r="AN4027" s="43"/>
      <c r="AO4027" s="43"/>
    </row>
    <row r="4028" spans="5:41" x14ac:dyDescent="0.25">
      <c r="E4028" s="54"/>
      <c r="F4028" s="54"/>
      <c r="G4028" s="52"/>
      <c r="H4028" s="52"/>
      <c r="I4028" s="52"/>
      <c r="J4028" s="52"/>
      <c r="K4028" s="52"/>
      <c r="L4028" s="52"/>
      <c r="M4028" s="52"/>
      <c r="N4028" s="52"/>
      <c r="O4028" s="52"/>
      <c r="P4028" s="52"/>
      <c r="Q4028" s="52"/>
      <c r="R4028" s="52"/>
      <c r="S4028" s="52"/>
      <c r="T4028" s="52"/>
      <c r="U4028" s="52"/>
      <c r="V4028" s="52"/>
      <c r="W4028" s="52"/>
      <c r="X4028" s="52"/>
      <c r="Y4028" s="52"/>
      <c r="Z4028" s="38"/>
      <c r="AA4028" s="38"/>
      <c r="AB4028" s="38"/>
      <c r="AC4028" s="50"/>
      <c r="AD4028" s="50"/>
      <c r="AE4028" s="51"/>
      <c r="AF4028" s="51"/>
      <c r="AG4028" s="40"/>
      <c r="AH4028" s="41"/>
      <c r="AI4028" s="42"/>
      <c r="AJ4028" s="40"/>
      <c r="AK4028" s="41"/>
      <c r="AL4028" s="42"/>
      <c r="AM4028" s="43"/>
      <c r="AN4028" s="43"/>
      <c r="AO4028" s="43"/>
    </row>
    <row r="4029" spans="5:41" x14ac:dyDescent="0.25">
      <c r="E4029" s="54"/>
      <c r="F4029" s="54"/>
      <c r="G4029" s="52"/>
      <c r="H4029" s="52"/>
      <c r="I4029" s="52"/>
      <c r="J4029" s="52"/>
      <c r="K4029" s="52"/>
      <c r="L4029" s="52"/>
      <c r="M4029" s="52"/>
      <c r="N4029" s="52"/>
      <c r="O4029" s="52"/>
      <c r="P4029" s="52"/>
      <c r="Q4029" s="52"/>
      <c r="R4029" s="52"/>
      <c r="S4029" s="52"/>
      <c r="T4029" s="52"/>
      <c r="U4029" s="52"/>
      <c r="V4029" s="52"/>
      <c r="W4029" s="52"/>
      <c r="X4029" s="52"/>
      <c r="Y4029" s="52"/>
      <c r="Z4029" s="38"/>
      <c r="AA4029" s="38"/>
      <c r="AB4029" s="38"/>
      <c r="AC4029" s="50"/>
      <c r="AD4029" s="50"/>
      <c r="AE4029" s="51"/>
      <c r="AF4029" s="51"/>
      <c r="AG4029" s="40"/>
      <c r="AH4029" s="41"/>
      <c r="AI4029" s="42"/>
      <c r="AJ4029" s="40"/>
      <c r="AK4029" s="41"/>
      <c r="AL4029" s="42"/>
      <c r="AM4029" s="43"/>
      <c r="AN4029" s="43"/>
      <c r="AO4029" s="43"/>
    </row>
    <row r="4030" spans="5:41" x14ac:dyDescent="0.25">
      <c r="E4030" s="54"/>
      <c r="F4030" s="54"/>
      <c r="G4030" s="52"/>
      <c r="H4030" s="52"/>
      <c r="I4030" s="52"/>
      <c r="J4030" s="52"/>
      <c r="K4030" s="52"/>
      <c r="L4030" s="52"/>
      <c r="M4030" s="52"/>
      <c r="N4030" s="52"/>
      <c r="O4030" s="52"/>
      <c r="P4030" s="52"/>
      <c r="Q4030" s="52"/>
      <c r="R4030" s="52"/>
      <c r="S4030" s="52"/>
      <c r="T4030" s="52"/>
      <c r="U4030" s="52"/>
      <c r="V4030" s="52"/>
      <c r="W4030" s="52"/>
      <c r="X4030" s="52"/>
      <c r="Y4030" s="52"/>
      <c r="Z4030" s="38"/>
      <c r="AA4030" s="38"/>
      <c r="AB4030" s="38"/>
      <c r="AC4030" s="50"/>
      <c r="AD4030" s="50"/>
      <c r="AE4030" s="51"/>
      <c r="AF4030" s="51"/>
      <c r="AG4030" s="40"/>
      <c r="AH4030" s="41"/>
      <c r="AI4030" s="42"/>
      <c r="AJ4030" s="40"/>
      <c r="AK4030" s="41"/>
      <c r="AL4030" s="42"/>
      <c r="AM4030" s="43"/>
      <c r="AN4030" s="43"/>
      <c r="AO4030" s="43"/>
    </row>
    <row r="4031" spans="5:41" x14ac:dyDescent="0.25">
      <c r="E4031" s="54"/>
      <c r="F4031" s="54"/>
      <c r="G4031" s="52"/>
      <c r="H4031" s="52"/>
      <c r="I4031" s="52"/>
      <c r="J4031" s="52"/>
      <c r="K4031" s="52"/>
      <c r="L4031" s="52"/>
      <c r="M4031" s="52"/>
      <c r="N4031" s="52"/>
      <c r="O4031" s="52"/>
      <c r="P4031" s="52"/>
      <c r="Q4031" s="52"/>
      <c r="R4031" s="52"/>
      <c r="S4031" s="52"/>
      <c r="T4031" s="52"/>
      <c r="U4031" s="52"/>
      <c r="V4031" s="52"/>
      <c r="W4031" s="52"/>
      <c r="X4031" s="52"/>
      <c r="Y4031" s="52"/>
      <c r="Z4031" s="38"/>
      <c r="AA4031" s="38"/>
      <c r="AB4031" s="38"/>
      <c r="AC4031" s="50"/>
      <c r="AD4031" s="50"/>
      <c r="AE4031" s="51"/>
      <c r="AF4031" s="51"/>
      <c r="AG4031" s="40"/>
      <c r="AH4031" s="41"/>
      <c r="AI4031" s="42"/>
      <c r="AJ4031" s="40"/>
      <c r="AK4031" s="41"/>
      <c r="AL4031" s="42"/>
      <c r="AM4031" s="43"/>
      <c r="AN4031" s="43"/>
      <c r="AO4031" s="43"/>
    </row>
    <row r="4032" spans="5:41" x14ac:dyDescent="0.25">
      <c r="E4032" s="54"/>
      <c r="F4032" s="54"/>
      <c r="G4032" s="52"/>
      <c r="H4032" s="52"/>
      <c r="I4032" s="52"/>
      <c r="J4032" s="52"/>
      <c r="K4032" s="52"/>
      <c r="L4032" s="52"/>
      <c r="M4032" s="52"/>
      <c r="N4032" s="52"/>
      <c r="O4032" s="52"/>
      <c r="P4032" s="52"/>
      <c r="Q4032" s="52"/>
      <c r="R4032" s="52"/>
      <c r="S4032" s="52"/>
      <c r="T4032" s="52"/>
      <c r="U4032" s="52"/>
      <c r="V4032" s="52"/>
      <c r="W4032" s="52"/>
      <c r="X4032" s="52"/>
      <c r="Y4032" s="52"/>
      <c r="Z4032" s="38"/>
      <c r="AA4032" s="38"/>
      <c r="AB4032" s="38"/>
      <c r="AC4032" s="50"/>
      <c r="AD4032" s="50"/>
      <c r="AE4032" s="51"/>
      <c r="AF4032" s="51"/>
      <c r="AG4032" s="40"/>
      <c r="AH4032" s="41"/>
      <c r="AI4032" s="42"/>
      <c r="AJ4032" s="40"/>
      <c r="AK4032" s="41"/>
      <c r="AL4032" s="42"/>
      <c r="AM4032" s="43"/>
      <c r="AN4032" s="43"/>
      <c r="AO4032" s="43"/>
    </row>
    <row r="4033" spans="5:41" x14ac:dyDescent="0.25">
      <c r="E4033" s="54"/>
      <c r="F4033" s="54"/>
      <c r="G4033" s="52"/>
      <c r="H4033" s="52"/>
      <c r="I4033" s="52"/>
      <c r="J4033" s="52"/>
      <c r="K4033" s="52"/>
      <c r="L4033" s="52"/>
      <c r="M4033" s="52"/>
      <c r="N4033" s="52"/>
      <c r="O4033" s="52"/>
      <c r="P4033" s="52"/>
      <c r="Q4033" s="52"/>
      <c r="R4033" s="52"/>
      <c r="S4033" s="52"/>
      <c r="T4033" s="52"/>
      <c r="U4033" s="52"/>
      <c r="V4033" s="52"/>
      <c r="W4033" s="52"/>
      <c r="X4033" s="52"/>
      <c r="Y4033" s="52"/>
      <c r="Z4033" s="38"/>
      <c r="AA4033" s="38"/>
      <c r="AB4033" s="38"/>
      <c r="AC4033" s="50"/>
      <c r="AD4033" s="50"/>
      <c r="AE4033" s="51"/>
      <c r="AF4033" s="51"/>
      <c r="AG4033" s="40"/>
      <c r="AH4033" s="41"/>
      <c r="AI4033" s="42"/>
      <c r="AJ4033" s="40"/>
      <c r="AK4033" s="41"/>
      <c r="AL4033" s="42"/>
      <c r="AM4033" s="43"/>
      <c r="AN4033" s="43"/>
      <c r="AO4033" s="43"/>
    </row>
    <row r="4034" spans="5:41" x14ac:dyDescent="0.25">
      <c r="E4034" s="54"/>
      <c r="F4034" s="54"/>
      <c r="G4034" s="52"/>
      <c r="H4034" s="52"/>
      <c r="I4034" s="52"/>
      <c r="J4034" s="52"/>
      <c r="K4034" s="52"/>
      <c r="L4034" s="52"/>
      <c r="M4034" s="52"/>
      <c r="N4034" s="52"/>
      <c r="O4034" s="52"/>
      <c r="P4034" s="52"/>
      <c r="Q4034" s="52"/>
      <c r="R4034" s="52"/>
      <c r="S4034" s="52"/>
      <c r="T4034" s="52"/>
      <c r="U4034" s="52"/>
      <c r="V4034" s="52"/>
      <c r="W4034" s="52"/>
      <c r="X4034" s="52"/>
      <c r="Y4034" s="52"/>
      <c r="Z4034" s="38"/>
      <c r="AA4034" s="38"/>
      <c r="AB4034" s="38"/>
      <c r="AC4034" s="50"/>
      <c r="AD4034" s="50"/>
      <c r="AE4034" s="51"/>
      <c r="AF4034" s="51"/>
      <c r="AG4034" s="40"/>
      <c r="AH4034" s="41"/>
      <c r="AI4034" s="42"/>
      <c r="AJ4034" s="40"/>
      <c r="AK4034" s="41"/>
      <c r="AL4034" s="42"/>
      <c r="AM4034" s="43"/>
      <c r="AN4034" s="43"/>
      <c r="AO4034" s="43"/>
    </row>
    <row r="4035" spans="5:41" x14ac:dyDescent="0.25">
      <c r="E4035" s="54"/>
      <c r="F4035" s="54"/>
      <c r="G4035" s="52"/>
      <c r="H4035" s="52"/>
      <c r="I4035" s="52"/>
      <c r="J4035" s="52"/>
      <c r="K4035" s="52"/>
      <c r="L4035" s="52"/>
      <c r="M4035" s="52"/>
      <c r="N4035" s="52"/>
      <c r="O4035" s="52"/>
      <c r="P4035" s="52"/>
      <c r="Q4035" s="52"/>
      <c r="R4035" s="52"/>
      <c r="S4035" s="52"/>
      <c r="T4035" s="52"/>
      <c r="U4035" s="52"/>
      <c r="V4035" s="52"/>
      <c r="W4035" s="52"/>
      <c r="X4035" s="52"/>
      <c r="Y4035" s="52"/>
      <c r="Z4035" s="38"/>
      <c r="AA4035" s="38"/>
      <c r="AB4035" s="38"/>
      <c r="AC4035" s="50"/>
      <c r="AD4035" s="50"/>
      <c r="AE4035" s="51"/>
      <c r="AF4035" s="51"/>
      <c r="AG4035" s="40"/>
      <c r="AH4035" s="41"/>
      <c r="AI4035" s="42"/>
      <c r="AJ4035" s="40"/>
      <c r="AK4035" s="41"/>
      <c r="AL4035" s="42"/>
      <c r="AM4035" s="43"/>
      <c r="AN4035" s="43"/>
      <c r="AO4035" s="43"/>
    </row>
    <row r="4036" spans="5:41" x14ac:dyDescent="0.25">
      <c r="E4036" s="54"/>
      <c r="F4036" s="54"/>
      <c r="G4036" s="52"/>
      <c r="H4036" s="52"/>
      <c r="I4036" s="52"/>
      <c r="J4036" s="52"/>
      <c r="K4036" s="52"/>
      <c r="L4036" s="52"/>
      <c r="M4036" s="52"/>
      <c r="N4036" s="52"/>
      <c r="O4036" s="52"/>
      <c r="P4036" s="52"/>
      <c r="Q4036" s="52"/>
      <c r="R4036" s="52"/>
      <c r="S4036" s="52"/>
      <c r="T4036" s="52"/>
      <c r="U4036" s="52"/>
      <c r="V4036" s="52"/>
      <c r="W4036" s="52"/>
      <c r="X4036" s="52"/>
      <c r="Y4036" s="52"/>
      <c r="Z4036" s="38"/>
      <c r="AA4036" s="38"/>
      <c r="AB4036" s="38"/>
      <c r="AC4036" s="50"/>
      <c r="AD4036" s="50"/>
      <c r="AE4036" s="51"/>
      <c r="AF4036" s="51"/>
      <c r="AG4036" s="40"/>
      <c r="AH4036" s="41"/>
      <c r="AI4036" s="42"/>
      <c r="AJ4036" s="40"/>
      <c r="AK4036" s="41"/>
      <c r="AL4036" s="42"/>
      <c r="AM4036" s="43"/>
      <c r="AN4036" s="43"/>
      <c r="AO4036" s="43"/>
    </row>
    <row r="4037" spans="5:41" x14ac:dyDescent="0.25">
      <c r="E4037" s="54"/>
      <c r="F4037" s="54"/>
      <c r="G4037" s="52"/>
      <c r="H4037" s="52"/>
      <c r="I4037" s="52"/>
      <c r="J4037" s="52"/>
      <c r="K4037" s="52"/>
      <c r="L4037" s="52"/>
      <c r="M4037" s="52"/>
      <c r="N4037" s="52"/>
      <c r="O4037" s="52"/>
      <c r="P4037" s="52"/>
      <c r="Q4037" s="52"/>
      <c r="R4037" s="52"/>
      <c r="S4037" s="52"/>
      <c r="T4037" s="52"/>
      <c r="U4037" s="52"/>
      <c r="V4037" s="52"/>
      <c r="W4037" s="52"/>
      <c r="X4037" s="52"/>
      <c r="Y4037" s="52"/>
      <c r="Z4037" s="38"/>
      <c r="AA4037" s="38"/>
      <c r="AB4037" s="38"/>
      <c r="AC4037" s="50"/>
      <c r="AD4037" s="50"/>
      <c r="AE4037" s="51"/>
      <c r="AF4037" s="51"/>
      <c r="AG4037" s="40"/>
      <c r="AH4037" s="41"/>
      <c r="AI4037" s="42"/>
      <c r="AJ4037" s="40"/>
      <c r="AK4037" s="41"/>
      <c r="AL4037" s="42"/>
      <c r="AM4037" s="43"/>
      <c r="AN4037" s="43"/>
      <c r="AO4037" s="43"/>
    </row>
    <row r="4038" spans="5:41" x14ac:dyDescent="0.25">
      <c r="E4038" s="54"/>
      <c r="F4038" s="54"/>
      <c r="G4038" s="52"/>
      <c r="H4038" s="52"/>
      <c r="I4038" s="52"/>
      <c r="J4038" s="52"/>
      <c r="K4038" s="52"/>
      <c r="L4038" s="52"/>
      <c r="M4038" s="52"/>
      <c r="N4038" s="52"/>
      <c r="O4038" s="52"/>
      <c r="P4038" s="52"/>
      <c r="Q4038" s="52"/>
      <c r="R4038" s="52"/>
      <c r="S4038" s="52"/>
      <c r="T4038" s="52"/>
      <c r="U4038" s="52"/>
      <c r="V4038" s="52"/>
      <c r="W4038" s="52"/>
      <c r="X4038" s="52"/>
      <c r="Y4038" s="52"/>
      <c r="Z4038" s="38"/>
      <c r="AA4038" s="38"/>
      <c r="AB4038" s="38"/>
      <c r="AC4038" s="50"/>
      <c r="AD4038" s="50"/>
      <c r="AE4038" s="51"/>
      <c r="AF4038" s="51"/>
      <c r="AG4038" s="40"/>
      <c r="AH4038" s="41"/>
      <c r="AI4038" s="42"/>
      <c r="AJ4038" s="40"/>
      <c r="AK4038" s="41"/>
      <c r="AL4038" s="42"/>
      <c r="AM4038" s="43"/>
      <c r="AN4038" s="43"/>
      <c r="AO4038" s="43"/>
    </row>
    <row r="4039" spans="5:41" x14ac:dyDescent="0.25">
      <c r="E4039" s="54"/>
      <c r="F4039" s="54"/>
      <c r="G4039" s="52"/>
      <c r="H4039" s="52"/>
      <c r="I4039" s="52"/>
      <c r="J4039" s="52"/>
      <c r="K4039" s="52"/>
      <c r="L4039" s="52"/>
      <c r="M4039" s="52"/>
      <c r="N4039" s="52"/>
      <c r="O4039" s="52"/>
      <c r="P4039" s="52"/>
      <c r="Q4039" s="52"/>
      <c r="R4039" s="52"/>
      <c r="S4039" s="52"/>
      <c r="T4039" s="52"/>
      <c r="U4039" s="52"/>
      <c r="V4039" s="52"/>
      <c r="W4039" s="52"/>
      <c r="X4039" s="52"/>
      <c r="Y4039" s="52"/>
      <c r="Z4039" s="38"/>
      <c r="AA4039" s="38"/>
      <c r="AB4039" s="38"/>
      <c r="AC4039" s="50"/>
      <c r="AD4039" s="50"/>
      <c r="AE4039" s="51"/>
      <c r="AF4039" s="51"/>
      <c r="AG4039" s="40"/>
      <c r="AH4039" s="41"/>
      <c r="AI4039" s="42"/>
      <c r="AJ4039" s="40"/>
      <c r="AK4039" s="41"/>
      <c r="AL4039" s="42"/>
      <c r="AM4039" s="43"/>
      <c r="AN4039" s="43"/>
      <c r="AO4039" s="43"/>
    </row>
    <row r="4040" spans="5:41" x14ac:dyDescent="0.25">
      <c r="E4040" s="54"/>
      <c r="F4040" s="54"/>
      <c r="G4040" s="52"/>
      <c r="H4040" s="52"/>
      <c r="I4040" s="52"/>
      <c r="J4040" s="52"/>
      <c r="K4040" s="52"/>
      <c r="L4040" s="52"/>
      <c r="M4040" s="52"/>
      <c r="N4040" s="52"/>
      <c r="O4040" s="52"/>
      <c r="P4040" s="52"/>
      <c r="Q4040" s="52"/>
      <c r="R4040" s="52"/>
      <c r="S4040" s="52"/>
      <c r="T4040" s="52"/>
      <c r="U4040" s="52"/>
      <c r="V4040" s="52"/>
      <c r="W4040" s="52"/>
      <c r="X4040" s="52"/>
      <c r="Y4040" s="52"/>
      <c r="Z4040" s="38"/>
      <c r="AA4040" s="38"/>
      <c r="AB4040" s="38"/>
      <c r="AC4040" s="50"/>
      <c r="AD4040" s="50"/>
      <c r="AE4040" s="51"/>
      <c r="AF4040" s="51"/>
      <c r="AG4040" s="40"/>
      <c r="AH4040" s="41"/>
      <c r="AI4040" s="42"/>
      <c r="AJ4040" s="40"/>
      <c r="AK4040" s="41"/>
      <c r="AL4040" s="42"/>
      <c r="AM4040" s="43"/>
      <c r="AN4040" s="43"/>
      <c r="AO4040" s="43"/>
    </row>
    <row r="4041" spans="5:41" x14ac:dyDescent="0.25">
      <c r="E4041" s="54"/>
      <c r="F4041" s="54"/>
      <c r="G4041" s="52"/>
      <c r="H4041" s="52"/>
      <c r="I4041" s="52"/>
      <c r="J4041" s="52"/>
      <c r="K4041" s="52"/>
      <c r="L4041" s="52"/>
      <c r="M4041" s="52"/>
      <c r="N4041" s="52"/>
      <c r="O4041" s="52"/>
      <c r="P4041" s="52"/>
      <c r="Q4041" s="52"/>
      <c r="R4041" s="52"/>
      <c r="S4041" s="52"/>
      <c r="T4041" s="52"/>
      <c r="U4041" s="52"/>
      <c r="V4041" s="52"/>
      <c r="W4041" s="52"/>
      <c r="X4041" s="52"/>
      <c r="Y4041" s="52"/>
      <c r="Z4041" s="38"/>
      <c r="AA4041" s="38"/>
      <c r="AB4041" s="38"/>
      <c r="AC4041" s="50"/>
      <c r="AD4041" s="50"/>
      <c r="AE4041" s="51"/>
      <c r="AF4041" s="51"/>
      <c r="AG4041" s="40"/>
      <c r="AH4041" s="41"/>
      <c r="AI4041" s="42"/>
      <c r="AJ4041" s="40"/>
      <c r="AK4041" s="41"/>
      <c r="AL4041" s="42"/>
      <c r="AM4041" s="43"/>
      <c r="AN4041" s="43"/>
      <c r="AO4041" s="43"/>
    </row>
    <row r="4042" spans="5:41" x14ac:dyDescent="0.25">
      <c r="E4042" s="54"/>
      <c r="F4042" s="54"/>
      <c r="G4042" s="52"/>
      <c r="H4042" s="52"/>
      <c r="I4042" s="52"/>
      <c r="J4042" s="52"/>
      <c r="K4042" s="52"/>
      <c r="L4042" s="52"/>
      <c r="M4042" s="52"/>
      <c r="N4042" s="52"/>
      <c r="O4042" s="52"/>
      <c r="P4042" s="52"/>
      <c r="Q4042" s="52"/>
      <c r="R4042" s="52"/>
      <c r="S4042" s="52"/>
      <c r="T4042" s="52"/>
      <c r="U4042" s="52"/>
      <c r="V4042" s="52"/>
      <c r="W4042" s="52"/>
      <c r="X4042" s="52"/>
      <c r="Y4042" s="52"/>
      <c r="Z4042" s="38"/>
      <c r="AA4042" s="38"/>
      <c r="AB4042" s="38"/>
      <c r="AC4042" s="50"/>
      <c r="AD4042" s="50"/>
      <c r="AE4042" s="51"/>
      <c r="AF4042" s="51"/>
      <c r="AG4042" s="40"/>
      <c r="AH4042" s="41"/>
      <c r="AI4042" s="42"/>
      <c r="AJ4042" s="40"/>
      <c r="AK4042" s="41"/>
      <c r="AL4042" s="42"/>
      <c r="AM4042" s="43"/>
      <c r="AN4042" s="43"/>
      <c r="AO4042" s="43"/>
    </row>
    <row r="4043" spans="5:41" x14ac:dyDescent="0.25">
      <c r="E4043" s="54"/>
      <c r="F4043" s="54"/>
      <c r="G4043" s="52"/>
      <c r="H4043" s="52"/>
      <c r="I4043" s="52"/>
      <c r="J4043" s="52"/>
      <c r="K4043" s="52"/>
      <c r="L4043" s="52"/>
      <c r="M4043" s="52"/>
      <c r="N4043" s="52"/>
      <c r="O4043" s="52"/>
      <c r="P4043" s="52"/>
      <c r="Q4043" s="52"/>
      <c r="R4043" s="52"/>
      <c r="S4043" s="52"/>
      <c r="T4043" s="52"/>
      <c r="U4043" s="52"/>
      <c r="V4043" s="52"/>
      <c r="W4043" s="52"/>
      <c r="X4043" s="52"/>
      <c r="Y4043" s="52"/>
      <c r="Z4043" s="38"/>
      <c r="AA4043" s="38"/>
      <c r="AB4043" s="38"/>
      <c r="AC4043" s="50"/>
      <c r="AD4043" s="50"/>
      <c r="AE4043" s="51"/>
      <c r="AF4043" s="51"/>
      <c r="AG4043" s="40"/>
      <c r="AH4043" s="41"/>
      <c r="AI4043" s="42"/>
      <c r="AJ4043" s="40"/>
      <c r="AK4043" s="41"/>
      <c r="AL4043" s="42"/>
      <c r="AM4043" s="43"/>
      <c r="AN4043" s="43"/>
      <c r="AO4043" s="43"/>
    </row>
    <row r="4044" spans="5:41" x14ac:dyDescent="0.25">
      <c r="E4044" s="54"/>
      <c r="F4044" s="54"/>
      <c r="G4044" s="52"/>
      <c r="H4044" s="52"/>
      <c r="I4044" s="52"/>
      <c r="J4044" s="52"/>
      <c r="K4044" s="52"/>
      <c r="L4044" s="52"/>
      <c r="M4044" s="52"/>
      <c r="N4044" s="52"/>
      <c r="O4044" s="52"/>
      <c r="P4044" s="52"/>
      <c r="Q4044" s="52"/>
      <c r="R4044" s="52"/>
      <c r="S4044" s="52"/>
      <c r="T4044" s="52"/>
      <c r="U4044" s="52"/>
      <c r="V4044" s="52"/>
      <c r="W4044" s="52"/>
      <c r="X4044" s="52"/>
      <c r="Y4044" s="52"/>
      <c r="Z4044" s="38"/>
      <c r="AA4044" s="38"/>
      <c r="AB4044" s="38"/>
      <c r="AC4044" s="50"/>
      <c r="AD4044" s="50"/>
      <c r="AE4044" s="51"/>
      <c r="AF4044" s="51"/>
      <c r="AG4044" s="40"/>
      <c r="AH4044" s="41"/>
      <c r="AI4044" s="42"/>
      <c r="AJ4044" s="40"/>
      <c r="AK4044" s="41"/>
      <c r="AL4044" s="42"/>
      <c r="AM4044" s="43"/>
      <c r="AN4044" s="43"/>
      <c r="AO4044" s="43"/>
    </row>
    <row r="4045" spans="5:41" x14ac:dyDescent="0.25">
      <c r="E4045" s="54"/>
      <c r="F4045" s="54"/>
      <c r="G4045" s="52"/>
      <c r="H4045" s="52"/>
      <c r="I4045" s="52"/>
      <c r="J4045" s="52"/>
      <c r="K4045" s="52"/>
      <c r="L4045" s="52"/>
      <c r="M4045" s="52"/>
      <c r="N4045" s="52"/>
      <c r="O4045" s="52"/>
      <c r="P4045" s="52"/>
      <c r="Q4045" s="52"/>
      <c r="R4045" s="52"/>
      <c r="S4045" s="52"/>
      <c r="T4045" s="52"/>
      <c r="U4045" s="52"/>
      <c r="V4045" s="52"/>
      <c r="W4045" s="52"/>
      <c r="X4045" s="52"/>
      <c r="Y4045" s="52"/>
      <c r="Z4045" s="38"/>
      <c r="AA4045" s="38"/>
      <c r="AB4045" s="38"/>
      <c r="AC4045" s="50"/>
      <c r="AD4045" s="50"/>
      <c r="AE4045" s="51"/>
      <c r="AF4045" s="51"/>
      <c r="AG4045" s="40"/>
      <c r="AH4045" s="41"/>
      <c r="AI4045" s="42"/>
      <c r="AJ4045" s="40"/>
      <c r="AK4045" s="41"/>
      <c r="AL4045" s="42"/>
      <c r="AM4045" s="43"/>
      <c r="AN4045" s="43"/>
      <c r="AO4045" s="43"/>
    </row>
    <row r="4046" spans="5:41" x14ac:dyDescent="0.25">
      <c r="E4046" s="54"/>
      <c r="F4046" s="54"/>
      <c r="G4046" s="52"/>
      <c r="H4046" s="52"/>
      <c r="I4046" s="52"/>
      <c r="J4046" s="52"/>
      <c r="K4046" s="52"/>
      <c r="L4046" s="52"/>
      <c r="M4046" s="52"/>
      <c r="N4046" s="52"/>
      <c r="O4046" s="52"/>
      <c r="P4046" s="52"/>
      <c r="Q4046" s="52"/>
      <c r="R4046" s="52"/>
      <c r="S4046" s="52"/>
      <c r="T4046" s="52"/>
      <c r="U4046" s="52"/>
      <c r="V4046" s="52"/>
      <c r="W4046" s="52"/>
      <c r="X4046" s="52"/>
      <c r="Y4046" s="52"/>
      <c r="Z4046" s="38"/>
      <c r="AA4046" s="38"/>
      <c r="AB4046" s="38"/>
      <c r="AC4046" s="50"/>
      <c r="AD4046" s="50"/>
      <c r="AE4046" s="51"/>
      <c r="AF4046" s="51"/>
      <c r="AG4046" s="40"/>
      <c r="AH4046" s="41"/>
      <c r="AI4046" s="42"/>
      <c r="AJ4046" s="40"/>
      <c r="AK4046" s="41"/>
      <c r="AL4046" s="42"/>
      <c r="AM4046" s="43"/>
      <c r="AN4046" s="43"/>
      <c r="AO4046" s="43"/>
    </row>
    <row r="4047" spans="5:41" x14ac:dyDescent="0.25">
      <c r="E4047" s="54"/>
      <c r="F4047" s="54"/>
      <c r="G4047" s="52"/>
      <c r="H4047" s="52"/>
      <c r="I4047" s="52"/>
      <c r="J4047" s="52"/>
      <c r="K4047" s="52"/>
      <c r="L4047" s="52"/>
      <c r="M4047" s="52"/>
      <c r="N4047" s="52"/>
      <c r="O4047" s="52"/>
      <c r="P4047" s="52"/>
      <c r="Q4047" s="52"/>
      <c r="R4047" s="52"/>
      <c r="S4047" s="52"/>
      <c r="T4047" s="52"/>
      <c r="U4047" s="52"/>
      <c r="V4047" s="52"/>
      <c r="W4047" s="52"/>
      <c r="X4047" s="52"/>
      <c r="Y4047" s="52"/>
      <c r="Z4047" s="38"/>
      <c r="AA4047" s="38"/>
      <c r="AB4047" s="38"/>
      <c r="AC4047" s="50"/>
      <c r="AD4047" s="50"/>
      <c r="AE4047" s="51"/>
      <c r="AF4047" s="51"/>
      <c r="AG4047" s="40"/>
      <c r="AH4047" s="41"/>
      <c r="AI4047" s="42"/>
      <c r="AJ4047" s="40"/>
      <c r="AK4047" s="41"/>
      <c r="AL4047" s="42"/>
      <c r="AM4047" s="43"/>
      <c r="AN4047" s="43"/>
      <c r="AO4047" s="43"/>
    </row>
    <row r="4048" spans="5:41" x14ac:dyDescent="0.25">
      <c r="E4048" s="54"/>
      <c r="F4048" s="54"/>
      <c r="G4048" s="52"/>
      <c r="H4048" s="52"/>
      <c r="I4048" s="52"/>
      <c r="J4048" s="52"/>
      <c r="K4048" s="52"/>
      <c r="L4048" s="52"/>
      <c r="M4048" s="52"/>
      <c r="N4048" s="52"/>
      <c r="O4048" s="52"/>
      <c r="P4048" s="52"/>
      <c r="Q4048" s="52"/>
      <c r="R4048" s="52"/>
      <c r="S4048" s="52"/>
      <c r="T4048" s="52"/>
      <c r="U4048" s="52"/>
      <c r="V4048" s="52"/>
      <c r="W4048" s="52"/>
      <c r="X4048" s="52"/>
      <c r="Y4048" s="52"/>
      <c r="Z4048" s="38"/>
      <c r="AA4048" s="38"/>
      <c r="AB4048" s="38"/>
      <c r="AC4048" s="50"/>
      <c r="AD4048" s="50"/>
      <c r="AE4048" s="51"/>
      <c r="AF4048" s="51"/>
      <c r="AG4048" s="40"/>
      <c r="AH4048" s="41"/>
      <c r="AI4048" s="42"/>
      <c r="AJ4048" s="40"/>
      <c r="AK4048" s="41"/>
      <c r="AL4048" s="42"/>
      <c r="AM4048" s="43"/>
      <c r="AN4048" s="43"/>
      <c r="AO4048" s="43"/>
    </row>
    <row r="4049" spans="5:41" x14ac:dyDescent="0.25">
      <c r="E4049" s="54"/>
      <c r="F4049" s="54"/>
      <c r="G4049" s="52"/>
      <c r="H4049" s="52"/>
      <c r="I4049" s="52"/>
      <c r="J4049" s="52"/>
      <c r="K4049" s="52"/>
      <c r="L4049" s="52"/>
      <c r="M4049" s="52"/>
      <c r="N4049" s="52"/>
      <c r="O4049" s="52"/>
      <c r="P4049" s="52"/>
      <c r="Q4049" s="52"/>
      <c r="R4049" s="52"/>
      <c r="S4049" s="52"/>
      <c r="T4049" s="52"/>
      <c r="U4049" s="52"/>
      <c r="V4049" s="52"/>
      <c r="W4049" s="52"/>
      <c r="X4049" s="52"/>
      <c r="Y4049" s="52"/>
      <c r="Z4049" s="38"/>
      <c r="AA4049" s="38"/>
      <c r="AB4049" s="38"/>
      <c r="AC4049" s="50"/>
      <c r="AD4049" s="50"/>
      <c r="AE4049" s="51"/>
      <c r="AF4049" s="51"/>
      <c r="AG4049" s="40"/>
      <c r="AH4049" s="41"/>
      <c r="AI4049" s="42"/>
      <c r="AJ4049" s="40"/>
      <c r="AK4049" s="41"/>
      <c r="AL4049" s="42"/>
      <c r="AM4049" s="43"/>
      <c r="AN4049" s="43"/>
      <c r="AO4049" s="43"/>
    </row>
    <row r="4050" spans="5:41" x14ac:dyDescent="0.25">
      <c r="E4050" s="54"/>
      <c r="F4050" s="54"/>
      <c r="G4050" s="52"/>
      <c r="H4050" s="52"/>
      <c r="I4050" s="52"/>
      <c r="J4050" s="52"/>
      <c r="K4050" s="52"/>
      <c r="L4050" s="52"/>
      <c r="M4050" s="52"/>
      <c r="N4050" s="52"/>
      <c r="O4050" s="52"/>
      <c r="P4050" s="52"/>
      <c r="Q4050" s="52"/>
      <c r="R4050" s="52"/>
      <c r="S4050" s="52"/>
      <c r="T4050" s="52"/>
      <c r="U4050" s="52"/>
      <c r="V4050" s="52"/>
      <c r="W4050" s="52"/>
      <c r="X4050" s="52"/>
      <c r="Y4050" s="52"/>
      <c r="Z4050" s="38"/>
      <c r="AA4050" s="38"/>
      <c r="AB4050" s="38"/>
      <c r="AC4050" s="50"/>
      <c r="AD4050" s="50"/>
      <c r="AE4050" s="51"/>
      <c r="AF4050" s="51"/>
      <c r="AG4050" s="40"/>
      <c r="AH4050" s="41"/>
      <c r="AI4050" s="42"/>
      <c r="AJ4050" s="40"/>
      <c r="AK4050" s="41"/>
      <c r="AL4050" s="42"/>
      <c r="AM4050" s="43"/>
      <c r="AN4050" s="43"/>
      <c r="AO4050" s="43"/>
    </row>
    <row r="4051" spans="5:41" x14ac:dyDescent="0.25">
      <c r="E4051" s="54"/>
      <c r="F4051" s="54"/>
      <c r="G4051" s="52"/>
      <c r="H4051" s="52"/>
      <c r="I4051" s="52"/>
      <c r="J4051" s="52"/>
      <c r="K4051" s="52"/>
      <c r="L4051" s="52"/>
      <c r="M4051" s="52"/>
      <c r="N4051" s="52"/>
      <c r="O4051" s="52"/>
      <c r="P4051" s="52"/>
      <c r="Q4051" s="52"/>
      <c r="R4051" s="52"/>
      <c r="S4051" s="52"/>
      <c r="T4051" s="52"/>
      <c r="U4051" s="52"/>
      <c r="V4051" s="52"/>
      <c r="W4051" s="52"/>
      <c r="X4051" s="52"/>
      <c r="Y4051" s="52"/>
      <c r="Z4051" s="38"/>
      <c r="AA4051" s="38"/>
      <c r="AB4051" s="38"/>
      <c r="AC4051" s="50"/>
      <c r="AD4051" s="50"/>
      <c r="AE4051" s="51"/>
      <c r="AF4051" s="51"/>
      <c r="AG4051" s="40"/>
      <c r="AH4051" s="41"/>
      <c r="AI4051" s="42"/>
      <c r="AJ4051" s="40"/>
      <c r="AK4051" s="41"/>
      <c r="AL4051" s="42"/>
      <c r="AM4051" s="43"/>
      <c r="AN4051" s="43"/>
      <c r="AO4051" s="43"/>
    </row>
    <row r="4052" spans="5:41" x14ac:dyDescent="0.25">
      <c r="E4052" s="54"/>
      <c r="F4052" s="54"/>
      <c r="G4052" s="52"/>
      <c r="H4052" s="52"/>
      <c r="I4052" s="52"/>
      <c r="J4052" s="52"/>
      <c r="K4052" s="52"/>
      <c r="L4052" s="52"/>
      <c r="M4052" s="52"/>
      <c r="N4052" s="52"/>
      <c r="O4052" s="52"/>
      <c r="P4052" s="52"/>
      <c r="Q4052" s="52"/>
      <c r="R4052" s="52"/>
      <c r="S4052" s="52"/>
      <c r="T4052" s="52"/>
      <c r="U4052" s="52"/>
      <c r="V4052" s="52"/>
      <c r="W4052" s="52"/>
      <c r="X4052" s="52"/>
      <c r="Y4052" s="52"/>
      <c r="Z4052" s="38"/>
      <c r="AA4052" s="38"/>
      <c r="AB4052" s="38"/>
      <c r="AC4052" s="50"/>
      <c r="AD4052" s="50"/>
      <c r="AE4052" s="51"/>
      <c r="AF4052" s="51"/>
      <c r="AG4052" s="40"/>
      <c r="AH4052" s="41"/>
      <c r="AI4052" s="42"/>
      <c r="AJ4052" s="40"/>
      <c r="AK4052" s="41"/>
      <c r="AL4052" s="42"/>
      <c r="AM4052" s="43"/>
      <c r="AN4052" s="43"/>
      <c r="AO4052" s="43"/>
    </row>
    <row r="4053" spans="5:41" x14ac:dyDescent="0.25">
      <c r="E4053" s="54"/>
      <c r="F4053" s="54"/>
      <c r="G4053" s="52"/>
      <c r="H4053" s="52"/>
      <c r="I4053" s="52"/>
      <c r="J4053" s="52"/>
      <c r="K4053" s="52"/>
      <c r="L4053" s="52"/>
      <c r="M4053" s="52"/>
      <c r="N4053" s="52"/>
      <c r="O4053" s="52"/>
      <c r="P4053" s="52"/>
      <c r="Q4053" s="52"/>
      <c r="R4053" s="52"/>
      <c r="S4053" s="52"/>
      <c r="T4053" s="52"/>
      <c r="U4053" s="52"/>
      <c r="V4053" s="52"/>
      <c r="W4053" s="52"/>
      <c r="X4053" s="52"/>
      <c r="Y4053" s="52"/>
      <c r="Z4053" s="38"/>
      <c r="AA4053" s="38"/>
      <c r="AB4053" s="38"/>
      <c r="AC4053" s="50"/>
      <c r="AD4053" s="50"/>
      <c r="AE4053" s="51"/>
      <c r="AF4053" s="51"/>
      <c r="AG4053" s="40"/>
      <c r="AH4053" s="41"/>
      <c r="AI4053" s="42"/>
      <c r="AJ4053" s="40"/>
      <c r="AK4053" s="41"/>
      <c r="AL4053" s="42"/>
      <c r="AM4053" s="43"/>
      <c r="AN4053" s="43"/>
      <c r="AO4053" s="43"/>
    </row>
    <row r="4054" spans="5:41" x14ac:dyDescent="0.25">
      <c r="E4054" s="54"/>
      <c r="F4054" s="54"/>
      <c r="G4054" s="52"/>
      <c r="H4054" s="52"/>
      <c r="I4054" s="52"/>
      <c r="J4054" s="52"/>
      <c r="K4054" s="52"/>
      <c r="L4054" s="52"/>
      <c r="M4054" s="52"/>
      <c r="N4054" s="52"/>
      <c r="O4054" s="52"/>
      <c r="P4054" s="52"/>
      <c r="Q4054" s="52"/>
      <c r="R4054" s="52"/>
      <c r="S4054" s="52"/>
      <c r="T4054" s="52"/>
      <c r="U4054" s="52"/>
      <c r="V4054" s="52"/>
      <c r="W4054" s="52"/>
      <c r="X4054" s="52"/>
      <c r="Y4054" s="52"/>
      <c r="Z4054" s="38"/>
      <c r="AA4054" s="38"/>
      <c r="AB4054" s="38"/>
      <c r="AC4054" s="50"/>
      <c r="AD4054" s="50"/>
      <c r="AE4054" s="51"/>
      <c r="AF4054" s="51"/>
      <c r="AG4054" s="40"/>
      <c r="AH4054" s="41"/>
      <c r="AI4054" s="42"/>
      <c r="AJ4054" s="40"/>
      <c r="AK4054" s="41"/>
      <c r="AL4054" s="42"/>
      <c r="AM4054" s="43"/>
      <c r="AN4054" s="43"/>
      <c r="AO4054" s="43"/>
    </row>
    <row r="4055" spans="5:41" x14ac:dyDescent="0.25">
      <c r="E4055" s="54"/>
      <c r="F4055" s="54"/>
      <c r="G4055" s="52"/>
      <c r="H4055" s="52"/>
      <c r="I4055" s="52"/>
      <c r="J4055" s="52"/>
      <c r="K4055" s="52"/>
      <c r="L4055" s="52"/>
      <c r="M4055" s="52"/>
      <c r="N4055" s="52"/>
      <c r="O4055" s="52"/>
      <c r="P4055" s="52"/>
      <c r="Q4055" s="52"/>
      <c r="R4055" s="52"/>
      <c r="S4055" s="52"/>
      <c r="T4055" s="52"/>
      <c r="U4055" s="52"/>
      <c r="V4055" s="52"/>
      <c r="W4055" s="52"/>
      <c r="X4055" s="52"/>
      <c r="Y4055" s="52"/>
      <c r="Z4055" s="38"/>
      <c r="AA4055" s="38"/>
      <c r="AB4055" s="38"/>
      <c r="AC4055" s="50"/>
      <c r="AD4055" s="50"/>
      <c r="AE4055" s="51"/>
      <c r="AF4055" s="51"/>
      <c r="AG4055" s="40"/>
      <c r="AH4055" s="41"/>
      <c r="AI4055" s="42"/>
      <c r="AJ4055" s="40"/>
      <c r="AK4055" s="41"/>
      <c r="AL4055" s="42"/>
      <c r="AM4055" s="43"/>
      <c r="AN4055" s="43"/>
      <c r="AO4055" s="43"/>
    </row>
    <row r="4056" spans="5:41" x14ac:dyDescent="0.25">
      <c r="E4056" s="54"/>
      <c r="F4056" s="54"/>
      <c r="G4056" s="52"/>
      <c r="H4056" s="52"/>
      <c r="I4056" s="52"/>
      <c r="J4056" s="52"/>
      <c r="K4056" s="52"/>
      <c r="L4056" s="52"/>
      <c r="M4056" s="52"/>
      <c r="N4056" s="52"/>
      <c r="O4056" s="52"/>
      <c r="P4056" s="52"/>
      <c r="Q4056" s="52"/>
      <c r="R4056" s="52"/>
      <c r="S4056" s="52"/>
      <c r="T4056" s="52"/>
      <c r="U4056" s="52"/>
      <c r="V4056" s="52"/>
      <c r="W4056" s="52"/>
      <c r="X4056" s="52"/>
      <c r="Y4056" s="52"/>
      <c r="Z4056" s="38"/>
      <c r="AA4056" s="38"/>
      <c r="AB4056" s="38"/>
      <c r="AC4056" s="50"/>
      <c r="AD4056" s="50"/>
      <c r="AE4056" s="51"/>
      <c r="AF4056" s="51"/>
      <c r="AG4056" s="40"/>
      <c r="AH4056" s="41"/>
      <c r="AI4056" s="42"/>
      <c r="AJ4056" s="40"/>
      <c r="AK4056" s="41"/>
      <c r="AL4056" s="42"/>
      <c r="AM4056" s="43"/>
      <c r="AN4056" s="43"/>
      <c r="AO4056" s="43"/>
    </row>
    <row r="4057" spans="5:41" x14ac:dyDescent="0.25">
      <c r="E4057" s="54"/>
      <c r="F4057" s="54"/>
      <c r="G4057" s="52"/>
      <c r="H4057" s="52"/>
      <c r="I4057" s="52"/>
      <c r="J4057" s="52"/>
      <c r="K4057" s="52"/>
      <c r="L4057" s="52"/>
      <c r="M4057" s="52"/>
      <c r="N4057" s="52"/>
      <c r="O4057" s="52"/>
      <c r="P4057" s="52"/>
      <c r="Q4057" s="52"/>
      <c r="R4057" s="52"/>
      <c r="S4057" s="52"/>
      <c r="T4057" s="52"/>
      <c r="U4057" s="52"/>
      <c r="V4057" s="52"/>
      <c r="W4057" s="52"/>
      <c r="X4057" s="52"/>
      <c r="Y4057" s="52"/>
      <c r="Z4057" s="38"/>
      <c r="AA4057" s="38"/>
      <c r="AB4057" s="38"/>
      <c r="AC4057" s="50"/>
      <c r="AD4057" s="50"/>
      <c r="AE4057" s="51"/>
      <c r="AF4057" s="51"/>
      <c r="AG4057" s="40"/>
      <c r="AH4057" s="41"/>
      <c r="AI4057" s="42"/>
      <c r="AJ4057" s="40"/>
      <c r="AK4057" s="41"/>
      <c r="AL4057" s="42"/>
      <c r="AM4057" s="43"/>
      <c r="AN4057" s="43"/>
      <c r="AO4057" s="43"/>
    </row>
    <row r="4058" spans="5:41" x14ac:dyDescent="0.25">
      <c r="E4058" s="54"/>
      <c r="F4058" s="54"/>
      <c r="G4058" s="52"/>
      <c r="H4058" s="52"/>
      <c r="I4058" s="52"/>
      <c r="J4058" s="52"/>
      <c r="K4058" s="52"/>
      <c r="L4058" s="52"/>
      <c r="M4058" s="52"/>
      <c r="N4058" s="52"/>
      <c r="O4058" s="52"/>
      <c r="P4058" s="52"/>
      <c r="Q4058" s="52"/>
      <c r="R4058" s="52"/>
      <c r="S4058" s="52"/>
      <c r="T4058" s="52"/>
      <c r="U4058" s="52"/>
      <c r="V4058" s="52"/>
      <c r="W4058" s="52"/>
      <c r="X4058" s="52"/>
      <c r="Y4058" s="52"/>
      <c r="Z4058" s="38"/>
      <c r="AA4058" s="38"/>
      <c r="AB4058" s="38"/>
      <c r="AC4058" s="50"/>
      <c r="AD4058" s="50"/>
      <c r="AE4058" s="51"/>
      <c r="AF4058" s="51"/>
      <c r="AG4058" s="40"/>
      <c r="AH4058" s="41"/>
      <c r="AI4058" s="42"/>
      <c r="AJ4058" s="40"/>
      <c r="AK4058" s="41"/>
      <c r="AL4058" s="42"/>
      <c r="AM4058" s="43"/>
      <c r="AN4058" s="43"/>
      <c r="AO4058" s="43"/>
    </row>
    <row r="4059" spans="5:41" x14ac:dyDescent="0.25">
      <c r="E4059" s="54"/>
      <c r="F4059" s="54"/>
      <c r="G4059" s="52"/>
      <c r="H4059" s="52"/>
      <c r="I4059" s="52"/>
      <c r="J4059" s="52"/>
      <c r="K4059" s="52"/>
      <c r="L4059" s="52"/>
      <c r="M4059" s="52"/>
      <c r="N4059" s="52"/>
      <c r="O4059" s="52"/>
      <c r="P4059" s="52"/>
      <c r="Q4059" s="52"/>
      <c r="R4059" s="52"/>
      <c r="S4059" s="52"/>
      <c r="T4059" s="52"/>
      <c r="U4059" s="52"/>
      <c r="V4059" s="52"/>
      <c r="W4059" s="52"/>
      <c r="X4059" s="52"/>
      <c r="Y4059" s="52"/>
      <c r="Z4059" s="38"/>
      <c r="AA4059" s="38"/>
      <c r="AB4059" s="38"/>
      <c r="AC4059" s="50"/>
      <c r="AD4059" s="50"/>
      <c r="AE4059" s="51"/>
      <c r="AF4059" s="51"/>
      <c r="AG4059" s="40"/>
      <c r="AH4059" s="41"/>
      <c r="AI4059" s="42"/>
      <c r="AJ4059" s="40"/>
      <c r="AK4059" s="41"/>
      <c r="AL4059" s="42"/>
      <c r="AM4059" s="43"/>
      <c r="AN4059" s="43"/>
      <c r="AO4059" s="43"/>
    </row>
    <row r="4060" spans="5:41" x14ac:dyDescent="0.25">
      <c r="E4060" s="54"/>
      <c r="F4060" s="54"/>
      <c r="G4060" s="52"/>
      <c r="H4060" s="52"/>
      <c r="I4060" s="52"/>
      <c r="J4060" s="52"/>
      <c r="K4060" s="52"/>
      <c r="L4060" s="52"/>
      <c r="M4060" s="52"/>
      <c r="N4060" s="52"/>
      <c r="O4060" s="52"/>
      <c r="P4060" s="52"/>
      <c r="Q4060" s="52"/>
      <c r="R4060" s="52"/>
      <c r="S4060" s="52"/>
      <c r="T4060" s="52"/>
      <c r="U4060" s="52"/>
      <c r="V4060" s="52"/>
      <c r="W4060" s="52"/>
      <c r="X4060" s="52"/>
      <c r="Y4060" s="52"/>
      <c r="Z4060" s="38"/>
      <c r="AA4060" s="38"/>
      <c r="AB4060" s="38"/>
      <c r="AC4060" s="50"/>
      <c r="AD4060" s="50"/>
      <c r="AE4060" s="51"/>
      <c r="AF4060" s="51"/>
      <c r="AG4060" s="40"/>
      <c r="AH4060" s="41"/>
      <c r="AI4060" s="42"/>
      <c r="AJ4060" s="40"/>
      <c r="AK4060" s="41"/>
      <c r="AL4060" s="42"/>
      <c r="AM4060" s="43"/>
      <c r="AN4060" s="43"/>
      <c r="AO4060" s="43"/>
    </row>
    <row r="4061" spans="5:41" x14ac:dyDescent="0.25">
      <c r="E4061" s="54"/>
      <c r="F4061" s="54"/>
      <c r="G4061" s="52"/>
      <c r="H4061" s="52"/>
      <c r="I4061" s="52"/>
      <c r="J4061" s="52"/>
      <c r="K4061" s="52"/>
      <c r="L4061" s="52"/>
      <c r="M4061" s="52"/>
      <c r="N4061" s="52"/>
      <c r="O4061" s="52"/>
      <c r="P4061" s="52"/>
      <c r="Q4061" s="52"/>
      <c r="R4061" s="52"/>
      <c r="S4061" s="52"/>
      <c r="T4061" s="52"/>
      <c r="U4061" s="52"/>
      <c r="V4061" s="52"/>
      <c r="W4061" s="52"/>
      <c r="X4061" s="52"/>
      <c r="Y4061" s="52"/>
      <c r="Z4061" s="38"/>
      <c r="AA4061" s="38"/>
      <c r="AB4061" s="38"/>
      <c r="AC4061" s="50"/>
      <c r="AD4061" s="50"/>
      <c r="AE4061" s="51"/>
      <c r="AF4061" s="51"/>
      <c r="AG4061" s="40"/>
      <c r="AH4061" s="41"/>
      <c r="AI4061" s="42"/>
      <c r="AJ4061" s="40"/>
      <c r="AK4061" s="41"/>
      <c r="AL4061" s="42"/>
      <c r="AM4061" s="43"/>
      <c r="AN4061" s="43"/>
      <c r="AO4061" s="43"/>
    </row>
    <row r="4062" spans="5:41" x14ac:dyDescent="0.25">
      <c r="E4062" s="54"/>
      <c r="F4062" s="54"/>
      <c r="G4062" s="52"/>
      <c r="H4062" s="52"/>
      <c r="I4062" s="52"/>
      <c r="J4062" s="52"/>
      <c r="K4062" s="52"/>
      <c r="L4062" s="52"/>
      <c r="M4062" s="52"/>
      <c r="N4062" s="52"/>
      <c r="O4062" s="52"/>
      <c r="P4062" s="52"/>
      <c r="Q4062" s="52"/>
      <c r="R4062" s="52"/>
      <c r="S4062" s="52"/>
      <c r="T4062" s="52"/>
      <c r="U4062" s="52"/>
      <c r="V4062" s="52"/>
      <c r="W4062" s="52"/>
      <c r="X4062" s="52"/>
      <c r="Y4062" s="52"/>
      <c r="Z4062" s="38"/>
      <c r="AA4062" s="38"/>
      <c r="AB4062" s="38"/>
      <c r="AC4062" s="50"/>
      <c r="AD4062" s="50"/>
      <c r="AE4062" s="51"/>
      <c r="AF4062" s="51"/>
      <c r="AG4062" s="40"/>
      <c r="AH4062" s="41"/>
      <c r="AI4062" s="42"/>
      <c r="AJ4062" s="40"/>
      <c r="AK4062" s="41"/>
      <c r="AL4062" s="42"/>
      <c r="AM4062" s="43"/>
      <c r="AN4062" s="43"/>
      <c r="AO4062" s="43"/>
    </row>
    <row r="4063" spans="5:41" x14ac:dyDescent="0.25">
      <c r="E4063" s="54"/>
      <c r="F4063" s="54"/>
      <c r="G4063" s="52"/>
      <c r="H4063" s="52"/>
      <c r="I4063" s="52"/>
      <c r="J4063" s="52"/>
      <c r="K4063" s="52"/>
      <c r="L4063" s="52"/>
      <c r="M4063" s="52"/>
      <c r="N4063" s="52"/>
      <c r="O4063" s="52"/>
      <c r="P4063" s="52"/>
      <c r="Q4063" s="52"/>
      <c r="R4063" s="52"/>
      <c r="S4063" s="52"/>
      <c r="T4063" s="52"/>
      <c r="U4063" s="52"/>
      <c r="V4063" s="52"/>
      <c r="W4063" s="52"/>
      <c r="X4063" s="52"/>
      <c r="Y4063" s="52"/>
      <c r="Z4063" s="38"/>
      <c r="AA4063" s="38"/>
      <c r="AB4063" s="38"/>
      <c r="AC4063" s="50"/>
      <c r="AD4063" s="50"/>
      <c r="AE4063" s="51"/>
      <c r="AF4063" s="51"/>
      <c r="AG4063" s="40"/>
      <c r="AH4063" s="41"/>
      <c r="AI4063" s="42"/>
      <c r="AJ4063" s="40"/>
      <c r="AK4063" s="41"/>
      <c r="AL4063" s="42"/>
      <c r="AM4063" s="43"/>
      <c r="AN4063" s="43"/>
      <c r="AO4063" s="43"/>
    </row>
    <row r="4064" spans="5:41" x14ac:dyDescent="0.25">
      <c r="E4064" s="54"/>
      <c r="F4064" s="54"/>
      <c r="G4064" s="52"/>
      <c r="H4064" s="52"/>
      <c r="I4064" s="52"/>
      <c r="J4064" s="52"/>
      <c r="K4064" s="52"/>
      <c r="L4064" s="52"/>
      <c r="M4064" s="52"/>
      <c r="N4064" s="52"/>
      <c r="O4064" s="52"/>
      <c r="P4064" s="52"/>
      <c r="Q4064" s="52"/>
      <c r="R4064" s="52"/>
      <c r="S4064" s="52"/>
      <c r="T4064" s="52"/>
      <c r="U4064" s="52"/>
      <c r="V4064" s="52"/>
      <c r="W4064" s="52"/>
      <c r="X4064" s="52"/>
      <c r="Y4064" s="52"/>
      <c r="Z4064" s="38"/>
      <c r="AA4064" s="38"/>
      <c r="AB4064" s="38"/>
      <c r="AC4064" s="50"/>
      <c r="AD4064" s="50"/>
      <c r="AE4064" s="51"/>
      <c r="AF4064" s="51"/>
      <c r="AG4064" s="40"/>
      <c r="AH4064" s="41"/>
      <c r="AI4064" s="42"/>
      <c r="AJ4064" s="40"/>
      <c r="AK4064" s="41"/>
      <c r="AL4064" s="42"/>
      <c r="AM4064" s="43"/>
      <c r="AN4064" s="43"/>
      <c r="AO4064" s="43"/>
    </row>
    <row r="4065" spans="5:41" x14ac:dyDescent="0.25">
      <c r="E4065" s="54"/>
      <c r="F4065" s="54"/>
      <c r="G4065" s="52"/>
      <c r="H4065" s="52"/>
      <c r="I4065" s="52"/>
      <c r="J4065" s="52"/>
      <c r="K4065" s="52"/>
      <c r="L4065" s="52"/>
      <c r="M4065" s="52"/>
      <c r="N4065" s="52"/>
      <c r="O4065" s="52"/>
      <c r="P4065" s="52"/>
      <c r="Q4065" s="52"/>
      <c r="R4065" s="52"/>
      <c r="S4065" s="52"/>
      <c r="T4065" s="52"/>
      <c r="U4065" s="52"/>
      <c r="V4065" s="52"/>
      <c r="W4065" s="52"/>
      <c r="X4065" s="52"/>
      <c r="Y4065" s="52"/>
      <c r="Z4065" s="38"/>
      <c r="AA4065" s="38"/>
      <c r="AB4065" s="38"/>
      <c r="AC4065" s="50"/>
      <c r="AD4065" s="50"/>
      <c r="AE4065" s="51"/>
      <c r="AF4065" s="51"/>
      <c r="AG4065" s="40"/>
      <c r="AH4065" s="41"/>
      <c r="AI4065" s="42"/>
      <c r="AJ4065" s="40"/>
      <c r="AK4065" s="41"/>
      <c r="AL4065" s="42"/>
      <c r="AM4065" s="43"/>
      <c r="AN4065" s="43"/>
      <c r="AO4065" s="43"/>
    </row>
    <row r="4066" spans="5:41" x14ac:dyDescent="0.25">
      <c r="E4066" s="54"/>
      <c r="F4066" s="54"/>
      <c r="G4066" s="52"/>
      <c r="H4066" s="52"/>
      <c r="I4066" s="52"/>
      <c r="J4066" s="52"/>
      <c r="K4066" s="52"/>
      <c r="L4066" s="52"/>
      <c r="M4066" s="52"/>
      <c r="N4066" s="52"/>
      <c r="O4066" s="52"/>
      <c r="P4066" s="52"/>
      <c r="Q4066" s="52"/>
      <c r="R4066" s="52"/>
      <c r="S4066" s="52"/>
      <c r="T4066" s="52"/>
      <c r="U4066" s="52"/>
      <c r="V4066" s="52"/>
      <c r="W4066" s="52"/>
      <c r="X4066" s="52"/>
      <c r="Y4066" s="52"/>
      <c r="Z4066" s="38"/>
      <c r="AA4066" s="38"/>
      <c r="AB4066" s="38"/>
      <c r="AC4066" s="50"/>
      <c r="AD4066" s="50"/>
      <c r="AE4066" s="51"/>
      <c r="AF4066" s="51"/>
      <c r="AG4066" s="40"/>
      <c r="AH4066" s="41"/>
      <c r="AI4066" s="42"/>
      <c r="AJ4066" s="40"/>
      <c r="AK4066" s="41"/>
      <c r="AL4066" s="42"/>
      <c r="AM4066" s="43"/>
      <c r="AN4066" s="43"/>
      <c r="AO4066" s="43"/>
    </row>
    <row r="4067" spans="5:41" x14ac:dyDescent="0.25">
      <c r="E4067" s="54"/>
      <c r="F4067" s="54"/>
      <c r="G4067" s="52"/>
      <c r="H4067" s="52"/>
      <c r="I4067" s="52"/>
      <c r="J4067" s="52"/>
      <c r="K4067" s="52"/>
      <c r="L4067" s="52"/>
      <c r="M4067" s="52"/>
      <c r="N4067" s="52"/>
      <c r="O4067" s="52"/>
      <c r="P4067" s="52"/>
      <c r="Q4067" s="52"/>
      <c r="R4067" s="52"/>
      <c r="S4067" s="52"/>
      <c r="T4067" s="52"/>
      <c r="U4067" s="52"/>
      <c r="V4067" s="52"/>
      <c r="W4067" s="52"/>
      <c r="X4067" s="52"/>
      <c r="Y4067" s="52"/>
      <c r="Z4067" s="38"/>
      <c r="AA4067" s="38"/>
      <c r="AB4067" s="38"/>
      <c r="AC4067" s="50"/>
      <c r="AD4067" s="50"/>
      <c r="AE4067" s="51"/>
      <c r="AF4067" s="51"/>
      <c r="AG4067" s="40"/>
      <c r="AH4067" s="41"/>
      <c r="AI4067" s="42"/>
      <c r="AJ4067" s="40"/>
      <c r="AK4067" s="41"/>
      <c r="AL4067" s="42"/>
      <c r="AM4067" s="43"/>
      <c r="AN4067" s="43"/>
      <c r="AO4067" s="43"/>
    </row>
    <row r="4068" spans="5:41" x14ac:dyDescent="0.25">
      <c r="E4068" s="54"/>
      <c r="F4068" s="54"/>
      <c r="G4068" s="52"/>
      <c r="H4068" s="52"/>
      <c r="I4068" s="52"/>
      <c r="J4068" s="52"/>
      <c r="K4068" s="52"/>
      <c r="L4068" s="52"/>
      <c r="M4068" s="52"/>
      <c r="N4068" s="52"/>
      <c r="O4068" s="52"/>
      <c r="P4068" s="52"/>
      <c r="Q4068" s="52"/>
      <c r="R4068" s="52"/>
      <c r="S4068" s="52"/>
      <c r="T4068" s="52"/>
      <c r="U4068" s="52"/>
      <c r="V4068" s="52"/>
      <c r="W4068" s="52"/>
      <c r="X4068" s="52"/>
      <c r="Y4068" s="52"/>
      <c r="Z4068" s="38"/>
      <c r="AA4068" s="38"/>
      <c r="AB4068" s="38"/>
      <c r="AC4068" s="50"/>
      <c r="AD4068" s="50"/>
      <c r="AE4068" s="51"/>
      <c r="AF4068" s="51"/>
      <c r="AG4068" s="40"/>
      <c r="AH4068" s="41"/>
      <c r="AI4068" s="42"/>
      <c r="AJ4068" s="40"/>
      <c r="AK4068" s="41"/>
      <c r="AL4068" s="42"/>
      <c r="AM4068" s="43"/>
      <c r="AN4068" s="43"/>
      <c r="AO4068" s="43"/>
    </row>
    <row r="4069" spans="5:41" x14ac:dyDescent="0.25">
      <c r="E4069" s="54"/>
      <c r="F4069" s="54"/>
      <c r="G4069" s="52"/>
      <c r="H4069" s="52"/>
      <c r="I4069" s="52"/>
      <c r="J4069" s="52"/>
      <c r="K4069" s="52"/>
      <c r="L4069" s="52"/>
      <c r="M4069" s="52"/>
      <c r="N4069" s="52"/>
      <c r="O4069" s="52"/>
      <c r="P4069" s="52"/>
      <c r="Q4069" s="52"/>
      <c r="R4069" s="52"/>
      <c r="S4069" s="52"/>
      <c r="T4069" s="52"/>
      <c r="U4069" s="52"/>
      <c r="V4069" s="52"/>
      <c r="W4069" s="52"/>
      <c r="X4069" s="52"/>
      <c r="Y4069" s="52"/>
      <c r="Z4069" s="38"/>
      <c r="AA4069" s="38"/>
      <c r="AB4069" s="38"/>
      <c r="AC4069" s="50"/>
      <c r="AD4069" s="50"/>
      <c r="AE4069" s="51"/>
      <c r="AF4069" s="51"/>
      <c r="AG4069" s="40"/>
      <c r="AH4069" s="41"/>
      <c r="AI4069" s="42"/>
      <c r="AJ4069" s="40"/>
      <c r="AK4069" s="41"/>
      <c r="AL4069" s="42"/>
      <c r="AM4069" s="43"/>
      <c r="AN4069" s="43"/>
      <c r="AO4069" s="43"/>
    </row>
    <row r="4070" spans="5:41" x14ac:dyDescent="0.25">
      <c r="E4070" s="54"/>
      <c r="F4070" s="54"/>
      <c r="G4070" s="52"/>
      <c r="H4070" s="52"/>
      <c r="I4070" s="52"/>
      <c r="J4070" s="52"/>
      <c r="K4070" s="52"/>
      <c r="L4070" s="52"/>
      <c r="M4070" s="52"/>
      <c r="N4070" s="52"/>
      <c r="O4070" s="52"/>
      <c r="P4070" s="52"/>
      <c r="Q4070" s="52"/>
      <c r="R4070" s="52"/>
      <c r="S4070" s="52"/>
      <c r="T4070" s="52"/>
      <c r="U4070" s="52"/>
      <c r="V4070" s="52"/>
      <c r="W4070" s="52"/>
      <c r="X4070" s="52"/>
      <c r="Y4070" s="52"/>
      <c r="Z4070" s="38"/>
      <c r="AA4070" s="38"/>
      <c r="AB4070" s="38"/>
      <c r="AC4070" s="50"/>
      <c r="AD4070" s="50"/>
      <c r="AE4070" s="51"/>
      <c r="AF4070" s="51"/>
      <c r="AG4070" s="40"/>
      <c r="AH4070" s="41"/>
      <c r="AI4070" s="42"/>
      <c r="AJ4070" s="40"/>
      <c r="AK4070" s="41"/>
      <c r="AL4070" s="42"/>
      <c r="AM4070" s="43"/>
      <c r="AN4070" s="43"/>
      <c r="AO4070" s="43"/>
    </row>
    <row r="4071" spans="5:41" x14ac:dyDescent="0.25">
      <c r="E4071" s="54"/>
      <c r="F4071" s="54"/>
      <c r="G4071" s="52"/>
      <c r="H4071" s="52"/>
      <c r="I4071" s="52"/>
      <c r="J4071" s="52"/>
      <c r="K4071" s="52"/>
      <c r="L4071" s="52"/>
      <c r="M4071" s="52"/>
      <c r="N4071" s="52"/>
      <c r="O4071" s="52"/>
      <c r="P4071" s="52"/>
      <c r="Q4071" s="52"/>
      <c r="R4071" s="52"/>
      <c r="S4071" s="52"/>
      <c r="T4071" s="52"/>
      <c r="U4071" s="52"/>
      <c r="V4071" s="52"/>
      <c r="W4071" s="52"/>
      <c r="X4071" s="52"/>
      <c r="Y4071" s="52"/>
      <c r="Z4071" s="38"/>
      <c r="AA4071" s="38"/>
      <c r="AB4071" s="38"/>
      <c r="AC4071" s="50"/>
      <c r="AD4071" s="50"/>
      <c r="AE4071" s="51"/>
      <c r="AF4071" s="51"/>
      <c r="AG4071" s="40"/>
      <c r="AH4071" s="41"/>
      <c r="AI4071" s="42"/>
      <c r="AJ4071" s="40"/>
      <c r="AK4071" s="41"/>
      <c r="AL4071" s="42"/>
      <c r="AM4071" s="43"/>
      <c r="AN4071" s="43"/>
      <c r="AO4071" s="43"/>
    </row>
    <row r="4072" spans="5:41" x14ac:dyDescent="0.25">
      <c r="E4072" s="54"/>
      <c r="F4072" s="54"/>
      <c r="G4072" s="52"/>
      <c r="H4072" s="52"/>
      <c r="I4072" s="52"/>
      <c r="J4072" s="52"/>
      <c r="K4072" s="52"/>
      <c r="L4072" s="52"/>
      <c r="M4072" s="52"/>
      <c r="N4072" s="52"/>
      <c r="O4072" s="52"/>
      <c r="P4072" s="52"/>
      <c r="Q4072" s="52"/>
      <c r="R4072" s="52"/>
      <c r="S4072" s="52"/>
      <c r="T4072" s="52"/>
      <c r="U4072" s="52"/>
      <c r="V4072" s="52"/>
      <c r="W4072" s="52"/>
      <c r="X4072" s="52"/>
      <c r="Y4072" s="52"/>
      <c r="Z4072" s="38"/>
      <c r="AA4072" s="38"/>
      <c r="AB4072" s="38"/>
      <c r="AC4072" s="50"/>
      <c r="AD4072" s="50"/>
      <c r="AE4072" s="51"/>
      <c r="AF4072" s="51"/>
      <c r="AG4072" s="40"/>
      <c r="AH4072" s="41"/>
      <c r="AI4072" s="42"/>
      <c r="AJ4072" s="40"/>
      <c r="AK4072" s="41"/>
      <c r="AL4072" s="42"/>
      <c r="AM4072" s="43"/>
      <c r="AN4072" s="43"/>
      <c r="AO4072" s="43"/>
    </row>
    <row r="4073" spans="5:41" x14ac:dyDescent="0.25">
      <c r="E4073" s="54"/>
      <c r="F4073" s="54"/>
      <c r="G4073" s="52"/>
      <c r="H4073" s="52"/>
      <c r="I4073" s="52"/>
      <c r="J4073" s="52"/>
      <c r="K4073" s="52"/>
      <c r="L4073" s="52"/>
      <c r="M4073" s="52"/>
      <c r="N4073" s="52"/>
      <c r="O4073" s="52"/>
      <c r="P4073" s="52"/>
      <c r="Q4073" s="52"/>
      <c r="R4073" s="52"/>
      <c r="S4073" s="52"/>
      <c r="T4073" s="52"/>
      <c r="U4073" s="52"/>
      <c r="V4073" s="52"/>
      <c r="W4073" s="52"/>
      <c r="X4073" s="52"/>
      <c r="Y4073" s="52"/>
      <c r="Z4073" s="38"/>
      <c r="AA4073" s="38"/>
      <c r="AB4073" s="38"/>
      <c r="AC4073" s="50"/>
      <c r="AD4073" s="50"/>
      <c r="AE4073" s="51"/>
      <c r="AF4073" s="51"/>
      <c r="AG4073" s="40"/>
      <c r="AH4073" s="41"/>
      <c r="AI4073" s="42"/>
      <c r="AJ4073" s="40"/>
      <c r="AK4073" s="41"/>
      <c r="AL4073" s="42"/>
      <c r="AM4073" s="43"/>
      <c r="AN4073" s="43"/>
      <c r="AO4073" s="43"/>
    </row>
    <row r="4074" spans="5:41" x14ac:dyDescent="0.25">
      <c r="E4074" s="54"/>
      <c r="F4074" s="54"/>
      <c r="G4074" s="52"/>
      <c r="H4074" s="52"/>
      <c r="I4074" s="52"/>
      <c r="J4074" s="52"/>
      <c r="K4074" s="52"/>
      <c r="L4074" s="52"/>
      <c r="M4074" s="52"/>
      <c r="N4074" s="52"/>
      <c r="O4074" s="52"/>
      <c r="P4074" s="52"/>
      <c r="Q4074" s="52"/>
      <c r="R4074" s="52"/>
      <c r="S4074" s="52"/>
      <c r="T4074" s="52"/>
      <c r="U4074" s="52"/>
      <c r="V4074" s="52"/>
      <c r="W4074" s="52"/>
      <c r="X4074" s="52"/>
      <c r="Y4074" s="52"/>
      <c r="Z4074" s="38"/>
      <c r="AA4074" s="38"/>
      <c r="AB4074" s="38"/>
      <c r="AC4074" s="50"/>
      <c r="AD4074" s="50"/>
      <c r="AE4074" s="51"/>
      <c r="AF4074" s="51"/>
      <c r="AG4074" s="40"/>
      <c r="AH4074" s="41"/>
      <c r="AI4074" s="42"/>
      <c r="AJ4074" s="40"/>
      <c r="AK4074" s="41"/>
      <c r="AL4074" s="42"/>
      <c r="AM4074" s="43"/>
      <c r="AN4074" s="43"/>
      <c r="AO4074" s="43"/>
    </row>
    <row r="4075" spans="5:41" x14ac:dyDescent="0.25">
      <c r="E4075" s="54"/>
      <c r="F4075" s="54"/>
      <c r="G4075" s="52"/>
      <c r="H4075" s="52"/>
      <c r="I4075" s="52"/>
      <c r="J4075" s="52"/>
      <c r="K4075" s="52"/>
      <c r="L4075" s="52"/>
      <c r="M4075" s="52"/>
      <c r="N4075" s="52"/>
      <c r="O4075" s="52"/>
      <c r="P4075" s="52"/>
      <c r="Q4075" s="52"/>
      <c r="R4075" s="52"/>
      <c r="S4075" s="52"/>
      <c r="T4075" s="52"/>
      <c r="U4075" s="52"/>
      <c r="V4075" s="52"/>
      <c r="W4075" s="52"/>
      <c r="X4075" s="52"/>
      <c r="Y4075" s="52"/>
      <c r="Z4075" s="38"/>
      <c r="AA4075" s="38"/>
      <c r="AB4075" s="38"/>
      <c r="AC4075" s="50"/>
      <c r="AD4075" s="50"/>
      <c r="AE4075" s="51"/>
      <c r="AF4075" s="51"/>
      <c r="AG4075" s="40"/>
      <c r="AH4075" s="41"/>
      <c r="AI4075" s="42"/>
      <c r="AJ4075" s="40"/>
      <c r="AK4075" s="41"/>
      <c r="AL4075" s="42"/>
      <c r="AM4075" s="43"/>
      <c r="AN4075" s="43"/>
      <c r="AO4075" s="43"/>
    </row>
    <row r="4076" spans="5:41" x14ac:dyDescent="0.25">
      <c r="E4076" s="54"/>
      <c r="F4076" s="54"/>
      <c r="G4076" s="52"/>
      <c r="H4076" s="52"/>
      <c r="I4076" s="52"/>
      <c r="J4076" s="52"/>
      <c r="K4076" s="52"/>
      <c r="L4076" s="52"/>
      <c r="M4076" s="52"/>
      <c r="N4076" s="52"/>
      <c r="O4076" s="52"/>
      <c r="P4076" s="52"/>
      <c r="Q4076" s="52"/>
      <c r="R4076" s="52"/>
      <c r="S4076" s="52"/>
      <c r="T4076" s="52"/>
      <c r="U4076" s="52"/>
      <c r="V4076" s="52"/>
      <c r="W4076" s="52"/>
      <c r="X4076" s="52"/>
      <c r="Y4076" s="52"/>
      <c r="Z4076" s="38"/>
      <c r="AA4076" s="38"/>
      <c r="AB4076" s="38"/>
      <c r="AC4076" s="50"/>
      <c r="AD4076" s="50"/>
      <c r="AE4076" s="51"/>
      <c r="AF4076" s="51"/>
      <c r="AG4076" s="40"/>
      <c r="AH4076" s="41"/>
      <c r="AI4076" s="42"/>
      <c r="AJ4076" s="40"/>
      <c r="AK4076" s="41"/>
      <c r="AL4076" s="42"/>
      <c r="AM4076" s="43"/>
      <c r="AN4076" s="43"/>
      <c r="AO4076" s="43"/>
    </row>
    <row r="4077" spans="5:41" x14ac:dyDescent="0.25">
      <c r="E4077" s="54"/>
      <c r="F4077" s="54"/>
      <c r="G4077" s="52"/>
      <c r="H4077" s="52"/>
      <c r="I4077" s="52"/>
      <c r="J4077" s="52"/>
      <c r="K4077" s="52"/>
      <c r="L4077" s="52"/>
      <c r="M4077" s="52"/>
      <c r="N4077" s="52"/>
      <c r="O4077" s="52"/>
      <c r="P4077" s="52"/>
      <c r="Q4077" s="52"/>
      <c r="R4077" s="52"/>
      <c r="S4077" s="52"/>
      <c r="T4077" s="52"/>
      <c r="U4077" s="52"/>
      <c r="V4077" s="52"/>
      <c r="W4077" s="52"/>
      <c r="X4077" s="52"/>
      <c r="Y4077" s="52"/>
      <c r="Z4077" s="38"/>
      <c r="AA4077" s="38"/>
      <c r="AB4077" s="38"/>
      <c r="AC4077" s="50"/>
      <c r="AD4077" s="50"/>
      <c r="AE4077" s="51"/>
      <c r="AF4077" s="51"/>
      <c r="AG4077" s="40"/>
      <c r="AH4077" s="41"/>
      <c r="AI4077" s="42"/>
      <c r="AJ4077" s="40"/>
      <c r="AK4077" s="41"/>
      <c r="AL4077" s="42"/>
      <c r="AM4077" s="43"/>
      <c r="AN4077" s="43"/>
      <c r="AO4077" s="43"/>
    </row>
    <row r="4078" spans="5:41" x14ac:dyDescent="0.25">
      <c r="E4078" s="54"/>
      <c r="F4078" s="54"/>
      <c r="G4078" s="52"/>
      <c r="H4078" s="52"/>
      <c r="I4078" s="52"/>
      <c r="J4078" s="52"/>
      <c r="K4078" s="52"/>
      <c r="L4078" s="52"/>
      <c r="M4078" s="52"/>
      <c r="N4078" s="52"/>
      <c r="O4078" s="52"/>
      <c r="P4078" s="52"/>
      <c r="Q4078" s="52"/>
      <c r="R4078" s="52"/>
      <c r="S4078" s="52"/>
      <c r="T4078" s="52"/>
      <c r="U4078" s="52"/>
      <c r="V4078" s="52"/>
      <c r="W4078" s="52"/>
      <c r="X4078" s="52"/>
      <c r="Y4078" s="52"/>
      <c r="Z4078" s="38"/>
      <c r="AA4078" s="38"/>
      <c r="AB4078" s="38"/>
      <c r="AC4078" s="50"/>
      <c r="AD4078" s="50"/>
      <c r="AE4078" s="51"/>
      <c r="AF4078" s="51"/>
      <c r="AG4078" s="40"/>
      <c r="AH4078" s="41"/>
      <c r="AI4078" s="42"/>
      <c r="AJ4078" s="40"/>
      <c r="AK4078" s="41"/>
      <c r="AL4078" s="42"/>
      <c r="AM4078" s="43"/>
      <c r="AN4078" s="43"/>
      <c r="AO4078" s="43"/>
    </row>
    <row r="4079" spans="5:41" x14ac:dyDescent="0.25">
      <c r="E4079" s="54"/>
      <c r="F4079" s="54"/>
      <c r="G4079" s="52"/>
      <c r="H4079" s="52"/>
      <c r="I4079" s="52"/>
      <c r="J4079" s="52"/>
      <c r="K4079" s="52"/>
      <c r="L4079" s="52"/>
      <c r="M4079" s="52"/>
      <c r="N4079" s="52"/>
      <c r="O4079" s="52"/>
      <c r="P4079" s="52"/>
      <c r="Q4079" s="52"/>
      <c r="R4079" s="52"/>
      <c r="S4079" s="52"/>
      <c r="T4079" s="52"/>
      <c r="U4079" s="52"/>
      <c r="V4079" s="52"/>
      <c r="W4079" s="52"/>
      <c r="X4079" s="52"/>
      <c r="Y4079" s="52"/>
      <c r="Z4079" s="38"/>
      <c r="AA4079" s="38"/>
      <c r="AB4079" s="38"/>
      <c r="AC4079" s="50"/>
      <c r="AD4079" s="50"/>
      <c r="AE4079" s="51"/>
      <c r="AF4079" s="51"/>
      <c r="AG4079" s="40"/>
      <c r="AH4079" s="41"/>
      <c r="AI4079" s="42"/>
      <c r="AJ4079" s="40"/>
      <c r="AK4079" s="41"/>
      <c r="AL4079" s="42"/>
      <c r="AM4079" s="43"/>
      <c r="AN4079" s="43"/>
      <c r="AO4079" s="43"/>
    </row>
    <row r="4080" spans="5:41" x14ac:dyDescent="0.25">
      <c r="E4080" s="54"/>
      <c r="F4080" s="54"/>
      <c r="G4080" s="52"/>
      <c r="H4080" s="52"/>
      <c r="I4080" s="52"/>
      <c r="J4080" s="52"/>
      <c r="K4080" s="52"/>
      <c r="L4080" s="52"/>
      <c r="M4080" s="52"/>
      <c r="N4080" s="52"/>
      <c r="O4080" s="52"/>
      <c r="P4080" s="52"/>
      <c r="Q4080" s="52"/>
      <c r="R4080" s="52"/>
      <c r="S4080" s="52"/>
      <c r="T4080" s="52"/>
      <c r="U4080" s="52"/>
      <c r="V4080" s="52"/>
      <c r="W4080" s="52"/>
      <c r="X4080" s="52"/>
      <c r="Y4080" s="52"/>
      <c r="Z4080" s="38"/>
      <c r="AA4080" s="38"/>
      <c r="AB4080" s="38"/>
      <c r="AC4080" s="50"/>
      <c r="AD4080" s="50"/>
      <c r="AE4080" s="51"/>
      <c r="AF4080" s="51"/>
      <c r="AG4080" s="40"/>
      <c r="AH4080" s="41"/>
      <c r="AI4080" s="42"/>
      <c r="AJ4080" s="40"/>
      <c r="AK4080" s="41"/>
      <c r="AL4080" s="42"/>
      <c r="AM4080" s="43"/>
      <c r="AN4080" s="43"/>
      <c r="AO4080" s="43"/>
    </row>
    <row r="4081" spans="5:41" x14ac:dyDescent="0.25">
      <c r="E4081" s="54"/>
      <c r="F4081" s="54"/>
      <c r="G4081" s="52"/>
      <c r="H4081" s="52"/>
      <c r="I4081" s="52"/>
      <c r="J4081" s="52"/>
      <c r="K4081" s="52"/>
      <c r="L4081" s="52"/>
      <c r="M4081" s="52"/>
      <c r="N4081" s="52"/>
      <c r="O4081" s="52"/>
      <c r="P4081" s="52"/>
      <c r="Q4081" s="52"/>
      <c r="R4081" s="52"/>
      <c r="S4081" s="52"/>
      <c r="T4081" s="52"/>
      <c r="U4081" s="52"/>
      <c r="V4081" s="52"/>
      <c r="W4081" s="52"/>
      <c r="X4081" s="52"/>
      <c r="Y4081" s="52"/>
      <c r="Z4081" s="38"/>
      <c r="AA4081" s="38"/>
      <c r="AB4081" s="38"/>
      <c r="AC4081" s="50"/>
      <c r="AD4081" s="50"/>
      <c r="AE4081" s="51"/>
      <c r="AF4081" s="51"/>
      <c r="AG4081" s="40"/>
      <c r="AH4081" s="41"/>
      <c r="AI4081" s="42"/>
      <c r="AJ4081" s="40"/>
      <c r="AK4081" s="41"/>
      <c r="AL4081" s="42"/>
      <c r="AM4081" s="43"/>
      <c r="AN4081" s="43"/>
      <c r="AO4081" s="43"/>
    </row>
    <row r="4082" spans="5:41" x14ac:dyDescent="0.25">
      <c r="E4082" s="54"/>
      <c r="F4082" s="54"/>
      <c r="G4082" s="52"/>
      <c r="H4082" s="52"/>
      <c r="I4082" s="52"/>
      <c r="J4082" s="52"/>
      <c r="K4082" s="52"/>
      <c r="L4082" s="52"/>
      <c r="M4082" s="52"/>
      <c r="N4082" s="52"/>
      <c r="O4082" s="52"/>
      <c r="P4082" s="52"/>
      <c r="Q4082" s="52"/>
      <c r="R4082" s="52"/>
      <c r="S4082" s="52"/>
      <c r="T4082" s="52"/>
      <c r="U4082" s="52"/>
      <c r="V4082" s="52"/>
      <c r="W4082" s="52"/>
      <c r="X4082" s="52"/>
      <c r="Y4082" s="52"/>
      <c r="Z4082" s="38"/>
      <c r="AA4082" s="38"/>
      <c r="AB4082" s="38"/>
      <c r="AC4082" s="50"/>
      <c r="AD4082" s="50"/>
      <c r="AE4082" s="51"/>
      <c r="AF4082" s="51"/>
      <c r="AG4082" s="40"/>
      <c r="AH4082" s="41"/>
      <c r="AI4082" s="42"/>
      <c r="AJ4082" s="40"/>
      <c r="AK4082" s="41"/>
      <c r="AL4082" s="42"/>
      <c r="AM4082" s="43"/>
      <c r="AN4082" s="43"/>
      <c r="AO4082" s="43"/>
    </row>
    <row r="4083" spans="5:41" x14ac:dyDescent="0.25">
      <c r="E4083" s="54"/>
      <c r="F4083" s="54"/>
      <c r="G4083" s="52"/>
      <c r="H4083" s="52"/>
      <c r="I4083" s="52"/>
      <c r="J4083" s="52"/>
      <c r="K4083" s="52"/>
      <c r="L4083" s="52"/>
      <c r="M4083" s="52"/>
      <c r="N4083" s="52"/>
      <c r="O4083" s="52"/>
      <c r="P4083" s="52"/>
      <c r="Q4083" s="52"/>
      <c r="R4083" s="52"/>
      <c r="S4083" s="52"/>
      <c r="T4083" s="52"/>
      <c r="U4083" s="52"/>
      <c r="V4083" s="52"/>
      <c r="W4083" s="52"/>
      <c r="X4083" s="52"/>
      <c r="Y4083" s="52"/>
      <c r="Z4083" s="38"/>
      <c r="AA4083" s="38"/>
      <c r="AB4083" s="38"/>
      <c r="AC4083" s="50"/>
      <c r="AD4083" s="50"/>
      <c r="AE4083" s="51"/>
      <c r="AF4083" s="51"/>
      <c r="AG4083" s="40"/>
      <c r="AH4083" s="41"/>
      <c r="AI4083" s="42"/>
      <c r="AJ4083" s="40"/>
      <c r="AK4083" s="41"/>
      <c r="AL4083" s="42"/>
      <c r="AM4083" s="43"/>
      <c r="AN4083" s="43"/>
      <c r="AO4083" s="43"/>
    </row>
    <row r="4084" spans="5:41" x14ac:dyDescent="0.25">
      <c r="E4084" s="54"/>
      <c r="F4084" s="54"/>
      <c r="G4084" s="52"/>
      <c r="H4084" s="52"/>
      <c r="I4084" s="52"/>
      <c r="J4084" s="52"/>
      <c r="K4084" s="52"/>
      <c r="L4084" s="52"/>
      <c r="M4084" s="52"/>
      <c r="N4084" s="52"/>
      <c r="O4084" s="52"/>
      <c r="P4084" s="52"/>
      <c r="Q4084" s="52"/>
      <c r="R4084" s="52"/>
      <c r="S4084" s="52"/>
      <c r="T4084" s="52"/>
      <c r="U4084" s="52"/>
      <c r="V4084" s="52"/>
      <c r="W4084" s="52"/>
      <c r="X4084" s="52"/>
      <c r="Y4084" s="52"/>
      <c r="Z4084" s="38"/>
      <c r="AA4084" s="38"/>
      <c r="AB4084" s="38"/>
      <c r="AC4084" s="50"/>
      <c r="AD4084" s="50"/>
      <c r="AE4084" s="51"/>
      <c r="AF4084" s="51"/>
      <c r="AG4084" s="40"/>
      <c r="AH4084" s="41"/>
      <c r="AI4084" s="42"/>
      <c r="AJ4084" s="40"/>
      <c r="AK4084" s="41"/>
      <c r="AL4084" s="42"/>
      <c r="AM4084" s="43"/>
      <c r="AN4084" s="43"/>
      <c r="AO4084" s="43"/>
    </row>
    <row r="4085" spans="5:41" x14ac:dyDescent="0.25">
      <c r="E4085" s="54"/>
      <c r="F4085" s="54"/>
      <c r="G4085" s="52"/>
      <c r="H4085" s="52"/>
      <c r="I4085" s="52"/>
      <c r="J4085" s="52"/>
      <c r="K4085" s="52"/>
      <c r="L4085" s="52"/>
      <c r="M4085" s="52"/>
      <c r="N4085" s="52"/>
      <c r="O4085" s="52"/>
      <c r="P4085" s="52"/>
      <c r="Q4085" s="52"/>
      <c r="R4085" s="52"/>
      <c r="S4085" s="52"/>
      <c r="T4085" s="52"/>
      <c r="U4085" s="52"/>
      <c r="V4085" s="52"/>
      <c r="W4085" s="52"/>
      <c r="X4085" s="52"/>
      <c r="Y4085" s="52"/>
      <c r="Z4085" s="38"/>
      <c r="AA4085" s="38"/>
      <c r="AB4085" s="38"/>
      <c r="AC4085" s="50"/>
      <c r="AD4085" s="50"/>
      <c r="AE4085" s="51"/>
      <c r="AF4085" s="51"/>
      <c r="AG4085" s="40"/>
      <c r="AH4085" s="41"/>
      <c r="AI4085" s="42"/>
      <c r="AJ4085" s="40"/>
      <c r="AK4085" s="41"/>
      <c r="AL4085" s="42"/>
      <c r="AM4085" s="43"/>
      <c r="AN4085" s="43"/>
      <c r="AO4085" s="43"/>
    </row>
    <row r="4086" spans="5:41" x14ac:dyDescent="0.25">
      <c r="E4086" s="54"/>
      <c r="F4086" s="54"/>
      <c r="G4086" s="52"/>
      <c r="H4086" s="52"/>
      <c r="I4086" s="52"/>
      <c r="J4086" s="52"/>
      <c r="K4086" s="52"/>
      <c r="L4086" s="52"/>
      <c r="M4086" s="52"/>
      <c r="N4086" s="52"/>
      <c r="O4086" s="52"/>
      <c r="P4086" s="52"/>
      <c r="Q4086" s="52"/>
      <c r="R4086" s="52"/>
      <c r="S4086" s="52"/>
      <c r="T4086" s="52"/>
      <c r="U4086" s="52"/>
      <c r="V4086" s="52"/>
      <c r="W4086" s="52"/>
      <c r="X4086" s="52"/>
      <c r="Y4086" s="52"/>
      <c r="Z4086" s="38"/>
      <c r="AA4086" s="38"/>
      <c r="AB4086" s="38"/>
      <c r="AC4086" s="50"/>
      <c r="AD4086" s="50"/>
      <c r="AE4086" s="51"/>
      <c r="AF4086" s="51"/>
      <c r="AG4086" s="40"/>
      <c r="AH4086" s="41"/>
      <c r="AI4086" s="42"/>
      <c r="AJ4086" s="40"/>
      <c r="AK4086" s="41"/>
      <c r="AL4086" s="42"/>
      <c r="AM4086" s="43"/>
      <c r="AN4086" s="43"/>
      <c r="AO4086" s="43"/>
    </row>
    <row r="4087" spans="5:41" x14ac:dyDescent="0.25">
      <c r="E4087" s="54"/>
      <c r="F4087" s="54"/>
      <c r="G4087" s="52"/>
      <c r="H4087" s="52"/>
      <c r="I4087" s="52"/>
      <c r="J4087" s="52"/>
      <c r="K4087" s="52"/>
      <c r="L4087" s="52"/>
      <c r="M4087" s="52"/>
      <c r="N4087" s="52"/>
      <c r="O4087" s="52"/>
      <c r="P4087" s="52"/>
      <c r="Q4087" s="52"/>
      <c r="R4087" s="52"/>
      <c r="S4087" s="52"/>
      <c r="T4087" s="52"/>
      <c r="U4087" s="52"/>
      <c r="V4087" s="52"/>
      <c r="W4087" s="52"/>
      <c r="X4087" s="52"/>
      <c r="Y4087" s="52"/>
      <c r="Z4087" s="38"/>
      <c r="AA4087" s="38"/>
      <c r="AB4087" s="38"/>
      <c r="AC4087" s="50"/>
      <c r="AD4087" s="50"/>
      <c r="AE4087" s="51"/>
      <c r="AF4087" s="51"/>
      <c r="AG4087" s="40"/>
      <c r="AH4087" s="41"/>
      <c r="AI4087" s="42"/>
      <c r="AJ4087" s="40"/>
      <c r="AK4087" s="41"/>
      <c r="AL4087" s="42"/>
      <c r="AM4087" s="43"/>
      <c r="AN4087" s="43"/>
      <c r="AO4087" s="43"/>
    </row>
    <row r="4088" spans="5:41" x14ac:dyDescent="0.25">
      <c r="E4088" s="54"/>
      <c r="F4088" s="54"/>
      <c r="G4088" s="52"/>
      <c r="H4088" s="52"/>
      <c r="I4088" s="52"/>
      <c r="J4088" s="52"/>
      <c r="K4088" s="52"/>
      <c r="L4088" s="52"/>
      <c r="M4088" s="52"/>
      <c r="N4088" s="52"/>
      <c r="O4088" s="52"/>
      <c r="P4088" s="52"/>
      <c r="Q4088" s="52"/>
      <c r="R4088" s="52"/>
      <c r="S4088" s="52"/>
      <c r="T4088" s="52"/>
      <c r="U4088" s="52"/>
      <c r="V4088" s="52"/>
      <c r="W4088" s="52"/>
      <c r="X4088" s="52"/>
      <c r="Y4088" s="52"/>
      <c r="Z4088" s="38"/>
      <c r="AA4088" s="38"/>
      <c r="AB4088" s="38"/>
      <c r="AC4088" s="50"/>
      <c r="AD4088" s="50"/>
      <c r="AE4088" s="51"/>
      <c r="AF4088" s="51"/>
      <c r="AG4088" s="40"/>
      <c r="AH4088" s="41"/>
      <c r="AI4088" s="42"/>
      <c r="AJ4088" s="40"/>
      <c r="AK4088" s="41"/>
      <c r="AL4088" s="42"/>
      <c r="AM4088" s="43"/>
      <c r="AN4088" s="43"/>
      <c r="AO4088" s="43"/>
    </row>
    <row r="4089" spans="5:41" x14ac:dyDescent="0.25">
      <c r="E4089" s="54"/>
      <c r="F4089" s="54"/>
      <c r="G4089" s="52"/>
      <c r="H4089" s="52"/>
      <c r="I4089" s="52"/>
      <c r="J4089" s="52"/>
      <c r="K4089" s="52"/>
      <c r="L4089" s="52"/>
      <c r="M4089" s="52"/>
      <c r="N4089" s="52"/>
      <c r="O4089" s="52"/>
      <c r="P4089" s="52"/>
      <c r="Q4089" s="52"/>
      <c r="R4089" s="52"/>
      <c r="S4089" s="52"/>
      <c r="T4089" s="52"/>
      <c r="U4089" s="52"/>
      <c r="V4089" s="52"/>
      <c r="W4089" s="52"/>
      <c r="X4089" s="52"/>
      <c r="Y4089" s="52"/>
      <c r="Z4089" s="38"/>
      <c r="AA4089" s="38"/>
      <c r="AB4089" s="38"/>
      <c r="AC4089" s="50"/>
      <c r="AD4089" s="50"/>
      <c r="AE4089" s="51"/>
      <c r="AF4089" s="51"/>
      <c r="AG4089" s="40"/>
      <c r="AH4089" s="41"/>
      <c r="AI4089" s="42"/>
      <c r="AJ4089" s="40"/>
      <c r="AK4089" s="41"/>
      <c r="AL4089" s="42"/>
      <c r="AM4089" s="43"/>
      <c r="AN4089" s="43"/>
      <c r="AO4089" s="43"/>
    </row>
    <row r="4090" spans="5:41" x14ac:dyDescent="0.25">
      <c r="E4090" s="54"/>
      <c r="F4090" s="54"/>
      <c r="G4090" s="52"/>
      <c r="H4090" s="52"/>
      <c r="I4090" s="52"/>
      <c r="J4090" s="52"/>
      <c r="K4090" s="52"/>
      <c r="L4090" s="52"/>
      <c r="M4090" s="52"/>
      <c r="N4090" s="52"/>
      <c r="O4090" s="52"/>
      <c r="P4090" s="52"/>
      <c r="Q4090" s="52"/>
      <c r="R4090" s="52"/>
      <c r="S4090" s="52"/>
      <c r="T4090" s="52"/>
      <c r="U4090" s="52"/>
      <c r="V4090" s="52"/>
      <c r="W4090" s="52"/>
      <c r="X4090" s="52"/>
      <c r="Y4090" s="52"/>
      <c r="Z4090" s="38"/>
      <c r="AA4090" s="38"/>
      <c r="AB4090" s="38"/>
      <c r="AC4090" s="50"/>
      <c r="AD4090" s="50"/>
      <c r="AE4090" s="51"/>
      <c r="AF4090" s="51"/>
      <c r="AG4090" s="40"/>
      <c r="AH4090" s="41"/>
      <c r="AI4090" s="42"/>
      <c r="AJ4090" s="40"/>
      <c r="AK4090" s="41"/>
      <c r="AL4090" s="42"/>
      <c r="AM4090" s="43"/>
      <c r="AN4090" s="43"/>
      <c r="AO4090" s="43"/>
    </row>
    <row r="4091" spans="5:41" x14ac:dyDescent="0.25">
      <c r="E4091" s="54"/>
      <c r="F4091" s="54"/>
      <c r="G4091" s="52"/>
      <c r="H4091" s="52"/>
      <c r="I4091" s="52"/>
      <c r="J4091" s="52"/>
      <c r="K4091" s="52"/>
      <c r="L4091" s="52"/>
      <c r="M4091" s="52"/>
      <c r="N4091" s="52"/>
      <c r="O4091" s="52"/>
      <c r="P4091" s="52"/>
      <c r="Q4091" s="52"/>
      <c r="R4091" s="52"/>
      <c r="S4091" s="52"/>
      <c r="T4091" s="52"/>
      <c r="U4091" s="52"/>
      <c r="V4091" s="52"/>
      <c r="W4091" s="52"/>
      <c r="X4091" s="52"/>
      <c r="Y4091" s="52"/>
      <c r="Z4091" s="38"/>
      <c r="AA4091" s="38"/>
      <c r="AB4091" s="38"/>
      <c r="AC4091" s="50"/>
      <c r="AD4091" s="50"/>
      <c r="AE4091" s="51"/>
      <c r="AF4091" s="51"/>
      <c r="AG4091" s="40"/>
      <c r="AH4091" s="41"/>
      <c r="AI4091" s="42"/>
      <c r="AJ4091" s="40"/>
      <c r="AK4091" s="41"/>
      <c r="AL4091" s="42"/>
      <c r="AM4091" s="43"/>
      <c r="AN4091" s="43"/>
      <c r="AO4091" s="43"/>
    </row>
    <row r="4092" spans="5:41" x14ac:dyDescent="0.25">
      <c r="E4092" s="54"/>
      <c r="F4092" s="54"/>
      <c r="G4092" s="52"/>
      <c r="H4092" s="52"/>
      <c r="I4092" s="52"/>
      <c r="J4092" s="52"/>
      <c r="K4092" s="52"/>
      <c r="L4092" s="52"/>
      <c r="M4092" s="52"/>
      <c r="N4092" s="52"/>
      <c r="O4092" s="52"/>
      <c r="P4092" s="52"/>
      <c r="Q4092" s="52"/>
      <c r="R4092" s="52"/>
      <c r="S4092" s="52"/>
      <c r="T4092" s="52"/>
      <c r="U4092" s="52"/>
      <c r="V4092" s="52"/>
      <c r="W4092" s="52"/>
      <c r="X4092" s="52"/>
      <c r="Y4092" s="52"/>
      <c r="Z4092" s="38"/>
      <c r="AA4092" s="38"/>
      <c r="AB4092" s="38"/>
      <c r="AC4092" s="50"/>
      <c r="AD4092" s="50"/>
      <c r="AE4092" s="51"/>
      <c r="AF4092" s="51"/>
      <c r="AG4092" s="40"/>
      <c r="AH4092" s="41"/>
      <c r="AI4092" s="42"/>
      <c r="AJ4092" s="40"/>
      <c r="AK4092" s="41"/>
      <c r="AL4092" s="42"/>
      <c r="AM4092" s="43"/>
      <c r="AN4092" s="43"/>
      <c r="AO4092" s="43"/>
    </row>
    <row r="4093" spans="5:41" x14ac:dyDescent="0.25">
      <c r="E4093" s="54"/>
      <c r="F4093" s="54"/>
      <c r="G4093" s="52"/>
      <c r="H4093" s="52"/>
      <c r="I4093" s="52"/>
      <c r="J4093" s="52"/>
      <c r="K4093" s="52"/>
      <c r="L4093" s="52"/>
      <c r="M4093" s="52"/>
      <c r="N4093" s="52"/>
      <c r="O4093" s="52"/>
      <c r="P4093" s="52"/>
      <c r="Q4093" s="52"/>
      <c r="R4093" s="52"/>
      <c r="S4093" s="52"/>
      <c r="T4093" s="52"/>
      <c r="U4093" s="52"/>
      <c r="V4093" s="52"/>
      <c r="W4093" s="52"/>
      <c r="X4093" s="52"/>
      <c r="Y4093" s="52"/>
      <c r="Z4093" s="38"/>
      <c r="AA4093" s="38"/>
      <c r="AB4093" s="38"/>
      <c r="AC4093" s="50"/>
      <c r="AD4093" s="50"/>
      <c r="AE4093" s="51"/>
      <c r="AF4093" s="51"/>
      <c r="AG4093" s="40"/>
      <c r="AH4093" s="41"/>
      <c r="AI4093" s="42"/>
      <c r="AJ4093" s="40"/>
      <c r="AK4093" s="41"/>
      <c r="AL4093" s="42"/>
      <c r="AM4093" s="43"/>
      <c r="AN4093" s="43"/>
      <c r="AO4093" s="43"/>
    </row>
    <row r="4094" spans="5:41" x14ac:dyDescent="0.25">
      <c r="E4094" s="54"/>
      <c r="F4094" s="54"/>
      <c r="G4094" s="52"/>
      <c r="H4094" s="52"/>
      <c r="I4094" s="52"/>
      <c r="J4094" s="52"/>
      <c r="K4094" s="52"/>
      <c r="L4094" s="52"/>
      <c r="M4094" s="52"/>
      <c r="N4094" s="52"/>
      <c r="O4094" s="52"/>
      <c r="P4094" s="52"/>
      <c r="Q4094" s="52"/>
      <c r="R4094" s="52"/>
      <c r="S4094" s="52"/>
      <c r="T4094" s="52"/>
      <c r="U4094" s="52"/>
      <c r="V4094" s="52"/>
      <c r="W4094" s="52"/>
      <c r="X4094" s="52"/>
      <c r="Y4094" s="52"/>
      <c r="Z4094" s="38"/>
      <c r="AA4094" s="38"/>
      <c r="AB4094" s="38"/>
      <c r="AC4094" s="50"/>
      <c r="AD4094" s="50"/>
      <c r="AE4094" s="51"/>
      <c r="AF4094" s="51"/>
      <c r="AG4094" s="40"/>
      <c r="AH4094" s="41"/>
      <c r="AI4094" s="42"/>
      <c r="AJ4094" s="40"/>
      <c r="AK4094" s="41"/>
      <c r="AL4094" s="42"/>
      <c r="AM4094" s="43"/>
      <c r="AN4094" s="43"/>
      <c r="AO4094" s="43"/>
    </row>
    <row r="4095" spans="5:41" x14ac:dyDescent="0.25">
      <c r="E4095" s="54"/>
      <c r="F4095" s="54"/>
      <c r="G4095" s="52"/>
      <c r="H4095" s="52"/>
      <c r="I4095" s="52"/>
      <c r="J4095" s="52"/>
      <c r="K4095" s="52"/>
      <c r="L4095" s="52"/>
      <c r="M4095" s="52"/>
      <c r="N4095" s="52"/>
      <c r="O4095" s="52"/>
      <c r="P4095" s="52"/>
      <c r="Q4095" s="52"/>
      <c r="R4095" s="52"/>
      <c r="S4095" s="52"/>
      <c r="T4095" s="52"/>
      <c r="U4095" s="52"/>
      <c r="V4095" s="52"/>
      <c r="W4095" s="52"/>
      <c r="X4095" s="52"/>
      <c r="Y4095" s="52"/>
      <c r="Z4095" s="38"/>
      <c r="AA4095" s="38"/>
      <c r="AB4095" s="38"/>
      <c r="AC4095" s="50"/>
      <c r="AD4095" s="50"/>
      <c r="AE4095" s="51"/>
      <c r="AF4095" s="51"/>
      <c r="AG4095" s="40"/>
      <c r="AH4095" s="41"/>
      <c r="AI4095" s="42"/>
      <c r="AJ4095" s="40"/>
      <c r="AK4095" s="41"/>
      <c r="AL4095" s="42"/>
      <c r="AM4095" s="43"/>
      <c r="AN4095" s="43"/>
      <c r="AO4095" s="43"/>
    </row>
    <row r="4096" spans="5:41" x14ac:dyDescent="0.25">
      <c r="E4096" s="54"/>
      <c r="F4096" s="54"/>
      <c r="G4096" s="52"/>
      <c r="H4096" s="52"/>
      <c r="I4096" s="52"/>
      <c r="J4096" s="52"/>
      <c r="K4096" s="52"/>
      <c r="L4096" s="52"/>
      <c r="M4096" s="52"/>
      <c r="N4096" s="52"/>
      <c r="O4096" s="52"/>
      <c r="P4096" s="52"/>
      <c r="Q4096" s="52"/>
      <c r="R4096" s="52"/>
      <c r="S4096" s="52"/>
      <c r="T4096" s="52"/>
      <c r="U4096" s="52"/>
      <c r="V4096" s="52"/>
      <c r="W4096" s="52"/>
      <c r="X4096" s="52"/>
      <c r="Y4096" s="52"/>
      <c r="Z4096" s="38"/>
      <c r="AA4096" s="38"/>
      <c r="AB4096" s="38"/>
      <c r="AC4096" s="50"/>
      <c r="AD4096" s="50"/>
      <c r="AE4096" s="51"/>
      <c r="AF4096" s="51"/>
      <c r="AG4096" s="40"/>
      <c r="AH4096" s="41"/>
      <c r="AI4096" s="42"/>
      <c r="AJ4096" s="40"/>
      <c r="AK4096" s="41"/>
      <c r="AL4096" s="42"/>
      <c r="AM4096" s="43"/>
      <c r="AN4096" s="43"/>
      <c r="AO4096" s="43"/>
    </row>
    <row r="4097" spans="5:41" x14ac:dyDescent="0.25">
      <c r="E4097" s="54"/>
      <c r="F4097" s="54"/>
      <c r="G4097" s="52"/>
      <c r="H4097" s="52"/>
      <c r="I4097" s="52"/>
      <c r="J4097" s="52"/>
      <c r="K4097" s="52"/>
      <c r="L4097" s="52"/>
      <c r="M4097" s="52"/>
      <c r="N4097" s="52"/>
      <c r="O4097" s="52"/>
      <c r="P4097" s="52"/>
      <c r="Q4097" s="52"/>
      <c r="R4097" s="52"/>
      <c r="S4097" s="52"/>
      <c r="T4097" s="52"/>
      <c r="U4097" s="52"/>
      <c r="V4097" s="52"/>
      <c r="W4097" s="52"/>
      <c r="X4097" s="52"/>
      <c r="Y4097" s="52"/>
      <c r="Z4097" s="38"/>
      <c r="AA4097" s="38"/>
      <c r="AB4097" s="38"/>
      <c r="AC4097" s="50"/>
      <c r="AD4097" s="50"/>
      <c r="AE4097" s="51"/>
      <c r="AF4097" s="51"/>
      <c r="AG4097" s="40"/>
      <c r="AH4097" s="41"/>
      <c r="AI4097" s="42"/>
      <c r="AJ4097" s="40"/>
      <c r="AK4097" s="41"/>
      <c r="AL4097" s="42"/>
      <c r="AM4097" s="43"/>
      <c r="AN4097" s="43"/>
      <c r="AO4097" s="43"/>
    </row>
    <row r="4098" spans="5:41" x14ac:dyDescent="0.25">
      <c r="E4098" s="54"/>
      <c r="F4098" s="54"/>
      <c r="G4098" s="52"/>
      <c r="H4098" s="52"/>
      <c r="I4098" s="52"/>
      <c r="J4098" s="52"/>
      <c r="K4098" s="52"/>
      <c r="L4098" s="52"/>
      <c r="M4098" s="52"/>
      <c r="N4098" s="52"/>
      <c r="O4098" s="52"/>
      <c r="P4098" s="52"/>
      <c r="Q4098" s="52"/>
      <c r="R4098" s="52"/>
      <c r="S4098" s="52"/>
      <c r="T4098" s="52"/>
      <c r="U4098" s="52"/>
      <c r="V4098" s="52"/>
      <c r="W4098" s="52"/>
      <c r="X4098" s="52"/>
      <c r="Y4098" s="52"/>
      <c r="Z4098" s="38"/>
      <c r="AA4098" s="38"/>
      <c r="AB4098" s="38"/>
      <c r="AC4098" s="50"/>
      <c r="AD4098" s="50"/>
      <c r="AE4098" s="51"/>
      <c r="AF4098" s="51"/>
      <c r="AG4098" s="40"/>
      <c r="AH4098" s="41"/>
      <c r="AI4098" s="42"/>
      <c r="AJ4098" s="40"/>
      <c r="AK4098" s="41"/>
      <c r="AL4098" s="42"/>
      <c r="AM4098" s="43"/>
      <c r="AN4098" s="43"/>
      <c r="AO4098" s="43"/>
    </row>
    <row r="4099" spans="5:41" x14ac:dyDescent="0.25">
      <c r="E4099" s="54"/>
      <c r="F4099" s="54"/>
      <c r="G4099" s="52"/>
      <c r="H4099" s="52"/>
      <c r="I4099" s="52"/>
      <c r="J4099" s="52"/>
      <c r="K4099" s="52"/>
      <c r="L4099" s="52"/>
      <c r="M4099" s="52"/>
      <c r="N4099" s="52"/>
      <c r="O4099" s="52"/>
      <c r="P4099" s="52"/>
      <c r="Q4099" s="52"/>
      <c r="R4099" s="52"/>
      <c r="S4099" s="52"/>
      <c r="T4099" s="52"/>
      <c r="U4099" s="52"/>
      <c r="V4099" s="52"/>
      <c r="W4099" s="52"/>
      <c r="X4099" s="52"/>
      <c r="Y4099" s="52"/>
      <c r="Z4099" s="38"/>
      <c r="AA4099" s="38"/>
      <c r="AB4099" s="38"/>
      <c r="AC4099" s="50"/>
      <c r="AD4099" s="50"/>
      <c r="AE4099" s="51"/>
      <c r="AF4099" s="51"/>
      <c r="AG4099" s="40"/>
      <c r="AH4099" s="41"/>
      <c r="AI4099" s="42"/>
      <c r="AJ4099" s="40"/>
      <c r="AK4099" s="41"/>
      <c r="AL4099" s="42"/>
      <c r="AM4099" s="43"/>
      <c r="AN4099" s="43"/>
      <c r="AO4099" s="43"/>
    </row>
    <row r="4100" spans="5:41" x14ac:dyDescent="0.25">
      <c r="E4100" s="54"/>
      <c r="F4100" s="54"/>
      <c r="G4100" s="52"/>
      <c r="H4100" s="52"/>
      <c r="I4100" s="52"/>
      <c r="J4100" s="52"/>
      <c r="K4100" s="52"/>
      <c r="L4100" s="52"/>
      <c r="M4100" s="52"/>
      <c r="N4100" s="52"/>
      <c r="O4100" s="52"/>
      <c r="P4100" s="52"/>
      <c r="Q4100" s="52"/>
      <c r="R4100" s="52"/>
      <c r="S4100" s="52"/>
      <c r="T4100" s="52"/>
      <c r="U4100" s="52"/>
      <c r="V4100" s="52"/>
      <c r="W4100" s="52"/>
      <c r="X4100" s="52"/>
      <c r="Y4100" s="52"/>
      <c r="Z4100" s="38"/>
      <c r="AA4100" s="38"/>
      <c r="AB4100" s="38"/>
      <c r="AC4100" s="50"/>
      <c r="AD4100" s="50"/>
      <c r="AE4100" s="51"/>
      <c r="AF4100" s="51"/>
      <c r="AG4100" s="40"/>
      <c r="AH4100" s="41"/>
      <c r="AI4100" s="42"/>
      <c r="AJ4100" s="40"/>
      <c r="AK4100" s="41"/>
      <c r="AL4100" s="42"/>
      <c r="AM4100" s="43"/>
      <c r="AN4100" s="43"/>
      <c r="AO4100" s="43"/>
    </row>
    <row r="4101" spans="5:41" x14ac:dyDescent="0.25">
      <c r="E4101" s="54"/>
      <c r="F4101" s="54"/>
      <c r="G4101" s="52"/>
      <c r="H4101" s="52"/>
      <c r="I4101" s="52"/>
      <c r="J4101" s="52"/>
      <c r="K4101" s="52"/>
      <c r="L4101" s="52"/>
      <c r="M4101" s="52"/>
      <c r="N4101" s="52"/>
      <c r="O4101" s="52"/>
      <c r="P4101" s="52"/>
      <c r="Q4101" s="52"/>
      <c r="R4101" s="52"/>
      <c r="S4101" s="52"/>
      <c r="T4101" s="52"/>
      <c r="U4101" s="52"/>
      <c r="V4101" s="52"/>
      <c r="W4101" s="52"/>
      <c r="X4101" s="52"/>
      <c r="Y4101" s="52"/>
      <c r="Z4101" s="38"/>
      <c r="AA4101" s="38"/>
      <c r="AB4101" s="38"/>
      <c r="AC4101" s="50"/>
      <c r="AD4101" s="50"/>
      <c r="AE4101" s="51"/>
      <c r="AF4101" s="51"/>
      <c r="AG4101" s="40"/>
      <c r="AH4101" s="41"/>
      <c r="AI4101" s="42"/>
      <c r="AJ4101" s="40"/>
      <c r="AK4101" s="41"/>
      <c r="AL4101" s="42"/>
      <c r="AM4101" s="43"/>
      <c r="AN4101" s="43"/>
      <c r="AO4101" s="43"/>
    </row>
    <row r="4102" spans="5:41" x14ac:dyDescent="0.25">
      <c r="E4102" s="54"/>
      <c r="F4102" s="54"/>
      <c r="G4102" s="52"/>
      <c r="H4102" s="52"/>
      <c r="I4102" s="52"/>
      <c r="J4102" s="52"/>
      <c r="K4102" s="52"/>
      <c r="L4102" s="52"/>
      <c r="M4102" s="52"/>
      <c r="N4102" s="52"/>
      <c r="O4102" s="52"/>
      <c r="P4102" s="52"/>
      <c r="Q4102" s="52"/>
      <c r="R4102" s="52"/>
      <c r="S4102" s="52"/>
      <c r="T4102" s="52"/>
      <c r="U4102" s="52"/>
      <c r="V4102" s="52"/>
      <c r="W4102" s="52"/>
      <c r="X4102" s="52"/>
      <c r="Y4102" s="52"/>
      <c r="Z4102" s="38"/>
      <c r="AA4102" s="38"/>
      <c r="AB4102" s="38"/>
      <c r="AC4102" s="50"/>
      <c r="AD4102" s="50"/>
      <c r="AE4102" s="51"/>
      <c r="AF4102" s="51"/>
      <c r="AG4102" s="40"/>
      <c r="AH4102" s="41"/>
      <c r="AI4102" s="42"/>
      <c r="AJ4102" s="40"/>
      <c r="AK4102" s="41"/>
      <c r="AL4102" s="42"/>
      <c r="AM4102" s="43"/>
      <c r="AN4102" s="43"/>
      <c r="AO4102" s="43"/>
    </row>
    <row r="4103" spans="5:41" x14ac:dyDescent="0.25">
      <c r="E4103" s="54"/>
      <c r="F4103" s="54"/>
      <c r="G4103" s="52"/>
      <c r="H4103" s="52"/>
      <c r="I4103" s="52"/>
      <c r="J4103" s="52"/>
      <c r="K4103" s="52"/>
      <c r="L4103" s="52"/>
      <c r="M4103" s="52"/>
      <c r="N4103" s="52"/>
      <c r="O4103" s="52"/>
      <c r="P4103" s="52"/>
      <c r="Q4103" s="52"/>
      <c r="R4103" s="52"/>
      <c r="S4103" s="52"/>
      <c r="T4103" s="52"/>
      <c r="U4103" s="52"/>
      <c r="V4103" s="52"/>
      <c r="W4103" s="52"/>
      <c r="X4103" s="52"/>
      <c r="Y4103" s="52"/>
      <c r="Z4103" s="38"/>
      <c r="AA4103" s="38"/>
      <c r="AB4103" s="38"/>
      <c r="AC4103" s="50"/>
      <c r="AD4103" s="50"/>
      <c r="AE4103" s="51"/>
      <c r="AF4103" s="51"/>
      <c r="AG4103" s="40"/>
      <c r="AH4103" s="41"/>
      <c r="AI4103" s="42"/>
      <c r="AJ4103" s="40"/>
      <c r="AK4103" s="41"/>
      <c r="AL4103" s="42"/>
      <c r="AM4103" s="43"/>
      <c r="AN4103" s="43"/>
      <c r="AO4103" s="43"/>
    </row>
    <row r="4104" spans="5:41" x14ac:dyDescent="0.25">
      <c r="E4104" s="54"/>
      <c r="F4104" s="54"/>
      <c r="G4104" s="52"/>
      <c r="H4104" s="52"/>
      <c r="I4104" s="52"/>
      <c r="J4104" s="52"/>
      <c r="K4104" s="52"/>
      <c r="L4104" s="52"/>
      <c r="M4104" s="52"/>
      <c r="N4104" s="52"/>
      <c r="O4104" s="52"/>
      <c r="P4104" s="52"/>
      <c r="Q4104" s="52"/>
      <c r="R4104" s="52"/>
      <c r="S4104" s="52"/>
      <c r="T4104" s="52"/>
      <c r="U4104" s="52"/>
      <c r="V4104" s="52"/>
      <c r="W4104" s="52"/>
      <c r="X4104" s="52"/>
      <c r="Y4104" s="52"/>
      <c r="Z4104" s="38"/>
      <c r="AA4104" s="38"/>
      <c r="AB4104" s="38"/>
      <c r="AC4104" s="50"/>
      <c r="AD4104" s="50"/>
      <c r="AE4104" s="51"/>
      <c r="AF4104" s="51"/>
      <c r="AG4104" s="40"/>
      <c r="AH4104" s="41"/>
      <c r="AI4104" s="42"/>
      <c r="AJ4104" s="40"/>
      <c r="AK4104" s="41"/>
      <c r="AL4104" s="42"/>
      <c r="AM4104" s="43"/>
      <c r="AN4104" s="43"/>
      <c r="AO4104" s="43"/>
    </row>
    <row r="4105" spans="5:41" x14ac:dyDescent="0.25">
      <c r="E4105" s="54"/>
      <c r="F4105" s="54"/>
      <c r="G4105" s="52"/>
      <c r="H4105" s="52"/>
      <c r="I4105" s="52"/>
      <c r="J4105" s="52"/>
      <c r="K4105" s="52"/>
      <c r="L4105" s="52"/>
      <c r="M4105" s="52"/>
      <c r="N4105" s="52"/>
      <c r="O4105" s="52"/>
      <c r="P4105" s="52"/>
      <c r="Q4105" s="52"/>
      <c r="R4105" s="52"/>
      <c r="S4105" s="52"/>
      <c r="T4105" s="52"/>
      <c r="U4105" s="52"/>
      <c r="V4105" s="52"/>
      <c r="W4105" s="52"/>
      <c r="X4105" s="52"/>
      <c r="Y4105" s="52"/>
      <c r="Z4105" s="38"/>
      <c r="AA4105" s="38"/>
      <c r="AB4105" s="38"/>
      <c r="AC4105" s="50"/>
      <c r="AD4105" s="50"/>
      <c r="AE4105" s="51"/>
      <c r="AF4105" s="51"/>
      <c r="AG4105" s="40"/>
      <c r="AH4105" s="41"/>
      <c r="AI4105" s="42"/>
      <c r="AJ4105" s="40"/>
      <c r="AK4105" s="41"/>
      <c r="AL4105" s="42"/>
      <c r="AM4105" s="43"/>
      <c r="AN4105" s="43"/>
      <c r="AO4105" s="43"/>
    </row>
    <row r="4106" spans="5:41" x14ac:dyDescent="0.25">
      <c r="E4106" s="54"/>
      <c r="F4106" s="54"/>
      <c r="G4106" s="52"/>
      <c r="H4106" s="52"/>
      <c r="I4106" s="52"/>
      <c r="J4106" s="52"/>
      <c r="K4106" s="52"/>
      <c r="L4106" s="52"/>
      <c r="M4106" s="52"/>
      <c r="N4106" s="52"/>
      <c r="O4106" s="52"/>
      <c r="P4106" s="52"/>
      <c r="Q4106" s="52"/>
      <c r="R4106" s="52"/>
      <c r="S4106" s="52"/>
      <c r="T4106" s="52"/>
      <c r="U4106" s="52"/>
      <c r="V4106" s="52"/>
      <c r="W4106" s="52"/>
      <c r="X4106" s="52"/>
      <c r="Y4106" s="52"/>
      <c r="Z4106" s="38"/>
      <c r="AA4106" s="38"/>
      <c r="AB4106" s="38"/>
      <c r="AC4106" s="50"/>
      <c r="AD4106" s="50"/>
      <c r="AE4106" s="51"/>
      <c r="AF4106" s="51"/>
      <c r="AG4106" s="40"/>
      <c r="AH4106" s="41"/>
      <c r="AI4106" s="42"/>
      <c r="AJ4106" s="40"/>
      <c r="AK4106" s="41"/>
      <c r="AL4106" s="42"/>
      <c r="AM4106" s="43"/>
      <c r="AN4106" s="43"/>
      <c r="AO4106" s="43"/>
    </row>
    <row r="4107" spans="5:41" x14ac:dyDescent="0.25">
      <c r="E4107" s="54"/>
      <c r="F4107" s="54"/>
      <c r="G4107" s="52"/>
      <c r="H4107" s="52"/>
      <c r="I4107" s="52"/>
      <c r="J4107" s="52"/>
      <c r="K4107" s="52"/>
      <c r="L4107" s="52"/>
      <c r="M4107" s="52"/>
      <c r="N4107" s="52"/>
      <c r="O4107" s="52"/>
      <c r="P4107" s="52"/>
      <c r="Q4107" s="52"/>
      <c r="R4107" s="52"/>
      <c r="S4107" s="52"/>
      <c r="T4107" s="52"/>
      <c r="U4107" s="52"/>
      <c r="V4107" s="52"/>
      <c r="W4107" s="52"/>
      <c r="X4107" s="52"/>
      <c r="Y4107" s="52"/>
      <c r="Z4107" s="38"/>
      <c r="AA4107" s="38"/>
      <c r="AB4107" s="38"/>
      <c r="AC4107" s="50"/>
      <c r="AD4107" s="50"/>
      <c r="AE4107" s="51"/>
      <c r="AF4107" s="51"/>
      <c r="AG4107" s="40"/>
      <c r="AH4107" s="41"/>
      <c r="AI4107" s="42"/>
      <c r="AJ4107" s="40"/>
      <c r="AK4107" s="41"/>
      <c r="AL4107" s="42"/>
      <c r="AM4107" s="43"/>
      <c r="AN4107" s="43"/>
      <c r="AO4107" s="43"/>
    </row>
    <row r="4108" spans="5:41" x14ac:dyDescent="0.25">
      <c r="E4108" s="54"/>
      <c r="F4108" s="54"/>
      <c r="G4108" s="52"/>
      <c r="H4108" s="52"/>
      <c r="I4108" s="52"/>
      <c r="J4108" s="52"/>
      <c r="K4108" s="52"/>
      <c r="L4108" s="52"/>
      <c r="M4108" s="52"/>
      <c r="N4108" s="52"/>
      <c r="O4108" s="52"/>
      <c r="P4108" s="52"/>
      <c r="Q4108" s="52"/>
      <c r="R4108" s="52"/>
      <c r="S4108" s="52"/>
      <c r="T4108" s="52"/>
      <c r="U4108" s="52"/>
      <c r="V4108" s="52"/>
      <c r="W4108" s="52"/>
      <c r="X4108" s="52"/>
      <c r="Y4108" s="52"/>
      <c r="Z4108" s="38"/>
      <c r="AA4108" s="38"/>
      <c r="AB4108" s="38"/>
      <c r="AC4108" s="50"/>
      <c r="AD4108" s="50"/>
      <c r="AE4108" s="51"/>
      <c r="AF4108" s="51"/>
      <c r="AG4108" s="40"/>
      <c r="AH4108" s="41"/>
      <c r="AI4108" s="42"/>
      <c r="AJ4108" s="40"/>
      <c r="AK4108" s="41"/>
      <c r="AL4108" s="42"/>
      <c r="AM4108" s="43"/>
      <c r="AN4108" s="43"/>
      <c r="AO4108" s="43"/>
    </row>
    <row r="4109" spans="5:41" x14ac:dyDescent="0.25">
      <c r="E4109" s="54"/>
      <c r="F4109" s="54"/>
      <c r="G4109" s="52"/>
      <c r="H4109" s="52"/>
      <c r="I4109" s="52"/>
      <c r="J4109" s="52"/>
      <c r="K4109" s="52"/>
      <c r="L4109" s="52"/>
      <c r="M4109" s="52"/>
      <c r="N4109" s="52"/>
      <c r="O4109" s="52"/>
      <c r="P4109" s="52"/>
      <c r="Q4109" s="52"/>
      <c r="R4109" s="52"/>
      <c r="S4109" s="52"/>
      <c r="T4109" s="52"/>
      <c r="U4109" s="52"/>
      <c r="V4109" s="52"/>
      <c r="W4109" s="52"/>
      <c r="X4109" s="52"/>
      <c r="Y4109" s="52"/>
      <c r="Z4109" s="38"/>
      <c r="AA4109" s="38"/>
      <c r="AB4109" s="38"/>
      <c r="AC4109" s="50"/>
      <c r="AD4109" s="50"/>
      <c r="AE4109" s="51"/>
      <c r="AF4109" s="51"/>
      <c r="AG4109" s="40"/>
      <c r="AH4109" s="41"/>
      <c r="AI4109" s="42"/>
      <c r="AJ4109" s="40"/>
      <c r="AK4109" s="41"/>
      <c r="AL4109" s="42"/>
      <c r="AM4109" s="43"/>
      <c r="AN4109" s="43"/>
      <c r="AO4109" s="43"/>
    </row>
    <row r="4110" spans="5:41" x14ac:dyDescent="0.25">
      <c r="E4110" s="54"/>
      <c r="F4110" s="54"/>
      <c r="G4110" s="52"/>
      <c r="H4110" s="52"/>
      <c r="I4110" s="52"/>
      <c r="J4110" s="52"/>
      <c r="K4110" s="52"/>
      <c r="L4110" s="52"/>
      <c r="M4110" s="52"/>
      <c r="N4110" s="52"/>
      <c r="O4110" s="52"/>
      <c r="P4110" s="52"/>
      <c r="Q4110" s="52"/>
      <c r="R4110" s="52"/>
      <c r="S4110" s="52"/>
      <c r="T4110" s="52"/>
      <c r="U4110" s="52"/>
      <c r="V4110" s="52"/>
      <c r="W4110" s="52"/>
      <c r="X4110" s="52"/>
      <c r="Y4110" s="52"/>
      <c r="Z4110" s="38"/>
      <c r="AA4110" s="38"/>
      <c r="AB4110" s="38"/>
      <c r="AC4110" s="50"/>
      <c r="AD4110" s="50"/>
      <c r="AE4110" s="51"/>
      <c r="AF4110" s="51"/>
      <c r="AG4110" s="40"/>
      <c r="AH4110" s="41"/>
      <c r="AI4110" s="42"/>
      <c r="AJ4110" s="40"/>
      <c r="AK4110" s="41"/>
      <c r="AL4110" s="42"/>
      <c r="AM4110" s="43"/>
      <c r="AN4110" s="43"/>
      <c r="AO4110" s="43"/>
    </row>
    <row r="4111" spans="5:41" x14ac:dyDescent="0.25">
      <c r="E4111" s="54"/>
      <c r="F4111" s="54"/>
      <c r="G4111" s="52"/>
      <c r="H4111" s="52"/>
      <c r="I4111" s="52"/>
      <c r="J4111" s="52"/>
      <c r="K4111" s="52"/>
      <c r="L4111" s="52"/>
      <c r="M4111" s="52"/>
      <c r="N4111" s="52"/>
      <c r="O4111" s="52"/>
      <c r="P4111" s="52"/>
      <c r="Q4111" s="52"/>
      <c r="R4111" s="52"/>
      <c r="S4111" s="52"/>
      <c r="T4111" s="52"/>
      <c r="U4111" s="52"/>
      <c r="V4111" s="52"/>
      <c r="W4111" s="52"/>
      <c r="X4111" s="52"/>
      <c r="Y4111" s="52"/>
      <c r="Z4111" s="38"/>
      <c r="AA4111" s="38"/>
      <c r="AB4111" s="38"/>
      <c r="AC4111" s="50"/>
      <c r="AD4111" s="50"/>
      <c r="AE4111" s="51"/>
      <c r="AF4111" s="51"/>
      <c r="AG4111" s="40"/>
      <c r="AH4111" s="41"/>
      <c r="AI4111" s="42"/>
      <c r="AJ4111" s="40"/>
      <c r="AK4111" s="41"/>
      <c r="AL4111" s="42"/>
      <c r="AM4111" s="43"/>
      <c r="AN4111" s="43"/>
      <c r="AO4111" s="43"/>
    </row>
    <row r="4112" spans="5:41" x14ac:dyDescent="0.25">
      <c r="E4112" s="54"/>
      <c r="F4112" s="54"/>
      <c r="G4112" s="52"/>
      <c r="H4112" s="52"/>
      <c r="I4112" s="52"/>
      <c r="J4112" s="52"/>
      <c r="K4112" s="52"/>
      <c r="L4112" s="52"/>
      <c r="M4112" s="52"/>
      <c r="N4112" s="52"/>
      <c r="O4112" s="52"/>
      <c r="P4112" s="52"/>
      <c r="Q4112" s="52"/>
      <c r="R4112" s="52"/>
      <c r="S4112" s="52"/>
      <c r="T4112" s="52"/>
      <c r="U4112" s="52"/>
      <c r="V4112" s="52"/>
      <c r="W4112" s="52"/>
      <c r="X4112" s="52"/>
      <c r="Y4112" s="52"/>
      <c r="Z4112" s="38"/>
      <c r="AA4112" s="38"/>
      <c r="AB4112" s="38"/>
      <c r="AC4112" s="50"/>
      <c r="AD4112" s="50"/>
      <c r="AE4112" s="51"/>
      <c r="AF4112" s="51"/>
      <c r="AG4112" s="40"/>
      <c r="AH4112" s="41"/>
      <c r="AI4112" s="42"/>
      <c r="AJ4112" s="40"/>
      <c r="AK4112" s="41"/>
      <c r="AL4112" s="42"/>
      <c r="AM4112" s="43"/>
      <c r="AN4112" s="43"/>
      <c r="AO4112" s="43"/>
    </row>
    <row r="4113" spans="5:41" x14ac:dyDescent="0.25">
      <c r="E4113" s="54"/>
      <c r="F4113" s="54"/>
      <c r="G4113" s="52"/>
      <c r="H4113" s="52"/>
      <c r="I4113" s="52"/>
      <c r="J4113" s="52"/>
      <c r="K4113" s="52"/>
      <c r="L4113" s="52"/>
      <c r="M4113" s="52"/>
      <c r="N4113" s="52"/>
      <c r="O4113" s="52"/>
      <c r="P4113" s="52"/>
      <c r="Q4113" s="52"/>
      <c r="R4113" s="52"/>
      <c r="S4113" s="52"/>
      <c r="T4113" s="52"/>
      <c r="U4113" s="52"/>
      <c r="V4113" s="52"/>
      <c r="W4113" s="52"/>
      <c r="X4113" s="52"/>
      <c r="Y4113" s="52"/>
      <c r="Z4113" s="38"/>
      <c r="AA4113" s="38"/>
      <c r="AB4113" s="38"/>
      <c r="AC4113" s="50"/>
      <c r="AD4113" s="50"/>
      <c r="AE4113" s="51"/>
      <c r="AF4113" s="51"/>
      <c r="AG4113" s="40"/>
      <c r="AH4113" s="41"/>
      <c r="AI4113" s="42"/>
      <c r="AJ4113" s="40"/>
      <c r="AK4113" s="41"/>
      <c r="AL4113" s="42"/>
      <c r="AM4113" s="43"/>
      <c r="AN4113" s="43"/>
      <c r="AO4113" s="43"/>
    </row>
    <row r="4114" spans="5:41" x14ac:dyDescent="0.25">
      <c r="E4114" s="54"/>
      <c r="F4114" s="54"/>
      <c r="G4114" s="52"/>
      <c r="H4114" s="52"/>
      <c r="I4114" s="52"/>
      <c r="J4114" s="52"/>
      <c r="K4114" s="52"/>
      <c r="L4114" s="52"/>
      <c r="M4114" s="52"/>
      <c r="N4114" s="52"/>
      <c r="O4114" s="52"/>
      <c r="P4114" s="52"/>
      <c r="Q4114" s="52"/>
      <c r="R4114" s="52"/>
      <c r="S4114" s="52"/>
      <c r="T4114" s="52"/>
      <c r="U4114" s="52"/>
      <c r="V4114" s="52"/>
      <c r="W4114" s="52"/>
      <c r="X4114" s="52"/>
      <c r="Y4114" s="52"/>
      <c r="Z4114" s="38"/>
      <c r="AA4114" s="38"/>
      <c r="AB4114" s="38"/>
      <c r="AC4114" s="50"/>
      <c r="AD4114" s="50"/>
      <c r="AE4114" s="51"/>
      <c r="AF4114" s="51"/>
      <c r="AG4114" s="40"/>
      <c r="AH4114" s="41"/>
      <c r="AI4114" s="42"/>
      <c r="AJ4114" s="40"/>
      <c r="AK4114" s="41"/>
      <c r="AL4114" s="42"/>
      <c r="AM4114" s="43"/>
      <c r="AN4114" s="43"/>
      <c r="AO4114" s="43"/>
    </row>
    <row r="4115" spans="5:41" x14ac:dyDescent="0.25">
      <c r="E4115" s="54"/>
      <c r="F4115" s="54"/>
      <c r="G4115" s="52"/>
      <c r="H4115" s="52"/>
      <c r="I4115" s="52"/>
      <c r="J4115" s="52"/>
      <c r="K4115" s="52"/>
      <c r="L4115" s="52"/>
      <c r="M4115" s="52"/>
      <c r="N4115" s="52"/>
      <c r="O4115" s="52"/>
      <c r="P4115" s="52"/>
      <c r="Q4115" s="52"/>
      <c r="R4115" s="52"/>
      <c r="S4115" s="52"/>
      <c r="T4115" s="52"/>
      <c r="U4115" s="52"/>
      <c r="V4115" s="52"/>
      <c r="W4115" s="52"/>
      <c r="X4115" s="52"/>
      <c r="Y4115" s="52"/>
      <c r="Z4115" s="38"/>
      <c r="AA4115" s="38"/>
      <c r="AB4115" s="38"/>
      <c r="AC4115" s="50"/>
      <c r="AD4115" s="50"/>
      <c r="AE4115" s="51"/>
      <c r="AF4115" s="51"/>
      <c r="AG4115" s="40"/>
      <c r="AH4115" s="41"/>
      <c r="AI4115" s="42"/>
      <c r="AJ4115" s="40"/>
      <c r="AK4115" s="41"/>
      <c r="AL4115" s="42"/>
      <c r="AM4115" s="43"/>
      <c r="AN4115" s="43"/>
      <c r="AO4115" s="43"/>
    </row>
    <row r="4116" spans="5:41" x14ac:dyDescent="0.25">
      <c r="E4116" s="54"/>
      <c r="F4116" s="54"/>
      <c r="G4116" s="52"/>
      <c r="H4116" s="52"/>
      <c r="I4116" s="52"/>
      <c r="J4116" s="52"/>
      <c r="K4116" s="52"/>
      <c r="L4116" s="52"/>
      <c r="M4116" s="52"/>
      <c r="N4116" s="52"/>
      <c r="O4116" s="52"/>
      <c r="P4116" s="52"/>
      <c r="Q4116" s="52"/>
      <c r="R4116" s="52"/>
      <c r="S4116" s="52"/>
      <c r="T4116" s="52"/>
      <c r="U4116" s="52"/>
      <c r="V4116" s="52"/>
      <c r="W4116" s="52"/>
      <c r="X4116" s="52"/>
      <c r="Y4116" s="52"/>
      <c r="Z4116" s="38"/>
      <c r="AA4116" s="38"/>
      <c r="AB4116" s="38"/>
      <c r="AC4116" s="50"/>
      <c r="AD4116" s="50"/>
      <c r="AE4116" s="51"/>
      <c r="AF4116" s="51"/>
      <c r="AG4116" s="40"/>
      <c r="AH4116" s="41"/>
      <c r="AI4116" s="42"/>
      <c r="AJ4116" s="40"/>
      <c r="AK4116" s="41"/>
      <c r="AL4116" s="42"/>
      <c r="AM4116" s="43"/>
      <c r="AN4116" s="43"/>
      <c r="AO4116" s="43"/>
    </row>
    <row r="4117" spans="5:41" x14ac:dyDescent="0.25">
      <c r="E4117" s="54"/>
      <c r="F4117" s="54"/>
      <c r="G4117" s="52"/>
      <c r="H4117" s="52"/>
      <c r="I4117" s="52"/>
      <c r="J4117" s="52"/>
      <c r="K4117" s="52"/>
      <c r="L4117" s="52"/>
      <c r="M4117" s="52"/>
      <c r="N4117" s="52"/>
      <c r="O4117" s="52"/>
      <c r="P4117" s="52"/>
      <c r="Q4117" s="52"/>
      <c r="R4117" s="52"/>
      <c r="S4117" s="52"/>
      <c r="T4117" s="52"/>
      <c r="U4117" s="52"/>
      <c r="V4117" s="52"/>
      <c r="W4117" s="52"/>
      <c r="X4117" s="52"/>
      <c r="Y4117" s="52"/>
      <c r="Z4117" s="38"/>
      <c r="AA4117" s="38"/>
      <c r="AB4117" s="38"/>
      <c r="AC4117" s="50"/>
      <c r="AD4117" s="50"/>
      <c r="AE4117" s="51"/>
      <c r="AF4117" s="51"/>
      <c r="AG4117" s="40"/>
      <c r="AH4117" s="41"/>
      <c r="AI4117" s="42"/>
      <c r="AJ4117" s="40"/>
      <c r="AK4117" s="41"/>
      <c r="AL4117" s="42"/>
      <c r="AM4117" s="43"/>
      <c r="AN4117" s="43"/>
      <c r="AO4117" s="43"/>
    </row>
    <row r="4118" spans="5:41" x14ac:dyDescent="0.25">
      <c r="E4118" s="54"/>
      <c r="F4118" s="54"/>
      <c r="G4118" s="52"/>
      <c r="H4118" s="52"/>
      <c r="I4118" s="52"/>
      <c r="J4118" s="52"/>
      <c r="K4118" s="52"/>
      <c r="L4118" s="52"/>
      <c r="M4118" s="52"/>
      <c r="N4118" s="52"/>
      <c r="O4118" s="52"/>
      <c r="P4118" s="52"/>
      <c r="Q4118" s="52"/>
      <c r="R4118" s="52"/>
      <c r="S4118" s="52"/>
      <c r="T4118" s="52"/>
      <c r="U4118" s="52"/>
      <c r="V4118" s="52"/>
      <c r="W4118" s="52"/>
      <c r="X4118" s="52"/>
      <c r="Y4118" s="52"/>
      <c r="Z4118" s="38"/>
      <c r="AA4118" s="38"/>
      <c r="AB4118" s="38"/>
      <c r="AC4118" s="50"/>
      <c r="AD4118" s="50"/>
      <c r="AE4118" s="51"/>
      <c r="AF4118" s="51"/>
      <c r="AG4118" s="40"/>
      <c r="AH4118" s="41"/>
      <c r="AI4118" s="42"/>
      <c r="AJ4118" s="40"/>
      <c r="AK4118" s="41"/>
      <c r="AL4118" s="42"/>
      <c r="AM4118" s="43"/>
      <c r="AN4118" s="43"/>
      <c r="AO4118" s="43"/>
    </row>
    <row r="4119" spans="5:41" x14ac:dyDescent="0.25">
      <c r="E4119" s="54"/>
      <c r="F4119" s="54"/>
      <c r="G4119" s="52"/>
      <c r="H4119" s="52"/>
      <c r="I4119" s="52"/>
      <c r="J4119" s="52"/>
      <c r="K4119" s="52"/>
      <c r="L4119" s="52"/>
      <c r="M4119" s="52"/>
      <c r="N4119" s="52"/>
      <c r="O4119" s="52"/>
      <c r="P4119" s="52"/>
      <c r="Q4119" s="52"/>
      <c r="R4119" s="52"/>
      <c r="S4119" s="52"/>
      <c r="T4119" s="52"/>
      <c r="U4119" s="52"/>
      <c r="V4119" s="52"/>
      <c r="W4119" s="52"/>
      <c r="X4119" s="52"/>
      <c r="Y4119" s="52"/>
      <c r="Z4119" s="38"/>
      <c r="AA4119" s="38"/>
      <c r="AB4119" s="38"/>
      <c r="AC4119" s="50"/>
      <c r="AD4119" s="50"/>
      <c r="AE4119" s="51"/>
      <c r="AF4119" s="51"/>
      <c r="AG4119" s="40"/>
      <c r="AH4119" s="41"/>
      <c r="AI4119" s="42"/>
      <c r="AJ4119" s="40"/>
      <c r="AK4119" s="41"/>
      <c r="AL4119" s="42"/>
      <c r="AM4119" s="43"/>
      <c r="AN4119" s="43"/>
      <c r="AO4119" s="43"/>
    </row>
    <row r="4120" spans="5:41" x14ac:dyDescent="0.25">
      <c r="E4120" s="54"/>
      <c r="F4120" s="54"/>
      <c r="G4120" s="52"/>
      <c r="H4120" s="52"/>
      <c r="I4120" s="52"/>
      <c r="J4120" s="52"/>
      <c r="K4120" s="52"/>
      <c r="L4120" s="52"/>
      <c r="M4120" s="52"/>
      <c r="N4120" s="52"/>
      <c r="O4120" s="52"/>
      <c r="P4120" s="52"/>
      <c r="Q4120" s="52"/>
      <c r="R4120" s="52"/>
      <c r="S4120" s="52"/>
      <c r="T4120" s="52"/>
      <c r="U4120" s="52"/>
      <c r="V4120" s="52"/>
      <c r="W4120" s="52"/>
      <c r="X4120" s="52"/>
      <c r="Y4120" s="52"/>
      <c r="Z4120" s="38"/>
      <c r="AA4120" s="38"/>
      <c r="AB4120" s="38"/>
      <c r="AC4120" s="50"/>
      <c r="AD4120" s="50"/>
      <c r="AE4120" s="51"/>
      <c r="AF4120" s="51"/>
      <c r="AG4120" s="40"/>
      <c r="AH4120" s="41"/>
      <c r="AI4120" s="42"/>
      <c r="AJ4120" s="40"/>
      <c r="AK4120" s="41"/>
      <c r="AL4120" s="42"/>
      <c r="AM4120" s="43"/>
      <c r="AN4120" s="43"/>
      <c r="AO4120" s="43"/>
    </row>
    <row r="4121" spans="5:41" x14ac:dyDescent="0.25">
      <c r="E4121" s="54"/>
      <c r="F4121" s="54"/>
      <c r="G4121" s="52"/>
      <c r="H4121" s="52"/>
      <c r="I4121" s="52"/>
      <c r="J4121" s="52"/>
      <c r="K4121" s="52"/>
      <c r="L4121" s="52"/>
      <c r="M4121" s="52"/>
      <c r="N4121" s="52"/>
      <c r="O4121" s="52"/>
      <c r="P4121" s="52"/>
      <c r="Q4121" s="52"/>
      <c r="R4121" s="52"/>
      <c r="S4121" s="52"/>
      <c r="T4121" s="52"/>
      <c r="U4121" s="52"/>
      <c r="V4121" s="52"/>
      <c r="W4121" s="52"/>
      <c r="X4121" s="52"/>
      <c r="Y4121" s="52"/>
      <c r="Z4121" s="38"/>
      <c r="AA4121" s="38"/>
      <c r="AB4121" s="38"/>
      <c r="AC4121" s="50"/>
      <c r="AD4121" s="50"/>
      <c r="AE4121" s="51"/>
      <c r="AF4121" s="51"/>
      <c r="AG4121" s="40"/>
      <c r="AH4121" s="41"/>
      <c r="AI4121" s="42"/>
      <c r="AJ4121" s="40"/>
      <c r="AK4121" s="41"/>
      <c r="AL4121" s="42"/>
      <c r="AM4121" s="43"/>
      <c r="AN4121" s="43"/>
      <c r="AO4121" s="43"/>
    </row>
    <row r="4122" spans="5:41" x14ac:dyDescent="0.25">
      <c r="E4122" s="54"/>
      <c r="F4122" s="54"/>
      <c r="G4122" s="52"/>
      <c r="H4122" s="52"/>
      <c r="I4122" s="52"/>
      <c r="J4122" s="52"/>
      <c r="K4122" s="52"/>
      <c r="L4122" s="52"/>
      <c r="M4122" s="52"/>
      <c r="N4122" s="52"/>
      <c r="O4122" s="52"/>
      <c r="P4122" s="52"/>
      <c r="Q4122" s="52"/>
      <c r="R4122" s="52"/>
      <c r="S4122" s="52"/>
      <c r="T4122" s="52"/>
      <c r="U4122" s="52"/>
      <c r="V4122" s="52"/>
      <c r="W4122" s="52"/>
      <c r="X4122" s="52"/>
      <c r="Y4122" s="52"/>
      <c r="Z4122" s="38"/>
      <c r="AA4122" s="38"/>
      <c r="AB4122" s="38"/>
      <c r="AC4122" s="50"/>
      <c r="AD4122" s="50"/>
      <c r="AE4122" s="51"/>
      <c r="AF4122" s="51"/>
      <c r="AG4122" s="40"/>
      <c r="AH4122" s="41"/>
      <c r="AI4122" s="42"/>
      <c r="AJ4122" s="40"/>
      <c r="AK4122" s="41"/>
      <c r="AL4122" s="42"/>
      <c r="AM4122" s="43"/>
      <c r="AN4122" s="43"/>
      <c r="AO4122" s="43"/>
    </row>
    <row r="4123" spans="5:41" x14ac:dyDescent="0.25">
      <c r="E4123" s="54"/>
      <c r="F4123" s="54"/>
      <c r="G4123" s="52"/>
      <c r="H4123" s="52"/>
      <c r="I4123" s="52"/>
      <c r="J4123" s="52"/>
      <c r="K4123" s="52"/>
      <c r="L4123" s="52"/>
      <c r="M4123" s="52"/>
      <c r="N4123" s="52"/>
      <c r="O4123" s="52"/>
      <c r="P4123" s="52"/>
      <c r="Q4123" s="52"/>
      <c r="R4123" s="52"/>
      <c r="S4123" s="52"/>
      <c r="T4123" s="52"/>
      <c r="U4123" s="52"/>
      <c r="V4123" s="52"/>
      <c r="W4123" s="52"/>
      <c r="X4123" s="52"/>
      <c r="Y4123" s="52"/>
      <c r="Z4123" s="38"/>
      <c r="AA4123" s="38"/>
      <c r="AB4123" s="38"/>
      <c r="AC4123" s="50"/>
      <c r="AD4123" s="50"/>
      <c r="AE4123" s="51"/>
      <c r="AF4123" s="51"/>
      <c r="AG4123" s="40"/>
      <c r="AH4123" s="41"/>
      <c r="AI4123" s="42"/>
      <c r="AJ4123" s="40"/>
      <c r="AK4123" s="41"/>
      <c r="AL4123" s="42"/>
      <c r="AM4123" s="43"/>
      <c r="AN4123" s="43"/>
      <c r="AO4123" s="43"/>
    </row>
    <row r="4124" spans="5:41" x14ac:dyDescent="0.25">
      <c r="E4124" s="54"/>
      <c r="F4124" s="54"/>
      <c r="G4124" s="52"/>
      <c r="H4124" s="52"/>
      <c r="I4124" s="52"/>
      <c r="J4124" s="52"/>
      <c r="K4124" s="52"/>
      <c r="L4124" s="52"/>
      <c r="M4124" s="52"/>
      <c r="N4124" s="52"/>
      <c r="O4124" s="52"/>
      <c r="P4124" s="52"/>
      <c r="Q4124" s="52"/>
      <c r="R4124" s="52"/>
      <c r="S4124" s="52"/>
      <c r="T4124" s="52"/>
      <c r="U4124" s="52"/>
      <c r="V4124" s="52"/>
      <c r="W4124" s="52"/>
      <c r="X4124" s="52"/>
      <c r="Y4124" s="52"/>
      <c r="Z4124" s="38"/>
      <c r="AA4124" s="38"/>
      <c r="AB4124" s="38"/>
      <c r="AC4124" s="50"/>
      <c r="AD4124" s="50"/>
      <c r="AE4124" s="51"/>
      <c r="AF4124" s="51"/>
      <c r="AG4124" s="40"/>
      <c r="AH4124" s="41"/>
      <c r="AI4124" s="42"/>
      <c r="AJ4124" s="40"/>
      <c r="AK4124" s="41"/>
      <c r="AL4124" s="42"/>
      <c r="AM4124" s="43"/>
      <c r="AN4124" s="43"/>
      <c r="AO4124" s="43"/>
    </row>
    <row r="4125" spans="5:41" x14ac:dyDescent="0.25">
      <c r="E4125" s="54"/>
      <c r="F4125" s="54"/>
      <c r="G4125" s="52"/>
      <c r="H4125" s="52"/>
      <c r="I4125" s="52"/>
      <c r="J4125" s="52"/>
      <c r="K4125" s="52"/>
      <c r="L4125" s="52"/>
      <c r="M4125" s="52"/>
      <c r="N4125" s="52"/>
      <c r="O4125" s="52"/>
      <c r="P4125" s="52"/>
      <c r="Q4125" s="52"/>
      <c r="R4125" s="52"/>
      <c r="S4125" s="52"/>
      <c r="T4125" s="52"/>
      <c r="U4125" s="52"/>
      <c r="V4125" s="52"/>
      <c r="W4125" s="52"/>
      <c r="X4125" s="52"/>
      <c r="Y4125" s="52"/>
      <c r="Z4125" s="38"/>
      <c r="AA4125" s="38"/>
      <c r="AB4125" s="38"/>
      <c r="AC4125" s="50"/>
      <c r="AD4125" s="50"/>
      <c r="AE4125" s="51"/>
      <c r="AF4125" s="51"/>
      <c r="AG4125" s="40"/>
      <c r="AH4125" s="41"/>
      <c r="AI4125" s="42"/>
      <c r="AJ4125" s="40"/>
      <c r="AK4125" s="41"/>
      <c r="AL4125" s="42"/>
      <c r="AM4125" s="43"/>
      <c r="AN4125" s="43"/>
      <c r="AO4125" s="43"/>
    </row>
    <row r="4126" spans="5:41" x14ac:dyDescent="0.25">
      <c r="E4126" s="54"/>
      <c r="F4126" s="54"/>
      <c r="G4126" s="52"/>
      <c r="H4126" s="52"/>
      <c r="I4126" s="52"/>
      <c r="J4126" s="52"/>
      <c r="K4126" s="52"/>
      <c r="L4126" s="52"/>
      <c r="M4126" s="52"/>
      <c r="N4126" s="52"/>
      <c r="O4126" s="52"/>
      <c r="P4126" s="52"/>
      <c r="Q4126" s="52"/>
      <c r="R4126" s="52"/>
      <c r="S4126" s="52"/>
      <c r="T4126" s="52"/>
      <c r="U4126" s="52"/>
      <c r="V4126" s="52"/>
      <c r="W4126" s="52"/>
      <c r="X4126" s="52"/>
      <c r="Y4126" s="52"/>
      <c r="Z4126" s="38"/>
      <c r="AA4126" s="38"/>
      <c r="AB4126" s="38"/>
      <c r="AC4126" s="50"/>
      <c r="AD4126" s="50"/>
      <c r="AE4126" s="51"/>
      <c r="AF4126" s="51"/>
      <c r="AG4126" s="40"/>
      <c r="AH4126" s="41"/>
      <c r="AI4126" s="42"/>
      <c r="AJ4126" s="40"/>
      <c r="AK4126" s="41"/>
      <c r="AL4126" s="42"/>
      <c r="AM4126" s="43"/>
      <c r="AN4126" s="43"/>
      <c r="AO4126" s="43"/>
    </row>
    <row r="4127" spans="5:41" x14ac:dyDescent="0.25">
      <c r="E4127" s="54"/>
      <c r="F4127" s="54"/>
      <c r="G4127" s="52"/>
      <c r="H4127" s="52"/>
      <c r="I4127" s="52"/>
      <c r="J4127" s="52"/>
      <c r="K4127" s="52"/>
      <c r="L4127" s="52"/>
      <c r="M4127" s="52"/>
      <c r="N4127" s="52"/>
      <c r="O4127" s="52"/>
      <c r="P4127" s="52"/>
      <c r="Q4127" s="52"/>
      <c r="R4127" s="52"/>
      <c r="S4127" s="52"/>
      <c r="T4127" s="52"/>
      <c r="U4127" s="52"/>
      <c r="V4127" s="52"/>
      <c r="W4127" s="52"/>
      <c r="X4127" s="52"/>
      <c r="Y4127" s="52"/>
      <c r="Z4127" s="38"/>
      <c r="AA4127" s="38"/>
      <c r="AB4127" s="38"/>
      <c r="AC4127" s="50"/>
      <c r="AD4127" s="50"/>
      <c r="AE4127" s="51"/>
      <c r="AF4127" s="51"/>
      <c r="AG4127" s="40"/>
      <c r="AH4127" s="41"/>
      <c r="AI4127" s="42"/>
      <c r="AJ4127" s="40"/>
      <c r="AK4127" s="41"/>
      <c r="AL4127" s="42"/>
      <c r="AM4127" s="43"/>
      <c r="AN4127" s="43"/>
      <c r="AO4127" s="43"/>
    </row>
    <row r="4128" spans="5:41" x14ac:dyDescent="0.25">
      <c r="E4128" s="54"/>
      <c r="F4128" s="54"/>
      <c r="G4128" s="52"/>
      <c r="H4128" s="52"/>
      <c r="I4128" s="52"/>
      <c r="J4128" s="52"/>
      <c r="K4128" s="52"/>
      <c r="L4128" s="52"/>
      <c r="M4128" s="52"/>
      <c r="N4128" s="52"/>
      <c r="O4128" s="52"/>
      <c r="P4128" s="52"/>
      <c r="Q4128" s="52"/>
      <c r="R4128" s="52"/>
      <c r="S4128" s="52"/>
      <c r="T4128" s="52"/>
      <c r="U4128" s="52"/>
      <c r="V4128" s="52"/>
      <c r="W4128" s="52"/>
      <c r="X4128" s="52"/>
      <c r="Y4128" s="52"/>
      <c r="Z4128" s="38"/>
      <c r="AA4128" s="38"/>
      <c r="AB4128" s="38"/>
      <c r="AC4128" s="50"/>
      <c r="AD4128" s="50"/>
      <c r="AE4128" s="51"/>
      <c r="AF4128" s="51"/>
      <c r="AG4128" s="40"/>
      <c r="AH4128" s="41"/>
      <c r="AI4128" s="42"/>
      <c r="AJ4128" s="40"/>
      <c r="AK4128" s="41"/>
      <c r="AL4128" s="42"/>
      <c r="AM4128" s="43"/>
      <c r="AN4128" s="43"/>
      <c r="AO4128" s="43"/>
    </row>
    <row r="4129" spans="5:41" x14ac:dyDescent="0.25">
      <c r="E4129" s="54"/>
      <c r="F4129" s="54"/>
      <c r="G4129" s="52"/>
      <c r="H4129" s="52"/>
      <c r="I4129" s="52"/>
      <c r="J4129" s="52"/>
      <c r="K4129" s="52"/>
      <c r="L4129" s="52"/>
      <c r="M4129" s="52"/>
      <c r="N4129" s="52"/>
      <c r="O4129" s="52"/>
      <c r="P4129" s="52"/>
      <c r="Q4129" s="52"/>
      <c r="R4129" s="52"/>
      <c r="S4129" s="52"/>
      <c r="T4129" s="52"/>
      <c r="U4129" s="52"/>
      <c r="V4129" s="52"/>
      <c r="W4129" s="52"/>
      <c r="X4129" s="52"/>
      <c r="Y4129" s="52"/>
      <c r="Z4129" s="38"/>
      <c r="AA4129" s="38"/>
      <c r="AB4129" s="38"/>
      <c r="AC4129" s="50"/>
      <c r="AD4129" s="50"/>
      <c r="AE4129" s="51"/>
      <c r="AF4129" s="51"/>
      <c r="AG4129" s="40"/>
      <c r="AH4129" s="41"/>
      <c r="AI4129" s="42"/>
      <c r="AJ4129" s="40"/>
      <c r="AK4129" s="41"/>
      <c r="AL4129" s="42"/>
      <c r="AM4129" s="43"/>
      <c r="AN4129" s="43"/>
      <c r="AO4129" s="43"/>
    </row>
    <row r="4130" spans="5:41" x14ac:dyDescent="0.25">
      <c r="E4130" s="54"/>
      <c r="F4130" s="54"/>
      <c r="G4130" s="52"/>
      <c r="H4130" s="52"/>
      <c r="I4130" s="52"/>
      <c r="J4130" s="52"/>
      <c r="K4130" s="52"/>
      <c r="L4130" s="52"/>
      <c r="M4130" s="52"/>
      <c r="N4130" s="52"/>
      <c r="O4130" s="52"/>
      <c r="P4130" s="52"/>
      <c r="Q4130" s="52"/>
      <c r="R4130" s="52"/>
      <c r="S4130" s="52"/>
      <c r="T4130" s="52"/>
      <c r="U4130" s="52"/>
      <c r="V4130" s="52"/>
      <c r="W4130" s="52"/>
      <c r="X4130" s="52"/>
      <c r="Y4130" s="52"/>
      <c r="Z4130" s="38"/>
      <c r="AA4130" s="38"/>
      <c r="AB4130" s="38"/>
      <c r="AC4130" s="50"/>
      <c r="AD4130" s="50"/>
      <c r="AE4130" s="51"/>
      <c r="AF4130" s="51"/>
      <c r="AG4130" s="40"/>
      <c r="AH4130" s="41"/>
      <c r="AI4130" s="42"/>
      <c r="AJ4130" s="40"/>
      <c r="AK4130" s="41"/>
      <c r="AL4130" s="42"/>
      <c r="AM4130" s="43"/>
      <c r="AN4130" s="43"/>
      <c r="AO4130" s="43"/>
    </row>
    <row r="4131" spans="5:41" x14ac:dyDescent="0.25">
      <c r="E4131" s="54"/>
      <c r="F4131" s="54"/>
      <c r="G4131" s="52"/>
      <c r="H4131" s="52"/>
      <c r="I4131" s="52"/>
      <c r="J4131" s="52"/>
      <c r="K4131" s="52"/>
      <c r="L4131" s="52"/>
      <c r="M4131" s="52"/>
      <c r="N4131" s="52"/>
      <c r="O4131" s="52"/>
      <c r="P4131" s="52"/>
      <c r="Q4131" s="52"/>
      <c r="R4131" s="52"/>
      <c r="S4131" s="52"/>
      <c r="T4131" s="52"/>
      <c r="U4131" s="52"/>
      <c r="V4131" s="52"/>
      <c r="W4131" s="52"/>
      <c r="X4131" s="52"/>
      <c r="Y4131" s="52"/>
      <c r="Z4131" s="38"/>
      <c r="AA4131" s="38"/>
      <c r="AB4131" s="38"/>
      <c r="AC4131" s="50"/>
      <c r="AD4131" s="50"/>
      <c r="AE4131" s="51"/>
      <c r="AF4131" s="51"/>
      <c r="AG4131" s="40"/>
      <c r="AH4131" s="41"/>
      <c r="AI4131" s="42"/>
      <c r="AJ4131" s="40"/>
      <c r="AK4131" s="41"/>
      <c r="AL4131" s="42"/>
      <c r="AM4131" s="43"/>
      <c r="AN4131" s="43"/>
      <c r="AO4131" s="43"/>
    </row>
    <row r="4132" spans="5:41" x14ac:dyDescent="0.25">
      <c r="E4132" s="54"/>
      <c r="F4132" s="54"/>
      <c r="G4132" s="52"/>
      <c r="H4132" s="52"/>
      <c r="I4132" s="52"/>
      <c r="J4132" s="52"/>
      <c r="K4132" s="52"/>
      <c r="L4132" s="52"/>
      <c r="M4132" s="52"/>
      <c r="N4132" s="52"/>
      <c r="O4132" s="52"/>
      <c r="P4132" s="52"/>
      <c r="Q4132" s="52"/>
      <c r="R4132" s="52"/>
      <c r="S4132" s="52"/>
      <c r="T4132" s="52"/>
      <c r="U4132" s="52"/>
      <c r="V4132" s="52"/>
      <c r="W4132" s="52"/>
      <c r="X4132" s="52"/>
      <c r="Y4132" s="52"/>
      <c r="Z4132" s="38"/>
      <c r="AA4132" s="38"/>
      <c r="AB4132" s="38"/>
      <c r="AC4132" s="50"/>
      <c r="AD4132" s="50"/>
      <c r="AE4132" s="51"/>
      <c r="AF4132" s="51"/>
      <c r="AG4132" s="40"/>
      <c r="AH4132" s="41"/>
      <c r="AI4132" s="42"/>
      <c r="AJ4132" s="40"/>
      <c r="AK4132" s="41"/>
      <c r="AL4132" s="42"/>
      <c r="AM4132" s="43"/>
      <c r="AN4132" s="43"/>
      <c r="AO4132" s="43"/>
    </row>
    <row r="4133" spans="5:41" x14ac:dyDescent="0.25">
      <c r="E4133" s="54"/>
      <c r="F4133" s="54"/>
      <c r="G4133" s="52"/>
      <c r="H4133" s="52"/>
      <c r="I4133" s="52"/>
      <c r="J4133" s="52"/>
      <c r="K4133" s="52"/>
      <c r="L4133" s="52"/>
      <c r="M4133" s="52"/>
      <c r="N4133" s="52"/>
      <c r="O4133" s="52"/>
      <c r="P4133" s="52"/>
      <c r="Q4133" s="52"/>
      <c r="R4133" s="52"/>
      <c r="S4133" s="52"/>
      <c r="T4133" s="52"/>
      <c r="U4133" s="52"/>
      <c r="V4133" s="52"/>
      <c r="W4133" s="52"/>
      <c r="X4133" s="52"/>
      <c r="Y4133" s="52"/>
      <c r="Z4133" s="38"/>
      <c r="AA4133" s="38"/>
      <c r="AB4133" s="38"/>
      <c r="AC4133" s="50"/>
      <c r="AD4133" s="50"/>
      <c r="AE4133" s="51"/>
      <c r="AF4133" s="51"/>
      <c r="AG4133" s="40"/>
      <c r="AH4133" s="41"/>
      <c r="AI4133" s="42"/>
      <c r="AJ4133" s="40"/>
      <c r="AK4133" s="41"/>
      <c r="AL4133" s="42"/>
      <c r="AM4133" s="43"/>
      <c r="AN4133" s="43"/>
      <c r="AO4133" s="43"/>
    </row>
    <row r="4134" spans="5:41" x14ac:dyDescent="0.25">
      <c r="E4134" s="54"/>
      <c r="F4134" s="54"/>
      <c r="G4134" s="52"/>
      <c r="H4134" s="52"/>
      <c r="I4134" s="52"/>
      <c r="J4134" s="52"/>
      <c r="K4134" s="52"/>
      <c r="L4134" s="52"/>
      <c r="M4134" s="52"/>
      <c r="N4134" s="52"/>
      <c r="O4134" s="52"/>
      <c r="P4134" s="52"/>
      <c r="Q4134" s="52"/>
      <c r="R4134" s="52"/>
      <c r="S4134" s="52"/>
      <c r="T4134" s="52"/>
      <c r="U4134" s="52"/>
      <c r="V4134" s="52"/>
      <c r="W4134" s="52"/>
      <c r="X4134" s="52"/>
      <c r="Y4134" s="52"/>
      <c r="Z4134" s="38"/>
      <c r="AA4134" s="38"/>
      <c r="AB4134" s="38"/>
      <c r="AC4134" s="50"/>
      <c r="AD4134" s="50"/>
      <c r="AE4134" s="51"/>
      <c r="AF4134" s="51"/>
      <c r="AG4134" s="40"/>
      <c r="AH4134" s="41"/>
      <c r="AI4134" s="42"/>
      <c r="AJ4134" s="40"/>
      <c r="AK4134" s="41"/>
      <c r="AL4134" s="42"/>
      <c r="AM4134" s="43"/>
      <c r="AN4134" s="43"/>
      <c r="AO4134" s="43"/>
    </row>
    <row r="4135" spans="5:41" x14ac:dyDescent="0.25">
      <c r="E4135" s="54"/>
      <c r="F4135" s="54"/>
      <c r="G4135" s="52"/>
      <c r="H4135" s="52"/>
      <c r="I4135" s="52"/>
      <c r="J4135" s="52"/>
      <c r="K4135" s="52"/>
      <c r="L4135" s="52"/>
      <c r="M4135" s="52"/>
      <c r="N4135" s="52"/>
      <c r="O4135" s="52"/>
      <c r="P4135" s="52"/>
      <c r="Q4135" s="52"/>
      <c r="R4135" s="52"/>
      <c r="S4135" s="52"/>
      <c r="T4135" s="52"/>
      <c r="U4135" s="52"/>
      <c r="V4135" s="52"/>
      <c r="W4135" s="52"/>
      <c r="X4135" s="52"/>
      <c r="Y4135" s="52"/>
      <c r="Z4135" s="38"/>
      <c r="AA4135" s="38"/>
      <c r="AB4135" s="38"/>
      <c r="AC4135" s="50"/>
      <c r="AD4135" s="50"/>
      <c r="AE4135" s="51"/>
      <c r="AF4135" s="51"/>
      <c r="AG4135" s="40"/>
      <c r="AH4135" s="41"/>
      <c r="AI4135" s="42"/>
      <c r="AJ4135" s="40"/>
      <c r="AK4135" s="41"/>
      <c r="AL4135" s="42"/>
      <c r="AM4135" s="43"/>
      <c r="AN4135" s="43"/>
      <c r="AO4135" s="43"/>
    </row>
    <row r="4136" spans="5:41" x14ac:dyDescent="0.25">
      <c r="E4136" s="54"/>
      <c r="F4136" s="54"/>
      <c r="G4136" s="52"/>
      <c r="H4136" s="52"/>
      <c r="I4136" s="52"/>
      <c r="J4136" s="52"/>
      <c r="K4136" s="52"/>
      <c r="L4136" s="52"/>
      <c r="M4136" s="52"/>
      <c r="N4136" s="52"/>
      <c r="O4136" s="52"/>
      <c r="P4136" s="52"/>
      <c r="Q4136" s="52"/>
      <c r="R4136" s="52"/>
      <c r="S4136" s="52"/>
      <c r="T4136" s="52"/>
      <c r="U4136" s="52"/>
      <c r="V4136" s="52"/>
      <c r="W4136" s="52"/>
      <c r="X4136" s="52"/>
      <c r="Y4136" s="52"/>
      <c r="Z4136" s="38"/>
      <c r="AA4136" s="38"/>
      <c r="AB4136" s="38"/>
      <c r="AC4136" s="50"/>
      <c r="AD4136" s="50"/>
      <c r="AE4136" s="51"/>
      <c r="AF4136" s="51"/>
      <c r="AG4136" s="40"/>
      <c r="AH4136" s="41"/>
      <c r="AI4136" s="42"/>
      <c r="AJ4136" s="40"/>
      <c r="AK4136" s="41"/>
      <c r="AL4136" s="42"/>
      <c r="AM4136" s="43"/>
      <c r="AN4136" s="43"/>
      <c r="AO4136" s="43"/>
    </row>
    <row r="4137" spans="5:41" x14ac:dyDescent="0.25">
      <c r="E4137" s="54"/>
      <c r="F4137" s="54"/>
      <c r="G4137" s="52"/>
      <c r="H4137" s="52"/>
      <c r="I4137" s="52"/>
      <c r="J4137" s="52"/>
      <c r="K4137" s="52"/>
      <c r="L4137" s="52"/>
      <c r="M4137" s="52"/>
      <c r="N4137" s="52"/>
      <c r="O4137" s="52"/>
      <c r="P4137" s="52"/>
      <c r="Q4137" s="52"/>
      <c r="R4137" s="52"/>
      <c r="S4137" s="52"/>
      <c r="T4137" s="52"/>
      <c r="U4137" s="52"/>
      <c r="V4137" s="52"/>
      <c r="W4137" s="52"/>
      <c r="X4137" s="52"/>
      <c r="Y4137" s="52"/>
      <c r="Z4137" s="38"/>
      <c r="AA4137" s="38"/>
      <c r="AB4137" s="38"/>
      <c r="AC4137" s="50"/>
      <c r="AD4137" s="50"/>
      <c r="AE4137" s="51"/>
      <c r="AF4137" s="51"/>
      <c r="AG4137" s="40"/>
      <c r="AH4137" s="41"/>
      <c r="AI4137" s="42"/>
      <c r="AJ4137" s="40"/>
      <c r="AK4137" s="41"/>
      <c r="AL4137" s="42"/>
      <c r="AM4137" s="43"/>
      <c r="AN4137" s="43"/>
      <c r="AO4137" s="43"/>
    </row>
    <row r="4138" spans="5:41" x14ac:dyDescent="0.25">
      <c r="E4138" s="54"/>
      <c r="F4138" s="54"/>
      <c r="G4138" s="52"/>
      <c r="H4138" s="52"/>
      <c r="I4138" s="52"/>
      <c r="J4138" s="52"/>
      <c r="K4138" s="52"/>
      <c r="L4138" s="52"/>
      <c r="M4138" s="52"/>
      <c r="N4138" s="52"/>
      <c r="O4138" s="52"/>
      <c r="P4138" s="52"/>
      <c r="Q4138" s="52"/>
      <c r="R4138" s="52"/>
      <c r="S4138" s="52"/>
      <c r="T4138" s="52"/>
      <c r="U4138" s="52"/>
      <c r="V4138" s="52"/>
      <c r="W4138" s="52"/>
      <c r="X4138" s="52"/>
      <c r="Y4138" s="52"/>
      <c r="Z4138" s="38"/>
      <c r="AA4138" s="38"/>
      <c r="AB4138" s="38"/>
      <c r="AC4138" s="50"/>
      <c r="AD4138" s="50"/>
      <c r="AE4138" s="51"/>
      <c r="AF4138" s="51"/>
      <c r="AG4138" s="40"/>
      <c r="AH4138" s="41"/>
      <c r="AI4138" s="42"/>
      <c r="AJ4138" s="40"/>
      <c r="AK4138" s="41"/>
      <c r="AL4138" s="42"/>
      <c r="AM4138" s="43"/>
      <c r="AN4138" s="43"/>
      <c r="AO4138" s="43"/>
    </row>
    <row r="4139" spans="5:41" x14ac:dyDescent="0.25">
      <c r="E4139" s="54"/>
      <c r="F4139" s="54"/>
      <c r="G4139" s="52"/>
      <c r="H4139" s="52"/>
      <c r="I4139" s="52"/>
      <c r="J4139" s="52"/>
      <c r="K4139" s="52"/>
      <c r="L4139" s="52"/>
      <c r="M4139" s="52"/>
      <c r="N4139" s="52"/>
      <c r="O4139" s="52"/>
      <c r="P4139" s="52"/>
      <c r="Q4139" s="52"/>
      <c r="R4139" s="52"/>
      <c r="S4139" s="52"/>
      <c r="T4139" s="52"/>
      <c r="U4139" s="52"/>
      <c r="V4139" s="52"/>
      <c r="W4139" s="52"/>
      <c r="X4139" s="52"/>
      <c r="Y4139" s="52"/>
      <c r="Z4139" s="38"/>
      <c r="AA4139" s="38"/>
      <c r="AB4139" s="38"/>
      <c r="AC4139" s="50"/>
      <c r="AD4139" s="50"/>
      <c r="AE4139" s="51"/>
      <c r="AF4139" s="51"/>
      <c r="AG4139" s="40"/>
      <c r="AH4139" s="41"/>
      <c r="AI4139" s="42"/>
      <c r="AJ4139" s="40"/>
      <c r="AK4139" s="41"/>
      <c r="AL4139" s="42"/>
      <c r="AM4139" s="43"/>
      <c r="AN4139" s="43"/>
      <c r="AO4139" s="43"/>
    </row>
    <row r="4140" spans="5:41" x14ac:dyDescent="0.25">
      <c r="E4140" s="54"/>
      <c r="F4140" s="54"/>
      <c r="G4140" s="52"/>
      <c r="H4140" s="52"/>
      <c r="I4140" s="52"/>
      <c r="J4140" s="52"/>
      <c r="K4140" s="52"/>
      <c r="L4140" s="52"/>
      <c r="M4140" s="52"/>
      <c r="N4140" s="52"/>
      <c r="O4140" s="52"/>
      <c r="P4140" s="52"/>
      <c r="Q4140" s="52"/>
      <c r="R4140" s="52"/>
      <c r="S4140" s="52"/>
      <c r="T4140" s="52"/>
      <c r="U4140" s="52"/>
      <c r="V4140" s="52"/>
      <c r="W4140" s="52"/>
      <c r="X4140" s="52"/>
      <c r="Y4140" s="52"/>
      <c r="Z4140" s="38"/>
      <c r="AA4140" s="38"/>
      <c r="AB4140" s="38"/>
      <c r="AC4140" s="50"/>
      <c r="AD4140" s="50"/>
      <c r="AE4140" s="51"/>
      <c r="AF4140" s="51"/>
      <c r="AG4140" s="40"/>
      <c r="AH4140" s="41"/>
      <c r="AI4140" s="42"/>
      <c r="AJ4140" s="40"/>
      <c r="AK4140" s="41"/>
      <c r="AL4140" s="42"/>
      <c r="AM4140" s="43"/>
      <c r="AN4140" s="43"/>
      <c r="AO4140" s="43"/>
    </row>
    <row r="4141" spans="5:41" x14ac:dyDescent="0.25">
      <c r="E4141" s="54"/>
      <c r="F4141" s="54"/>
      <c r="G4141" s="52"/>
      <c r="H4141" s="52"/>
      <c r="I4141" s="52"/>
      <c r="J4141" s="52"/>
      <c r="K4141" s="52"/>
      <c r="L4141" s="52"/>
      <c r="M4141" s="52"/>
      <c r="N4141" s="52"/>
      <c r="O4141" s="52"/>
      <c r="P4141" s="52"/>
      <c r="Q4141" s="52"/>
      <c r="R4141" s="52"/>
      <c r="S4141" s="52"/>
      <c r="T4141" s="52"/>
      <c r="U4141" s="52"/>
      <c r="V4141" s="52"/>
      <c r="W4141" s="52"/>
      <c r="X4141" s="52"/>
      <c r="Y4141" s="52"/>
      <c r="Z4141" s="38"/>
      <c r="AA4141" s="38"/>
      <c r="AB4141" s="38"/>
      <c r="AC4141" s="50"/>
      <c r="AD4141" s="50"/>
      <c r="AE4141" s="51"/>
      <c r="AF4141" s="51"/>
      <c r="AG4141" s="40"/>
      <c r="AH4141" s="41"/>
      <c r="AI4141" s="42"/>
      <c r="AJ4141" s="40"/>
      <c r="AK4141" s="41"/>
      <c r="AL4141" s="42"/>
      <c r="AM4141" s="43"/>
      <c r="AN4141" s="43"/>
      <c r="AO4141" s="43"/>
    </row>
    <row r="4142" spans="5:41" x14ac:dyDescent="0.25">
      <c r="E4142" s="54"/>
      <c r="F4142" s="54"/>
      <c r="G4142" s="52"/>
      <c r="H4142" s="52"/>
      <c r="I4142" s="52"/>
      <c r="J4142" s="52"/>
      <c r="K4142" s="52"/>
      <c r="L4142" s="52"/>
      <c r="M4142" s="52"/>
      <c r="N4142" s="52"/>
      <c r="O4142" s="52"/>
      <c r="P4142" s="52"/>
      <c r="Q4142" s="52"/>
      <c r="R4142" s="52"/>
      <c r="S4142" s="52"/>
      <c r="T4142" s="52"/>
      <c r="U4142" s="52"/>
      <c r="V4142" s="52"/>
      <c r="W4142" s="52"/>
      <c r="X4142" s="52"/>
      <c r="Y4142" s="52"/>
      <c r="Z4142" s="38"/>
      <c r="AA4142" s="38"/>
      <c r="AB4142" s="38"/>
      <c r="AC4142" s="50"/>
      <c r="AD4142" s="50"/>
      <c r="AE4142" s="51"/>
      <c r="AF4142" s="51"/>
      <c r="AG4142" s="40"/>
      <c r="AH4142" s="41"/>
      <c r="AI4142" s="42"/>
      <c r="AJ4142" s="40"/>
      <c r="AK4142" s="41"/>
      <c r="AL4142" s="42"/>
      <c r="AM4142" s="43"/>
      <c r="AN4142" s="43"/>
      <c r="AO4142" s="43"/>
    </row>
    <row r="4143" spans="5:41" x14ac:dyDescent="0.25">
      <c r="E4143" s="54"/>
      <c r="F4143" s="54"/>
      <c r="G4143" s="52"/>
      <c r="H4143" s="52"/>
      <c r="I4143" s="52"/>
      <c r="J4143" s="52"/>
      <c r="K4143" s="52"/>
      <c r="L4143" s="52"/>
      <c r="M4143" s="52"/>
      <c r="N4143" s="52"/>
      <c r="O4143" s="52"/>
      <c r="P4143" s="52"/>
      <c r="Q4143" s="52"/>
      <c r="R4143" s="52"/>
      <c r="S4143" s="52"/>
      <c r="T4143" s="52"/>
      <c r="U4143" s="52"/>
      <c r="V4143" s="52"/>
      <c r="W4143" s="52"/>
      <c r="X4143" s="52"/>
      <c r="Y4143" s="52"/>
      <c r="Z4143" s="38"/>
      <c r="AA4143" s="38"/>
      <c r="AB4143" s="38"/>
      <c r="AC4143" s="50"/>
      <c r="AD4143" s="50"/>
      <c r="AE4143" s="51"/>
      <c r="AF4143" s="51"/>
      <c r="AG4143" s="40"/>
      <c r="AH4143" s="41"/>
      <c r="AI4143" s="42"/>
      <c r="AJ4143" s="40"/>
      <c r="AK4143" s="41"/>
      <c r="AL4143" s="42"/>
      <c r="AM4143" s="43"/>
      <c r="AN4143" s="43"/>
      <c r="AO4143" s="43"/>
    </row>
    <row r="4144" spans="5:41" x14ac:dyDescent="0.25">
      <c r="E4144" s="54"/>
      <c r="F4144" s="54"/>
      <c r="G4144" s="52"/>
      <c r="H4144" s="52"/>
      <c r="I4144" s="52"/>
      <c r="J4144" s="52"/>
      <c r="K4144" s="52"/>
      <c r="L4144" s="52"/>
      <c r="M4144" s="52"/>
      <c r="N4144" s="52"/>
      <c r="O4144" s="52"/>
      <c r="P4144" s="52"/>
      <c r="Q4144" s="52"/>
      <c r="R4144" s="52"/>
      <c r="S4144" s="52"/>
      <c r="T4144" s="52"/>
      <c r="U4144" s="52"/>
      <c r="V4144" s="52"/>
      <c r="W4144" s="52"/>
      <c r="X4144" s="52"/>
      <c r="Y4144" s="52"/>
      <c r="Z4144" s="38"/>
      <c r="AA4144" s="38"/>
      <c r="AB4144" s="38"/>
      <c r="AC4144" s="50"/>
      <c r="AD4144" s="50"/>
      <c r="AE4144" s="51"/>
      <c r="AF4144" s="51"/>
      <c r="AG4144" s="40"/>
      <c r="AH4144" s="41"/>
      <c r="AI4144" s="42"/>
      <c r="AJ4144" s="40"/>
      <c r="AK4144" s="41"/>
      <c r="AL4144" s="42"/>
      <c r="AM4144" s="43"/>
      <c r="AN4144" s="43"/>
      <c r="AO4144" s="43"/>
    </row>
    <row r="4145" spans="5:41" x14ac:dyDescent="0.25">
      <c r="E4145" s="54"/>
      <c r="F4145" s="54"/>
      <c r="G4145" s="52"/>
      <c r="H4145" s="52"/>
      <c r="I4145" s="52"/>
      <c r="J4145" s="52"/>
      <c r="K4145" s="52"/>
      <c r="L4145" s="52"/>
      <c r="M4145" s="52"/>
      <c r="N4145" s="52"/>
      <c r="O4145" s="52"/>
      <c r="P4145" s="52"/>
      <c r="Q4145" s="52"/>
      <c r="R4145" s="52"/>
      <c r="S4145" s="52"/>
      <c r="T4145" s="52"/>
      <c r="U4145" s="52"/>
      <c r="V4145" s="52"/>
      <c r="W4145" s="52"/>
      <c r="X4145" s="52"/>
      <c r="Y4145" s="52"/>
      <c r="Z4145" s="38"/>
      <c r="AA4145" s="38"/>
      <c r="AB4145" s="38"/>
      <c r="AC4145" s="50"/>
      <c r="AD4145" s="50"/>
      <c r="AE4145" s="51"/>
      <c r="AF4145" s="51"/>
      <c r="AG4145" s="40"/>
      <c r="AH4145" s="41"/>
      <c r="AI4145" s="42"/>
      <c r="AJ4145" s="40"/>
      <c r="AK4145" s="41"/>
      <c r="AL4145" s="42"/>
      <c r="AM4145" s="43"/>
      <c r="AN4145" s="43"/>
      <c r="AO4145" s="43"/>
    </row>
    <row r="4146" spans="5:41" x14ac:dyDescent="0.25">
      <c r="E4146" s="54"/>
      <c r="F4146" s="54"/>
      <c r="G4146" s="52"/>
      <c r="H4146" s="52"/>
      <c r="I4146" s="52"/>
      <c r="J4146" s="52"/>
      <c r="K4146" s="52"/>
      <c r="L4146" s="52"/>
      <c r="M4146" s="52"/>
      <c r="N4146" s="52"/>
      <c r="O4146" s="52"/>
      <c r="P4146" s="52"/>
      <c r="Q4146" s="52"/>
      <c r="R4146" s="52"/>
      <c r="S4146" s="52"/>
      <c r="T4146" s="52"/>
      <c r="U4146" s="52"/>
      <c r="V4146" s="52"/>
      <c r="W4146" s="52"/>
      <c r="X4146" s="52"/>
      <c r="Y4146" s="52"/>
      <c r="Z4146" s="38"/>
      <c r="AA4146" s="38"/>
      <c r="AB4146" s="38"/>
      <c r="AC4146" s="50"/>
      <c r="AD4146" s="50"/>
      <c r="AE4146" s="51"/>
      <c r="AF4146" s="51"/>
      <c r="AG4146" s="40"/>
      <c r="AH4146" s="41"/>
      <c r="AI4146" s="42"/>
      <c r="AJ4146" s="40"/>
      <c r="AK4146" s="41"/>
      <c r="AL4146" s="42"/>
      <c r="AM4146" s="43"/>
      <c r="AN4146" s="43"/>
      <c r="AO4146" s="43"/>
    </row>
    <row r="4147" spans="5:41" x14ac:dyDescent="0.25">
      <c r="E4147" s="54"/>
      <c r="F4147" s="54"/>
      <c r="G4147" s="52"/>
      <c r="H4147" s="52"/>
      <c r="I4147" s="52"/>
      <c r="J4147" s="52"/>
      <c r="K4147" s="52"/>
      <c r="L4147" s="52"/>
      <c r="M4147" s="52"/>
      <c r="N4147" s="52"/>
      <c r="O4147" s="52"/>
      <c r="P4147" s="52"/>
      <c r="Q4147" s="52"/>
      <c r="R4147" s="52"/>
      <c r="S4147" s="52"/>
      <c r="T4147" s="52"/>
      <c r="U4147" s="52"/>
      <c r="V4147" s="52"/>
      <c r="W4147" s="52"/>
      <c r="X4147" s="52"/>
      <c r="Y4147" s="52"/>
      <c r="Z4147" s="38"/>
      <c r="AA4147" s="38"/>
      <c r="AB4147" s="38"/>
      <c r="AC4147" s="50"/>
      <c r="AD4147" s="50"/>
      <c r="AE4147" s="51"/>
      <c r="AF4147" s="51"/>
      <c r="AG4147" s="40"/>
      <c r="AH4147" s="41"/>
      <c r="AI4147" s="42"/>
      <c r="AJ4147" s="40"/>
      <c r="AK4147" s="41"/>
      <c r="AL4147" s="42"/>
      <c r="AM4147" s="43"/>
      <c r="AN4147" s="43"/>
      <c r="AO4147" s="43"/>
    </row>
    <row r="4148" spans="5:41" x14ac:dyDescent="0.25">
      <c r="E4148" s="54"/>
      <c r="F4148" s="54"/>
      <c r="G4148" s="52"/>
      <c r="H4148" s="52"/>
      <c r="I4148" s="52"/>
      <c r="J4148" s="52"/>
      <c r="K4148" s="52"/>
      <c r="L4148" s="52"/>
      <c r="M4148" s="52"/>
      <c r="N4148" s="52"/>
      <c r="O4148" s="52"/>
      <c r="P4148" s="52"/>
      <c r="Q4148" s="52"/>
      <c r="R4148" s="52"/>
      <c r="S4148" s="52"/>
      <c r="T4148" s="52"/>
      <c r="U4148" s="52"/>
      <c r="V4148" s="52"/>
      <c r="W4148" s="52"/>
      <c r="X4148" s="52"/>
      <c r="Y4148" s="52"/>
      <c r="Z4148" s="38"/>
      <c r="AA4148" s="38"/>
      <c r="AB4148" s="38"/>
      <c r="AC4148" s="50"/>
      <c r="AD4148" s="50"/>
      <c r="AE4148" s="51"/>
      <c r="AF4148" s="51"/>
      <c r="AG4148" s="40"/>
      <c r="AH4148" s="41"/>
      <c r="AI4148" s="42"/>
      <c r="AJ4148" s="40"/>
      <c r="AK4148" s="41"/>
      <c r="AL4148" s="42"/>
      <c r="AM4148" s="43"/>
      <c r="AN4148" s="43"/>
      <c r="AO4148" s="43"/>
    </row>
    <row r="4149" spans="5:41" x14ac:dyDescent="0.25">
      <c r="E4149" s="54"/>
      <c r="F4149" s="54"/>
      <c r="G4149" s="52"/>
      <c r="H4149" s="52"/>
      <c r="I4149" s="52"/>
      <c r="J4149" s="52"/>
      <c r="K4149" s="52"/>
      <c r="L4149" s="52"/>
      <c r="M4149" s="52"/>
      <c r="N4149" s="52"/>
      <c r="O4149" s="52"/>
      <c r="P4149" s="52"/>
      <c r="Q4149" s="52"/>
      <c r="R4149" s="52"/>
      <c r="S4149" s="52"/>
      <c r="T4149" s="52"/>
      <c r="U4149" s="52"/>
      <c r="V4149" s="52"/>
      <c r="W4149" s="52"/>
      <c r="X4149" s="52"/>
      <c r="Y4149" s="52"/>
      <c r="Z4149" s="38"/>
      <c r="AA4149" s="38"/>
      <c r="AB4149" s="38"/>
      <c r="AC4149" s="50"/>
      <c r="AD4149" s="50"/>
      <c r="AE4149" s="51"/>
      <c r="AF4149" s="51"/>
      <c r="AG4149" s="40"/>
      <c r="AH4149" s="41"/>
      <c r="AI4149" s="42"/>
      <c r="AJ4149" s="40"/>
      <c r="AK4149" s="41"/>
      <c r="AL4149" s="42"/>
      <c r="AM4149" s="43"/>
      <c r="AN4149" s="43"/>
      <c r="AO4149" s="43"/>
    </row>
    <row r="4150" spans="5:41" x14ac:dyDescent="0.25">
      <c r="E4150" s="54"/>
      <c r="F4150" s="54"/>
      <c r="G4150" s="52"/>
      <c r="H4150" s="52"/>
      <c r="I4150" s="52"/>
      <c r="J4150" s="52"/>
      <c r="K4150" s="52"/>
      <c r="L4150" s="52"/>
      <c r="M4150" s="52"/>
      <c r="N4150" s="52"/>
      <c r="O4150" s="52"/>
      <c r="P4150" s="52"/>
      <c r="Q4150" s="52"/>
      <c r="R4150" s="52"/>
      <c r="S4150" s="52"/>
      <c r="T4150" s="52"/>
      <c r="U4150" s="52"/>
      <c r="V4150" s="52"/>
      <c r="W4150" s="52"/>
      <c r="X4150" s="52"/>
      <c r="Y4150" s="52"/>
      <c r="Z4150" s="38"/>
      <c r="AA4150" s="38"/>
      <c r="AB4150" s="38"/>
      <c r="AC4150" s="50"/>
      <c r="AD4150" s="50"/>
      <c r="AE4150" s="51"/>
      <c r="AF4150" s="51"/>
      <c r="AG4150" s="40"/>
      <c r="AH4150" s="41"/>
      <c r="AI4150" s="42"/>
      <c r="AJ4150" s="40"/>
      <c r="AK4150" s="41"/>
      <c r="AL4150" s="42"/>
      <c r="AM4150" s="43"/>
      <c r="AN4150" s="43"/>
      <c r="AO4150" s="43"/>
    </row>
    <row r="4151" spans="5:41" x14ac:dyDescent="0.25">
      <c r="E4151" s="54"/>
      <c r="F4151" s="54"/>
      <c r="G4151" s="52"/>
      <c r="H4151" s="52"/>
      <c r="I4151" s="52"/>
      <c r="J4151" s="52"/>
      <c r="K4151" s="52"/>
      <c r="L4151" s="52"/>
      <c r="M4151" s="52"/>
      <c r="N4151" s="52"/>
      <c r="O4151" s="52"/>
      <c r="P4151" s="52"/>
      <c r="Q4151" s="52"/>
      <c r="R4151" s="52"/>
      <c r="S4151" s="52"/>
      <c r="T4151" s="52"/>
      <c r="U4151" s="52"/>
      <c r="V4151" s="52"/>
      <c r="W4151" s="52"/>
      <c r="X4151" s="52"/>
      <c r="Y4151" s="52"/>
      <c r="Z4151" s="38"/>
      <c r="AA4151" s="38"/>
      <c r="AB4151" s="38"/>
      <c r="AC4151" s="50"/>
      <c r="AD4151" s="50"/>
      <c r="AE4151" s="51"/>
      <c r="AF4151" s="51"/>
      <c r="AG4151" s="40"/>
      <c r="AH4151" s="41"/>
      <c r="AI4151" s="42"/>
      <c r="AJ4151" s="40"/>
      <c r="AK4151" s="41"/>
      <c r="AL4151" s="42"/>
      <c r="AM4151" s="43"/>
      <c r="AN4151" s="43"/>
      <c r="AO4151" s="43"/>
    </row>
    <row r="4152" spans="5:41" x14ac:dyDescent="0.25">
      <c r="E4152" s="54"/>
      <c r="F4152" s="54"/>
      <c r="G4152" s="52"/>
      <c r="H4152" s="52"/>
      <c r="I4152" s="52"/>
      <c r="J4152" s="52"/>
      <c r="K4152" s="52"/>
      <c r="L4152" s="52"/>
      <c r="M4152" s="52"/>
      <c r="N4152" s="52"/>
      <c r="O4152" s="52"/>
      <c r="P4152" s="52"/>
      <c r="Q4152" s="52"/>
      <c r="R4152" s="52"/>
      <c r="S4152" s="52"/>
      <c r="T4152" s="52"/>
      <c r="U4152" s="52"/>
      <c r="V4152" s="52"/>
      <c r="W4152" s="52"/>
      <c r="X4152" s="52"/>
      <c r="Y4152" s="52"/>
      <c r="Z4152" s="38"/>
      <c r="AA4152" s="38"/>
      <c r="AB4152" s="38"/>
      <c r="AC4152" s="50"/>
      <c r="AD4152" s="50"/>
      <c r="AE4152" s="51"/>
      <c r="AF4152" s="51"/>
      <c r="AG4152" s="40"/>
      <c r="AH4152" s="41"/>
      <c r="AI4152" s="42"/>
      <c r="AJ4152" s="40"/>
      <c r="AK4152" s="41"/>
      <c r="AL4152" s="42"/>
      <c r="AM4152" s="43"/>
      <c r="AN4152" s="43"/>
      <c r="AO4152" s="43"/>
    </row>
    <row r="4153" spans="5:41" x14ac:dyDescent="0.25">
      <c r="E4153" s="54"/>
      <c r="F4153" s="54"/>
      <c r="G4153" s="52"/>
      <c r="H4153" s="52"/>
      <c r="I4153" s="52"/>
      <c r="J4153" s="52"/>
      <c r="K4153" s="52"/>
      <c r="L4153" s="52"/>
      <c r="M4153" s="52"/>
      <c r="N4153" s="52"/>
      <c r="O4153" s="52"/>
      <c r="P4153" s="52"/>
      <c r="Q4153" s="52"/>
      <c r="R4153" s="52"/>
      <c r="S4153" s="52"/>
      <c r="T4153" s="52"/>
      <c r="U4153" s="52"/>
      <c r="V4153" s="52"/>
      <c r="W4153" s="52"/>
      <c r="X4153" s="52"/>
      <c r="Y4153" s="52"/>
      <c r="Z4153" s="38"/>
      <c r="AA4153" s="38"/>
      <c r="AB4153" s="38"/>
      <c r="AC4153" s="50"/>
      <c r="AD4153" s="50"/>
      <c r="AE4153" s="51"/>
      <c r="AF4153" s="51"/>
      <c r="AG4153" s="40"/>
      <c r="AH4153" s="41"/>
      <c r="AI4153" s="42"/>
      <c r="AJ4153" s="40"/>
      <c r="AK4153" s="41"/>
      <c r="AL4153" s="42"/>
      <c r="AM4153" s="43"/>
      <c r="AN4153" s="43"/>
      <c r="AO4153" s="43"/>
    </row>
    <row r="4154" spans="5:41" x14ac:dyDescent="0.25">
      <c r="E4154" s="54"/>
      <c r="F4154" s="54"/>
      <c r="G4154" s="52"/>
      <c r="H4154" s="52"/>
      <c r="I4154" s="52"/>
      <c r="J4154" s="52"/>
      <c r="K4154" s="52"/>
      <c r="L4154" s="52"/>
      <c r="M4154" s="52"/>
      <c r="N4154" s="52"/>
      <c r="O4154" s="52"/>
      <c r="P4154" s="52"/>
      <c r="Q4154" s="52"/>
      <c r="R4154" s="52"/>
      <c r="S4154" s="52"/>
      <c r="T4154" s="52"/>
      <c r="U4154" s="52"/>
      <c r="V4154" s="52"/>
      <c r="W4154" s="52"/>
      <c r="X4154" s="52"/>
      <c r="Y4154" s="52"/>
      <c r="Z4154" s="38"/>
      <c r="AA4154" s="38"/>
      <c r="AB4154" s="38"/>
      <c r="AC4154" s="50"/>
      <c r="AD4154" s="50"/>
      <c r="AE4154" s="51"/>
      <c r="AF4154" s="51"/>
      <c r="AG4154" s="40"/>
      <c r="AH4154" s="41"/>
      <c r="AI4154" s="42"/>
      <c r="AJ4154" s="40"/>
      <c r="AK4154" s="41"/>
      <c r="AL4154" s="42"/>
      <c r="AM4154" s="43"/>
      <c r="AN4154" s="43"/>
      <c r="AO4154" s="43"/>
    </row>
    <row r="4155" spans="5:41" x14ac:dyDescent="0.25">
      <c r="E4155" s="54"/>
      <c r="F4155" s="54"/>
      <c r="G4155" s="52"/>
      <c r="H4155" s="52"/>
      <c r="I4155" s="52"/>
      <c r="J4155" s="52"/>
      <c r="K4155" s="52"/>
      <c r="L4155" s="52"/>
      <c r="M4155" s="52"/>
      <c r="N4155" s="52"/>
      <c r="O4155" s="52"/>
      <c r="P4155" s="52"/>
      <c r="Q4155" s="52"/>
      <c r="R4155" s="52"/>
      <c r="S4155" s="52"/>
      <c r="T4155" s="52"/>
      <c r="U4155" s="52"/>
      <c r="V4155" s="52"/>
      <c r="W4155" s="52"/>
      <c r="X4155" s="52"/>
      <c r="Y4155" s="52"/>
      <c r="Z4155" s="38"/>
      <c r="AA4155" s="38"/>
      <c r="AB4155" s="38"/>
      <c r="AC4155" s="50"/>
      <c r="AD4155" s="50"/>
      <c r="AE4155" s="51"/>
      <c r="AF4155" s="51"/>
      <c r="AG4155" s="40"/>
      <c r="AH4155" s="41"/>
      <c r="AI4155" s="42"/>
      <c r="AJ4155" s="40"/>
      <c r="AK4155" s="41"/>
      <c r="AL4155" s="42"/>
      <c r="AM4155" s="43"/>
      <c r="AN4155" s="43"/>
      <c r="AO4155" s="43"/>
    </row>
    <row r="4156" spans="5:41" x14ac:dyDescent="0.25">
      <c r="E4156" s="54"/>
      <c r="F4156" s="54"/>
      <c r="G4156" s="52"/>
      <c r="H4156" s="52"/>
      <c r="I4156" s="52"/>
      <c r="J4156" s="52"/>
      <c r="K4156" s="52"/>
      <c r="L4156" s="52"/>
      <c r="M4156" s="52"/>
      <c r="N4156" s="52"/>
      <c r="O4156" s="52"/>
      <c r="P4156" s="52"/>
      <c r="Q4156" s="52"/>
      <c r="R4156" s="52"/>
      <c r="S4156" s="52"/>
      <c r="T4156" s="52"/>
      <c r="U4156" s="52"/>
      <c r="V4156" s="52"/>
      <c r="W4156" s="52"/>
      <c r="X4156" s="52"/>
      <c r="Y4156" s="52"/>
      <c r="Z4156" s="38"/>
      <c r="AA4156" s="38"/>
      <c r="AB4156" s="38"/>
      <c r="AC4156" s="50"/>
      <c r="AD4156" s="50"/>
      <c r="AE4156" s="51"/>
      <c r="AF4156" s="51"/>
      <c r="AG4156" s="40"/>
      <c r="AH4156" s="41"/>
      <c r="AI4156" s="42"/>
      <c r="AJ4156" s="40"/>
      <c r="AK4156" s="41"/>
      <c r="AL4156" s="42"/>
      <c r="AM4156" s="43"/>
      <c r="AN4156" s="43"/>
      <c r="AO4156" s="43"/>
    </row>
    <row r="4157" spans="5:41" x14ac:dyDescent="0.25">
      <c r="E4157" s="54"/>
      <c r="F4157" s="54"/>
      <c r="G4157" s="52"/>
      <c r="H4157" s="52"/>
      <c r="I4157" s="52"/>
      <c r="J4157" s="52"/>
      <c r="K4157" s="52"/>
      <c r="L4157" s="52"/>
      <c r="M4157" s="52"/>
      <c r="N4157" s="52"/>
      <c r="O4157" s="52"/>
      <c r="P4157" s="52"/>
      <c r="Q4157" s="52"/>
      <c r="R4157" s="52"/>
      <c r="S4157" s="52"/>
      <c r="T4157" s="52"/>
      <c r="U4157" s="52"/>
      <c r="V4157" s="52"/>
      <c r="W4157" s="52"/>
      <c r="X4157" s="52"/>
      <c r="Y4157" s="52"/>
      <c r="Z4157" s="38"/>
      <c r="AA4157" s="38"/>
      <c r="AB4157" s="38"/>
      <c r="AC4157" s="50"/>
      <c r="AD4157" s="50"/>
      <c r="AE4157" s="51"/>
      <c r="AF4157" s="51"/>
      <c r="AG4157" s="40"/>
      <c r="AH4157" s="41"/>
      <c r="AI4157" s="42"/>
      <c r="AJ4157" s="40"/>
      <c r="AK4157" s="41"/>
      <c r="AL4157" s="42"/>
      <c r="AM4157" s="43"/>
      <c r="AN4157" s="43"/>
      <c r="AO4157" s="43"/>
    </row>
    <row r="4158" spans="5:41" x14ac:dyDescent="0.25">
      <c r="E4158" s="54"/>
      <c r="F4158" s="54"/>
      <c r="G4158" s="52"/>
      <c r="H4158" s="52"/>
      <c r="I4158" s="52"/>
      <c r="J4158" s="52"/>
      <c r="K4158" s="52"/>
      <c r="L4158" s="52"/>
      <c r="M4158" s="52"/>
      <c r="N4158" s="52"/>
      <c r="O4158" s="52"/>
      <c r="P4158" s="52"/>
      <c r="Q4158" s="52"/>
      <c r="R4158" s="52"/>
      <c r="S4158" s="52"/>
      <c r="T4158" s="52"/>
      <c r="U4158" s="52"/>
      <c r="V4158" s="52"/>
      <c r="W4158" s="52"/>
      <c r="X4158" s="52"/>
      <c r="Y4158" s="52"/>
      <c r="Z4158" s="38"/>
      <c r="AA4158" s="38"/>
      <c r="AB4158" s="38"/>
      <c r="AC4158" s="50"/>
      <c r="AD4158" s="50"/>
      <c r="AE4158" s="51"/>
      <c r="AF4158" s="51"/>
      <c r="AG4158" s="40"/>
      <c r="AH4158" s="41"/>
      <c r="AI4158" s="42"/>
      <c r="AJ4158" s="40"/>
      <c r="AK4158" s="41"/>
      <c r="AL4158" s="42"/>
      <c r="AM4158" s="43"/>
      <c r="AN4158" s="43"/>
      <c r="AO4158" s="43"/>
    </row>
    <row r="4159" spans="5:41" x14ac:dyDescent="0.25">
      <c r="E4159" s="54"/>
      <c r="F4159" s="54"/>
      <c r="G4159" s="52"/>
      <c r="H4159" s="52"/>
      <c r="I4159" s="52"/>
      <c r="J4159" s="52"/>
      <c r="K4159" s="52"/>
      <c r="L4159" s="52"/>
      <c r="M4159" s="52"/>
      <c r="N4159" s="52"/>
      <c r="O4159" s="52"/>
      <c r="P4159" s="52"/>
      <c r="Q4159" s="52"/>
      <c r="R4159" s="52"/>
      <c r="S4159" s="52"/>
      <c r="T4159" s="52"/>
      <c r="U4159" s="52"/>
      <c r="V4159" s="52"/>
      <c r="W4159" s="52"/>
      <c r="X4159" s="52"/>
      <c r="Y4159" s="52"/>
      <c r="Z4159" s="38"/>
      <c r="AA4159" s="38"/>
      <c r="AB4159" s="38"/>
      <c r="AC4159" s="50"/>
      <c r="AD4159" s="50"/>
      <c r="AE4159" s="51"/>
      <c r="AF4159" s="51"/>
      <c r="AG4159" s="40"/>
      <c r="AH4159" s="41"/>
      <c r="AI4159" s="42"/>
      <c r="AJ4159" s="40"/>
      <c r="AK4159" s="41"/>
      <c r="AL4159" s="42"/>
      <c r="AM4159" s="43"/>
      <c r="AN4159" s="43"/>
      <c r="AO4159" s="43"/>
    </row>
    <row r="4160" spans="5:41" x14ac:dyDescent="0.25">
      <c r="E4160" s="54"/>
      <c r="F4160" s="54"/>
      <c r="G4160" s="52"/>
      <c r="H4160" s="52"/>
      <c r="I4160" s="52"/>
      <c r="J4160" s="52"/>
      <c r="K4160" s="52"/>
      <c r="L4160" s="52"/>
      <c r="M4160" s="52"/>
      <c r="N4160" s="52"/>
      <c r="O4160" s="52"/>
      <c r="P4160" s="52"/>
      <c r="Q4160" s="52"/>
      <c r="R4160" s="52"/>
      <c r="S4160" s="52"/>
      <c r="T4160" s="52"/>
      <c r="U4160" s="52"/>
      <c r="V4160" s="52"/>
      <c r="W4160" s="52"/>
      <c r="X4160" s="52"/>
      <c r="Y4160" s="52"/>
      <c r="Z4160" s="38"/>
      <c r="AA4160" s="38"/>
      <c r="AB4160" s="38"/>
      <c r="AC4160" s="50"/>
      <c r="AD4160" s="50"/>
      <c r="AE4160" s="51"/>
      <c r="AF4160" s="51"/>
      <c r="AG4160" s="40"/>
      <c r="AH4160" s="41"/>
      <c r="AI4160" s="42"/>
      <c r="AJ4160" s="40"/>
      <c r="AK4160" s="41"/>
      <c r="AL4160" s="42"/>
      <c r="AM4160" s="43"/>
      <c r="AN4160" s="43"/>
      <c r="AO4160" s="43"/>
    </row>
    <row r="4161" spans="5:41" x14ac:dyDescent="0.25">
      <c r="E4161" s="54"/>
      <c r="F4161" s="54"/>
      <c r="G4161" s="52"/>
      <c r="H4161" s="52"/>
      <c r="I4161" s="52"/>
      <c r="J4161" s="52"/>
      <c r="K4161" s="52"/>
      <c r="L4161" s="52"/>
      <c r="M4161" s="52"/>
      <c r="N4161" s="52"/>
      <c r="O4161" s="52"/>
      <c r="P4161" s="52"/>
      <c r="Q4161" s="52"/>
      <c r="R4161" s="52"/>
      <c r="S4161" s="52"/>
      <c r="T4161" s="52"/>
      <c r="U4161" s="52"/>
      <c r="V4161" s="52"/>
      <c r="W4161" s="52"/>
      <c r="X4161" s="52"/>
      <c r="Y4161" s="52"/>
      <c r="Z4161" s="38"/>
      <c r="AA4161" s="38"/>
      <c r="AB4161" s="38"/>
      <c r="AC4161" s="50"/>
      <c r="AD4161" s="50"/>
      <c r="AE4161" s="51"/>
      <c r="AF4161" s="51"/>
      <c r="AG4161" s="40"/>
      <c r="AH4161" s="41"/>
      <c r="AI4161" s="42"/>
      <c r="AJ4161" s="40"/>
      <c r="AK4161" s="41"/>
      <c r="AL4161" s="42"/>
      <c r="AM4161" s="43"/>
      <c r="AN4161" s="43"/>
      <c r="AO4161" s="43"/>
    </row>
    <row r="4162" spans="5:41" x14ac:dyDescent="0.25">
      <c r="E4162" s="54"/>
      <c r="F4162" s="54"/>
      <c r="G4162" s="52"/>
      <c r="H4162" s="52"/>
      <c r="I4162" s="52"/>
      <c r="J4162" s="52"/>
      <c r="K4162" s="52"/>
      <c r="L4162" s="52"/>
      <c r="M4162" s="52"/>
      <c r="N4162" s="52"/>
      <c r="O4162" s="52"/>
      <c r="P4162" s="52"/>
      <c r="Q4162" s="52"/>
      <c r="R4162" s="52"/>
      <c r="S4162" s="52"/>
      <c r="T4162" s="52"/>
      <c r="U4162" s="52"/>
      <c r="V4162" s="52"/>
      <c r="W4162" s="52"/>
      <c r="X4162" s="52"/>
      <c r="Y4162" s="52"/>
      <c r="Z4162" s="38"/>
      <c r="AA4162" s="38"/>
      <c r="AB4162" s="38"/>
      <c r="AC4162" s="50"/>
      <c r="AD4162" s="50"/>
      <c r="AE4162" s="51"/>
      <c r="AF4162" s="51"/>
      <c r="AG4162" s="40"/>
      <c r="AH4162" s="41"/>
      <c r="AI4162" s="42"/>
      <c r="AJ4162" s="40"/>
      <c r="AK4162" s="41"/>
      <c r="AL4162" s="42"/>
      <c r="AM4162" s="43"/>
      <c r="AN4162" s="43"/>
      <c r="AO4162" s="43"/>
    </row>
    <row r="4163" spans="5:41" x14ac:dyDescent="0.25">
      <c r="E4163" s="54"/>
      <c r="F4163" s="54"/>
      <c r="G4163" s="52"/>
      <c r="H4163" s="52"/>
      <c r="I4163" s="52"/>
      <c r="J4163" s="52"/>
      <c r="K4163" s="52"/>
      <c r="L4163" s="52"/>
      <c r="M4163" s="52"/>
      <c r="N4163" s="52"/>
      <c r="O4163" s="52"/>
      <c r="P4163" s="52"/>
      <c r="Q4163" s="52"/>
      <c r="R4163" s="52"/>
      <c r="S4163" s="52"/>
      <c r="T4163" s="52"/>
      <c r="U4163" s="52"/>
      <c r="V4163" s="52"/>
      <c r="W4163" s="52"/>
      <c r="X4163" s="52"/>
      <c r="Y4163" s="52"/>
      <c r="Z4163" s="38"/>
      <c r="AA4163" s="38"/>
      <c r="AB4163" s="38"/>
      <c r="AC4163" s="50"/>
      <c r="AD4163" s="50"/>
      <c r="AE4163" s="51"/>
      <c r="AF4163" s="51"/>
      <c r="AG4163" s="40"/>
      <c r="AH4163" s="41"/>
      <c r="AI4163" s="42"/>
      <c r="AJ4163" s="40"/>
      <c r="AK4163" s="41"/>
      <c r="AL4163" s="42"/>
      <c r="AM4163" s="43"/>
      <c r="AN4163" s="43"/>
      <c r="AO4163" s="43"/>
    </row>
    <row r="4164" spans="5:41" x14ac:dyDescent="0.25">
      <c r="E4164" s="54"/>
      <c r="F4164" s="54"/>
      <c r="G4164" s="52"/>
      <c r="H4164" s="52"/>
      <c r="I4164" s="52"/>
      <c r="J4164" s="52"/>
      <c r="K4164" s="52"/>
      <c r="L4164" s="52"/>
      <c r="M4164" s="52"/>
      <c r="N4164" s="52"/>
      <c r="O4164" s="52"/>
      <c r="P4164" s="52"/>
      <c r="Q4164" s="52"/>
      <c r="R4164" s="52"/>
      <c r="S4164" s="52"/>
      <c r="T4164" s="52"/>
      <c r="U4164" s="52"/>
      <c r="V4164" s="52"/>
      <c r="W4164" s="52"/>
      <c r="X4164" s="52"/>
      <c r="Y4164" s="52"/>
      <c r="Z4164" s="38"/>
      <c r="AA4164" s="38"/>
      <c r="AB4164" s="38"/>
      <c r="AC4164" s="50"/>
      <c r="AD4164" s="50"/>
      <c r="AE4164" s="51"/>
      <c r="AF4164" s="51"/>
      <c r="AG4164" s="40"/>
      <c r="AH4164" s="41"/>
      <c r="AI4164" s="42"/>
      <c r="AJ4164" s="40"/>
      <c r="AK4164" s="41"/>
      <c r="AL4164" s="42"/>
      <c r="AM4164" s="43"/>
      <c r="AN4164" s="43"/>
      <c r="AO4164" s="43"/>
    </row>
    <row r="4165" spans="5:41" x14ac:dyDescent="0.25">
      <c r="E4165" s="54"/>
      <c r="F4165" s="54"/>
      <c r="G4165" s="52"/>
      <c r="H4165" s="52"/>
      <c r="I4165" s="52"/>
      <c r="J4165" s="52"/>
      <c r="K4165" s="52"/>
      <c r="L4165" s="52"/>
      <c r="M4165" s="52"/>
      <c r="N4165" s="52"/>
      <c r="O4165" s="52"/>
      <c r="P4165" s="52"/>
      <c r="Q4165" s="52"/>
      <c r="R4165" s="52"/>
      <c r="S4165" s="52"/>
      <c r="T4165" s="52"/>
      <c r="U4165" s="52"/>
      <c r="V4165" s="52"/>
      <c r="W4165" s="52"/>
      <c r="X4165" s="52"/>
      <c r="Y4165" s="52"/>
      <c r="Z4165" s="38"/>
      <c r="AA4165" s="38"/>
      <c r="AB4165" s="38"/>
      <c r="AC4165" s="50"/>
      <c r="AD4165" s="50"/>
      <c r="AE4165" s="51"/>
      <c r="AF4165" s="51"/>
      <c r="AG4165" s="40"/>
      <c r="AH4165" s="41"/>
      <c r="AI4165" s="42"/>
      <c r="AJ4165" s="40"/>
      <c r="AK4165" s="41"/>
      <c r="AL4165" s="42"/>
      <c r="AM4165" s="43"/>
      <c r="AN4165" s="43"/>
      <c r="AO4165" s="43"/>
    </row>
    <row r="4166" spans="5:41" x14ac:dyDescent="0.25">
      <c r="E4166" s="54"/>
      <c r="F4166" s="54"/>
      <c r="G4166" s="52"/>
      <c r="H4166" s="52"/>
      <c r="I4166" s="52"/>
      <c r="J4166" s="52"/>
      <c r="K4166" s="52"/>
      <c r="L4166" s="52"/>
      <c r="M4166" s="52"/>
      <c r="N4166" s="52"/>
      <c r="O4166" s="52"/>
      <c r="P4166" s="52"/>
      <c r="Q4166" s="52"/>
      <c r="R4166" s="52"/>
      <c r="S4166" s="52"/>
      <c r="T4166" s="52"/>
      <c r="U4166" s="52"/>
      <c r="V4166" s="52"/>
      <c r="W4166" s="52"/>
      <c r="X4166" s="52"/>
      <c r="Y4166" s="52"/>
      <c r="Z4166" s="38"/>
      <c r="AA4166" s="38"/>
      <c r="AB4166" s="38"/>
      <c r="AC4166" s="50"/>
      <c r="AD4166" s="50"/>
      <c r="AE4166" s="51"/>
      <c r="AF4166" s="51"/>
      <c r="AG4166" s="40"/>
      <c r="AH4166" s="41"/>
      <c r="AI4166" s="42"/>
      <c r="AJ4166" s="40"/>
      <c r="AK4166" s="41"/>
      <c r="AL4166" s="42"/>
      <c r="AM4166" s="43"/>
      <c r="AN4166" s="43"/>
      <c r="AO4166" s="43"/>
    </row>
    <row r="4167" spans="5:41" x14ac:dyDescent="0.25">
      <c r="E4167" s="54"/>
      <c r="F4167" s="54"/>
      <c r="G4167" s="52"/>
      <c r="H4167" s="52"/>
      <c r="I4167" s="52"/>
      <c r="J4167" s="52"/>
      <c r="K4167" s="52"/>
      <c r="L4167" s="52"/>
      <c r="M4167" s="52"/>
      <c r="N4167" s="52"/>
      <c r="O4167" s="52"/>
      <c r="P4167" s="52"/>
      <c r="Q4167" s="52"/>
      <c r="R4167" s="52"/>
      <c r="S4167" s="52"/>
      <c r="T4167" s="52"/>
      <c r="U4167" s="52"/>
      <c r="V4167" s="52"/>
      <c r="W4167" s="52"/>
      <c r="X4167" s="52"/>
      <c r="Y4167" s="52"/>
      <c r="Z4167" s="38"/>
      <c r="AA4167" s="38"/>
      <c r="AB4167" s="38"/>
      <c r="AC4167" s="50"/>
      <c r="AD4167" s="50"/>
      <c r="AE4167" s="51"/>
      <c r="AF4167" s="51"/>
      <c r="AG4167" s="40"/>
      <c r="AH4167" s="41"/>
      <c r="AI4167" s="42"/>
      <c r="AJ4167" s="40"/>
      <c r="AK4167" s="41"/>
      <c r="AL4167" s="42"/>
      <c r="AM4167" s="43"/>
      <c r="AN4167" s="43"/>
      <c r="AO4167" s="43"/>
    </row>
    <row r="4168" spans="5:41" x14ac:dyDescent="0.25">
      <c r="E4168" s="54"/>
      <c r="F4168" s="54"/>
      <c r="G4168" s="52"/>
      <c r="H4168" s="52"/>
      <c r="I4168" s="52"/>
      <c r="J4168" s="52"/>
      <c r="K4168" s="52"/>
      <c r="L4168" s="52"/>
      <c r="M4168" s="52"/>
      <c r="N4168" s="52"/>
      <c r="O4168" s="52"/>
      <c r="P4168" s="52"/>
      <c r="Q4168" s="52"/>
      <c r="R4168" s="52"/>
      <c r="S4168" s="52"/>
      <c r="T4168" s="52"/>
      <c r="U4168" s="52"/>
      <c r="V4168" s="52"/>
      <c r="W4168" s="52"/>
      <c r="X4168" s="52"/>
      <c r="Y4168" s="52"/>
      <c r="Z4168" s="38"/>
      <c r="AA4168" s="38"/>
      <c r="AB4168" s="38"/>
      <c r="AC4168" s="50"/>
      <c r="AD4168" s="50"/>
      <c r="AE4168" s="51"/>
      <c r="AF4168" s="51"/>
      <c r="AG4168" s="40"/>
      <c r="AH4168" s="41"/>
      <c r="AI4168" s="42"/>
      <c r="AJ4168" s="40"/>
      <c r="AK4168" s="41"/>
      <c r="AL4168" s="42"/>
      <c r="AM4168" s="43"/>
      <c r="AN4168" s="43"/>
      <c r="AO4168" s="43"/>
    </row>
    <row r="4169" spans="5:41" x14ac:dyDescent="0.25">
      <c r="E4169" s="54"/>
      <c r="F4169" s="54"/>
      <c r="G4169" s="52"/>
      <c r="H4169" s="52"/>
      <c r="I4169" s="52"/>
      <c r="J4169" s="52"/>
      <c r="K4169" s="52"/>
      <c r="L4169" s="52"/>
      <c r="M4169" s="52"/>
      <c r="N4169" s="52"/>
      <c r="O4169" s="52"/>
      <c r="P4169" s="52"/>
      <c r="Q4169" s="52"/>
      <c r="R4169" s="52"/>
      <c r="S4169" s="52"/>
      <c r="T4169" s="52"/>
      <c r="U4169" s="52"/>
      <c r="V4169" s="52"/>
      <c r="W4169" s="52"/>
      <c r="X4169" s="52"/>
      <c r="Y4169" s="52"/>
      <c r="Z4169" s="38"/>
      <c r="AA4169" s="38"/>
      <c r="AB4169" s="38"/>
      <c r="AC4169" s="50"/>
      <c r="AD4169" s="50"/>
      <c r="AE4169" s="51"/>
      <c r="AF4169" s="51"/>
      <c r="AG4169" s="40"/>
      <c r="AH4169" s="41"/>
      <c r="AI4169" s="42"/>
      <c r="AJ4169" s="40"/>
      <c r="AK4169" s="41"/>
      <c r="AL4169" s="42"/>
      <c r="AM4169" s="43"/>
      <c r="AN4169" s="43"/>
      <c r="AO4169" s="43"/>
    </row>
    <row r="4170" spans="5:41" x14ac:dyDescent="0.25">
      <c r="E4170" s="54"/>
      <c r="F4170" s="54"/>
      <c r="G4170" s="52"/>
      <c r="H4170" s="52"/>
      <c r="I4170" s="52"/>
      <c r="J4170" s="52"/>
      <c r="K4170" s="52"/>
      <c r="L4170" s="52"/>
      <c r="M4170" s="52"/>
      <c r="N4170" s="52"/>
      <c r="O4170" s="52"/>
      <c r="P4170" s="52"/>
      <c r="Q4170" s="52"/>
      <c r="R4170" s="52"/>
      <c r="S4170" s="52"/>
      <c r="T4170" s="52"/>
      <c r="U4170" s="52"/>
      <c r="V4170" s="52"/>
      <c r="W4170" s="52"/>
      <c r="X4170" s="52"/>
      <c r="Y4170" s="52"/>
      <c r="Z4170" s="38"/>
      <c r="AA4170" s="38"/>
      <c r="AB4170" s="38"/>
      <c r="AC4170" s="50"/>
      <c r="AD4170" s="50"/>
      <c r="AE4170" s="51"/>
      <c r="AF4170" s="51"/>
      <c r="AG4170" s="40"/>
      <c r="AH4170" s="41"/>
      <c r="AI4170" s="42"/>
      <c r="AJ4170" s="40"/>
      <c r="AK4170" s="41"/>
      <c r="AL4170" s="42"/>
      <c r="AM4170" s="43"/>
      <c r="AN4170" s="43"/>
      <c r="AO4170" s="43"/>
    </row>
    <row r="4171" spans="5:41" x14ac:dyDescent="0.25">
      <c r="E4171" s="54"/>
      <c r="F4171" s="54"/>
      <c r="G4171" s="52"/>
      <c r="H4171" s="52"/>
      <c r="I4171" s="52"/>
      <c r="J4171" s="52"/>
      <c r="K4171" s="52"/>
      <c r="L4171" s="52"/>
      <c r="M4171" s="52"/>
      <c r="N4171" s="52"/>
      <c r="O4171" s="52"/>
      <c r="P4171" s="52"/>
      <c r="Q4171" s="52"/>
      <c r="R4171" s="52"/>
      <c r="S4171" s="52"/>
      <c r="T4171" s="52"/>
      <c r="U4171" s="52"/>
      <c r="V4171" s="52"/>
      <c r="W4171" s="52"/>
      <c r="X4171" s="52"/>
      <c r="Y4171" s="52"/>
      <c r="Z4171" s="38"/>
      <c r="AA4171" s="38"/>
      <c r="AB4171" s="38"/>
      <c r="AC4171" s="50"/>
      <c r="AD4171" s="50"/>
      <c r="AE4171" s="51"/>
      <c r="AF4171" s="51"/>
      <c r="AG4171" s="40"/>
      <c r="AH4171" s="41"/>
      <c r="AI4171" s="42"/>
      <c r="AJ4171" s="40"/>
      <c r="AK4171" s="41"/>
      <c r="AL4171" s="42"/>
      <c r="AM4171" s="43"/>
      <c r="AN4171" s="43"/>
      <c r="AO4171" s="43"/>
    </row>
    <row r="4172" spans="5:41" x14ac:dyDescent="0.25">
      <c r="E4172" s="54"/>
      <c r="F4172" s="54"/>
      <c r="G4172" s="52"/>
      <c r="H4172" s="52"/>
      <c r="I4172" s="52"/>
      <c r="J4172" s="52"/>
      <c r="K4172" s="52"/>
      <c r="L4172" s="52"/>
      <c r="M4172" s="52"/>
      <c r="N4172" s="52"/>
      <c r="O4172" s="52"/>
      <c r="P4172" s="52"/>
      <c r="Q4172" s="52"/>
      <c r="R4172" s="52"/>
      <c r="S4172" s="52"/>
      <c r="T4172" s="52"/>
      <c r="U4172" s="52"/>
      <c r="V4172" s="52"/>
      <c r="W4172" s="52"/>
      <c r="X4172" s="52"/>
      <c r="Y4172" s="52"/>
      <c r="Z4172" s="38"/>
      <c r="AA4172" s="38"/>
      <c r="AB4172" s="38"/>
      <c r="AC4172" s="50"/>
      <c r="AD4172" s="50"/>
      <c r="AE4172" s="51"/>
      <c r="AF4172" s="51"/>
      <c r="AG4172" s="40"/>
      <c r="AH4172" s="41"/>
      <c r="AI4172" s="42"/>
      <c r="AJ4172" s="40"/>
      <c r="AK4172" s="41"/>
      <c r="AL4172" s="42"/>
      <c r="AM4172" s="43"/>
      <c r="AN4172" s="43"/>
      <c r="AO4172" s="43"/>
    </row>
    <row r="4173" spans="5:41" x14ac:dyDescent="0.25">
      <c r="E4173" s="54"/>
      <c r="F4173" s="54"/>
      <c r="G4173" s="52"/>
      <c r="H4173" s="52"/>
      <c r="I4173" s="52"/>
      <c r="J4173" s="52"/>
      <c r="K4173" s="52"/>
      <c r="L4173" s="52"/>
      <c r="M4173" s="52"/>
      <c r="N4173" s="52"/>
      <c r="O4173" s="52"/>
      <c r="P4173" s="52"/>
      <c r="Q4173" s="52"/>
      <c r="R4173" s="52"/>
      <c r="S4173" s="52"/>
      <c r="T4173" s="52"/>
      <c r="U4173" s="52"/>
      <c r="V4173" s="52"/>
      <c r="W4173" s="52"/>
      <c r="X4173" s="52"/>
      <c r="Y4173" s="52"/>
      <c r="Z4173" s="38"/>
      <c r="AA4173" s="38"/>
      <c r="AB4173" s="38"/>
      <c r="AC4173" s="50"/>
      <c r="AD4173" s="50"/>
      <c r="AE4173" s="51"/>
      <c r="AF4173" s="51"/>
      <c r="AG4173" s="40"/>
      <c r="AH4173" s="41"/>
      <c r="AI4173" s="42"/>
      <c r="AJ4173" s="40"/>
      <c r="AK4173" s="41"/>
      <c r="AL4173" s="42"/>
      <c r="AM4173" s="43"/>
      <c r="AN4173" s="43"/>
      <c r="AO4173" s="43"/>
    </row>
    <row r="4174" spans="5:41" x14ac:dyDescent="0.25">
      <c r="E4174" s="54"/>
      <c r="F4174" s="54"/>
      <c r="G4174" s="52"/>
      <c r="H4174" s="52"/>
      <c r="I4174" s="52"/>
      <c r="J4174" s="52"/>
      <c r="K4174" s="52"/>
      <c r="L4174" s="52"/>
      <c r="M4174" s="52"/>
      <c r="N4174" s="52"/>
      <c r="O4174" s="52"/>
      <c r="P4174" s="52"/>
      <c r="Q4174" s="52"/>
      <c r="R4174" s="52"/>
      <c r="S4174" s="52"/>
      <c r="T4174" s="52"/>
      <c r="U4174" s="52"/>
      <c r="V4174" s="52"/>
      <c r="W4174" s="52"/>
      <c r="X4174" s="52"/>
      <c r="Y4174" s="52"/>
      <c r="Z4174" s="38"/>
      <c r="AA4174" s="38"/>
      <c r="AB4174" s="38"/>
      <c r="AC4174" s="50"/>
      <c r="AD4174" s="50"/>
      <c r="AE4174" s="51"/>
      <c r="AF4174" s="51"/>
      <c r="AG4174" s="40"/>
      <c r="AH4174" s="41"/>
      <c r="AI4174" s="42"/>
      <c r="AJ4174" s="40"/>
      <c r="AK4174" s="41"/>
      <c r="AL4174" s="42"/>
      <c r="AM4174" s="43"/>
      <c r="AN4174" s="43"/>
      <c r="AO4174" s="43"/>
    </row>
    <row r="4175" spans="5:41" x14ac:dyDescent="0.25">
      <c r="E4175" s="54"/>
      <c r="F4175" s="54"/>
      <c r="G4175" s="52"/>
      <c r="H4175" s="52"/>
      <c r="I4175" s="52"/>
      <c r="J4175" s="52"/>
      <c r="K4175" s="52"/>
      <c r="L4175" s="52"/>
      <c r="M4175" s="52"/>
      <c r="N4175" s="52"/>
      <c r="O4175" s="52"/>
      <c r="P4175" s="52"/>
      <c r="Q4175" s="52"/>
      <c r="R4175" s="52"/>
      <c r="S4175" s="52"/>
      <c r="T4175" s="52"/>
      <c r="U4175" s="52"/>
      <c r="V4175" s="52"/>
      <c r="W4175" s="52"/>
      <c r="X4175" s="52"/>
      <c r="Y4175" s="52"/>
      <c r="Z4175" s="38"/>
      <c r="AA4175" s="38"/>
      <c r="AB4175" s="38"/>
      <c r="AC4175" s="50"/>
      <c r="AD4175" s="50"/>
      <c r="AE4175" s="51"/>
      <c r="AF4175" s="51"/>
      <c r="AG4175" s="40"/>
      <c r="AH4175" s="41"/>
      <c r="AI4175" s="42"/>
      <c r="AJ4175" s="40"/>
      <c r="AK4175" s="41"/>
      <c r="AL4175" s="42"/>
      <c r="AM4175" s="43"/>
      <c r="AN4175" s="43"/>
      <c r="AO4175" s="43"/>
    </row>
    <row r="4176" spans="5:41" x14ac:dyDescent="0.25">
      <c r="E4176" s="54"/>
      <c r="F4176" s="54"/>
      <c r="G4176" s="52"/>
      <c r="H4176" s="52"/>
      <c r="I4176" s="52"/>
      <c r="J4176" s="52"/>
      <c r="K4176" s="52"/>
      <c r="L4176" s="52"/>
      <c r="M4176" s="52"/>
      <c r="N4176" s="52"/>
      <c r="O4176" s="52"/>
      <c r="P4176" s="52"/>
      <c r="Q4176" s="52"/>
      <c r="R4176" s="52"/>
      <c r="S4176" s="52"/>
      <c r="T4176" s="52"/>
      <c r="U4176" s="52"/>
      <c r="V4176" s="52"/>
      <c r="W4176" s="52"/>
      <c r="X4176" s="52"/>
      <c r="Y4176" s="52"/>
      <c r="Z4176" s="38"/>
      <c r="AA4176" s="38"/>
      <c r="AB4176" s="38"/>
      <c r="AC4176" s="50"/>
      <c r="AD4176" s="50"/>
      <c r="AE4176" s="51"/>
      <c r="AF4176" s="51"/>
      <c r="AG4176" s="40"/>
      <c r="AH4176" s="41"/>
      <c r="AI4176" s="42"/>
      <c r="AJ4176" s="40"/>
      <c r="AK4176" s="41"/>
      <c r="AL4176" s="42"/>
      <c r="AM4176" s="43"/>
      <c r="AN4176" s="43"/>
      <c r="AO4176" s="43"/>
    </row>
    <row r="4177" spans="5:41" x14ac:dyDescent="0.25">
      <c r="E4177" s="54"/>
      <c r="F4177" s="54"/>
      <c r="G4177" s="52"/>
      <c r="H4177" s="52"/>
      <c r="I4177" s="52"/>
      <c r="J4177" s="52"/>
      <c r="K4177" s="52"/>
      <c r="L4177" s="52"/>
      <c r="M4177" s="52"/>
      <c r="N4177" s="52"/>
      <c r="O4177" s="52"/>
      <c r="P4177" s="52"/>
      <c r="Q4177" s="52"/>
      <c r="R4177" s="52"/>
      <c r="S4177" s="52"/>
      <c r="T4177" s="52"/>
      <c r="U4177" s="52"/>
      <c r="V4177" s="52"/>
      <c r="W4177" s="52"/>
      <c r="X4177" s="52"/>
      <c r="Y4177" s="52"/>
      <c r="Z4177" s="38"/>
      <c r="AA4177" s="38"/>
      <c r="AB4177" s="38"/>
      <c r="AC4177" s="50"/>
      <c r="AD4177" s="50"/>
      <c r="AE4177" s="51"/>
      <c r="AF4177" s="51"/>
      <c r="AG4177" s="40"/>
      <c r="AH4177" s="41"/>
      <c r="AI4177" s="42"/>
      <c r="AJ4177" s="40"/>
      <c r="AK4177" s="41"/>
      <c r="AL4177" s="42"/>
      <c r="AM4177" s="43"/>
      <c r="AN4177" s="43"/>
      <c r="AO4177" s="43"/>
    </row>
    <row r="4178" spans="5:41" x14ac:dyDescent="0.25">
      <c r="E4178" s="54"/>
      <c r="F4178" s="54"/>
      <c r="G4178" s="52"/>
      <c r="H4178" s="52"/>
      <c r="I4178" s="52"/>
      <c r="J4178" s="52"/>
      <c r="K4178" s="52"/>
      <c r="L4178" s="52"/>
      <c r="M4178" s="52"/>
      <c r="N4178" s="52"/>
      <c r="O4178" s="52"/>
      <c r="P4178" s="52"/>
      <c r="Q4178" s="52"/>
      <c r="R4178" s="52"/>
      <c r="S4178" s="52"/>
      <c r="T4178" s="52"/>
      <c r="U4178" s="52"/>
      <c r="V4178" s="52"/>
      <c r="W4178" s="52"/>
      <c r="X4178" s="52"/>
      <c r="Y4178" s="52"/>
      <c r="Z4178" s="38"/>
      <c r="AA4178" s="38"/>
      <c r="AB4178" s="38"/>
      <c r="AC4178" s="50"/>
      <c r="AD4178" s="50"/>
      <c r="AE4178" s="51"/>
      <c r="AF4178" s="51"/>
      <c r="AG4178" s="40"/>
      <c r="AH4178" s="41"/>
      <c r="AI4178" s="42"/>
      <c r="AJ4178" s="40"/>
      <c r="AK4178" s="41"/>
      <c r="AL4178" s="42"/>
      <c r="AM4178" s="43"/>
      <c r="AN4178" s="43"/>
      <c r="AO4178" s="43"/>
    </row>
    <row r="4179" spans="5:41" x14ac:dyDescent="0.25">
      <c r="E4179" s="54"/>
      <c r="F4179" s="54"/>
      <c r="G4179" s="52"/>
      <c r="H4179" s="52"/>
      <c r="I4179" s="52"/>
      <c r="J4179" s="52"/>
      <c r="K4179" s="52"/>
      <c r="L4179" s="52"/>
      <c r="M4179" s="52"/>
      <c r="N4179" s="52"/>
      <c r="O4179" s="52"/>
      <c r="P4179" s="52"/>
      <c r="Q4179" s="52"/>
      <c r="R4179" s="52"/>
      <c r="S4179" s="52"/>
      <c r="T4179" s="52"/>
      <c r="U4179" s="52"/>
      <c r="V4179" s="52"/>
      <c r="W4179" s="52"/>
      <c r="X4179" s="52"/>
      <c r="Y4179" s="52"/>
      <c r="Z4179" s="38"/>
      <c r="AA4179" s="38"/>
      <c r="AB4179" s="38"/>
      <c r="AC4179" s="50"/>
      <c r="AD4179" s="50"/>
      <c r="AE4179" s="51"/>
      <c r="AF4179" s="51"/>
      <c r="AG4179" s="40"/>
      <c r="AH4179" s="41"/>
      <c r="AI4179" s="42"/>
      <c r="AJ4179" s="40"/>
      <c r="AK4179" s="41"/>
      <c r="AL4179" s="42"/>
      <c r="AM4179" s="43"/>
      <c r="AN4179" s="43"/>
      <c r="AO4179" s="43"/>
    </row>
    <row r="4180" spans="5:41" x14ac:dyDescent="0.25">
      <c r="E4180" s="54"/>
      <c r="F4180" s="54"/>
      <c r="G4180" s="52"/>
      <c r="H4180" s="52"/>
      <c r="I4180" s="52"/>
      <c r="J4180" s="52"/>
      <c r="K4180" s="52"/>
      <c r="L4180" s="52"/>
      <c r="M4180" s="52"/>
      <c r="N4180" s="52"/>
      <c r="O4180" s="52"/>
      <c r="P4180" s="52"/>
      <c r="Q4180" s="52"/>
      <c r="R4180" s="52"/>
      <c r="S4180" s="52"/>
      <c r="T4180" s="52"/>
      <c r="U4180" s="52"/>
      <c r="V4180" s="52"/>
      <c r="W4180" s="52"/>
      <c r="X4180" s="52"/>
      <c r="Y4180" s="52"/>
      <c r="Z4180" s="38"/>
      <c r="AA4180" s="38"/>
      <c r="AB4180" s="38"/>
      <c r="AC4180" s="50"/>
      <c r="AD4180" s="50"/>
      <c r="AE4180" s="51"/>
      <c r="AF4180" s="51"/>
      <c r="AG4180" s="40"/>
      <c r="AH4180" s="41"/>
      <c r="AI4180" s="42"/>
      <c r="AJ4180" s="40"/>
      <c r="AK4180" s="41"/>
      <c r="AL4180" s="42"/>
      <c r="AM4180" s="43"/>
      <c r="AN4180" s="43"/>
      <c r="AO4180" s="43"/>
    </row>
    <row r="4181" spans="5:41" x14ac:dyDescent="0.25">
      <c r="E4181" s="54"/>
      <c r="F4181" s="54"/>
      <c r="G4181" s="52"/>
      <c r="H4181" s="52"/>
      <c r="I4181" s="52"/>
      <c r="J4181" s="52"/>
      <c r="K4181" s="52"/>
      <c r="L4181" s="52"/>
      <c r="M4181" s="52"/>
      <c r="N4181" s="52"/>
      <c r="O4181" s="52"/>
      <c r="P4181" s="52"/>
      <c r="Q4181" s="52"/>
      <c r="R4181" s="52"/>
      <c r="S4181" s="52"/>
      <c r="T4181" s="52"/>
      <c r="U4181" s="52"/>
      <c r="V4181" s="52"/>
      <c r="W4181" s="52"/>
      <c r="X4181" s="52"/>
      <c r="Y4181" s="52"/>
      <c r="Z4181" s="38"/>
      <c r="AA4181" s="38"/>
      <c r="AB4181" s="38"/>
      <c r="AC4181" s="50"/>
      <c r="AD4181" s="50"/>
      <c r="AE4181" s="51"/>
      <c r="AF4181" s="51"/>
      <c r="AG4181" s="40"/>
      <c r="AH4181" s="41"/>
      <c r="AI4181" s="42"/>
      <c r="AJ4181" s="40"/>
      <c r="AK4181" s="41"/>
      <c r="AL4181" s="42"/>
      <c r="AM4181" s="43"/>
      <c r="AN4181" s="43"/>
      <c r="AO4181" s="43"/>
    </row>
    <row r="4182" spans="5:41" x14ac:dyDescent="0.25">
      <c r="E4182" s="54"/>
      <c r="F4182" s="54"/>
      <c r="G4182" s="52"/>
      <c r="H4182" s="52"/>
      <c r="I4182" s="52"/>
      <c r="J4182" s="52"/>
      <c r="K4182" s="52"/>
      <c r="L4182" s="52"/>
      <c r="M4182" s="52"/>
      <c r="N4182" s="52"/>
      <c r="O4182" s="52"/>
      <c r="P4182" s="52"/>
      <c r="Q4182" s="52"/>
      <c r="R4182" s="52"/>
      <c r="S4182" s="52"/>
      <c r="T4182" s="52"/>
      <c r="U4182" s="52"/>
      <c r="V4182" s="52"/>
      <c r="W4182" s="52"/>
      <c r="X4182" s="52"/>
      <c r="Y4182" s="52"/>
      <c r="Z4182" s="38"/>
      <c r="AA4182" s="38"/>
      <c r="AB4182" s="38"/>
      <c r="AC4182" s="50"/>
      <c r="AD4182" s="50"/>
      <c r="AE4182" s="51"/>
      <c r="AF4182" s="51"/>
      <c r="AG4182" s="40"/>
      <c r="AH4182" s="41"/>
      <c r="AI4182" s="42"/>
      <c r="AJ4182" s="40"/>
      <c r="AK4182" s="41"/>
      <c r="AL4182" s="42"/>
      <c r="AM4182" s="43"/>
      <c r="AN4182" s="43"/>
      <c r="AO4182" s="43"/>
    </row>
    <row r="4183" spans="5:41" x14ac:dyDescent="0.25">
      <c r="E4183" s="54"/>
      <c r="F4183" s="54"/>
      <c r="G4183" s="52"/>
      <c r="H4183" s="52"/>
      <c r="I4183" s="52"/>
      <c r="J4183" s="52"/>
      <c r="K4183" s="52"/>
      <c r="L4183" s="52"/>
      <c r="M4183" s="52"/>
      <c r="N4183" s="52"/>
      <c r="O4183" s="52"/>
      <c r="P4183" s="52"/>
      <c r="Q4183" s="52"/>
      <c r="R4183" s="52"/>
      <c r="S4183" s="52"/>
      <c r="T4183" s="52"/>
      <c r="U4183" s="52"/>
      <c r="V4183" s="52"/>
      <c r="W4183" s="52"/>
      <c r="X4183" s="52"/>
      <c r="Y4183" s="52"/>
      <c r="Z4183" s="38"/>
      <c r="AA4183" s="38"/>
      <c r="AB4183" s="38"/>
      <c r="AC4183" s="50"/>
      <c r="AD4183" s="50"/>
      <c r="AE4183" s="51"/>
      <c r="AF4183" s="51"/>
      <c r="AG4183" s="40"/>
      <c r="AH4183" s="41"/>
      <c r="AI4183" s="42"/>
      <c r="AJ4183" s="40"/>
      <c r="AK4183" s="41"/>
      <c r="AL4183" s="42"/>
      <c r="AM4183" s="43"/>
      <c r="AN4183" s="43"/>
      <c r="AO4183" s="43"/>
    </row>
    <row r="4184" spans="5:41" x14ac:dyDescent="0.25">
      <c r="E4184" s="54"/>
      <c r="F4184" s="54"/>
      <c r="G4184" s="52"/>
      <c r="H4184" s="52"/>
      <c r="I4184" s="52"/>
      <c r="J4184" s="52"/>
      <c r="K4184" s="52"/>
      <c r="L4184" s="52"/>
      <c r="M4184" s="52"/>
      <c r="N4184" s="52"/>
      <c r="O4184" s="52"/>
      <c r="P4184" s="52"/>
      <c r="Q4184" s="52"/>
      <c r="R4184" s="52"/>
      <c r="S4184" s="52"/>
      <c r="T4184" s="52"/>
      <c r="U4184" s="52"/>
      <c r="V4184" s="52"/>
      <c r="W4184" s="52"/>
      <c r="X4184" s="52"/>
      <c r="Y4184" s="52"/>
      <c r="Z4184" s="38"/>
      <c r="AA4184" s="38"/>
      <c r="AB4184" s="38"/>
      <c r="AC4184" s="50"/>
      <c r="AD4184" s="50"/>
      <c r="AE4184" s="51"/>
      <c r="AF4184" s="51"/>
      <c r="AG4184" s="40"/>
      <c r="AH4184" s="41"/>
      <c r="AI4184" s="42"/>
      <c r="AJ4184" s="40"/>
      <c r="AK4184" s="41"/>
      <c r="AL4184" s="42"/>
      <c r="AM4184" s="43"/>
      <c r="AN4184" s="43"/>
      <c r="AO4184" s="43"/>
    </row>
    <row r="4185" spans="5:41" x14ac:dyDescent="0.25">
      <c r="E4185" s="54"/>
      <c r="F4185" s="54"/>
      <c r="G4185" s="52"/>
      <c r="H4185" s="52"/>
      <c r="I4185" s="52"/>
      <c r="J4185" s="52"/>
      <c r="K4185" s="52"/>
      <c r="L4185" s="52"/>
      <c r="M4185" s="52"/>
      <c r="N4185" s="52"/>
      <c r="O4185" s="52"/>
      <c r="P4185" s="52"/>
      <c r="Q4185" s="52"/>
      <c r="R4185" s="52"/>
      <c r="S4185" s="52"/>
      <c r="T4185" s="52"/>
      <c r="U4185" s="52"/>
      <c r="V4185" s="52"/>
      <c r="W4185" s="52"/>
      <c r="X4185" s="52"/>
      <c r="Y4185" s="52"/>
      <c r="Z4185" s="38"/>
      <c r="AA4185" s="38"/>
      <c r="AB4185" s="38"/>
      <c r="AC4185" s="50"/>
      <c r="AD4185" s="50"/>
      <c r="AE4185" s="51"/>
      <c r="AF4185" s="51"/>
      <c r="AG4185" s="40"/>
      <c r="AH4185" s="41"/>
      <c r="AI4185" s="42"/>
      <c r="AJ4185" s="40"/>
      <c r="AK4185" s="41"/>
      <c r="AL4185" s="42"/>
      <c r="AM4185" s="43"/>
      <c r="AN4185" s="43"/>
      <c r="AO4185" s="43"/>
    </row>
    <row r="4186" spans="5:41" x14ac:dyDescent="0.25">
      <c r="E4186" s="54"/>
      <c r="F4186" s="54"/>
      <c r="G4186" s="52"/>
      <c r="H4186" s="52"/>
      <c r="I4186" s="52"/>
      <c r="J4186" s="52"/>
      <c r="K4186" s="52"/>
      <c r="L4186" s="52"/>
      <c r="M4186" s="52"/>
      <c r="N4186" s="52"/>
      <c r="O4186" s="52"/>
      <c r="P4186" s="52"/>
      <c r="Q4186" s="52"/>
      <c r="R4186" s="52"/>
      <c r="S4186" s="52"/>
      <c r="T4186" s="52"/>
      <c r="U4186" s="52"/>
      <c r="V4186" s="52"/>
      <c r="W4186" s="52"/>
      <c r="X4186" s="52"/>
      <c r="Y4186" s="52"/>
      <c r="Z4186" s="38"/>
      <c r="AA4186" s="38"/>
      <c r="AB4186" s="38"/>
      <c r="AC4186" s="50"/>
      <c r="AD4186" s="50"/>
      <c r="AE4186" s="51"/>
      <c r="AF4186" s="51"/>
      <c r="AG4186" s="40"/>
      <c r="AH4186" s="41"/>
      <c r="AI4186" s="42"/>
      <c r="AJ4186" s="40"/>
      <c r="AK4186" s="41"/>
      <c r="AL4186" s="42"/>
      <c r="AM4186" s="43"/>
      <c r="AN4186" s="43"/>
      <c r="AO4186" s="43"/>
    </row>
    <row r="4187" spans="5:41" x14ac:dyDescent="0.25">
      <c r="E4187" s="54"/>
      <c r="F4187" s="54"/>
      <c r="G4187" s="52"/>
      <c r="H4187" s="52"/>
      <c r="I4187" s="52"/>
      <c r="J4187" s="52"/>
      <c r="K4187" s="52"/>
      <c r="L4187" s="52"/>
      <c r="M4187" s="52"/>
      <c r="N4187" s="52"/>
      <c r="O4187" s="52"/>
      <c r="P4187" s="52"/>
      <c r="Q4187" s="52"/>
      <c r="R4187" s="52"/>
      <c r="S4187" s="52"/>
      <c r="T4187" s="52"/>
      <c r="U4187" s="52"/>
      <c r="V4187" s="52"/>
      <c r="W4187" s="52"/>
      <c r="X4187" s="52"/>
      <c r="Y4187" s="52"/>
      <c r="Z4187" s="38"/>
      <c r="AA4187" s="38"/>
      <c r="AB4187" s="38"/>
      <c r="AC4187" s="50"/>
      <c r="AD4187" s="50"/>
      <c r="AE4187" s="51"/>
      <c r="AF4187" s="51"/>
      <c r="AG4187" s="40"/>
      <c r="AH4187" s="41"/>
      <c r="AI4187" s="42"/>
      <c r="AJ4187" s="40"/>
      <c r="AK4187" s="41"/>
      <c r="AL4187" s="42"/>
      <c r="AM4187" s="43"/>
      <c r="AN4187" s="43"/>
      <c r="AO4187" s="43"/>
    </row>
    <row r="4188" spans="5:41" x14ac:dyDescent="0.25">
      <c r="E4188" s="54"/>
      <c r="F4188" s="54"/>
      <c r="G4188" s="52"/>
      <c r="H4188" s="52"/>
      <c r="I4188" s="52"/>
      <c r="J4188" s="52"/>
      <c r="K4188" s="52"/>
      <c r="L4188" s="52"/>
      <c r="M4188" s="52"/>
      <c r="N4188" s="52"/>
      <c r="O4188" s="52"/>
      <c r="P4188" s="52"/>
      <c r="Q4188" s="52"/>
      <c r="R4188" s="52"/>
      <c r="S4188" s="52"/>
      <c r="T4188" s="52"/>
      <c r="U4188" s="52"/>
      <c r="V4188" s="52"/>
      <c r="W4188" s="52"/>
      <c r="X4188" s="52"/>
      <c r="Y4188" s="52"/>
      <c r="Z4188" s="38"/>
      <c r="AA4188" s="38"/>
      <c r="AB4188" s="38"/>
      <c r="AC4188" s="50"/>
      <c r="AD4188" s="50"/>
      <c r="AE4188" s="51"/>
      <c r="AF4188" s="51"/>
      <c r="AG4188" s="40"/>
      <c r="AH4188" s="41"/>
      <c r="AI4188" s="42"/>
      <c r="AJ4188" s="40"/>
      <c r="AK4188" s="41"/>
      <c r="AL4188" s="42"/>
      <c r="AM4188" s="43"/>
      <c r="AN4188" s="43"/>
      <c r="AO4188" s="43"/>
    </row>
    <row r="4189" spans="5:41" x14ac:dyDescent="0.25">
      <c r="E4189" s="54"/>
      <c r="F4189" s="54"/>
      <c r="G4189" s="52"/>
      <c r="H4189" s="52"/>
      <c r="I4189" s="52"/>
      <c r="J4189" s="52"/>
      <c r="K4189" s="52"/>
      <c r="L4189" s="52"/>
      <c r="M4189" s="52"/>
      <c r="N4189" s="52"/>
      <c r="O4189" s="52"/>
      <c r="P4189" s="52"/>
      <c r="Q4189" s="52"/>
      <c r="R4189" s="52"/>
      <c r="S4189" s="52"/>
      <c r="T4189" s="52"/>
      <c r="U4189" s="52"/>
      <c r="V4189" s="52"/>
      <c r="W4189" s="52"/>
      <c r="X4189" s="52"/>
      <c r="Y4189" s="52"/>
      <c r="Z4189" s="38"/>
      <c r="AA4189" s="38"/>
      <c r="AB4189" s="38"/>
      <c r="AC4189" s="50"/>
      <c r="AD4189" s="50"/>
      <c r="AE4189" s="51"/>
      <c r="AF4189" s="51"/>
      <c r="AG4189" s="40"/>
      <c r="AH4189" s="41"/>
      <c r="AI4189" s="42"/>
      <c r="AJ4189" s="40"/>
      <c r="AK4189" s="41"/>
      <c r="AL4189" s="42"/>
      <c r="AM4189" s="43"/>
      <c r="AN4189" s="43"/>
      <c r="AO4189" s="43"/>
    </row>
    <row r="4190" spans="5:41" x14ac:dyDescent="0.25">
      <c r="E4190" s="54"/>
      <c r="F4190" s="54"/>
      <c r="G4190" s="52"/>
      <c r="H4190" s="52"/>
      <c r="I4190" s="52"/>
      <c r="J4190" s="52"/>
      <c r="K4190" s="52"/>
      <c r="L4190" s="52"/>
      <c r="M4190" s="52"/>
      <c r="N4190" s="52"/>
      <c r="O4190" s="52"/>
      <c r="P4190" s="52"/>
      <c r="Q4190" s="52"/>
      <c r="R4190" s="52"/>
      <c r="S4190" s="52"/>
      <c r="T4190" s="52"/>
      <c r="U4190" s="52"/>
      <c r="V4190" s="52"/>
      <c r="W4190" s="52"/>
      <c r="X4190" s="52"/>
      <c r="Y4190" s="52"/>
      <c r="Z4190" s="38"/>
      <c r="AA4190" s="38"/>
      <c r="AB4190" s="38"/>
      <c r="AC4190" s="50"/>
      <c r="AD4190" s="50"/>
      <c r="AE4190" s="51"/>
      <c r="AF4190" s="51"/>
      <c r="AG4190" s="40"/>
      <c r="AH4190" s="41"/>
      <c r="AI4190" s="42"/>
      <c r="AJ4190" s="40"/>
      <c r="AK4190" s="41"/>
      <c r="AL4190" s="42"/>
      <c r="AM4190" s="43"/>
      <c r="AN4190" s="43"/>
      <c r="AO4190" s="43"/>
    </row>
    <row r="4191" spans="5:41" x14ac:dyDescent="0.25">
      <c r="E4191" s="54"/>
      <c r="F4191" s="54"/>
      <c r="G4191" s="52"/>
      <c r="H4191" s="52"/>
      <c r="I4191" s="52"/>
      <c r="J4191" s="52"/>
      <c r="K4191" s="52"/>
      <c r="L4191" s="52"/>
      <c r="M4191" s="52"/>
      <c r="N4191" s="52"/>
      <c r="O4191" s="52"/>
      <c r="P4191" s="52"/>
      <c r="Q4191" s="52"/>
      <c r="R4191" s="52"/>
      <c r="S4191" s="52"/>
      <c r="T4191" s="52"/>
      <c r="U4191" s="52"/>
      <c r="V4191" s="52"/>
      <c r="W4191" s="52"/>
      <c r="X4191" s="52"/>
      <c r="Y4191" s="52"/>
      <c r="Z4191" s="38"/>
      <c r="AA4191" s="38"/>
      <c r="AB4191" s="38"/>
      <c r="AC4191" s="50"/>
      <c r="AD4191" s="50"/>
      <c r="AE4191" s="51"/>
      <c r="AF4191" s="51"/>
      <c r="AG4191" s="40"/>
      <c r="AH4191" s="41"/>
      <c r="AI4191" s="42"/>
      <c r="AJ4191" s="40"/>
      <c r="AK4191" s="41"/>
      <c r="AL4191" s="42"/>
      <c r="AM4191" s="43"/>
      <c r="AN4191" s="43"/>
      <c r="AO4191" s="43"/>
    </row>
    <row r="4192" spans="5:41" x14ac:dyDescent="0.25">
      <c r="E4192" s="54"/>
      <c r="F4192" s="54"/>
      <c r="G4192" s="52"/>
      <c r="H4192" s="52"/>
      <c r="I4192" s="52"/>
      <c r="J4192" s="52"/>
      <c r="K4192" s="52"/>
      <c r="L4192" s="52"/>
      <c r="M4192" s="52"/>
      <c r="N4192" s="52"/>
      <c r="O4192" s="52"/>
      <c r="P4192" s="52"/>
      <c r="Q4192" s="52"/>
      <c r="R4192" s="52"/>
      <c r="S4192" s="52"/>
      <c r="T4192" s="52"/>
      <c r="U4192" s="52"/>
      <c r="V4192" s="52"/>
      <c r="W4192" s="52"/>
      <c r="X4192" s="52"/>
      <c r="Y4192" s="52"/>
      <c r="Z4192" s="38"/>
      <c r="AA4192" s="38"/>
      <c r="AB4192" s="38"/>
      <c r="AC4192" s="50"/>
      <c r="AD4192" s="50"/>
      <c r="AE4192" s="51"/>
      <c r="AF4192" s="51"/>
      <c r="AG4192" s="40"/>
      <c r="AH4192" s="41"/>
      <c r="AI4192" s="42"/>
      <c r="AJ4192" s="40"/>
      <c r="AK4192" s="41"/>
      <c r="AL4192" s="42"/>
      <c r="AM4192" s="43"/>
      <c r="AN4192" s="43"/>
      <c r="AO4192" s="43"/>
    </row>
    <row r="4193" spans="5:41" x14ac:dyDescent="0.25">
      <c r="E4193" s="54"/>
      <c r="F4193" s="54"/>
      <c r="G4193" s="52"/>
      <c r="H4193" s="52"/>
      <c r="I4193" s="52"/>
      <c r="J4193" s="52"/>
      <c r="K4193" s="52"/>
      <c r="L4193" s="52"/>
      <c r="M4193" s="52"/>
      <c r="N4193" s="52"/>
      <c r="O4193" s="52"/>
      <c r="P4193" s="52"/>
      <c r="Q4193" s="52"/>
      <c r="R4193" s="52"/>
      <c r="S4193" s="52"/>
      <c r="T4193" s="52"/>
      <c r="U4193" s="52"/>
      <c r="V4193" s="52"/>
      <c r="W4193" s="52"/>
      <c r="X4193" s="52"/>
      <c r="Y4193" s="52"/>
      <c r="Z4193" s="38"/>
      <c r="AA4193" s="38"/>
      <c r="AB4193" s="38"/>
      <c r="AC4193" s="50"/>
      <c r="AD4193" s="50"/>
      <c r="AE4193" s="51"/>
      <c r="AF4193" s="51"/>
      <c r="AG4193" s="40"/>
      <c r="AH4193" s="41"/>
      <c r="AI4193" s="42"/>
      <c r="AJ4193" s="40"/>
      <c r="AK4193" s="41"/>
      <c r="AL4193" s="42"/>
      <c r="AM4193" s="43"/>
      <c r="AN4193" s="43"/>
      <c r="AO4193" s="43"/>
    </row>
    <row r="4194" spans="5:41" x14ac:dyDescent="0.25">
      <c r="E4194" s="54"/>
      <c r="F4194" s="54"/>
      <c r="G4194" s="52"/>
      <c r="H4194" s="52"/>
      <c r="I4194" s="52"/>
      <c r="J4194" s="52"/>
      <c r="K4194" s="52"/>
      <c r="L4194" s="52"/>
      <c r="M4194" s="52"/>
      <c r="N4194" s="52"/>
      <c r="O4194" s="52"/>
      <c r="P4194" s="52"/>
      <c r="Q4194" s="52"/>
      <c r="R4194" s="52"/>
      <c r="S4194" s="52"/>
      <c r="T4194" s="52"/>
      <c r="U4194" s="52"/>
      <c r="V4194" s="52"/>
      <c r="W4194" s="52"/>
      <c r="X4194" s="52"/>
      <c r="Y4194" s="52"/>
      <c r="Z4194" s="38"/>
      <c r="AA4194" s="38"/>
      <c r="AB4194" s="38"/>
      <c r="AC4194" s="50"/>
      <c r="AD4194" s="50"/>
      <c r="AE4194" s="51"/>
      <c r="AF4194" s="51"/>
      <c r="AG4194" s="40"/>
      <c r="AH4194" s="41"/>
      <c r="AI4194" s="42"/>
      <c r="AJ4194" s="40"/>
      <c r="AK4194" s="41"/>
      <c r="AL4194" s="42"/>
      <c r="AM4194" s="43"/>
      <c r="AN4194" s="43"/>
      <c r="AO4194" s="43"/>
    </row>
    <row r="4195" spans="5:41" x14ac:dyDescent="0.25">
      <c r="E4195" s="54"/>
      <c r="F4195" s="54"/>
      <c r="G4195" s="52"/>
      <c r="H4195" s="52"/>
      <c r="I4195" s="52"/>
      <c r="J4195" s="52"/>
      <c r="K4195" s="52"/>
      <c r="L4195" s="52"/>
      <c r="M4195" s="52"/>
      <c r="N4195" s="52"/>
      <c r="O4195" s="52"/>
      <c r="P4195" s="52"/>
      <c r="Q4195" s="52"/>
      <c r="R4195" s="52"/>
      <c r="S4195" s="52"/>
      <c r="T4195" s="52"/>
      <c r="U4195" s="52"/>
      <c r="V4195" s="52"/>
      <c r="W4195" s="52"/>
      <c r="X4195" s="52"/>
      <c r="Y4195" s="52"/>
      <c r="Z4195" s="38"/>
      <c r="AA4195" s="38"/>
      <c r="AB4195" s="38"/>
      <c r="AC4195" s="50"/>
      <c r="AD4195" s="50"/>
      <c r="AE4195" s="51"/>
      <c r="AF4195" s="51"/>
      <c r="AG4195" s="40"/>
      <c r="AH4195" s="41"/>
      <c r="AI4195" s="42"/>
      <c r="AJ4195" s="40"/>
      <c r="AK4195" s="41"/>
      <c r="AL4195" s="42"/>
      <c r="AM4195" s="43"/>
      <c r="AN4195" s="43"/>
      <c r="AO4195" s="43"/>
    </row>
    <row r="4196" spans="5:41" x14ac:dyDescent="0.25">
      <c r="E4196" s="54"/>
      <c r="F4196" s="54"/>
      <c r="G4196" s="52"/>
      <c r="H4196" s="52"/>
      <c r="I4196" s="52"/>
      <c r="J4196" s="52"/>
      <c r="K4196" s="52"/>
      <c r="L4196" s="52"/>
      <c r="M4196" s="52"/>
      <c r="N4196" s="52"/>
      <c r="O4196" s="52"/>
      <c r="P4196" s="52"/>
      <c r="Q4196" s="52"/>
      <c r="R4196" s="52"/>
      <c r="S4196" s="52"/>
      <c r="T4196" s="52"/>
      <c r="U4196" s="52"/>
      <c r="V4196" s="52"/>
      <c r="W4196" s="52"/>
      <c r="X4196" s="52"/>
      <c r="Y4196" s="52"/>
      <c r="Z4196" s="38"/>
      <c r="AA4196" s="38"/>
      <c r="AB4196" s="38"/>
      <c r="AC4196" s="50"/>
      <c r="AD4196" s="50"/>
      <c r="AE4196" s="51"/>
      <c r="AF4196" s="51"/>
      <c r="AG4196" s="40"/>
      <c r="AH4196" s="41"/>
      <c r="AI4196" s="42"/>
      <c r="AJ4196" s="40"/>
      <c r="AK4196" s="41"/>
      <c r="AL4196" s="42"/>
      <c r="AM4196" s="43"/>
      <c r="AN4196" s="43"/>
      <c r="AO4196" s="43"/>
    </row>
    <row r="4197" spans="5:41" x14ac:dyDescent="0.25">
      <c r="E4197" s="54"/>
      <c r="F4197" s="54"/>
      <c r="G4197" s="52"/>
      <c r="H4197" s="52"/>
      <c r="I4197" s="52"/>
      <c r="J4197" s="52"/>
      <c r="K4197" s="52"/>
      <c r="L4197" s="52"/>
      <c r="M4197" s="52"/>
      <c r="N4197" s="52"/>
      <c r="O4197" s="52"/>
      <c r="P4197" s="52"/>
      <c r="Q4197" s="52"/>
      <c r="R4197" s="52"/>
      <c r="S4197" s="52"/>
      <c r="T4197" s="52"/>
      <c r="U4197" s="52"/>
      <c r="V4197" s="52"/>
      <c r="W4197" s="52"/>
      <c r="X4197" s="52"/>
      <c r="Y4197" s="52"/>
      <c r="Z4197" s="38"/>
      <c r="AA4197" s="38"/>
      <c r="AB4197" s="38"/>
      <c r="AC4197" s="50"/>
      <c r="AD4197" s="50"/>
      <c r="AE4197" s="51"/>
      <c r="AF4197" s="51"/>
      <c r="AG4197" s="40"/>
      <c r="AH4197" s="41"/>
      <c r="AI4197" s="42"/>
      <c r="AJ4197" s="40"/>
      <c r="AK4197" s="41"/>
      <c r="AL4197" s="42"/>
      <c r="AM4197" s="43"/>
      <c r="AN4197" s="43"/>
      <c r="AO4197" s="43"/>
    </row>
    <row r="4198" spans="5:41" x14ac:dyDescent="0.25">
      <c r="E4198" s="54"/>
      <c r="F4198" s="54"/>
      <c r="G4198" s="52"/>
      <c r="H4198" s="52"/>
      <c r="I4198" s="52"/>
      <c r="J4198" s="52"/>
      <c r="K4198" s="52"/>
      <c r="L4198" s="52"/>
      <c r="M4198" s="52"/>
      <c r="N4198" s="52"/>
      <c r="O4198" s="52"/>
      <c r="P4198" s="52"/>
      <c r="Q4198" s="52"/>
      <c r="R4198" s="52"/>
      <c r="S4198" s="52"/>
      <c r="T4198" s="52"/>
      <c r="U4198" s="52"/>
      <c r="V4198" s="52"/>
      <c r="W4198" s="52"/>
      <c r="X4198" s="52"/>
      <c r="Y4198" s="52"/>
      <c r="Z4198" s="38"/>
      <c r="AA4198" s="38"/>
      <c r="AB4198" s="38"/>
      <c r="AC4198" s="50"/>
      <c r="AD4198" s="50"/>
      <c r="AE4198" s="51"/>
      <c r="AF4198" s="51"/>
      <c r="AG4198" s="40"/>
      <c r="AH4198" s="41"/>
      <c r="AI4198" s="42"/>
      <c r="AJ4198" s="40"/>
      <c r="AK4198" s="41"/>
      <c r="AL4198" s="42"/>
      <c r="AM4198" s="43"/>
      <c r="AN4198" s="43"/>
      <c r="AO4198" s="43"/>
    </row>
    <row r="4199" spans="5:41" x14ac:dyDescent="0.25">
      <c r="E4199" s="54"/>
      <c r="F4199" s="54"/>
      <c r="G4199" s="52"/>
      <c r="H4199" s="52"/>
      <c r="I4199" s="52"/>
      <c r="J4199" s="52"/>
      <c r="K4199" s="52"/>
      <c r="L4199" s="52"/>
      <c r="M4199" s="52"/>
      <c r="N4199" s="52"/>
      <c r="O4199" s="52"/>
      <c r="P4199" s="52"/>
      <c r="Q4199" s="52"/>
      <c r="R4199" s="52"/>
      <c r="S4199" s="52"/>
      <c r="T4199" s="52"/>
      <c r="U4199" s="52"/>
      <c r="V4199" s="52"/>
      <c r="W4199" s="52"/>
      <c r="X4199" s="52"/>
      <c r="Y4199" s="52"/>
      <c r="Z4199" s="38"/>
      <c r="AA4199" s="38"/>
      <c r="AB4199" s="38"/>
      <c r="AC4199" s="50"/>
      <c r="AD4199" s="50"/>
      <c r="AE4199" s="51"/>
      <c r="AF4199" s="51"/>
      <c r="AG4199" s="40"/>
      <c r="AH4199" s="41"/>
      <c r="AI4199" s="42"/>
      <c r="AJ4199" s="40"/>
      <c r="AK4199" s="41"/>
      <c r="AL4199" s="42"/>
      <c r="AM4199" s="43"/>
      <c r="AN4199" s="43"/>
      <c r="AO4199" s="43"/>
    </row>
    <row r="4200" spans="5:41" x14ac:dyDescent="0.25">
      <c r="E4200" s="54"/>
      <c r="F4200" s="54"/>
      <c r="G4200" s="52"/>
      <c r="H4200" s="52"/>
      <c r="I4200" s="52"/>
      <c r="J4200" s="52"/>
      <c r="K4200" s="52"/>
      <c r="L4200" s="52"/>
      <c r="M4200" s="52"/>
      <c r="N4200" s="52"/>
      <c r="O4200" s="52"/>
      <c r="P4200" s="52"/>
      <c r="Q4200" s="52"/>
      <c r="R4200" s="52"/>
      <c r="S4200" s="52"/>
      <c r="T4200" s="52"/>
      <c r="U4200" s="52"/>
      <c r="V4200" s="52"/>
      <c r="W4200" s="52"/>
      <c r="X4200" s="52"/>
      <c r="Y4200" s="52"/>
      <c r="Z4200" s="38"/>
      <c r="AA4200" s="38"/>
      <c r="AB4200" s="38"/>
      <c r="AC4200" s="50"/>
      <c r="AD4200" s="50"/>
      <c r="AE4200" s="51"/>
      <c r="AF4200" s="51"/>
      <c r="AG4200" s="40"/>
      <c r="AH4200" s="41"/>
      <c r="AI4200" s="42"/>
      <c r="AJ4200" s="40"/>
      <c r="AK4200" s="41"/>
      <c r="AL4200" s="42"/>
      <c r="AM4200" s="43"/>
      <c r="AN4200" s="43"/>
      <c r="AO4200" s="43"/>
    </row>
    <row r="4201" spans="5:41" x14ac:dyDescent="0.25">
      <c r="E4201" s="54"/>
      <c r="F4201" s="54"/>
      <c r="G4201" s="52"/>
      <c r="H4201" s="52"/>
      <c r="I4201" s="52"/>
      <c r="J4201" s="52"/>
      <c r="K4201" s="52"/>
      <c r="L4201" s="52"/>
      <c r="M4201" s="52"/>
      <c r="N4201" s="52"/>
      <c r="O4201" s="52"/>
      <c r="P4201" s="52"/>
      <c r="Q4201" s="52"/>
      <c r="R4201" s="52"/>
      <c r="S4201" s="52"/>
      <c r="T4201" s="52"/>
      <c r="U4201" s="52"/>
      <c r="V4201" s="52"/>
      <c r="W4201" s="52"/>
      <c r="X4201" s="52"/>
      <c r="Y4201" s="52"/>
      <c r="Z4201" s="38"/>
      <c r="AA4201" s="38"/>
      <c r="AB4201" s="38"/>
      <c r="AC4201" s="50"/>
      <c r="AD4201" s="50"/>
      <c r="AE4201" s="51"/>
      <c r="AF4201" s="51"/>
      <c r="AG4201" s="40"/>
      <c r="AH4201" s="41"/>
      <c r="AI4201" s="42"/>
      <c r="AJ4201" s="40"/>
      <c r="AK4201" s="41"/>
      <c r="AL4201" s="42"/>
      <c r="AM4201" s="43"/>
      <c r="AN4201" s="43"/>
      <c r="AO4201" s="43"/>
    </row>
    <row r="4202" spans="5:41" x14ac:dyDescent="0.25">
      <c r="E4202" s="54"/>
      <c r="F4202" s="54"/>
      <c r="G4202" s="52"/>
      <c r="H4202" s="52"/>
      <c r="I4202" s="52"/>
      <c r="J4202" s="52"/>
      <c r="K4202" s="52"/>
      <c r="L4202" s="52"/>
      <c r="M4202" s="52"/>
      <c r="N4202" s="52"/>
      <c r="O4202" s="52"/>
      <c r="P4202" s="52"/>
      <c r="Q4202" s="52"/>
      <c r="R4202" s="52"/>
      <c r="S4202" s="52"/>
      <c r="T4202" s="52"/>
      <c r="U4202" s="52"/>
      <c r="V4202" s="52"/>
      <c r="W4202" s="52"/>
      <c r="X4202" s="52"/>
      <c r="Y4202" s="52"/>
      <c r="Z4202" s="38"/>
      <c r="AA4202" s="38"/>
      <c r="AB4202" s="38"/>
      <c r="AC4202" s="50"/>
      <c r="AD4202" s="50"/>
      <c r="AE4202" s="51"/>
      <c r="AF4202" s="51"/>
      <c r="AG4202" s="40"/>
      <c r="AH4202" s="41"/>
      <c r="AI4202" s="42"/>
      <c r="AJ4202" s="40"/>
      <c r="AK4202" s="41"/>
      <c r="AL4202" s="42"/>
      <c r="AM4202" s="43"/>
      <c r="AN4202" s="43"/>
      <c r="AO4202" s="43"/>
    </row>
    <row r="4203" spans="5:41" x14ac:dyDescent="0.25">
      <c r="E4203" s="54"/>
      <c r="F4203" s="54"/>
      <c r="G4203" s="52"/>
      <c r="H4203" s="52"/>
      <c r="I4203" s="52"/>
      <c r="J4203" s="52"/>
      <c r="K4203" s="52"/>
      <c r="L4203" s="52"/>
      <c r="M4203" s="52"/>
      <c r="N4203" s="52"/>
      <c r="O4203" s="52"/>
      <c r="P4203" s="52"/>
      <c r="Q4203" s="52"/>
      <c r="R4203" s="52"/>
      <c r="S4203" s="52"/>
      <c r="T4203" s="52"/>
      <c r="U4203" s="52"/>
      <c r="V4203" s="52"/>
      <c r="W4203" s="52"/>
      <c r="X4203" s="52"/>
      <c r="Y4203" s="52"/>
      <c r="Z4203" s="38"/>
      <c r="AA4203" s="38"/>
      <c r="AB4203" s="38"/>
      <c r="AC4203" s="50"/>
      <c r="AD4203" s="50"/>
      <c r="AE4203" s="51"/>
      <c r="AF4203" s="51"/>
      <c r="AG4203" s="40"/>
      <c r="AH4203" s="41"/>
      <c r="AI4203" s="42"/>
      <c r="AJ4203" s="40"/>
      <c r="AK4203" s="41"/>
      <c r="AL4203" s="42"/>
      <c r="AM4203" s="43"/>
      <c r="AN4203" s="43"/>
      <c r="AO4203" s="43"/>
    </row>
    <row r="4204" spans="5:41" x14ac:dyDescent="0.25">
      <c r="E4204" s="54"/>
      <c r="F4204" s="54"/>
      <c r="G4204" s="52"/>
      <c r="H4204" s="52"/>
      <c r="I4204" s="52"/>
      <c r="J4204" s="52"/>
      <c r="K4204" s="52"/>
      <c r="L4204" s="52"/>
      <c r="M4204" s="52"/>
      <c r="N4204" s="52"/>
      <c r="O4204" s="52"/>
      <c r="P4204" s="52"/>
      <c r="Q4204" s="52"/>
      <c r="R4204" s="52"/>
      <c r="S4204" s="52"/>
      <c r="T4204" s="52"/>
      <c r="U4204" s="52"/>
      <c r="V4204" s="52"/>
      <c r="W4204" s="52"/>
      <c r="X4204" s="52"/>
      <c r="Y4204" s="52"/>
      <c r="Z4204" s="38"/>
      <c r="AA4204" s="38"/>
      <c r="AB4204" s="38"/>
      <c r="AC4204" s="50"/>
      <c r="AD4204" s="50"/>
      <c r="AE4204" s="51"/>
      <c r="AF4204" s="51"/>
      <c r="AG4204" s="40"/>
      <c r="AH4204" s="41"/>
      <c r="AI4204" s="42"/>
      <c r="AJ4204" s="40"/>
      <c r="AK4204" s="41"/>
      <c r="AL4204" s="42"/>
      <c r="AM4204" s="43"/>
      <c r="AN4204" s="43"/>
      <c r="AO4204" s="43"/>
    </row>
    <row r="4205" spans="5:41" x14ac:dyDescent="0.25">
      <c r="E4205" s="54"/>
      <c r="F4205" s="54"/>
      <c r="G4205" s="52"/>
      <c r="H4205" s="52"/>
      <c r="I4205" s="52"/>
      <c r="J4205" s="52"/>
      <c r="K4205" s="52"/>
      <c r="L4205" s="52"/>
      <c r="M4205" s="52"/>
      <c r="N4205" s="52"/>
      <c r="O4205" s="52"/>
      <c r="P4205" s="52"/>
      <c r="Q4205" s="52"/>
      <c r="R4205" s="52"/>
      <c r="S4205" s="52"/>
      <c r="T4205" s="52"/>
      <c r="U4205" s="52"/>
      <c r="V4205" s="52"/>
      <c r="W4205" s="52"/>
      <c r="X4205" s="52"/>
      <c r="Y4205" s="52"/>
      <c r="Z4205" s="38"/>
      <c r="AA4205" s="38"/>
      <c r="AB4205" s="38"/>
      <c r="AC4205" s="50"/>
      <c r="AD4205" s="50"/>
      <c r="AE4205" s="51"/>
      <c r="AF4205" s="51"/>
      <c r="AG4205" s="40"/>
      <c r="AH4205" s="41"/>
      <c r="AI4205" s="42"/>
      <c r="AJ4205" s="40"/>
      <c r="AK4205" s="41"/>
      <c r="AL4205" s="42"/>
      <c r="AM4205" s="43"/>
      <c r="AN4205" s="43"/>
      <c r="AO4205" s="43"/>
    </row>
    <row r="4206" spans="5:41" x14ac:dyDescent="0.25">
      <c r="E4206" s="54"/>
      <c r="F4206" s="54"/>
      <c r="G4206" s="52"/>
      <c r="H4206" s="52"/>
      <c r="I4206" s="52"/>
      <c r="J4206" s="52"/>
      <c r="K4206" s="52"/>
      <c r="L4206" s="52"/>
      <c r="M4206" s="52"/>
      <c r="N4206" s="52"/>
      <c r="O4206" s="52"/>
      <c r="P4206" s="52"/>
      <c r="Q4206" s="52"/>
      <c r="R4206" s="52"/>
      <c r="S4206" s="52"/>
      <c r="T4206" s="52"/>
      <c r="U4206" s="52"/>
      <c r="V4206" s="52"/>
      <c r="W4206" s="52"/>
      <c r="X4206" s="52"/>
      <c r="Y4206" s="52"/>
      <c r="Z4206" s="38"/>
      <c r="AA4206" s="38"/>
      <c r="AB4206" s="38"/>
      <c r="AC4206" s="50"/>
      <c r="AD4206" s="50"/>
      <c r="AE4206" s="51"/>
      <c r="AF4206" s="51"/>
      <c r="AG4206" s="40"/>
      <c r="AH4206" s="41"/>
      <c r="AI4206" s="42"/>
      <c r="AJ4206" s="40"/>
      <c r="AK4206" s="41"/>
      <c r="AL4206" s="42"/>
      <c r="AM4206" s="43"/>
      <c r="AN4206" s="43"/>
      <c r="AO4206" s="43"/>
    </row>
    <row r="4207" spans="5:41" x14ac:dyDescent="0.25">
      <c r="E4207" s="54"/>
      <c r="F4207" s="54"/>
      <c r="G4207" s="52"/>
      <c r="H4207" s="52"/>
      <c r="I4207" s="52"/>
      <c r="J4207" s="52"/>
      <c r="K4207" s="52"/>
      <c r="L4207" s="52"/>
      <c r="M4207" s="52"/>
      <c r="N4207" s="52"/>
      <c r="O4207" s="52"/>
      <c r="P4207" s="52"/>
      <c r="Q4207" s="52"/>
      <c r="R4207" s="52"/>
      <c r="S4207" s="52"/>
      <c r="T4207" s="52"/>
      <c r="U4207" s="52"/>
      <c r="V4207" s="52"/>
      <c r="W4207" s="52"/>
      <c r="X4207" s="52"/>
      <c r="Y4207" s="52"/>
      <c r="Z4207" s="38"/>
      <c r="AA4207" s="38"/>
      <c r="AB4207" s="38"/>
      <c r="AC4207" s="50"/>
      <c r="AD4207" s="50"/>
      <c r="AE4207" s="51"/>
      <c r="AF4207" s="51"/>
      <c r="AG4207" s="40"/>
      <c r="AH4207" s="41"/>
      <c r="AI4207" s="42"/>
      <c r="AJ4207" s="40"/>
      <c r="AK4207" s="41"/>
      <c r="AL4207" s="42"/>
      <c r="AM4207" s="43"/>
      <c r="AN4207" s="43"/>
      <c r="AO4207" s="43"/>
    </row>
    <row r="4208" spans="5:41" x14ac:dyDescent="0.25">
      <c r="E4208" s="54"/>
      <c r="F4208" s="54"/>
      <c r="G4208" s="52"/>
      <c r="H4208" s="52"/>
      <c r="I4208" s="52"/>
      <c r="J4208" s="52"/>
      <c r="K4208" s="52"/>
      <c r="L4208" s="52"/>
      <c r="M4208" s="52"/>
      <c r="N4208" s="52"/>
      <c r="O4208" s="52"/>
      <c r="P4208" s="52"/>
      <c r="Q4208" s="52"/>
      <c r="R4208" s="52"/>
      <c r="S4208" s="52"/>
      <c r="T4208" s="52"/>
      <c r="U4208" s="52"/>
      <c r="V4208" s="52"/>
      <c r="W4208" s="52"/>
      <c r="X4208" s="52"/>
      <c r="Y4208" s="52"/>
      <c r="Z4208" s="38"/>
      <c r="AA4208" s="38"/>
      <c r="AB4208" s="38"/>
      <c r="AC4208" s="50"/>
      <c r="AD4208" s="50"/>
      <c r="AE4208" s="51"/>
      <c r="AF4208" s="51"/>
      <c r="AG4208" s="40"/>
      <c r="AH4208" s="41"/>
      <c r="AI4208" s="42"/>
      <c r="AJ4208" s="40"/>
      <c r="AK4208" s="41"/>
      <c r="AL4208" s="42"/>
      <c r="AM4208" s="43"/>
      <c r="AN4208" s="43"/>
      <c r="AO4208" s="43"/>
    </row>
    <row r="4209" spans="5:41" x14ac:dyDescent="0.25">
      <c r="E4209" s="54"/>
      <c r="F4209" s="54"/>
      <c r="G4209" s="52"/>
      <c r="H4209" s="52"/>
      <c r="I4209" s="52"/>
      <c r="J4209" s="52"/>
      <c r="K4209" s="52"/>
      <c r="L4209" s="52"/>
      <c r="M4209" s="52"/>
      <c r="N4209" s="52"/>
      <c r="O4209" s="52"/>
      <c r="P4209" s="52"/>
      <c r="Q4209" s="52"/>
      <c r="R4209" s="52"/>
      <c r="S4209" s="52"/>
      <c r="T4209" s="52"/>
      <c r="U4209" s="52"/>
      <c r="V4209" s="52"/>
      <c r="W4209" s="52"/>
      <c r="X4209" s="52"/>
      <c r="Y4209" s="52"/>
      <c r="Z4209" s="38"/>
      <c r="AA4209" s="38"/>
      <c r="AB4209" s="38"/>
      <c r="AC4209" s="50"/>
      <c r="AD4209" s="50"/>
      <c r="AE4209" s="51"/>
      <c r="AF4209" s="51"/>
      <c r="AG4209" s="40"/>
      <c r="AH4209" s="41"/>
      <c r="AI4209" s="42"/>
      <c r="AJ4209" s="40"/>
      <c r="AK4209" s="41"/>
      <c r="AL4209" s="42"/>
      <c r="AM4209" s="43"/>
      <c r="AN4209" s="43"/>
      <c r="AO4209" s="43"/>
    </row>
    <row r="4210" spans="5:41" x14ac:dyDescent="0.25">
      <c r="E4210" s="54"/>
      <c r="F4210" s="54"/>
      <c r="G4210" s="52"/>
      <c r="H4210" s="52"/>
      <c r="I4210" s="52"/>
      <c r="J4210" s="52"/>
      <c r="K4210" s="52"/>
      <c r="L4210" s="52"/>
      <c r="M4210" s="52"/>
      <c r="N4210" s="52"/>
      <c r="O4210" s="52"/>
      <c r="P4210" s="52"/>
      <c r="Q4210" s="52"/>
      <c r="R4210" s="52"/>
      <c r="S4210" s="52"/>
      <c r="T4210" s="52"/>
      <c r="U4210" s="52"/>
      <c r="V4210" s="52"/>
      <c r="W4210" s="52"/>
      <c r="X4210" s="52"/>
      <c r="Y4210" s="52"/>
      <c r="Z4210" s="38"/>
      <c r="AA4210" s="38"/>
      <c r="AB4210" s="38"/>
      <c r="AC4210" s="50"/>
      <c r="AD4210" s="50"/>
      <c r="AE4210" s="51"/>
      <c r="AF4210" s="51"/>
      <c r="AG4210" s="40"/>
      <c r="AH4210" s="41"/>
      <c r="AI4210" s="42"/>
      <c r="AJ4210" s="40"/>
      <c r="AK4210" s="41"/>
      <c r="AL4210" s="42"/>
      <c r="AM4210" s="43"/>
      <c r="AN4210" s="43"/>
      <c r="AO4210" s="43"/>
    </row>
    <row r="4211" spans="5:41" x14ac:dyDescent="0.25">
      <c r="E4211" s="54"/>
      <c r="F4211" s="54"/>
      <c r="G4211" s="52"/>
      <c r="H4211" s="52"/>
      <c r="I4211" s="52"/>
      <c r="J4211" s="52"/>
      <c r="K4211" s="52"/>
      <c r="L4211" s="52"/>
      <c r="M4211" s="52"/>
      <c r="N4211" s="52"/>
      <c r="O4211" s="52"/>
      <c r="P4211" s="52"/>
      <c r="Q4211" s="52"/>
      <c r="R4211" s="52"/>
      <c r="S4211" s="52"/>
      <c r="T4211" s="52"/>
      <c r="U4211" s="52"/>
      <c r="V4211" s="52"/>
      <c r="W4211" s="52"/>
      <c r="X4211" s="52"/>
      <c r="Y4211" s="52"/>
      <c r="Z4211" s="38"/>
      <c r="AA4211" s="38"/>
      <c r="AB4211" s="38"/>
      <c r="AC4211" s="50"/>
      <c r="AD4211" s="50"/>
      <c r="AE4211" s="51"/>
      <c r="AF4211" s="51"/>
      <c r="AG4211" s="40"/>
      <c r="AH4211" s="41"/>
      <c r="AI4211" s="42"/>
      <c r="AJ4211" s="40"/>
      <c r="AK4211" s="41"/>
      <c r="AL4211" s="42"/>
      <c r="AM4211" s="43"/>
      <c r="AN4211" s="43"/>
      <c r="AO4211" s="43"/>
    </row>
    <row r="4212" spans="5:41" x14ac:dyDescent="0.25">
      <c r="E4212" s="54"/>
      <c r="F4212" s="54"/>
      <c r="G4212" s="52"/>
      <c r="H4212" s="52"/>
      <c r="I4212" s="52"/>
      <c r="J4212" s="52"/>
      <c r="K4212" s="52"/>
      <c r="L4212" s="52"/>
      <c r="M4212" s="52"/>
      <c r="N4212" s="52"/>
      <c r="O4212" s="52"/>
      <c r="P4212" s="52"/>
      <c r="Q4212" s="52"/>
      <c r="R4212" s="52"/>
      <c r="S4212" s="52"/>
      <c r="T4212" s="52"/>
      <c r="U4212" s="52"/>
      <c r="V4212" s="52"/>
      <c r="W4212" s="52"/>
      <c r="X4212" s="52"/>
      <c r="Y4212" s="52"/>
      <c r="Z4212" s="38"/>
      <c r="AA4212" s="38"/>
      <c r="AB4212" s="38"/>
      <c r="AC4212" s="50"/>
      <c r="AD4212" s="50"/>
      <c r="AE4212" s="51"/>
      <c r="AF4212" s="51"/>
      <c r="AG4212" s="40"/>
      <c r="AH4212" s="41"/>
      <c r="AI4212" s="42"/>
      <c r="AJ4212" s="40"/>
      <c r="AK4212" s="41"/>
      <c r="AL4212" s="42"/>
      <c r="AM4212" s="43"/>
      <c r="AN4212" s="43"/>
      <c r="AO4212" s="43"/>
    </row>
    <row r="4213" spans="5:41" x14ac:dyDescent="0.25">
      <c r="E4213" s="54"/>
      <c r="F4213" s="54"/>
      <c r="G4213" s="52"/>
      <c r="H4213" s="52"/>
      <c r="I4213" s="52"/>
      <c r="J4213" s="52"/>
      <c r="K4213" s="52"/>
      <c r="L4213" s="52"/>
      <c r="M4213" s="52"/>
      <c r="N4213" s="52"/>
      <c r="O4213" s="52"/>
      <c r="P4213" s="52"/>
      <c r="Q4213" s="52"/>
      <c r="R4213" s="52"/>
      <c r="S4213" s="52"/>
      <c r="T4213" s="52"/>
      <c r="U4213" s="52"/>
      <c r="V4213" s="52"/>
      <c r="W4213" s="52"/>
      <c r="X4213" s="52"/>
      <c r="Y4213" s="52"/>
      <c r="Z4213" s="38"/>
      <c r="AA4213" s="38"/>
      <c r="AB4213" s="38"/>
      <c r="AC4213" s="50"/>
      <c r="AD4213" s="50"/>
      <c r="AE4213" s="51"/>
      <c r="AF4213" s="51"/>
      <c r="AG4213" s="40"/>
      <c r="AH4213" s="41"/>
      <c r="AI4213" s="42"/>
      <c r="AJ4213" s="40"/>
      <c r="AK4213" s="41"/>
      <c r="AL4213" s="42"/>
      <c r="AM4213" s="43"/>
      <c r="AN4213" s="43"/>
      <c r="AO4213" s="43"/>
    </row>
    <row r="4214" spans="5:41" x14ac:dyDescent="0.25">
      <c r="E4214" s="54"/>
      <c r="F4214" s="54"/>
      <c r="G4214" s="52"/>
      <c r="H4214" s="52"/>
      <c r="I4214" s="52"/>
      <c r="J4214" s="52"/>
      <c r="K4214" s="52"/>
      <c r="L4214" s="52"/>
      <c r="M4214" s="52"/>
      <c r="N4214" s="52"/>
      <c r="O4214" s="52"/>
      <c r="P4214" s="52"/>
      <c r="Q4214" s="52"/>
      <c r="R4214" s="52"/>
      <c r="S4214" s="52"/>
      <c r="T4214" s="52"/>
      <c r="U4214" s="52"/>
      <c r="V4214" s="52"/>
      <c r="W4214" s="52"/>
      <c r="X4214" s="52"/>
      <c r="Y4214" s="52"/>
      <c r="Z4214" s="38"/>
      <c r="AA4214" s="38"/>
      <c r="AB4214" s="38"/>
      <c r="AC4214" s="50"/>
      <c r="AD4214" s="50"/>
      <c r="AE4214" s="51"/>
      <c r="AF4214" s="51"/>
      <c r="AG4214" s="40"/>
      <c r="AH4214" s="41"/>
      <c r="AI4214" s="42"/>
      <c r="AJ4214" s="40"/>
      <c r="AK4214" s="41"/>
      <c r="AL4214" s="42"/>
      <c r="AM4214" s="43"/>
      <c r="AN4214" s="43"/>
      <c r="AO4214" s="43"/>
    </row>
    <row r="4215" spans="5:41" x14ac:dyDescent="0.25">
      <c r="E4215" s="54"/>
      <c r="F4215" s="54"/>
      <c r="G4215" s="52"/>
      <c r="H4215" s="52"/>
      <c r="I4215" s="52"/>
      <c r="J4215" s="52"/>
      <c r="K4215" s="52"/>
      <c r="L4215" s="52"/>
      <c r="M4215" s="52"/>
      <c r="N4215" s="52"/>
      <c r="O4215" s="52"/>
      <c r="P4215" s="52"/>
      <c r="Q4215" s="52"/>
      <c r="R4215" s="52"/>
      <c r="S4215" s="52"/>
      <c r="T4215" s="52"/>
      <c r="U4215" s="52"/>
      <c r="V4215" s="52"/>
      <c r="W4215" s="52"/>
      <c r="X4215" s="52"/>
      <c r="Y4215" s="52"/>
      <c r="Z4215" s="38"/>
      <c r="AA4215" s="38"/>
      <c r="AB4215" s="38"/>
      <c r="AC4215" s="50"/>
      <c r="AD4215" s="50"/>
      <c r="AE4215" s="51"/>
      <c r="AF4215" s="51"/>
      <c r="AG4215" s="40"/>
      <c r="AH4215" s="41"/>
      <c r="AI4215" s="42"/>
      <c r="AJ4215" s="40"/>
      <c r="AK4215" s="41"/>
      <c r="AL4215" s="42"/>
      <c r="AM4215" s="43"/>
      <c r="AN4215" s="43"/>
      <c r="AO4215" s="43"/>
    </row>
    <row r="4216" spans="5:41" x14ac:dyDescent="0.25">
      <c r="E4216" s="54"/>
      <c r="F4216" s="54"/>
      <c r="G4216" s="52"/>
      <c r="H4216" s="52"/>
      <c r="I4216" s="52"/>
      <c r="J4216" s="52"/>
      <c r="K4216" s="52"/>
      <c r="L4216" s="52"/>
      <c r="M4216" s="52"/>
      <c r="N4216" s="52"/>
      <c r="O4216" s="52"/>
      <c r="P4216" s="52"/>
      <c r="Q4216" s="52"/>
      <c r="R4216" s="52"/>
      <c r="S4216" s="52"/>
      <c r="T4216" s="52"/>
      <c r="U4216" s="52"/>
      <c r="V4216" s="52"/>
      <c r="W4216" s="52"/>
      <c r="X4216" s="52"/>
      <c r="Y4216" s="52"/>
      <c r="Z4216" s="38"/>
      <c r="AA4216" s="38"/>
      <c r="AB4216" s="38"/>
      <c r="AC4216" s="50"/>
      <c r="AD4216" s="50"/>
      <c r="AE4216" s="51"/>
      <c r="AF4216" s="51"/>
      <c r="AG4216" s="40"/>
      <c r="AH4216" s="41"/>
      <c r="AI4216" s="42"/>
      <c r="AJ4216" s="40"/>
      <c r="AK4216" s="41"/>
      <c r="AL4216" s="42"/>
      <c r="AM4216" s="43"/>
      <c r="AN4216" s="43"/>
      <c r="AO4216" s="43"/>
    </row>
    <row r="4217" spans="5:41" x14ac:dyDescent="0.25">
      <c r="E4217" s="54"/>
      <c r="F4217" s="54"/>
      <c r="G4217" s="52"/>
      <c r="H4217" s="52"/>
      <c r="I4217" s="52"/>
      <c r="J4217" s="52"/>
      <c r="K4217" s="52"/>
      <c r="L4217" s="52"/>
      <c r="M4217" s="52"/>
      <c r="N4217" s="52"/>
      <c r="O4217" s="52"/>
      <c r="P4217" s="52"/>
      <c r="Q4217" s="52"/>
      <c r="R4217" s="52"/>
      <c r="S4217" s="52"/>
      <c r="T4217" s="52"/>
      <c r="U4217" s="52"/>
      <c r="V4217" s="52"/>
      <c r="W4217" s="52"/>
      <c r="X4217" s="52"/>
      <c r="Y4217" s="52"/>
      <c r="Z4217" s="38"/>
      <c r="AA4217" s="38"/>
      <c r="AB4217" s="38"/>
      <c r="AC4217" s="50"/>
      <c r="AD4217" s="50"/>
      <c r="AE4217" s="51"/>
      <c r="AF4217" s="51"/>
      <c r="AG4217" s="40"/>
      <c r="AH4217" s="41"/>
      <c r="AI4217" s="42"/>
      <c r="AJ4217" s="40"/>
      <c r="AK4217" s="41"/>
      <c r="AL4217" s="42"/>
      <c r="AM4217" s="43"/>
      <c r="AN4217" s="43"/>
      <c r="AO4217" s="43"/>
    </row>
    <row r="4218" spans="5:41" x14ac:dyDescent="0.25">
      <c r="E4218" s="54"/>
      <c r="F4218" s="54"/>
      <c r="G4218" s="52"/>
      <c r="H4218" s="52"/>
      <c r="I4218" s="52"/>
      <c r="J4218" s="52"/>
      <c r="K4218" s="52"/>
      <c r="L4218" s="52"/>
      <c r="M4218" s="52"/>
      <c r="N4218" s="52"/>
      <c r="O4218" s="52"/>
      <c r="P4218" s="52"/>
      <c r="Q4218" s="52"/>
      <c r="R4218" s="52"/>
      <c r="S4218" s="52"/>
      <c r="T4218" s="52"/>
      <c r="U4218" s="52"/>
      <c r="V4218" s="52"/>
      <c r="W4218" s="52"/>
      <c r="X4218" s="52"/>
      <c r="Y4218" s="52"/>
      <c r="Z4218" s="38"/>
      <c r="AA4218" s="38"/>
      <c r="AB4218" s="38"/>
      <c r="AC4218" s="50"/>
      <c r="AD4218" s="50"/>
      <c r="AE4218" s="51"/>
      <c r="AF4218" s="51"/>
      <c r="AG4218" s="40"/>
      <c r="AH4218" s="41"/>
      <c r="AI4218" s="42"/>
      <c r="AJ4218" s="40"/>
      <c r="AK4218" s="41"/>
      <c r="AL4218" s="42"/>
      <c r="AM4218" s="43"/>
      <c r="AN4218" s="43"/>
      <c r="AO4218" s="43"/>
    </row>
    <row r="4219" spans="5:41" x14ac:dyDescent="0.25">
      <c r="E4219" s="54"/>
      <c r="F4219" s="54"/>
      <c r="G4219" s="52"/>
      <c r="H4219" s="52"/>
      <c r="I4219" s="52"/>
      <c r="J4219" s="52"/>
      <c r="K4219" s="52"/>
      <c r="L4219" s="52"/>
      <c r="M4219" s="52"/>
      <c r="N4219" s="52"/>
      <c r="O4219" s="52"/>
      <c r="P4219" s="52"/>
      <c r="Q4219" s="52"/>
      <c r="R4219" s="52"/>
      <c r="S4219" s="52"/>
      <c r="T4219" s="52"/>
      <c r="U4219" s="52"/>
      <c r="V4219" s="52"/>
      <c r="W4219" s="52"/>
      <c r="X4219" s="52"/>
      <c r="Y4219" s="52"/>
      <c r="Z4219" s="38"/>
      <c r="AA4219" s="38"/>
      <c r="AB4219" s="38"/>
      <c r="AC4219" s="50"/>
      <c r="AD4219" s="50"/>
      <c r="AE4219" s="51"/>
      <c r="AF4219" s="51"/>
      <c r="AG4219" s="40"/>
      <c r="AH4219" s="41"/>
      <c r="AI4219" s="42"/>
      <c r="AJ4219" s="40"/>
      <c r="AK4219" s="41"/>
      <c r="AL4219" s="42"/>
      <c r="AM4219" s="43"/>
      <c r="AN4219" s="43"/>
      <c r="AO4219" s="43"/>
    </row>
    <row r="4220" spans="5:41" x14ac:dyDescent="0.25">
      <c r="E4220" s="54"/>
      <c r="F4220" s="54"/>
      <c r="G4220" s="52"/>
      <c r="H4220" s="52"/>
      <c r="I4220" s="52"/>
      <c r="J4220" s="52"/>
      <c r="K4220" s="52"/>
      <c r="L4220" s="52"/>
      <c r="M4220" s="52"/>
      <c r="N4220" s="52"/>
      <c r="O4220" s="52"/>
      <c r="P4220" s="52"/>
      <c r="Q4220" s="52"/>
      <c r="R4220" s="52"/>
      <c r="S4220" s="52"/>
      <c r="T4220" s="52"/>
      <c r="U4220" s="52"/>
      <c r="V4220" s="52"/>
      <c r="W4220" s="52"/>
      <c r="X4220" s="52"/>
      <c r="Y4220" s="52"/>
      <c r="Z4220" s="38"/>
      <c r="AA4220" s="38"/>
      <c r="AB4220" s="38"/>
      <c r="AC4220" s="50"/>
      <c r="AD4220" s="50"/>
      <c r="AE4220" s="51"/>
      <c r="AF4220" s="51"/>
      <c r="AG4220" s="40"/>
      <c r="AH4220" s="41"/>
      <c r="AI4220" s="42"/>
      <c r="AJ4220" s="40"/>
      <c r="AK4220" s="41"/>
      <c r="AL4220" s="42"/>
      <c r="AM4220" s="43"/>
      <c r="AN4220" s="43"/>
      <c r="AO4220" s="43"/>
    </row>
    <row r="4221" spans="5:41" x14ac:dyDescent="0.25">
      <c r="E4221" s="54"/>
      <c r="F4221" s="54"/>
      <c r="G4221" s="52"/>
      <c r="H4221" s="52"/>
      <c r="I4221" s="52"/>
      <c r="J4221" s="52"/>
      <c r="K4221" s="52"/>
      <c r="L4221" s="52"/>
      <c r="M4221" s="52"/>
      <c r="N4221" s="52"/>
      <c r="O4221" s="52"/>
      <c r="P4221" s="52"/>
      <c r="Q4221" s="52"/>
      <c r="R4221" s="52"/>
      <c r="S4221" s="52"/>
      <c r="T4221" s="52"/>
      <c r="U4221" s="52"/>
      <c r="V4221" s="52"/>
      <c r="W4221" s="52"/>
      <c r="X4221" s="52"/>
      <c r="Y4221" s="52"/>
      <c r="Z4221" s="38"/>
      <c r="AA4221" s="38"/>
      <c r="AB4221" s="38"/>
      <c r="AC4221" s="50"/>
      <c r="AD4221" s="50"/>
      <c r="AE4221" s="51"/>
      <c r="AF4221" s="51"/>
      <c r="AG4221" s="40"/>
      <c r="AH4221" s="41"/>
      <c r="AI4221" s="42"/>
      <c r="AJ4221" s="40"/>
      <c r="AK4221" s="41"/>
      <c r="AL4221" s="42"/>
      <c r="AM4221" s="43"/>
      <c r="AN4221" s="43"/>
      <c r="AO4221" s="43"/>
    </row>
    <row r="4222" spans="5:41" x14ac:dyDescent="0.25">
      <c r="E4222" s="54"/>
      <c r="F4222" s="54"/>
      <c r="G4222" s="52"/>
      <c r="H4222" s="52"/>
      <c r="I4222" s="52"/>
      <c r="J4222" s="52"/>
      <c r="K4222" s="52"/>
      <c r="L4222" s="52"/>
      <c r="M4222" s="52"/>
      <c r="N4222" s="52"/>
      <c r="O4222" s="52"/>
      <c r="P4222" s="52"/>
      <c r="Q4222" s="52"/>
      <c r="R4222" s="52"/>
      <c r="S4222" s="52"/>
      <c r="T4222" s="52"/>
      <c r="U4222" s="52"/>
      <c r="V4222" s="52"/>
      <c r="W4222" s="52"/>
      <c r="X4222" s="52"/>
      <c r="Y4222" s="52"/>
      <c r="Z4222" s="38"/>
      <c r="AA4222" s="38"/>
      <c r="AB4222" s="38"/>
      <c r="AC4222" s="50"/>
      <c r="AD4222" s="50"/>
      <c r="AE4222" s="51"/>
      <c r="AF4222" s="51"/>
      <c r="AG4222" s="40"/>
      <c r="AH4222" s="41"/>
      <c r="AI4222" s="42"/>
      <c r="AJ4222" s="40"/>
      <c r="AK4222" s="41"/>
      <c r="AL4222" s="42"/>
      <c r="AM4222" s="43"/>
      <c r="AN4222" s="43"/>
      <c r="AO4222" s="43"/>
    </row>
    <row r="4223" spans="5:41" x14ac:dyDescent="0.25">
      <c r="E4223" s="54"/>
      <c r="F4223" s="54"/>
      <c r="G4223" s="52"/>
      <c r="H4223" s="52"/>
      <c r="I4223" s="52"/>
      <c r="J4223" s="52"/>
      <c r="K4223" s="52"/>
      <c r="L4223" s="52"/>
      <c r="M4223" s="52"/>
      <c r="N4223" s="52"/>
      <c r="O4223" s="52"/>
      <c r="P4223" s="52"/>
      <c r="Q4223" s="52"/>
      <c r="R4223" s="52"/>
      <c r="S4223" s="52"/>
      <c r="T4223" s="52"/>
      <c r="U4223" s="52"/>
      <c r="V4223" s="52"/>
      <c r="W4223" s="52"/>
      <c r="X4223" s="52"/>
      <c r="Y4223" s="52"/>
      <c r="Z4223" s="38"/>
      <c r="AA4223" s="38"/>
      <c r="AB4223" s="38"/>
      <c r="AC4223" s="50"/>
      <c r="AD4223" s="50"/>
      <c r="AE4223" s="51"/>
      <c r="AF4223" s="51"/>
      <c r="AG4223" s="40"/>
      <c r="AH4223" s="41"/>
      <c r="AI4223" s="42"/>
      <c r="AJ4223" s="40"/>
      <c r="AK4223" s="41"/>
      <c r="AL4223" s="42"/>
      <c r="AM4223" s="43"/>
      <c r="AN4223" s="43"/>
      <c r="AO4223" s="43"/>
    </row>
    <row r="4224" spans="5:41" x14ac:dyDescent="0.25">
      <c r="E4224" s="54"/>
      <c r="F4224" s="54"/>
      <c r="G4224" s="52"/>
      <c r="H4224" s="52"/>
      <c r="I4224" s="52"/>
      <c r="J4224" s="52"/>
      <c r="K4224" s="52"/>
      <c r="L4224" s="52"/>
      <c r="M4224" s="52"/>
      <c r="N4224" s="52"/>
      <c r="O4224" s="52"/>
      <c r="P4224" s="52"/>
      <c r="Q4224" s="52"/>
      <c r="R4224" s="52"/>
      <c r="S4224" s="52"/>
      <c r="T4224" s="52"/>
      <c r="U4224" s="52"/>
      <c r="V4224" s="52"/>
      <c r="W4224" s="52"/>
      <c r="X4224" s="52"/>
      <c r="Y4224" s="52"/>
      <c r="Z4224" s="38"/>
      <c r="AA4224" s="38"/>
      <c r="AB4224" s="38"/>
      <c r="AC4224" s="50"/>
      <c r="AD4224" s="50"/>
      <c r="AE4224" s="51"/>
      <c r="AF4224" s="51"/>
      <c r="AG4224" s="40"/>
      <c r="AH4224" s="41"/>
      <c r="AI4224" s="42"/>
      <c r="AJ4224" s="40"/>
      <c r="AK4224" s="41"/>
      <c r="AL4224" s="42"/>
      <c r="AM4224" s="43"/>
      <c r="AN4224" s="43"/>
      <c r="AO4224" s="43"/>
    </row>
    <row r="4225" spans="5:41" x14ac:dyDescent="0.25">
      <c r="E4225" s="54"/>
      <c r="F4225" s="54"/>
      <c r="G4225" s="52"/>
      <c r="H4225" s="52"/>
      <c r="I4225" s="52"/>
      <c r="J4225" s="52"/>
      <c r="K4225" s="52"/>
      <c r="L4225" s="52"/>
      <c r="M4225" s="52"/>
      <c r="N4225" s="52"/>
      <c r="O4225" s="52"/>
      <c r="P4225" s="52"/>
      <c r="Q4225" s="52"/>
      <c r="R4225" s="52"/>
      <c r="S4225" s="52"/>
      <c r="T4225" s="52"/>
      <c r="U4225" s="52"/>
      <c r="V4225" s="52"/>
      <c r="W4225" s="52"/>
      <c r="X4225" s="52"/>
      <c r="Y4225" s="52"/>
      <c r="Z4225" s="38"/>
      <c r="AA4225" s="38"/>
      <c r="AB4225" s="38"/>
      <c r="AC4225" s="50"/>
      <c r="AD4225" s="50"/>
      <c r="AE4225" s="51"/>
      <c r="AF4225" s="51"/>
      <c r="AG4225" s="40"/>
      <c r="AH4225" s="41"/>
      <c r="AI4225" s="42"/>
      <c r="AJ4225" s="40"/>
      <c r="AK4225" s="41"/>
      <c r="AL4225" s="42"/>
      <c r="AM4225" s="43"/>
      <c r="AN4225" s="43"/>
      <c r="AO4225" s="43"/>
    </row>
    <row r="4226" spans="5:41" x14ac:dyDescent="0.25">
      <c r="E4226" s="54"/>
      <c r="F4226" s="54"/>
      <c r="G4226" s="52"/>
      <c r="H4226" s="52"/>
      <c r="I4226" s="52"/>
      <c r="J4226" s="52"/>
      <c r="K4226" s="52"/>
      <c r="L4226" s="52"/>
      <c r="M4226" s="52"/>
      <c r="N4226" s="52"/>
      <c r="O4226" s="52"/>
      <c r="P4226" s="52"/>
      <c r="Q4226" s="52"/>
      <c r="R4226" s="52"/>
      <c r="S4226" s="52"/>
      <c r="T4226" s="52"/>
      <c r="U4226" s="52"/>
      <c r="V4226" s="52"/>
      <c r="W4226" s="52"/>
      <c r="X4226" s="52"/>
      <c r="Y4226" s="52"/>
      <c r="Z4226" s="38"/>
      <c r="AA4226" s="38"/>
      <c r="AB4226" s="38"/>
      <c r="AC4226" s="50"/>
      <c r="AD4226" s="50"/>
      <c r="AE4226" s="51"/>
      <c r="AF4226" s="51"/>
      <c r="AG4226" s="40"/>
      <c r="AH4226" s="41"/>
      <c r="AI4226" s="42"/>
      <c r="AJ4226" s="40"/>
      <c r="AK4226" s="41"/>
      <c r="AL4226" s="42"/>
      <c r="AM4226" s="43"/>
      <c r="AN4226" s="43"/>
      <c r="AO4226" s="43"/>
    </row>
    <row r="4227" spans="5:41" x14ac:dyDescent="0.25">
      <c r="E4227" s="54"/>
      <c r="F4227" s="54"/>
      <c r="G4227" s="52"/>
      <c r="H4227" s="52"/>
      <c r="I4227" s="52"/>
      <c r="J4227" s="52"/>
      <c r="K4227" s="52"/>
      <c r="L4227" s="52"/>
      <c r="M4227" s="52"/>
      <c r="N4227" s="52"/>
      <c r="O4227" s="52"/>
      <c r="P4227" s="52"/>
      <c r="Q4227" s="52"/>
      <c r="R4227" s="52"/>
      <c r="S4227" s="52"/>
      <c r="T4227" s="52"/>
      <c r="U4227" s="52"/>
      <c r="V4227" s="52"/>
      <c r="W4227" s="52"/>
      <c r="X4227" s="52"/>
      <c r="Y4227" s="52"/>
      <c r="Z4227" s="38"/>
      <c r="AA4227" s="38"/>
      <c r="AB4227" s="38"/>
      <c r="AC4227" s="50"/>
      <c r="AD4227" s="50"/>
      <c r="AE4227" s="51"/>
      <c r="AF4227" s="51"/>
      <c r="AG4227" s="40"/>
      <c r="AH4227" s="41"/>
      <c r="AI4227" s="42"/>
      <c r="AJ4227" s="40"/>
      <c r="AK4227" s="41"/>
      <c r="AL4227" s="42"/>
      <c r="AM4227" s="43"/>
      <c r="AN4227" s="43"/>
      <c r="AO4227" s="43"/>
    </row>
    <row r="4228" spans="5:41" x14ac:dyDescent="0.25">
      <c r="E4228" s="54"/>
      <c r="F4228" s="54"/>
      <c r="G4228" s="52"/>
      <c r="H4228" s="52"/>
      <c r="I4228" s="52"/>
      <c r="J4228" s="52"/>
      <c r="K4228" s="52"/>
      <c r="L4228" s="52"/>
      <c r="M4228" s="52"/>
      <c r="N4228" s="52"/>
      <c r="O4228" s="52"/>
      <c r="P4228" s="52"/>
      <c r="Q4228" s="52"/>
      <c r="R4228" s="52"/>
      <c r="S4228" s="52"/>
      <c r="T4228" s="52"/>
      <c r="U4228" s="52"/>
      <c r="V4228" s="52"/>
      <c r="W4228" s="52"/>
      <c r="X4228" s="52"/>
      <c r="Y4228" s="52"/>
      <c r="Z4228" s="38"/>
      <c r="AA4228" s="38"/>
      <c r="AB4228" s="38"/>
      <c r="AC4228" s="50"/>
      <c r="AD4228" s="50"/>
      <c r="AE4228" s="51"/>
      <c r="AF4228" s="51"/>
      <c r="AG4228" s="40"/>
      <c r="AH4228" s="41"/>
      <c r="AI4228" s="42"/>
      <c r="AJ4228" s="40"/>
      <c r="AK4228" s="41"/>
      <c r="AL4228" s="42"/>
      <c r="AM4228" s="43"/>
      <c r="AN4228" s="43"/>
      <c r="AO4228" s="43"/>
    </row>
    <row r="4229" spans="5:41" x14ac:dyDescent="0.25">
      <c r="E4229" s="54"/>
      <c r="F4229" s="54"/>
      <c r="G4229" s="52"/>
      <c r="H4229" s="52"/>
      <c r="I4229" s="52"/>
      <c r="J4229" s="52"/>
      <c r="K4229" s="52"/>
      <c r="L4229" s="52"/>
      <c r="M4229" s="52"/>
      <c r="N4229" s="52"/>
      <c r="O4229" s="52"/>
      <c r="P4229" s="52"/>
      <c r="Q4229" s="52"/>
      <c r="R4229" s="52"/>
      <c r="S4229" s="52"/>
      <c r="T4229" s="52"/>
      <c r="U4229" s="52"/>
      <c r="V4229" s="52"/>
      <c r="W4229" s="52"/>
      <c r="X4229" s="52"/>
      <c r="Y4229" s="52"/>
      <c r="Z4229" s="38"/>
      <c r="AA4229" s="38"/>
      <c r="AB4229" s="38"/>
      <c r="AC4229" s="50"/>
      <c r="AD4229" s="50"/>
      <c r="AE4229" s="51"/>
      <c r="AF4229" s="51"/>
      <c r="AG4229" s="40"/>
      <c r="AH4229" s="41"/>
      <c r="AI4229" s="42"/>
      <c r="AJ4229" s="40"/>
      <c r="AK4229" s="41"/>
      <c r="AL4229" s="42"/>
      <c r="AM4229" s="43"/>
      <c r="AN4229" s="43"/>
      <c r="AO4229" s="43"/>
    </row>
    <row r="4230" spans="5:41" x14ac:dyDescent="0.25">
      <c r="E4230" s="54"/>
      <c r="F4230" s="54"/>
      <c r="G4230" s="52"/>
      <c r="H4230" s="52"/>
      <c r="I4230" s="52"/>
      <c r="J4230" s="52"/>
      <c r="K4230" s="52"/>
      <c r="L4230" s="52"/>
      <c r="M4230" s="52"/>
      <c r="N4230" s="52"/>
      <c r="O4230" s="52"/>
      <c r="P4230" s="52"/>
      <c r="Q4230" s="52"/>
      <c r="R4230" s="52"/>
      <c r="S4230" s="52"/>
      <c r="T4230" s="52"/>
      <c r="U4230" s="52"/>
      <c r="V4230" s="52"/>
      <c r="W4230" s="52"/>
      <c r="X4230" s="52"/>
      <c r="Y4230" s="52"/>
      <c r="Z4230" s="38"/>
      <c r="AA4230" s="38"/>
      <c r="AB4230" s="38"/>
      <c r="AC4230" s="50"/>
      <c r="AD4230" s="50"/>
      <c r="AE4230" s="51"/>
      <c r="AF4230" s="51"/>
      <c r="AG4230" s="40"/>
      <c r="AH4230" s="41"/>
      <c r="AI4230" s="42"/>
      <c r="AJ4230" s="40"/>
      <c r="AK4230" s="41"/>
      <c r="AL4230" s="42"/>
      <c r="AM4230" s="43"/>
      <c r="AN4230" s="43"/>
      <c r="AO4230" s="43"/>
    </row>
    <row r="4231" spans="5:41" x14ac:dyDescent="0.25">
      <c r="E4231" s="54"/>
      <c r="F4231" s="54"/>
      <c r="G4231" s="52"/>
      <c r="H4231" s="52"/>
      <c r="I4231" s="52"/>
      <c r="J4231" s="52"/>
      <c r="K4231" s="52"/>
      <c r="L4231" s="52"/>
      <c r="M4231" s="52"/>
      <c r="N4231" s="52"/>
      <c r="O4231" s="52"/>
      <c r="P4231" s="52"/>
      <c r="Q4231" s="52"/>
      <c r="R4231" s="52"/>
      <c r="S4231" s="52"/>
      <c r="T4231" s="52"/>
      <c r="U4231" s="52"/>
      <c r="V4231" s="52"/>
      <c r="W4231" s="52"/>
      <c r="X4231" s="52"/>
      <c r="Y4231" s="52"/>
      <c r="Z4231" s="38"/>
      <c r="AA4231" s="38"/>
      <c r="AB4231" s="38"/>
      <c r="AC4231" s="50"/>
      <c r="AD4231" s="50"/>
      <c r="AE4231" s="51"/>
      <c r="AF4231" s="51"/>
      <c r="AG4231" s="40"/>
      <c r="AH4231" s="41"/>
      <c r="AI4231" s="42"/>
      <c r="AJ4231" s="40"/>
      <c r="AK4231" s="41"/>
      <c r="AL4231" s="42"/>
      <c r="AM4231" s="43"/>
      <c r="AN4231" s="43"/>
      <c r="AO4231" s="43"/>
    </row>
    <row r="4232" spans="5:41" x14ac:dyDescent="0.25">
      <c r="E4232" s="54"/>
      <c r="F4232" s="54"/>
      <c r="G4232" s="52"/>
      <c r="H4232" s="52"/>
      <c r="I4232" s="52"/>
      <c r="J4232" s="52"/>
      <c r="K4232" s="52"/>
      <c r="L4232" s="52"/>
      <c r="M4232" s="52"/>
      <c r="N4232" s="52"/>
      <c r="O4232" s="52"/>
      <c r="P4232" s="52"/>
      <c r="Q4232" s="52"/>
      <c r="R4232" s="52"/>
      <c r="S4232" s="52"/>
      <c r="T4232" s="52"/>
      <c r="U4232" s="52"/>
      <c r="V4232" s="52"/>
      <c r="W4232" s="52"/>
      <c r="X4232" s="52"/>
      <c r="Y4232" s="52"/>
      <c r="Z4232" s="38"/>
      <c r="AA4232" s="38"/>
      <c r="AB4232" s="38"/>
      <c r="AC4232" s="50"/>
      <c r="AD4232" s="50"/>
      <c r="AE4232" s="51"/>
      <c r="AF4232" s="51"/>
      <c r="AG4232" s="40"/>
      <c r="AH4232" s="41"/>
      <c r="AI4232" s="42"/>
      <c r="AJ4232" s="40"/>
      <c r="AK4232" s="41"/>
      <c r="AL4232" s="42"/>
      <c r="AM4232" s="43"/>
      <c r="AN4232" s="43"/>
      <c r="AO4232" s="43"/>
    </row>
    <row r="4233" spans="5:41" x14ac:dyDescent="0.25">
      <c r="E4233" s="54"/>
      <c r="F4233" s="54"/>
      <c r="G4233" s="52"/>
      <c r="H4233" s="52"/>
      <c r="I4233" s="52"/>
      <c r="J4233" s="52"/>
      <c r="K4233" s="52"/>
      <c r="L4233" s="52"/>
      <c r="M4233" s="52"/>
      <c r="N4233" s="52"/>
      <c r="O4233" s="52"/>
      <c r="P4233" s="52"/>
      <c r="Q4233" s="52"/>
      <c r="R4233" s="52"/>
      <c r="S4233" s="52"/>
      <c r="T4233" s="52"/>
      <c r="U4233" s="52"/>
      <c r="V4233" s="52"/>
      <c r="W4233" s="52"/>
      <c r="X4233" s="52"/>
      <c r="Y4233" s="52"/>
      <c r="Z4233" s="38"/>
      <c r="AA4233" s="38"/>
      <c r="AB4233" s="38"/>
      <c r="AC4233" s="50"/>
      <c r="AD4233" s="50"/>
      <c r="AE4233" s="51"/>
      <c r="AF4233" s="51"/>
      <c r="AG4233" s="40"/>
      <c r="AH4233" s="41"/>
      <c r="AI4233" s="42"/>
      <c r="AJ4233" s="40"/>
      <c r="AK4233" s="41"/>
      <c r="AL4233" s="42"/>
      <c r="AM4233" s="43"/>
      <c r="AN4233" s="43"/>
      <c r="AO4233" s="43"/>
    </row>
    <row r="4234" spans="5:41" x14ac:dyDescent="0.25">
      <c r="E4234" s="54"/>
      <c r="F4234" s="54"/>
      <c r="G4234" s="52"/>
      <c r="H4234" s="52"/>
      <c r="I4234" s="52"/>
      <c r="J4234" s="52"/>
      <c r="K4234" s="52"/>
      <c r="L4234" s="52"/>
      <c r="M4234" s="52"/>
      <c r="N4234" s="52"/>
      <c r="O4234" s="52"/>
      <c r="P4234" s="52"/>
      <c r="Q4234" s="52"/>
      <c r="R4234" s="52"/>
      <c r="S4234" s="52"/>
      <c r="T4234" s="52"/>
      <c r="U4234" s="52"/>
      <c r="V4234" s="52"/>
      <c r="W4234" s="52"/>
      <c r="X4234" s="52"/>
      <c r="Y4234" s="52"/>
      <c r="Z4234" s="38"/>
      <c r="AA4234" s="38"/>
      <c r="AB4234" s="38"/>
      <c r="AC4234" s="50"/>
      <c r="AD4234" s="50"/>
      <c r="AE4234" s="51"/>
      <c r="AF4234" s="51"/>
      <c r="AG4234" s="40"/>
      <c r="AH4234" s="41"/>
      <c r="AI4234" s="42"/>
      <c r="AJ4234" s="40"/>
      <c r="AK4234" s="41"/>
      <c r="AL4234" s="42"/>
      <c r="AM4234" s="43"/>
      <c r="AN4234" s="43"/>
      <c r="AO4234" s="43"/>
    </row>
    <row r="4235" spans="5:41" x14ac:dyDescent="0.25">
      <c r="E4235" s="54"/>
      <c r="F4235" s="54"/>
      <c r="G4235" s="52"/>
      <c r="H4235" s="52"/>
      <c r="I4235" s="52"/>
      <c r="J4235" s="52"/>
      <c r="K4235" s="52"/>
      <c r="L4235" s="52"/>
      <c r="M4235" s="52"/>
      <c r="N4235" s="52"/>
      <c r="O4235" s="52"/>
      <c r="P4235" s="52"/>
      <c r="Q4235" s="52"/>
      <c r="R4235" s="52"/>
      <c r="S4235" s="52"/>
      <c r="T4235" s="52"/>
      <c r="U4235" s="52"/>
      <c r="V4235" s="52"/>
      <c r="W4235" s="52"/>
      <c r="X4235" s="52"/>
      <c r="Y4235" s="52"/>
      <c r="Z4235" s="38"/>
      <c r="AA4235" s="38"/>
      <c r="AB4235" s="38"/>
      <c r="AC4235" s="50"/>
      <c r="AD4235" s="50"/>
      <c r="AE4235" s="51"/>
      <c r="AF4235" s="51"/>
      <c r="AG4235" s="40"/>
      <c r="AH4235" s="41"/>
      <c r="AI4235" s="42"/>
      <c r="AJ4235" s="40"/>
      <c r="AK4235" s="41"/>
      <c r="AL4235" s="42"/>
      <c r="AM4235" s="43"/>
      <c r="AN4235" s="43"/>
      <c r="AO4235" s="43"/>
    </row>
    <row r="4236" spans="5:41" x14ac:dyDescent="0.25">
      <c r="E4236" s="54"/>
      <c r="F4236" s="54"/>
      <c r="G4236" s="52"/>
      <c r="H4236" s="52"/>
      <c r="I4236" s="52"/>
      <c r="J4236" s="52"/>
      <c r="K4236" s="52"/>
      <c r="L4236" s="52"/>
      <c r="M4236" s="52"/>
      <c r="N4236" s="52"/>
      <c r="O4236" s="52"/>
      <c r="P4236" s="52"/>
      <c r="Q4236" s="52"/>
      <c r="R4236" s="52"/>
      <c r="S4236" s="52"/>
      <c r="T4236" s="52"/>
      <c r="U4236" s="52"/>
      <c r="V4236" s="52"/>
      <c r="W4236" s="52"/>
      <c r="X4236" s="52"/>
      <c r="Y4236" s="52"/>
      <c r="Z4236" s="38"/>
      <c r="AA4236" s="38"/>
      <c r="AB4236" s="38"/>
      <c r="AC4236" s="50"/>
      <c r="AD4236" s="50"/>
      <c r="AE4236" s="51"/>
      <c r="AF4236" s="51"/>
      <c r="AG4236" s="40"/>
      <c r="AH4236" s="41"/>
      <c r="AI4236" s="42"/>
      <c r="AJ4236" s="40"/>
      <c r="AK4236" s="41"/>
      <c r="AL4236" s="42"/>
      <c r="AM4236" s="43"/>
      <c r="AN4236" s="43"/>
      <c r="AO4236" s="43"/>
    </row>
    <row r="4237" spans="5:41" x14ac:dyDescent="0.25">
      <c r="E4237" s="54"/>
      <c r="F4237" s="54"/>
      <c r="G4237" s="52"/>
      <c r="H4237" s="52"/>
      <c r="I4237" s="52"/>
      <c r="J4237" s="52"/>
      <c r="K4237" s="52"/>
      <c r="L4237" s="52"/>
      <c r="M4237" s="52"/>
      <c r="N4237" s="52"/>
      <c r="O4237" s="52"/>
      <c r="P4237" s="52"/>
      <c r="Q4237" s="52"/>
      <c r="R4237" s="52"/>
      <c r="S4237" s="52"/>
      <c r="T4237" s="52"/>
      <c r="U4237" s="52"/>
      <c r="V4237" s="52"/>
      <c r="W4237" s="52"/>
      <c r="X4237" s="52"/>
      <c r="Y4237" s="52"/>
      <c r="Z4237" s="38"/>
      <c r="AA4237" s="38"/>
      <c r="AB4237" s="38"/>
      <c r="AC4237" s="50"/>
      <c r="AD4237" s="50"/>
      <c r="AE4237" s="51"/>
      <c r="AF4237" s="51"/>
      <c r="AG4237" s="40"/>
      <c r="AH4237" s="41"/>
      <c r="AI4237" s="42"/>
      <c r="AJ4237" s="40"/>
      <c r="AK4237" s="41"/>
      <c r="AL4237" s="42"/>
      <c r="AM4237" s="43"/>
      <c r="AN4237" s="43"/>
      <c r="AO4237" s="43"/>
    </row>
    <row r="4238" spans="5:41" x14ac:dyDescent="0.25">
      <c r="E4238" s="54"/>
      <c r="F4238" s="54"/>
      <c r="G4238" s="52"/>
      <c r="H4238" s="52"/>
      <c r="I4238" s="52"/>
      <c r="J4238" s="52"/>
      <c r="K4238" s="52"/>
      <c r="L4238" s="52"/>
      <c r="M4238" s="52"/>
      <c r="N4238" s="52"/>
      <c r="O4238" s="52"/>
      <c r="P4238" s="52"/>
      <c r="Q4238" s="52"/>
      <c r="R4238" s="52"/>
      <c r="S4238" s="52"/>
      <c r="T4238" s="52"/>
      <c r="U4238" s="52"/>
      <c r="V4238" s="52"/>
      <c r="W4238" s="52"/>
      <c r="X4238" s="52"/>
      <c r="Y4238" s="52"/>
      <c r="Z4238" s="38"/>
      <c r="AA4238" s="38"/>
      <c r="AB4238" s="38"/>
      <c r="AC4238" s="50"/>
      <c r="AD4238" s="50"/>
      <c r="AE4238" s="51"/>
      <c r="AF4238" s="51"/>
      <c r="AG4238" s="40"/>
      <c r="AH4238" s="41"/>
      <c r="AI4238" s="42"/>
      <c r="AJ4238" s="40"/>
      <c r="AK4238" s="41"/>
      <c r="AL4238" s="42"/>
      <c r="AM4238" s="43"/>
      <c r="AN4238" s="43"/>
      <c r="AO4238" s="43"/>
    </row>
    <row r="4239" spans="5:41" x14ac:dyDescent="0.25">
      <c r="E4239" s="54"/>
      <c r="F4239" s="54"/>
      <c r="G4239" s="52"/>
      <c r="H4239" s="52"/>
      <c r="I4239" s="52"/>
      <c r="J4239" s="52"/>
      <c r="K4239" s="52"/>
      <c r="L4239" s="52"/>
      <c r="M4239" s="52"/>
      <c r="N4239" s="52"/>
      <c r="O4239" s="52"/>
      <c r="P4239" s="52"/>
      <c r="Q4239" s="52"/>
      <c r="R4239" s="52"/>
      <c r="S4239" s="52"/>
      <c r="T4239" s="52"/>
      <c r="U4239" s="52"/>
      <c r="V4239" s="52"/>
      <c r="W4239" s="52"/>
      <c r="X4239" s="52"/>
      <c r="Y4239" s="52"/>
      <c r="Z4239" s="38"/>
      <c r="AA4239" s="38"/>
      <c r="AB4239" s="38"/>
      <c r="AC4239" s="50"/>
      <c r="AD4239" s="50"/>
      <c r="AE4239" s="51"/>
      <c r="AF4239" s="51"/>
      <c r="AG4239" s="40"/>
      <c r="AH4239" s="41"/>
      <c r="AI4239" s="42"/>
      <c r="AJ4239" s="40"/>
      <c r="AK4239" s="41"/>
      <c r="AL4239" s="42"/>
      <c r="AM4239" s="43"/>
      <c r="AN4239" s="43"/>
      <c r="AO4239" s="43"/>
    </row>
    <row r="4240" spans="5:41" x14ac:dyDescent="0.25">
      <c r="E4240" s="54"/>
      <c r="F4240" s="54"/>
      <c r="G4240" s="52"/>
      <c r="H4240" s="52"/>
      <c r="I4240" s="52"/>
      <c r="J4240" s="52"/>
      <c r="K4240" s="52"/>
      <c r="L4240" s="52"/>
      <c r="M4240" s="52"/>
      <c r="N4240" s="52"/>
      <c r="O4240" s="52"/>
      <c r="P4240" s="52"/>
      <c r="Q4240" s="52"/>
      <c r="R4240" s="52"/>
      <c r="S4240" s="52"/>
      <c r="T4240" s="52"/>
      <c r="U4240" s="52"/>
      <c r="V4240" s="52"/>
      <c r="W4240" s="52"/>
      <c r="X4240" s="52"/>
      <c r="Y4240" s="52"/>
      <c r="Z4240" s="38"/>
      <c r="AA4240" s="38"/>
      <c r="AB4240" s="38"/>
      <c r="AC4240" s="50"/>
      <c r="AD4240" s="50"/>
      <c r="AE4240" s="51"/>
      <c r="AF4240" s="51"/>
      <c r="AG4240" s="40"/>
      <c r="AH4240" s="41"/>
      <c r="AI4240" s="42"/>
      <c r="AJ4240" s="40"/>
      <c r="AK4240" s="41"/>
      <c r="AL4240" s="42"/>
      <c r="AM4240" s="43"/>
      <c r="AN4240" s="43"/>
      <c r="AO4240" s="43"/>
    </row>
    <row r="4241" spans="5:41" x14ac:dyDescent="0.25">
      <c r="E4241" s="54"/>
      <c r="F4241" s="54"/>
      <c r="G4241" s="52"/>
      <c r="H4241" s="52"/>
      <c r="I4241" s="52"/>
      <c r="J4241" s="52"/>
      <c r="K4241" s="52"/>
      <c r="L4241" s="52"/>
      <c r="M4241" s="52"/>
      <c r="N4241" s="52"/>
      <c r="O4241" s="52"/>
      <c r="P4241" s="52"/>
      <c r="Q4241" s="52"/>
      <c r="R4241" s="52"/>
      <c r="S4241" s="52"/>
      <c r="T4241" s="52"/>
      <c r="U4241" s="52"/>
      <c r="V4241" s="52"/>
      <c r="W4241" s="52"/>
      <c r="X4241" s="52"/>
      <c r="Y4241" s="52"/>
      <c r="Z4241" s="38"/>
      <c r="AA4241" s="38"/>
      <c r="AB4241" s="38"/>
      <c r="AC4241" s="50"/>
      <c r="AD4241" s="50"/>
      <c r="AE4241" s="51"/>
      <c r="AF4241" s="51"/>
      <c r="AG4241" s="40"/>
      <c r="AH4241" s="41"/>
      <c r="AI4241" s="42"/>
      <c r="AJ4241" s="40"/>
      <c r="AK4241" s="41"/>
      <c r="AL4241" s="42"/>
      <c r="AM4241" s="43"/>
      <c r="AN4241" s="43"/>
      <c r="AO4241" s="43"/>
    </row>
    <row r="4242" spans="5:41" x14ac:dyDescent="0.25">
      <c r="E4242" s="54"/>
      <c r="F4242" s="54"/>
      <c r="G4242" s="52"/>
      <c r="H4242" s="52"/>
      <c r="I4242" s="52"/>
      <c r="J4242" s="52"/>
      <c r="K4242" s="52"/>
      <c r="L4242" s="52"/>
      <c r="M4242" s="52"/>
      <c r="N4242" s="52"/>
      <c r="O4242" s="52"/>
      <c r="P4242" s="52"/>
      <c r="Q4242" s="52"/>
      <c r="R4242" s="52"/>
      <c r="S4242" s="52"/>
      <c r="T4242" s="52"/>
      <c r="U4242" s="52"/>
      <c r="V4242" s="52"/>
      <c r="W4242" s="52"/>
      <c r="X4242" s="52"/>
      <c r="Y4242" s="52"/>
      <c r="Z4242" s="38"/>
      <c r="AA4242" s="38"/>
      <c r="AB4242" s="38"/>
      <c r="AC4242" s="50"/>
      <c r="AD4242" s="50"/>
      <c r="AE4242" s="51"/>
      <c r="AF4242" s="51"/>
      <c r="AG4242" s="40"/>
      <c r="AH4242" s="41"/>
      <c r="AI4242" s="42"/>
      <c r="AJ4242" s="40"/>
      <c r="AK4242" s="41"/>
      <c r="AL4242" s="42"/>
      <c r="AM4242" s="43"/>
      <c r="AN4242" s="43"/>
      <c r="AO4242" s="43"/>
    </row>
    <row r="4243" spans="5:41" x14ac:dyDescent="0.25">
      <c r="E4243" s="54"/>
      <c r="F4243" s="54"/>
      <c r="G4243" s="52"/>
      <c r="H4243" s="52"/>
      <c r="I4243" s="52"/>
      <c r="J4243" s="52"/>
      <c r="K4243" s="52"/>
      <c r="L4243" s="52"/>
      <c r="M4243" s="52"/>
      <c r="N4243" s="52"/>
      <c r="O4243" s="52"/>
      <c r="P4243" s="52"/>
      <c r="Q4243" s="52"/>
      <c r="R4243" s="52"/>
      <c r="S4243" s="52"/>
      <c r="T4243" s="52"/>
      <c r="U4243" s="52"/>
      <c r="V4243" s="52"/>
      <c r="W4243" s="52"/>
      <c r="X4243" s="52"/>
      <c r="Y4243" s="52"/>
      <c r="Z4243" s="38"/>
      <c r="AA4243" s="38"/>
      <c r="AB4243" s="38"/>
      <c r="AC4243" s="50"/>
      <c r="AD4243" s="50"/>
      <c r="AE4243" s="51"/>
      <c r="AF4243" s="51"/>
      <c r="AG4243" s="40"/>
      <c r="AH4243" s="41"/>
      <c r="AI4243" s="42"/>
      <c r="AJ4243" s="40"/>
      <c r="AK4243" s="41"/>
      <c r="AL4243" s="42"/>
      <c r="AM4243" s="43"/>
      <c r="AN4243" s="43"/>
      <c r="AO4243" s="43"/>
    </row>
    <row r="4244" spans="5:41" x14ac:dyDescent="0.25">
      <c r="E4244" s="54"/>
      <c r="F4244" s="54"/>
      <c r="G4244" s="52"/>
      <c r="H4244" s="52"/>
      <c r="I4244" s="52"/>
      <c r="J4244" s="52"/>
      <c r="K4244" s="52"/>
      <c r="L4244" s="52"/>
      <c r="M4244" s="52"/>
      <c r="N4244" s="52"/>
      <c r="O4244" s="52"/>
      <c r="P4244" s="52"/>
      <c r="Q4244" s="52"/>
      <c r="R4244" s="52"/>
      <c r="S4244" s="52"/>
      <c r="T4244" s="52"/>
      <c r="U4244" s="52"/>
      <c r="V4244" s="52"/>
      <c r="W4244" s="52"/>
      <c r="X4244" s="52"/>
      <c r="Y4244" s="52"/>
      <c r="Z4244" s="38"/>
      <c r="AA4244" s="38"/>
      <c r="AB4244" s="38"/>
      <c r="AC4244" s="50"/>
      <c r="AD4244" s="50"/>
      <c r="AE4244" s="51"/>
      <c r="AF4244" s="51"/>
      <c r="AG4244" s="40"/>
      <c r="AH4244" s="41"/>
      <c r="AI4244" s="42"/>
      <c r="AJ4244" s="40"/>
      <c r="AK4244" s="41"/>
      <c r="AL4244" s="42"/>
      <c r="AM4244" s="43"/>
      <c r="AN4244" s="43"/>
      <c r="AO4244" s="43"/>
    </row>
    <row r="4245" spans="5:41" x14ac:dyDescent="0.25">
      <c r="E4245" s="54"/>
      <c r="F4245" s="54"/>
      <c r="G4245" s="52"/>
      <c r="H4245" s="52"/>
      <c r="I4245" s="52"/>
      <c r="J4245" s="52"/>
      <c r="K4245" s="52"/>
      <c r="L4245" s="52"/>
      <c r="M4245" s="52"/>
      <c r="N4245" s="52"/>
      <c r="O4245" s="52"/>
      <c r="P4245" s="52"/>
      <c r="Q4245" s="52"/>
      <c r="R4245" s="52"/>
      <c r="S4245" s="52"/>
      <c r="T4245" s="52"/>
      <c r="U4245" s="52"/>
      <c r="V4245" s="52"/>
      <c r="W4245" s="52"/>
      <c r="X4245" s="52"/>
      <c r="Y4245" s="52"/>
      <c r="Z4245" s="38"/>
      <c r="AA4245" s="38"/>
      <c r="AB4245" s="38"/>
      <c r="AC4245" s="50"/>
      <c r="AD4245" s="50"/>
      <c r="AE4245" s="51"/>
      <c r="AF4245" s="51"/>
      <c r="AG4245" s="40"/>
      <c r="AH4245" s="41"/>
      <c r="AI4245" s="42"/>
      <c r="AJ4245" s="40"/>
      <c r="AK4245" s="41"/>
      <c r="AL4245" s="42"/>
      <c r="AM4245" s="43"/>
      <c r="AN4245" s="43"/>
      <c r="AO4245" s="43"/>
    </row>
    <row r="4246" spans="5:41" x14ac:dyDescent="0.25">
      <c r="E4246" s="54"/>
      <c r="F4246" s="54"/>
      <c r="G4246" s="52"/>
      <c r="H4246" s="52"/>
      <c r="I4246" s="52"/>
      <c r="J4246" s="52"/>
      <c r="K4246" s="52"/>
      <c r="L4246" s="52"/>
      <c r="M4246" s="52"/>
      <c r="N4246" s="52"/>
      <c r="O4246" s="52"/>
      <c r="P4246" s="52"/>
      <c r="Q4246" s="52"/>
      <c r="R4246" s="52"/>
      <c r="S4246" s="52"/>
      <c r="T4246" s="52"/>
      <c r="U4246" s="52"/>
      <c r="V4246" s="52"/>
      <c r="W4246" s="52"/>
      <c r="X4246" s="52"/>
      <c r="Y4246" s="52"/>
      <c r="Z4246" s="38"/>
      <c r="AA4246" s="38"/>
      <c r="AB4246" s="38"/>
      <c r="AC4246" s="50"/>
      <c r="AD4246" s="50"/>
      <c r="AE4246" s="51"/>
      <c r="AF4246" s="51"/>
      <c r="AG4246" s="40"/>
      <c r="AH4246" s="41"/>
      <c r="AI4246" s="42"/>
      <c r="AJ4246" s="40"/>
      <c r="AK4246" s="41"/>
      <c r="AL4246" s="42"/>
      <c r="AM4246" s="43"/>
      <c r="AN4246" s="43"/>
      <c r="AO4246" s="43"/>
    </row>
    <row r="4247" spans="5:41" x14ac:dyDescent="0.25">
      <c r="E4247" s="54"/>
      <c r="F4247" s="54"/>
      <c r="G4247" s="52"/>
      <c r="H4247" s="52"/>
      <c r="I4247" s="52"/>
      <c r="J4247" s="52"/>
      <c r="K4247" s="52"/>
      <c r="L4247" s="52"/>
      <c r="M4247" s="52"/>
      <c r="N4247" s="52"/>
      <c r="O4247" s="52"/>
      <c r="P4247" s="52"/>
      <c r="Q4247" s="52"/>
      <c r="R4247" s="52"/>
      <c r="S4247" s="52"/>
      <c r="T4247" s="52"/>
      <c r="U4247" s="52"/>
      <c r="V4247" s="52"/>
      <c r="W4247" s="52"/>
      <c r="X4247" s="52"/>
      <c r="Y4247" s="52"/>
      <c r="Z4247" s="38"/>
      <c r="AA4247" s="38"/>
      <c r="AB4247" s="38"/>
      <c r="AC4247" s="50"/>
      <c r="AD4247" s="50"/>
      <c r="AE4247" s="51"/>
      <c r="AF4247" s="51"/>
      <c r="AG4247" s="40"/>
      <c r="AH4247" s="41"/>
      <c r="AI4247" s="42"/>
      <c r="AJ4247" s="40"/>
      <c r="AK4247" s="41"/>
      <c r="AL4247" s="42"/>
      <c r="AM4247" s="43"/>
      <c r="AN4247" s="43"/>
      <c r="AO4247" s="43"/>
    </row>
    <row r="4248" spans="5:41" x14ac:dyDescent="0.25">
      <c r="E4248" s="54"/>
      <c r="F4248" s="54"/>
      <c r="G4248" s="52"/>
      <c r="H4248" s="52"/>
      <c r="I4248" s="52"/>
      <c r="J4248" s="52"/>
      <c r="K4248" s="52"/>
      <c r="L4248" s="52"/>
      <c r="M4248" s="52"/>
      <c r="N4248" s="52"/>
      <c r="O4248" s="52"/>
      <c r="P4248" s="52"/>
      <c r="Q4248" s="52"/>
      <c r="R4248" s="52"/>
      <c r="S4248" s="52"/>
      <c r="T4248" s="52"/>
      <c r="U4248" s="52"/>
      <c r="V4248" s="52"/>
      <c r="W4248" s="52"/>
      <c r="X4248" s="52"/>
      <c r="Y4248" s="52"/>
      <c r="Z4248" s="38"/>
      <c r="AA4248" s="38"/>
      <c r="AB4248" s="38"/>
      <c r="AC4248" s="50"/>
      <c r="AD4248" s="50"/>
      <c r="AE4248" s="51"/>
      <c r="AF4248" s="51"/>
      <c r="AG4248" s="40"/>
      <c r="AH4248" s="41"/>
      <c r="AI4248" s="42"/>
      <c r="AJ4248" s="40"/>
      <c r="AK4248" s="41"/>
      <c r="AL4248" s="42"/>
      <c r="AM4248" s="43"/>
      <c r="AN4248" s="43"/>
      <c r="AO4248" s="43"/>
    </row>
    <row r="4249" spans="5:41" x14ac:dyDescent="0.25">
      <c r="E4249" s="54"/>
      <c r="F4249" s="54"/>
      <c r="G4249" s="52"/>
      <c r="H4249" s="52"/>
      <c r="I4249" s="52"/>
      <c r="J4249" s="52"/>
      <c r="K4249" s="52"/>
      <c r="L4249" s="52"/>
      <c r="M4249" s="52"/>
      <c r="N4249" s="52"/>
      <c r="O4249" s="52"/>
      <c r="P4249" s="52"/>
      <c r="Q4249" s="52"/>
      <c r="R4249" s="52"/>
      <c r="S4249" s="52"/>
      <c r="T4249" s="52"/>
      <c r="U4249" s="52"/>
      <c r="V4249" s="52"/>
      <c r="W4249" s="52"/>
      <c r="X4249" s="52"/>
      <c r="Y4249" s="52"/>
      <c r="Z4249" s="38"/>
      <c r="AA4249" s="38"/>
      <c r="AB4249" s="38"/>
      <c r="AC4249" s="50"/>
      <c r="AD4249" s="50"/>
      <c r="AE4249" s="51"/>
      <c r="AF4249" s="51"/>
      <c r="AG4249" s="40"/>
      <c r="AH4249" s="41"/>
      <c r="AI4249" s="42"/>
      <c r="AJ4249" s="40"/>
      <c r="AK4249" s="41"/>
      <c r="AL4249" s="42"/>
      <c r="AM4249" s="43"/>
      <c r="AN4249" s="43"/>
      <c r="AO4249" s="43"/>
    </row>
    <row r="4250" spans="5:41" x14ac:dyDescent="0.25">
      <c r="E4250" s="54"/>
      <c r="F4250" s="54"/>
      <c r="G4250" s="52"/>
      <c r="H4250" s="52"/>
      <c r="I4250" s="52"/>
      <c r="J4250" s="52"/>
      <c r="K4250" s="52"/>
      <c r="L4250" s="52"/>
      <c r="M4250" s="52"/>
      <c r="N4250" s="52"/>
      <c r="O4250" s="52"/>
      <c r="P4250" s="52"/>
      <c r="Q4250" s="52"/>
      <c r="R4250" s="52"/>
      <c r="S4250" s="52"/>
      <c r="T4250" s="52"/>
      <c r="U4250" s="52"/>
      <c r="V4250" s="52"/>
      <c r="W4250" s="52"/>
      <c r="X4250" s="52"/>
      <c r="Y4250" s="52"/>
      <c r="Z4250" s="38"/>
      <c r="AA4250" s="38"/>
      <c r="AB4250" s="38"/>
      <c r="AC4250" s="50"/>
      <c r="AD4250" s="50"/>
      <c r="AE4250" s="51"/>
      <c r="AF4250" s="51"/>
      <c r="AG4250" s="40"/>
      <c r="AH4250" s="41"/>
      <c r="AI4250" s="42"/>
      <c r="AJ4250" s="40"/>
      <c r="AK4250" s="41"/>
      <c r="AL4250" s="42"/>
      <c r="AM4250" s="43"/>
      <c r="AN4250" s="43"/>
      <c r="AO4250" s="43"/>
    </row>
    <row r="4251" spans="5:41" x14ac:dyDescent="0.25">
      <c r="E4251" s="54"/>
      <c r="F4251" s="54"/>
      <c r="G4251" s="52"/>
      <c r="H4251" s="52"/>
      <c r="I4251" s="52"/>
      <c r="J4251" s="52"/>
      <c r="K4251" s="52"/>
      <c r="L4251" s="52"/>
      <c r="M4251" s="52"/>
      <c r="N4251" s="52"/>
      <c r="O4251" s="52"/>
      <c r="P4251" s="52"/>
      <c r="Q4251" s="52"/>
      <c r="R4251" s="52"/>
      <c r="S4251" s="52"/>
      <c r="T4251" s="52"/>
      <c r="U4251" s="52"/>
      <c r="V4251" s="52"/>
      <c r="W4251" s="52"/>
      <c r="X4251" s="52"/>
      <c r="Y4251" s="52"/>
      <c r="Z4251" s="38"/>
      <c r="AA4251" s="38"/>
      <c r="AB4251" s="38"/>
      <c r="AC4251" s="50"/>
      <c r="AD4251" s="50"/>
      <c r="AE4251" s="51"/>
      <c r="AF4251" s="51"/>
      <c r="AG4251" s="40"/>
      <c r="AH4251" s="41"/>
      <c r="AI4251" s="42"/>
      <c r="AJ4251" s="40"/>
      <c r="AK4251" s="41"/>
      <c r="AL4251" s="42"/>
      <c r="AM4251" s="43"/>
      <c r="AN4251" s="43"/>
      <c r="AO4251" s="43"/>
    </row>
    <row r="4252" spans="5:41" x14ac:dyDescent="0.25">
      <c r="E4252" s="54"/>
      <c r="F4252" s="54"/>
      <c r="G4252" s="52"/>
      <c r="H4252" s="52"/>
      <c r="I4252" s="52"/>
      <c r="J4252" s="52"/>
      <c r="K4252" s="52"/>
      <c r="L4252" s="52"/>
      <c r="M4252" s="52"/>
      <c r="N4252" s="52"/>
      <c r="O4252" s="52"/>
      <c r="P4252" s="52"/>
      <c r="Q4252" s="52"/>
      <c r="R4252" s="52"/>
      <c r="S4252" s="52"/>
      <c r="T4252" s="52"/>
      <c r="U4252" s="52"/>
      <c r="V4252" s="52"/>
      <c r="W4252" s="52"/>
      <c r="X4252" s="52"/>
      <c r="Y4252" s="52"/>
      <c r="Z4252" s="38"/>
      <c r="AA4252" s="38"/>
      <c r="AB4252" s="38"/>
      <c r="AC4252" s="50"/>
      <c r="AD4252" s="50"/>
      <c r="AE4252" s="51"/>
      <c r="AF4252" s="51"/>
      <c r="AG4252" s="40"/>
      <c r="AH4252" s="41"/>
      <c r="AI4252" s="42"/>
      <c r="AJ4252" s="40"/>
      <c r="AK4252" s="41"/>
      <c r="AL4252" s="42"/>
      <c r="AM4252" s="43"/>
      <c r="AN4252" s="43"/>
      <c r="AO4252" s="43"/>
    </row>
    <row r="4253" spans="5:41" x14ac:dyDescent="0.25">
      <c r="E4253" s="54"/>
      <c r="F4253" s="54"/>
      <c r="G4253" s="52"/>
      <c r="H4253" s="52"/>
      <c r="I4253" s="52"/>
      <c r="J4253" s="52"/>
      <c r="K4253" s="52"/>
      <c r="L4253" s="52"/>
      <c r="M4253" s="52"/>
      <c r="N4253" s="52"/>
      <c r="O4253" s="52"/>
      <c r="P4253" s="52"/>
      <c r="Q4253" s="52"/>
      <c r="R4253" s="52"/>
      <c r="S4253" s="52"/>
      <c r="T4253" s="52"/>
      <c r="U4253" s="52"/>
      <c r="V4253" s="52"/>
      <c r="W4253" s="52"/>
      <c r="X4253" s="52"/>
      <c r="Y4253" s="52"/>
      <c r="Z4253" s="38"/>
      <c r="AA4253" s="38"/>
      <c r="AB4253" s="38"/>
      <c r="AC4253" s="50"/>
      <c r="AD4253" s="50"/>
      <c r="AE4253" s="51"/>
      <c r="AF4253" s="51"/>
      <c r="AG4253" s="40"/>
      <c r="AH4253" s="41"/>
      <c r="AI4253" s="42"/>
      <c r="AJ4253" s="40"/>
      <c r="AK4253" s="41"/>
      <c r="AL4253" s="42"/>
      <c r="AM4253" s="43"/>
      <c r="AN4253" s="43"/>
      <c r="AO4253" s="43"/>
    </row>
    <row r="4254" spans="5:41" x14ac:dyDescent="0.25">
      <c r="E4254" s="54"/>
      <c r="F4254" s="54"/>
      <c r="G4254" s="52"/>
      <c r="H4254" s="52"/>
      <c r="I4254" s="52"/>
      <c r="J4254" s="52"/>
      <c r="K4254" s="52"/>
      <c r="L4254" s="52"/>
      <c r="M4254" s="52"/>
      <c r="N4254" s="52"/>
      <c r="O4254" s="52"/>
      <c r="P4254" s="52"/>
      <c r="Q4254" s="52"/>
      <c r="R4254" s="52"/>
      <c r="S4254" s="52"/>
      <c r="T4254" s="52"/>
      <c r="U4254" s="52"/>
      <c r="V4254" s="52"/>
      <c r="W4254" s="52"/>
      <c r="X4254" s="52"/>
      <c r="Y4254" s="52"/>
      <c r="Z4254" s="38"/>
      <c r="AA4254" s="38"/>
      <c r="AB4254" s="38"/>
      <c r="AC4254" s="50"/>
      <c r="AD4254" s="50"/>
      <c r="AE4254" s="51"/>
      <c r="AF4254" s="51"/>
      <c r="AG4254" s="40"/>
      <c r="AH4254" s="41"/>
      <c r="AI4254" s="42"/>
      <c r="AJ4254" s="40"/>
      <c r="AK4254" s="41"/>
      <c r="AL4254" s="42"/>
      <c r="AM4254" s="43"/>
      <c r="AN4254" s="43"/>
      <c r="AO4254" s="43"/>
    </row>
    <row r="4255" spans="5:41" x14ac:dyDescent="0.25">
      <c r="E4255" s="54"/>
      <c r="F4255" s="54"/>
      <c r="G4255" s="52"/>
      <c r="H4255" s="52"/>
      <c r="I4255" s="52"/>
      <c r="J4255" s="52"/>
      <c r="K4255" s="52"/>
      <c r="L4255" s="52"/>
      <c r="M4255" s="52"/>
      <c r="N4255" s="52"/>
      <c r="O4255" s="52"/>
      <c r="P4255" s="52"/>
      <c r="Q4255" s="52"/>
      <c r="R4255" s="52"/>
      <c r="S4255" s="52"/>
      <c r="T4255" s="52"/>
      <c r="U4255" s="52"/>
      <c r="V4255" s="52"/>
      <c r="W4255" s="52"/>
      <c r="X4255" s="52"/>
      <c r="Y4255" s="52"/>
      <c r="Z4255" s="38"/>
      <c r="AA4255" s="38"/>
      <c r="AB4255" s="38"/>
      <c r="AC4255" s="50"/>
      <c r="AD4255" s="50"/>
      <c r="AE4255" s="51"/>
      <c r="AF4255" s="51"/>
      <c r="AG4255" s="40"/>
      <c r="AH4255" s="41"/>
      <c r="AI4255" s="42"/>
      <c r="AJ4255" s="40"/>
      <c r="AK4255" s="41"/>
      <c r="AL4255" s="42"/>
      <c r="AM4255" s="43"/>
      <c r="AN4255" s="43"/>
      <c r="AO4255" s="43"/>
    </row>
    <row r="4256" spans="5:41" x14ac:dyDescent="0.25">
      <c r="E4256" s="54"/>
      <c r="F4256" s="54"/>
      <c r="G4256" s="52"/>
      <c r="H4256" s="52"/>
      <c r="I4256" s="52"/>
      <c r="J4256" s="52"/>
      <c r="K4256" s="52"/>
      <c r="L4256" s="52"/>
      <c r="M4256" s="52"/>
      <c r="N4256" s="52"/>
      <c r="O4256" s="52"/>
      <c r="P4256" s="52"/>
      <c r="Q4256" s="52"/>
      <c r="R4256" s="52"/>
      <c r="S4256" s="52"/>
      <c r="T4256" s="52"/>
      <c r="U4256" s="52"/>
      <c r="V4256" s="52"/>
      <c r="W4256" s="52"/>
      <c r="X4256" s="52"/>
      <c r="Y4256" s="52"/>
      <c r="Z4256" s="38"/>
      <c r="AA4256" s="38"/>
      <c r="AB4256" s="38"/>
      <c r="AC4256" s="50"/>
      <c r="AD4256" s="50"/>
      <c r="AE4256" s="51"/>
      <c r="AF4256" s="51"/>
      <c r="AG4256" s="40"/>
      <c r="AH4256" s="41"/>
      <c r="AI4256" s="42"/>
      <c r="AJ4256" s="40"/>
      <c r="AK4256" s="41"/>
      <c r="AL4256" s="42"/>
      <c r="AM4256" s="43"/>
      <c r="AN4256" s="43"/>
      <c r="AO4256" s="43"/>
    </row>
    <row r="4257" spans="5:41" x14ac:dyDescent="0.25">
      <c r="E4257" s="54"/>
      <c r="F4257" s="54"/>
      <c r="G4257" s="52"/>
      <c r="H4257" s="52"/>
      <c r="I4257" s="52"/>
      <c r="J4257" s="52"/>
      <c r="K4257" s="52"/>
      <c r="L4257" s="52"/>
      <c r="M4257" s="52"/>
      <c r="N4257" s="52"/>
      <c r="O4257" s="52"/>
      <c r="P4257" s="52"/>
      <c r="Q4257" s="52"/>
      <c r="R4257" s="52"/>
      <c r="S4257" s="52"/>
      <c r="T4257" s="52"/>
      <c r="U4257" s="52"/>
      <c r="V4257" s="52"/>
      <c r="W4257" s="52"/>
      <c r="X4257" s="52"/>
      <c r="Y4257" s="52"/>
      <c r="Z4257" s="38"/>
      <c r="AA4257" s="38"/>
      <c r="AB4257" s="38"/>
      <c r="AC4257" s="50"/>
      <c r="AD4257" s="50"/>
      <c r="AE4257" s="51"/>
      <c r="AF4257" s="51"/>
      <c r="AG4257" s="40"/>
      <c r="AH4257" s="41"/>
      <c r="AI4257" s="42"/>
      <c r="AJ4257" s="40"/>
      <c r="AK4257" s="41"/>
      <c r="AL4257" s="42"/>
      <c r="AM4257" s="43"/>
      <c r="AN4257" s="43"/>
      <c r="AO4257" s="43"/>
    </row>
    <row r="4258" spans="5:41" x14ac:dyDescent="0.25">
      <c r="E4258" s="54"/>
      <c r="F4258" s="54"/>
      <c r="G4258" s="52"/>
      <c r="H4258" s="52"/>
      <c r="I4258" s="52"/>
      <c r="J4258" s="52"/>
      <c r="K4258" s="52"/>
      <c r="L4258" s="52"/>
      <c r="M4258" s="52"/>
      <c r="N4258" s="52"/>
      <c r="O4258" s="52"/>
      <c r="P4258" s="52"/>
      <c r="Q4258" s="52"/>
      <c r="R4258" s="52"/>
      <c r="S4258" s="52"/>
      <c r="T4258" s="52"/>
      <c r="U4258" s="52"/>
      <c r="V4258" s="52"/>
      <c r="W4258" s="52"/>
      <c r="X4258" s="52"/>
      <c r="Y4258" s="52"/>
      <c r="Z4258" s="38"/>
      <c r="AA4258" s="38"/>
      <c r="AB4258" s="38"/>
      <c r="AC4258" s="50"/>
      <c r="AD4258" s="50"/>
      <c r="AE4258" s="51"/>
      <c r="AF4258" s="51"/>
      <c r="AG4258" s="40"/>
      <c r="AH4258" s="41"/>
      <c r="AI4258" s="42"/>
      <c r="AJ4258" s="40"/>
      <c r="AK4258" s="41"/>
      <c r="AL4258" s="42"/>
      <c r="AM4258" s="43"/>
      <c r="AN4258" s="43"/>
      <c r="AO4258" s="43"/>
    </row>
    <row r="4259" spans="5:41" x14ac:dyDescent="0.25">
      <c r="E4259" s="54"/>
      <c r="F4259" s="54"/>
      <c r="G4259" s="52"/>
      <c r="H4259" s="52"/>
      <c r="I4259" s="52"/>
      <c r="J4259" s="52"/>
      <c r="K4259" s="52"/>
      <c r="L4259" s="52"/>
      <c r="M4259" s="52"/>
      <c r="N4259" s="52"/>
      <c r="O4259" s="52"/>
      <c r="P4259" s="52"/>
      <c r="Q4259" s="52"/>
      <c r="R4259" s="52"/>
      <c r="S4259" s="52"/>
      <c r="T4259" s="52"/>
      <c r="U4259" s="52"/>
      <c r="V4259" s="52"/>
      <c r="W4259" s="52"/>
      <c r="X4259" s="52"/>
      <c r="Y4259" s="52"/>
      <c r="Z4259" s="38"/>
      <c r="AA4259" s="38"/>
      <c r="AB4259" s="38"/>
      <c r="AC4259" s="50"/>
      <c r="AD4259" s="50"/>
      <c r="AE4259" s="51"/>
      <c r="AF4259" s="51"/>
      <c r="AG4259" s="40"/>
      <c r="AH4259" s="41"/>
      <c r="AI4259" s="42"/>
      <c r="AJ4259" s="40"/>
      <c r="AK4259" s="41"/>
      <c r="AL4259" s="42"/>
      <c r="AM4259" s="43"/>
      <c r="AN4259" s="43"/>
      <c r="AO4259" s="43"/>
    </row>
    <row r="4260" spans="5:41" x14ac:dyDescent="0.25">
      <c r="E4260" s="54"/>
      <c r="F4260" s="54"/>
      <c r="G4260" s="52"/>
      <c r="H4260" s="52"/>
      <c r="I4260" s="52"/>
      <c r="J4260" s="52"/>
      <c r="K4260" s="52"/>
      <c r="L4260" s="52"/>
      <c r="M4260" s="52"/>
      <c r="N4260" s="52"/>
      <c r="O4260" s="52"/>
      <c r="P4260" s="52"/>
      <c r="Q4260" s="52"/>
      <c r="R4260" s="52"/>
      <c r="S4260" s="52"/>
      <c r="T4260" s="52"/>
      <c r="U4260" s="52"/>
      <c r="V4260" s="52"/>
      <c r="W4260" s="52"/>
      <c r="X4260" s="52"/>
      <c r="Y4260" s="52"/>
      <c r="Z4260" s="38"/>
      <c r="AA4260" s="38"/>
      <c r="AB4260" s="38"/>
      <c r="AC4260" s="50"/>
      <c r="AD4260" s="50"/>
      <c r="AE4260" s="51"/>
      <c r="AF4260" s="51"/>
      <c r="AG4260" s="40"/>
      <c r="AH4260" s="41"/>
      <c r="AI4260" s="42"/>
      <c r="AJ4260" s="40"/>
      <c r="AK4260" s="41"/>
      <c r="AL4260" s="42"/>
      <c r="AM4260" s="43"/>
      <c r="AN4260" s="43"/>
      <c r="AO4260" s="43"/>
    </row>
    <row r="4261" spans="5:41" x14ac:dyDescent="0.25">
      <c r="E4261" s="54"/>
      <c r="F4261" s="54"/>
      <c r="G4261" s="52"/>
      <c r="H4261" s="52"/>
      <c r="I4261" s="52"/>
      <c r="J4261" s="52"/>
      <c r="K4261" s="52"/>
      <c r="L4261" s="52"/>
      <c r="M4261" s="52"/>
      <c r="N4261" s="52"/>
      <c r="O4261" s="52"/>
      <c r="P4261" s="52"/>
      <c r="Q4261" s="52"/>
      <c r="R4261" s="52"/>
      <c r="S4261" s="52"/>
      <c r="T4261" s="52"/>
      <c r="U4261" s="52"/>
      <c r="V4261" s="52"/>
      <c r="W4261" s="52"/>
      <c r="X4261" s="52"/>
      <c r="Y4261" s="52"/>
      <c r="Z4261" s="38"/>
      <c r="AA4261" s="38"/>
      <c r="AB4261" s="38"/>
      <c r="AC4261" s="50"/>
      <c r="AD4261" s="50"/>
      <c r="AE4261" s="51"/>
      <c r="AF4261" s="51"/>
      <c r="AG4261" s="40"/>
      <c r="AH4261" s="41"/>
      <c r="AI4261" s="42"/>
      <c r="AJ4261" s="40"/>
      <c r="AK4261" s="41"/>
      <c r="AL4261" s="42"/>
      <c r="AM4261" s="43"/>
      <c r="AN4261" s="43"/>
      <c r="AO4261" s="43"/>
    </row>
    <row r="4262" spans="5:41" x14ac:dyDescent="0.25">
      <c r="E4262" s="54"/>
      <c r="F4262" s="54"/>
      <c r="G4262" s="52"/>
      <c r="H4262" s="52"/>
      <c r="I4262" s="52"/>
      <c r="J4262" s="52"/>
      <c r="K4262" s="52"/>
      <c r="L4262" s="52"/>
      <c r="M4262" s="52"/>
      <c r="N4262" s="52"/>
      <c r="O4262" s="52"/>
      <c r="P4262" s="52"/>
      <c r="Q4262" s="52"/>
      <c r="R4262" s="52"/>
      <c r="S4262" s="52"/>
      <c r="T4262" s="52"/>
      <c r="U4262" s="52"/>
      <c r="V4262" s="52"/>
      <c r="W4262" s="52"/>
      <c r="X4262" s="52"/>
      <c r="Y4262" s="52"/>
      <c r="Z4262" s="38"/>
      <c r="AA4262" s="38"/>
      <c r="AB4262" s="38"/>
      <c r="AC4262" s="50"/>
      <c r="AD4262" s="50"/>
      <c r="AE4262" s="51"/>
      <c r="AF4262" s="51"/>
      <c r="AG4262" s="40"/>
      <c r="AH4262" s="41"/>
      <c r="AI4262" s="42"/>
      <c r="AJ4262" s="40"/>
      <c r="AK4262" s="41"/>
      <c r="AL4262" s="42"/>
      <c r="AM4262" s="43"/>
      <c r="AN4262" s="43"/>
      <c r="AO4262" s="43"/>
    </row>
    <row r="4263" spans="5:41" x14ac:dyDescent="0.25">
      <c r="E4263" s="54"/>
      <c r="F4263" s="54"/>
      <c r="G4263" s="52"/>
      <c r="H4263" s="52"/>
      <c r="I4263" s="52"/>
      <c r="J4263" s="52"/>
      <c r="K4263" s="52"/>
      <c r="L4263" s="52"/>
      <c r="M4263" s="52"/>
      <c r="N4263" s="52"/>
      <c r="O4263" s="52"/>
      <c r="P4263" s="52"/>
      <c r="Q4263" s="52"/>
      <c r="R4263" s="52"/>
      <c r="S4263" s="52"/>
      <c r="T4263" s="52"/>
      <c r="U4263" s="52"/>
      <c r="V4263" s="52"/>
      <c r="W4263" s="52"/>
      <c r="X4263" s="52"/>
      <c r="Y4263" s="52"/>
      <c r="Z4263" s="38"/>
      <c r="AA4263" s="38"/>
      <c r="AB4263" s="38"/>
      <c r="AC4263" s="50"/>
      <c r="AD4263" s="50"/>
      <c r="AE4263" s="51"/>
      <c r="AF4263" s="51"/>
      <c r="AG4263" s="40"/>
      <c r="AH4263" s="41"/>
      <c r="AI4263" s="42"/>
      <c r="AJ4263" s="40"/>
      <c r="AK4263" s="41"/>
      <c r="AL4263" s="42"/>
      <c r="AM4263" s="43"/>
      <c r="AN4263" s="43"/>
      <c r="AO4263" s="43"/>
    </row>
    <row r="4264" spans="5:41" x14ac:dyDescent="0.25">
      <c r="E4264" s="54"/>
      <c r="F4264" s="54"/>
      <c r="G4264" s="52"/>
      <c r="H4264" s="52"/>
      <c r="I4264" s="52"/>
      <c r="J4264" s="52"/>
      <c r="K4264" s="52"/>
      <c r="L4264" s="52"/>
      <c r="M4264" s="52"/>
      <c r="N4264" s="52"/>
      <c r="O4264" s="52"/>
      <c r="P4264" s="52"/>
      <c r="Q4264" s="52"/>
      <c r="R4264" s="52"/>
      <c r="S4264" s="52"/>
      <c r="T4264" s="52"/>
      <c r="U4264" s="52"/>
      <c r="V4264" s="52"/>
      <c r="W4264" s="52"/>
      <c r="X4264" s="52"/>
      <c r="Y4264" s="52"/>
      <c r="Z4264" s="38"/>
      <c r="AA4264" s="38"/>
      <c r="AB4264" s="38"/>
      <c r="AC4264" s="50"/>
      <c r="AD4264" s="50"/>
      <c r="AE4264" s="51"/>
      <c r="AF4264" s="51"/>
      <c r="AG4264" s="40"/>
      <c r="AH4264" s="41"/>
      <c r="AI4264" s="42"/>
      <c r="AJ4264" s="40"/>
      <c r="AK4264" s="41"/>
      <c r="AL4264" s="42"/>
      <c r="AM4264" s="43"/>
      <c r="AN4264" s="43"/>
      <c r="AO4264" s="43"/>
    </row>
    <row r="4265" spans="5:41" x14ac:dyDescent="0.25">
      <c r="E4265" s="54"/>
      <c r="F4265" s="54"/>
      <c r="G4265" s="52"/>
      <c r="H4265" s="52"/>
      <c r="I4265" s="52"/>
      <c r="J4265" s="52"/>
      <c r="K4265" s="52"/>
      <c r="L4265" s="52"/>
      <c r="M4265" s="52"/>
      <c r="N4265" s="52"/>
      <c r="O4265" s="52"/>
      <c r="P4265" s="52"/>
      <c r="Q4265" s="52"/>
      <c r="R4265" s="52"/>
      <c r="S4265" s="52"/>
      <c r="T4265" s="52"/>
      <c r="U4265" s="52"/>
      <c r="V4265" s="52"/>
      <c r="W4265" s="52"/>
      <c r="X4265" s="52"/>
      <c r="Y4265" s="52"/>
      <c r="Z4265" s="38"/>
      <c r="AA4265" s="38"/>
      <c r="AB4265" s="38"/>
      <c r="AC4265" s="50"/>
      <c r="AD4265" s="50"/>
      <c r="AE4265" s="51"/>
      <c r="AF4265" s="51"/>
      <c r="AG4265" s="40"/>
      <c r="AH4265" s="41"/>
      <c r="AI4265" s="42"/>
      <c r="AJ4265" s="40"/>
      <c r="AK4265" s="41"/>
      <c r="AL4265" s="42"/>
      <c r="AM4265" s="43"/>
      <c r="AN4265" s="43"/>
      <c r="AO4265" s="43"/>
    </row>
    <row r="4266" spans="5:41" x14ac:dyDescent="0.25">
      <c r="E4266" s="54"/>
      <c r="F4266" s="54"/>
      <c r="G4266" s="52"/>
      <c r="H4266" s="52"/>
      <c r="I4266" s="52"/>
      <c r="J4266" s="52"/>
      <c r="K4266" s="52"/>
      <c r="L4266" s="52"/>
      <c r="M4266" s="52"/>
      <c r="N4266" s="52"/>
      <c r="O4266" s="52"/>
      <c r="P4266" s="52"/>
      <c r="Q4266" s="52"/>
      <c r="R4266" s="52"/>
      <c r="S4266" s="52"/>
      <c r="T4266" s="52"/>
      <c r="U4266" s="52"/>
      <c r="V4266" s="52"/>
      <c r="W4266" s="52"/>
      <c r="X4266" s="52"/>
      <c r="Y4266" s="52"/>
      <c r="Z4266" s="38"/>
      <c r="AA4266" s="38"/>
      <c r="AB4266" s="38"/>
      <c r="AC4266" s="50"/>
      <c r="AD4266" s="50"/>
      <c r="AE4266" s="51"/>
      <c r="AF4266" s="51"/>
      <c r="AG4266" s="40"/>
      <c r="AH4266" s="41"/>
      <c r="AI4266" s="42"/>
      <c r="AJ4266" s="40"/>
      <c r="AK4266" s="41"/>
      <c r="AL4266" s="42"/>
      <c r="AM4266" s="43"/>
      <c r="AN4266" s="43"/>
      <c r="AO4266" s="43"/>
    </row>
    <row r="4267" spans="5:41" x14ac:dyDescent="0.25">
      <c r="E4267" s="54"/>
      <c r="F4267" s="54"/>
      <c r="G4267" s="52"/>
      <c r="H4267" s="52"/>
      <c r="I4267" s="52"/>
      <c r="J4267" s="52"/>
      <c r="K4267" s="52"/>
      <c r="L4267" s="52"/>
      <c r="M4267" s="52"/>
      <c r="N4267" s="52"/>
      <c r="O4267" s="52"/>
      <c r="P4267" s="52"/>
      <c r="Q4267" s="52"/>
      <c r="R4267" s="52"/>
      <c r="S4267" s="52"/>
      <c r="T4267" s="52"/>
      <c r="U4267" s="52"/>
      <c r="V4267" s="52"/>
      <c r="W4267" s="52"/>
      <c r="X4267" s="52"/>
      <c r="Y4267" s="52"/>
      <c r="Z4267" s="38"/>
      <c r="AA4267" s="38"/>
      <c r="AB4267" s="38"/>
      <c r="AC4267" s="50"/>
      <c r="AD4267" s="50"/>
      <c r="AE4267" s="51"/>
      <c r="AF4267" s="51"/>
      <c r="AG4267" s="40"/>
      <c r="AH4267" s="41"/>
      <c r="AI4267" s="42"/>
      <c r="AJ4267" s="40"/>
      <c r="AK4267" s="41"/>
      <c r="AL4267" s="42"/>
      <c r="AM4267" s="43"/>
      <c r="AN4267" s="43"/>
      <c r="AO4267" s="43"/>
    </row>
    <row r="4268" spans="5:41" x14ac:dyDescent="0.25">
      <c r="E4268" s="54"/>
      <c r="F4268" s="54"/>
      <c r="G4268" s="52"/>
      <c r="H4268" s="52"/>
      <c r="I4268" s="52"/>
      <c r="J4268" s="52"/>
      <c r="K4268" s="52"/>
      <c r="L4268" s="52"/>
      <c r="M4268" s="52"/>
      <c r="N4268" s="52"/>
      <c r="O4268" s="52"/>
      <c r="P4268" s="52"/>
      <c r="Q4268" s="52"/>
      <c r="R4268" s="52"/>
      <c r="S4268" s="52"/>
      <c r="T4268" s="52"/>
      <c r="U4268" s="52"/>
      <c r="V4268" s="52"/>
      <c r="W4268" s="52"/>
      <c r="X4268" s="52"/>
      <c r="Y4268" s="52"/>
      <c r="Z4268" s="38"/>
      <c r="AA4268" s="38"/>
      <c r="AB4268" s="38"/>
      <c r="AC4268" s="50"/>
      <c r="AD4268" s="50"/>
      <c r="AE4268" s="51"/>
      <c r="AF4268" s="51"/>
      <c r="AG4268" s="40"/>
      <c r="AH4268" s="41"/>
      <c r="AI4268" s="42"/>
      <c r="AJ4268" s="40"/>
      <c r="AK4268" s="41"/>
      <c r="AL4268" s="42"/>
      <c r="AM4268" s="43"/>
      <c r="AN4268" s="43"/>
      <c r="AO4268" s="43"/>
    </row>
    <row r="4269" spans="5:41" x14ac:dyDescent="0.25">
      <c r="E4269" s="54"/>
      <c r="F4269" s="54"/>
      <c r="G4269" s="52"/>
      <c r="H4269" s="52"/>
      <c r="I4269" s="52"/>
      <c r="J4269" s="52"/>
      <c r="K4269" s="52"/>
      <c r="L4269" s="52"/>
      <c r="M4269" s="52"/>
      <c r="N4269" s="52"/>
      <c r="O4269" s="52"/>
      <c r="P4269" s="52"/>
      <c r="Q4269" s="52"/>
      <c r="R4269" s="52"/>
      <c r="S4269" s="52"/>
      <c r="T4269" s="52"/>
      <c r="U4269" s="52"/>
      <c r="V4269" s="52"/>
      <c r="W4269" s="52"/>
      <c r="X4269" s="52"/>
      <c r="Y4269" s="52"/>
      <c r="Z4269" s="38"/>
      <c r="AA4269" s="38"/>
      <c r="AB4269" s="38"/>
      <c r="AC4269" s="50"/>
      <c r="AD4269" s="50"/>
      <c r="AE4269" s="51"/>
      <c r="AF4269" s="51"/>
      <c r="AG4269" s="40"/>
      <c r="AH4269" s="41"/>
      <c r="AI4269" s="42"/>
      <c r="AJ4269" s="40"/>
      <c r="AK4269" s="41"/>
      <c r="AL4269" s="42"/>
      <c r="AM4269" s="43"/>
      <c r="AN4269" s="43"/>
      <c r="AO4269" s="43"/>
    </row>
    <row r="4270" spans="5:41" x14ac:dyDescent="0.25">
      <c r="E4270" s="54"/>
      <c r="F4270" s="54"/>
      <c r="G4270" s="52"/>
      <c r="H4270" s="52"/>
      <c r="I4270" s="52"/>
      <c r="J4270" s="52"/>
      <c r="K4270" s="52"/>
      <c r="L4270" s="52"/>
      <c r="M4270" s="52"/>
      <c r="N4270" s="52"/>
      <c r="O4270" s="52"/>
      <c r="P4270" s="52"/>
      <c r="Q4270" s="52"/>
      <c r="R4270" s="52"/>
      <c r="S4270" s="52"/>
      <c r="T4270" s="52"/>
      <c r="U4270" s="52"/>
      <c r="V4270" s="52"/>
      <c r="W4270" s="52"/>
      <c r="X4270" s="52"/>
      <c r="Y4270" s="52"/>
      <c r="Z4270" s="38"/>
      <c r="AA4270" s="38"/>
      <c r="AB4270" s="38"/>
      <c r="AC4270" s="50"/>
      <c r="AD4270" s="50"/>
      <c r="AE4270" s="51"/>
      <c r="AF4270" s="51"/>
      <c r="AG4270" s="40"/>
      <c r="AH4270" s="41"/>
      <c r="AI4270" s="42"/>
      <c r="AJ4270" s="40"/>
      <c r="AK4270" s="41"/>
      <c r="AL4270" s="42"/>
      <c r="AM4270" s="43"/>
      <c r="AN4270" s="43"/>
      <c r="AO4270" s="43"/>
    </row>
    <row r="4271" spans="5:41" x14ac:dyDescent="0.25">
      <c r="E4271" s="54"/>
      <c r="F4271" s="54"/>
      <c r="G4271" s="52"/>
      <c r="H4271" s="52"/>
      <c r="I4271" s="52"/>
      <c r="J4271" s="52"/>
      <c r="K4271" s="52"/>
      <c r="L4271" s="52"/>
      <c r="M4271" s="52"/>
      <c r="N4271" s="52"/>
      <c r="O4271" s="52"/>
      <c r="P4271" s="52"/>
      <c r="Q4271" s="52"/>
      <c r="R4271" s="52"/>
      <c r="S4271" s="52"/>
      <c r="T4271" s="52"/>
      <c r="U4271" s="52"/>
      <c r="V4271" s="52"/>
      <c r="W4271" s="52"/>
      <c r="X4271" s="52"/>
      <c r="Y4271" s="52"/>
      <c r="Z4271" s="38"/>
      <c r="AA4271" s="38"/>
      <c r="AB4271" s="38"/>
      <c r="AC4271" s="50"/>
      <c r="AD4271" s="50"/>
      <c r="AE4271" s="51"/>
      <c r="AF4271" s="51"/>
      <c r="AG4271" s="40"/>
      <c r="AH4271" s="41"/>
      <c r="AI4271" s="42"/>
      <c r="AJ4271" s="40"/>
      <c r="AK4271" s="41"/>
      <c r="AL4271" s="42"/>
      <c r="AM4271" s="43"/>
      <c r="AN4271" s="43"/>
      <c r="AO4271" s="43"/>
    </row>
    <row r="4272" spans="5:41" x14ac:dyDescent="0.25">
      <c r="E4272" s="54"/>
      <c r="F4272" s="54"/>
      <c r="G4272" s="52"/>
      <c r="H4272" s="52"/>
      <c r="I4272" s="52"/>
      <c r="J4272" s="52"/>
      <c r="K4272" s="52"/>
      <c r="L4272" s="52"/>
      <c r="M4272" s="52"/>
      <c r="N4272" s="52"/>
      <c r="O4272" s="52"/>
      <c r="P4272" s="52"/>
      <c r="Q4272" s="52"/>
      <c r="R4272" s="52"/>
      <c r="S4272" s="52"/>
      <c r="T4272" s="52"/>
      <c r="U4272" s="52"/>
      <c r="V4272" s="52"/>
      <c r="W4272" s="52"/>
      <c r="X4272" s="52"/>
      <c r="Y4272" s="52"/>
      <c r="Z4272" s="38"/>
      <c r="AA4272" s="38"/>
      <c r="AB4272" s="38"/>
      <c r="AC4272" s="50"/>
      <c r="AD4272" s="50"/>
      <c r="AE4272" s="51"/>
      <c r="AF4272" s="51"/>
      <c r="AG4272" s="40"/>
      <c r="AH4272" s="41"/>
      <c r="AI4272" s="42"/>
      <c r="AJ4272" s="40"/>
      <c r="AK4272" s="41"/>
      <c r="AL4272" s="42"/>
      <c r="AM4272" s="43"/>
      <c r="AN4272" s="43"/>
      <c r="AO4272" s="43"/>
    </row>
    <row r="4273" spans="5:41" x14ac:dyDescent="0.25">
      <c r="E4273" s="54"/>
      <c r="F4273" s="54"/>
      <c r="G4273" s="52"/>
      <c r="H4273" s="52"/>
      <c r="I4273" s="52"/>
      <c r="J4273" s="52"/>
      <c r="K4273" s="52"/>
      <c r="L4273" s="52"/>
      <c r="M4273" s="52"/>
      <c r="N4273" s="52"/>
      <c r="O4273" s="52"/>
      <c r="P4273" s="52"/>
      <c r="Q4273" s="52"/>
      <c r="R4273" s="52"/>
      <c r="S4273" s="52"/>
      <c r="T4273" s="52"/>
      <c r="U4273" s="52"/>
      <c r="V4273" s="52"/>
      <c r="W4273" s="52"/>
      <c r="X4273" s="52"/>
      <c r="Y4273" s="52"/>
      <c r="Z4273" s="38"/>
      <c r="AA4273" s="38"/>
      <c r="AB4273" s="38"/>
      <c r="AC4273" s="50"/>
      <c r="AD4273" s="50"/>
      <c r="AE4273" s="51"/>
      <c r="AF4273" s="51"/>
      <c r="AG4273" s="40"/>
      <c r="AH4273" s="41"/>
      <c r="AI4273" s="42"/>
      <c r="AJ4273" s="40"/>
      <c r="AK4273" s="41"/>
      <c r="AL4273" s="42"/>
      <c r="AM4273" s="43"/>
      <c r="AN4273" s="43"/>
      <c r="AO4273" s="43"/>
    </row>
    <row r="4274" spans="5:41" x14ac:dyDescent="0.25">
      <c r="E4274" s="54"/>
      <c r="F4274" s="54"/>
      <c r="G4274" s="52"/>
      <c r="H4274" s="52"/>
      <c r="I4274" s="52"/>
      <c r="J4274" s="52"/>
      <c r="K4274" s="52"/>
      <c r="L4274" s="52"/>
      <c r="M4274" s="52"/>
      <c r="N4274" s="52"/>
      <c r="O4274" s="52"/>
      <c r="P4274" s="52"/>
      <c r="Q4274" s="52"/>
      <c r="R4274" s="52"/>
      <c r="S4274" s="52"/>
      <c r="T4274" s="52"/>
      <c r="U4274" s="52"/>
      <c r="V4274" s="52"/>
      <c r="W4274" s="52"/>
      <c r="X4274" s="52"/>
      <c r="Y4274" s="52"/>
      <c r="Z4274" s="38"/>
      <c r="AA4274" s="38"/>
      <c r="AB4274" s="38"/>
      <c r="AC4274" s="50"/>
      <c r="AD4274" s="50"/>
      <c r="AE4274" s="51"/>
      <c r="AF4274" s="51"/>
      <c r="AG4274" s="40"/>
      <c r="AH4274" s="41"/>
      <c r="AI4274" s="42"/>
      <c r="AJ4274" s="40"/>
      <c r="AK4274" s="41"/>
      <c r="AL4274" s="42"/>
      <c r="AM4274" s="43"/>
      <c r="AN4274" s="43"/>
      <c r="AO4274" s="43"/>
    </row>
    <row r="4275" spans="5:41" x14ac:dyDescent="0.25">
      <c r="E4275" s="54"/>
      <c r="F4275" s="54"/>
      <c r="G4275" s="52"/>
      <c r="H4275" s="52"/>
      <c r="I4275" s="52"/>
      <c r="J4275" s="52"/>
      <c r="K4275" s="52"/>
      <c r="L4275" s="52"/>
      <c r="M4275" s="52"/>
      <c r="N4275" s="52"/>
      <c r="O4275" s="52"/>
      <c r="P4275" s="52"/>
      <c r="Q4275" s="52"/>
      <c r="R4275" s="52"/>
      <c r="S4275" s="52"/>
      <c r="T4275" s="52"/>
      <c r="U4275" s="52"/>
      <c r="V4275" s="52"/>
      <c r="W4275" s="52"/>
      <c r="X4275" s="52"/>
      <c r="Y4275" s="52"/>
      <c r="Z4275" s="38"/>
      <c r="AA4275" s="38"/>
      <c r="AB4275" s="38"/>
      <c r="AC4275" s="50"/>
      <c r="AD4275" s="50"/>
      <c r="AE4275" s="51"/>
      <c r="AF4275" s="51"/>
      <c r="AG4275" s="40"/>
      <c r="AH4275" s="41"/>
      <c r="AI4275" s="42"/>
      <c r="AJ4275" s="40"/>
      <c r="AK4275" s="41"/>
      <c r="AL4275" s="42"/>
      <c r="AM4275" s="43"/>
      <c r="AN4275" s="43"/>
      <c r="AO4275" s="43"/>
    </row>
    <row r="4276" spans="5:41" x14ac:dyDescent="0.25">
      <c r="E4276" s="54"/>
      <c r="F4276" s="54"/>
      <c r="G4276" s="52"/>
      <c r="H4276" s="52"/>
      <c r="I4276" s="52"/>
      <c r="J4276" s="52"/>
      <c r="K4276" s="52"/>
      <c r="L4276" s="52"/>
      <c r="M4276" s="52"/>
      <c r="N4276" s="52"/>
      <c r="O4276" s="52"/>
      <c r="P4276" s="52"/>
      <c r="Q4276" s="52"/>
      <c r="R4276" s="52"/>
      <c r="S4276" s="52"/>
      <c r="T4276" s="52"/>
      <c r="U4276" s="52"/>
      <c r="V4276" s="52"/>
      <c r="W4276" s="52"/>
      <c r="X4276" s="52"/>
      <c r="Y4276" s="52"/>
      <c r="Z4276" s="38"/>
      <c r="AA4276" s="38"/>
      <c r="AB4276" s="38"/>
      <c r="AC4276" s="50"/>
      <c r="AD4276" s="50"/>
      <c r="AE4276" s="51"/>
      <c r="AF4276" s="51"/>
      <c r="AG4276" s="40"/>
      <c r="AH4276" s="41"/>
      <c r="AI4276" s="42"/>
      <c r="AJ4276" s="40"/>
      <c r="AK4276" s="41"/>
      <c r="AL4276" s="42"/>
      <c r="AM4276" s="43"/>
      <c r="AN4276" s="43"/>
      <c r="AO4276" s="43"/>
    </row>
    <row r="4277" spans="5:41" x14ac:dyDescent="0.25">
      <c r="E4277" s="54"/>
      <c r="F4277" s="54"/>
      <c r="G4277" s="52"/>
      <c r="H4277" s="52"/>
      <c r="I4277" s="52"/>
      <c r="J4277" s="52"/>
      <c r="K4277" s="52"/>
      <c r="L4277" s="52"/>
      <c r="M4277" s="52"/>
      <c r="N4277" s="52"/>
      <c r="O4277" s="52"/>
      <c r="P4277" s="52"/>
      <c r="Q4277" s="52"/>
      <c r="R4277" s="52"/>
      <c r="S4277" s="52"/>
      <c r="T4277" s="52"/>
      <c r="U4277" s="52"/>
      <c r="V4277" s="52"/>
      <c r="W4277" s="52"/>
      <c r="X4277" s="52"/>
      <c r="Y4277" s="52"/>
      <c r="Z4277" s="38"/>
      <c r="AA4277" s="38"/>
      <c r="AB4277" s="38"/>
      <c r="AC4277" s="50"/>
      <c r="AD4277" s="50"/>
      <c r="AE4277" s="51"/>
      <c r="AF4277" s="51"/>
      <c r="AG4277" s="40"/>
      <c r="AH4277" s="41"/>
      <c r="AI4277" s="42"/>
      <c r="AJ4277" s="40"/>
      <c r="AK4277" s="41"/>
      <c r="AL4277" s="42"/>
      <c r="AM4277" s="43"/>
      <c r="AN4277" s="43"/>
      <c r="AO4277" s="43"/>
    </row>
    <row r="4278" spans="5:41" x14ac:dyDescent="0.25">
      <c r="E4278" s="54"/>
      <c r="F4278" s="54"/>
      <c r="G4278" s="52"/>
      <c r="H4278" s="52"/>
      <c r="I4278" s="52"/>
      <c r="J4278" s="52"/>
      <c r="K4278" s="52"/>
      <c r="L4278" s="52"/>
      <c r="M4278" s="52"/>
      <c r="N4278" s="52"/>
      <c r="O4278" s="52"/>
      <c r="P4278" s="52"/>
      <c r="Q4278" s="52"/>
      <c r="R4278" s="52"/>
      <c r="S4278" s="52"/>
      <c r="T4278" s="52"/>
      <c r="U4278" s="52"/>
      <c r="V4278" s="52"/>
      <c r="W4278" s="52"/>
      <c r="X4278" s="52"/>
      <c r="Y4278" s="52"/>
      <c r="Z4278" s="38"/>
      <c r="AA4278" s="38"/>
      <c r="AB4278" s="38"/>
      <c r="AC4278" s="50"/>
      <c r="AD4278" s="50"/>
      <c r="AE4278" s="51"/>
      <c r="AF4278" s="51"/>
      <c r="AG4278" s="40"/>
      <c r="AH4278" s="41"/>
      <c r="AI4278" s="42"/>
      <c r="AJ4278" s="40"/>
      <c r="AK4278" s="41"/>
      <c r="AL4278" s="42"/>
      <c r="AM4278" s="43"/>
      <c r="AN4278" s="43"/>
      <c r="AO4278" s="43"/>
    </row>
    <row r="4279" spans="5:41" x14ac:dyDescent="0.25">
      <c r="E4279" s="54"/>
      <c r="F4279" s="54"/>
      <c r="G4279" s="52"/>
      <c r="H4279" s="52"/>
      <c r="I4279" s="52"/>
      <c r="J4279" s="52"/>
      <c r="K4279" s="52"/>
      <c r="L4279" s="52"/>
      <c r="M4279" s="52"/>
      <c r="N4279" s="52"/>
      <c r="O4279" s="52"/>
      <c r="P4279" s="52"/>
      <c r="Q4279" s="52"/>
      <c r="R4279" s="52"/>
      <c r="S4279" s="52"/>
      <c r="T4279" s="52"/>
      <c r="U4279" s="52"/>
      <c r="V4279" s="52"/>
      <c r="W4279" s="52"/>
      <c r="X4279" s="52"/>
      <c r="Y4279" s="52"/>
      <c r="Z4279" s="38"/>
      <c r="AA4279" s="38"/>
      <c r="AB4279" s="38"/>
      <c r="AC4279" s="50"/>
      <c r="AD4279" s="50"/>
      <c r="AE4279" s="51"/>
      <c r="AF4279" s="51"/>
      <c r="AG4279" s="40"/>
      <c r="AH4279" s="41"/>
      <c r="AI4279" s="42"/>
      <c r="AJ4279" s="40"/>
      <c r="AK4279" s="41"/>
      <c r="AL4279" s="42"/>
      <c r="AM4279" s="43"/>
      <c r="AN4279" s="43"/>
      <c r="AO4279" s="43"/>
    </row>
    <row r="4280" spans="5:41" x14ac:dyDescent="0.25">
      <c r="E4280" s="54"/>
      <c r="F4280" s="54"/>
      <c r="G4280" s="52"/>
      <c r="H4280" s="52"/>
      <c r="I4280" s="52"/>
      <c r="J4280" s="52"/>
      <c r="K4280" s="52"/>
      <c r="L4280" s="52"/>
      <c r="M4280" s="52"/>
      <c r="N4280" s="52"/>
      <c r="O4280" s="52"/>
      <c r="P4280" s="52"/>
      <c r="Q4280" s="52"/>
      <c r="R4280" s="52"/>
      <c r="S4280" s="52"/>
      <c r="T4280" s="52"/>
      <c r="U4280" s="52"/>
      <c r="V4280" s="52"/>
      <c r="W4280" s="52"/>
      <c r="X4280" s="52"/>
      <c r="Y4280" s="52"/>
      <c r="Z4280" s="38"/>
      <c r="AA4280" s="38"/>
      <c r="AB4280" s="38"/>
      <c r="AC4280" s="50"/>
      <c r="AD4280" s="50"/>
      <c r="AE4280" s="51"/>
      <c r="AF4280" s="51"/>
      <c r="AG4280" s="40"/>
      <c r="AH4280" s="41"/>
      <c r="AI4280" s="42"/>
      <c r="AJ4280" s="40"/>
      <c r="AK4280" s="41"/>
      <c r="AL4280" s="42"/>
      <c r="AM4280" s="43"/>
      <c r="AN4280" s="43"/>
      <c r="AO4280" s="43"/>
    </row>
    <row r="4281" spans="5:41" x14ac:dyDescent="0.25">
      <c r="E4281" s="54"/>
      <c r="F4281" s="54"/>
      <c r="G4281" s="52"/>
      <c r="H4281" s="52"/>
      <c r="I4281" s="52"/>
      <c r="J4281" s="52"/>
      <c r="K4281" s="52"/>
      <c r="L4281" s="52"/>
      <c r="M4281" s="52"/>
      <c r="N4281" s="52"/>
      <c r="O4281" s="52"/>
      <c r="P4281" s="52"/>
      <c r="Q4281" s="52"/>
      <c r="R4281" s="52"/>
      <c r="S4281" s="52"/>
      <c r="T4281" s="52"/>
      <c r="U4281" s="52"/>
      <c r="V4281" s="52"/>
      <c r="W4281" s="52"/>
      <c r="X4281" s="52"/>
      <c r="Y4281" s="52"/>
      <c r="Z4281" s="38"/>
      <c r="AA4281" s="38"/>
      <c r="AB4281" s="38"/>
      <c r="AC4281" s="50"/>
      <c r="AD4281" s="50"/>
      <c r="AE4281" s="51"/>
      <c r="AF4281" s="51"/>
      <c r="AG4281" s="40"/>
      <c r="AH4281" s="41"/>
      <c r="AI4281" s="42"/>
      <c r="AJ4281" s="40"/>
      <c r="AK4281" s="41"/>
      <c r="AL4281" s="42"/>
      <c r="AM4281" s="43"/>
      <c r="AN4281" s="43"/>
      <c r="AO4281" s="43"/>
    </row>
    <row r="4282" spans="5:41" x14ac:dyDescent="0.25">
      <c r="E4282" s="54"/>
      <c r="F4282" s="54"/>
      <c r="G4282" s="52"/>
      <c r="H4282" s="52"/>
      <c r="I4282" s="52"/>
      <c r="J4282" s="52"/>
      <c r="K4282" s="52"/>
      <c r="L4282" s="52"/>
      <c r="M4282" s="52"/>
      <c r="N4282" s="52"/>
      <c r="O4282" s="52"/>
      <c r="P4282" s="52"/>
      <c r="Q4282" s="52"/>
      <c r="R4282" s="52"/>
      <c r="S4282" s="52"/>
      <c r="T4282" s="52"/>
      <c r="U4282" s="52"/>
      <c r="V4282" s="52"/>
      <c r="W4282" s="52"/>
      <c r="X4282" s="52"/>
      <c r="Y4282" s="52"/>
      <c r="Z4282" s="38"/>
      <c r="AA4282" s="38"/>
      <c r="AB4282" s="38"/>
      <c r="AC4282" s="50"/>
      <c r="AD4282" s="50"/>
      <c r="AE4282" s="51"/>
      <c r="AF4282" s="51"/>
      <c r="AG4282" s="40"/>
      <c r="AH4282" s="41"/>
      <c r="AI4282" s="42"/>
      <c r="AJ4282" s="40"/>
      <c r="AK4282" s="41"/>
      <c r="AL4282" s="42"/>
      <c r="AM4282" s="43"/>
      <c r="AN4282" s="43"/>
      <c r="AO4282" s="43"/>
    </row>
    <row r="4283" spans="5:41" x14ac:dyDescent="0.25">
      <c r="E4283" s="54"/>
      <c r="F4283" s="54"/>
      <c r="G4283" s="52"/>
      <c r="H4283" s="52"/>
      <c r="I4283" s="52"/>
      <c r="J4283" s="52"/>
      <c r="K4283" s="52"/>
      <c r="L4283" s="52"/>
      <c r="M4283" s="52"/>
      <c r="N4283" s="52"/>
      <c r="O4283" s="52"/>
      <c r="P4283" s="52"/>
      <c r="Q4283" s="52"/>
      <c r="R4283" s="52"/>
      <c r="S4283" s="52"/>
      <c r="T4283" s="52"/>
      <c r="U4283" s="52"/>
      <c r="V4283" s="52"/>
      <c r="W4283" s="52"/>
      <c r="X4283" s="52"/>
      <c r="Y4283" s="52"/>
      <c r="Z4283" s="38"/>
      <c r="AA4283" s="38"/>
      <c r="AB4283" s="38"/>
      <c r="AC4283" s="50"/>
      <c r="AD4283" s="50"/>
      <c r="AE4283" s="51"/>
      <c r="AF4283" s="51"/>
      <c r="AG4283" s="40"/>
      <c r="AH4283" s="41"/>
      <c r="AI4283" s="42"/>
      <c r="AJ4283" s="40"/>
      <c r="AK4283" s="41"/>
      <c r="AL4283" s="42"/>
      <c r="AM4283" s="43"/>
      <c r="AN4283" s="43"/>
      <c r="AO4283" s="43"/>
    </row>
    <row r="4284" spans="5:41" x14ac:dyDescent="0.25">
      <c r="E4284" s="54"/>
      <c r="F4284" s="54"/>
      <c r="G4284" s="52"/>
      <c r="H4284" s="52"/>
      <c r="I4284" s="52"/>
      <c r="J4284" s="52"/>
      <c r="K4284" s="52"/>
      <c r="L4284" s="52"/>
      <c r="M4284" s="52"/>
      <c r="N4284" s="52"/>
      <c r="O4284" s="52"/>
      <c r="P4284" s="52"/>
      <c r="Q4284" s="52"/>
      <c r="R4284" s="52"/>
      <c r="S4284" s="52"/>
      <c r="T4284" s="52"/>
      <c r="U4284" s="52"/>
      <c r="V4284" s="52"/>
      <c r="W4284" s="52"/>
      <c r="X4284" s="52"/>
      <c r="Y4284" s="52"/>
      <c r="Z4284" s="38"/>
      <c r="AA4284" s="38"/>
      <c r="AB4284" s="38"/>
      <c r="AC4284" s="50"/>
      <c r="AD4284" s="50"/>
      <c r="AE4284" s="51"/>
      <c r="AF4284" s="51"/>
      <c r="AG4284" s="40"/>
      <c r="AH4284" s="41"/>
      <c r="AI4284" s="42"/>
      <c r="AJ4284" s="40"/>
      <c r="AK4284" s="41"/>
      <c r="AL4284" s="42"/>
      <c r="AM4284" s="43"/>
      <c r="AN4284" s="43"/>
      <c r="AO4284" s="43"/>
    </row>
    <row r="4285" spans="5:41" x14ac:dyDescent="0.25">
      <c r="E4285" s="54"/>
      <c r="F4285" s="54"/>
      <c r="G4285" s="52"/>
      <c r="H4285" s="52"/>
      <c r="I4285" s="52"/>
      <c r="J4285" s="52"/>
      <c r="K4285" s="52"/>
      <c r="L4285" s="52"/>
      <c r="M4285" s="52"/>
      <c r="N4285" s="52"/>
      <c r="O4285" s="52"/>
      <c r="P4285" s="52"/>
      <c r="Q4285" s="52"/>
      <c r="R4285" s="52"/>
      <c r="S4285" s="52"/>
      <c r="T4285" s="52"/>
      <c r="U4285" s="52"/>
      <c r="V4285" s="52"/>
      <c r="W4285" s="52"/>
      <c r="X4285" s="52"/>
      <c r="Y4285" s="52"/>
      <c r="Z4285" s="38"/>
      <c r="AA4285" s="38"/>
      <c r="AB4285" s="38"/>
      <c r="AC4285" s="50"/>
      <c r="AD4285" s="50"/>
      <c r="AE4285" s="51"/>
      <c r="AF4285" s="51"/>
      <c r="AG4285" s="40"/>
      <c r="AH4285" s="41"/>
      <c r="AI4285" s="42"/>
      <c r="AJ4285" s="40"/>
      <c r="AK4285" s="41"/>
      <c r="AL4285" s="42"/>
      <c r="AM4285" s="43"/>
      <c r="AN4285" s="43"/>
      <c r="AO4285" s="43"/>
    </row>
    <row r="4286" spans="5:41" x14ac:dyDescent="0.25">
      <c r="E4286" s="54"/>
      <c r="F4286" s="54"/>
      <c r="G4286" s="52"/>
      <c r="H4286" s="52"/>
      <c r="I4286" s="52"/>
      <c r="J4286" s="52"/>
      <c r="K4286" s="52"/>
      <c r="L4286" s="52"/>
      <c r="M4286" s="52"/>
      <c r="N4286" s="52"/>
      <c r="O4286" s="52"/>
      <c r="P4286" s="52"/>
      <c r="Q4286" s="52"/>
      <c r="R4286" s="52"/>
      <c r="S4286" s="52"/>
      <c r="T4286" s="52"/>
      <c r="U4286" s="52"/>
      <c r="V4286" s="52"/>
      <c r="W4286" s="52"/>
      <c r="X4286" s="52"/>
      <c r="Y4286" s="52"/>
      <c r="Z4286" s="38"/>
      <c r="AA4286" s="38"/>
      <c r="AB4286" s="38"/>
      <c r="AC4286" s="50"/>
      <c r="AD4286" s="50"/>
      <c r="AE4286" s="51"/>
      <c r="AF4286" s="51"/>
      <c r="AG4286" s="40"/>
      <c r="AH4286" s="41"/>
      <c r="AI4286" s="42"/>
      <c r="AJ4286" s="40"/>
      <c r="AK4286" s="41"/>
      <c r="AL4286" s="42"/>
      <c r="AM4286" s="43"/>
      <c r="AN4286" s="43"/>
      <c r="AO4286" s="43"/>
    </row>
    <row r="4287" spans="5:41" x14ac:dyDescent="0.25">
      <c r="E4287" s="54"/>
      <c r="F4287" s="54"/>
      <c r="G4287" s="52"/>
      <c r="H4287" s="52"/>
      <c r="I4287" s="52"/>
      <c r="J4287" s="52"/>
      <c r="K4287" s="52"/>
      <c r="L4287" s="52"/>
      <c r="M4287" s="52"/>
      <c r="N4287" s="52"/>
      <c r="O4287" s="52"/>
      <c r="P4287" s="52"/>
      <c r="Q4287" s="52"/>
      <c r="R4287" s="52"/>
      <c r="S4287" s="52"/>
      <c r="T4287" s="52"/>
      <c r="U4287" s="52"/>
      <c r="V4287" s="52"/>
      <c r="W4287" s="52"/>
      <c r="X4287" s="52"/>
      <c r="Y4287" s="52"/>
      <c r="Z4287" s="38"/>
      <c r="AA4287" s="38"/>
      <c r="AB4287" s="38"/>
      <c r="AC4287" s="50"/>
      <c r="AD4287" s="50"/>
      <c r="AE4287" s="51"/>
      <c r="AF4287" s="51"/>
      <c r="AG4287" s="40"/>
      <c r="AH4287" s="41"/>
      <c r="AI4287" s="42"/>
      <c r="AJ4287" s="40"/>
      <c r="AK4287" s="41"/>
      <c r="AL4287" s="42"/>
      <c r="AM4287" s="43"/>
      <c r="AN4287" s="43"/>
      <c r="AO4287" s="43"/>
    </row>
    <row r="4288" spans="5:41" x14ac:dyDescent="0.25">
      <c r="E4288" s="54"/>
      <c r="F4288" s="54"/>
      <c r="G4288" s="52"/>
      <c r="H4288" s="52"/>
      <c r="I4288" s="52"/>
      <c r="J4288" s="52"/>
      <c r="K4288" s="52"/>
      <c r="L4288" s="52"/>
      <c r="M4288" s="52"/>
      <c r="N4288" s="52"/>
      <c r="O4288" s="52"/>
      <c r="P4288" s="52"/>
      <c r="Q4288" s="52"/>
      <c r="R4288" s="52"/>
      <c r="S4288" s="52"/>
      <c r="T4288" s="52"/>
      <c r="U4288" s="52"/>
      <c r="V4288" s="52"/>
      <c r="W4288" s="52"/>
      <c r="X4288" s="52"/>
      <c r="Y4288" s="52"/>
      <c r="Z4288" s="38"/>
      <c r="AA4288" s="38"/>
      <c r="AB4288" s="38"/>
      <c r="AC4288" s="50"/>
      <c r="AD4288" s="50"/>
      <c r="AE4288" s="51"/>
      <c r="AF4288" s="51"/>
      <c r="AG4288" s="40"/>
      <c r="AH4288" s="41"/>
      <c r="AI4288" s="42"/>
      <c r="AJ4288" s="40"/>
      <c r="AK4288" s="41"/>
      <c r="AL4288" s="42"/>
      <c r="AM4288" s="43"/>
      <c r="AN4288" s="43"/>
      <c r="AO4288" s="43"/>
    </row>
    <row r="4289" spans="5:41" x14ac:dyDescent="0.25">
      <c r="E4289" s="54"/>
      <c r="F4289" s="54"/>
      <c r="G4289" s="52"/>
      <c r="H4289" s="52"/>
      <c r="I4289" s="52"/>
      <c r="J4289" s="52"/>
      <c r="K4289" s="52"/>
      <c r="L4289" s="52"/>
      <c r="M4289" s="52"/>
      <c r="N4289" s="52"/>
      <c r="O4289" s="52"/>
      <c r="P4289" s="52"/>
      <c r="Q4289" s="52"/>
      <c r="R4289" s="52"/>
      <c r="S4289" s="52"/>
      <c r="T4289" s="52"/>
      <c r="U4289" s="52"/>
      <c r="V4289" s="52"/>
      <c r="W4289" s="52"/>
      <c r="X4289" s="52"/>
      <c r="Y4289" s="52"/>
      <c r="Z4289" s="38"/>
      <c r="AA4289" s="38"/>
      <c r="AB4289" s="38"/>
      <c r="AC4289" s="50"/>
      <c r="AD4289" s="50"/>
      <c r="AE4289" s="51"/>
      <c r="AF4289" s="51"/>
      <c r="AG4289" s="40"/>
      <c r="AH4289" s="41"/>
      <c r="AI4289" s="42"/>
      <c r="AJ4289" s="40"/>
      <c r="AK4289" s="41"/>
      <c r="AL4289" s="42"/>
      <c r="AM4289" s="43"/>
      <c r="AN4289" s="43"/>
      <c r="AO4289" s="43"/>
    </row>
    <row r="4290" spans="5:41" x14ac:dyDescent="0.25">
      <c r="E4290" s="54"/>
      <c r="F4290" s="54"/>
      <c r="G4290" s="52"/>
      <c r="H4290" s="52"/>
      <c r="I4290" s="52"/>
      <c r="J4290" s="52"/>
      <c r="K4290" s="52"/>
      <c r="L4290" s="52"/>
      <c r="M4290" s="52"/>
      <c r="N4290" s="52"/>
      <c r="O4290" s="52"/>
      <c r="P4290" s="52"/>
      <c r="Q4290" s="52"/>
      <c r="R4290" s="52"/>
      <c r="S4290" s="52"/>
      <c r="T4290" s="52"/>
      <c r="U4290" s="52"/>
      <c r="V4290" s="52"/>
      <c r="W4290" s="52"/>
      <c r="X4290" s="52"/>
      <c r="Y4290" s="52"/>
      <c r="Z4290" s="38"/>
      <c r="AA4290" s="38"/>
      <c r="AB4290" s="38"/>
      <c r="AC4290" s="50"/>
      <c r="AD4290" s="50"/>
      <c r="AE4290" s="51"/>
      <c r="AF4290" s="51"/>
      <c r="AG4290" s="40"/>
      <c r="AH4290" s="41"/>
      <c r="AI4290" s="42"/>
      <c r="AJ4290" s="40"/>
      <c r="AK4290" s="41"/>
      <c r="AL4290" s="42"/>
      <c r="AM4290" s="43"/>
      <c r="AN4290" s="43"/>
      <c r="AO4290" s="43"/>
    </row>
    <row r="4291" spans="5:41" x14ac:dyDescent="0.25">
      <c r="E4291" s="54"/>
      <c r="F4291" s="54"/>
      <c r="G4291" s="52"/>
      <c r="H4291" s="52"/>
      <c r="I4291" s="52"/>
      <c r="J4291" s="52"/>
      <c r="K4291" s="52"/>
      <c r="L4291" s="52"/>
      <c r="M4291" s="52"/>
      <c r="N4291" s="52"/>
      <c r="O4291" s="52"/>
      <c r="P4291" s="52"/>
      <c r="Q4291" s="52"/>
      <c r="R4291" s="52"/>
      <c r="S4291" s="52"/>
      <c r="T4291" s="52"/>
      <c r="U4291" s="52"/>
      <c r="V4291" s="52"/>
      <c r="W4291" s="52"/>
      <c r="X4291" s="52"/>
      <c r="Y4291" s="52"/>
      <c r="Z4291" s="38"/>
      <c r="AA4291" s="38"/>
      <c r="AB4291" s="38"/>
      <c r="AC4291" s="50"/>
      <c r="AD4291" s="50"/>
      <c r="AE4291" s="51"/>
      <c r="AF4291" s="51"/>
      <c r="AG4291" s="40"/>
      <c r="AH4291" s="41"/>
      <c r="AI4291" s="42"/>
      <c r="AJ4291" s="40"/>
      <c r="AK4291" s="41"/>
      <c r="AL4291" s="42"/>
      <c r="AM4291" s="43"/>
      <c r="AN4291" s="43"/>
      <c r="AO4291" s="43"/>
    </row>
    <row r="4292" spans="5:41" x14ac:dyDescent="0.25">
      <c r="E4292" s="54"/>
      <c r="F4292" s="54"/>
      <c r="G4292" s="52"/>
      <c r="H4292" s="52"/>
      <c r="I4292" s="52"/>
      <c r="J4292" s="52"/>
      <c r="K4292" s="52"/>
      <c r="L4292" s="52"/>
      <c r="M4292" s="52"/>
      <c r="N4292" s="52"/>
      <c r="O4292" s="52"/>
      <c r="P4292" s="52"/>
      <c r="Q4292" s="52"/>
      <c r="R4292" s="52"/>
      <c r="S4292" s="52"/>
      <c r="T4292" s="52"/>
      <c r="U4292" s="52"/>
      <c r="V4292" s="52"/>
      <c r="W4292" s="52"/>
      <c r="X4292" s="52"/>
      <c r="Y4292" s="52"/>
      <c r="Z4292" s="38"/>
      <c r="AA4292" s="38"/>
      <c r="AB4292" s="38"/>
      <c r="AC4292" s="50"/>
      <c r="AD4292" s="50"/>
      <c r="AE4292" s="51"/>
      <c r="AF4292" s="51"/>
      <c r="AG4292" s="40"/>
      <c r="AH4292" s="41"/>
      <c r="AI4292" s="42"/>
      <c r="AJ4292" s="40"/>
      <c r="AK4292" s="41"/>
      <c r="AL4292" s="42"/>
      <c r="AM4292" s="43"/>
      <c r="AN4292" s="43"/>
      <c r="AO4292" s="43"/>
    </row>
    <row r="4293" spans="5:41" x14ac:dyDescent="0.25">
      <c r="E4293" s="54"/>
      <c r="F4293" s="54"/>
      <c r="G4293" s="52"/>
      <c r="H4293" s="52"/>
      <c r="I4293" s="52"/>
      <c r="J4293" s="52"/>
      <c r="K4293" s="52"/>
      <c r="L4293" s="52"/>
      <c r="M4293" s="52"/>
      <c r="N4293" s="52"/>
      <c r="O4293" s="52"/>
      <c r="P4293" s="52"/>
      <c r="Q4293" s="52"/>
      <c r="R4293" s="52"/>
      <c r="S4293" s="52"/>
      <c r="T4293" s="52"/>
      <c r="U4293" s="52"/>
      <c r="V4293" s="52"/>
      <c r="W4293" s="52"/>
      <c r="X4293" s="52"/>
      <c r="Y4293" s="52"/>
      <c r="Z4293" s="38"/>
      <c r="AA4293" s="38"/>
      <c r="AB4293" s="38"/>
      <c r="AC4293" s="50"/>
      <c r="AD4293" s="50"/>
      <c r="AE4293" s="51"/>
      <c r="AF4293" s="51"/>
      <c r="AG4293" s="40"/>
      <c r="AH4293" s="41"/>
      <c r="AI4293" s="42"/>
      <c r="AJ4293" s="40"/>
      <c r="AK4293" s="41"/>
      <c r="AL4293" s="42"/>
      <c r="AM4293" s="43"/>
      <c r="AN4293" s="43"/>
      <c r="AO4293" s="43"/>
    </row>
    <row r="4294" spans="5:41" x14ac:dyDescent="0.25">
      <c r="E4294" s="54"/>
      <c r="F4294" s="54"/>
      <c r="G4294" s="52"/>
      <c r="H4294" s="52"/>
      <c r="I4294" s="52"/>
      <c r="J4294" s="52"/>
      <c r="K4294" s="52"/>
      <c r="L4294" s="52"/>
      <c r="M4294" s="52"/>
      <c r="N4294" s="52"/>
      <c r="O4294" s="52"/>
      <c r="P4294" s="52"/>
      <c r="Q4294" s="52"/>
      <c r="R4294" s="52"/>
      <c r="S4294" s="52"/>
      <c r="T4294" s="52"/>
      <c r="U4294" s="52"/>
      <c r="V4294" s="52"/>
      <c r="W4294" s="52"/>
      <c r="X4294" s="52"/>
      <c r="Y4294" s="52"/>
      <c r="Z4294" s="38"/>
      <c r="AA4294" s="38"/>
      <c r="AB4294" s="38"/>
      <c r="AC4294" s="50"/>
      <c r="AD4294" s="50"/>
      <c r="AE4294" s="51"/>
      <c r="AF4294" s="51"/>
      <c r="AG4294" s="40"/>
      <c r="AH4294" s="41"/>
      <c r="AI4294" s="42"/>
      <c r="AJ4294" s="40"/>
      <c r="AK4294" s="41"/>
      <c r="AL4294" s="42"/>
      <c r="AM4294" s="43"/>
      <c r="AN4294" s="43"/>
      <c r="AO4294" s="43"/>
    </row>
    <row r="4295" spans="5:41" x14ac:dyDescent="0.25">
      <c r="E4295" s="54"/>
      <c r="F4295" s="54"/>
      <c r="G4295" s="52"/>
      <c r="H4295" s="52"/>
      <c r="I4295" s="52"/>
      <c r="J4295" s="52"/>
      <c r="K4295" s="52"/>
      <c r="L4295" s="52"/>
      <c r="M4295" s="52"/>
      <c r="N4295" s="52"/>
      <c r="O4295" s="52"/>
      <c r="P4295" s="52"/>
      <c r="Q4295" s="52"/>
      <c r="R4295" s="52"/>
      <c r="S4295" s="52"/>
      <c r="T4295" s="52"/>
      <c r="U4295" s="52"/>
      <c r="V4295" s="52"/>
      <c r="W4295" s="52"/>
      <c r="X4295" s="52"/>
      <c r="Y4295" s="52"/>
      <c r="Z4295" s="38"/>
      <c r="AA4295" s="38"/>
      <c r="AB4295" s="38"/>
      <c r="AC4295" s="50"/>
      <c r="AD4295" s="50"/>
      <c r="AE4295" s="51"/>
      <c r="AF4295" s="51"/>
      <c r="AG4295" s="40"/>
      <c r="AH4295" s="41"/>
      <c r="AI4295" s="42"/>
      <c r="AJ4295" s="40"/>
      <c r="AK4295" s="41"/>
      <c r="AL4295" s="42"/>
      <c r="AM4295" s="43"/>
      <c r="AN4295" s="43"/>
      <c r="AO4295" s="43"/>
    </row>
    <row r="4296" spans="5:41" x14ac:dyDescent="0.25">
      <c r="E4296" s="54"/>
      <c r="F4296" s="54"/>
      <c r="G4296" s="52"/>
      <c r="H4296" s="52"/>
      <c r="I4296" s="52"/>
      <c r="J4296" s="52"/>
      <c r="K4296" s="52"/>
      <c r="L4296" s="52"/>
      <c r="M4296" s="52"/>
      <c r="N4296" s="52"/>
      <c r="O4296" s="52"/>
      <c r="P4296" s="52"/>
      <c r="Q4296" s="52"/>
      <c r="R4296" s="52"/>
      <c r="S4296" s="52"/>
      <c r="T4296" s="52"/>
      <c r="U4296" s="52"/>
      <c r="V4296" s="52"/>
      <c r="W4296" s="52"/>
      <c r="X4296" s="52"/>
      <c r="Y4296" s="52"/>
      <c r="Z4296" s="38"/>
      <c r="AA4296" s="38"/>
      <c r="AB4296" s="38"/>
      <c r="AC4296" s="50"/>
      <c r="AD4296" s="50"/>
      <c r="AE4296" s="51"/>
      <c r="AF4296" s="51"/>
      <c r="AG4296" s="40"/>
      <c r="AH4296" s="41"/>
      <c r="AI4296" s="42"/>
      <c r="AJ4296" s="40"/>
      <c r="AK4296" s="41"/>
      <c r="AL4296" s="42"/>
      <c r="AM4296" s="43"/>
      <c r="AN4296" s="43"/>
      <c r="AO4296" s="43"/>
    </row>
    <row r="4297" spans="5:41" x14ac:dyDescent="0.25">
      <c r="E4297" s="54"/>
      <c r="F4297" s="54"/>
      <c r="G4297" s="52"/>
      <c r="H4297" s="52"/>
      <c r="I4297" s="52"/>
      <c r="J4297" s="52"/>
      <c r="K4297" s="52"/>
      <c r="L4297" s="52"/>
      <c r="M4297" s="52"/>
      <c r="N4297" s="52"/>
      <c r="O4297" s="52"/>
      <c r="P4297" s="52"/>
      <c r="Q4297" s="52"/>
      <c r="R4297" s="52"/>
      <c r="S4297" s="52"/>
      <c r="T4297" s="52"/>
      <c r="U4297" s="52"/>
      <c r="V4297" s="52"/>
      <c r="W4297" s="52"/>
      <c r="X4297" s="52"/>
      <c r="Y4297" s="52"/>
      <c r="Z4297" s="38"/>
      <c r="AA4297" s="38"/>
      <c r="AB4297" s="38"/>
      <c r="AC4297" s="50"/>
      <c r="AD4297" s="50"/>
      <c r="AE4297" s="51"/>
      <c r="AF4297" s="51"/>
      <c r="AG4297" s="40"/>
      <c r="AH4297" s="41"/>
      <c r="AI4297" s="42"/>
      <c r="AJ4297" s="40"/>
      <c r="AK4297" s="41"/>
      <c r="AL4297" s="42"/>
      <c r="AM4297" s="43"/>
      <c r="AN4297" s="43"/>
      <c r="AO4297" s="43"/>
    </row>
    <row r="4298" spans="5:41" x14ac:dyDescent="0.25">
      <c r="E4298" s="54"/>
      <c r="F4298" s="54"/>
      <c r="G4298" s="52"/>
      <c r="H4298" s="52"/>
      <c r="I4298" s="52"/>
      <c r="J4298" s="52"/>
      <c r="K4298" s="52"/>
      <c r="L4298" s="52"/>
      <c r="M4298" s="52"/>
      <c r="N4298" s="52"/>
      <c r="O4298" s="52"/>
      <c r="P4298" s="52"/>
      <c r="Q4298" s="52"/>
      <c r="R4298" s="52"/>
      <c r="S4298" s="52"/>
      <c r="T4298" s="52"/>
      <c r="U4298" s="52"/>
      <c r="V4298" s="52"/>
      <c r="W4298" s="52"/>
      <c r="X4298" s="52"/>
      <c r="Y4298" s="52"/>
      <c r="Z4298" s="38"/>
      <c r="AA4298" s="38"/>
      <c r="AB4298" s="38"/>
      <c r="AC4298" s="50"/>
      <c r="AD4298" s="50"/>
      <c r="AE4298" s="51"/>
      <c r="AF4298" s="51"/>
      <c r="AG4298" s="40"/>
      <c r="AH4298" s="41"/>
      <c r="AI4298" s="42"/>
      <c r="AJ4298" s="40"/>
      <c r="AK4298" s="41"/>
      <c r="AL4298" s="42"/>
      <c r="AM4298" s="43"/>
      <c r="AN4298" s="43"/>
      <c r="AO4298" s="43"/>
    </row>
    <row r="4299" spans="5:41" x14ac:dyDescent="0.25">
      <c r="E4299" s="54"/>
      <c r="F4299" s="54"/>
      <c r="G4299" s="52"/>
      <c r="H4299" s="52"/>
      <c r="I4299" s="52"/>
      <c r="J4299" s="52"/>
      <c r="K4299" s="52"/>
      <c r="L4299" s="52"/>
      <c r="M4299" s="52"/>
      <c r="N4299" s="52"/>
      <c r="O4299" s="52"/>
      <c r="P4299" s="52"/>
      <c r="Q4299" s="52"/>
      <c r="R4299" s="52"/>
      <c r="S4299" s="52"/>
      <c r="T4299" s="52"/>
      <c r="U4299" s="52"/>
      <c r="V4299" s="52"/>
      <c r="W4299" s="52"/>
      <c r="X4299" s="52"/>
      <c r="Y4299" s="52"/>
      <c r="Z4299" s="38"/>
      <c r="AA4299" s="38"/>
      <c r="AB4299" s="38"/>
      <c r="AC4299" s="50"/>
      <c r="AD4299" s="50"/>
      <c r="AE4299" s="51"/>
      <c r="AF4299" s="51"/>
      <c r="AG4299" s="40"/>
      <c r="AH4299" s="41"/>
      <c r="AI4299" s="42"/>
      <c r="AJ4299" s="40"/>
      <c r="AK4299" s="41"/>
      <c r="AL4299" s="42"/>
      <c r="AM4299" s="43"/>
      <c r="AN4299" s="43"/>
      <c r="AO4299" s="43"/>
    </row>
    <row r="4300" spans="5:41" x14ac:dyDescent="0.25">
      <c r="E4300" s="54"/>
      <c r="F4300" s="54"/>
      <c r="G4300" s="52"/>
      <c r="H4300" s="52"/>
      <c r="I4300" s="52"/>
      <c r="J4300" s="52"/>
      <c r="K4300" s="52"/>
      <c r="L4300" s="52"/>
      <c r="M4300" s="52"/>
      <c r="N4300" s="52"/>
      <c r="O4300" s="52"/>
      <c r="P4300" s="52"/>
      <c r="Q4300" s="52"/>
      <c r="R4300" s="52"/>
      <c r="S4300" s="52"/>
      <c r="T4300" s="52"/>
      <c r="U4300" s="52"/>
      <c r="V4300" s="52"/>
      <c r="W4300" s="52"/>
      <c r="X4300" s="52"/>
      <c r="Y4300" s="52"/>
      <c r="Z4300" s="38"/>
      <c r="AA4300" s="38"/>
      <c r="AB4300" s="38"/>
      <c r="AC4300" s="50"/>
      <c r="AD4300" s="50"/>
      <c r="AE4300" s="51"/>
      <c r="AF4300" s="51"/>
      <c r="AG4300" s="40"/>
      <c r="AH4300" s="41"/>
      <c r="AI4300" s="42"/>
      <c r="AJ4300" s="40"/>
      <c r="AK4300" s="41"/>
      <c r="AL4300" s="42"/>
      <c r="AM4300" s="43"/>
      <c r="AN4300" s="43"/>
      <c r="AO4300" s="43"/>
    </row>
    <row r="4301" spans="5:41" x14ac:dyDescent="0.25">
      <c r="E4301" s="54"/>
      <c r="F4301" s="54"/>
      <c r="G4301" s="52"/>
      <c r="H4301" s="52"/>
      <c r="I4301" s="52"/>
      <c r="J4301" s="52"/>
      <c r="K4301" s="52"/>
      <c r="L4301" s="52"/>
      <c r="M4301" s="52"/>
      <c r="N4301" s="52"/>
      <c r="O4301" s="52"/>
      <c r="P4301" s="52"/>
      <c r="Q4301" s="52"/>
      <c r="R4301" s="52"/>
      <c r="S4301" s="52"/>
      <c r="T4301" s="52"/>
      <c r="U4301" s="52"/>
      <c r="V4301" s="52"/>
      <c r="W4301" s="52"/>
      <c r="X4301" s="52"/>
      <c r="Y4301" s="52"/>
      <c r="Z4301" s="38"/>
      <c r="AA4301" s="38"/>
      <c r="AB4301" s="38"/>
      <c r="AC4301" s="50"/>
      <c r="AD4301" s="50"/>
      <c r="AE4301" s="51"/>
      <c r="AF4301" s="51"/>
      <c r="AG4301" s="40"/>
      <c r="AH4301" s="41"/>
      <c r="AI4301" s="42"/>
      <c r="AJ4301" s="40"/>
      <c r="AK4301" s="41"/>
      <c r="AL4301" s="42"/>
      <c r="AM4301" s="43"/>
      <c r="AN4301" s="43"/>
      <c r="AO4301" s="43"/>
    </row>
    <row r="4302" spans="5:41" x14ac:dyDescent="0.25">
      <c r="E4302" s="54"/>
      <c r="F4302" s="54"/>
      <c r="G4302" s="52"/>
      <c r="H4302" s="52"/>
      <c r="I4302" s="52"/>
      <c r="J4302" s="52"/>
      <c r="K4302" s="52"/>
      <c r="L4302" s="52"/>
      <c r="M4302" s="52"/>
      <c r="N4302" s="52"/>
      <c r="O4302" s="52"/>
      <c r="P4302" s="52"/>
      <c r="Q4302" s="52"/>
      <c r="R4302" s="52"/>
      <c r="S4302" s="52"/>
      <c r="T4302" s="52"/>
      <c r="U4302" s="52"/>
      <c r="V4302" s="52"/>
      <c r="W4302" s="52"/>
      <c r="X4302" s="52"/>
      <c r="Y4302" s="52"/>
      <c r="Z4302" s="38"/>
      <c r="AA4302" s="38"/>
      <c r="AB4302" s="38"/>
      <c r="AC4302" s="50"/>
      <c r="AD4302" s="50"/>
      <c r="AE4302" s="51"/>
      <c r="AF4302" s="51"/>
      <c r="AG4302" s="40"/>
      <c r="AH4302" s="41"/>
      <c r="AI4302" s="42"/>
      <c r="AJ4302" s="40"/>
      <c r="AK4302" s="41"/>
      <c r="AL4302" s="42"/>
      <c r="AM4302" s="43"/>
      <c r="AN4302" s="43"/>
      <c r="AO4302" s="43"/>
    </row>
    <row r="4303" spans="5:41" x14ac:dyDescent="0.25">
      <c r="E4303" s="54"/>
      <c r="F4303" s="54"/>
      <c r="G4303" s="52"/>
      <c r="H4303" s="52"/>
      <c r="I4303" s="52"/>
      <c r="J4303" s="52"/>
      <c r="K4303" s="52"/>
      <c r="L4303" s="52"/>
      <c r="M4303" s="52"/>
      <c r="N4303" s="52"/>
      <c r="O4303" s="52"/>
      <c r="P4303" s="52"/>
      <c r="Q4303" s="52"/>
      <c r="R4303" s="52"/>
      <c r="S4303" s="52"/>
      <c r="T4303" s="52"/>
      <c r="U4303" s="52"/>
      <c r="V4303" s="52"/>
      <c r="W4303" s="52"/>
      <c r="X4303" s="52"/>
      <c r="Y4303" s="52"/>
      <c r="Z4303" s="38"/>
      <c r="AA4303" s="38"/>
      <c r="AB4303" s="38"/>
      <c r="AC4303" s="50"/>
      <c r="AD4303" s="50"/>
      <c r="AE4303" s="51"/>
      <c r="AF4303" s="51"/>
      <c r="AG4303" s="40"/>
      <c r="AH4303" s="41"/>
      <c r="AI4303" s="42"/>
      <c r="AJ4303" s="40"/>
      <c r="AK4303" s="41"/>
      <c r="AL4303" s="42"/>
      <c r="AM4303" s="43"/>
      <c r="AN4303" s="43"/>
      <c r="AO4303" s="43"/>
    </row>
    <row r="4304" spans="5:41" x14ac:dyDescent="0.25">
      <c r="E4304" s="54"/>
      <c r="F4304" s="54"/>
      <c r="G4304" s="52"/>
      <c r="H4304" s="52"/>
      <c r="I4304" s="52"/>
      <c r="J4304" s="52"/>
      <c r="K4304" s="52"/>
      <c r="L4304" s="52"/>
      <c r="M4304" s="52"/>
      <c r="N4304" s="52"/>
      <c r="O4304" s="52"/>
      <c r="P4304" s="52"/>
      <c r="Q4304" s="52"/>
      <c r="R4304" s="52"/>
      <c r="S4304" s="52"/>
      <c r="T4304" s="52"/>
      <c r="U4304" s="52"/>
      <c r="V4304" s="52"/>
      <c r="W4304" s="52"/>
      <c r="X4304" s="52"/>
      <c r="Y4304" s="52"/>
      <c r="Z4304" s="38"/>
      <c r="AA4304" s="38"/>
      <c r="AB4304" s="38"/>
      <c r="AC4304" s="50"/>
      <c r="AD4304" s="50"/>
      <c r="AE4304" s="51"/>
      <c r="AF4304" s="51"/>
      <c r="AG4304" s="40"/>
      <c r="AH4304" s="41"/>
      <c r="AI4304" s="42"/>
      <c r="AJ4304" s="40"/>
      <c r="AK4304" s="41"/>
      <c r="AL4304" s="42"/>
      <c r="AM4304" s="43"/>
      <c r="AN4304" s="43"/>
      <c r="AO4304" s="43"/>
    </row>
    <row r="4305" spans="5:41" x14ac:dyDescent="0.25">
      <c r="E4305" s="54"/>
      <c r="F4305" s="54"/>
      <c r="G4305" s="52"/>
      <c r="H4305" s="52"/>
      <c r="I4305" s="52"/>
      <c r="J4305" s="52"/>
      <c r="K4305" s="52"/>
      <c r="L4305" s="52"/>
      <c r="M4305" s="52"/>
      <c r="N4305" s="52"/>
      <c r="O4305" s="52"/>
      <c r="P4305" s="52"/>
      <c r="Q4305" s="52"/>
      <c r="R4305" s="52"/>
      <c r="S4305" s="52"/>
      <c r="T4305" s="52"/>
      <c r="U4305" s="52"/>
      <c r="V4305" s="52"/>
      <c r="W4305" s="52"/>
      <c r="X4305" s="52"/>
      <c r="Y4305" s="52"/>
      <c r="Z4305" s="38"/>
      <c r="AA4305" s="38"/>
      <c r="AB4305" s="38"/>
      <c r="AC4305" s="50"/>
      <c r="AD4305" s="50"/>
      <c r="AE4305" s="51"/>
      <c r="AF4305" s="51"/>
      <c r="AG4305" s="40"/>
      <c r="AH4305" s="41"/>
      <c r="AI4305" s="42"/>
      <c r="AJ4305" s="40"/>
      <c r="AK4305" s="41"/>
      <c r="AL4305" s="42"/>
      <c r="AM4305" s="43"/>
      <c r="AN4305" s="43"/>
      <c r="AO4305" s="43"/>
    </row>
    <row r="4306" spans="5:41" x14ac:dyDescent="0.25">
      <c r="E4306" s="54"/>
      <c r="F4306" s="54"/>
      <c r="G4306" s="52"/>
      <c r="H4306" s="52"/>
      <c r="I4306" s="52"/>
      <c r="J4306" s="52"/>
      <c r="K4306" s="52"/>
      <c r="L4306" s="52"/>
      <c r="M4306" s="52"/>
      <c r="N4306" s="52"/>
      <c r="O4306" s="52"/>
      <c r="P4306" s="52"/>
      <c r="Q4306" s="52"/>
      <c r="R4306" s="52"/>
      <c r="S4306" s="52"/>
      <c r="T4306" s="52"/>
      <c r="U4306" s="52"/>
      <c r="V4306" s="52"/>
      <c r="W4306" s="52"/>
      <c r="X4306" s="52"/>
      <c r="Y4306" s="52"/>
      <c r="Z4306" s="38"/>
      <c r="AA4306" s="38"/>
      <c r="AB4306" s="38"/>
      <c r="AC4306" s="50"/>
      <c r="AD4306" s="50"/>
      <c r="AE4306" s="51"/>
      <c r="AF4306" s="51"/>
      <c r="AG4306" s="40"/>
      <c r="AH4306" s="41"/>
      <c r="AI4306" s="42"/>
      <c r="AJ4306" s="40"/>
      <c r="AK4306" s="41"/>
      <c r="AL4306" s="42"/>
      <c r="AM4306" s="43"/>
      <c r="AN4306" s="43"/>
      <c r="AO4306" s="43"/>
    </row>
    <row r="4307" spans="5:41" x14ac:dyDescent="0.25">
      <c r="E4307" s="54"/>
      <c r="F4307" s="54"/>
      <c r="G4307" s="52"/>
      <c r="H4307" s="52"/>
      <c r="I4307" s="52"/>
      <c r="J4307" s="52"/>
      <c r="K4307" s="52"/>
      <c r="L4307" s="52"/>
      <c r="M4307" s="52"/>
      <c r="N4307" s="52"/>
      <c r="O4307" s="52"/>
      <c r="P4307" s="52"/>
      <c r="Q4307" s="52"/>
      <c r="R4307" s="52"/>
      <c r="S4307" s="52"/>
      <c r="T4307" s="52"/>
      <c r="U4307" s="52"/>
      <c r="V4307" s="52"/>
      <c r="W4307" s="52"/>
      <c r="X4307" s="52"/>
      <c r="Y4307" s="52"/>
      <c r="Z4307" s="38"/>
      <c r="AA4307" s="38"/>
      <c r="AB4307" s="38"/>
      <c r="AC4307" s="50"/>
      <c r="AD4307" s="50"/>
      <c r="AE4307" s="51"/>
      <c r="AF4307" s="51"/>
      <c r="AG4307" s="40"/>
      <c r="AH4307" s="41"/>
      <c r="AI4307" s="42"/>
      <c r="AJ4307" s="40"/>
      <c r="AK4307" s="41"/>
      <c r="AL4307" s="42"/>
      <c r="AM4307" s="43"/>
      <c r="AN4307" s="43"/>
      <c r="AO4307" s="43"/>
    </row>
    <row r="4308" spans="5:41" x14ac:dyDescent="0.25">
      <c r="E4308" s="54"/>
      <c r="F4308" s="54"/>
      <c r="G4308" s="52"/>
      <c r="H4308" s="52"/>
      <c r="I4308" s="52"/>
      <c r="J4308" s="52"/>
      <c r="K4308" s="52"/>
      <c r="L4308" s="52"/>
      <c r="M4308" s="52"/>
      <c r="N4308" s="52"/>
      <c r="O4308" s="52"/>
      <c r="P4308" s="52"/>
      <c r="Q4308" s="52"/>
      <c r="R4308" s="52"/>
      <c r="S4308" s="52"/>
      <c r="T4308" s="52"/>
      <c r="U4308" s="52"/>
      <c r="V4308" s="52"/>
      <c r="W4308" s="52"/>
      <c r="X4308" s="52"/>
      <c r="Y4308" s="52"/>
      <c r="Z4308" s="38"/>
      <c r="AA4308" s="38"/>
      <c r="AB4308" s="38"/>
      <c r="AC4308" s="50"/>
      <c r="AD4308" s="50"/>
      <c r="AE4308" s="51"/>
      <c r="AF4308" s="51"/>
      <c r="AG4308" s="40"/>
      <c r="AH4308" s="41"/>
      <c r="AI4308" s="42"/>
      <c r="AJ4308" s="40"/>
      <c r="AK4308" s="41"/>
      <c r="AL4308" s="42"/>
      <c r="AM4308" s="43"/>
      <c r="AN4308" s="43"/>
      <c r="AO4308" s="43"/>
    </row>
    <row r="4309" spans="5:41" x14ac:dyDescent="0.25">
      <c r="E4309" s="54"/>
      <c r="F4309" s="54"/>
      <c r="G4309" s="52"/>
      <c r="H4309" s="52"/>
      <c r="I4309" s="52"/>
      <c r="J4309" s="52"/>
      <c r="K4309" s="52"/>
      <c r="L4309" s="52"/>
      <c r="M4309" s="52"/>
      <c r="N4309" s="52"/>
      <c r="O4309" s="52"/>
      <c r="P4309" s="52"/>
      <c r="Q4309" s="52"/>
      <c r="R4309" s="52"/>
      <c r="S4309" s="52"/>
      <c r="T4309" s="52"/>
      <c r="U4309" s="52"/>
      <c r="V4309" s="52"/>
      <c r="W4309" s="52"/>
      <c r="X4309" s="52"/>
      <c r="Y4309" s="52"/>
      <c r="Z4309" s="38"/>
      <c r="AA4309" s="38"/>
      <c r="AB4309" s="38"/>
      <c r="AC4309" s="50"/>
      <c r="AD4309" s="50"/>
      <c r="AE4309" s="51"/>
      <c r="AF4309" s="51"/>
      <c r="AG4309" s="40"/>
      <c r="AH4309" s="41"/>
      <c r="AI4309" s="42"/>
      <c r="AJ4309" s="40"/>
      <c r="AK4309" s="41"/>
      <c r="AL4309" s="42"/>
      <c r="AM4309" s="43"/>
      <c r="AN4309" s="43"/>
      <c r="AO4309" s="43"/>
    </row>
    <row r="4310" spans="5:41" x14ac:dyDescent="0.25">
      <c r="E4310" s="54"/>
      <c r="F4310" s="54"/>
      <c r="G4310" s="52"/>
      <c r="H4310" s="52"/>
      <c r="I4310" s="52"/>
      <c r="J4310" s="52"/>
      <c r="K4310" s="52"/>
      <c r="L4310" s="52"/>
      <c r="M4310" s="52"/>
      <c r="N4310" s="52"/>
      <c r="O4310" s="52"/>
      <c r="P4310" s="52"/>
      <c r="Q4310" s="52"/>
      <c r="R4310" s="52"/>
      <c r="S4310" s="52"/>
      <c r="T4310" s="52"/>
      <c r="U4310" s="52"/>
      <c r="V4310" s="52"/>
      <c r="W4310" s="52"/>
      <c r="X4310" s="52"/>
      <c r="Y4310" s="52"/>
      <c r="Z4310" s="38"/>
      <c r="AA4310" s="38"/>
      <c r="AB4310" s="38"/>
      <c r="AC4310" s="50"/>
      <c r="AD4310" s="50"/>
      <c r="AE4310" s="51"/>
      <c r="AF4310" s="51"/>
      <c r="AG4310" s="40"/>
      <c r="AH4310" s="41"/>
      <c r="AI4310" s="42"/>
      <c r="AJ4310" s="40"/>
      <c r="AK4310" s="41"/>
      <c r="AL4310" s="42"/>
      <c r="AM4310" s="43"/>
      <c r="AN4310" s="43"/>
      <c r="AO4310" s="43"/>
    </row>
    <row r="4311" spans="5:41" x14ac:dyDescent="0.25">
      <c r="E4311" s="54"/>
      <c r="F4311" s="54"/>
      <c r="G4311" s="52"/>
      <c r="H4311" s="52"/>
      <c r="I4311" s="52"/>
      <c r="J4311" s="52"/>
      <c r="K4311" s="52"/>
      <c r="L4311" s="52"/>
      <c r="M4311" s="52"/>
      <c r="N4311" s="52"/>
      <c r="O4311" s="52"/>
      <c r="P4311" s="52"/>
      <c r="Q4311" s="52"/>
      <c r="R4311" s="52"/>
      <c r="S4311" s="52"/>
      <c r="T4311" s="52"/>
      <c r="U4311" s="52"/>
      <c r="V4311" s="52"/>
      <c r="W4311" s="52"/>
      <c r="X4311" s="52"/>
      <c r="Y4311" s="52"/>
      <c r="Z4311" s="38"/>
      <c r="AA4311" s="38"/>
      <c r="AB4311" s="38"/>
      <c r="AC4311" s="50"/>
      <c r="AD4311" s="50"/>
      <c r="AE4311" s="51"/>
      <c r="AF4311" s="51"/>
      <c r="AG4311" s="40"/>
      <c r="AH4311" s="41"/>
      <c r="AI4311" s="42"/>
      <c r="AJ4311" s="40"/>
      <c r="AK4311" s="41"/>
      <c r="AL4311" s="42"/>
      <c r="AM4311" s="43"/>
      <c r="AN4311" s="43"/>
      <c r="AO4311" s="43"/>
    </row>
    <row r="4312" spans="5:41" x14ac:dyDescent="0.25">
      <c r="E4312" s="54"/>
      <c r="F4312" s="54"/>
      <c r="G4312" s="52"/>
      <c r="H4312" s="52"/>
      <c r="I4312" s="52"/>
      <c r="J4312" s="52"/>
      <c r="K4312" s="52"/>
      <c r="L4312" s="52"/>
      <c r="M4312" s="52"/>
      <c r="N4312" s="52"/>
      <c r="O4312" s="52"/>
      <c r="P4312" s="52"/>
      <c r="Q4312" s="52"/>
      <c r="R4312" s="52"/>
      <c r="S4312" s="52"/>
      <c r="T4312" s="52"/>
      <c r="U4312" s="52"/>
      <c r="V4312" s="52"/>
      <c r="W4312" s="52"/>
      <c r="X4312" s="52"/>
      <c r="Y4312" s="52"/>
      <c r="Z4312" s="38"/>
      <c r="AA4312" s="38"/>
      <c r="AB4312" s="38"/>
      <c r="AC4312" s="50"/>
      <c r="AD4312" s="50"/>
      <c r="AE4312" s="51"/>
      <c r="AF4312" s="51"/>
      <c r="AG4312" s="40"/>
      <c r="AH4312" s="41"/>
      <c r="AI4312" s="42"/>
      <c r="AJ4312" s="40"/>
      <c r="AK4312" s="41"/>
      <c r="AL4312" s="42"/>
      <c r="AM4312" s="43"/>
      <c r="AN4312" s="43"/>
      <c r="AO4312" s="43"/>
    </row>
    <row r="4313" spans="5:41" x14ac:dyDescent="0.25">
      <c r="E4313" s="54"/>
      <c r="F4313" s="54"/>
      <c r="G4313" s="52"/>
      <c r="H4313" s="52"/>
      <c r="I4313" s="52"/>
      <c r="J4313" s="52"/>
      <c r="K4313" s="52"/>
      <c r="L4313" s="52"/>
      <c r="M4313" s="52"/>
      <c r="N4313" s="52"/>
      <c r="O4313" s="52"/>
      <c r="P4313" s="52"/>
      <c r="Q4313" s="52"/>
      <c r="R4313" s="52"/>
      <c r="S4313" s="52"/>
      <c r="T4313" s="52"/>
      <c r="U4313" s="52"/>
      <c r="V4313" s="52"/>
      <c r="W4313" s="52"/>
      <c r="X4313" s="52"/>
      <c r="Y4313" s="52"/>
      <c r="Z4313" s="38"/>
      <c r="AA4313" s="38"/>
      <c r="AB4313" s="38"/>
      <c r="AC4313" s="50"/>
      <c r="AD4313" s="50"/>
      <c r="AE4313" s="51"/>
      <c r="AF4313" s="51"/>
      <c r="AG4313" s="40"/>
      <c r="AH4313" s="41"/>
      <c r="AI4313" s="42"/>
      <c r="AJ4313" s="40"/>
      <c r="AK4313" s="41"/>
      <c r="AL4313" s="42"/>
      <c r="AM4313" s="43"/>
      <c r="AN4313" s="43"/>
      <c r="AO4313" s="43"/>
    </row>
    <row r="4314" spans="5:41" x14ac:dyDescent="0.25">
      <c r="E4314" s="54"/>
      <c r="F4314" s="54"/>
      <c r="G4314" s="52"/>
      <c r="H4314" s="52"/>
      <c r="I4314" s="52"/>
      <c r="J4314" s="52"/>
      <c r="K4314" s="52"/>
      <c r="L4314" s="52"/>
      <c r="M4314" s="52"/>
      <c r="N4314" s="52"/>
      <c r="O4314" s="52"/>
      <c r="P4314" s="52"/>
      <c r="Q4314" s="52"/>
      <c r="R4314" s="52"/>
      <c r="S4314" s="52"/>
      <c r="T4314" s="52"/>
      <c r="U4314" s="52"/>
      <c r="V4314" s="52"/>
      <c r="W4314" s="52"/>
      <c r="X4314" s="52"/>
      <c r="Y4314" s="52"/>
      <c r="Z4314" s="38"/>
      <c r="AA4314" s="38"/>
      <c r="AB4314" s="38"/>
      <c r="AC4314" s="50"/>
      <c r="AD4314" s="50"/>
      <c r="AE4314" s="51"/>
      <c r="AF4314" s="51"/>
      <c r="AG4314" s="40"/>
      <c r="AH4314" s="41"/>
      <c r="AI4314" s="42"/>
      <c r="AJ4314" s="40"/>
      <c r="AK4314" s="41"/>
      <c r="AL4314" s="42"/>
      <c r="AM4314" s="43"/>
      <c r="AN4314" s="43"/>
      <c r="AO4314" s="43"/>
    </row>
    <row r="4315" spans="5:41" x14ac:dyDescent="0.25">
      <c r="E4315" s="54"/>
      <c r="F4315" s="54"/>
      <c r="G4315" s="52"/>
      <c r="H4315" s="52"/>
      <c r="I4315" s="52"/>
      <c r="J4315" s="52"/>
      <c r="K4315" s="52"/>
      <c r="L4315" s="52"/>
      <c r="M4315" s="52"/>
      <c r="N4315" s="52"/>
      <c r="O4315" s="52"/>
      <c r="P4315" s="52"/>
      <c r="Q4315" s="52"/>
      <c r="R4315" s="52"/>
      <c r="S4315" s="52"/>
      <c r="T4315" s="52"/>
      <c r="U4315" s="52"/>
      <c r="V4315" s="52"/>
      <c r="W4315" s="52"/>
      <c r="X4315" s="52"/>
      <c r="Y4315" s="52"/>
      <c r="Z4315" s="38"/>
      <c r="AA4315" s="38"/>
      <c r="AB4315" s="38"/>
      <c r="AC4315" s="50"/>
      <c r="AD4315" s="50"/>
      <c r="AE4315" s="51"/>
      <c r="AF4315" s="51"/>
      <c r="AG4315" s="40"/>
      <c r="AH4315" s="41"/>
      <c r="AI4315" s="42"/>
      <c r="AJ4315" s="40"/>
      <c r="AK4315" s="41"/>
      <c r="AL4315" s="42"/>
      <c r="AM4315" s="43"/>
      <c r="AN4315" s="43"/>
      <c r="AO4315" s="43"/>
    </row>
    <row r="4316" spans="5:41" x14ac:dyDescent="0.25">
      <c r="E4316" s="54"/>
      <c r="F4316" s="54"/>
      <c r="G4316" s="52"/>
      <c r="H4316" s="52"/>
      <c r="I4316" s="52"/>
      <c r="J4316" s="52"/>
      <c r="K4316" s="52"/>
      <c r="L4316" s="52"/>
      <c r="M4316" s="52"/>
      <c r="N4316" s="52"/>
      <c r="O4316" s="52"/>
      <c r="P4316" s="52"/>
      <c r="Q4316" s="52"/>
      <c r="R4316" s="52"/>
      <c r="S4316" s="52"/>
      <c r="T4316" s="52"/>
      <c r="U4316" s="52"/>
      <c r="V4316" s="52"/>
      <c r="W4316" s="52"/>
      <c r="X4316" s="52"/>
      <c r="Y4316" s="52"/>
      <c r="Z4316" s="38"/>
      <c r="AA4316" s="38"/>
      <c r="AB4316" s="38"/>
      <c r="AC4316" s="50"/>
      <c r="AD4316" s="50"/>
      <c r="AE4316" s="51"/>
      <c r="AF4316" s="51"/>
      <c r="AG4316" s="40"/>
      <c r="AH4316" s="41"/>
      <c r="AI4316" s="42"/>
      <c r="AJ4316" s="40"/>
      <c r="AK4316" s="41"/>
      <c r="AL4316" s="42"/>
      <c r="AM4316" s="43"/>
      <c r="AN4316" s="43"/>
      <c r="AO4316" s="43"/>
    </row>
    <row r="4317" spans="5:41" x14ac:dyDescent="0.25">
      <c r="E4317" s="54"/>
      <c r="F4317" s="54"/>
      <c r="G4317" s="52"/>
      <c r="H4317" s="52"/>
      <c r="I4317" s="52"/>
      <c r="J4317" s="52"/>
      <c r="K4317" s="52"/>
      <c r="L4317" s="52"/>
      <c r="M4317" s="52"/>
      <c r="N4317" s="52"/>
      <c r="O4317" s="52"/>
      <c r="P4317" s="52"/>
      <c r="Q4317" s="52"/>
      <c r="R4317" s="52"/>
      <c r="S4317" s="52"/>
      <c r="T4317" s="52"/>
      <c r="U4317" s="52"/>
      <c r="V4317" s="52"/>
      <c r="W4317" s="52"/>
      <c r="X4317" s="52"/>
      <c r="Y4317" s="52"/>
      <c r="Z4317" s="38"/>
      <c r="AA4317" s="38"/>
      <c r="AB4317" s="38"/>
      <c r="AC4317" s="50"/>
      <c r="AD4317" s="50"/>
      <c r="AE4317" s="51"/>
      <c r="AF4317" s="51"/>
      <c r="AG4317" s="40"/>
      <c r="AH4317" s="41"/>
      <c r="AI4317" s="42"/>
      <c r="AJ4317" s="40"/>
      <c r="AK4317" s="41"/>
      <c r="AL4317" s="42"/>
      <c r="AM4317" s="43"/>
      <c r="AN4317" s="43"/>
      <c r="AO4317" s="43"/>
    </row>
    <row r="4318" spans="5:41" x14ac:dyDescent="0.25">
      <c r="E4318" s="54"/>
      <c r="F4318" s="54"/>
      <c r="G4318" s="52"/>
      <c r="H4318" s="52"/>
      <c r="I4318" s="52"/>
      <c r="J4318" s="52"/>
      <c r="K4318" s="52"/>
      <c r="L4318" s="52"/>
      <c r="M4318" s="52"/>
      <c r="N4318" s="52"/>
      <c r="O4318" s="52"/>
      <c r="P4318" s="52"/>
      <c r="Q4318" s="52"/>
      <c r="R4318" s="52"/>
      <c r="S4318" s="52"/>
      <c r="T4318" s="52"/>
      <c r="U4318" s="52"/>
      <c r="V4318" s="52"/>
      <c r="W4318" s="52"/>
      <c r="X4318" s="52"/>
      <c r="Y4318" s="52"/>
      <c r="Z4318" s="38"/>
      <c r="AA4318" s="38"/>
      <c r="AB4318" s="38"/>
      <c r="AC4318" s="50"/>
      <c r="AD4318" s="50"/>
      <c r="AE4318" s="51"/>
      <c r="AF4318" s="51"/>
      <c r="AG4318" s="40"/>
      <c r="AH4318" s="41"/>
      <c r="AI4318" s="42"/>
      <c r="AJ4318" s="40"/>
      <c r="AK4318" s="41"/>
      <c r="AL4318" s="42"/>
      <c r="AM4318" s="43"/>
      <c r="AN4318" s="43"/>
      <c r="AO4318" s="43"/>
    </row>
    <row r="4319" spans="5:41" x14ac:dyDescent="0.25">
      <c r="E4319" s="54"/>
      <c r="F4319" s="54"/>
      <c r="G4319" s="52"/>
      <c r="H4319" s="52"/>
      <c r="I4319" s="52"/>
      <c r="J4319" s="52"/>
      <c r="K4319" s="52"/>
      <c r="L4319" s="52"/>
      <c r="M4319" s="52"/>
      <c r="N4319" s="52"/>
      <c r="O4319" s="52"/>
      <c r="P4319" s="52"/>
      <c r="Q4319" s="52"/>
      <c r="R4319" s="52"/>
      <c r="S4319" s="52"/>
      <c r="T4319" s="52"/>
      <c r="U4319" s="52"/>
      <c r="V4319" s="52"/>
      <c r="W4319" s="52"/>
      <c r="X4319" s="52"/>
      <c r="Y4319" s="52"/>
      <c r="Z4319" s="38"/>
      <c r="AA4319" s="38"/>
      <c r="AB4319" s="38"/>
      <c r="AC4319" s="50"/>
      <c r="AD4319" s="50"/>
      <c r="AE4319" s="51"/>
      <c r="AF4319" s="51"/>
      <c r="AG4319" s="40"/>
      <c r="AH4319" s="41"/>
      <c r="AI4319" s="42"/>
      <c r="AJ4319" s="40"/>
      <c r="AK4319" s="41"/>
      <c r="AL4319" s="42"/>
      <c r="AM4319" s="43"/>
      <c r="AN4319" s="43"/>
      <c r="AO4319" s="43"/>
    </row>
    <row r="4320" spans="5:41" x14ac:dyDescent="0.25">
      <c r="E4320" s="54"/>
      <c r="F4320" s="54"/>
      <c r="G4320" s="52"/>
      <c r="H4320" s="52"/>
      <c r="I4320" s="52"/>
      <c r="J4320" s="52"/>
      <c r="K4320" s="52"/>
      <c r="L4320" s="52"/>
      <c r="M4320" s="52"/>
      <c r="N4320" s="52"/>
      <c r="O4320" s="52"/>
      <c r="P4320" s="52"/>
      <c r="Q4320" s="52"/>
      <c r="R4320" s="52"/>
      <c r="S4320" s="52"/>
      <c r="T4320" s="52"/>
      <c r="U4320" s="52"/>
      <c r="V4320" s="52"/>
      <c r="W4320" s="52"/>
      <c r="X4320" s="52"/>
      <c r="Y4320" s="52"/>
      <c r="Z4320" s="38"/>
      <c r="AA4320" s="38"/>
      <c r="AB4320" s="38"/>
      <c r="AC4320" s="50"/>
      <c r="AD4320" s="50"/>
      <c r="AE4320" s="51"/>
      <c r="AF4320" s="51"/>
      <c r="AG4320" s="40"/>
      <c r="AH4320" s="41"/>
      <c r="AI4320" s="42"/>
      <c r="AJ4320" s="40"/>
      <c r="AK4320" s="41"/>
      <c r="AL4320" s="42"/>
      <c r="AM4320" s="43"/>
      <c r="AN4320" s="43"/>
      <c r="AO4320" s="43"/>
    </row>
    <row r="4321" spans="5:41" x14ac:dyDescent="0.25">
      <c r="E4321" s="54"/>
      <c r="F4321" s="54"/>
      <c r="G4321" s="52"/>
      <c r="H4321" s="52"/>
      <c r="I4321" s="52"/>
      <c r="J4321" s="52"/>
      <c r="K4321" s="52"/>
      <c r="L4321" s="52"/>
      <c r="M4321" s="52"/>
      <c r="N4321" s="52"/>
      <c r="O4321" s="52"/>
      <c r="P4321" s="52"/>
      <c r="Q4321" s="52"/>
      <c r="R4321" s="52"/>
      <c r="S4321" s="52"/>
      <c r="T4321" s="52"/>
      <c r="U4321" s="52"/>
      <c r="V4321" s="52"/>
      <c r="W4321" s="52"/>
      <c r="X4321" s="52"/>
      <c r="Y4321" s="52"/>
      <c r="Z4321" s="38"/>
      <c r="AA4321" s="38"/>
      <c r="AB4321" s="38"/>
      <c r="AC4321" s="50"/>
      <c r="AD4321" s="50"/>
      <c r="AE4321" s="51"/>
      <c r="AF4321" s="51"/>
      <c r="AG4321" s="40"/>
      <c r="AH4321" s="41"/>
      <c r="AI4321" s="42"/>
      <c r="AJ4321" s="40"/>
      <c r="AK4321" s="41"/>
      <c r="AL4321" s="42"/>
      <c r="AM4321" s="43"/>
      <c r="AN4321" s="43"/>
      <c r="AO4321" s="43"/>
    </row>
    <row r="4322" spans="5:41" x14ac:dyDescent="0.25">
      <c r="E4322" s="54"/>
      <c r="F4322" s="54"/>
      <c r="G4322" s="52"/>
      <c r="H4322" s="52"/>
      <c r="I4322" s="52"/>
      <c r="J4322" s="52"/>
      <c r="K4322" s="52"/>
      <c r="L4322" s="52"/>
      <c r="M4322" s="52"/>
      <c r="N4322" s="52"/>
      <c r="O4322" s="52"/>
      <c r="P4322" s="52"/>
      <c r="Q4322" s="52"/>
      <c r="R4322" s="52"/>
      <c r="S4322" s="52"/>
      <c r="T4322" s="52"/>
      <c r="U4322" s="52"/>
      <c r="V4322" s="52"/>
      <c r="W4322" s="52"/>
      <c r="X4322" s="52"/>
      <c r="Y4322" s="52"/>
      <c r="Z4322" s="38"/>
      <c r="AA4322" s="38"/>
      <c r="AB4322" s="38"/>
      <c r="AC4322" s="50"/>
      <c r="AD4322" s="50"/>
      <c r="AE4322" s="51"/>
      <c r="AF4322" s="51"/>
      <c r="AG4322" s="40"/>
      <c r="AH4322" s="41"/>
      <c r="AI4322" s="42"/>
      <c r="AJ4322" s="40"/>
      <c r="AK4322" s="41"/>
      <c r="AL4322" s="42"/>
      <c r="AM4322" s="43"/>
      <c r="AN4322" s="43"/>
      <c r="AO4322" s="43"/>
    </row>
    <row r="4323" spans="5:41" x14ac:dyDescent="0.25">
      <c r="E4323" s="54"/>
      <c r="F4323" s="54"/>
      <c r="G4323" s="52"/>
      <c r="H4323" s="52"/>
      <c r="I4323" s="52"/>
      <c r="J4323" s="52"/>
      <c r="K4323" s="52"/>
      <c r="L4323" s="52"/>
      <c r="M4323" s="52"/>
      <c r="N4323" s="52"/>
      <c r="O4323" s="52"/>
      <c r="P4323" s="52"/>
      <c r="Q4323" s="52"/>
      <c r="R4323" s="52"/>
      <c r="S4323" s="52"/>
      <c r="T4323" s="52"/>
      <c r="U4323" s="52"/>
      <c r="V4323" s="52"/>
      <c r="W4323" s="52"/>
      <c r="X4323" s="52"/>
      <c r="Y4323" s="52"/>
      <c r="Z4323" s="38"/>
      <c r="AA4323" s="38"/>
      <c r="AB4323" s="38"/>
      <c r="AC4323" s="50"/>
      <c r="AD4323" s="50"/>
      <c r="AE4323" s="51"/>
      <c r="AF4323" s="51"/>
      <c r="AG4323" s="40"/>
      <c r="AH4323" s="41"/>
      <c r="AI4323" s="42"/>
      <c r="AJ4323" s="40"/>
      <c r="AK4323" s="41"/>
      <c r="AL4323" s="42"/>
      <c r="AM4323" s="43"/>
      <c r="AN4323" s="43"/>
      <c r="AO4323" s="43"/>
    </row>
    <row r="4324" spans="5:41" x14ac:dyDescent="0.25">
      <c r="E4324" s="54"/>
      <c r="F4324" s="54"/>
      <c r="G4324" s="52"/>
      <c r="H4324" s="52"/>
      <c r="I4324" s="52"/>
      <c r="J4324" s="52"/>
      <c r="K4324" s="52"/>
      <c r="L4324" s="52"/>
      <c r="M4324" s="52"/>
      <c r="N4324" s="52"/>
      <c r="O4324" s="52"/>
      <c r="P4324" s="52"/>
      <c r="Q4324" s="52"/>
      <c r="R4324" s="52"/>
      <c r="S4324" s="52"/>
      <c r="T4324" s="52"/>
      <c r="U4324" s="52"/>
      <c r="V4324" s="52"/>
      <c r="W4324" s="52"/>
      <c r="X4324" s="52"/>
      <c r="Y4324" s="52"/>
      <c r="Z4324" s="38"/>
      <c r="AA4324" s="38"/>
      <c r="AB4324" s="38"/>
      <c r="AC4324" s="50"/>
      <c r="AD4324" s="50"/>
      <c r="AE4324" s="51"/>
      <c r="AF4324" s="51"/>
      <c r="AG4324" s="40"/>
      <c r="AH4324" s="41"/>
      <c r="AI4324" s="42"/>
      <c r="AJ4324" s="40"/>
      <c r="AK4324" s="41"/>
      <c r="AL4324" s="42"/>
      <c r="AM4324" s="43"/>
      <c r="AN4324" s="43"/>
      <c r="AO4324" s="43"/>
    </row>
    <row r="4325" spans="5:41" x14ac:dyDescent="0.25">
      <c r="E4325" s="54"/>
      <c r="F4325" s="54"/>
      <c r="G4325" s="52"/>
      <c r="H4325" s="52"/>
      <c r="I4325" s="52"/>
      <c r="J4325" s="52"/>
      <c r="K4325" s="52"/>
      <c r="L4325" s="52"/>
      <c r="M4325" s="52"/>
      <c r="N4325" s="52"/>
      <c r="O4325" s="52"/>
      <c r="P4325" s="52"/>
      <c r="Q4325" s="52"/>
      <c r="R4325" s="52"/>
      <c r="S4325" s="52"/>
      <c r="T4325" s="52"/>
      <c r="U4325" s="52"/>
      <c r="V4325" s="52"/>
      <c r="W4325" s="52"/>
      <c r="X4325" s="52"/>
      <c r="Y4325" s="52"/>
      <c r="Z4325" s="38"/>
      <c r="AA4325" s="38"/>
      <c r="AB4325" s="38"/>
      <c r="AC4325" s="50"/>
      <c r="AD4325" s="50"/>
      <c r="AE4325" s="51"/>
      <c r="AF4325" s="51"/>
      <c r="AG4325" s="40"/>
      <c r="AH4325" s="41"/>
      <c r="AI4325" s="42"/>
      <c r="AJ4325" s="40"/>
      <c r="AK4325" s="41"/>
      <c r="AL4325" s="42"/>
      <c r="AM4325" s="43"/>
      <c r="AN4325" s="43"/>
      <c r="AO4325" s="43"/>
    </row>
    <row r="4326" spans="5:41" x14ac:dyDescent="0.25">
      <c r="E4326" s="54"/>
      <c r="F4326" s="54"/>
      <c r="G4326" s="52"/>
      <c r="H4326" s="52"/>
      <c r="I4326" s="52"/>
      <c r="J4326" s="52"/>
      <c r="K4326" s="52"/>
      <c r="L4326" s="52"/>
      <c r="M4326" s="52"/>
      <c r="N4326" s="52"/>
      <c r="O4326" s="52"/>
      <c r="P4326" s="52"/>
      <c r="Q4326" s="52"/>
      <c r="R4326" s="52"/>
      <c r="S4326" s="52"/>
      <c r="T4326" s="52"/>
      <c r="U4326" s="52"/>
      <c r="V4326" s="52"/>
      <c r="W4326" s="52"/>
      <c r="X4326" s="52"/>
      <c r="Y4326" s="52"/>
      <c r="Z4326" s="38"/>
      <c r="AA4326" s="38"/>
      <c r="AB4326" s="38"/>
      <c r="AC4326" s="50"/>
      <c r="AD4326" s="50"/>
      <c r="AE4326" s="51"/>
      <c r="AF4326" s="51"/>
      <c r="AG4326" s="40"/>
      <c r="AH4326" s="41"/>
      <c r="AI4326" s="42"/>
      <c r="AJ4326" s="40"/>
      <c r="AK4326" s="41"/>
      <c r="AL4326" s="42"/>
      <c r="AM4326" s="43"/>
      <c r="AN4326" s="43"/>
      <c r="AO4326" s="43"/>
    </row>
    <row r="4327" spans="5:41" x14ac:dyDescent="0.25">
      <c r="E4327" s="54"/>
      <c r="F4327" s="54"/>
      <c r="G4327" s="52"/>
      <c r="H4327" s="52"/>
      <c r="I4327" s="52"/>
      <c r="J4327" s="52"/>
      <c r="K4327" s="52"/>
      <c r="L4327" s="52"/>
      <c r="M4327" s="52"/>
      <c r="N4327" s="52"/>
      <c r="O4327" s="52"/>
      <c r="P4327" s="52"/>
      <c r="Q4327" s="52"/>
      <c r="R4327" s="52"/>
      <c r="S4327" s="52"/>
      <c r="T4327" s="52"/>
      <c r="U4327" s="52"/>
      <c r="V4327" s="52"/>
      <c r="W4327" s="52"/>
      <c r="X4327" s="52"/>
      <c r="Y4327" s="52"/>
      <c r="Z4327" s="38"/>
      <c r="AA4327" s="38"/>
      <c r="AB4327" s="38"/>
      <c r="AC4327" s="50"/>
      <c r="AD4327" s="50"/>
      <c r="AE4327" s="51"/>
      <c r="AF4327" s="51"/>
      <c r="AG4327" s="40"/>
      <c r="AH4327" s="41"/>
      <c r="AI4327" s="42"/>
      <c r="AJ4327" s="40"/>
      <c r="AK4327" s="41"/>
      <c r="AL4327" s="42"/>
      <c r="AM4327" s="43"/>
      <c r="AN4327" s="43"/>
      <c r="AO4327" s="43"/>
    </row>
    <row r="4328" spans="5:41" x14ac:dyDescent="0.25">
      <c r="E4328" s="54"/>
      <c r="F4328" s="54"/>
      <c r="G4328" s="52"/>
      <c r="H4328" s="52"/>
      <c r="I4328" s="52"/>
      <c r="J4328" s="52"/>
      <c r="K4328" s="52"/>
      <c r="L4328" s="52"/>
      <c r="M4328" s="52"/>
      <c r="N4328" s="52"/>
      <c r="O4328" s="52"/>
      <c r="P4328" s="52"/>
      <c r="Q4328" s="52"/>
      <c r="R4328" s="52"/>
      <c r="S4328" s="52"/>
      <c r="T4328" s="52"/>
      <c r="U4328" s="52"/>
      <c r="V4328" s="52"/>
      <c r="W4328" s="52"/>
      <c r="X4328" s="52"/>
      <c r="Y4328" s="52"/>
      <c r="Z4328" s="38"/>
      <c r="AA4328" s="38"/>
      <c r="AB4328" s="38"/>
      <c r="AC4328" s="50"/>
      <c r="AD4328" s="50"/>
      <c r="AE4328" s="51"/>
      <c r="AF4328" s="51"/>
      <c r="AG4328" s="40"/>
      <c r="AH4328" s="41"/>
      <c r="AI4328" s="42"/>
      <c r="AJ4328" s="40"/>
      <c r="AK4328" s="41"/>
      <c r="AL4328" s="42"/>
      <c r="AM4328" s="43"/>
      <c r="AN4328" s="43"/>
      <c r="AO4328" s="43"/>
    </row>
    <row r="4329" spans="5:41" x14ac:dyDescent="0.25">
      <c r="E4329" s="54"/>
      <c r="F4329" s="54"/>
      <c r="G4329" s="52"/>
      <c r="H4329" s="52"/>
      <c r="I4329" s="52"/>
      <c r="J4329" s="52"/>
      <c r="K4329" s="52"/>
      <c r="L4329" s="52"/>
      <c r="M4329" s="52"/>
      <c r="N4329" s="52"/>
      <c r="O4329" s="52"/>
      <c r="P4329" s="52"/>
      <c r="Q4329" s="52"/>
      <c r="R4329" s="52"/>
      <c r="S4329" s="52"/>
      <c r="T4329" s="52"/>
      <c r="U4329" s="52"/>
      <c r="V4329" s="52"/>
      <c r="W4329" s="52"/>
      <c r="X4329" s="52"/>
      <c r="Y4329" s="52"/>
      <c r="Z4329" s="38"/>
      <c r="AA4329" s="38"/>
      <c r="AB4329" s="38"/>
      <c r="AC4329" s="50"/>
      <c r="AD4329" s="50"/>
      <c r="AE4329" s="51"/>
      <c r="AF4329" s="51"/>
      <c r="AG4329" s="40"/>
      <c r="AH4329" s="41"/>
      <c r="AI4329" s="42"/>
      <c r="AJ4329" s="40"/>
      <c r="AK4329" s="41"/>
      <c r="AL4329" s="42"/>
      <c r="AM4329" s="43"/>
      <c r="AN4329" s="43"/>
      <c r="AO4329" s="43"/>
    </row>
    <row r="4330" spans="5:41" x14ac:dyDescent="0.25">
      <c r="E4330" s="54"/>
      <c r="F4330" s="54"/>
      <c r="G4330" s="52"/>
      <c r="H4330" s="52"/>
      <c r="I4330" s="52"/>
      <c r="J4330" s="52"/>
      <c r="K4330" s="52"/>
      <c r="L4330" s="52"/>
      <c r="M4330" s="52"/>
      <c r="N4330" s="52"/>
      <c r="O4330" s="52"/>
      <c r="P4330" s="52"/>
      <c r="Q4330" s="52"/>
      <c r="R4330" s="52"/>
      <c r="S4330" s="52"/>
      <c r="T4330" s="52"/>
      <c r="U4330" s="52"/>
      <c r="V4330" s="52"/>
      <c r="W4330" s="52"/>
      <c r="X4330" s="52"/>
      <c r="Y4330" s="52"/>
      <c r="Z4330" s="38"/>
      <c r="AA4330" s="38"/>
      <c r="AB4330" s="38"/>
      <c r="AC4330" s="50"/>
      <c r="AD4330" s="50"/>
      <c r="AE4330" s="51"/>
      <c r="AF4330" s="51"/>
      <c r="AG4330" s="40"/>
      <c r="AH4330" s="41"/>
      <c r="AI4330" s="42"/>
      <c r="AJ4330" s="40"/>
      <c r="AK4330" s="41"/>
      <c r="AL4330" s="42"/>
      <c r="AM4330" s="43"/>
      <c r="AN4330" s="43"/>
      <c r="AO4330" s="43"/>
    </row>
    <row r="4331" spans="5:41" x14ac:dyDescent="0.25">
      <c r="E4331" s="54"/>
      <c r="F4331" s="54"/>
      <c r="G4331" s="52"/>
      <c r="H4331" s="52"/>
      <c r="I4331" s="52"/>
      <c r="J4331" s="52"/>
      <c r="K4331" s="52"/>
      <c r="L4331" s="52"/>
      <c r="M4331" s="52"/>
      <c r="N4331" s="52"/>
      <c r="O4331" s="52"/>
      <c r="P4331" s="52"/>
      <c r="Q4331" s="52"/>
      <c r="R4331" s="52"/>
      <c r="S4331" s="52"/>
      <c r="T4331" s="52"/>
      <c r="U4331" s="52"/>
      <c r="V4331" s="52"/>
      <c r="W4331" s="52"/>
      <c r="X4331" s="52"/>
      <c r="Y4331" s="52"/>
      <c r="Z4331" s="38"/>
      <c r="AA4331" s="38"/>
      <c r="AB4331" s="38"/>
      <c r="AC4331" s="50"/>
      <c r="AD4331" s="50"/>
      <c r="AE4331" s="51"/>
      <c r="AF4331" s="51"/>
      <c r="AG4331" s="40"/>
      <c r="AH4331" s="41"/>
      <c r="AI4331" s="42"/>
      <c r="AJ4331" s="40"/>
      <c r="AK4331" s="41"/>
      <c r="AL4331" s="42"/>
      <c r="AM4331" s="43"/>
      <c r="AN4331" s="43"/>
      <c r="AO4331" s="43"/>
    </row>
    <row r="4332" spans="5:41" x14ac:dyDescent="0.25">
      <c r="E4332" s="54"/>
      <c r="F4332" s="54"/>
      <c r="G4332" s="52"/>
      <c r="H4332" s="52"/>
      <c r="I4332" s="52"/>
      <c r="J4332" s="52"/>
      <c r="K4332" s="52"/>
      <c r="L4332" s="52"/>
      <c r="M4332" s="52"/>
      <c r="N4332" s="52"/>
      <c r="O4332" s="52"/>
      <c r="P4332" s="52"/>
      <c r="Q4332" s="52"/>
      <c r="R4332" s="52"/>
      <c r="S4332" s="52"/>
      <c r="T4332" s="52"/>
      <c r="U4332" s="52"/>
      <c r="V4332" s="52"/>
      <c r="W4332" s="52"/>
      <c r="X4332" s="52"/>
      <c r="Y4332" s="52"/>
      <c r="Z4332" s="38"/>
      <c r="AA4332" s="38"/>
      <c r="AB4332" s="38"/>
      <c r="AC4332" s="50"/>
      <c r="AD4332" s="50"/>
      <c r="AE4332" s="51"/>
      <c r="AF4332" s="51"/>
      <c r="AG4332" s="40"/>
      <c r="AH4332" s="41"/>
      <c r="AI4332" s="42"/>
      <c r="AJ4332" s="40"/>
      <c r="AK4332" s="41"/>
      <c r="AL4332" s="42"/>
      <c r="AM4332" s="43"/>
      <c r="AN4332" s="43"/>
      <c r="AO4332" s="43"/>
    </row>
    <row r="4333" spans="5:41" x14ac:dyDescent="0.25">
      <c r="E4333" s="54"/>
      <c r="F4333" s="54"/>
      <c r="G4333" s="52"/>
      <c r="H4333" s="52"/>
      <c r="I4333" s="52"/>
      <c r="J4333" s="52"/>
      <c r="K4333" s="52"/>
      <c r="L4333" s="52"/>
      <c r="M4333" s="52"/>
      <c r="N4333" s="52"/>
      <c r="O4333" s="52"/>
      <c r="P4333" s="52"/>
      <c r="Q4333" s="52"/>
      <c r="R4333" s="52"/>
      <c r="S4333" s="52"/>
      <c r="T4333" s="52"/>
      <c r="U4333" s="52"/>
      <c r="V4333" s="52"/>
      <c r="W4333" s="52"/>
      <c r="X4333" s="52"/>
      <c r="Y4333" s="52"/>
      <c r="Z4333" s="38"/>
      <c r="AA4333" s="38"/>
      <c r="AB4333" s="38"/>
      <c r="AC4333" s="50"/>
      <c r="AD4333" s="50"/>
      <c r="AE4333" s="51"/>
      <c r="AF4333" s="51"/>
      <c r="AG4333" s="40"/>
      <c r="AH4333" s="41"/>
      <c r="AI4333" s="42"/>
      <c r="AJ4333" s="40"/>
      <c r="AK4333" s="41"/>
      <c r="AL4333" s="42"/>
      <c r="AM4333" s="43"/>
      <c r="AN4333" s="43"/>
      <c r="AO4333" s="43"/>
    </row>
    <row r="4334" spans="5:41" x14ac:dyDescent="0.25">
      <c r="E4334" s="54"/>
      <c r="F4334" s="54"/>
      <c r="G4334" s="52"/>
      <c r="H4334" s="52"/>
      <c r="I4334" s="52"/>
      <c r="J4334" s="52"/>
      <c r="K4334" s="52"/>
      <c r="L4334" s="52"/>
      <c r="M4334" s="52"/>
      <c r="N4334" s="52"/>
      <c r="O4334" s="52"/>
      <c r="P4334" s="52"/>
      <c r="Q4334" s="52"/>
      <c r="R4334" s="52"/>
      <c r="S4334" s="52"/>
      <c r="T4334" s="52"/>
      <c r="U4334" s="52"/>
      <c r="V4334" s="52"/>
      <c r="W4334" s="52"/>
      <c r="X4334" s="52"/>
      <c r="Y4334" s="52"/>
      <c r="Z4334" s="38"/>
      <c r="AA4334" s="38"/>
      <c r="AB4334" s="38"/>
      <c r="AC4334" s="50"/>
      <c r="AD4334" s="50"/>
      <c r="AE4334" s="51"/>
      <c r="AF4334" s="51"/>
      <c r="AG4334" s="40"/>
      <c r="AH4334" s="41"/>
      <c r="AI4334" s="42"/>
      <c r="AJ4334" s="40"/>
      <c r="AK4334" s="41"/>
      <c r="AL4334" s="42"/>
      <c r="AM4334" s="43"/>
      <c r="AN4334" s="43"/>
      <c r="AO4334" s="43"/>
    </row>
    <row r="4335" spans="5:41" x14ac:dyDescent="0.25">
      <c r="E4335" s="54"/>
      <c r="F4335" s="54"/>
      <c r="G4335" s="52"/>
      <c r="H4335" s="52"/>
      <c r="I4335" s="52"/>
      <c r="J4335" s="52"/>
      <c r="K4335" s="52"/>
      <c r="L4335" s="52"/>
      <c r="M4335" s="52"/>
      <c r="N4335" s="52"/>
      <c r="O4335" s="52"/>
      <c r="P4335" s="52"/>
      <c r="Q4335" s="52"/>
      <c r="R4335" s="52"/>
      <c r="S4335" s="52"/>
      <c r="T4335" s="52"/>
      <c r="U4335" s="52"/>
      <c r="V4335" s="52"/>
      <c r="W4335" s="52"/>
      <c r="X4335" s="52"/>
      <c r="Y4335" s="52"/>
      <c r="Z4335" s="38"/>
      <c r="AA4335" s="38"/>
      <c r="AB4335" s="38"/>
      <c r="AC4335" s="50"/>
      <c r="AD4335" s="50"/>
      <c r="AE4335" s="51"/>
      <c r="AF4335" s="51"/>
      <c r="AG4335" s="40"/>
      <c r="AH4335" s="41"/>
      <c r="AI4335" s="42"/>
      <c r="AJ4335" s="40"/>
      <c r="AK4335" s="41"/>
      <c r="AL4335" s="42"/>
      <c r="AM4335" s="43"/>
      <c r="AN4335" s="43"/>
      <c r="AO4335" s="43"/>
    </row>
    <row r="4336" spans="5:41" x14ac:dyDescent="0.25">
      <c r="E4336" s="54"/>
      <c r="F4336" s="54"/>
      <c r="G4336" s="52"/>
      <c r="H4336" s="52"/>
      <c r="I4336" s="52"/>
      <c r="J4336" s="52"/>
      <c r="K4336" s="52"/>
      <c r="L4336" s="52"/>
      <c r="M4336" s="52"/>
      <c r="N4336" s="52"/>
      <c r="O4336" s="52"/>
      <c r="P4336" s="52"/>
      <c r="Q4336" s="52"/>
      <c r="R4336" s="52"/>
      <c r="S4336" s="52"/>
      <c r="T4336" s="52"/>
      <c r="U4336" s="52"/>
      <c r="V4336" s="52"/>
      <c r="W4336" s="52"/>
      <c r="X4336" s="52"/>
      <c r="Y4336" s="52"/>
      <c r="Z4336" s="38"/>
      <c r="AA4336" s="38"/>
      <c r="AB4336" s="38"/>
      <c r="AC4336" s="50"/>
      <c r="AD4336" s="50"/>
      <c r="AE4336" s="51"/>
      <c r="AF4336" s="51"/>
      <c r="AG4336" s="40"/>
      <c r="AH4336" s="41"/>
      <c r="AI4336" s="42"/>
      <c r="AJ4336" s="40"/>
      <c r="AK4336" s="41"/>
      <c r="AL4336" s="42"/>
      <c r="AM4336" s="43"/>
      <c r="AN4336" s="43"/>
      <c r="AO4336" s="43"/>
    </row>
    <row r="4337" spans="5:41" x14ac:dyDescent="0.25">
      <c r="E4337" s="54"/>
      <c r="F4337" s="54"/>
      <c r="G4337" s="52"/>
      <c r="H4337" s="52"/>
      <c r="I4337" s="52"/>
      <c r="J4337" s="52"/>
      <c r="K4337" s="52"/>
      <c r="L4337" s="52"/>
      <c r="M4337" s="52"/>
      <c r="N4337" s="52"/>
      <c r="O4337" s="52"/>
      <c r="P4337" s="52"/>
      <c r="Q4337" s="52"/>
      <c r="R4337" s="52"/>
      <c r="S4337" s="52"/>
      <c r="T4337" s="52"/>
      <c r="U4337" s="52"/>
      <c r="V4337" s="52"/>
      <c r="W4337" s="52"/>
      <c r="X4337" s="52"/>
      <c r="Y4337" s="52"/>
      <c r="Z4337" s="38"/>
      <c r="AA4337" s="38"/>
      <c r="AB4337" s="38"/>
      <c r="AC4337" s="50"/>
      <c r="AD4337" s="50"/>
      <c r="AE4337" s="51"/>
      <c r="AF4337" s="51"/>
      <c r="AG4337" s="40"/>
      <c r="AH4337" s="41"/>
      <c r="AI4337" s="42"/>
      <c r="AJ4337" s="40"/>
      <c r="AK4337" s="41"/>
      <c r="AL4337" s="42"/>
      <c r="AM4337" s="43"/>
      <c r="AN4337" s="43"/>
      <c r="AO4337" s="43"/>
    </row>
    <row r="4338" spans="5:41" x14ac:dyDescent="0.25">
      <c r="E4338" s="54"/>
      <c r="F4338" s="54"/>
      <c r="G4338" s="52"/>
      <c r="H4338" s="52"/>
      <c r="I4338" s="52"/>
      <c r="J4338" s="52"/>
      <c r="K4338" s="52"/>
      <c r="L4338" s="52"/>
      <c r="M4338" s="52"/>
      <c r="N4338" s="52"/>
      <c r="O4338" s="52"/>
      <c r="P4338" s="52"/>
      <c r="Q4338" s="52"/>
      <c r="R4338" s="52"/>
      <c r="S4338" s="52"/>
      <c r="T4338" s="52"/>
      <c r="U4338" s="52"/>
      <c r="V4338" s="52"/>
      <c r="W4338" s="52"/>
      <c r="X4338" s="52"/>
      <c r="Y4338" s="52"/>
      <c r="Z4338" s="38"/>
      <c r="AA4338" s="38"/>
      <c r="AB4338" s="38"/>
      <c r="AC4338" s="50"/>
      <c r="AD4338" s="50"/>
      <c r="AE4338" s="51"/>
      <c r="AF4338" s="51"/>
      <c r="AG4338" s="40"/>
      <c r="AH4338" s="41"/>
      <c r="AI4338" s="42"/>
      <c r="AJ4338" s="40"/>
      <c r="AK4338" s="41"/>
      <c r="AL4338" s="42"/>
      <c r="AM4338" s="43"/>
      <c r="AN4338" s="43"/>
      <c r="AO4338" s="43"/>
    </row>
    <row r="4339" spans="5:41" x14ac:dyDescent="0.25">
      <c r="E4339" s="54"/>
      <c r="F4339" s="54"/>
      <c r="G4339" s="52"/>
      <c r="H4339" s="52"/>
      <c r="I4339" s="52"/>
      <c r="J4339" s="52"/>
      <c r="K4339" s="52"/>
      <c r="L4339" s="52"/>
      <c r="M4339" s="52"/>
      <c r="N4339" s="52"/>
      <c r="O4339" s="52"/>
      <c r="P4339" s="52"/>
      <c r="Q4339" s="52"/>
      <c r="R4339" s="52"/>
      <c r="S4339" s="52"/>
      <c r="T4339" s="52"/>
      <c r="U4339" s="52"/>
      <c r="V4339" s="52"/>
      <c r="W4339" s="52"/>
      <c r="X4339" s="52"/>
      <c r="Y4339" s="52"/>
      <c r="Z4339" s="38"/>
      <c r="AA4339" s="38"/>
      <c r="AB4339" s="38"/>
      <c r="AC4339" s="50"/>
      <c r="AD4339" s="50"/>
      <c r="AE4339" s="51"/>
      <c r="AF4339" s="51"/>
      <c r="AG4339" s="40"/>
      <c r="AH4339" s="41"/>
      <c r="AI4339" s="42"/>
      <c r="AJ4339" s="40"/>
      <c r="AK4339" s="41"/>
      <c r="AL4339" s="42"/>
      <c r="AM4339" s="43"/>
      <c r="AN4339" s="43"/>
      <c r="AO4339" s="43"/>
    </row>
    <row r="4340" spans="5:41" x14ac:dyDescent="0.25">
      <c r="E4340" s="54"/>
      <c r="F4340" s="54"/>
      <c r="G4340" s="52"/>
      <c r="H4340" s="52"/>
      <c r="I4340" s="52"/>
      <c r="J4340" s="52"/>
      <c r="K4340" s="52"/>
      <c r="L4340" s="52"/>
      <c r="M4340" s="52"/>
      <c r="N4340" s="52"/>
      <c r="O4340" s="52"/>
      <c r="P4340" s="52"/>
      <c r="Q4340" s="52"/>
      <c r="R4340" s="52"/>
      <c r="S4340" s="52"/>
      <c r="T4340" s="52"/>
      <c r="U4340" s="52"/>
      <c r="V4340" s="52"/>
      <c r="W4340" s="52"/>
      <c r="X4340" s="52"/>
      <c r="Y4340" s="52"/>
      <c r="Z4340" s="38"/>
      <c r="AA4340" s="38"/>
      <c r="AB4340" s="38"/>
      <c r="AC4340" s="50"/>
      <c r="AD4340" s="50"/>
      <c r="AE4340" s="51"/>
      <c r="AF4340" s="51"/>
      <c r="AG4340" s="40"/>
      <c r="AH4340" s="41"/>
      <c r="AI4340" s="42"/>
      <c r="AJ4340" s="40"/>
      <c r="AK4340" s="41"/>
      <c r="AL4340" s="42"/>
      <c r="AM4340" s="43"/>
      <c r="AN4340" s="43"/>
      <c r="AO4340" s="43"/>
    </row>
    <row r="4341" spans="5:41" x14ac:dyDescent="0.25">
      <c r="E4341" s="54"/>
      <c r="F4341" s="54"/>
      <c r="G4341" s="52"/>
      <c r="H4341" s="52"/>
      <c r="I4341" s="52"/>
      <c r="J4341" s="52"/>
      <c r="K4341" s="52"/>
      <c r="L4341" s="52"/>
      <c r="M4341" s="52"/>
      <c r="N4341" s="52"/>
      <c r="O4341" s="52"/>
      <c r="P4341" s="52"/>
      <c r="Q4341" s="52"/>
      <c r="R4341" s="52"/>
      <c r="S4341" s="52"/>
      <c r="T4341" s="52"/>
      <c r="U4341" s="52"/>
      <c r="V4341" s="52"/>
      <c r="W4341" s="52"/>
      <c r="X4341" s="52"/>
      <c r="Y4341" s="52"/>
      <c r="Z4341" s="38"/>
      <c r="AA4341" s="38"/>
      <c r="AB4341" s="38"/>
      <c r="AC4341" s="50"/>
      <c r="AD4341" s="50"/>
      <c r="AE4341" s="51"/>
      <c r="AF4341" s="51"/>
      <c r="AG4341" s="40"/>
      <c r="AH4341" s="41"/>
      <c r="AI4341" s="42"/>
      <c r="AJ4341" s="40"/>
      <c r="AK4341" s="41"/>
      <c r="AL4341" s="42"/>
      <c r="AM4341" s="43"/>
      <c r="AN4341" s="43"/>
      <c r="AO4341" s="43"/>
    </row>
    <row r="4342" spans="5:41" x14ac:dyDescent="0.25">
      <c r="E4342" s="54"/>
      <c r="F4342" s="54"/>
      <c r="G4342" s="52"/>
      <c r="H4342" s="52"/>
      <c r="I4342" s="52"/>
      <c r="J4342" s="52"/>
      <c r="K4342" s="52"/>
      <c r="L4342" s="52"/>
      <c r="M4342" s="52"/>
      <c r="N4342" s="52"/>
      <c r="O4342" s="52"/>
      <c r="P4342" s="52"/>
      <c r="Q4342" s="52"/>
      <c r="R4342" s="52"/>
      <c r="S4342" s="52"/>
      <c r="T4342" s="52"/>
      <c r="U4342" s="52"/>
      <c r="V4342" s="52"/>
      <c r="W4342" s="52"/>
      <c r="X4342" s="52"/>
      <c r="Y4342" s="52"/>
      <c r="Z4342" s="38"/>
      <c r="AA4342" s="38"/>
      <c r="AB4342" s="38"/>
      <c r="AC4342" s="50"/>
      <c r="AD4342" s="50"/>
      <c r="AE4342" s="51"/>
      <c r="AF4342" s="51"/>
      <c r="AG4342" s="40"/>
      <c r="AH4342" s="41"/>
      <c r="AI4342" s="42"/>
      <c r="AJ4342" s="40"/>
      <c r="AK4342" s="41"/>
      <c r="AL4342" s="42"/>
      <c r="AM4342" s="43"/>
      <c r="AN4342" s="43"/>
      <c r="AO4342" s="43"/>
    </row>
    <row r="4343" spans="5:41" x14ac:dyDescent="0.25">
      <c r="E4343" s="54"/>
      <c r="F4343" s="54"/>
      <c r="G4343" s="52"/>
      <c r="H4343" s="52"/>
      <c r="I4343" s="52"/>
      <c r="J4343" s="52"/>
      <c r="K4343" s="52"/>
      <c r="L4343" s="52"/>
      <c r="M4343" s="52"/>
      <c r="N4343" s="52"/>
      <c r="O4343" s="52"/>
      <c r="P4343" s="52"/>
      <c r="Q4343" s="52"/>
      <c r="R4343" s="52"/>
      <c r="S4343" s="52"/>
      <c r="T4343" s="52"/>
      <c r="U4343" s="52"/>
      <c r="V4343" s="52"/>
      <c r="W4343" s="52"/>
      <c r="X4343" s="52"/>
      <c r="Y4343" s="52"/>
      <c r="Z4343" s="38"/>
      <c r="AA4343" s="38"/>
      <c r="AB4343" s="38"/>
      <c r="AC4343" s="50"/>
      <c r="AD4343" s="50"/>
      <c r="AE4343" s="51"/>
      <c r="AF4343" s="51"/>
      <c r="AG4343" s="40"/>
      <c r="AH4343" s="41"/>
      <c r="AI4343" s="42"/>
      <c r="AJ4343" s="40"/>
      <c r="AK4343" s="41"/>
      <c r="AL4343" s="42"/>
      <c r="AM4343" s="43"/>
      <c r="AN4343" s="43"/>
      <c r="AO4343" s="43"/>
    </row>
    <row r="4344" spans="5:41" x14ac:dyDescent="0.25">
      <c r="E4344" s="54"/>
      <c r="F4344" s="54"/>
      <c r="G4344" s="52"/>
      <c r="H4344" s="52"/>
      <c r="I4344" s="52"/>
      <c r="J4344" s="52"/>
      <c r="K4344" s="52"/>
      <c r="L4344" s="52"/>
      <c r="M4344" s="52"/>
      <c r="N4344" s="52"/>
      <c r="O4344" s="52"/>
      <c r="P4344" s="52"/>
      <c r="Q4344" s="52"/>
      <c r="R4344" s="52"/>
      <c r="S4344" s="52"/>
      <c r="T4344" s="52"/>
      <c r="U4344" s="52"/>
      <c r="V4344" s="52"/>
      <c r="W4344" s="52"/>
      <c r="X4344" s="52"/>
      <c r="Y4344" s="52"/>
      <c r="Z4344" s="38"/>
      <c r="AA4344" s="38"/>
      <c r="AB4344" s="38"/>
      <c r="AC4344" s="50"/>
      <c r="AD4344" s="50"/>
      <c r="AE4344" s="51"/>
      <c r="AF4344" s="51"/>
      <c r="AG4344" s="40"/>
      <c r="AH4344" s="41"/>
      <c r="AI4344" s="42"/>
      <c r="AJ4344" s="40"/>
      <c r="AK4344" s="41"/>
      <c r="AL4344" s="42"/>
      <c r="AM4344" s="43"/>
      <c r="AN4344" s="43"/>
      <c r="AO4344" s="43"/>
    </row>
    <row r="4345" spans="5:41" x14ac:dyDescent="0.25">
      <c r="E4345" s="54"/>
      <c r="F4345" s="54"/>
      <c r="G4345" s="52"/>
      <c r="H4345" s="52"/>
      <c r="I4345" s="52"/>
      <c r="J4345" s="52"/>
      <c r="K4345" s="52"/>
      <c r="L4345" s="52"/>
      <c r="M4345" s="52"/>
      <c r="N4345" s="52"/>
      <c r="O4345" s="52"/>
      <c r="P4345" s="52"/>
      <c r="Q4345" s="52"/>
      <c r="R4345" s="52"/>
      <c r="S4345" s="52"/>
      <c r="T4345" s="52"/>
      <c r="U4345" s="52"/>
      <c r="V4345" s="52"/>
      <c r="W4345" s="52"/>
      <c r="X4345" s="52"/>
      <c r="Y4345" s="52"/>
      <c r="Z4345" s="38"/>
      <c r="AA4345" s="38"/>
      <c r="AB4345" s="38"/>
      <c r="AC4345" s="50"/>
      <c r="AD4345" s="50"/>
      <c r="AE4345" s="51"/>
      <c r="AF4345" s="51"/>
      <c r="AG4345" s="40"/>
      <c r="AH4345" s="41"/>
      <c r="AI4345" s="42"/>
      <c r="AJ4345" s="40"/>
      <c r="AK4345" s="41"/>
      <c r="AL4345" s="42"/>
      <c r="AM4345" s="43"/>
      <c r="AN4345" s="43"/>
      <c r="AO4345" s="43"/>
    </row>
    <row r="4346" spans="5:41" x14ac:dyDescent="0.25">
      <c r="E4346" s="54"/>
      <c r="F4346" s="54"/>
      <c r="G4346" s="52"/>
      <c r="H4346" s="52"/>
      <c r="I4346" s="52"/>
      <c r="J4346" s="52"/>
      <c r="K4346" s="52"/>
      <c r="L4346" s="52"/>
      <c r="M4346" s="52"/>
      <c r="N4346" s="52"/>
      <c r="O4346" s="52"/>
      <c r="P4346" s="52"/>
      <c r="Q4346" s="52"/>
      <c r="R4346" s="52"/>
      <c r="S4346" s="52"/>
      <c r="T4346" s="52"/>
      <c r="U4346" s="52"/>
      <c r="V4346" s="52"/>
      <c r="W4346" s="52"/>
      <c r="X4346" s="52"/>
      <c r="Y4346" s="52"/>
      <c r="Z4346" s="38"/>
      <c r="AA4346" s="38"/>
      <c r="AB4346" s="38"/>
      <c r="AC4346" s="50"/>
      <c r="AD4346" s="50"/>
      <c r="AE4346" s="51"/>
      <c r="AF4346" s="51"/>
      <c r="AG4346" s="40"/>
      <c r="AH4346" s="41"/>
      <c r="AI4346" s="42"/>
      <c r="AJ4346" s="40"/>
      <c r="AK4346" s="41"/>
      <c r="AL4346" s="42"/>
      <c r="AM4346" s="43"/>
      <c r="AN4346" s="43"/>
      <c r="AO4346" s="43"/>
    </row>
    <row r="4347" spans="5:41" x14ac:dyDescent="0.25">
      <c r="E4347" s="54"/>
      <c r="F4347" s="54"/>
      <c r="G4347" s="52"/>
      <c r="H4347" s="52"/>
      <c r="I4347" s="52"/>
      <c r="J4347" s="52"/>
      <c r="K4347" s="52"/>
      <c r="L4347" s="52"/>
      <c r="M4347" s="52"/>
      <c r="N4347" s="52"/>
      <c r="O4347" s="52"/>
      <c r="P4347" s="52"/>
      <c r="Q4347" s="52"/>
      <c r="R4347" s="52"/>
      <c r="S4347" s="52"/>
      <c r="T4347" s="52"/>
      <c r="U4347" s="52"/>
      <c r="V4347" s="52"/>
      <c r="W4347" s="52"/>
      <c r="X4347" s="52"/>
      <c r="Y4347" s="52"/>
      <c r="Z4347" s="38"/>
      <c r="AA4347" s="38"/>
      <c r="AB4347" s="38"/>
      <c r="AC4347" s="50"/>
      <c r="AD4347" s="50"/>
      <c r="AE4347" s="51"/>
      <c r="AF4347" s="51"/>
      <c r="AG4347" s="40"/>
      <c r="AH4347" s="41"/>
      <c r="AI4347" s="42"/>
      <c r="AJ4347" s="40"/>
      <c r="AK4347" s="41"/>
      <c r="AL4347" s="42"/>
      <c r="AM4347" s="43"/>
      <c r="AN4347" s="43"/>
      <c r="AO4347" s="43"/>
    </row>
    <row r="4348" spans="5:41" x14ac:dyDescent="0.25">
      <c r="E4348" s="54"/>
      <c r="F4348" s="54"/>
      <c r="G4348" s="52"/>
      <c r="H4348" s="52"/>
      <c r="I4348" s="52"/>
      <c r="J4348" s="52"/>
      <c r="K4348" s="52"/>
      <c r="L4348" s="52"/>
      <c r="M4348" s="52"/>
      <c r="N4348" s="52"/>
      <c r="O4348" s="52"/>
      <c r="P4348" s="52"/>
      <c r="Q4348" s="52"/>
      <c r="R4348" s="52"/>
      <c r="S4348" s="52"/>
      <c r="T4348" s="52"/>
      <c r="U4348" s="52"/>
      <c r="V4348" s="52"/>
      <c r="W4348" s="52"/>
      <c r="X4348" s="52"/>
      <c r="Y4348" s="52"/>
      <c r="Z4348" s="38"/>
      <c r="AA4348" s="38"/>
      <c r="AB4348" s="38"/>
      <c r="AC4348" s="50"/>
      <c r="AD4348" s="50"/>
      <c r="AE4348" s="51"/>
      <c r="AF4348" s="51"/>
      <c r="AG4348" s="40"/>
      <c r="AH4348" s="41"/>
      <c r="AI4348" s="42"/>
      <c r="AJ4348" s="40"/>
      <c r="AK4348" s="41"/>
      <c r="AL4348" s="42"/>
      <c r="AM4348" s="43"/>
      <c r="AN4348" s="43"/>
      <c r="AO4348" s="43"/>
    </row>
    <row r="4349" spans="5:41" x14ac:dyDescent="0.25">
      <c r="E4349" s="54"/>
      <c r="F4349" s="54"/>
      <c r="G4349" s="52"/>
      <c r="H4349" s="52"/>
      <c r="I4349" s="52"/>
      <c r="J4349" s="52"/>
      <c r="K4349" s="52"/>
      <c r="L4349" s="52"/>
      <c r="M4349" s="52"/>
      <c r="N4349" s="52"/>
      <c r="O4349" s="52"/>
      <c r="P4349" s="52"/>
      <c r="Q4349" s="52"/>
      <c r="R4349" s="52"/>
      <c r="S4349" s="52"/>
      <c r="T4349" s="52"/>
      <c r="U4349" s="52"/>
      <c r="V4349" s="52"/>
      <c r="W4349" s="52"/>
      <c r="X4349" s="52"/>
      <c r="Y4349" s="52"/>
      <c r="Z4349" s="38"/>
      <c r="AA4349" s="38"/>
      <c r="AB4349" s="38"/>
      <c r="AC4349" s="50"/>
      <c r="AD4349" s="50"/>
      <c r="AE4349" s="51"/>
      <c r="AF4349" s="51"/>
      <c r="AG4349" s="40"/>
      <c r="AH4349" s="41"/>
      <c r="AI4349" s="42"/>
      <c r="AJ4349" s="40"/>
      <c r="AK4349" s="41"/>
      <c r="AL4349" s="42"/>
      <c r="AM4349" s="43"/>
      <c r="AN4349" s="43"/>
      <c r="AO4349" s="43"/>
    </row>
    <row r="4350" spans="5:41" x14ac:dyDescent="0.25">
      <c r="E4350" s="54"/>
      <c r="F4350" s="54"/>
      <c r="G4350" s="52"/>
      <c r="H4350" s="52"/>
      <c r="I4350" s="52"/>
      <c r="J4350" s="52"/>
      <c r="K4350" s="52"/>
      <c r="L4350" s="52"/>
      <c r="M4350" s="52"/>
      <c r="N4350" s="52"/>
      <c r="O4350" s="52"/>
      <c r="P4350" s="52"/>
      <c r="Q4350" s="52"/>
      <c r="R4350" s="52"/>
      <c r="S4350" s="52"/>
      <c r="T4350" s="52"/>
      <c r="U4350" s="52"/>
      <c r="V4350" s="52"/>
      <c r="W4350" s="52"/>
      <c r="X4350" s="52"/>
      <c r="Y4350" s="52"/>
      <c r="Z4350" s="38"/>
      <c r="AA4350" s="38"/>
      <c r="AB4350" s="38"/>
      <c r="AC4350" s="50"/>
      <c r="AD4350" s="50"/>
      <c r="AE4350" s="51"/>
      <c r="AF4350" s="51"/>
      <c r="AG4350" s="40"/>
      <c r="AH4350" s="41"/>
      <c r="AI4350" s="42"/>
      <c r="AJ4350" s="40"/>
      <c r="AK4350" s="41"/>
      <c r="AL4350" s="42"/>
      <c r="AM4350" s="43"/>
      <c r="AN4350" s="43"/>
      <c r="AO4350" s="43"/>
    </row>
    <row r="4351" spans="5:41" x14ac:dyDescent="0.25">
      <c r="E4351" s="54"/>
      <c r="F4351" s="54"/>
      <c r="G4351" s="52"/>
      <c r="H4351" s="52"/>
      <c r="I4351" s="52"/>
      <c r="J4351" s="52"/>
      <c r="K4351" s="52"/>
      <c r="L4351" s="52"/>
      <c r="M4351" s="52"/>
      <c r="N4351" s="52"/>
      <c r="O4351" s="52"/>
      <c r="P4351" s="52"/>
      <c r="Q4351" s="52"/>
      <c r="R4351" s="52"/>
      <c r="S4351" s="52"/>
      <c r="T4351" s="52"/>
      <c r="U4351" s="52"/>
      <c r="V4351" s="52"/>
      <c r="W4351" s="52"/>
      <c r="X4351" s="52"/>
      <c r="Y4351" s="52"/>
      <c r="Z4351" s="38"/>
      <c r="AA4351" s="38"/>
      <c r="AB4351" s="38"/>
      <c r="AC4351" s="50"/>
      <c r="AD4351" s="50"/>
      <c r="AE4351" s="51"/>
      <c r="AF4351" s="51"/>
      <c r="AG4351" s="40"/>
      <c r="AH4351" s="41"/>
      <c r="AI4351" s="42"/>
      <c r="AJ4351" s="40"/>
      <c r="AK4351" s="41"/>
      <c r="AL4351" s="42"/>
      <c r="AM4351" s="43"/>
      <c r="AN4351" s="43"/>
      <c r="AO4351" s="43"/>
    </row>
    <row r="4352" spans="5:41" x14ac:dyDescent="0.25">
      <c r="E4352" s="54"/>
      <c r="F4352" s="54"/>
      <c r="G4352" s="52"/>
      <c r="H4352" s="52"/>
      <c r="I4352" s="52"/>
      <c r="J4352" s="52"/>
      <c r="K4352" s="52"/>
      <c r="L4352" s="52"/>
      <c r="M4352" s="52"/>
      <c r="N4352" s="52"/>
      <c r="O4352" s="52"/>
      <c r="P4352" s="52"/>
      <c r="Q4352" s="52"/>
      <c r="R4352" s="52"/>
      <c r="S4352" s="52"/>
      <c r="T4352" s="52"/>
      <c r="U4352" s="52"/>
      <c r="V4352" s="52"/>
      <c r="W4352" s="52"/>
      <c r="X4352" s="52"/>
      <c r="Y4352" s="52"/>
      <c r="Z4352" s="38"/>
      <c r="AA4352" s="38"/>
      <c r="AB4352" s="38"/>
      <c r="AC4352" s="50"/>
      <c r="AD4352" s="50"/>
      <c r="AE4352" s="51"/>
      <c r="AF4352" s="51"/>
      <c r="AG4352" s="40"/>
      <c r="AH4352" s="41"/>
      <c r="AI4352" s="42"/>
      <c r="AJ4352" s="40"/>
      <c r="AK4352" s="41"/>
      <c r="AL4352" s="42"/>
      <c r="AM4352" s="43"/>
      <c r="AN4352" s="43"/>
      <c r="AO4352" s="43"/>
    </row>
    <row r="4353" spans="5:41" x14ac:dyDescent="0.25">
      <c r="E4353" s="54"/>
      <c r="F4353" s="54"/>
      <c r="G4353" s="52"/>
      <c r="H4353" s="52"/>
      <c r="I4353" s="52"/>
      <c r="J4353" s="52"/>
      <c r="K4353" s="52"/>
      <c r="L4353" s="52"/>
      <c r="M4353" s="52"/>
      <c r="N4353" s="52"/>
      <c r="O4353" s="52"/>
      <c r="P4353" s="52"/>
      <c r="Q4353" s="52"/>
      <c r="R4353" s="52"/>
      <c r="S4353" s="52"/>
      <c r="T4353" s="52"/>
      <c r="U4353" s="52"/>
      <c r="V4353" s="52"/>
      <c r="W4353" s="52"/>
      <c r="X4353" s="52"/>
      <c r="Y4353" s="52"/>
      <c r="Z4353" s="38"/>
      <c r="AA4353" s="38"/>
      <c r="AB4353" s="38"/>
      <c r="AC4353" s="50"/>
      <c r="AD4353" s="50"/>
      <c r="AE4353" s="51"/>
      <c r="AF4353" s="51"/>
      <c r="AG4353" s="40"/>
      <c r="AH4353" s="41"/>
      <c r="AI4353" s="42"/>
      <c r="AJ4353" s="40"/>
      <c r="AK4353" s="41"/>
      <c r="AL4353" s="42"/>
      <c r="AM4353" s="43"/>
      <c r="AN4353" s="43"/>
      <c r="AO4353" s="43"/>
    </row>
    <row r="4354" spans="5:41" x14ac:dyDescent="0.25">
      <c r="E4354" s="54"/>
      <c r="F4354" s="54"/>
      <c r="G4354" s="52"/>
      <c r="H4354" s="52"/>
      <c r="I4354" s="52"/>
      <c r="J4354" s="52"/>
      <c r="K4354" s="52"/>
      <c r="L4354" s="52"/>
      <c r="M4354" s="52"/>
      <c r="N4354" s="52"/>
      <c r="O4354" s="52"/>
      <c r="P4354" s="52"/>
      <c r="Q4354" s="52"/>
      <c r="R4354" s="52"/>
      <c r="S4354" s="52"/>
      <c r="T4354" s="52"/>
      <c r="U4354" s="52"/>
      <c r="V4354" s="52"/>
      <c r="W4354" s="52"/>
      <c r="X4354" s="52"/>
      <c r="Y4354" s="52"/>
      <c r="Z4354" s="38"/>
      <c r="AA4354" s="38"/>
      <c r="AB4354" s="38"/>
      <c r="AC4354" s="50"/>
      <c r="AD4354" s="50"/>
      <c r="AE4354" s="51"/>
      <c r="AF4354" s="51"/>
      <c r="AG4354" s="40"/>
      <c r="AH4354" s="41"/>
      <c r="AI4354" s="42"/>
      <c r="AJ4354" s="40"/>
      <c r="AK4354" s="41"/>
      <c r="AL4354" s="42"/>
      <c r="AM4354" s="43"/>
      <c r="AN4354" s="43"/>
      <c r="AO4354" s="43"/>
    </row>
    <row r="4355" spans="5:41" x14ac:dyDescent="0.25">
      <c r="E4355" s="54"/>
      <c r="F4355" s="54"/>
      <c r="G4355" s="52"/>
      <c r="H4355" s="52"/>
      <c r="I4355" s="52"/>
      <c r="J4355" s="52"/>
      <c r="K4355" s="52"/>
      <c r="L4355" s="52"/>
      <c r="M4355" s="52"/>
      <c r="N4355" s="52"/>
      <c r="O4355" s="52"/>
      <c r="P4355" s="52"/>
      <c r="Q4355" s="52"/>
      <c r="R4355" s="52"/>
      <c r="S4355" s="52"/>
      <c r="T4355" s="52"/>
      <c r="U4355" s="52"/>
      <c r="V4355" s="52"/>
      <c r="W4355" s="52"/>
      <c r="X4355" s="52"/>
      <c r="Y4355" s="52"/>
      <c r="Z4355" s="38"/>
      <c r="AA4355" s="38"/>
      <c r="AB4355" s="38"/>
      <c r="AC4355" s="50"/>
      <c r="AD4355" s="50"/>
      <c r="AE4355" s="51"/>
      <c r="AF4355" s="51"/>
      <c r="AG4355" s="40"/>
      <c r="AH4355" s="41"/>
      <c r="AI4355" s="42"/>
      <c r="AJ4355" s="40"/>
      <c r="AK4355" s="41"/>
      <c r="AL4355" s="42"/>
      <c r="AM4355" s="43"/>
      <c r="AN4355" s="43"/>
      <c r="AO4355" s="43"/>
    </row>
    <row r="4356" spans="5:41" x14ac:dyDescent="0.25">
      <c r="E4356" s="54"/>
      <c r="F4356" s="54"/>
      <c r="G4356" s="52"/>
      <c r="H4356" s="52"/>
      <c r="I4356" s="52"/>
      <c r="J4356" s="52"/>
      <c r="K4356" s="52"/>
      <c r="L4356" s="52"/>
      <c r="M4356" s="52"/>
      <c r="N4356" s="52"/>
      <c r="O4356" s="52"/>
      <c r="P4356" s="52"/>
      <c r="Q4356" s="52"/>
      <c r="R4356" s="52"/>
      <c r="S4356" s="52"/>
      <c r="T4356" s="52"/>
      <c r="U4356" s="52"/>
      <c r="V4356" s="52"/>
      <c r="W4356" s="52"/>
      <c r="X4356" s="52"/>
      <c r="Y4356" s="52"/>
      <c r="Z4356" s="38"/>
      <c r="AA4356" s="38"/>
      <c r="AB4356" s="38"/>
      <c r="AC4356" s="50"/>
      <c r="AD4356" s="50"/>
      <c r="AE4356" s="51"/>
      <c r="AF4356" s="51"/>
      <c r="AG4356" s="40"/>
      <c r="AH4356" s="41"/>
      <c r="AI4356" s="42"/>
      <c r="AJ4356" s="40"/>
      <c r="AK4356" s="41"/>
      <c r="AL4356" s="42"/>
      <c r="AM4356" s="43"/>
      <c r="AN4356" s="43"/>
      <c r="AO4356" s="43"/>
    </row>
    <row r="4357" spans="5:41" x14ac:dyDescent="0.25">
      <c r="E4357" s="54"/>
      <c r="F4357" s="54"/>
      <c r="G4357" s="52"/>
      <c r="H4357" s="52"/>
      <c r="I4357" s="52"/>
      <c r="J4357" s="52"/>
      <c r="K4357" s="52"/>
      <c r="L4357" s="52"/>
      <c r="M4357" s="52"/>
      <c r="N4357" s="52"/>
      <c r="O4357" s="52"/>
      <c r="P4357" s="52"/>
      <c r="Q4357" s="52"/>
      <c r="R4357" s="52"/>
      <c r="S4357" s="52"/>
      <c r="T4357" s="52"/>
      <c r="U4357" s="52"/>
      <c r="V4357" s="52"/>
      <c r="W4357" s="52"/>
      <c r="X4357" s="52"/>
      <c r="Y4357" s="52"/>
      <c r="Z4357" s="38"/>
      <c r="AA4357" s="38"/>
      <c r="AB4357" s="38"/>
      <c r="AC4357" s="50"/>
      <c r="AD4357" s="50"/>
      <c r="AE4357" s="51"/>
      <c r="AF4357" s="51"/>
      <c r="AG4357" s="40"/>
      <c r="AH4357" s="41"/>
      <c r="AI4357" s="42"/>
      <c r="AJ4357" s="40"/>
      <c r="AK4357" s="41"/>
      <c r="AL4357" s="42"/>
      <c r="AM4357" s="43"/>
      <c r="AN4357" s="43"/>
      <c r="AO4357" s="43"/>
    </row>
    <row r="4358" spans="5:41" x14ac:dyDescent="0.25">
      <c r="E4358" s="54"/>
      <c r="F4358" s="54"/>
      <c r="G4358" s="52"/>
      <c r="H4358" s="52"/>
      <c r="I4358" s="52"/>
      <c r="J4358" s="52"/>
      <c r="K4358" s="52"/>
      <c r="L4358" s="52"/>
      <c r="M4358" s="52"/>
      <c r="N4358" s="52"/>
      <c r="O4358" s="52"/>
      <c r="P4358" s="52"/>
      <c r="Q4358" s="52"/>
      <c r="R4358" s="52"/>
      <c r="S4358" s="52"/>
      <c r="T4358" s="52"/>
      <c r="U4358" s="52"/>
      <c r="V4358" s="52"/>
      <c r="W4358" s="52"/>
      <c r="X4358" s="52"/>
      <c r="Y4358" s="52"/>
      <c r="Z4358" s="38"/>
      <c r="AA4358" s="38"/>
      <c r="AB4358" s="38"/>
      <c r="AC4358" s="50"/>
      <c r="AD4358" s="50"/>
      <c r="AE4358" s="51"/>
      <c r="AF4358" s="51"/>
      <c r="AG4358" s="40"/>
      <c r="AH4358" s="41"/>
      <c r="AI4358" s="42"/>
      <c r="AJ4358" s="40"/>
      <c r="AK4358" s="41"/>
      <c r="AL4358" s="42"/>
      <c r="AM4358" s="43"/>
      <c r="AN4358" s="43"/>
      <c r="AO4358" s="43"/>
    </row>
    <row r="4359" spans="5:41" x14ac:dyDescent="0.25">
      <c r="E4359" s="54"/>
      <c r="F4359" s="54"/>
      <c r="G4359" s="52"/>
      <c r="H4359" s="52"/>
      <c r="I4359" s="52"/>
      <c r="J4359" s="52"/>
      <c r="K4359" s="52"/>
      <c r="L4359" s="52"/>
      <c r="M4359" s="52"/>
      <c r="N4359" s="52"/>
      <c r="O4359" s="52"/>
      <c r="P4359" s="52"/>
      <c r="Q4359" s="52"/>
      <c r="R4359" s="52"/>
      <c r="S4359" s="52"/>
      <c r="T4359" s="52"/>
      <c r="U4359" s="52"/>
      <c r="V4359" s="52"/>
      <c r="W4359" s="52"/>
      <c r="X4359" s="52"/>
      <c r="Y4359" s="52"/>
      <c r="Z4359" s="38"/>
      <c r="AA4359" s="38"/>
      <c r="AB4359" s="38"/>
      <c r="AC4359" s="50"/>
      <c r="AD4359" s="50"/>
      <c r="AE4359" s="51"/>
      <c r="AF4359" s="51"/>
      <c r="AG4359" s="40"/>
      <c r="AH4359" s="41"/>
      <c r="AI4359" s="42"/>
      <c r="AJ4359" s="40"/>
      <c r="AK4359" s="41"/>
      <c r="AL4359" s="42"/>
      <c r="AM4359" s="43"/>
      <c r="AN4359" s="43"/>
      <c r="AO4359" s="43"/>
    </row>
    <row r="4360" spans="5:41" x14ac:dyDescent="0.25">
      <c r="E4360" s="54"/>
      <c r="F4360" s="54"/>
      <c r="G4360" s="52"/>
      <c r="H4360" s="52"/>
      <c r="I4360" s="52"/>
      <c r="J4360" s="52"/>
      <c r="K4360" s="52"/>
      <c r="L4360" s="52"/>
      <c r="M4360" s="52"/>
      <c r="N4360" s="52"/>
      <c r="O4360" s="52"/>
      <c r="P4360" s="52"/>
      <c r="Q4360" s="52"/>
      <c r="R4360" s="52"/>
      <c r="S4360" s="52"/>
      <c r="T4360" s="52"/>
      <c r="U4360" s="52"/>
      <c r="V4360" s="52"/>
      <c r="W4360" s="52"/>
      <c r="X4360" s="52"/>
      <c r="Y4360" s="52"/>
      <c r="Z4360" s="38"/>
      <c r="AA4360" s="38"/>
      <c r="AB4360" s="38"/>
      <c r="AC4360" s="50"/>
      <c r="AD4360" s="50"/>
      <c r="AE4360" s="51"/>
      <c r="AF4360" s="51"/>
      <c r="AG4360" s="40"/>
      <c r="AH4360" s="41"/>
      <c r="AI4360" s="42"/>
      <c r="AJ4360" s="40"/>
      <c r="AK4360" s="41"/>
      <c r="AL4360" s="42"/>
      <c r="AM4360" s="43"/>
      <c r="AN4360" s="43"/>
      <c r="AO4360" s="43"/>
    </row>
    <row r="4361" spans="5:41" x14ac:dyDescent="0.25">
      <c r="E4361" s="54"/>
      <c r="F4361" s="54"/>
      <c r="G4361" s="52"/>
      <c r="H4361" s="52"/>
      <c r="I4361" s="52"/>
      <c r="J4361" s="52"/>
      <c r="K4361" s="52"/>
      <c r="L4361" s="52"/>
      <c r="M4361" s="52"/>
      <c r="N4361" s="52"/>
      <c r="O4361" s="52"/>
      <c r="P4361" s="52"/>
      <c r="Q4361" s="52"/>
      <c r="R4361" s="52"/>
      <c r="S4361" s="52"/>
      <c r="T4361" s="52"/>
      <c r="U4361" s="52"/>
      <c r="V4361" s="52"/>
      <c r="W4361" s="52"/>
      <c r="X4361" s="52"/>
      <c r="Y4361" s="52"/>
      <c r="Z4361" s="38"/>
      <c r="AA4361" s="38"/>
      <c r="AB4361" s="38"/>
      <c r="AC4361" s="50"/>
      <c r="AD4361" s="50"/>
      <c r="AE4361" s="51"/>
      <c r="AF4361" s="51"/>
      <c r="AG4361" s="40"/>
      <c r="AH4361" s="41"/>
      <c r="AI4361" s="42"/>
      <c r="AJ4361" s="40"/>
      <c r="AK4361" s="41"/>
      <c r="AL4361" s="42"/>
      <c r="AM4361" s="43"/>
      <c r="AN4361" s="43"/>
      <c r="AO4361" s="43"/>
    </row>
    <row r="4362" spans="5:41" x14ac:dyDescent="0.25">
      <c r="E4362" s="54"/>
      <c r="F4362" s="54"/>
      <c r="G4362" s="52"/>
      <c r="H4362" s="52"/>
      <c r="I4362" s="52"/>
      <c r="J4362" s="52"/>
      <c r="K4362" s="52"/>
      <c r="L4362" s="52"/>
      <c r="M4362" s="52"/>
      <c r="N4362" s="52"/>
      <c r="O4362" s="52"/>
      <c r="P4362" s="52"/>
      <c r="Q4362" s="52"/>
      <c r="R4362" s="52"/>
      <c r="S4362" s="52"/>
      <c r="T4362" s="52"/>
      <c r="U4362" s="52"/>
      <c r="V4362" s="52"/>
      <c r="W4362" s="52"/>
      <c r="X4362" s="52"/>
      <c r="Y4362" s="52"/>
      <c r="Z4362" s="38"/>
      <c r="AA4362" s="38"/>
      <c r="AB4362" s="38"/>
      <c r="AC4362" s="50"/>
      <c r="AD4362" s="50"/>
      <c r="AE4362" s="51"/>
      <c r="AF4362" s="51"/>
      <c r="AG4362" s="40"/>
      <c r="AH4362" s="41"/>
      <c r="AI4362" s="42"/>
      <c r="AJ4362" s="40"/>
      <c r="AK4362" s="41"/>
      <c r="AL4362" s="42"/>
      <c r="AM4362" s="43"/>
      <c r="AN4362" s="43"/>
      <c r="AO4362" s="43"/>
    </row>
    <row r="4363" spans="5:41" x14ac:dyDescent="0.25">
      <c r="E4363" s="54"/>
      <c r="F4363" s="54"/>
      <c r="G4363" s="52"/>
      <c r="H4363" s="52"/>
      <c r="I4363" s="52"/>
      <c r="J4363" s="52"/>
      <c r="K4363" s="52"/>
      <c r="L4363" s="52"/>
      <c r="M4363" s="52"/>
      <c r="N4363" s="52"/>
      <c r="O4363" s="52"/>
      <c r="P4363" s="52"/>
      <c r="Q4363" s="52"/>
      <c r="R4363" s="52"/>
      <c r="S4363" s="52"/>
      <c r="T4363" s="52"/>
      <c r="U4363" s="52"/>
      <c r="V4363" s="52"/>
      <c r="W4363" s="52"/>
      <c r="X4363" s="52"/>
      <c r="Y4363" s="52"/>
      <c r="Z4363" s="38"/>
      <c r="AA4363" s="38"/>
      <c r="AB4363" s="38"/>
      <c r="AC4363" s="50"/>
      <c r="AD4363" s="50"/>
      <c r="AE4363" s="51"/>
      <c r="AF4363" s="51"/>
      <c r="AG4363" s="40"/>
      <c r="AH4363" s="41"/>
      <c r="AI4363" s="42"/>
      <c r="AJ4363" s="40"/>
      <c r="AK4363" s="41"/>
      <c r="AL4363" s="42"/>
      <c r="AM4363" s="43"/>
      <c r="AN4363" s="43"/>
      <c r="AO4363" s="43"/>
    </row>
    <row r="4364" spans="5:41" x14ac:dyDescent="0.25">
      <c r="E4364" s="54"/>
      <c r="F4364" s="54"/>
      <c r="G4364" s="52"/>
      <c r="H4364" s="52"/>
      <c r="I4364" s="52"/>
      <c r="J4364" s="52"/>
      <c r="K4364" s="52"/>
      <c r="L4364" s="52"/>
      <c r="M4364" s="52"/>
      <c r="N4364" s="52"/>
      <c r="O4364" s="52"/>
      <c r="P4364" s="52"/>
      <c r="Q4364" s="52"/>
      <c r="R4364" s="52"/>
      <c r="S4364" s="52"/>
      <c r="T4364" s="52"/>
      <c r="U4364" s="52"/>
      <c r="V4364" s="52"/>
      <c r="W4364" s="52"/>
      <c r="X4364" s="52"/>
      <c r="Y4364" s="52"/>
      <c r="Z4364" s="38"/>
      <c r="AA4364" s="38"/>
      <c r="AB4364" s="38"/>
      <c r="AC4364" s="50"/>
      <c r="AD4364" s="50"/>
      <c r="AE4364" s="51"/>
      <c r="AF4364" s="51"/>
      <c r="AG4364" s="40"/>
      <c r="AH4364" s="41"/>
      <c r="AI4364" s="42"/>
      <c r="AJ4364" s="40"/>
      <c r="AK4364" s="41"/>
      <c r="AL4364" s="42"/>
      <c r="AM4364" s="43"/>
      <c r="AN4364" s="43"/>
      <c r="AO4364" s="43"/>
    </row>
    <row r="4365" spans="5:41" x14ac:dyDescent="0.25">
      <c r="E4365" s="54"/>
      <c r="F4365" s="54"/>
      <c r="G4365" s="52"/>
      <c r="H4365" s="52"/>
      <c r="I4365" s="52"/>
      <c r="J4365" s="52"/>
      <c r="K4365" s="52"/>
      <c r="L4365" s="52"/>
      <c r="M4365" s="52"/>
      <c r="N4365" s="52"/>
      <c r="O4365" s="52"/>
      <c r="P4365" s="52"/>
      <c r="Q4365" s="52"/>
      <c r="R4365" s="52"/>
      <c r="S4365" s="52"/>
      <c r="T4365" s="52"/>
      <c r="U4365" s="52"/>
      <c r="V4365" s="52"/>
      <c r="W4365" s="52"/>
      <c r="X4365" s="52"/>
      <c r="Y4365" s="52"/>
      <c r="Z4365" s="38"/>
      <c r="AA4365" s="38"/>
      <c r="AB4365" s="38"/>
      <c r="AC4365" s="50"/>
      <c r="AD4365" s="50"/>
      <c r="AE4365" s="51"/>
      <c r="AF4365" s="51"/>
      <c r="AG4365" s="40"/>
      <c r="AH4365" s="41"/>
      <c r="AI4365" s="42"/>
      <c r="AJ4365" s="40"/>
      <c r="AK4365" s="41"/>
      <c r="AL4365" s="42"/>
      <c r="AM4365" s="43"/>
      <c r="AN4365" s="43"/>
      <c r="AO4365" s="43"/>
    </row>
    <row r="4366" spans="5:41" x14ac:dyDescent="0.25">
      <c r="E4366" s="54"/>
      <c r="F4366" s="54"/>
      <c r="G4366" s="52"/>
      <c r="H4366" s="52"/>
      <c r="I4366" s="52"/>
      <c r="J4366" s="52"/>
      <c r="K4366" s="52"/>
      <c r="L4366" s="52"/>
      <c r="M4366" s="52"/>
      <c r="N4366" s="52"/>
      <c r="O4366" s="52"/>
      <c r="P4366" s="52"/>
      <c r="Q4366" s="52"/>
      <c r="R4366" s="52"/>
      <c r="S4366" s="52"/>
      <c r="T4366" s="52"/>
      <c r="U4366" s="52"/>
      <c r="V4366" s="52"/>
      <c r="W4366" s="52"/>
      <c r="X4366" s="52"/>
      <c r="Y4366" s="52"/>
      <c r="Z4366" s="38"/>
      <c r="AA4366" s="38"/>
      <c r="AB4366" s="38"/>
      <c r="AC4366" s="50"/>
      <c r="AD4366" s="50"/>
      <c r="AE4366" s="51"/>
      <c r="AF4366" s="51"/>
      <c r="AG4366" s="40"/>
      <c r="AH4366" s="41"/>
      <c r="AI4366" s="42"/>
      <c r="AJ4366" s="40"/>
      <c r="AK4366" s="41"/>
      <c r="AL4366" s="42"/>
      <c r="AM4366" s="43"/>
      <c r="AN4366" s="43"/>
      <c r="AO4366" s="43"/>
    </row>
    <row r="4367" spans="5:41" x14ac:dyDescent="0.25">
      <c r="E4367" s="54"/>
      <c r="F4367" s="54"/>
      <c r="G4367" s="52"/>
      <c r="H4367" s="52"/>
      <c r="I4367" s="52"/>
      <c r="J4367" s="52"/>
      <c r="K4367" s="52"/>
      <c r="L4367" s="52"/>
      <c r="M4367" s="52"/>
      <c r="N4367" s="52"/>
      <c r="O4367" s="52"/>
      <c r="P4367" s="52"/>
      <c r="Q4367" s="52"/>
      <c r="R4367" s="52"/>
      <c r="S4367" s="52"/>
      <c r="T4367" s="52"/>
      <c r="U4367" s="52"/>
      <c r="V4367" s="52"/>
      <c r="W4367" s="52"/>
      <c r="X4367" s="52"/>
      <c r="Y4367" s="52"/>
      <c r="Z4367" s="38"/>
      <c r="AA4367" s="38"/>
      <c r="AB4367" s="38"/>
      <c r="AC4367" s="50"/>
      <c r="AD4367" s="50"/>
      <c r="AE4367" s="51"/>
      <c r="AF4367" s="51"/>
      <c r="AG4367" s="40"/>
      <c r="AH4367" s="41"/>
      <c r="AI4367" s="42"/>
      <c r="AJ4367" s="40"/>
      <c r="AK4367" s="41"/>
      <c r="AL4367" s="42"/>
      <c r="AM4367" s="43"/>
      <c r="AN4367" s="43"/>
      <c r="AO4367" s="43"/>
    </row>
    <row r="4368" spans="5:41" x14ac:dyDescent="0.25">
      <c r="E4368" s="54"/>
      <c r="F4368" s="54"/>
      <c r="G4368" s="52"/>
      <c r="H4368" s="52"/>
      <c r="I4368" s="52"/>
      <c r="J4368" s="52"/>
      <c r="K4368" s="52"/>
      <c r="L4368" s="52"/>
      <c r="M4368" s="52"/>
      <c r="N4368" s="52"/>
      <c r="O4368" s="52"/>
      <c r="P4368" s="52"/>
      <c r="Q4368" s="52"/>
      <c r="R4368" s="52"/>
      <c r="S4368" s="52"/>
      <c r="T4368" s="52"/>
      <c r="U4368" s="52"/>
      <c r="V4368" s="52"/>
      <c r="W4368" s="52"/>
      <c r="X4368" s="52"/>
      <c r="Y4368" s="52"/>
      <c r="Z4368" s="38"/>
      <c r="AA4368" s="38"/>
      <c r="AB4368" s="38"/>
      <c r="AC4368" s="50"/>
      <c r="AD4368" s="50"/>
      <c r="AE4368" s="51"/>
      <c r="AF4368" s="51"/>
      <c r="AG4368" s="40"/>
      <c r="AH4368" s="41"/>
      <c r="AI4368" s="42"/>
      <c r="AJ4368" s="40"/>
      <c r="AK4368" s="41"/>
      <c r="AL4368" s="42"/>
      <c r="AM4368" s="43"/>
      <c r="AN4368" s="43"/>
      <c r="AO4368" s="43"/>
    </row>
    <row r="4369" spans="5:41" x14ac:dyDescent="0.25">
      <c r="E4369" s="54"/>
      <c r="F4369" s="54"/>
      <c r="G4369" s="52"/>
      <c r="H4369" s="52"/>
      <c r="I4369" s="52"/>
      <c r="J4369" s="52"/>
      <c r="K4369" s="52"/>
      <c r="L4369" s="52"/>
      <c r="M4369" s="52"/>
      <c r="N4369" s="52"/>
      <c r="O4369" s="52"/>
      <c r="P4369" s="52"/>
      <c r="Q4369" s="52"/>
      <c r="R4369" s="52"/>
      <c r="S4369" s="52"/>
      <c r="T4369" s="52"/>
      <c r="U4369" s="52"/>
      <c r="V4369" s="52"/>
      <c r="W4369" s="52"/>
      <c r="X4369" s="52"/>
      <c r="Y4369" s="52"/>
      <c r="Z4369" s="38"/>
      <c r="AA4369" s="38"/>
      <c r="AB4369" s="38"/>
      <c r="AC4369" s="50"/>
      <c r="AD4369" s="50"/>
      <c r="AE4369" s="51"/>
      <c r="AF4369" s="51"/>
      <c r="AG4369" s="40"/>
      <c r="AH4369" s="41"/>
      <c r="AI4369" s="42"/>
      <c r="AJ4369" s="40"/>
      <c r="AK4369" s="41"/>
      <c r="AL4369" s="42"/>
      <c r="AM4369" s="43"/>
      <c r="AN4369" s="43"/>
      <c r="AO4369" s="43"/>
    </row>
    <row r="4370" spans="5:41" x14ac:dyDescent="0.25">
      <c r="E4370" s="54"/>
      <c r="F4370" s="54"/>
      <c r="G4370" s="52"/>
      <c r="H4370" s="52"/>
      <c r="I4370" s="52"/>
      <c r="J4370" s="52"/>
      <c r="K4370" s="52"/>
      <c r="L4370" s="52"/>
      <c r="M4370" s="52"/>
      <c r="N4370" s="52"/>
      <c r="O4370" s="52"/>
      <c r="P4370" s="52"/>
      <c r="Q4370" s="52"/>
      <c r="R4370" s="52"/>
      <c r="S4370" s="52"/>
      <c r="T4370" s="52"/>
      <c r="U4370" s="52"/>
      <c r="V4370" s="52"/>
      <c r="W4370" s="52"/>
      <c r="X4370" s="52"/>
      <c r="Y4370" s="52"/>
      <c r="Z4370" s="38"/>
      <c r="AA4370" s="38"/>
      <c r="AB4370" s="38"/>
      <c r="AC4370" s="50"/>
      <c r="AD4370" s="50"/>
      <c r="AE4370" s="51"/>
      <c r="AF4370" s="51"/>
      <c r="AG4370" s="40"/>
      <c r="AH4370" s="41"/>
      <c r="AI4370" s="42"/>
      <c r="AJ4370" s="40"/>
      <c r="AK4370" s="41"/>
      <c r="AL4370" s="42"/>
      <c r="AM4370" s="43"/>
      <c r="AN4370" s="43"/>
      <c r="AO4370" s="43"/>
    </row>
    <row r="4371" spans="5:41" x14ac:dyDescent="0.25">
      <c r="E4371" s="54"/>
      <c r="F4371" s="54"/>
      <c r="G4371" s="52"/>
      <c r="H4371" s="52"/>
      <c r="I4371" s="52"/>
      <c r="J4371" s="52"/>
      <c r="K4371" s="52"/>
      <c r="L4371" s="52"/>
      <c r="M4371" s="52"/>
      <c r="N4371" s="52"/>
      <c r="O4371" s="52"/>
      <c r="P4371" s="52"/>
      <c r="Q4371" s="52"/>
      <c r="R4371" s="52"/>
      <c r="S4371" s="52"/>
      <c r="T4371" s="52"/>
      <c r="U4371" s="52"/>
      <c r="V4371" s="52"/>
      <c r="W4371" s="52"/>
      <c r="X4371" s="52"/>
      <c r="Y4371" s="52"/>
      <c r="Z4371" s="38"/>
      <c r="AA4371" s="38"/>
      <c r="AB4371" s="38"/>
      <c r="AC4371" s="50"/>
      <c r="AD4371" s="50"/>
      <c r="AE4371" s="51"/>
      <c r="AF4371" s="51"/>
      <c r="AG4371" s="40"/>
      <c r="AH4371" s="41"/>
      <c r="AI4371" s="42"/>
      <c r="AJ4371" s="40"/>
      <c r="AK4371" s="41"/>
      <c r="AL4371" s="42"/>
      <c r="AM4371" s="43"/>
      <c r="AN4371" s="43"/>
      <c r="AO4371" s="43"/>
    </row>
    <row r="4372" spans="5:41" x14ac:dyDescent="0.25">
      <c r="E4372" s="54"/>
      <c r="F4372" s="54"/>
      <c r="G4372" s="52"/>
      <c r="H4372" s="52"/>
      <c r="I4372" s="52"/>
      <c r="J4372" s="52"/>
      <c r="K4372" s="52"/>
      <c r="L4372" s="52"/>
      <c r="M4372" s="52"/>
      <c r="N4372" s="52"/>
      <c r="O4372" s="52"/>
      <c r="P4372" s="52"/>
      <c r="Q4372" s="52"/>
      <c r="R4372" s="52"/>
      <c r="S4372" s="52"/>
      <c r="T4372" s="52"/>
      <c r="U4372" s="52"/>
      <c r="V4372" s="52"/>
      <c r="W4372" s="52"/>
      <c r="X4372" s="52"/>
      <c r="Y4372" s="52"/>
      <c r="Z4372" s="38"/>
      <c r="AA4372" s="38"/>
      <c r="AB4372" s="38"/>
      <c r="AC4372" s="50"/>
      <c r="AD4372" s="50"/>
      <c r="AE4372" s="51"/>
      <c r="AF4372" s="51"/>
      <c r="AG4372" s="40"/>
      <c r="AH4372" s="41"/>
      <c r="AI4372" s="42"/>
      <c r="AJ4372" s="40"/>
      <c r="AK4372" s="41"/>
      <c r="AL4372" s="42"/>
      <c r="AM4372" s="43"/>
      <c r="AN4372" s="43"/>
      <c r="AO4372" s="43"/>
    </row>
    <row r="4373" spans="5:41" x14ac:dyDescent="0.25">
      <c r="E4373" s="54"/>
      <c r="F4373" s="54"/>
      <c r="G4373" s="52"/>
      <c r="H4373" s="52"/>
      <c r="I4373" s="52"/>
      <c r="J4373" s="52"/>
      <c r="K4373" s="52"/>
      <c r="L4373" s="52"/>
      <c r="M4373" s="52"/>
      <c r="N4373" s="52"/>
      <c r="O4373" s="52"/>
      <c r="P4373" s="52"/>
      <c r="Q4373" s="52"/>
      <c r="R4373" s="52"/>
      <c r="S4373" s="52"/>
      <c r="T4373" s="52"/>
      <c r="U4373" s="52"/>
      <c r="V4373" s="52"/>
      <c r="W4373" s="52"/>
      <c r="X4373" s="52"/>
      <c r="Y4373" s="52"/>
      <c r="Z4373" s="38"/>
      <c r="AA4373" s="38"/>
      <c r="AB4373" s="38"/>
      <c r="AC4373" s="50"/>
      <c r="AD4373" s="50"/>
      <c r="AE4373" s="51"/>
      <c r="AF4373" s="51"/>
      <c r="AG4373" s="40"/>
      <c r="AH4373" s="41"/>
      <c r="AI4373" s="42"/>
      <c r="AJ4373" s="40"/>
      <c r="AK4373" s="41"/>
      <c r="AL4373" s="42"/>
      <c r="AM4373" s="43"/>
      <c r="AN4373" s="43"/>
      <c r="AO4373" s="43"/>
    </row>
    <row r="4374" spans="5:41" x14ac:dyDescent="0.25">
      <c r="E4374" s="54"/>
      <c r="F4374" s="54"/>
      <c r="G4374" s="52"/>
      <c r="H4374" s="52"/>
      <c r="I4374" s="52"/>
      <c r="J4374" s="52"/>
      <c r="K4374" s="52"/>
      <c r="L4374" s="52"/>
      <c r="M4374" s="52"/>
      <c r="N4374" s="52"/>
      <c r="O4374" s="52"/>
      <c r="P4374" s="52"/>
      <c r="Q4374" s="52"/>
      <c r="R4374" s="52"/>
      <c r="S4374" s="52"/>
      <c r="T4374" s="52"/>
      <c r="U4374" s="52"/>
      <c r="V4374" s="52"/>
      <c r="W4374" s="52"/>
      <c r="X4374" s="52"/>
      <c r="Y4374" s="52"/>
      <c r="Z4374" s="38"/>
      <c r="AA4374" s="38"/>
      <c r="AB4374" s="38"/>
      <c r="AC4374" s="50"/>
      <c r="AD4374" s="50"/>
      <c r="AE4374" s="51"/>
      <c r="AF4374" s="51"/>
      <c r="AG4374" s="40"/>
      <c r="AH4374" s="41"/>
      <c r="AI4374" s="42"/>
      <c r="AJ4374" s="40"/>
      <c r="AK4374" s="41"/>
      <c r="AL4374" s="42"/>
      <c r="AM4374" s="43"/>
      <c r="AN4374" s="43"/>
      <c r="AO4374" s="43"/>
    </row>
    <row r="4375" spans="5:41" x14ac:dyDescent="0.25">
      <c r="E4375" s="54"/>
      <c r="F4375" s="54"/>
      <c r="G4375" s="52"/>
      <c r="H4375" s="52"/>
      <c r="I4375" s="52"/>
      <c r="J4375" s="52"/>
      <c r="K4375" s="52"/>
      <c r="L4375" s="52"/>
      <c r="M4375" s="52"/>
      <c r="N4375" s="52"/>
      <c r="O4375" s="52"/>
      <c r="P4375" s="52"/>
      <c r="Q4375" s="52"/>
      <c r="R4375" s="52"/>
      <c r="S4375" s="52"/>
      <c r="T4375" s="52"/>
      <c r="U4375" s="52"/>
      <c r="V4375" s="52"/>
      <c r="W4375" s="52"/>
      <c r="X4375" s="52"/>
      <c r="Y4375" s="52"/>
      <c r="Z4375" s="38"/>
      <c r="AA4375" s="38"/>
      <c r="AB4375" s="38"/>
      <c r="AC4375" s="50"/>
      <c r="AD4375" s="50"/>
      <c r="AE4375" s="51"/>
      <c r="AF4375" s="51"/>
      <c r="AG4375" s="40"/>
      <c r="AH4375" s="41"/>
      <c r="AI4375" s="42"/>
      <c r="AJ4375" s="40"/>
      <c r="AK4375" s="41"/>
      <c r="AL4375" s="42"/>
      <c r="AM4375" s="43"/>
      <c r="AN4375" s="43"/>
      <c r="AO4375" s="43"/>
    </row>
    <row r="4376" spans="5:41" x14ac:dyDescent="0.25">
      <c r="E4376" s="54"/>
      <c r="F4376" s="54"/>
      <c r="G4376" s="52"/>
      <c r="H4376" s="52"/>
      <c r="I4376" s="52"/>
      <c r="J4376" s="52"/>
      <c r="K4376" s="52"/>
      <c r="L4376" s="52"/>
      <c r="M4376" s="52"/>
      <c r="N4376" s="52"/>
      <c r="O4376" s="52"/>
      <c r="P4376" s="52"/>
      <c r="Q4376" s="52"/>
      <c r="R4376" s="52"/>
      <c r="S4376" s="52"/>
      <c r="T4376" s="52"/>
      <c r="U4376" s="52"/>
      <c r="V4376" s="52"/>
      <c r="W4376" s="52"/>
      <c r="X4376" s="52"/>
      <c r="Y4376" s="52"/>
      <c r="Z4376" s="38"/>
      <c r="AA4376" s="38"/>
      <c r="AB4376" s="38"/>
      <c r="AC4376" s="50"/>
      <c r="AD4376" s="50"/>
      <c r="AE4376" s="51"/>
      <c r="AF4376" s="51"/>
      <c r="AG4376" s="40"/>
      <c r="AH4376" s="41"/>
      <c r="AI4376" s="42"/>
      <c r="AJ4376" s="40"/>
      <c r="AK4376" s="41"/>
      <c r="AL4376" s="42"/>
      <c r="AM4376" s="43"/>
      <c r="AN4376" s="43"/>
      <c r="AO4376" s="43"/>
    </row>
    <row r="4377" spans="5:41" x14ac:dyDescent="0.25">
      <c r="E4377" s="54"/>
      <c r="F4377" s="54"/>
      <c r="G4377" s="52"/>
      <c r="H4377" s="52"/>
      <c r="I4377" s="52"/>
      <c r="J4377" s="52"/>
      <c r="K4377" s="52"/>
      <c r="L4377" s="52"/>
      <c r="M4377" s="52"/>
      <c r="N4377" s="52"/>
      <c r="O4377" s="52"/>
      <c r="P4377" s="52"/>
      <c r="Q4377" s="52"/>
      <c r="R4377" s="52"/>
      <c r="S4377" s="52"/>
      <c r="T4377" s="52"/>
      <c r="U4377" s="52"/>
      <c r="V4377" s="52"/>
      <c r="W4377" s="52"/>
      <c r="X4377" s="52"/>
      <c r="Y4377" s="52"/>
      <c r="Z4377" s="38"/>
      <c r="AA4377" s="38"/>
      <c r="AB4377" s="38"/>
      <c r="AC4377" s="50"/>
      <c r="AD4377" s="50"/>
      <c r="AE4377" s="51"/>
      <c r="AF4377" s="51"/>
      <c r="AG4377" s="40"/>
      <c r="AH4377" s="41"/>
      <c r="AI4377" s="42"/>
      <c r="AJ4377" s="40"/>
      <c r="AK4377" s="41"/>
      <c r="AL4377" s="42"/>
      <c r="AM4377" s="43"/>
      <c r="AN4377" s="43"/>
      <c r="AO4377" s="43"/>
    </row>
    <row r="4378" spans="5:41" x14ac:dyDescent="0.25">
      <c r="E4378" s="54"/>
      <c r="F4378" s="54"/>
      <c r="G4378" s="52"/>
      <c r="H4378" s="52"/>
      <c r="I4378" s="52"/>
      <c r="J4378" s="52"/>
      <c r="K4378" s="52"/>
      <c r="L4378" s="52"/>
      <c r="M4378" s="52"/>
      <c r="N4378" s="52"/>
      <c r="O4378" s="52"/>
      <c r="P4378" s="52"/>
      <c r="Q4378" s="52"/>
      <c r="R4378" s="52"/>
      <c r="S4378" s="52"/>
      <c r="T4378" s="52"/>
      <c r="U4378" s="52"/>
      <c r="V4378" s="52"/>
      <c r="W4378" s="52"/>
      <c r="X4378" s="52"/>
      <c r="Y4378" s="52"/>
      <c r="Z4378" s="38"/>
      <c r="AA4378" s="38"/>
      <c r="AB4378" s="38"/>
      <c r="AC4378" s="50"/>
      <c r="AD4378" s="50"/>
      <c r="AE4378" s="51"/>
      <c r="AF4378" s="51"/>
      <c r="AG4378" s="40"/>
      <c r="AH4378" s="41"/>
      <c r="AI4378" s="42"/>
      <c r="AJ4378" s="40"/>
      <c r="AK4378" s="41"/>
      <c r="AL4378" s="42"/>
      <c r="AM4378" s="43"/>
      <c r="AN4378" s="43"/>
      <c r="AO4378" s="43"/>
    </row>
    <row r="4379" spans="5:41" x14ac:dyDescent="0.25">
      <c r="E4379" s="54"/>
      <c r="F4379" s="54"/>
      <c r="G4379" s="52"/>
      <c r="H4379" s="52"/>
      <c r="I4379" s="52"/>
      <c r="J4379" s="52"/>
      <c r="K4379" s="52"/>
      <c r="L4379" s="52"/>
      <c r="M4379" s="52"/>
      <c r="N4379" s="52"/>
      <c r="O4379" s="52"/>
      <c r="P4379" s="52"/>
      <c r="Q4379" s="52"/>
      <c r="R4379" s="52"/>
      <c r="S4379" s="52"/>
      <c r="T4379" s="52"/>
      <c r="U4379" s="52"/>
      <c r="V4379" s="52"/>
      <c r="W4379" s="52"/>
      <c r="X4379" s="52"/>
      <c r="Y4379" s="52"/>
      <c r="Z4379" s="38"/>
      <c r="AA4379" s="38"/>
      <c r="AB4379" s="38"/>
      <c r="AC4379" s="50"/>
      <c r="AD4379" s="50"/>
      <c r="AE4379" s="51"/>
      <c r="AF4379" s="51"/>
      <c r="AG4379" s="40"/>
      <c r="AH4379" s="41"/>
      <c r="AI4379" s="42"/>
      <c r="AJ4379" s="40"/>
      <c r="AK4379" s="41"/>
      <c r="AL4379" s="42"/>
      <c r="AM4379" s="43"/>
      <c r="AN4379" s="43"/>
      <c r="AO4379" s="43"/>
    </row>
    <row r="4380" spans="5:41" x14ac:dyDescent="0.25">
      <c r="E4380" s="54"/>
      <c r="F4380" s="54"/>
      <c r="G4380" s="52"/>
      <c r="H4380" s="52"/>
      <c r="I4380" s="52"/>
      <c r="J4380" s="52"/>
      <c r="K4380" s="52"/>
      <c r="L4380" s="52"/>
      <c r="M4380" s="52"/>
      <c r="N4380" s="52"/>
      <c r="O4380" s="52"/>
      <c r="P4380" s="52"/>
      <c r="Q4380" s="52"/>
      <c r="R4380" s="52"/>
      <c r="S4380" s="52"/>
      <c r="T4380" s="52"/>
      <c r="U4380" s="52"/>
      <c r="V4380" s="52"/>
      <c r="W4380" s="52"/>
      <c r="X4380" s="52"/>
      <c r="Y4380" s="52"/>
      <c r="Z4380" s="38"/>
      <c r="AA4380" s="38"/>
      <c r="AB4380" s="38"/>
      <c r="AC4380" s="50"/>
      <c r="AD4380" s="50"/>
      <c r="AE4380" s="51"/>
      <c r="AF4380" s="51"/>
      <c r="AG4380" s="40"/>
      <c r="AH4380" s="41"/>
      <c r="AI4380" s="42"/>
      <c r="AJ4380" s="40"/>
      <c r="AK4380" s="41"/>
      <c r="AL4380" s="42"/>
      <c r="AM4380" s="43"/>
      <c r="AN4380" s="43"/>
      <c r="AO4380" s="43"/>
    </row>
    <row r="4381" spans="5:41" x14ac:dyDescent="0.25">
      <c r="E4381" s="54"/>
      <c r="F4381" s="54"/>
      <c r="G4381" s="52"/>
      <c r="H4381" s="52"/>
      <c r="I4381" s="52"/>
      <c r="J4381" s="52"/>
      <c r="K4381" s="52"/>
      <c r="L4381" s="52"/>
      <c r="M4381" s="52"/>
      <c r="N4381" s="52"/>
      <c r="O4381" s="52"/>
      <c r="P4381" s="52"/>
      <c r="Q4381" s="52"/>
      <c r="R4381" s="52"/>
      <c r="S4381" s="52"/>
      <c r="T4381" s="52"/>
      <c r="U4381" s="52"/>
      <c r="V4381" s="52"/>
      <c r="W4381" s="52"/>
      <c r="X4381" s="52"/>
      <c r="Y4381" s="52"/>
      <c r="Z4381" s="38"/>
      <c r="AA4381" s="38"/>
      <c r="AB4381" s="38"/>
      <c r="AC4381" s="50"/>
      <c r="AD4381" s="50"/>
      <c r="AE4381" s="51"/>
      <c r="AF4381" s="51"/>
      <c r="AG4381" s="40"/>
      <c r="AH4381" s="41"/>
      <c r="AI4381" s="42"/>
      <c r="AJ4381" s="40"/>
      <c r="AK4381" s="41"/>
      <c r="AL4381" s="42"/>
      <c r="AM4381" s="43"/>
      <c r="AN4381" s="43"/>
      <c r="AO4381" s="43"/>
    </row>
    <row r="4382" spans="5:41" x14ac:dyDescent="0.25">
      <c r="E4382" s="54"/>
      <c r="F4382" s="54"/>
      <c r="G4382" s="52"/>
      <c r="H4382" s="52"/>
      <c r="I4382" s="52"/>
      <c r="J4382" s="52"/>
      <c r="K4382" s="52"/>
      <c r="L4382" s="52"/>
      <c r="M4382" s="52"/>
      <c r="N4382" s="52"/>
      <c r="O4382" s="52"/>
      <c r="P4382" s="52"/>
      <c r="Q4382" s="52"/>
      <c r="R4382" s="52"/>
      <c r="S4382" s="52"/>
      <c r="T4382" s="52"/>
      <c r="U4382" s="52"/>
      <c r="V4382" s="52"/>
      <c r="W4382" s="52"/>
      <c r="X4382" s="52"/>
      <c r="Y4382" s="52"/>
      <c r="Z4382" s="38"/>
      <c r="AA4382" s="38"/>
      <c r="AB4382" s="38"/>
      <c r="AC4382" s="50"/>
      <c r="AD4382" s="50"/>
      <c r="AE4382" s="51"/>
      <c r="AF4382" s="51"/>
      <c r="AG4382" s="40"/>
      <c r="AH4382" s="41"/>
      <c r="AI4382" s="42"/>
      <c r="AJ4382" s="40"/>
      <c r="AK4382" s="41"/>
      <c r="AL4382" s="42"/>
      <c r="AM4382" s="43"/>
      <c r="AN4382" s="43"/>
      <c r="AO4382" s="43"/>
    </row>
    <row r="4383" spans="5:41" x14ac:dyDescent="0.25">
      <c r="E4383" s="54"/>
      <c r="F4383" s="54"/>
      <c r="G4383" s="52"/>
      <c r="H4383" s="52"/>
      <c r="I4383" s="52"/>
      <c r="J4383" s="52"/>
      <c r="K4383" s="52"/>
      <c r="L4383" s="52"/>
      <c r="M4383" s="52"/>
      <c r="N4383" s="52"/>
      <c r="O4383" s="52"/>
      <c r="P4383" s="52"/>
      <c r="Q4383" s="52"/>
      <c r="R4383" s="52"/>
      <c r="S4383" s="52"/>
      <c r="T4383" s="52"/>
      <c r="U4383" s="52"/>
      <c r="V4383" s="52"/>
      <c r="W4383" s="52"/>
      <c r="X4383" s="52"/>
      <c r="Y4383" s="52"/>
      <c r="Z4383" s="38"/>
      <c r="AA4383" s="38"/>
      <c r="AB4383" s="38"/>
      <c r="AC4383" s="50"/>
      <c r="AD4383" s="50"/>
      <c r="AE4383" s="51"/>
      <c r="AF4383" s="51"/>
      <c r="AG4383" s="40"/>
      <c r="AH4383" s="41"/>
      <c r="AI4383" s="42"/>
      <c r="AJ4383" s="40"/>
      <c r="AK4383" s="41"/>
      <c r="AL4383" s="42"/>
      <c r="AM4383" s="43"/>
      <c r="AN4383" s="43"/>
      <c r="AO4383" s="43"/>
    </row>
    <row r="4384" spans="5:41" x14ac:dyDescent="0.25">
      <c r="E4384" s="54"/>
      <c r="F4384" s="54"/>
      <c r="G4384" s="52"/>
      <c r="H4384" s="52"/>
      <c r="I4384" s="52"/>
      <c r="J4384" s="52"/>
      <c r="K4384" s="52"/>
      <c r="L4384" s="52"/>
      <c r="M4384" s="52"/>
      <c r="N4384" s="52"/>
      <c r="O4384" s="52"/>
      <c r="P4384" s="52"/>
      <c r="Q4384" s="52"/>
      <c r="R4384" s="52"/>
      <c r="S4384" s="52"/>
      <c r="T4384" s="52"/>
      <c r="U4384" s="52"/>
      <c r="V4384" s="52"/>
      <c r="W4384" s="52"/>
      <c r="X4384" s="52"/>
      <c r="Y4384" s="52"/>
      <c r="Z4384" s="38"/>
      <c r="AA4384" s="38"/>
      <c r="AB4384" s="38"/>
      <c r="AC4384" s="50"/>
      <c r="AD4384" s="50"/>
      <c r="AE4384" s="51"/>
      <c r="AF4384" s="51"/>
      <c r="AG4384" s="40"/>
      <c r="AH4384" s="41"/>
      <c r="AI4384" s="42"/>
      <c r="AJ4384" s="40"/>
      <c r="AK4384" s="41"/>
      <c r="AL4384" s="42"/>
      <c r="AM4384" s="43"/>
      <c r="AN4384" s="43"/>
      <c r="AO4384" s="43"/>
    </row>
    <row r="4385" spans="5:41" x14ac:dyDescent="0.25">
      <c r="E4385" s="54"/>
      <c r="F4385" s="54"/>
      <c r="G4385" s="52"/>
      <c r="H4385" s="52"/>
      <c r="I4385" s="52"/>
      <c r="J4385" s="52"/>
      <c r="K4385" s="52"/>
      <c r="L4385" s="52"/>
      <c r="M4385" s="52"/>
      <c r="N4385" s="52"/>
      <c r="O4385" s="52"/>
      <c r="P4385" s="52"/>
      <c r="Q4385" s="52"/>
      <c r="R4385" s="52"/>
      <c r="S4385" s="52"/>
      <c r="T4385" s="52"/>
      <c r="U4385" s="52"/>
      <c r="V4385" s="52"/>
      <c r="W4385" s="52"/>
      <c r="X4385" s="52"/>
      <c r="Y4385" s="52"/>
      <c r="Z4385" s="38"/>
      <c r="AA4385" s="38"/>
      <c r="AB4385" s="38"/>
      <c r="AC4385" s="50"/>
      <c r="AD4385" s="50"/>
      <c r="AE4385" s="51"/>
      <c r="AF4385" s="51"/>
      <c r="AG4385" s="40"/>
      <c r="AH4385" s="41"/>
      <c r="AI4385" s="42"/>
      <c r="AJ4385" s="40"/>
      <c r="AK4385" s="41"/>
      <c r="AL4385" s="42"/>
      <c r="AM4385" s="43"/>
      <c r="AN4385" s="43"/>
      <c r="AO4385" s="43"/>
    </row>
    <row r="4386" spans="5:41" x14ac:dyDescent="0.25">
      <c r="E4386" s="54"/>
      <c r="F4386" s="54"/>
      <c r="G4386" s="52"/>
      <c r="H4386" s="52"/>
      <c r="I4386" s="52"/>
      <c r="J4386" s="52"/>
      <c r="K4386" s="52"/>
      <c r="L4386" s="52"/>
      <c r="M4386" s="52"/>
      <c r="N4386" s="52"/>
      <c r="O4386" s="52"/>
      <c r="P4386" s="52"/>
      <c r="Q4386" s="52"/>
      <c r="R4386" s="52"/>
      <c r="S4386" s="52"/>
      <c r="T4386" s="52"/>
      <c r="U4386" s="52"/>
      <c r="V4386" s="52"/>
      <c r="W4386" s="52"/>
      <c r="X4386" s="52"/>
      <c r="Y4386" s="52"/>
      <c r="Z4386" s="38"/>
      <c r="AA4386" s="38"/>
      <c r="AB4386" s="38"/>
      <c r="AC4386" s="50"/>
      <c r="AD4386" s="50"/>
      <c r="AE4386" s="51"/>
      <c r="AF4386" s="51"/>
      <c r="AG4386" s="40"/>
      <c r="AH4386" s="41"/>
      <c r="AI4386" s="42"/>
      <c r="AJ4386" s="40"/>
      <c r="AK4386" s="41"/>
      <c r="AL4386" s="42"/>
      <c r="AM4386" s="43"/>
      <c r="AN4386" s="43"/>
      <c r="AO4386" s="43"/>
    </row>
    <row r="4387" spans="5:41" x14ac:dyDescent="0.25">
      <c r="E4387" s="54"/>
      <c r="F4387" s="54"/>
      <c r="G4387" s="52"/>
      <c r="H4387" s="52"/>
      <c r="I4387" s="52"/>
      <c r="J4387" s="52"/>
      <c r="K4387" s="52"/>
      <c r="L4387" s="52"/>
      <c r="M4387" s="52"/>
      <c r="N4387" s="52"/>
      <c r="O4387" s="52"/>
      <c r="P4387" s="52"/>
      <c r="Q4387" s="52"/>
      <c r="R4387" s="52"/>
      <c r="S4387" s="52"/>
      <c r="T4387" s="52"/>
      <c r="U4387" s="52"/>
      <c r="V4387" s="52"/>
      <c r="W4387" s="52"/>
      <c r="X4387" s="52"/>
      <c r="Y4387" s="52"/>
      <c r="Z4387" s="38"/>
      <c r="AA4387" s="38"/>
      <c r="AB4387" s="38"/>
      <c r="AC4387" s="50"/>
      <c r="AD4387" s="50"/>
      <c r="AE4387" s="51"/>
      <c r="AF4387" s="51"/>
      <c r="AG4387" s="40"/>
      <c r="AH4387" s="41"/>
      <c r="AI4387" s="42"/>
      <c r="AJ4387" s="40"/>
      <c r="AK4387" s="41"/>
      <c r="AL4387" s="42"/>
      <c r="AM4387" s="43"/>
      <c r="AN4387" s="43"/>
      <c r="AO4387" s="43"/>
    </row>
    <row r="4388" spans="5:41" x14ac:dyDescent="0.25">
      <c r="E4388" s="54"/>
      <c r="F4388" s="54"/>
      <c r="G4388" s="52"/>
      <c r="H4388" s="52"/>
      <c r="I4388" s="52"/>
      <c r="J4388" s="52"/>
      <c r="K4388" s="52"/>
      <c r="L4388" s="52"/>
      <c r="M4388" s="52"/>
      <c r="N4388" s="52"/>
      <c r="O4388" s="52"/>
      <c r="P4388" s="52"/>
      <c r="Q4388" s="52"/>
      <c r="R4388" s="52"/>
      <c r="S4388" s="52"/>
      <c r="T4388" s="52"/>
      <c r="U4388" s="52"/>
      <c r="V4388" s="52"/>
      <c r="W4388" s="52"/>
      <c r="X4388" s="52"/>
      <c r="Y4388" s="52"/>
      <c r="Z4388" s="38"/>
      <c r="AA4388" s="38"/>
      <c r="AB4388" s="38"/>
      <c r="AC4388" s="50"/>
      <c r="AD4388" s="50"/>
      <c r="AE4388" s="51"/>
      <c r="AF4388" s="51"/>
      <c r="AG4388" s="40"/>
      <c r="AH4388" s="41"/>
      <c r="AI4388" s="42"/>
      <c r="AJ4388" s="40"/>
      <c r="AK4388" s="41"/>
      <c r="AL4388" s="42"/>
      <c r="AM4388" s="43"/>
      <c r="AN4388" s="43"/>
      <c r="AO4388" s="43"/>
    </row>
    <row r="4389" spans="5:41" x14ac:dyDescent="0.25">
      <c r="E4389" s="54"/>
      <c r="F4389" s="54"/>
      <c r="G4389" s="52"/>
      <c r="H4389" s="52"/>
      <c r="I4389" s="52"/>
      <c r="J4389" s="52"/>
      <c r="K4389" s="52"/>
      <c r="L4389" s="52"/>
      <c r="M4389" s="52"/>
      <c r="N4389" s="52"/>
      <c r="O4389" s="52"/>
      <c r="P4389" s="52"/>
      <c r="Q4389" s="52"/>
      <c r="R4389" s="52"/>
      <c r="S4389" s="52"/>
      <c r="T4389" s="52"/>
      <c r="U4389" s="52"/>
      <c r="V4389" s="52"/>
      <c r="W4389" s="52"/>
      <c r="X4389" s="52"/>
      <c r="Y4389" s="52"/>
      <c r="Z4389" s="38"/>
      <c r="AA4389" s="38"/>
      <c r="AB4389" s="38"/>
      <c r="AC4389" s="50"/>
      <c r="AD4389" s="50"/>
      <c r="AE4389" s="51"/>
      <c r="AF4389" s="51"/>
      <c r="AG4389" s="40"/>
      <c r="AH4389" s="41"/>
      <c r="AI4389" s="42"/>
      <c r="AJ4389" s="40"/>
      <c r="AK4389" s="41"/>
      <c r="AL4389" s="42"/>
      <c r="AM4389" s="43"/>
      <c r="AN4389" s="43"/>
      <c r="AO4389" s="43"/>
    </row>
    <row r="4390" spans="5:41" x14ac:dyDescent="0.25">
      <c r="E4390" s="54"/>
      <c r="F4390" s="54"/>
      <c r="G4390" s="52"/>
      <c r="H4390" s="52"/>
      <c r="I4390" s="52"/>
      <c r="J4390" s="52"/>
      <c r="K4390" s="52"/>
      <c r="L4390" s="52"/>
      <c r="M4390" s="52"/>
      <c r="N4390" s="52"/>
      <c r="O4390" s="52"/>
      <c r="P4390" s="52"/>
      <c r="Q4390" s="52"/>
      <c r="R4390" s="52"/>
      <c r="S4390" s="52"/>
      <c r="T4390" s="52"/>
      <c r="U4390" s="52"/>
      <c r="V4390" s="52"/>
      <c r="W4390" s="52"/>
      <c r="X4390" s="52"/>
      <c r="Y4390" s="52"/>
      <c r="Z4390" s="38"/>
      <c r="AA4390" s="38"/>
      <c r="AB4390" s="38"/>
      <c r="AC4390" s="50"/>
      <c r="AD4390" s="50"/>
      <c r="AE4390" s="51"/>
      <c r="AF4390" s="51"/>
      <c r="AG4390" s="40"/>
      <c r="AH4390" s="41"/>
      <c r="AI4390" s="42"/>
      <c r="AJ4390" s="40"/>
      <c r="AK4390" s="41"/>
      <c r="AL4390" s="42"/>
      <c r="AM4390" s="43"/>
      <c r="AN4390" s="43"/>
      <c r="AO4390" s="43"/>
    </row>
    <row r="4391" spans="5:41" x14ac:dyDescent="0.25">
      <c r="E4391" s="54"/>
      <c r="F4391" s="54"/>
      <c r="G4391" s="52"/>
      <c r="H4391" s="52"/>
      <c r="I4391" s="52"/>
      <c r="J4391" s="52"/>
      <c r="K4391" s="52"/>
      <c r="L4391" s="52"/>
      <c r="M4391" s="52"/>
      <c r="N4391" s="52"/>
      <c r="O4391" s="52"/>
      <c r="P4391" s="52"/>
      <c r="Q4391" s="52"/>
      <c r="R4391" s="52"/>
      <c r="S4391" s="52"/>
      <c r="T4391" s="52"/>
      <c r="U4391" s="52"/>
      <c r="V4391" s="52"/>
      <c r="W4391" s="52"/>
      <c r="X4391" s="52"/>
      <c r="Y4391" s="52"/>
      <c r="Z4391" s="38"/>
      <c r="AA4391" s="38"/>
      <c r="AB4391" s="38"/>
      <c r="AC4391" s="50"/>
      <c r="AD4391" s="50"/>
      <c r="AE4391" s="51"/>
      <c r="AF4391" s="51"/>
      <c r="AG4391" s="40"/>
      <c r="AH4391" s="41"/>
      <c r="AI4391" s="42"/>
      <c r="AJ4391" s="40"/>
      <c r="AK4391" s="41"/>
      <c r="AL4391" s="42"/>
      <c r="AM4391" s="43"/>
      <c r="AN4391" s="43"/>
      <c r="AO4391" s="43"/>
    </row>
    <row r="4392" spans="5:41" x14ac:dyDescent="0.25">
      <c r="E4392" s="54"/>
      <c r="F4392" s="54"/>
      <c r="G4392" s="52"/>
      <c r="H4392" s="52"/>
      <c r="I4392" s="52"/>
      <c r="J4392" s="52"/>
      <c r="K4392" s="52"/>
      <c r="L4392" s="52"/>
      <c r="M4392" s="52"/>
      <c r="N4392" s="52"/>
      <c r="O4392" s="52"/>
      <c r="P4392" s="52"/>
      <c r="Q4392" s="52"/>
      <c r="R4392" s="52"/>
      <c r="S4392" s="52"/>
      <c r="T4392" s="52"/>
      <c r="U4392" s="52"/>
      <c r="V4392" s="52"/>
      <c r="W4392" s="52"/>
      <c r="X4392" s="52"/>
      <c r="Y4392" s="52"/>
      <c r="Z4392" s="38"/>
      <c r="AA4392" s="38"/>
      <c r="AB4392" s="38"/>
      <c r="AC4392" s="50"/>
      <c r="AD4392" s="50"/>
      <c r="AE4392" s="51"/>
      <c r="AF4392" s="51"/>
      <c r="AG4392" s="40"/>
      <c r="AH4392" s="41"/>
      <c r="AI4392" s="42"/>
      <c r="AJ4392" s="40"/>
      <c r="AK4392" s="41"/>
      <c r="AL4392" s="42"/>
      <c r="AM4392" s="43"/>
      <c r="AN4392" s="43"/>
      <c r="AO4392" s="43"/>
    </row>
    <row r="4393" spans="5:41" x14ac:dyDescent="0.25">
      <c r="E4393" s="54"/>
      <c r="F4393" s="54"/>
      <c r="G4393" s="52"/>
      <c r="H4393" s="52"/>
      <c r="I4393" s="52"/>
      <c r="J4393" s="52"/>
      <c r="K4393" s="52"/>
      <c r="L4393" s="52"/>
      <c r="M4393" s="52"/>
      <c r="N4393" s="52"/>
      <c r="O4393" s="52"/>
      <c r="P4393" s="52"/>
      <c r="Q4393" s="52"/>
      <c r="R4393" s="52"/>
      <c r="S4393" s="52"/>
      <c r="T4393" s="52"/>
      <c r="U4393" s="52"/>
      <c r="V4393" s="52"/>
      <c r="W4393" s="52"/>
      <c r="X4393" s="52"/>
      <c r="Y4393" s="52"/>
      <c r="Z4393" s="38"/>
      <c r="AA4393" s="38"/>
      <c r="AB4393" s="38"/>
      <c r="AC4393" s="50"/>
      <c r="AD4393" s="50"/>
      <c r="AE4393" s="51"/>
      <c r="AF4393" s="51"/>
      <c r="AG4393" s="40"/>
      <c r="AH4393" s="41"/>
      <c r="AI4393" s="42"/>
      <c r="AJ4393" s="40"/>
      <c r="AK4393" s="41"/>
      <c r="AL4393" s="42"/>
      <c r="AM4393" s="43"/>
      <c r="AN4393" s="43"/>
      <c r="AO4393" s="43"/>
    </row>
    <row r="4394" spans="5:41" x14ac:dyDescent="0.25">
      <c r="E4394" s="54"/>
      <c r="F4394" s="54"/>
      <c r="G4394" s="52"/>
      <c r="H4394" s="52"/>
      <c r="I4394" s="52"/>
      <c r="J4394" s="52"/>
      <c r="K4394" s="52"/>
      <c r="L4394" s="52"/>
      <c r="M4394" s="52"/>
      <c r="N4394" s="52"/>
      <c r="O4394" s="52"/>
      <c r="P4394" s="52"/>
      <c r="Q4394" s="52"/>
      <c r="R4394" s="52"/>
      <c r="S4394" s="52"/>
      <c r="T4394" s="52"/>
      <c r="U4394" s="52"/>
      <c r="V4394" s="52"/>
      <c r="W4394" s="52"/>
      <c r="X4394" s="52"/>
      <c r="Y4394" s="52"/>
      <c r="Z4394" s="38"/>
      <c r="AA4394" s="38"/>
      <c r="AB4394" s="38"/>
      <c r="AC4394" s="50"/>
      <c r="AD4394" s="50"/>
      <c r="AE4394" s="51"/>
      <c r="AF4394" s="51"/>
      <c r="AG4394" s="40"/>
      <c r="AH4394" s="41"/>
      <c r="AI4394" s="42"/>
      <c r="AJ4394" s="40"/>
      <c r="AK4394" s="41"/>
      <c r="AL4394" s="42"/>
      <c r="AM4394" s="43"/>
      <c r="AN4394" s="43"/>
      <c r="AO4394" s="43"/>
    </row>
    <row r="4395" spans="5:41" x14ac:dyDescent="0.25">
      <c r="E4395" s="54"/>
      <c r="F4395" s="54"/>
      <c r="G4395" s="52"/>
      <c r="H4395" s="52"/>
      <c r="I4395" s="52"/>
      <c r="J4395" s="52"/>
      <c r="K4395" s="52"/>
      <c r="L4395" s="52"/>
      <c r="M4395" s="52"/>
      <c r="N4395" s="52"/>
      <c r="O4395" s="52"/>
      <c r="P4395" s="52"/>
      <c r="Q4395" s="52"/>
      <c r="R4395" s="52"/>
      <c r="S4395" s="52"/>
      <c r="T4395" s="52"/>
      <c r="U4395" s="52"/>
      <c r="V4395" s="52"/>
      <c r="W4395" s="52"/>
      <c r="X4395" s="52"/>
      <c r="Y4395" s="52"/>
      <c r="Z4395" s="38"/>
      <c r="AA4395" s="38"/>
      <c r="AB4395" s="38"/>
      <c r="AC4395" s="50"/>
      <c r="AD4395" s="50"/>
      <c r="AE4395" s="51"/>
      <c r="AF4395" s="51"/>
      <c r="AG4395" s="40"/>
      <c r="AH4395" s="41"/>
      <c r="AI4395" s="42"/>
      <c r="AJ4395" s="40"/>
      <c r="AK4395" s="41"/>
      <c r="AL4395" s="42"/>
      <c r="AM4395" s="43"/>
      <c r="AN4395" s="43"/>
      <c r="AO4395" s="43"/>
    </row>
    <row r="4396" spans="5:41" x14ac:dyDescent="0.25">
      <c r="E4396" s="54"/>
      <c r="F4396" s="54"/>
      <c r="G4396" s="52"/>
      <c r="H4396" s="52"/>
      <c r="I4396" s="52"/>
      <c r="J4396" s="52"/>
      <c r="K4396" s="52"/>
      <c r="L4396" s="52"/>
      <c r="M4396" s="52"/>
      <c r="N4396" s="52"/>
      <c r="O4396" s="52"/>
      <c r="P4396" s="52"/>
      <c r="Q4396" s="52"/>
      <c r="R4396" s="52"/>
      <c r="S4396" s="52"/>
      <c r="T4396" s="52"/>
      <c r="U4396" s="52"/>
      <c r="V4396" s="52"/>
      <c r="W4396" s="52"/>
      <c r="X4396" s="52"/>
      <c r="Y4396" s="52"/>
      <c r="Z4396" s="38"/>
      <c r="AA4396" s="38"/>
      <c r="AB4396" s="38"/>
      <c r="AC4396" s="50"/>
      <c r="AD4396" s="50"/>
      <c r="AE4396" s="51"/>
      <c r="AF4396" s="51"/>
      <c r="AG4396" s="40"/>
      <c r="AH4396" s="41"/>
      <c r="AI4396" s="42"/>
      <c r="AJ4396" s="40"/>
      <c r="AK4396" s="41"/>
      <c r="AL4396" s="42"/>
      <c r="AM4396" s="43"/>
      <c r="AN4396" s="43"/>
      <c r="AO4396" s="43"/>
    </row>
    <row r="4397" spans="5:41" x14ac:dyDescent="0.25">
      <c r="E4397" s="54"/>
      <c r="F4397" s="54"/>
      <c r="G4397" s="52"/>
      <c r="H4397" s="52"/>
      <c r="I4397" s="52"/>
      <c r="J4397" s="52"/>
      <c r="K4397" s="52"/>
      <c r="L4397" s="52"/>
      <c r="M4397" s="52"/>
      <c r="N4397" s="52"/>
      <c r="O4397" s="52"/>
      <c r="P4397" s="52"/>
      <c r="Q4397" s="52"/>
      <c r="R4397" s="52"/>
      <c r="S4397" s="52"/>
      <c r="T4397" s="52"/>
      <c r="U4397" s="52"/>
      <c r="V4397" s="52"/>
      <c r="W4397" s="52"/>
      <c r="X4397" s="52"/>
      <c r="Y4397" s="52"/>
      <c r="Z4397" s="38"/>
      <c r="AA4397" s="38"/>
      <c r="AB4397" s="38"/>
      <c r="AC4397" s="50"/>
      <c r="AD4397" s="50"/>
      <c r="AE4397" s="51"/>
      <c r="AF4397" s="51"/>
      <c r="AG4397" s="40"/>
      <c r="AH4397" s="41"/>
      <c r="AI4397" s="42"/>
      <c r="AJ4397" s="40"/>
      <c r="AK4397" s="41"/>
      <c r="AL4397" s="42"/>
      <c r="AM4397" s="43"/>
      <c r="AN4397" s="43"/>
      <c r="AO4397" s="43"/>
    </row>
    <row r="4398" spans="5:41" x14ac:dyDescent="0.25">
      <c r="E4398" s="54"/>
      <c r="F4398" s="54"/>
      <c r="G4398" s="52"/>
      <c r="H4398" s="52"/>
      <c r="I4398" s="52"/>
      <c r="J4398" s="52"/>
      <c r="K4398" s="52"/>
      <c r="L4398" s="52"/>
      <c r="M4398" s="52"/>
      <c r="N4398" s="52"/>
      <c r="O4398" s="52"/>
      <c r="P4398" s="52"/>
      <c r="Q4398" s="52"/>
      <c r="R4398" s="52"/>
      <c r="S4398" s="52"/>
      <c r="T4398" s="52"/>
      <c r="U4398" s="52"/>
      <c r="V4398" s="52"/>
      <c r="W4398" s="52"/>
      <c r="X4398" s="52"/>
      <c r="Y4398" s="52"/>
      <c r="Z4398" s="38"/>
      <c r="AA4398" s="38"/>
      <c r="AB4398" s="38"/>
      <c r="AC4398" s="50"/>
      <c r="AD4398" s="50"/>
      <c r="AE4398" s="51"/>
      <c r="AF4398" s="51"/>
      <c r="AG4398" s="40"/>
      <c r="AH4398" s="41"/>
      <c r="AI4398" s="42"/>
      <c r="AJ4398" s="40"/>
      <c r="AK4398" s="41"/>
      <c r="AL4398" s="42"/>
      <c r="AM4398" s="43"/>
      <c r="AN4398" s="43"/>
      <c r="AO4398" s="43"/>
    </row>
    <row r="4399" spans="5:41" x14ac:dyDescent="0.25">
      <c r="E4399" s="54"/>
      <c r="F4399" s="54"/>
      <c r="G4399" s="52"/>
      <c r="H4399" s="52"/>
      <c r="I4399" s="52"/>
      <c r="J4399" s="52"/>
      <c r="K4399" s="52"/>
      <c r="L4399" s="52"/>
      <c r="M4399" s="52"/>
      <c r="N4399" s="52"/>
      <c r="O4399" s="52"/>
      <c r="P4399" s="52"/>
      <c r="Q4399" s="52"/>
      <c r="R4399" s="52"/>
      <c r="S4399" s="52"/>
      <c r="T4399" s="52"/>
      <c r="U4399" s="52"/>
      <c r="V4399" s="52"/>
      <c r="W4399" s="52"/>
      <c r="X4399" s="52"/>
      <c r="Y4399" s="52"/>
      <c r="Z4399" s="38"/>
      <c r="AA4399" s="38"/>
      <c r="AB4399" s="38"/>
      <c r="AC4399" s="50"/>
      <c r="AD4399" s="50"/>
      <c r="AE4399" s="51"/>
      <c r="AF4399" s="51"/>
      <c r="AG4399" s="40"/>
      <c r="AH4399" s="41"/>
      <c r="AI4399" s="42"/>
      <c r="AJ4399" s="40"/>
      <c r="AK4399" s="41"/>
      <c r="AL4399" s="42"/>
      <c r="AM4399" s="43"/>
      <c r="AN4399" s="43"/>
      <c r="AO4399" s="43"/>
    </row>
    <row r="4400" spans="5:41" x14ac:dyDescent="0.25">
      <c r="E4400" s="54"/>
      <c r="F4400" s="54"/>
      <c r="G4400" s="52"/>
      <c r="H4400" s="52"/>
      <c r="I4400" s="52"/>
      <c r="J4400" s="52"/>
      <c r="K4400" s="52"/>
      <c r="L4400" s="52"/>
      <c r="M4400" s="52"/>
      <c r="N4400" s="52"/>
      <c r="O4400" s="52"/>
      <c r="P4400" s="52"/>
      <c r="Q4400" s="52"/>
      <c r="R4400" s="52"/>
      <c r="S4400" s="52"/>
      <c r="T4400" s="52"/>
      <c r="U4400" s="52"/>
      <c r="V4400" s="52"/>
      <c r="W4400" s="52"/>
      <c r="X4400" s="52"/>
      <c r="Y4400" s="52"/>
      <c r="Z4400" s="38"/>
      <c r="AA4400" s="38"/>
      <c r="AB4400" s="38"/>
      <c r="AC4400" s="50"/>
      <c r="AD4400" s="50"/>
      <c r="AE4400" s="51"/>
      <c r="AF4400" s="51"/>
      <c r="AG4400" s="40"/>
      <c r="AH4400" s="41"/>
      <c r="AI4400" s="42"/>
      <c r="AJ4400" s="40"/>
      <c r="AK4400" s="41"/>
      <c r="AL4400" s="42"/>
      <c r="AM4400" s="43"/>
      <c r="AN4400" s="43"/>
      <c r="AO4400" s="43"/>
    </row>
    <row r="4401" spans="5:41" x14ac:dyDescent="0.25">
      <c r="E4401" s="54"/>
      <c r="F4401" s="54"/>
      <c r="G4401" s="52"/>
      <c r="H4401" s="52"/>
      <c r="I4401" s="52"/>
      <c r="J4401" s="52"/>
      <c r="K4401" s="52"/>
      <c r="L4401" s="52"/>
      <c r="M4401" s="52"/>
      <c r="N4401" s="52"/>
      <c r="O4401" s="52"/>
      <c r="P4401" s="52"/>
      <c r="Q4401" s="52"/>
      <c r="R4401" s="52"/>
      <c r="S4401" s="52"/>
      <c r="T4401" s="52"/>
      <c r="U4401" s="52"/>
      <c r="V4401" s="52"/>
      <c r="W4401" s="52"/>
      <c r="X4401" s="52"/>
      <c r="Y4401" s="52"/>
      <c r="Z4401" s="38"/>
      <c r="AA4401" s="38"/>
      <c r="AB4401" s="38"/>
      <c r="AC4401" s="50"/>
      <c r="AD4401" s="50"/>
      <c r="AE4401" s="51"/>
      <c r="AF4401" s="51"/>
      <c r="AG4401" s="40"/>
      <c r="AH4401" s="41"/>
      <c r="AI4401" s="42"/>
      <c r="AJ4401" s="40"/>
      <c r="AK4401" s="41"/>
      <c r="AL4401" s="42"/>
      <c r="AM4401" s="43"/>
      <c r="AN4401" s="43"/>
      <c r="AO4401" s="43"/>
    </row>
    <row r="4402" spans="5:41" x14ac:dyDescent="0.25">
      <c r="E4402" s="54"/>
      <c r="F4402" s="54"/>
      <c r="G4402" s="52"/>
      <c r="H4402" s="52"/>
      <c r="I4402" s="52"/>
      <c r="J4402" s="52"/>
      <c r="K4402" s="52"/>
      <c r="L4402" s="52"/>
      <c r="M4402" s="52"/>
      <c r="N4402" s="52"/>
      <c r="O4402" s="52"/>
      <c r="P4402" s="52"/>
      <c r="Q4402" s="52"/>
      <c r="R4402" s="52"/>
      <c r="S4402" s="52"/>
      <c r="T4402" s="52"/>
      <c r="U4402" s="52"/>
      <c r="V4402" s="52"/>
      <c r="W4402" s="52"/>
      <c r="X4402" s="52"/>
      <c r="Y4402" s="52"/>
      <c r="Z4402" s="38"/>
      <c r="AA4402" s="38"/>
      <c r="AB4402" s="38"/>
      <c r="AC4402" s="50"/>
      <c r="AD4402" s="50"/>
      <c r="AE4402" s="51"/>
      <c r="AF4402" s="51"/>
      <c r="AG4402" s="40"/>
      <c r="AH4402" s="41"/>
      <c r="AI4402" s="42"/>
      <c r="AJ4402" s="40"/>
      <c r="AK4402" s="41"/>
      <c r="AL4402" s="42"/>
      <c r="AM4402" s="43"/>
      <c r="AN4402" s="43"/>
      <c r="AO4402" s="43"/>
    </row>
    <row r="4403" spans="5:41" x14ac:dyDescent="0.25">
      <c r="E4403" s="54"/>
      <c r="F4403" s="54"/>
      <c r="G4403" s="52"/>
      <c r="H4403" s="52"/>
      <c r="I4403" s="52"/>
      <c r="J4403" s="52"/>
      <c r="K4403" s="52"/>
      <c r="L4403" s="52"/>
      <c r="M4403" s="52"/>
      <c r="N4403" s="52"/>
      <c r="O4403" s="52"/>
      <c r="P4403" s="52"/>
      <c r="Q4403" s="52"/>
      <c r="R4403" s="52"/>
      <c r="S4403" s="52"/>
      <c r="T4403" s="52"/>
      <c r="U4403" s="52"/>
      <c r="V4403" s="52"/>
      <c r="W4403" s="52"/>
      <c r="X4403" s="52"/>
      <c r="Y4403" s="52"/>
      <c r="Z4403" s="38"/>
      <c r="AA4403" s="38"/>
      <c r="AB4403" s="38"/>
      <c r="AC4403" s="50"/>
      <c r="AD4403" s="50"/>
      <c r="AE4403" s="51"/>
      <c r="AF4403" s="51"/>
      <c r="AG4403" s="40"/>
      <c r="AH4403" s="41"/>
      <c r="AI4403" s="42"/>
      <c r="AJ4403" s="40"/>
      <c r="AK4403" s="41"/>
      <c r="AL4403" s="42"/>
      <c r="AM4403" s="43"/>
      <c r="AN4403" s="43"/>
      <c r="AO4403" s="43"/>
    </row>
    <row r="4404" spans="5:41" x14ac:dyDescent="0.25">
      <c r="E4404" s="54"/>
      <c r="F4404" s="54"/>
      <c r="G4404" s="52"/>
      <c r="H4404" s="52"/>
      <c r="I4404" s="52"/>
      <c r="J4404" s="52"/>
      <c r="K4404" s="52"/>
      <c r="L4404" s="52"/>
      <c r="M4404" s="52"/>
      <c r="N4404" s="52"/>
      <c r="O4404" s="52"/>
      <c r="P4404" s="52"/>
      <c r="Q4404" s="52"/>
      <c r="R4404" s="52"/>
      <c r="S4404" s="52"/>
      <c r="T4404" s="52"/>
      <c r="U4404" s="52"/>
      <c r="V4404" s="52"/>
      <c r="W4404" s="52"/>
      <c r="X4404" s="52"/>
      <c r="Y4404" s="52"/>
      <c r="Z4404" s="38"/>
      <c r="AA4404" s="38"/>
      <c r="AB4404" s="38"/>
      <c r="AC4404" s="50"/>
      <c r="AD4404" s="50"/>
      <c r="AE4404" s="51"/>
      <c r="AF4404" s="51"/>
      <c r="AG4404" s="40"/>
      <c r="AH4404" s="41"/>
      <c r="AI4404" s="42"/>
      <c r="AJ4404" s="40"/>
      <c r="AK4404" s="41"/>
      <c r="AL4404" s="42"/>
      <c r="AM4404" s="43"/>
      <c r="AN4404" s="43"/>
      <c r="AO4404" s="43"/>
    </row>
    <row r="4405" spans="5:41" x14ac:dyDescent="0.25">
      <c r="E4405" s="54"/>
      <c r="F4405" s="54"/>
      <c r="G4405" s="52"/>
      <c r="H4405" s="52"/>
      <c r="I4405" s="52"/>
      <c r="J4405" s="52"/>
      <c r="K4405" s="52"/>
      <c r="L4405" s="52"/>
      <c r="M4405" s="52"/>
      <c r="N4405" s="52"/>
      <c r="O4405" s="52"/>
      <c r="P4405" s="52"/>
      <c r="Q4405" s="52"/>
      <c r="R4405" s="52"/>
      <c r="S4405" s="52"/>
      <c r="T4405" s="52"/>
      <c r="U4405" s="52"/>
      <c r="V4405" s="52"/>
      <c r="W4405" s="52"/>
      <c r="X4405" s="52"/>
      <c r="Y4405" s="52"/>
      <c r="Z4405" s="38"/>
      <c r="AA4405" s="38"/>
      <c r="AB4405" s="38"/>
      <c r="AC4405" s="50"/>
      <c r="AD4405" s="50"/>
      <c r="AE4405" s="51"/>
      <c r="AF4405" s="51"/>
      <c r="AG4405" s="40"/>
      <c r="AH4405" s="41"/>
      <c r="AI4405" s="42"/>
      <c r="AJ4405" s="40"/>
      <c r="AK4405" s="41"/>
      <c r="AL4405" s="42"/>
      <c r="AM4405" s="43"/>
      <c r="AN4405" s="43"/>
      <c r="AO4405" s="43"/>
    </row>
    <row r="4406" spans="5:41" x14ac:dyDescent="0.25">
      <c r="E4406" s="54"/>
      <c r="F4406" s="54"/>
      <c r="G4406" s="52"/>
      <c r="H4406" s="52"/>
      <c r="I4406" s="52"/>
      <c r="J4406" s="52"/>
      <c r="K4406" s="52"/>
      <c r="L4406" s="52"/>
      <c r="M4406" s="52"/>
      <c r="N4406" s="52"/>
      <c r="O4406" s="52"/>
      <c r="P4406" s="52"/>
      <c r="Q4406" s="52"/>
      <c r="R4406" s="52"/>
      <c r="S4406" s="52"/>
      <c r="T4406" s="52"/>
      <c r="U4406" s="52"/>
      <c r="V4406" s="52"/>
      <c r="W4406" s="52"/>
      <c r="X4406" s="52"/>
      <c r="Y4406" s="52"/>
      <c r="Z4406" s="38"/>
      <c r="AA4406" s="38"/>
      <c r="AB4406" s="38"/>
      <c r="AC4406" s="50"/>
      <c r="AD4406" s="50"/>
      <c r="AE4406" s="51"/>
      <c r="AF4406" s="51"/>
      <c r="AG4406" s="40"/>
      <c r="AH4406" s="41"/>
      <c r="AI4406" s="42"/>
      <c r="AJ4406" s="40"/>
      <c r="AK4406" s="41"/>
      <c r="AL4406" s="42"/>
      <c r="AM4406" s="43"/>
      <c r="AN4406" s="43"/>
      <c r="AO4406" s="43"/>
    </row>
    <row r="4407" spans="5:41" x14ac:dyDescent="0.25">
      <c r="E4407" s="54"/>
      <c r="F4407" s="54"/>
      <c r="G4407" s="52"/>
      <c r="H4407" s="52"/>
      <c r="I4407" s="52"/>
      <c r="J4407" s="52"/>
      <c r="K4407" s="52"/>
      <c r="L4407" s="52"/>
      <c r="M4407" s="52"/>
      <c r="N4407" s="52"/>
      <c r="O4407" s="52"/>
      <c r="P4407" s="52"/>
      <c r="Q4407" s="52"/>
      <c r="R4407" s="52"/>
      <c r="S4407" s="52"/>
      <c r="T4407" s="52"/>
      <c r="U4407" s="52"/>
      <c r="V4407" s="52"/>
      <c r="W4407" s="52"/>
      <c r="X4407" s="52"/>
      <c r="Y4407" s="52"/>
      <c r="Z4407" s="38"/>
      <c r="AA4407" s="38"/>
      <c r="AB4407" s="38"/>
      <c r="AC4407" s="50"/>
      <c r="AD4407" s="50"/>
      <c r="AE4407" s="51"/>
      <c r="AF4407" s="51"/>
      <c r="AG4407" s="40"/>
      <c r="AH4407" s="41"/>
      <c r="AI4407" s="42"/>
      <c r="AJ4407" s="40"/>
      <c r="AK4407" s="41"/>
      <c r="AL4407" s="42"/>
      <c r="AM4407" s="43"/>
      <c r="AN4407" s="43"/>
      <c r="AO4407" s="43"/>
    </row>
    <row r="4408" spans="5:41" x14ac:dyDescent="0.25">
      <c r="E4408" s="54"/>
      <c r="F4408" s="54"/>
      <c r="G4408" s="52"/>
      <c r="H4408" s="52"/>
      <c r="I4408" s="52"/>
      <c r="J4408" s="52"/>
      <c r="K4408" s="52"/>
      <c r="L4408" s="52"/>
      <c r="M4408" s="52"/>
      <c r="N4408" s="52"/>
      <c r="O4408" s="52"/>
      <c r="P4408" s="52"/>
      <c r="Q4408" s="52"/>
      <c r="R4408" s="52"/>
      <c r="S4408" s="52"/>
      <c r="T4408" s="52"/>
      <c r="U4408" s="52"/>
      <c r="V4408" s="52"/>
      <c r="W4408" s="52"/>
      <c r="X4408" s="52"/>
      <c r="Y4408" s="52"/>
      <c r="Z4408" s="38"/>
      <c r="AA4408" s="38"/>
      <c r="AB4408" s="38"/>
      <c r="AC4408" s="50"/>
      <c r="AD4408" s="50"/>
      <c r="AE4408" s="51"/>
      <c r="AF4408" s="51"/>
      <c r="AG4408" s="40"/>
      <c r="AH4408" s="41"/>
      <c r="AI4408" s="42"/>
      <c r="AJ4408" s="40"/>
      <c r="AK4408" s="41"/>
      <c r="AL4408" s="42"/>
      <c r="AM4408" s="43"/>
      <c r="AN4408" s="43"/>
      <c r="AO4408" s="43"/>
    </row>
    <row r="4409" spans="5:41" x14ac:dyDescent="0.25">
      <c r="E4409" s="54"/>
      <c r="F4409" s="54"/>
      <c r="G4409" s="52"/>
      <c r="H4409" s="52"/>
      <c r="I4409" s="52"/>
      <c r="J4409" s="52"/>
      <c r="K4409" s="52"/>
      <c r="L4409" s="52"/>
      <c r="M4409" s="52"/>
      <c r="N4409" s="52"/>
      <c r="O4409" s="52"/>
      <c r="P4409" s="52"/>
      <c r="Q4409" s="52"/>
      <c r="R4409" s="52"/>
      <c r="S4409" s="52"/>
      <c r="T4409" s="52"/>
      <c r="U4409" s="52"/>
      <c r="V4409" s="52"/>
      <c r="W4409" s="52"/>
      <c r="X4409" s="52"/>
      <c r="Y4409" s="52"/>
      <c r="Z4409" s="38"/>
      <c r="AA4409" s="38"/>
      <c r="AB4409" s="38"/>
      <c r="AC4409" s="50"/>
      <c r="AD4409" s="50"/>
      <c r="AE4409" s="51"/>
      <c r="AF4409" s="51"/>
      <c r="AG4409" s="40"/>
      <c r="AH4409" s="41"/>
      <c r="AI4409" s="42"/>
      <c r="AJ4409" s="40"/>
      <c r="AK4409" s="41"/>
      <c r="AL4409" s="42"/>
      <c r="AM4409" s="43"/>
      <c r="AN4409" s="43"/>
      <c r="AO4409" s="43"/>
    </row>
    <row r="4410" spans="5:41" x14ac:dyDescent="0.25">
      <c r="E4410" s="54"/>
      <c r="F4410" s="54"/>
      <c r="G4410" s="52"/>
      <c r="H4410" s="52"/>
      <c r="I4410" s="52"/>
      <c r="J4410" s="52"/>
      <c r="K4410" s="52"/>
      <c r="L4410" s="52"/>
      <c r="M4410" s="52"/>
      <c r="N4410" s="52"/>
      <c r="O4410" s="52"/>
      <c r="P4410" s="52"/>
      <c r="Q4410" s="52"/>
      <c r="R4410" s="52"/>
      <c r="S4410" s="52"/>
      <c r="T4410" s="52"/>
      <c r="U4410" s="52"/>
      <c r="V4410" s="52"/>
      <c r="W4410" s="52"/>
      <c r="X4410" s="52"/>
      <c r="Y4410" s="52"/>
      <c r="Z4410" s="38"/>
      <c r="AA4410" s="38"/>
      <c r="AB4410" s="38"/>
      <c r="AC4410" s="50"/>
      <c r="AD4410" s="50"/>
      <c r="AE4410" s="51"/>
      <c r="AF4410" s="51"/>
      <c r="AG4410" s="40"/>
      <c r="AH4410" s="41"/>
      <c r="AI4410" s="42"/>
      <c r="AJ4410" s="40"/>
      <c r="AK4410" s="41"/>
      <c r="AL4410" s="42"/>
      <c r="AM4410" s="43"/>
      <c r="AN4410" s="43"/>
      <c r="AO4410" s="43"/>
    </row>
    <row r="4411" spans="5:41" x14ac:dyDescent="0.25">
      <c r="E4411" s="54"/>
      <c r="F4411" s="54"/>
      <c r="G4411" s="52"/>
      <c r="H4411" s="52"/>
      <c r="I4411" s="52"/>
      <c r="J4411" s="52"/>
      <c r="K4411" s="52"/>
      <c r="L4411" s="52"/>
      <c r="M4411" s="52"/>
      <c r="N4411" s="52"/>
      <c r="O4411" s="52"/>
      <c r="P4411" s="52"/>
      <c r="Q4411" s="52"/>
      <c r="R4411" s="52"/>
      <c r="S4411" s="52"/>
      <c r="T4411" s="52"/>
      <c r="U4411" s="52"/>
      <c r="V4411" s="52"/>
      <c r="W4411" s="52"/>
      <c r="X4411" s="52"/>
      <c r="Y4411" s="52"/>
      <c r="Z4411" s="38"/>
      <c r="AA4411" s="38"/>
      <c r="AB4411" s="38"/>
      <c r="AC4411" s="50"/>
      <c r="AD4411" s="50"/>
      <c r="AE4411" s="51"/>
      <c r="AF4411" s="51"/>
      <c r="AG4411" s="40"/>
      <c r="AH4411" s="41"/>
      <c r="AI4411" s="42"/>
      <c r="AJ4411" s="40"/>
      <c r="AK4411" s="41"/>
      <c r="AL4411" s="42"/>
      <c r="AM4411" s="43"/>
      <c r="AN4411" s="43"/>
      <c r="AO4411" s="43"/>
    </row>
    <row r="4412" spans="5:41" x14ac:dyDescent="0.25">
      <c r="E4412" s="54"/>
      <c r="F4412" s="54"/>
      <c r="G4412" s="52"/>
      <c r="H4412" s="52"/>
      <c r="I4412" s="52"/>
      <c r="J4412" s="52"/>
      <c r="K4412" s="52"/>
      <c r="L4412" s="52"/>
      <c r="M4412" s="52"/>
      <c r="N4412" s="52"/>
      <c r="O4412" s="52"/>
      <c r="P4412" s="52"/>
      <c r="Q4412" s="52"/>
      <c r="R4412" s="52"/>
      <c r="S4412" s="52"/>
      <c r="T4412" s="52"/>
      <c r="U4412" s="52"/>
      <c r="V4412" s="52"/>
      <c r="W4412" s="52"/>
      <c r="X4412" s="52"/>
      <c r="Y4412" s="52"/>
      <c r="Z4412" s="38"/>
      <c r="AA4412" s="38"/>
      <c r="AB4412" s="38"/>
      <c r="AC4412" s="50"/>
      <c r="AD4412" s="50"/>
      <c r="AE4412" s="51"/>
      <c r="AF4412" s="51"/>
      <c r="AG4412" s="40"/>
      <c r="AH4412" s="41"/>
      <c r="AI4412" s="42"/>
      <c r="AJ4412" s="40"/>
      <c r="AK4412" s="41"/>
      <c r="AL4412" s="42"/>
      <c r="AM4412" s="43"/>
      <c r="AN4412" s="43"/>
      <c r="AO4412" s="43"/>
    </row>
    <row r="4413" spans="5:41" x14ac:dyDescent="0.25">
      <c r="E4413" s="54"/>
      <c r="F4413" s="54"/>
      <c r="G4413" s="52"/>
      <c r="H4413" s="52"/>
      <c r="I4413" s="52"/>
      <c r="J4413" s="52"/>
      <c r="K4413" s="52"/>
      <c r="L4413" s="52"/>
      <c r="M4413" s="52"/>
      <c r="N4413" s="52"/>
      <c r="O4413" s="52"/>
      <c r="P4413" s="52"/>
      <c r="Q4413" s="52"/>
      <c r="R4413" s="52"/>
      <c r="S4413" s="52"/>
      <c r="T4413" s="52"/>
      <c r="U4413" s="52"/>
      <c r="V4413" s="52"/>
      <c r="W4413" s="52"/>
      <c r="X4413" s="52"/>
      <c r="Y4413" s="52"/>
      <c r="Z4413" s="38"/>
      <c r="AA4413" s="38"/>
      <c r="AB4413" s="38"/>
      <c r="AC4413" s="50"/>
      <c r="AD4413" s="50"/>
      <c r="AE4413" s="51"/>
      <c r="AF4413" s="51"/>
      <c r="AG4413" s="40"/>
      <c r="AH4413" s="41"/>
      <c r="AI4413" s="42"/>
      <c r="AJ4413" s="40"/>
      <c r="AK4413" s="41"/>
      <c r="AL4413" s="42"/>
      <c r="AM4413" s="43"/>
      <c r="AN4413" s="43"/>
      <c r="AO4413" s="43"/>
    </row>
    <row r="4414" spans="5:41" x14ac:dyDescent="0.25">
      <c r="E4414" s="54"/>
      <c r="F4414" s="54"/>
      <c r="G4414" s="52"/>
      <c r="H4414" s="52"/>
      <c r="I4414" s="52"/>
      <c r="J4414" s="52"/>
      <c r="K4414" s="52"/>
      <c r="L4414" s="52"/>
      <c r="M4414" s="52"/>
      <c r="N4414" s="52"/>
      <c r="O4414" s="52"/>
      <c r="P4414" s="52"/>
      <c r="Q4414" s="52"/>
      <c r="R4414" s="52"/>
      <c r="S4414" s="52"/>
      <c r="T4414" s="52"/>
      <c r="U4414" s="52"/>
      <c r="V4414" s="52"/>
      <c r="W4414" s="52"/>
      <c r="X4414" s="52"/>
      <c r="Y4414" s="52"/>
      <c r="Z4414" s="38"/>
      <c r="AA4414" s="38"/>
      <c r="AB4414" s="38"/>
      <c r="AC4414" s="50"/>
      <c r="AD4414" s="50"/>
      <c r="AE4414" s="51"/>
      <c r="AF4414" s="51"/>
      <c r="AG4414" s="40"/>
      <c r="AH4414" s="41"/>
      <c r="AI4414" s="42"/>
      <c r="AJ4414" s="40"/>
      <c r="AK4414" s="41"/>
      <c r="AL4414" s="42"/>
      <c r="AM4414" s="43"/>
      <c r="AN4414" s="43"/>
      <c r="AO4414" s="43"/>
    </row>
    <row r="4415" spans="5:41" x14ac:dyDescent="0.25">
      <c r="E4415" s="54"/>
      <c r="F4415" s="54"/>
      <c r="G4415" s="52"/>
      <c r="H4415" s="52"/>
      <c r="I4415" s="52"/>
      <c r="J4415" s="52"/>
      <c r="K4415" s="52"/>
      <c r="L4415" s="52"/>
      <c r="M4415" s="52"/>
      <c r="N4415" s="52"/>
      <c r="O4415" s="52"/>
      <c r="P4415" s="52"/>
      <c r="Q4415" s="52"/>
      <c r="R4415" s="52"/>
      <c r="S4415" s="52"/>
      <c r="T4415" s="52"/>
      <c r="U4415" s="52"/>
      <c r="V4415" s="52"/>
      <c r="W4415" s="52"/>
      <c r="X4415" s="52"/>
      <c r="Y4415" s="52"/>
      <c r="Z4415" s="38"/>
      <c r="AA4415" s="38"/>
      <c r="AB4415" s="38"/>
      <c r="AC4415" s="50"/>
      <c r="AD4415" s="50"/>
      <c r="AE4415" s="51"/>
      <c r="AF4415" s="51"/>
      <c r="AG4415" s="40"/>
      <c r="AH4415" s="41"/>
      <c r="AI4415" s="42"/>
      <c r="AJ4415" s="40"/>
      <c r="AK4415" s="41"/>
      <c r="AL4415" s="42"/>
      <c r="AM4415" s="43"/>
      <c r="AN4415" s="43"/>
      <c r="AO4415" s="43"/>
    </row>
    <row r="4416" spans="5:41" x14ac:dyDescent="0.25">
      <c r="E4416" s="54"/>
      <c r="F4416" s="54"/>
      <c r="G4416" s="52"/>
      <c r="H4416" s="52"/>
      <c r="I4416" s="52"/>
      <c r="J4416" s="52"/>
      <c r="K4416" s="52"/>
      <c r="L4416" s="52"/>
      <c r="M4416" s="52"/>
      <c r="N4416" s="52"/>
      <c r="O4416" s="52"/>
      <c r="P4416" s="52"/>
      <c r="Q4416" s="52"/>
      <c r="R4416" s="52"/>
      <c r="S4416" s="52"/>
      <c r="T4416" s="52"/>
      <c r="U4416" s="52"/>
      <c r="V4416" s="52"/>
      <c r="W4416" s="52"/>
      <c r="X4416" s="52"/>
      <c r="Y4416" s="52"/>
      <c r="Z4416" s="38"/>
      <c r="AA4416" s="38"/>
      <c r="AB4416" s="38"/>
      <c r="AC4416" s="50"/>
      <c r="AD4416" s="50"/>
      <c r="AE4416" s="51"/>
      <c r="AF4416" s="51"/>
      <c r="AG4416" s="40"/>
      <c r="AH4416" s="41"/>
      <c r="AI4416" s="42"/>
      <c r="AJ4416" s="40"/>
      <c r="AK4416" s="41"/>
      <c r="AL4416" s="42"/>
      <c r="AM4416" s="43"/>
      <c r="AN4416" s="43"/>
      <c r="AO4416" s="43"/>
    </row>
    <row r="4417" spans="5:41" x14ac:dyDescent="0.25">
      <c r="E4417" s="54"/>
      <c r="F4417" s="54"/>
      <c r="G4417" s="52"/>
      <c r="H4417" s="52"/>
      <c r="I4417" s="52"/>
      <c r="J4417" s="52"/>
      <c r="K4417" s="52"/>
      <c r="L4417" s="52"/>
      <c r="M4417" s="52"/>
      <c r="N4417" s="52"/>
      <c r="O4417" s="52"/>
      <c r="P4417" s="52"/>
      <c r="Q4417" s="52"/>
      <c r="R4417" s="52"/>
      <c r="S4417" s="52"/>
      <c r="T4417" s="52"/>
      <c r="U4417" s="52"/>
      <c r="V4417" s="52"/>
      <c r="W4417" s="52"/>
      <c r="X4417" s="52"/>
      <c r="Y4417" s="52"/>
      <c r="Z4417" s="38"/>
      <c r="AA4417" s="38"/>
      <c r="AB4417" s="38"/>
      <c r="AC4417" s="50"/>
      <c r="AD4417" s="50"/>
      <c r="AE4417" s="51"/>
      <c r="AF4417" s="51"/>
      <c r="AG4417" s="40"/>
      <c r="AH4417" s="41"/>
      <c r="AI4417" s="42"/>
      <c r="AJ4417" s="40"/>
      <c r="AK4417" s="41"/>
      <c r="AL4417" s="42"/>
      <c r="AM4417" s="43"/>
      <c r="AN4417" s="43"/>
      <c r="AO4417" s="43"/>
    </row>
    <row r="4418" spans="5:41" x14ac:dyDescent="0.25">
      <c r="E4418" s="54"/>
      <c r="F4418" s="54"/>
      <c r="G4418" s="52"/>
      <c r="H4418" s="52"/>
      <c r="I4418" s="52"/>
      <c r="J4418" s="52"/>
      <c r="K4418" s="52"/>
      <c r="L4418" s="52"/>
      <c r="M4418" s="52"/>
      <c r="N4418" s="52"/>
      <c r="O4418" s="52"/>
      <c r="P4418" s="52"/>
      <c r="Q4418" s="52"/>
      <c r="R4418" s="52"/>
      <c r="S4418" s="52"/>
      <c r="T4418" s="52"/>
      <c r="U4418" s="52"/>
      <c r="V4418" s="52"/>
      <c r="W4418" s="52"/>
      <c r="X4418" s="52"/>
      <c r="Y4418" s="52"/>
      <c r="Z4418" s="38"/>
      <c r="AA4418" s="38"/>
      <c r="AB4418" s="38"/>
      <c r="AC4418" s="50"/>
      <c r="AD4418" s="50"/>
      <c r="AE4418" s="51"/>
      <c r="AF4418" s="51"/>
      <c r="AG4418" s="40"/>
      <c r="AH4418" s="41"/>
      <c r="AI4418" s="42"/>
      <c r="AJ4418" s="40"/>
      <c r="AK4418" s="41"/>
      <c r="AL4418" s="42"/>
      <c r="AM4418" s="43"/>
      <c r="AN4418" s="43"/>
      <c r="AO4418" s="43"/>
    </row>
    <row r="4419" spans="5:41" x14ac:dyDescent="0.25">
      <c r="E4419" s="54"/>
      <c r="F4419" s="54"/>
      <c r="G4419" s="52"/>
      <c r="H4419" s="52"/>
      <c r="I4419" s="52"/>
      <c r="J4419" s="52"/>
      <c r="K4419" s="52"/>
      <c r="L4419" s="52"/>
      <c r="M4419" s="52"/>
      <c r="N4419" s="52"/>
      <c r="O4419" s="52"/>
      <c r="P4419" s="52"/>
      <c r="Q4419" s="52"/>
      <c r="R4419" s="52"/>
      <c r="S4419" s="52"/>
      <c r="T4419" s="52"/>
      <c r="U4419" s="52"/>
      <c r="V4419" s="52"/>
      <c r="W4419" s="52"/>
      <c r="X4419" s="52"/>
      <c r="Y4419" s="52"/>
      <c r="Z4419" s="38"/>
      <c r="AA4419" s="38"/>
      <c r="AB4419" s="38"/>
      <c r="AC4419" s="50"/>
      <c r="AD4419" s="50"/>
      <c r="AE4419" s="51"/>
      <c r="AF4419" s="51"/>
      <c r="AG4419" s="40"/>
      <c r="AH4419" s="41"/>
      <c r="AI4419" s="42"/>
      <c r="AJ4419" s="40"/>
      <c r="AK4419" s="41"/>
      <c r="AL4419" s="42"/>
      <c r="AM4419" s="43"/>
      <c r="AN4419" s="43"/>
      <c r="AO4419" s="43"/>
    </row>
    <row r="4420" spans="5:41" x14ac:dyDescent="0.25">
      <c r="E4420" s="54"/>
      <c r="F4420" s="54"/>
      <c r="G4420" s="52"/>
      <c r="H4420" s="52"/>
      <c r="I4420" s="52"/>
      <c r="J4420" s="52"/>
      <c r="K4420" s="52"/>
      <c r="L4420" s="52"/>
      <c r="M4420" s="52"/>
      <c r="N4420" s="52"/>
      <c r="O4420" s="52"/>
      <c r="P4420" s="52"/>
      <c r="Q4420" s="52"/>
      <c r="R4420" s="52"/>
      <c r="S4420" s="52"/>
      <c r="T4420" s="52"/>
      <c r="U4420" s="52"/>
      <c r="V4420" s="52"/>
      <c r="W4420" s="52"/>
      <c r="X4420" s="52"/>
      <c r="Y4420" s="52"/>
      <c r="Z4420" s="38"/>
      <c r="AA4420" s="38"/>
      <c r="AB4420" s="38"/>
      <c r="AC4420" s="50"/>
      <c r="AD4420" s="50"/>
      <c r="AE4420" s="51"/>
      <c r="AF4420" s="51"/>
      <c r="AG4420" s="40"/>
      <c r="AH4420" s="41"/>
      <c r="AI4420" s="42"/>
      <c r="AJ4420" s="40"/>
      <c r="AK4420" s="41"/>
      <c r="AL4420" s="42"/>
      <c r="AM4420" s="43"/>
      <c r="AN4420" s="43"/>
      <c r="AO4420" s="43"/>
    </row>
    <row r="4421" spans="5:41" x14ac:dyDescent="0.25">
      <c r="E4421" s="54"/>
      <c r="F4421" s="54"/>
      <c r="G4421" s="52"/>
      <c r="H4421" s="52"/>
      <c r="I4421" s="52"/>
      <c r="J4421" s="52"/>
      <c r="K4421" s="52"/>
      <c r="L4421" s="52"/>
      <c r="M4421" s="52"/>
      <c r="N4421" s="52"/>
      <c r="O4421" s="52"/>
      <c r="P4421" s="52"/>
      <c r="Q4421" s="52"/>
      <c r="R4421" s="52"/>
      <c r="S4421" s="52"/>
      <c r="T4421" s="52"/>
      <c r="U4421" s="52"/>
      <c r="V4421" s="52"/>
      <c r="W4421" s="52"/>
      <c r="X4421" s="52"/>
      <c r="Y4421" s="52"/>
      <c r="Z4421" s="38"/>
      <c r="AA4421" s="38"/>
      <c r="AB4421" s="38"/>
      <c r="AC4421" s="50"/>
      <c r="AD4421" s="50"/>
      <c r="AE4421" s="51"/>
      <c r="AF4421" s="51"/>
      <c r="AG4421" s="40"/>
      <c r="AH4421" s="41"/>
      <c r="AI4421" s="42"/>
      <c r="AJ4421" s="40"/>
      <c r="AK4421" s="41"/>
      <c r="AL4421" s="42"/>
      <c r="AM4421" s="43"/>
      <c r="AN4421" s="43"/>
      <c r="AO4421" s="43"/>
    </row>
    <row r="4422" spans="5:41" x14ac:dyDescent="0.25">
      <c r="E4422" s="54"/>
      <c r="F4422" s="54"/>
      <c r="G4422" s="52"/>
      <c r="H4422" s="52"/>
      <c r="I4422" s="52"/>
      <c r="J4422" s="52"/>
      <c r="K4422" s="52"/>
      <c r="L4422" s="52"/>
      <c r="M4422" s="52"/>
      <c r="N4422" s="52"/>
      <c r="O4422" s="52"/>
      <c r="P4422" s="52"/>
      <c r="Q4422" s="52"/>
      <c r="R4422" s="52"/>
      <c r="S4422" s="52"/>
      <c r="T4422" s="52"/>
      <c r="U4422" s="52"/>
      <c r="V4422" s="52"/>
      <c r="W4422" s="52"/>
      <c r="X4422" s="52"/>
      <c r="Y4422" s="52"/>
      <c r="Z4422" s="38"/>
      <c r="AA4422" s="38"/>
      <c r="AB4422" s="38"/>
      <c r="AC4422" s="50"/>
      <c r="AD4422" s="50"/>
      <c r="AE4422" s="51"/>
      <c r="AF4422" s="51"/>
      <c r="AG4422" s="40"/>
      <c r="AH4422" s="41"/>
      <c r="AI4422" s="42"/>
      <c r="AJ4422" s="40"/>
      <c r="AK4422" s="41"/>
      <c r="AL4422" s="42"/>
      <c r="AM4422" s="43"/>
      <c r="AN4422" s="43"/>
      <c r="AO4422" s="43"/>
    </row>
    <row r="4423" spans="5:41" x14ac:dyDescent="0.25">
      <c r="E4423" s="54"/>
      <c r="F4423" s="54"/>
      <c r="G4423" s="52"/>
      <c r="H4423" s="52"/>
      <c r="I4423" s="52"/>
      <c r="J4423" s="52"/>
      <c r="K4423" s="52"/>
      <c r="L4423" s="52"/>
      <c r="M4423" s="52"/>
      <c r="N4423" s="52"/>
      <c r="O4423" s="52"/>
      <c r="P4423" s="52"/>
      <c r="Q4423" s="52"/>
      <c r="R4423" s="52"/>
      <c r="S4423" s="52"/>
      <c r="T4423" s="52"/>
      <c r="U4423" s="52"/>
      <c r="V4423" s="52"/>
      <c r="W4423" s="52"/>
      <c r="X4423" s="52"/>
      <c r="Y4423" s="52"/>
      <c r="Z4423" s="38"/>
      <c r="AA4423" s="38"/>
      <c r="AB4423" s="38"/>
      <c r="AC4423" s="50"/>
      <c r="AD4423" s="50"/>
      <c r="AE4423" s="51"/>
      <c r="AF4423" s="51"/>
      <c r="AG4423" s="40"/>
      <c r="AH4423" s="41"/>
      <c r="AI4423" s="42"/>
      <c r="AJ4423" s="40"/>
      <c r="AK4423" s="41"/>
      <c r="AL4423" s="42"/>
      <c r="AM4423" s="43"/>
      <c r="AN4423" s="43"/>
      <c r="AO4423" s="43"/>
    </row>
    <row r="4424" spans="5:41" x14ac:dyDescent="0.25">
      <c r="E4424" s="54"/>
      <c r="F4424" s="54"/>
      <c r="G4424" s="52"/>
      <c r="H4424" s="52"/>
      <c r="I4424" s="52"/>
      <c r="J4424" s="52"/>
      <c r="K4424" s="52"/>
      <c r="L4424" s="52"/>
      <c r="M4424" s="52"/>
      <c r="N4424" s="52"/>
      <c r="O4424" s="52"/>
      <c r="P4424" s="52"/>
      <c r="Q4424" s="52"/>
      <c r="R4424" s="52"/>
      <c r="S4424" s="52"/>
      <c r="T4424" s="52"/>
      <c r="U4424" s="52"/>
      <c r="V4424" s="52"/>
      <c r="W4424" s="52"/>
      <c r="X4424" s="52"/>
      <c r="Y4424" s="52"/>
      <c r="Z4424" s="38"/>
      <c r="AA4424" s="38"/>
      <c r="AB4424" s="38"/>
      <c r="AC4424" s="50"/>
      <c r="AD4424" s="50"/>
      <c r="AE4424" s="51"/>
      <c r="AF4424" s="51"/>
      <c r="AG4424" s="40"/>
      <c r="AH4424" s="41"/>
      <c r="AI4424" s="42"/>
      <c r="AJ4424" s="40"/>
      <c r="AK4424" s="41"/>
      <c r="AL4424" s="42"/>
      <c r="AM4424" s="43"/>
      <c r="AN4424" s="43"/>
      <c r="AO4424" s="43"/>
    </row>
    <row r="4425" spans="5:41" x14ac:dyDescent="0.25">
      <c r="E4425" s="54"/>
      <c r="F4425" s="54"/>
      <c r="G4425" s="52"/>
      <c r="H4425" s="52"/>
      <c r="I4425" s="52"/>
      <c r="J4425" s="52"/>
      <c r="K4425" s="52"/>
      <c r="L4425" s="52"/>
      <c r="M4425" s="52"/>
      <c r="N4425" s="52"/>
      <c r="O4425" s="52"/>
      <c r="P4425" s="52"/>
      <c r="Q4425" s="52"/>
      <c r="R4425" s="52"/>
      <c r="S4425" s="52"/>
      <c r="T4425" s="52"/>
      <c r="U4425" s="52"/>
      <c r="V4425" s="52"/>
      <c r="W4425" s="52"/>
      <c r="X4425" s="52"/>
      <c r="Y4425" s="52"/>
      <c r="Z4425" s="38"/>
      <c r="AA4425" s="38"/>
      <c r="AB4425" s="38"/>
      <c r="AC4425" s="50"/>
      <c r="AD4425" s="50"/>
      <c r="AE4425" s="51"/>
      <c r="AF4425" s="51"/>
      <c r="AG4425" s="40"/>
      <c r="AH4425" s="41"/>
      <c r="AI4425" s="42"/>
      <c r="AJ4425" s="40"/>
      <c r="AK4425" s="41"/>
      <c r="AL4425" s="42"/>
      <c r="AM4425" s="43"/>
      <c r="AN4425" s="43"/>
      <c r="AO4425" s="43"/>
    </row>
    <row r="4426" spans="5:41" x14ac:dyDescent="0.25">
      <c r="E4426" s="54"/>
      <c r="F4426" s="54"/>
      <c r="G4426" s="52"/>
      <c r="H4426" s="52"/>
      <c r="I4426" s="52"/>
      <c r="J4426" s="52"/>
      <c r="K4426" s="52"/>
      <c r="L4426" s="52"/>
      <c r="M4426" s="52"/>
      <c r="N4426" s="52"/>
      <c r="O4426" s="52"/>
      <c r="P4426" s="52"/>
      <c r="Q4426" s="52"/>
      <c r="R4426" s="52"/>
      <c r="S4426" s="52"/>
      <c r="T4426" s="52"/>
      <c r="U4426" s="52"/>
      <c r="V4426" s="52"/>
      <c r="W4426" s="52"/>
      <c r="X4426" s="52"/>
      <c r="Y4426" s="52"/>
      <c r="Z4426" s="38"/>
      <c r="AA4426" s="38"/>
      <c r="AB4426" s="38"/>
      <c r="AC4426" s="50"/>
      <c r="AD4426" s="50"/>
      <c r="AE4426" s="51"/>
      <c r="AF4426" s="51"/>
      <c r="AG4426" s="40"/>
      <c r="AH4426" s="41"/>
      <c r="AI4426" s="42"/>
      <c r="AJ4426" s="40"/>
      <c r="AK4426" s="41"/>
      <c r="AL4426" s="42"/>
      <c r="AM4426" s="43"/>
      <c r="AN4426" s="43"/>
      <c r="AO4426" s="43"/>
    </row>
    <row r="4427" spans="5:41" x14ac:dyDescent="0.25">
      <c r="E4427" s="54"/>
      <c r="F4427" s="54"/>
      <c r="G4427" s="52"/>
      <c r="H4427" s="52"/>
      <c r="I4427" s="52"/>
      <c r="J4427" s="52"/>
      <c r="K4427" s="52"/>
      <c r="L4427" s="52"/>
      <c r="M4427" s="52"/>
      <c r="N4427" s="52"/>
      <c r="O4427" s="52"/>
      <c r="P4427" s="52"/>
      <c r="Q4427" s="52"/>
      <c r="R4427" s="52"/>
      <c r="S4427" s="52"/>
      <c r="T4427" s="52"/>
      <c r="U4427" s="52"/>
      <c r="V4427" s="52"/>
      <c r="W4427" s="52"/>
      <c r="X4427" s="52"/>
      <c r="Y4427" s="52"/>
      <c r="Z4427" s="38"/>
      <c r="AA4427" s="38"/>
      <c r="AB4427" s="38"/>
      <c r="AC4427" s="50"/>
      <c r="AD4427" s="50"/>
      <c r="AE4427" s="51"/>
      <c r="AF4427" s="51"/>
      <c r="AG4427" s="40"/>
      <c r="AH4427" s="41"/>
      <c r="AI4427" s="42"/>
      <c r="AJ4427" s="40"/>
      <c r="AK4427" s="41"/>
      <c r="AL4427" s="42"/>
      <c r="AM4427" s="43"/>
      <c r="AN4427" s="43"/>
      <c r="AO4427" s="43"/>
    </row>
    <row r="4428" spans="5:41" x14ac:dyDescent="0.25">
      <c r="E4428" s="54"/>
      <c r="F4428" s="54"/>
      <c r="G4428" s="52"/>
      <c r="H4428" s="52"/>
      <c r="I4428" s="52"/>
      <c r="J4428" s="52"/>
      <c r="K4428" s="52"/>
      <c r="L4428" s="52"/>
      <c r="M4428" s="52"/>
      <c r="N4428" s="52"/>
      <c r="O4428" s="52"/>
      <c r="P4428" s="52"/>
      <c r="Q4428" s="52"/>
      <c r="R4428" s="52"/>
      <c r="S4428" s="52"/>
      <c r="T4428" s="52"/>
      <c r="U4428" s="52"/>
      <c r="V4428" s="52"/>
      <c r="W4428" s="52"/>
      <c r="X4428" s="52"/>
      <c r="Y4428" s="52"/>
      <c r="Z4428" s="38"/>
      <c r="AA4428" s="38"/>
      <c r="AB4428" s="38"/>
      <c r="AC4428" s="50"/>
      <c r="AD4428" s="50"/>
      <c r="AE4428" s="51"/>
      <c r="AF4428" s="51"/>
      <c r="AG4428" s="40"/>
      <c r="AH4428" s="41"/>
      <c r="AI4428" s="42"/>
      <c r="AJ4428" s="40"/>
      <c r="AK4428" s="41"/>
      <c r="AL4428" s="42"/>
      <c r="AM4428" s="43"/>
      <c r="AN4428" s="43"/>
      <c r="AO4428" s="43"/>
    </row>
    <row r="4429" spans="5:41" x14ac:dyDescent="0.25">
      <c r="E4429" s="54"/>
      <c r="F4429" s="54"/>
      <c r="G4429" s="52"/>
      <c r="H4429" s="52"/>
      <c r="I4429" s="52"/>
      <c r="J4429" s="52"/>
      <c r="K4429" s="52"/>
      <c r="L4429" s="52"/>
      <c r="M4429" s="52"/>
      <c r="N4429" s="52"/>
      <c r="O4429" s="52"/>
      <c r="P4429" s="52"/>
      <c r="Q4429" s="52"/>
      <c r="R4429" s="52"/>
      <c r="S4429" s="52"/>
      <c r="T4429" s="52"/>
      <c r="U4429" s="52"/>
      <c r="V4429" s="52"/>
      <c r="W4429" s="52"/>
      <c r="X4429" s="52"/>
      <c r="Y4429" s="52"/>
      <c r="Z4429" s="38"/>
      <c r="AA4429" s="38"/>
      <c r="AB4429" s="38"/>
      <c r="AC4429" s="50"/>
      <c r="AD4429" s="50"/>
      <c r="AE4429" s="51"/>
      <c r="AF4429" s="51"/>
      <c r="AG4429" s="40"/>
      <c r="AH4429" s="41"/>
      <c r="AI4429" s="42"/>
      <c r="AJ4429" s="40"/>
      <c r="AK4429" s="41"/>
      <c r="AL4429" s="42"/>
      <c r="AM4429" s="43"/>
      <c r="AN4429" s="43"/>
      <c r="AO4429" s="43"/>
    </row>
    <row r="4430" spans="5:41" x14ac:dyDescent="0.25">
      <c r="E4430" s="54"/>
      <c r="F4430" s="54"/>
      <c r="G4430" s="52"/>
      <c r="H4430" s="52"/>
      <c r="I4430" s="52"/>
      <c r="J4430" s="52"/>
      <c r="K4430" s="52"/>
      <c r="L4430" s="52"/>
      <c r="M4430" s="52"/>
      <c r="N4430" s="52"/>
      <c r="O4430" s="52"/>
      <c r="P4430" s="52"/>
      <c r="Q4430" s="52"/>
      <c r="R4430" s="52"/>
      <c r="S4430" s="52"/>
      <c r="T4430" s="52"/>
      <c r="U4430" s="52"/>
      <c r="V4430" s="52"/>
      <c r="W4430" s="52"/>
      <c r="X4430" s="52"/>
      <c r="Y4430" s="52"/>
      <c r="Z4430" s="38"/>
      <c r="AA4430" s="38"/>
      <c r="AB4430" s="38"/>
      <c r="AC4430" s="50"/>
      <c r="AD4430" s="50"/>
      <c r="AE4430" s="51"/>
      <c r="AF4430" s="51"/>
      <c r="AG4430" s="40"/>
      <c r="AH4430" s="41"/>
      <c r="AI4430" s="42"/>
      <c r="AJ4430" s="40"/>
      <c r="AK4430" s="41"/>
      <c r="AL4430" s="42"/>
      <c r="AM4430" s="43"/>
      <c r="AN4430" s="43"/>
      <c r="AO4430" s="43"/>
    </row>
    <row r="4431" spans="5:41" x14ac:dyDescent="0.25">
      <c r="E4431" s="54"/>
      <c r="F4431" s="54"/>
      <c r="G4431" s="52"/>
      <c r="H4431" s="52"/>
      <c r="I4431" s="52"/>
      <c r="J4431" s="52"/>
      <c r="K4431" s="52"/>
      <c r="L4431" s="52"/>
      <c r="M4431" s="52"/>
      <c r="N4431" s="52"/>
      <c r="O4431" s="52"/>
      <c r="P4431" s="52"/>
      <c r="Q4431" s="52"/>
      <c r="R4431" s="52"/>
      <c r="S4431" s="52"/>
      <c r="T4431" s="52"/>
      <c r="U4431" s="52"/>
      <c r="V4431" s="52"/>
      <c r="W4431" s="52"/>
      <c r="X4431" s="52"/>
      <c r="Y4431" s="52"/>
      <c r="Z4431" s="38"/>
      <c r="AA4431" s="38"/>
      <c r="AB4431" s="38"/>
      <c r="AC4431" s="50"/>
      <c r="AD4431" s="50"/>
      <c r="AE4431" s="51"/>
      <c r="AF4431" s="51"/>
      <c r="AG4431" s="40"/>
      <c r="AH4431" s="41"/>
      <c r="AI4431" s="42"/>
      <c r="AJ4431" s="40"/>
      <c r="AK4431" s="41"/>
      <c r="AL4431" s="42"/>
      <c r="AM4431" s="43"/>
      <c r="AN4431" s="43"/>
      <c r="AO4431" s="43"/>
    </row>
    <row r="4432" spans="5:41" x14ac:dyDescent="0.25">
      <c r="E4432" s="54"/>
      <c r="F4432" s="54"/>
      <c r="G4432" s="52"/>
      <c r="H4432" s="52"/>
      <c r="I4432" s="52"/>
      <c r="J4432" s="52"/>
      <c r="K4432" s="52"/>
      <c r="L4432" s="52"/>
      <c r="M4432" s="52"/>
      <c r="N4432" s="52"/>
      <c r="O4432" s="52"/>
      <c r="P4432" s="52"/>
      <c r="Q4432" s="52"/>
      <c r="R4432" s="52"/>
      <c r="S4432" s="52"/>
      <c r="T4432" s="52"/>
      <c r="U4432" s="52"/>
      <c r="V4432" s="52"/>
      <c r="W4432" s="52"/>
      <c r="X4432" s="52"/>
      <c r="Y4432" s="52"/>
      <c r="Z4432" s="38"/>
      <c r="AA4432" s="38"/>
      <c r="AB4432" s="38"/>
      <c r="AC4432" s="50"/>
      <c r="AD4432" s="50"/>
      <c r="AE4432" s="51"/>
      <c r="AF4432" s="51"/>
      <c r="AG4432" s="40"/>
      <c r="AH4432" s="41"/>
      <c r="AI4432" s="42"/>
      <c r="AJ4432" s="40"/>
      <c r="AK4432" s="41"/>
      <c r="AL4432" s="42"/>
      <c r="AM4432" s="43"/>
      <c r="AN4432" s="43"/>
      <c r="AO4432" s="43"/>
    </row>
    <row r="4433" spans="5:41" x14ac:dyDescent="0.25">
      <c r="E4433" s="54"/>
      <c r="F4433" s="54"/>
      <c r="G4433" s="52"/>
      <c r="H4433" s="52"/>
      <c r="I4433" s="52"/>
      <c r="J4433" s="52"/>
      <c r="K4433" s="52"/>
      <c r="L4433" s="52"/>
      <c r="M4433" s="52"/>
      <c r="N4433" s="52"/>
      <c r="O4433" s="52"/>
      <c r="P4433" s="52"/>
      <c r="Q4433" s="52"/>
      <c r="R4433" s="52"/>
      <c r="S4433" s="52"/>
      <c r="T4433" s="52"/>
      <c r="U4433" s="52"/>
      <c r="V4433" s="52"/>
      <c r="W4433" s="52"/>
      <c r="X4433" s="52"/>
      <c r="Y4433" s="52"/>
      <c r="Z4433" s="38"/>
      <c r="AA4433" s="38"/>
      <c r="AB4433" s="38"/>
      <c r="AC4433" s="50"/>
      <c r="AD4433" s="50"/>
      <c r="AE4433" s="51"/>
      <c r="AF4433" s="51"/>
      <c r="AG4433" s="40"/>
      <c r="AH4433" s="41"/>
      <c r="AI4433" s="42"/>
      <c r="AJ4433" s="40"/>
      <c r="AK4433" s="41"/>
      <c r="AL4433" s="42"/>
      <c r="AM4433" s="43"/>
      <c r="AN4433" s="43"/>
      <c r="AO4433" s="43"/>
    </row>
    <row r="4434" spans="5:41" x14ac:dyDescent="0.25">
      <c r="E4434" s="54"/>
      <c r="F4434" s="54"/>
      <c r="G4434" s="52"/>
      <c r="H4434" s="52"/>
      <c r="I4434" s="52"/>
      <c r="J4434" s="52"/>
      <c r="K4434" s="52"/>
      <c r="L4434" s="52"/>
      <c r="M4434" s="52"/>
      <c r="N4434" s="52"/>
      <c r="O4434" s="52"/>
      <c r="P4434" s="52"/>
      <c r="Q4434" s="52"/>
      <c r="R4434" s="52"/>
      <c r="S4434" s="52"/>
      <c r="T4434" s="52"/>
      <c r="U4434" s="52"/>
      <c r="V4434" s="52"/>
      <c r="W4434" s="52"/>
      <c r="X4434" s="52"/>
      <c r="Y4434" s="52"/>
      <c r="Z4434" s="38"/>
      <c r="AA4434" s="38"/>
      <c r="AB4434" s="38"/>
      <c r="AC4434" s="50"/>
      <c r="AD4434" s="50"/>
      <c r="AE4434" s="51"/>
      <c r="AF4434" s="51"/>
      <c r="AG4434" s="40"/>
      <c r="AH4434" s="41"/>
      <c r="AI4434" s="42"/>
      <c r="AJ4434" s="40"/>
      <c r="AK4434" s="41"/>
      <c r="AL4434" s="42"/>
      <c r="AM4434" s="43"/>
      <c r="AN4434" s="43"/>
      <c r="AO4434" s="43"/>
    </row>
    <row r="4435" spans="5:41" x14ac:dyDescent="0.25">
      <c r="E4435" s="54"/>
      <c r="F4435" s="54"/>
      <c r="G4435" s="52"/>
      <c r="H4435" s="52"/>
      <c r="I4435" s="52"/>
      <c r="J4435" s="52"/>
      <c r="K4435" s="52"/>
      <c r="L4435" s="52"/>
      <c r="M4435" s="52"/>
      <c r="N4435" s="52"/>
      <c r="O4435" s="52"/>
      <c r="P4435" s="52"/>
      <c r="Q4435" s="52"/>
      <c r="R4435" s="52"/>
      <c r="S4435" s="52"/>
      <c r="T4435" s="52"/>
      <c r="U4435" s="52"/>
      <c r="V4435" s="52"/>
      <c r="W4435" s="52"/>
      <c r="X4435" s="52"/>
      <c r="Y4435" s="52"/>
      <c r="Z4435" s="38"/>
      <c r="AA4435" s="38"/>
      <c r="AB4435" s="38"/>
      <c r="AC4435" s="50"/>
      <c r="AD4435" s="50"/>
      <c r="AE4435" s="51"/>
      <c r="AF4435" s="51"/>
      <c r="AG4435" s="40"/>
      <c r="AH4435" s="41"/>
      <c r="AI4435" s="42"/>
      <c r="AJ4435" s="40"/>
      <c r="AK4435" s="41"/>
      <c r="AL4435" s="42"/>
      <c r="AM4435" s="43"/>
      <c r="AN4435" s="43"/>
      <c r="AO4435" s="43"/>
    </row>
    <row r="4436" spans="5:41" x14ac:dyDescent="0.25">
      <c r="E4436" s="54"/>
      <c r="F4436" s="54"/>
      <c r="G4436" s="52"/>
      <c r="H4436" s="52"/>
      <c r="I4436" s="52"/>
      <c r="J4436" s="52"/>
      <c r="K4436" s="52"/>
      <c r="L4436" s="52"/>
      <c r="M4436" s="52"/>
      <c r="N4436" s="52"/>
      <c r="O4436" s="52"/>
      <c r="P4436" s="52"/>
      <c r="Q4436" s="52"/>
      <c r="R4436" s="52"/>
      <c r="S4436" s="52"/>
      <c r="T4436" s="52"/>
      <c r="U4436" s="52"/>
      <c r="V4436" s="52"/>
      <c r="W4436" s="52"/>
      <c r="X4436" s="52"/>
      <c r="Y4436" s="52"/>
      <c r="Z4436" s="38"/>
      <c r="AA4436" s="38"/>
      <c r="AB4436" s="38"/>
      <c r="AC4436" s="50"/>
      <c r="AD4436" s="50"/>
      <c r="AE4436" s="51"/>
      <c r="AF4436" s="51"/>
      <c r="AG4436" s="40"/>
      <c r="AH4436" s="41"/>
      <c r="AI4436" s="42"/>
      <c r="AJ4436" s="40"/>
      <c r="AK4436" s="41"/>
      <c r="AL4436" s="42"/>
      <c r="AM4436" s="43"/>
      <c r="AN4436" s="43"/>
      <c r="AO4436" s="43"/>
    </row>
    <row r="4437" spans="5:41" x14ac:dyDescent="0.25">
      <c r="E4437" s="54"/>
      <c r="F4437" s="54"/>
      <c r="G4437" s="52"/>
      <c r="H4437" s="52"/>
      <c r="I4437" s="52"/>
      <c r="J4437" s="52"/>
      <c r="K4437" s="52"/>
      <c r="L4437" s="52"/>
      <c r="M4437" s="52"/>
      <c r="N4437" s="52"/>
      <c r="O4437" s="52"/>
      <c r="P4437" s="52"/>
      <c r="Q4437" s="52"/>
      <c r="R4437" s="52"/>
      <c r="S4437" s="52"/>
      <c r="T4437" s="52"/>
      <c r="U4437" s="52"/>
      <c r="V4437" s="52"/>
      <c r="W4437" s="52"/>
      <c r="X4437" s="52"/>
      <c r="Y4437" s="52"/>
      <c r="Z4437" s="38"/>
      <c r="AA4437" s="38"/>
      <c r="AB4437" s="38"/>
      <c r="AC4437" s="50"/>
      <c r="AD4437" s="50"/>
      <c r="AE4437" s="51"/>
      <c r="AF4437" s="51"/>
      <c r="AG4437" s="40"/>
      <c r="AH4437" s="41"/>
      <c r="AI4437" s="42"/>
      <c r="AJ4437" s="40"/>
      <c r="AK4437" s="41"/>
      <c r="AL4437" s="42"/>
      <c r="AM4437" s="43"/>
      <c r="AN4437" s="43"/>
      <c r="AO4437" s="43"/>
    </row>
    <row r="4438" spans="5:41" x14ac:dyDescent="0.25">
      <c r="E4438" s="54"/>
      <c r="F4438" s="54"/>
      <c r="G4438" s="52"/>
      <c r="H4438" s="52"/>
      <c r="I4438" s="52"/>
      <c r="J4438" s="52"/>
      <c r="K4438" s="52"/>
      <c r="L4438" s="52"/>
      <c r="M4438" s="52"/>
      <c r="N4438" s="52"/>
      <c r="O4438" s="52"/>
      <c r="P4438" s="52"/>
      <c r="Q4438" s="52"/>
      <c r="R4438" s="52"/>
      <c r="S4438" s="52"/>
      <c r="T4438" s="52"/>
      <c r="U4438" s="52"/>
      <c r="V4438" s="52"/>
      <c r="W4438" s="52"/>
      <c r="X4438" s="52"/>
      <c r="Y4438" s="52"/>
      <c r="Z4438" s="38"/>
      <c r="AA4438" s="38"/>
      <c r="AB4438" s="38"/>
      <c r="AC4438" s="50"/>
      <c r="AD4438" s="50"/>
      <c r="AE4438" s="51"/>
      <c r="AF4438" s="51"/>
      <c r="AG4438" s="40"/>
      <c r="AH4438" s="41"/>
      <c r="AI4438" s="42"/>
      <c r="AJ4438" s="40"/>
      <c r="AK4438" s="41"/>
      <c r="AL4438" s="42"/>
      <c r="AM4438" s="43"/>
      <c r="AN4438" s="43"/>
      <c r="AO4438" s="43"/>
    </row>
    <row r="4439" spans="5:41" x14ac:dyDescent="0.25">
      <c r="E4439" s="54"/>
      <c r="F4439" s="54"/>
      <c r="G4439" s="52"/>
      <c r="H4439" s="52"/>
      <c r="I4439" s="52"/>
      <c r="J4439" s="52"/>
      <c r="K4439" s="52"/>
      <c r="L4439" s="52"/>
      <c r="M4439" s="52"/>
      <c r="N4439" s="52"/>
      <c r="O4439" s="52"/>
      <c r="P4439" s="52"/>
      <c r="Q4439" s="52"/>
      <c r="R4439" s="52"/>
      <c r="S4439" s="52"/>
      <c r="T4439" s="52"/>
      <c r="U4439" s="52"/>
      <c r="V4439" s="52"/>
      <c r="W4439" s="52"/>
      <c r="X4439" s="52"/>
      <c r="Y4439" s="52"/>
      <c r="Z4439" s="38"/>
      <c r="AA4439" s="38"/>
      <c r="AB4439" s="38"/>
      <c r="AC4439" s="50"/>
      <c r="AD4439" s="50"/>
      <c r="AE4439" s="51"/>
      <c r="AF4439" s="51"/>
      <c r="AG4439" s="40"/>
      <c r="AH4439" s="41"/>
      <c r="AI4439" s="42"/>
      <c r="AJ4439" s="40"/>
      <c r="AK4439" s="41"/>
      <c r="AL4439" s="42"/>
      <c r="AM4439" s="43"/>
      <c r="AN4439" s="43"/>
      <c r="AO4439" s="43"/>
    </row>
    <row r="4440" spans="5:41" x14ac:dyDescent="0.25">
      <c r="E4440" s="54"/>
      <c r="F4440" s="54"/>
      <c r="G4440" s="52"/>
      <c r="H4440" s="52"/>
      <c r="I4440" s="52"/>
      <c r="J4440" s="52"/>
      <c r="K4440" s="52"/>
      <c r="L4440" s="52"/>
      <c r="M4440" s="52"/>
      <c r="N4440" s="52"/>
      <c r="O4440" s="52"/>
      <c r="P4440" s="52"/>
      <c r="Q4440" s="52"/>
      <c r="R4440" s="52"/>
      <c r="S4440" s="52"/>
      <c r="T4440" s="52"/>
      <c r="U4440" s="52"/>
      <c r="V4440" s="52"/>
      <c r="W4440" s="52"/>
      <c r="X4440" s="52"/>
      <c r="Y4440" s="52"/>
      <c r="Z4440" s="38"/>
      <c r="AA4440" s="38"/>
      <c r="AB4440" s="38"/>
      <c r="AC4440" s="50"/>
      <c r="AD4440" s="50"/>
      <c r="AE4440" s="51"/>
      <c r="AF4440" s="51"/>
      <c r="AG4440" s="40"/>
      <c r="AH4440" s="41"/>
      <c r="AI4440" s="42"/>
      <c r="AJ4440" s="40"/>
      <c r="AK4440" s="41"/>
      <c r="AL4440" s="42"/>
      <c r="AM4440" s="43"/>
      <c r="AN4440" s="43"/>
      <c r="AO4440" s="43"/>
    </row>
    <row r="4441" spans="5:41" x14ac:dyDescent="0.25">
      <c r="E4441" s="54"/>
      <c r="F4441" s="54"/>
      <c r="G4441" s="52"/>
      <c r="H4441" s="52"/>
      <c r="I4441" s="52"/>
      <c r="J4441" s="52"/>
      <c r="K4441" s="52"/>
      <c r="L4441" s="52"/>
      <c r="M4441" s="52"/>
      <c r="N4441" s="52"/>
      <c r="O4441" s="52"/>
      <c r="P4441" s="52"/>
      <c r="Q4441" s="52"/>
      <c r="R4441" s="52"/>
      <c r="S4441" s="52"/>
      <c r="T4441" s="52"/>
      <c r="U4441" s="52"/>
      <c r="V4441" s="52"/>
      <c r="W4441" s="52"/>
      <c r="X4441" s="52"/>
      <c r="Y4441" s="52"/>
      <c r="Z4441" s="38"/>
      <c r="AA4441" s="38"/>
      <c r="AB4441" s="38"/>
      <c r="AC4441" s="50"/>
      <c r="AD4441" s="50"/>
      <c r="AE4441" s="51"/>
      <c r="AF4441" s="51"/>
      <c r="AG4441" s="40"/>
      <c r="AH4441" s="41"/>
      <c r="AI4441" s="42"/>
      <c r="AJ4441" s="40"/>
      <c r="AK4441" s="41"/>
      <c r="AL4441" s="42"/>
      <c r="AM4441" s="43"/>
      <c r="AN4441" s="43"/>
      <c r="AO4441" s="43"/>
    </row>
    <row r="4442" spans="5:41" x14ac:dyDescent="0.25">
      <c r="E4442" s="54"/>
      <c r="F4442" s="54"/>
      <c r="G4442" s="52"/>
      <c r="H4442" s="52"/>
      <c r="I4442" s="52"/>
      <c r="J4442" s="52"/>
      <c r="K4442" s="52"/>
      <c r="L4442" s="52"/>
      <c r="M4442" s="52"/>
      <c r="N4442" s="52"/>
      <c r="O4442" s="52"/>
      <c r="P4442" s="52"/>
      <c r="Q4442" s="52"/>
      <c r="R4442" s="52"/>
      <c r="S4442" s="52"/>
      <c r="T4442" s="52"/>
      <c r="U4442" s="52"/>
      <c r="V4442" s="52"/>
      <c r="W4442" s="52"/>
      <c r="X4442" s="52"/>
      <c r="Y4442" s="52"/>
      <c r="Z4442" s="38"/>
      <c r="AA4442" s="38"/>
      <c r="AB4442" s="38"/>
      <c r="AC4442" s="50"/>
      <c r="AD4442" s="50"/>
      <c r="AE4442" s="51"/>
      <c r="AF4442" s="51"/>
      <c r="AG4442" s="40"/>
      <c r="AH4442" s="41"/>
      <c r="AI4442" s="42"/>
      <c r="AJ4442" s="40"/>
      <c r="AK4442" s="41"/>
      <c r="AL4442" s="42"/>
      <c r="AM4442" s="43"/>
      <c r="AN4442" s="43"/>
      <c r="AO4442" s="43"/>
    </row>
    <row r="4443" spans="5:41" x14ac:dyDescent="0.25">
      <c r="E4443" s="54"/>
      <c r="F4443" s="54"/>
      <c r="G4443" s="52"/>
      <c r="H4443" s="52"/>
      <c r="I4443" s="52"/>
      <c r="J4443" s="52"/>
      <c r="K4443" s="52"/>
      <c r="L4443" s="52"/>
      <c r="M4443" s="52"/>
      <c r="N4443" s="52"/>
      <c r="O4443" s="52"/>
      <c r="P4443" s="52"/>
      <c r="Q4443" s="52"/>
      <c r="R4443" s="52"/>
      <c r="S4443" s="52"/>
      <c r="T4443" s="52"/>
      <c r="U4443" s="52"/>
      <c r="V4443" s="52"/>
      <c r="W4443" s="52"/>
      <c r="X4443" s="52"/>
      <c r="Y4443" s="52"/>
      <c r="Z4443" s="38"/>
      <c r="AA4443" s="38"/>
      <c r="AB4443" s="38"/>
      <c r="AC4443" s="50"/>
      <c r="AD4443" s="50"/>
      <c r="AE4443" s="51"/>
      <c r="AF4443" s="51"/>
      <c r="AG4443" s="40"/>
      <c r="AH4443" s="41"/>
      <c r="AI4443" s="42"/>
      <c r="AJ4443" s="40"/>
      <c r="AK4443" s="41"/>
      <c r="AL4443" s="42"/>
      <c r="AM4443" s="43"/>
      <c r="AN4443" s="43"/>
      <c r="AO4443" s="43"/>
    </row>
    <row r="4444" spans="5:41" x14ac:dyDescent="0.25">
      <c r="E4444" s="54"/>
      <c r="F4444" s="54"/>
      <c r="G4444" s="52"/>
      <c r="H4444" s="52"/>
      <c r="I4444" s="52"/>
      <c r="J4444" s="52"/>
      <c r="K4444" s="52"/>
      <c r="L4444" s="52"/>
      <c r="M4444" s="52"/>
      <c r="N4444" s="52"/>
      <c r="O4444" s="52"/>
      <c r="P4444" s="52"/>
      <c r="Q4444" s="52"/>
      <c r="R4444" s="52"/>
      <c r="S4444" s="52"/>
      <c r="T4444" s="52"/>
      <c r="U4444" s="52"/>
      <c r="V4444" s="52"/>
      <c r="W4444" s="52"/>
      <c r="X4444" s="52"/>
      <c r="Y4444" s="52"/>
      <c r="Z4444" s="38"/>
      <c r="AA4444" s="38"/>
      <c r="AB4444" s="38"/>
      <c r="AC4444" s="50"/>
      <c r="AD4444" s="50"/>
      <c r="AE4444" s="51"/>
      <c r="AF4444" s="51"/>
      <c r="AG4444" s="40"/>
      <c r="AH4444" s="41"/>
      <c r="AI4444" s="42"/>
      <c r="AJ4444" s="40"/>
      <c r="AK4444" s="41"/>
      <c r="AL4444" s="42"/>
      <c r="AM4444" s="43"/>
      <c r="AN4444" s="43"/>
      <c r="AO4444" s="43"/>
    </row>
    <row r="4445" spans="5:41" x14ac:dyDescent="0.25">
      <c r="E4445" s="54"/>
      <c r="F4445" s="54"/>
      <c r="G4445" s="52"/>
      <c r="H4445" s="52"/>
      <c r="I4445" s="52"/>
      <c r="J4445" s="52"/>
      <c r="K4445" s="52"/>
      <c r="L4445" s="52"/>
      <c r="M4445" s="52"/>
      <c r="N4445" s="52"/>
      <c r="O4445" s="52"/>
      <c r="P4445" s="52"/>
      <c r="Q4445" s="52"/>
      <c r="R4445" s="52"/>
      <c r="S4445" s="52"/>
      <c r="T4445" s="52"/>
      <c r="U4445" s="52"/>
      <c r="V4445" s="52"/>
      <c r="W4445" s="52"/>
      <c r="X4445" s="52"/>
      <c r="Y4445" s="52"/>
      <c r="Z4445" s="38"/>
      <c r="AA4445" s="38"/>
      <c r="AB4445" s="38"/>
      <c r="AC4445" s="50"/>
      <c r="AD4445" s="50"/>
      <c r="AE4445" s="51"/>
      <c r="AF4445" s="51"/>
      <c r="AG4445" s="40"/>
      <c r="AH4445" s="41"/>
      <c r="AI4445" s="42"/>
      <c r="AJ4445" s="40"/>
      <c r="AK4445" s="41"/>
      <c r="AL4445" s="42"/>
      <c r="AM4445" s="43"/>
      <c r="AN4445" s="43"/>
      <c r="AO4445" s="43"/>
    </row>
    <row r="4446" spans="5:41" x14ac:dyDescent="0.25">
      <c r="E4446" s="54"/>
      <c r="F4446" s="54"/>
      <c r="G4446" s="52"/>
      <c r="H4446" s="52"/>
      <c r="I4446" s="52"/>
      <c r="J4446" s="52"/>
      <c r="K4446" s="52"/>
      <c r="L4446" s="52"/>
      <c r="M4446" s="52"/>
      <c r="N4446" s="52"/>
      <c r="O4446" s="52"/>
      <c r="P4446" s="52"/>
      <c r="Q4446" s="52"/>
      <c r="R4446" s="52"/>
      <c r="S4446" s="52"/>
      <c r="T4446" s="52"/>
      <c r="U4446" s="52"/>
      <c r="V4446" s="52"/>
      <c r="W4446" s="52"/>
      <c r="X4446" s="52"/>
      <c r="Y4446" s="52"/>
      <c r="Z4446" s="38"/>
      <c r="AA4446" s="38"/>
      <c r="AB4446" s="38"/>
      <c r="AC4446" s="50"/>
      <c r="AD4446" s="50"/>
      <c r="AE4446" s="51"/>
      <c r="AF4446" s="51"/>
      <c r="AG4446" s="40"/>
      <c r="AH4446" s="41"/>
      <c r="AI4446" s="42"/>
      <c r="AJ4446" s="40"/>
      <c r="AK4446" s="41"/>
      <c r="AL4446" s="42"/>
      <c r="AM4446" s="43"/>
      <c r="AN4446" s="43"/>
      <c r="AO4446" s="43"/>
    </row>
    <row r="4447" spans="5:41" x14ac:dyDescent="0.25">
      <c r="E4447" s="54"/>
      <c r="F4447" s="54"/>
      <c r="G4447" s="52"/>
      <c r="H4447" s="52"/>
      <c r="I4447" s="52"/>
      <c r="J4447" s="52"/>
      <c r="K4447" s="52"/>
      <c r="L4447" s="52"/>
      <c r="M4447" s="52"/>
      <c r="N4447" s="52"/>
      <c r="O4447" s="52"/>
      <c r="P4447" s="52"/>
      <c r="Q4447" s="52"/>
      <c r="R4447" s="52"/>
      <c r="S4447" s="52"/>
      <c r="T4447" s="52"/>
      <c r="U4447" s="52"/>
      <c r="V4447" s="52"/>
      <c r="W4447" s="52"/>
      <c r="X4447" s="52"/>
      <c r="Y4447" s="52"/>
      <c r="Z4447" s="38"/>
      <c r="AA4447" s="38"/>
      <c r="AB4447" s="38"/>
      <c r="AC4447" s="50"/>
      <c r="AD4447" s="50"/>
      <c r="AE4447" s="51"/>
      <c r="AF4447" s="51"/>
      <c r="AG4447" s="40"/>
      <c r="AH4447" s="41"/>
      <c r="AI4447" s="42"/>
      <c r="AJ4447" s="40"/>
      <c r="AK4447" s="41"/>
      <c r="AL4447" s="42"/>
      <c r="AM4447" s="43"/>
      <c r="AN4447" s="43"/>
      <c r="AO4447" s="43"/>
    </row>
    <row r="4448" spans="5:41" x14ac:dyDescent="0.25">
      <c r="E4448" s="54"/>
      <c r="F4448" s="54"/>
      <c r="G4448" s="52"/>
      <c r="H4448" s="52"/>
      <c r="I4448" s="52"/>
      <c r="J4448" s="52"/>
      <c r="K4448" s="52"/>
      <c r="L4448" s="52"/>
      <c r="M4448" s="52"/>
      <c r="N4448" s="52"/>
      <c r="O4448" s="52"/>
      <c r="P4448" s="52"/>
      <c r="Q4448" s="52"/>
      <c r="R4448" s="52"/>
      <c r="S4448" s="52"/>
      <c r="T4448" s="52"/>
      <c r="U4448" s="52"/>
      <c r="V4448" s="52"/>
      <c r="W4448" s="52"/>
      <c r="X4448" s="52"/>
      <c r="Y4448" s="52"/>
      <c r="Z4448" s="38"/>
      <c r="AA4448" s="38"/>
      <c r="AB4448" s="38"/>
      <c r="AC4448" s="50"/>
      <c r="AD4448" s="50"/>
      <c r="AE4448" s="51"/>
      <c r="AF4448" s="51"/>
      <c r="AG4448" s="40"/>
      <c r="AH4448" s="41"/>
      <c r="AI4448" s="42"/>
      <c r="AJ4448" s="40"/>
      <c r="AK4448" s="41"/>
      <c r="AL4448" s="42"/>
      <c r="AM4448" s="43"/>
      <c r="AN4448" s="43"/>
      <c r="AO4448" s="43"/>
    </row>
    <row r="4449" spans="5:41" x14ac:dyDescent="0.25">
      <c r="E4449" s="54"/>
      <c r="F4449" s="54"/>
      <c r="G4449" s="52"/>
      <c r="H4449" s="52"/>
      <c r="I4449" s="52"/>
      <c r="J4449" s="52"/>
      <c r="K4449" s="52"/>
      <c r="L4449" s="52"/>
      <c r="M4449" s="52"/>
      <c r="N4449" s="52"/>
      <c r="O4449" s="52"/>
      <c r="P4449" s="52"/>
      <c r="Q4449" s="52"/>
      <c r="R4449" s="52"/>
      <c r="S4449" s="52"/>
      <c r="T4449" s="52"/>
      <c r="U4449" s="52"/>
      <c r="V4449" s="52"/>
      <c r="W4449" s="52"/>
      <c r="X4449" s="52"/>
      <c r="Y4449" s="52"/>
      <c r="Z4449" s="38"/>
      <c r="AA4449" s="38"/>
      <c r="AB4449" s="38"/>
      <c r="AC4449" s="50"/>
      <c r="AD4449" s="50"/>
      <c r="AE4449" s="51"/>
      <c r="AF4449" s="51"/>
      <c r="AG4449" s="40"/>
      <c r="AH4449" s="41"/>
      <c r="AI4449" s="42"/>
      <c r="AJ4449" s="40"/>
      <c r="AK4449" s="41"/>
      <c r="AL4449" s="42"/>
      <c r="AM4449" s="43"/>
      <c r="AN4449" s="43"/>
      <c r="AO4449" s="43"/>
    </row>
    <row r="4450" spans="5:41" x14ac:dyDescent="0.25">
      <c r="E4450" s="54"/>
      <c r="F4450" s="54"/>
      <c r="G4450" s="52"/>
      <c r="H4450" s="52"/>
      <c r="I4450" s="52"/>
      <c r="J4450" s="52"/>
      <c r="K4450" s="52"/>
      <c r="L4450" s="52"/>
      <c r="M4450" s="52"/>
      <c r="N4450" s="52"/>
      <c r="O4450" s="52"/>
      <c r="P4450" s="52"/>
      <c r="Q4450" s="52"/>
      <c r="R4450" s="52"/>
      <c r="S4450" s="52"/>
      <c r="T4450" s="52"/>
      <c r="U4450" s="52"/>
      <c r="V4450" s="52"/>
      <c r="W4450" s="52"/>
      <c r="X4450" s="52"/>
      <c r="Y4450" s="52"/>
      <c r="Z4450" s="38"/>
      <c r="AA4450" s="38"/>
      <c r="AB4450" s="38"/>
      <c r="AC4450" s="50"/>
      <c r="AD4450" s="50"/>
      <c r="AE4450" s="51"/>
      <c r="AF4450" s="51"/>
      <c r="AG4450" s="40"/>
      <c r="AH4450" s="41"/>
      <c r="AI4450" s="42"/>
      <c r="AJ4450" s="40"/>
      <c r="AK4450" s="41"/>
      <c r="AL4450" s="42"/>
      <c r="AM4450" s="43"/>
      <c r="AN4450" s="43"/>
      <c r="AO4450" s="43"/>
    </row>
    <row r="4451" spans="5:41" x14ac:dyDescent="0.25">
      <c r="E4451" s="54"/>
      <c r="F4451" s="54"/>
      <c r="G4451" s="52"/>
      <c r="H4451" s="52"/>
      <c r="I4451" s="52"/>
      <c r="J4451" s="52"/>
      <c r="K4451" s="52"/>
      <c r="L4451" s="52"/>
      <c r="M4451" s="52"/>
      <c r="N4451" s="52"/>
      <c r="O4451" s="52"/>
      <c r="P4451" s="52"/>
      <c r="Q4451" s="52"/>
      <c r="R4451" s="52"/>
      <c r="S4451" s="52"/>
      <c r="T4451" s="52"/>
      <c r="U4451" s="52"/>
      <c r="V4451" s="52"/>
      <c r="W4451" s="52"/>
      <c r="X4451" s="52"/>
      <c r="Y4451" s="52"/>
      <c r="Z4451" s="38"/>
      <c r="AA4451" s="38"/>
      <c r="AB4451" s="38"/>
      <c r="AC4451" s="50"/>
      <c r="AD4451" s="50"/>
      <c r="AE4451" s="51"/>
      <c r="AF4451" s="51"/>
      <c r="AG4451" s="40"/>
      <c r="AH4451" s="41"/>
      <c r="AI4451" s="42"/>
      <c r="AJ4451" s="40"/>
      <c r="AK4451" s="41"/>
      <c r="AL4451" s="42"/>
      <c r="AM4451" s="43"/>
      <c r="AN4451" s="43"/>
      <c r="AO4451" s="43"/>
    </row>
    <row r="4452" spans="5:41" x14ac:dyDescent="0.25">
      <c r="E4452" s="54"/>
      <c r="F4452" s="54"/>
      <c r="G4452" s="52"/>
      <c r="H4452" s="52"/>
      <c r="I4452" s="52"/>
      <c r="J4452" s="52"/>
      <c r="K4452" s="52"/>
      <c r="L4452" s="52"/>
      <c r="M4452" s="52"/>
      <c r="N4452" s="52"/>
      <c r="O4452" s="52"/>
      <c r="P4452" s="52"/>
      <c r="Q4452" s="52"/>
      <c r="R4452" s="52"/>
      <c r="S4452" s="52"/>
      <c r="T4452" s="52"/>
      <c r="U4452" s="52"/>
      <c r="V4452" s="52"/>
      <c r="W4452" s="52"/>
      <c r="X4452" s="52"/>
      <c r="Y4452" s="52"/>
      <c r="Z4452" s="38"/>
      <c r="AA4452" s="38"/>
      <c r="AB4452" s="38"/>
      <c r="AC4452" s="50"/>
      <c r="AD4452" s="50"/>
      <c r="AE4452" s="51"/>
      <c r="AF4452" s="51"/>
      <c r="AG4452" s="40"/>
      <c r="AH4452" s="41"/>
      <c r="AI4452" s="42"/>
      <c r="AJ4452" s="40"/>
      <c r="AK4452" s="41"/>
      <c r="AL4452" s="42"/>
      <c r="AM4452" s="43"/>
      <c r="AN4452" s="43"/>
      <c r="AO4452" s="43"/>
    </row>
    <row r="4453" spans="5:41" x14ac:dyDescent="0.25">
      <c r="E4453" s="54"/>
      <c r="F4453" s="54"/>
      <c r="G4453" s="52"/>
      <c r="H4453" s="52"/>
      <c r="I4453" s="52"/>
      <c r="J4453" s="52"/>
      <c r="K4453" s="52"/>
      <c r="L4453" s="52"/>
      <c r="M4453" s="52"/>
      <c r="N4453" s="52"/>
      <c r="O4453" s="52"/>
      <c r="P4453" s="52"/>
      <c r="Q4453" s="52"/>
      <c r="R4453" s="52"/>
      <c r="S4453" s="52"/>
      <c r="T4453" s="52"/>
      <c r="U4453" s="52"/>
      <c r="V4453" s="52"/>
      <c r="W4453" s="52"/>
      <c r="X4453" s="52"/>
      <c r="Y4453" s="52"/>
      <c r="Z4453" s="38"/>
      <c r="AA4453" s="38"/>
      <c r="AB4453" s="38"/>
      <c r="AC4453" s="50"/>
      <c r="AD4453" s="50"/>
      <c r="AE4453" s="51"/>
      <c r="AF4453" s="51"/>
      <c r="AG4453" s="40"/>
      <c r="AH4453" s="41"/>
      <c r="AI4453" s="42"/>
      <c r="AJ4453" s="40"/>
      <c r="AK4453" s="41"/>
      <c r="AL4453" s="42"/>
      <c r="AM4453" s="43"/>
      <c r="AN4453" s="43"/>
      <c r="AO4453" s="43"/>
    </row>
    <row r="4454" spans="5:41" x14ac:dyDescent="0.25">
      <c r="E4454" s="54"/>
      <c r="F4454" s="54"/>
      <c r="G4454" s="52"/>
      <c r="H4454" s="52"/>
      <c r="I4454" s="52"/>
      <c r="J4454" s="52"/>
      <c r="K4454" s="52"/>
      <c r="L4454" s="52"/>
      <c r="M4454" s="52"/>
      <c r="N4454" s="52"/>
      <c r="O4454" s="52"/>
      <c r="P4454" s="52"/>
      <c r="Q4454" s="52"/>
      <c r="R4454" s="52"/>
      <c r="S4454" s="52"/>
      <c r="T4454" s="52"/>
      <c r="U4454" s="52"/>
      <c r="V4454" s="52"/>
      <c r="W4454" s="52"/>
      <c r="X4454" s="52"/>
      <c r="Y4454" s="52"/>
      <c r="Z4454" s="38"/>
      <c r="AA4454" s="38"/>
      <c r="AB4454" s="38"/>
      <c r="AC4454" s="50"/>
      <c r="AD4454" s="50"/>
      <c r="AE4454" s="51"/>
      <c r="AF4454" s="51"/>
      <c r="AG4454" s="40"/>
      <c r="AH4454" s="41"/>
      <c r="AI4454" s="42"/>
      <c r="AJ4454" s="40"/>
      <c r="AK4454" s="41"/>
      <c r="AL4454" s="42"/>
      <c r="AM4454" s="43"/>
      <c r="AN4454" s="43"/>
      <c r="AO4454" s="43"/>
    </row>
    <row r="4455" spans="5:41" x14ac:dyDescent="0.25">
      <c r="E4455" s="54"/>
      <c r="F4455" s="54"/>
      <c r="G4455" s="52"/>
      <c r="H4455" s="52"/>
      <c r="I4455" s="52"/>
      <c r="J4455" s="52"/>
      <c r="K4455" s="52"/>
      <c r="L4455" s="52"/>
      <c r="M4455" s="52"/>
      <c r="N4455" s="52"/>
      <c r="O4455" s="52"/>
      <c r="P4455" s="52"/>
      <c r="Q4455" s="52"/>
      <c r="R4455" s="52"/>
      <c r="S4455" s="52"/>
      <c r="T4455" s="52"/>
      <c r="U4455" s="52"/>
      <c r="V4455" s="52"/>
      <c r="W4455" s="52"/>
      <c r="X4455" s="52"/>
      <c r="Y4455" s="52"/>
      <c r="Z4455" s="38"/>
      <c r="AA4455" s="38"/>
      <c r="AB4455" s="38"/>
      <c r="AC4455" s="50"/>
      <c r="AD4455" s="50"/>
      <c r="AE4455" s="51"/>
      <c r="AF4455" s="51"/>
      <c r="AG4455" s="40"/>
      <c r="AH4455" s="41"/>
      <c r="AI4455" s="42"/>
      <c r="AJ4455" s="40"/>
      <c r="AK4455" s="41"/>
      <c r="AL4455" s="42"/>
      <c r="AM4455" s="43"/>
      <c r="AN4455" s="43"/>
      <c r="AO4455" s="43"/>
    </row>
    <row r="4456" spans="5:41" x14ac:dyDescent="0.25">
      <c r="E4456" s="54"/>
      <c r="F4456" s="54"/>
      <c r="G4456" s="52"/>
      <c r="H4456" s="52"/>
      <c r="I4456" s="52"/>
      <c r="J4456" s="52"/>
      <c r="K4456" s="52"/>
      <c r="L4456" s="52"/>
      <c r="M4456" s="52"/>
      <c r="N4456" s="52"/>
      <c r="O4456" s="52"/>
      <c r="P4456" s="52"/>
      <c r="Q4456" s="52"/>
      <c r="R4456" s="52"/>
      <c r="S4456" s="52"/>
      <c r="T4456" s="52"/>
      <c r="U4456" s="52"/>
      <c r="V4456" s="52"/>
      <c r="W4456" s="52"/>
      <c r="X4456" s="52"/>
      <c r="Y4456" s="52"/>
      <c r="Z4456" s="38"/>
      <c r="AA4456" s="38"/>
      <c r="AB4456" s="38"/>
      <c r="AC4456" s="50"/>
      <c r="AD4456" s="50"/>
      <c r="AE4456" s="51"/>
      <c r="AF4456" s="51"/>
      <c r="AG4456" s="40"/>
      <c r="AH4456" s="41"/>
      <c r="AI4456" s="42"/>
      <c r="AJ4456" s="40"/>
      <c r="AK4456" s="41"/>
      <c r="AL4456" s="42"/>
      <c r="AM4456" s="43"/>
      <c r="AN4456" s="43"/>
      <c r="AO4456" s="43"/>
    </row>
    <row r="4457" spans="5:41" x14ac:dyDescent="0.25">
      <c r="E4457" s="54"/>
      <c r="F4457" s="54"/>
      <c r="G4457" s="52"/>
      <c r="H4457" s="52"/>
      <c r="I4457" s="52"/>
      <c r="J4457" s="52"/>
      <c r="K4457" s="52"/>
      <c r="L4457" s="52"/>
      <c r="M4457" s="52"/>
      <c r="N4457" s="52"/>
      <c r="O4457" s="52"/>
      <c r="P4457" s="52"/>
      <c r="Q4457" s="52"/>
      <c r="R4457" s="52"/>
      <c r="S4457" s="52"/>
      <c r="T4457" s="52"/>
      <c r="U4457" s="52"/>
      <c r="V4457" s="52"/>
      <c r="W4457" s="52"/>
      <c r="X4457" s="52"/>
      <c r="Y4457" s="52"/>
      <c r="Z4457" s="38"/>
      <c r="AA4457" s="38"/>
      <c r="AB4457" s="38"/>
      <c r="AC4457" s="50"/>
      <c r="AD4457" s="50"/>
      <c r="AE4457" s="51"/>
      <c r="AF4457" s="51"/>
      <c r="AG4457" s="40"/>
      <c r="AH4457" s="41"/>
      <c r="AI4457" s="42"/>
      <c r="AJ4457" s="40"/>
      <c r="AK4457" s="41"/>
      <c r="AL4457" s="42"/>
      <c r="AM4457" s="43"/>
      <c r="AN4457" s="43"/>
      <c r="AO4457" s="43"/>
    </row>
    <row r="4458" spans="5:41" x14ac:dyDescent="0.25">
      <c r="E4458" s="54"/>
      <c r="F4458" s="54"/>
      <c r="G4458" s="52"/>
      <c r="H4458" s="52"/>
      <c r="I4458" s="52"/>
      <c r="J4458" s="52"/>
      <c r="K4458" s="52"/>
      <c r="L4458" s="52"/>
      <c r="M4458" s="52"/>
      <c r="N4458" s="52"/>
      <c r="O4458" s="52"/>
      <c r="P4458" s="52"/>
      <c r="Q4458" s="52"/>
      <c r="R4458" s="52"/>
      <c r="S4458" s="52"/>
      <c r="T4458" s="52"/>
      <c r="U4458" s="52"/>
      <c r="V4458" s="52"/>
      <c r="W4458" s="52"/>
      <c r="X4458" s="52"/>
      <c r="Y4458" s="52"/>
      <c r="Z4458" s="38"/>
      <c r="AA4458" s="38"/>
      <c r="AB4458" s="38"/>
      <c r="AC4458" s="50"/>
      <c r="AD4458" s="50"/>
      <c r="AE4458" s="51"/>
      <c r="AF4458" s="51"/>
      <c r="AG4458" s="40"/>
      <c r="AH4458" s="41"/>
      <c r="AI4458" s="42"/>
      <c r="AJ4458" s="40"/>
      <c r="AK4458" s="41"/>
      <c r="AL4458" s="42"/>
      <c r="AM4458" s="43"/>
      <c r="AN4458" s="43"/>
      <c r="AO4458" s="43"/>
    </row>
    <row r="4459" spans="5:41" x14ac:dyDescent="0.25">
      <c r="E4459" s="54"/>
      <c r="F4459" s="54"/>
      <c r="G4459" s="52"/>
      <c r="H4459" s="52"/>
      <c r="I4459" s="52"/>
      <c r="J4459" s="52"/>
      <c r="K4459" s="52"/>
      <c r="L4459" s="52"/>
      <c r="M4459" s="52"/>
      <c r="N4459" s="52"/>
      <c r="O4459" s="52"/>
      <c r="P4459" s="52"/>
      <c r="Q4459" s="52"/>
      <c r="R4459" s="52"/>
      <c r="S4459" s="52"/>
      <c r="T4459" s="52"/>
      <c r="U4459" s="52"/>
      <c r="V4459" s="52"/>
      <c r="W4459" s="52"/>
      <c r="X4459" s="52"/>
      <c r="Y4459" s="52"/>
      <c r="Z4459" s="38"/>
      <c r="AA4459" s="38"/>
      <c r="AB4459" s="38"/>
      <c r="AC4459" s="50"/>
      <c r="AD4459" s="50"/>
      <c r="AE4459" s="51"/>
      <c r="AF4459" s="51"/>
      <c r="AG4459" s="40"/>
      <c r="AH4459" s="41"/>
      <c r="AI4459" s="42"/>
      <c r="AJ4459" s="40"/>
      <c r="AK4459" s="41"/>
      <c r="AL4459" s="42"/>
      <c r="AM4459" s="43"/>
      <c r="AN4459" s="43"/>
      <c r="AO4459" s="43"/>
    </row>
    <row r="4460" spans="5:41" x14ac:dyDescent="0.25">
      <c r="E4460" s="54"/>
      <c r="F4460" s="54"/>
      <c r="G4460" s="52"/>
      <c r="H4460" s="52"/>
      <c r="I4460" s="52"/>
      <c r="J4460" s="52"/>
      <c r="K4460" s="52"/>
      <c r="L4460" s="52"/>
      <c r="M4460" s="52"/>
      <c r="N4460" s="52"/>
      <c r="O4460" s="52"/>
      <c r="P4460" s="52"/>
      <c r="Q4460" s="52"/>
      <c r="R4460" s="52"/>
      <c r="S4460" s="52"/>
      <c r="T4460" s="52"/>
      <c r="U4460" s="52"/>
      <c r="V4460" s="52"/>
      <c r="W4460" s="52"/>
      <c r="X4460" s="52"/>
      <c r="Y4460" s="52"/>
      <c r="Z4460" s="38"/>
      <c r="AA4460" s="38"/>
      <c r="AB4460" s="38"/>
      <c r="AC4460" s="50"/>
      <c r="AD4460" s="50"/>
      <c r="AE4460" s="51"/>
      <c r="AF4460" s="51"/>
      <c r="AG4460" s="40"/>
      <c r="AH4460" s="41"/>
      <c r="AI4460" s="42"/>
      <c r="AJ4460" s="40"/>
      <c r="AK4460" s="41"/>
      <c r="AL4460" s="42"/>
      <c r="AM4460" s="43"/>
      <c r="AN4460" s="43"/>
      <c r="AO4460" s="43"/>
    </row>
    <row r="4461" spans="5:41" x14ac:dyDescent="0.25">
      <c r="E4461" s="54"/>
      <c r="F4461" s="54"/>
      <c r="G4461" s="52"/>
      <c r="H4461" s="52"/>
      <c r="I4461" s="52"/>
      <c r="J4461" s="52"/>
      <c r="K4461" s="52"/>
      <c r="L4461" s="52"/>
      <c r="M4461" s="52"/>
      <c r="N4461" s="52"/>
      <c r="O4461" s="52"/>
      <c r="P4461" s="52"/>
      <c r="Q4461" s="52"/>
      <c r="R4461" s="52"/>
      <c r="S4461" s="52"/>
      <c r="T4461" s="52"/>
      <c r="U4461" s="52"/>
      <c r="V4461" s="52"/>
      <c r="W4461" s="52"/>
      <c r="X4461" s="52"/>
      <c r="Y4461" s="52"/>
      <c r="Z4461" s="38"/>
      <c r="AA4461" s="38"/>
      <c r="AB4461" s="38"/>
      <c r="AC4461" s="50"/>
      <c r="AD4461" s="50"/>
      <c r="AE4461" s="51"/>
      <c r="AF4461" s="51"/>
      <c r="AG4461" s="40"/>
      <c r="AH4461" s="41"/>
      <c r="AI4461" s="42"/>
      <c r="AJ4461" s="40"/>
      <c r="AK4461" s="41"/>
      <c r="AL4461" s="42"/>
      <c r="AM4461" s="43"/>
      <c r="AN4461" s="43"/>
      <c r="AO4461" s="43"/>
    </row>
    <row r="4462" spans="5:41" x14ac:dyDescent="0.25">
      <c r="E4462" s="54"/>
      <c r="F4462" s="54"/>
      <c r="G4462" s="52"/>
      <c r="H4462" s="52"/>
      <c r="I4462" s="52"/>
      <c r="J4462" s="52"/>
      <c r="K4462" s="52"/>
      <c r="L4462" s="52"/>
      <c r="M4462" s="52"/>
      <c r="N4462" s="52"/>
      <c r="O4462" s="52"/>
      <c r="P4462" s="52"/>
      <c r="Q4462" s="52"/>
      <c r="R4462" s="52"/>
      <c r="S4462" s="52"/>
      <c r="T4462" s="52"/>
      <c r="U4462" s="52"/>
      <c r="V4462" s="52"/>
      <c r="W4462" s="52"/>
      <c r="X4462" s="52"/>
      <c r="Y4462" s="52"/>
      <c r="Z4462" s="38"/>
      <c r="AA4462" s="38"/>
      <c r="AB4462" s="38"/>
      <c r="AC4462" s="50"/>
      <c r="AD4462" s="50"/>
      <c r="AE4462" s="51"/>
      <c r="AF4462" s="51"/>
      <c r="AG4462" s="40"/>
      <c r="AH4462" s="41"/>
      <c r="AI4462" s="42"/>
      <c r="AJ4462" s="40"/>
      <c r="AK4462" s="41"/>
      <c r="AL4462" s="42"/>
      <c r="AM4462" s="43"/>
      <c r="AN4462" s="43"/>
      <c r="AO4462" s="43"/>
    </row>
    <row r="4463" spans="5:41" x14ac:dyDescent="0.25">
      <c r="E4463" s="54"/>
      <c r="F4463" s="54"/>
      <c r="G4463" s="52"/>
      <c r="H4463" s="52"/>
      <c r="I4463" s="52"/>
      <c r="J4463" s="52"/>
      <c r="K4463" s="52"/>
      <c r="L4463" s="52"/>
      <c r="M4463" s="52"/>
      <c r="N4463" s="52"/>
      <c r="O4463" s="52"/>
      <c r="P4463" s="52"/>
      <c r="Q4463" s="52"/>
      <c r="R4463" s="52"/>
      <c r="S4463" s="52"/>
      <c r="T4463" s="52"/>
      <c r="U4463" s="52"/>
      <c r="V4463" s="52"/>
      <c r="W4463" s="52"/>
      <c r="X4463" s="52"/>
      <c r="Y4463" s="52"/>
      <c r="Z4463" s="38"/>
      <c r="AA4463" s="38"/>
      <c r="AB4463" s="38"/>
      <c r="AC4463" s="50"/>
      <c r="AD4463" s="50"/>
      <c r="AE4463" s="51"/>
      <c r="AF4463" s="51"/>
      <c r="AG4463" s="40"/>
      <c r="AH4463" s="41"/>
      <c r="AI4463" s="42"/>
      <c r="AJ4463" s="40"/>
      <c r="AK4463" s="41"/>
      <c r="AL4463" s="42"/>
      <c r="AM4463" s="43"/>
      <c r="AN4463" s="43"/>
      <c r="AO4463" s="43"/>
    </row>
    <row r="4464" spans="5:41" x14ac:dyDescent="0.25">
      <c r="E4464" s="54"/>
      <c r="F4464" s="54"/>
      <c r="G4464" s="52"/>
      <c r="H4464" s="52"/>
      <c r="I4464" s="52"/>
      <c r="J4464" s="52"/>
      <c r="K4464" s="52"/>
      <c r="L4464" s="52"/>
      <c r="M4464" s="52"/>
      <c r="N4464" s="52"/>
      <c r="O4464" s="52"/>
      <c r="P4464" s="52"/>
      <c r="Q4464" s="52"/>
      <c r="R4464" s="52"/>
      <c r="S4464" s="52"/>
      <c r="T4464" s="52"/>
      <c r="U4464" s="52"/>
      <c r="V4464" s="52"/>
      <c r="W4464" s="52"/>
      <c r="X4464" s="52"/>
      <c r="Y4464" s="52"/>
      <c r="Z4464" s="38"/>
      <c r="AA4464" s="38"/>
      <c r="AB4464" s="38"/>
      <c r="AC4464" s="50"/>
      <c r="AD4464" s="50"/>
      <c r="AE4464" s="51"/>
      <c r="AF4464" s="51"/>
      <c r="AG4464" s="40"/>
      <c r="AH4464" s="41"/>
      <c r="AI4464" s="42"/>
      <c r="AJ4464" s="40"/>
      <c r="AK4464" s="41"/>
      <c r="AL4464" s="42"/>
      <c r="AM4464" s="43"/>
      <c r="AN4464" s="43"/>
      <c r="AO4464" s="43"/>
    </row>
    <row r="4465" spans="5:41" x14ac:dyDescent="0.25">
      <c r="E4465" s="54"/>
      <c r="F4465" s="54"/>
      <c r="G4465" s="52"/>
      <c r="H4465" s="52"/>
      <c r="I4465" s="52"/>
      <c r="J4465" s="52"/>
      <c r="K4465" s="52"/>
      <c r="L4465" s="52"/>
      <c r="M4465" s="52"/>
      <c r="N4465" s="52"/>
      <c r="O4465" s="52"/>
      <c r="P4465" s="52"/>
      <c r="Q4465" s="52"/>
      <c r="R4465" s="52"/>
      <c r="S4465" s="52"/>
      <c r="T4465" s="52"/>
      <c r="U4465" s="52"/>
      <c r="V4465" s="52"/>
      <c r="W4465" s="52"/>
      <c r="X4465" s="52"/>
      <c r="Y4465" s="52"/>
      <c r="Z4465" s="38"/>
      <c r="AA4465" s="38"/>
      <c r="AB4465" s="38"/>
      <c r="AC4465" s="50"/>
      <c r="AD4465" s="50"/>
      <c r="AE4465" s="51"/>
      <c r="AF4465" s="51"/>
      <c r="AG4465" s="40"/>
      <c r="AH4465" s="41"/>
      <c r="AI4465" s="42"/>
      <c r="AJ4465" s="40"/>
      <c r="AK4465" s="41"/>
      <c r="AL4465" s="42"/>
      <c r="AM4465" s="43"/>
      <c r="AN4465" s="43"/>
      <c r="AO4465" s="43"/>
    </row>
    <row r="4466" spans="5:41" x14ac:dyDescent="0.25">
      <c r="E4466" s="54"/>
      <c r="F4466" s="54"/>
      <c r="G4466" s="52"/>
      <c r="H4466" s="52"/>
      <c r="I4466" s="52"/>
      <c r="J4466" s="52"/>
      <c r="K4466" s="52"/>
      <c r="L4466" s="52"/>
      <c r="M4466" s="52"/>
      <c r="N4466" s="52"/>
      <c r="O4466" s="52"/>
      <c r="P4466" s="52"/>
      <c r="Q4466" s="52"/>
      <c r="R4466" s="52"/>
      <c r="S4466" s="52"/>
      <c r="T4466" s="52"/>
      <c r="U4466" s="52"/>
      <c r="V4466" s="52"/>
      <c r="W4466" s="52"/>
      <c r="X4466" s="52"/>
      <c r="Y4466" s="52"/>
      <c r="Z4466" s="38"/>
      <c r="AA4466" s="38"/>
      <c r="AB4466" s="38"/>
      <c r="AC4466" s="50"/>
      <c r="AD4466" s="50"/>
      <c r="AE4466" s="51"/>
      <c r="AF4466" s="51"/>
      <c r="AG4466" s="40"/>
      <c r="AH4466" s="41"/>
      <c r="AI4466" s="42"/>
      <c r="AJ4466" s="40"/>
      <c r="AK4466" s="41"/>
      <c r="AL4466" s="42"/>
      <c r="AM4466" s="43"/>
      <c r="AN4466" s="43"/>
      <c r="AO4466" s="43"/>
    </row>
    <row r="4467" spans="5:41" x14ac:dyDescent="0.25">
      <c r="E4467" s="54"/>
      <c r="F4467" s="54"/>
      <c r="G4467" s="52"/>
      <c r="H4467" s="52"/>
      <c r="I4467" s="52"/>
      <c r="J4467" s="52"/>
      <c r="K4467" s="52"/>
      <c r="L4467" s="52"/>
      <c r="M4467" s="52"/>
      <c r="N4467" s="52"/>
      <c r="O4467" s="52"/>
      <c r="P4467" s="52"/>
      <c r="Q4467" s="52"/>
      <c r="R4467" s="52"/>
      <c r="S4467" s="52"/>
      <c r="T4467" s="52"/>
      <c r="U4467" s="52"/>
      <c r="V4467" s="52"/>
      <c r="W4467" s="52"/>
      <c r="X4467" s="52"/>
      <c r="Y4467" s="52"/>
      <c r="Z4467" s="38"/>
      <c r="AA4467" s="38"/>
      <c r="AB4467" s="38"/>
      <c r="AC4467" s="50"/>
      <c r="AD4467" s="50"/>
      <c r="AE4467" s="51"/>
      <c r="AF4467" s="51"/>
      <c r="AG4467" s="40"/>
      <c r="AH4467" s="41"/>
      <c r="AI4467" s="42"/>
      <c r="AJ4467" s="40"/>
      <c r="AK4467" s="41"/>
      <c r="AL4467" s="42"/>
      <c r="AM4467" s="43"/>
      <c r="AN4467" s="43"/>
      <c r="AO4467" s="43"/>
    </row>
    <row r="4468" spans="5:41" x14ac:dyDescent="0.25">
      <c r="E4468" s="54"/>
      <c r="F4468" s="54"/>
      <c r="G4468" s="52"/>
      <c r="H4468" s="52"/>
      <c r="I4468" s="52"/>
      <c r="J4468" s="52"/>
      <c r="K4468" s="52"/>
      <c r="L4468" s="52"/>
      <c r="M4468" s="52"/>
      <c r="N4468" s="52"/>
      <c r="O4468" s="52"/>
      <c r="P4468" s="52"/>
      <c r="Q4468" s="52"/>
      <c r="R4468" s="52"/>
      <c r="S4468" s="52"/>
      <c r="T4468" s="52"/>
      <c r="U4468" s="52"/>
      <c r="V4468" s="52"/>
      <c r="W4468" s="52"/>
      <c r="X4468" s="52"/>
      <c r="Y4468" s="52"/>
      <c r="Z4468" s="38"/>
      <c r="AA4468" s="38"/>
      <c r="AB4468" s="38"/>
      <c r="AC4468" s="50"/>
      <c r="AD4468" s="50"/>
      <c r="AE4468" s="51"/>
      <c r="AF4468" s="51"/>
      <c r="AG4468" s="40"/>
      <c r="AH4468" s="41"/>
      <c r="AI4468" s="42"/>
      <c r="AJ4468" s="40"/>
      <c r="AK4468" s="41"/>
      <c r="AL4468" s="42"/>
      <c r="AM4468" s="43"/>
      <c r="AN4468" s="43"/>
      <c r="AO4468" s="43"/>
    </row>
    <row r="4469" spans="5:41" x14ac:dyDescent="0.25">
      <c r="E4469" s="54"/>
      <c r="F4469" s="54"/>
      <c r="G4469" s="52"/>
      <c r="H4469" s="52"/>
      <c r="I4469" s="52"/>
      <c r="J4469" s="52"/>
      <c r="K4469" s="52"/>
      <c r="L4469" s="52"/>
      <c r="M4469" s="52"/>
      <c r="N4469" s="52"/>
      <c r="O4469" s="52"/>
      <c r="P4469" s="52"/>
      <c r="Q4469" s="52"/>
      <c r="R4469" s="52"/>
      <c r="S4469" s="52"/>
      <c r="T4469" s="52"/>
      <c r="U4469" s="52"/>
      <c r="V4469" s="52"/>
      <c r="W4469" s="52"/>
      <c r="X4469" s="52"/>
      <c r="Y4469" s="52"/>
      <c r="Z4469" s="38"/>
      <c r="AA4469" s="38"/>
      <c r="AB4469" s="38"/>
      <c r="AC4469" s="50"/>
      <c r="AD4469" s="50"/>
      <c r="AE4469" s="51"/>
      <c r="AF4469" s="51"/>
      <c r="AG4469" s="40"/>
      <c r="AH4469" s="41"/>
      <c r="AI4469" s="42"/>
      <c r="AJ4469" s="40"/>
      <c r="AK4469" s="41"/>
      <c r="AL4469" s="42"/>
      <c r="AM4469" s="43"/>
      <c r="AN4469" s="43"/>
      <c r="AO4469" s="43"/>
    </row>
    <row r="4470" spans="5:41" x14ac:dyDescent="0.25">
      <c r="E4470" s="54"/>
      <c r="F4470" s="54"/>
      <c r="G4470" s="52"/>
      <c r="H4470" s="52"/>
      <c r="I4470" s="52"/>
      <c r="J4470" s="52"/>
      <c r="K4470" s="52"/>
      <c r="L4470" s="52"/>
      <c r="M4470" s="52"/>
      <c r="N4470" s="52"/>
      <c r="O4470" s="52"/>
      <c r="P4470" s="52"/>
      <c r="Q4470" s="52"/>
      <c r="R4470" s="52"/>
      <c r="S4470" s="52"/>
      <c r="T4470" s="52"/>
      <c r="U4470" s="52"/>
      <c r="V4470" s="52"/>
      <c r="W4470" s="52"/>
      <c r="X4470" s="52"/>
      <c r="Y4470" s="52"/>
      <c r="Z4470" s="38"/>
      <c r="AA4470" s="38"/>
      <c r="AB4470" s="38"/>
      <c r="AC4470" s="50"/>
      <c r="AD4470" s="50"/>
      <c r="AE4470" s="51"/>
      <c r="AF4470" s="51"/>
      <c r="AG4470" s="40"/>
      <c r="AH4470" s="41"/>
      <c r="AI4470" s="42"/>
      <c r="AJ4470" s="40"/>
      <c r="AK4470" s="41"/>
      <c r="AL4470" s="42"/>
      <c r="AM4470" s="43"/>
      <c r="AN4470" s="43"/>
      <c r="AO4470" s="43"/>
    </row>
    <row r="4471" spans="5:41" x14ac:dyDescent="0.25">
      <c r="E4471" s="54"/>
      <c r="F4471" s="54"/>
      <c r="G4471" s="52"/>
      <c r="H4471" s="52"/>
      <c r="I4471" s="52"/>
      <c r="J4471" s="52"/>
      <c r="K4471" s="52"/>
      <c r="L4471" s="52"/>
      <c r="M4471" s="52"/>
      <c r="N4471" s="52"/>
      <c r="O4471" s="52"/>
      <c r="P4471" s="52"/>
      <c r="Q4471" s="52"/>
      <c r="R4471" s="52"/>
      <c r="S4471" s="52"/>
      <c r="T4471" s="52"/>
      <c r="U4471" s="52"/>
      <c r="V4471" s="52"/>
      <c r="W4471" s="52"/>
      <c r="X4471" s="52"/>
      <c r="Y4471" s="52"/>
      <c r="Z4471" s="38"/>
      <c r="AA4471" s="38"/>
      <c r="AB4471" s="38"/>
      <c r="AC4471" s="50"/>
      <c r="AD4471" s="50"/>
      <c r="AE4471" s="51"/>
      <c r="AF4471" s="51"/>
      <c r="AG4471" s="40"/>
      <c r="AH4471" s="41"/>
      <c r="AI4471" s="42"/>
      <c r="AJ4471" s="40"/>
      <c r="AK4471" s="41"/>
      <c r="AL4471" s="42"/>
      <c r="AM4471" s="43"/>
      <c r="AN4471" s="43"/>
      <c r="AO4471" s="43"/>
    </row>
    <row r="4472" spans="5:41" x14ac:dyDescent="0.25">
      <c r="E4472" s="54"/>
      <c r="F4472" s="54"/>
      <c r="G4472" s="52"/>
      <c r="H4472" s="52"/>
      <c r="I4472" s="52"/>
      <c r="J4472" s="52"/>
      <c r="K4472" s="52"/>
      <c r="L4472" s="52"/>
      <c r="M4472" s="52"/>
      <c r="N4472" s="52"/>
      <c r="O4472" s="52"/>
      <c r="P4472" s="52"/>
      <c r="Q4472" s="52"/>
      <c r="R4472" s="52"/>
      <c r="S4472" s="52"/>
      <c r="T4472" s="52"/>
      <c r="U4472" s="52"/>
      <c r="V4472" s="52"/>
      <c r="W4472" s="52"/>
      <c r="X4472" s="52"/>
      <c r="Y4472" s="52"/>
      <c r="Z4472" s="38"/>
      <c r="AA4472" s="38"/>
      <c r="AB4472" s="38"/>
      <c r="AC4472" s="50"/>
      <c r="AD4472" s="50"/>
      <c r="AE4472" s="51"/>
      <c r="AF4472" s="51"/>
      <c r="AG4472" s="40"/>
      <c r="AH4472" s="41"/>
      <c r="AI4472" s="42"/>
      <c r="AJ4472" s="40"/>
      <c r="AK4472" s="41"/>
      <c r="AL4472" s="42"/>
      <c r="AM4472" s="43"/>
      <c r="AN4472" s="43"/>
      <c r="AO4472" s="43"/>
    </row>
    <row r="4473" spans="5:41" x14ac:dyDescent="0.25">
      <c r="E4473" s="54"/>
      <c r="F4473" s="54"/>
      <c r="G4473" s="52"/>
      <c r="H4473" s="52"/>
      <c r="I4473" s="52"/>
      <c r="J4473" s="52"/>
      <c r="K4473" s="52"/>
      <c r="L4473" s="52"/>
      <c r="M4473" s="52"/>
      <c r="N4473" s="52"/>
      <c r="O4473" s="52"/>
      <c r="P4473" s="52"/>
      <c r="Q4473" s="52"/>
      <c r="R4473" s="52"/>
      <c r="S4473" s="52"/>
      <c r="T4473" s="52"/>
      <c r="U4473" s="52"/>
      <c r="V4473" s="52"/>
      <c r="W4473" s="52"/>
      <c r="X4473" s="52"/>
      <c r="Y4473" s="52"/>
      <c r="Z4473" s="38"/>
      <c r="AA4473" s="38"/>
      <c r="AB4473" s="38"/>
      <c r="AC4473" s="50"/>
      <c r="AD4473" s="50"/>
      <c r="AE4473" s="51"/>
      <c r="AF4473" s="51"/>
      <c r="AG4473" s="40"/>
      <c r="AH4473" s="41"/>
      <c r="AI4473" s="42"/>
      <c r="AJ4473" s="40"/>
      <c r="AK4473" s="41"/>
      <c r="AL4473" s="42"/>
      <c r="AM4473" s="43"/>
      <c r="AN4473" s="43"/>
      <c r="AO4473" s="43"/>
    </row>
    <row r="4474" spans="5:41" x14ac:dyDescent="0.25">
      <c r="E4474" s="54"/>
      <c r="F4474" s="54"/>
      <c r="G4474" s="52"/>
      <c r="H4474" s="52"/>
      <c r="I4474" s="52"/>
      <c r="J4474" s="52"/>
      <c r="K4474" s="52"/>
      <c r="L4474" s="52"/>
      <c r="M4474" s="52"/>
      <c r="N4474" s="52"/>
      <c r="O4474" s="52"/>
      <c r="P4474" s="52"/>
      <c r="Q4474" s="52"/>
      <c r="R4474" s="52"/>
      <c r="S4474" s="52"/>
      <c r="T4474" s="52"/>
      <c r="U4474" s="52"/>
      <c r="V4474" s="52"/>
      <c r="W4474" s="52"/>
      <c r="X4474" s="52"/>
      <c r="Y4474" s="52"/>
      <c r="Z4474" s="38"/>
      <c r="AA4474" s="38"/>
      <c r="AB4474" s="38"/>
      <c r="AC4474" s="50"/>
      <c r="AD4474" s="50"/>
      <c r="AE4474" s="51"/>
      <c r="AF4474" s="51"/>
      <c r="AG4474" s="40"/>
      <c r="AH4474" s="41"/>
      <c r="AI4474" s="42"/>
      <c r="AJ4474" s="40"/>
      <c r="AK4474" s="41"/>
      <c r="AL4474" s="42"/>
      <c r="AM4474" s="43"/>
      <c r="AN4474" s="43"/>
      <c r="AO4474" s="43"/>
    </row>
    <row r="4475" spans="5:41" x14ac:dyDescent="0.25">
      <c r="E4475" s="54"/>
      <c r="F4475" s="54"/>
      <c r="G4475" s="52"/>
      <c r="H4475" s="52"/>
      <c r="I4475" s="52"/>
      <c r="J4475" s="52"/>
      <c r="K4475" s="52"/>
      <c r="L4475" s="52"/>
      <c r="M4475" s="52"/>
      <c r="N4475" s="52"/>
      <c r="O4475" s="52"/>
      <c r="P4475" s="52"/>
      <c r="Q4475" s="52"/>
      <c r="R4475" s="52"/>
      <c r="S4475" s="52"/>
      <c r="T4475" s="52"/>
      <c r="U4475" s="52"/>
      <c r="V4475" s="52"/>
      <c r="W4475" s="52"/>
      <c r="X4475" s="52"/>
      <c r="Y4475" s="52"/>
      <c r="Z4475" s="38"/>
      <c r="AA4475" s="38"/>
      <c r="AB4475" s="38"/>
      <c r="AC4475" s="50"/>
      <c r="AD4475" s="50"/>
      <c r="AE4475" s="51"/>
      <c r="AF4475" s="51"/>
      <c r="AG4475" s="40"/>
      <c r="AH4475" s="41"/>
      <c r="AI4475" s="42"/>
      <c r="AJ4475" s="40"/>
      <c r="AK4475" s="41"/>
      <c r="AL4475" s="42"/>
      <c r="AM4475" s="43"/>
      <c r="AN4475" s="43"/>
      <c r="AO4475" s="43"/>
    </row>
    <row r="4476" spans="5:41" x14ac:dyDescent="0.25">
      <c r="E4476" s="54"/>
      <c r="F4476" s="54"/>
      <c r="G4476" s="52"/>
      <c r="H4476" s="52"/>
      <c r="I4476" s="52"/>
      <c r="J4476" s="52"/>
      <c r="K4476" s="52"/>
      <c r="L4476" s="52"/>
      <c r="M4476" s="52"/>
      <c r="N4476" s="52"/>
      <c r="O4476" s="52"/>
      <c r="P4476" s="52"/>
      <c r="Q4476" s="52"/>
      <c r="R4476" s="52"/>
      <c r="S4476" s="52"/>
      <c r="T4476" s="52"/>
      <c r="U4476" s="52"/>
      <c r="V4476" s="52"/>
      <c r="W4476" s="52"/>
      <c r="X4476" s="52"/>
      <c r="Y4476" s="52"/>
      <c r="Z4476" s="38"/>
      <c r="AA4476" s="38"/>
      <c r="AB4476" s="38"/>
      <c r="AC4476" s="50"/>
      <c r="AD4476" s="50"/>
      <c r="AE4476" s="51"/>
      <c r="AF4476" s="51"/>
      <c r="AG4476" s="40"/>
      <c r="AH4476" s="41"/>
      <c r="AI4476" s="42"/>
      <c r="AJ4476" s="40"/>
      <c r="AK4476" s="41"/>
      <c r="AL4476" s="42"/>
      <c r="AM4476" s="43"/>
      <c r="AN4476" s="43"/>
      <c r="AO4476" s="43"/>
    </row>
    <row r="4477" spans="5:41" x14ac:dyDescent="0.25">
      <c r="E4477" s="54"/>
      <c r="F4477" s="54"/>
      <c r="G4477" s="52"/>
      <c r="H4477" s="52"/>
      <c r="I4477" s="52"/>
      <c r="J4477" s="52"/>
      <c r="K4477" s="52"/>
      <c r="L4477" s="52"/>
      <c r="M4477" s="52"/>
      <c r="N4477" s="52"/>
      <c r="O4477" s="52"/>
      <c r="P4477" s="52"/>
      <c r="Q4477" s="52"/>
      <c r="R4477" s="52"/>
      <c r="S4477" s="52"/>
      <c r="T4477" s="52"/>
      <c r="U4477" s="52"/>
      <c r="V4477" s="52"/>
      <c r="W4477" s="52"/>
      <c r="X4477" s="52"/>
      <c r="Y4477" s="52"/>
      <c r="Z4477" s="38"/>
      <c r="AA4477" s="38"/>
      <c r="AB4477" s="38"/>
      <c r="AC4477" s="50"/>
      <c r="AD4477" s="50"/>
      <c r="AE4477" s="51"/>
      <c r="AF4477" s="51"/>
      <c r="AG4477" s="40"/>
      <c r="AH4477" s="41"/>
      <c r="AI4477" s="42"/>
      <c r="AJ4477" s="40"/>
      <c r="AK4477" s="41"/>
      <c r="AL4477" s="42"/>
      <c r="AM4477" s="43"/>
      <c r="AN4477" s="43"/>
      <c r="AO4477" s="43"/>
    </row>
    <row r="4478" spans="5:41" x14ac:dyDescent="0.25">
      <c r="E4478" s="54"/>
      <c r="F4478" s="54"/>
      <c r="G4478" s="52"/>
      <c r="H4478" s="52"/>
      <c r="I4478" s="52"/>
      <c r="J4478" s="52"/>
      <c r="K4478" s="52"/>
      <c r="L4478" s="52"/>
      <c r="M4478" s="52"/>
      <c r="N4478" s="52"/>
      <c r="O4478" s="52"/>
      <c r="P4478" s="52"/>
      <c r="Q4478" s="52"/>
      <c r="R4478" s="52"/>
      <c r="S4478" s="52"/>
      <c r="T4478" s="52"/>
      <c r="U4478" s="52"/>
      <c r="V4478" s="52"/>
      <c r="W4478" s="52"/>
      <c r="X4478" s="52"/>
      <c r="Y4478" s="52"/>
      <c r="Z4478" s="38"/>
      <c r="AA4478" s="38"/>
      <c r="AB4478" s="38"/>
      <c r="AC4478" s="50"/>
      <c r="AD4478" s="50"/>
      <c r="AE4478" s="51"/>
      <c r="AF4478" s="51"/>
      <c r="AG4478" s="40"/>
      <c r="AH4478" s="41"/>
      <c r="AI4478" s="42"/>
      <c r="AJ4478" s="40"/>
      <c r="AK4478" s="41"/>
      <c r="AL4478" s="42"/>
      <c r="AM4478" s="43"/>
      <c r="AN4478" s="43"/>
      <c r="AO4478" s="43"/>
    </row>
    <row r="4479" spans="5:41" x14ac:dyDescent="0.25">
      <c r="E4479" s="54"/>
      <c r="F4479" s="54"/>
      <c r="G4479" s="52"/>
      <c r="H4479" s="52"/>
      <c r="I4479" s="52"/>
      <c r="J4479" s="52"/>
      <c r="K4479" s="52"/>
      <c r="L4479" s="52"/>
      <c r="M4479" s="52"/>
      <c r="N4479" s="52"/>
      <c r="O4479" s="52"/>
      <c r="P4479" s="52"/>
      <c r="Q4479" s="52"/>
      <c r="R4479" s="52"/>
      <c r="S4479" s="52"/>
      <c r="T4479" s="52"/>
      <c r="U4479" s="52"/>
      <c r="V4479" s="52"/>
      <c r="W4479" s="52"/>
      <c r="X4479" s="52"/>
      <c r="Y4479" s="52"/>
      <c r="Z4479" s="38"/>
      <c r="AA4479" s="38"/>
      <c r="AB4479" s="38"/>
      <c r="AC4479" s="50"/>
      <c r="AD4479" s="50"/>
      <c r="AE4479" s="51"/>
      <c r="AF4479" s="51"/>
      <c r="AG4479" s="40"/>
      <c r="AH4479" s="41"/>
      <c r="AI4479" s="42"/>
      <c r="AJ4479" s="40"/>
      <c r="AK4479" s="41"/>
      <c r="AL4479" s="42"/>
      <c r="AM4479" s="43"/>
      <c r="AN4479" s="43"/>
      <c r="AO4479" s="43"/>
    </row>
    <row r="4480" spans="5:41" x14ac:dyDescent="0.25">
      <c r="E4480" s="54"/>
      <c r="F4480" s="54"/>
      <c r="G4480" s="52"/>
      <c r="H4480" s="52"/>
      <c r="I4480" s="52"/>
      <c r="J4480" s="52"/>
      <c r="K4480" s="52"/>
      <c r="L4480" s="52"/>
      <c r="M4480" s="52"/>
      <c r="N4480" s="52"/>
      <c r="O4480" s="52"/>
      <c r="P4480" s="52"/>
      <c r="Q4480" s="52"/>
      <c r="R4480" s="52"/>
      <c r="S4480" s="52"/>
      <c r="T4480" s="52"/>
      <c r="U4480" s="52"/>
      <c r="V4480" s="52"/>
      <c r="W4480" s="52"/>
      <c r="X4480" s="52"/>
      <c r="Y4480" s="52"/>
      <c r="Z4480" s="38"/>
      <c r="AA4480" s="38"/>
      <c r="AB4480" s="38"/>
      <c r="AC4480" s="50"/>
      <c r="AD4480" s="50"/>
      <c r="AE4480" s="51"/>
      <c r="AF4480" s="51"/>
      <c r="AG4480" s="40"/>
      <c r="AH4480" s="41"/>
      <c r="AI4480" s="42"/>
      <c r="AJ4480" s="40"/>
      <c r="AK4480" s="41"/>
      <c r="AL4480" s="42"/>
      <c r="AM4480" s="43"/>
      <c r="AN4480" s="43"/>
      <c r="AO4480" s="43"/>
    </row>
    <row r="4481" spans="5:41" x14ac:dyDescent="0.25">
      <c r="E4481" s="54"/>
      <c r="F4481" s="54"/>
      <c r="G4481" s="52"/>
      <c r="H4481" s="52"/>
      <c r="I4481" s="52"/>
      <c r="J4481" s="52"/>
      <c r="K4481" s="52"/>
      <c r="L4481" s="52"/>
      <c r="M4481" s="52"/>
      <c r="N4481" s="52"/>
      <c r="O4481" s="52"/>
      <c r="P4481" s="52"/>
      <c r="Q4481" s="52"/>
      <c r="R4481" s="52"/>
      <c r="S4481" s="52"/>
      <c r="T4481" s="52"/>
      <c r="U4481" s="52"/>
      <c r="V4481" s="52"/>
      <c r="W4481" s="52"/>
      <c r="X4481" s="52"/>
      <c r="Y4481" s="52"/>
      <c r="Z4481" s="38"/>
      <c r="AA4481" s="38"/>
      <c r="AB4481" s="38"/>
      <c r="AC4481" s="50"/>
      <c r="AD4481" s="50"/>
      <c r="AE4481" s="51"/>
      <c r="AF4481" s="51"/>
      <c r="AG4481" s="40"/>
      <c r="AH4481" s="41"/>
      <c r="AI4481" s="42"/>
      <c r="AJ4481" s="40"/>
      <c r="AK4481" s="41"/>
      <c r="AL4481" s="42"/>
      <c r="AM4481" s="43"/>
      <c r="AN4481" s="43"/>
      <c r="AO4481" s="43"/>
    </row>
    <row r="4482" spans="5:41" x14ac:dyDescent="0.25">
      <c r="E4482" s="54"/>
      <c r="F4482" s="54"/>
      <c r="G4482" s="52"/>
      <c r="H4482" s="52"/>
      <c r="I4482" s="52"/>
      <c r="J4482" s="52"/>
      <c r="K4482" s="52"/>
      <c r="L4482" s="52"/>
      <c r="M4482" s="52"/>
      <c r="N4482" s="52"/>
      <c r="O4482" s="52"/>
      <c r="P4482" s="52"/>
      <c r="Q4482" s="52"/>
      <c r="R4482" s="52"/>
      <c r="S4482" s="52"/>
      <c r="T4482" s="52"/>
      <c r="U4482" s="52"/>
      <c r="V4482" s="52"/>
      <c r="W4482" s="52"/>
      <c r="X4482" s="52"/>
      <c r="Y4482" s="52"/>
      <c r="Z4482" s="38"/>
      <c r="AA4482" s="38"/>
      <c r="AB4482" s="38"/>
      <c r="AC4482" s="50"/>
      <c r="AD4482" s="50"/>
      <c r="AE4482" s="51"/>
      <c r="AF4482" s="51"/>
      <c r="AG4482" s="40"/>
      <c r="AH4482" s="41"/>
      <c r="AI4482" s="42"/>
      <c r="AJ4482" s="40"/>
      <c r="AK4482" s="41"/>
      <c r="AL4482" s="42"/>
      <c r="AM4482" s="43"/>
      <c r="AN4482" s="43"/>
      <c r="AO4482" s="43"/>
    </row>
    <row r="4483" spans="5:41" x14ac:dyDescent="0.25">
      <c r="E4483" s="54"/>
      <c r="F4483" s="54"/>
      <c r="G4483" s="52"/>
      <c r="H4483" s="52"/>
      <c r="I4483" s="52"/>
      <c r="J4483" s="52"/>
      <c r="K4483" s="52"/>
      <c r="L4483" s="52"/>
      <c r="M4483" s="52"/>
      <c r="N4483" s="52"/>
      <c r="O4483" s="52"/>
      <c r="P4483" s="52"/>
      <c r="Q4483" s="52"/>
      <c r="R4483" s="52"/>
      <c r="S4483" s="52"/>
      <c r="T4483" s="52"/>
      <c r="U4483" s="52"/>
      <c r="V4483" s="52"/>
      <c r="W4483" s="52"/>
      <c r="X4483" s="52"/>
      <c r="Y4483" s="52"/>
      <c r="Z4483" s="38"/>
      <c r="AA4483" s="38"/>
      <c r="AB4483" s="38"/>
      <c r="AC4483" s="50"/>
      <c r="AD4483" s="50"/>
      <c r="AE4483" s="51"/>
      <c r="AF4483" s="51"/>
      <c r="AG4483" s="40"/>
      <c r="AH4483" s="41"/>
      <c r="AI4483" s="42"/>
      <c r="AJ4483" s="40"/>
      <c r="AK4483" s="41"/>
      <c r="AL4483" s="42"/>
      <c r="AM4483" s="43"/>
      <c r="AN4483" s="43"/>
      <c r="AO4483" s="43"/>
    </row>
    <row r="4484" spans="5:41" x14ac:dyDescent="0.25">
      <c r="E4484" s="54"/>
      <c r="F4484" s="54"/>
      <c r="G4484" s="52"/>
      <c r="H4484" s="52"/>
      <c r="I4484" s="52"/>
      <c r="J4484" s="52"/>
      <c r="K4484" s="52"/>
      <c r="L4484" s="52"/>
      <c r="M4484" s="52"/>
      <c r="N4484" s="52"/>
      <c r="O4484" s="52"/>
      <c r="P4484" s="52"/>
      <c r="Q4484" s="52"/>
      <c r="R4484" s="52"/>
      <c r="S4484" s="52"/>
      <c r="T4484" s="52"/>
      <c r="U4484" s="52"/>
      <c r="V4484" s="52"/>
      <c r="W4484" s="52"/>
      <c r="X4484" s="52"/>
      <c r="Y4484" s="52"/>
      <c r="Z4484" s="38"/>
      <c r="AA4484" s="38"/>
      <c r="AB4484" s="38"/>
      <c r="AC4484" s="50"/>
      <c r="AD4484" s="50"/>
      <c r="AE4484" s="51"/>
      <c r="AF4484" s="51"/>
      <c r="AG4484" s="40"/>
      <c r="AH4484" s="41"/>
      <c r="AI4484" s="42"/>
      <c r="AJ4484" s="40"/>
      <c r="AK4484" s="41"/>
      <c r="AL4484" s="42"/>
      <c r="AM4484" s="43"/>
      <c r="AN4484" s="43"/>
      <c r="AO4484" s="43"/>
    </row>
    <row r="4485" spans="5:41" x14ac:dyDescent="0.25">
      <c r="E4485" s="54"/>
      <c r="F4485" s="54"/>
      <c r="G4485" s="52"/>
      <c r="H4485" s="52"/>
      <c r="I4485" s="52"/>
      <c r="J4485" s="52"/>
      <c r="K4485" s="52"/>
      <c r="L4485" s="52"/>
      <c r="M4485" s="52"/>
      <c r="N4485" s="52"/>
      <c r="O4485" s="52"/>
      <c r="P4485" s="52"/>
      <c r="Q4485" s="52"/>
      <c r="R4485" s="52"/>
      <c r="S4485" s="52"/>
      <c r="T4485" s="52"/>
      <c r="U4485" s="52"/>
      <c r="V4485" s="52"/>
      <c r="W4485" s="52"/>
      <c r="X4485" s="52"/>
      <c r="Y4485" s="52"/>
      <c r="Z4485" s="38"/>
      <c r="AA4485" s="38"/>
      <c r="AB4485" s="38"/>
      <c r="AC4485" s="50"/>
      <c r="AD4485" s="50"/>
      <c r="AE4485" s="51"/>
      <c r="AF4485" s="51"/>
      <c r="AG4485" s="40"/>
      <c r="AH4485" s="41"/>
      <c r="AI4485" s="42"/>
      <c r="AJ4485" s="40"/>
      <c r="AK4485" s="41"/>
      <c r="AL4485" s="42"/>
      <c r="AM4485" s="43"/>
      <c r="AN4485" s="43"/>
      <c r="AO4485" s="43"/>
    </row>
    <row r="4486" spans="5:41" x14ac:dyDescent="0.25">
      <c r="E4486" s="54"/>
      <c r="F4486" s="54"/>
      <c r="G4486" s="52"/>
      <c r="H4486" s="52"/>
      <c r="I4486" s="52"/>
      <c r="J4486" s="52"/>
      <c r="K4486" s="52"/>
      <c r="L4486" s="52"/>
      <c r="M4486" s="52"/>
      <c r="N4486" s="52"/>
      <c r="O4486" s="52"/>
      <c r="P4486" s="52"/>
      <c r="Q4486" s="52"/>
      <c r="R4486" s="52"/>
      <c r="S4486" s="52"/>
      <c r="T4486" s="52"/>
      <c r="U4486" s="52"/>
      <c r="V4486" s="52"/>
      <c r="W4486" s="52"/>
      <c r="X4486" s="52"/>
      <c r="Y4486" s="52"/>
      <c r="Z4486" s="38"/>
      <c r="AA4486" s="38"/>
      <c r="AB4486" s="38"/>
      <c r="AC4486" s="50"/>
      <c r="AD4486" s="50"/>
      <c r="AE4486" s="51"/>
      <c r="AF4486" s="51"/>
      <c r="AG4486" s="40"/>
      <c r="AH4486" s="41"/>
      <c r="AI4486" s="42"/>
      <c r="AJ4486" s="40"/>
      <c r="AK4486" s="41"/>
      <c r="AL4486" s="42"/>
      <c r="AM4486" s="43"/>
      <c r="AN4486" s="43"/>
      <c r="AO4486" s="43"/>
    </row>
    <row r="4487" spans="5:41" x14ac:dyDescent="0.25">
      <c r="E4487" s="54"/>
      <c r="F4487" s="54"/>
      <c r="G4487" s="52"/>
      <c r="H4487" s="52"/>
      <c r="I4487" s="52"/>
      <c r="J4487" s="52"/>
      <c r="K4487" s="52"/>
      <c r="L4487" s="52"/>
      <c r="M4487" s="52"/>
      <c r="N4487" s="52"/>
      <c r="O4487" s="52"/>
      <c r="P4487" s="52"/>
      <c r="Q4487" s="52"/>
      <c r="R4487" s="52"/>
      <c r="S4487" s="52"/>
      <c r="T4487" s="52"/>
      <c r="U4487" s="52"/>
      <c r="V4487" s="52"/>
      <c r="W4487" s="52"/>
      <c r="X4487" s="52"/>
      <c r="Y4487" s="52"/>
      <c r="Z4487" s="38"/>
      <c r="AA4487" s="38"/>
      <c r="AB4487" s="38"/>
      <c r="AC4487" s="50"/>
      <c r="AD4487" s="50"/>
      <c r="AE4487" s="51"/>
      <c r="AF4487" s="51"/>
      <c r="AG4487" s="40"/>
      <c r="AH4487" s="41"/>
      <c r="AI4487" s="42"/>
      <c r="AJ4487" s="40"/>
      <c r="AK4487" s="41"/>
      <c r="AL4487" s="42"/>
      <c r="AM4487" s="43"/>
      <c r="AN4487" s="43"/>
      <c r="AO4487" s="43"/>
    </row>
    <row r="4488" spans="5:41" x14ac:dyDescent="0.25">
      <c r="E4488" s="54"/>
      <c r="F4488" s="54"/>
      <c r="G4488" s="52"/>
      <c r="H4488" s="52"/>
      <c r="I4488" s="52"/>
      <c r="J4488" s="52"/>
      <c r="K4488" s="52"/>
      <c r="L4488" s="52"/>
      <c r="M4488" s="52"/>
      <c r="N4488" s="52"/>
      <c r="O4488" s="52"/>
      <c r="P4488" s="52"/>
      <c r="Q4488" s="52"/>
      <c r="R4488" s="52"/>
      <c r="S4488" s="52"/>
      <c r="T4488" s="52"/>
      <c r="U4488" s="52"/>
      <c r="V4488" s="52"/>
      <c r="W4488" s="52"/>
      <c r="X4488" s="52"/>
      <c r="Y4488" s="52"/>
      <c r="Z4488" s="38"/>
      <c r="AA4488" s="38"/>
      <c r="AB4488" s="38"/>
      <c r="AC4488" s="50"/>
      <c r="AD4488" s="50"/>
      <c r="AE4488" s="51"/>
      <c r="AF4488" s="51"/>
      <c r="AG4488" s="40"/>
      <c r="AH4488" s="41"/>
      <c r="AI4488" s="42"/>
      <c r="AJ4488" s="40"/>
      <c r="AK4488" s="41"/>
      <c r="AL4488" s="42"/>
      <c r="AM4488" s="43"/>
      <c r="AN4488" s="43"/>
      <c r="AO4488" s="43"/>
    </row>
    <row r="4489" spans="5:41" x14ac:dyDescent="0.25">
      <c r="E4489" s="54"/>
      <c r="F4489" s="54"/>
      <c r="G4489" s="52"/>
      <c r="H4489" s="52"/>
      <c r="I4489" s="52"/>
      <c r="J4489" s="52"/>
      <c r="K4489" s="52"/>
      <c r="L4489" s="52"/>
      <c r="M4489" s="52"/>
      <c r="N4489" s="52"/>
      <c r="O4489" s="52"/>
      <c r="P4489" s="52"/>
      <c r="Q4489" s="52"/>
      <c r="R4489" s="52"/>
      <c r="S4489" s="52"/>
      <c r="T4489" s="52"/>
      <c r="U4489" s="52"/>
      <c r="V4489" s="52"/>
      <c r="W4489" s="52"/>
      <c r="X4489" s="52"/>
      <c r="Y4489" s="52"/>
      <c r="Z4489" s="38"/>
      <c r="AA4489" s="38"/>
      <c r="AB4489" s="38"/>
      <c r="AC4489" s="50"/>
      <c r="AD4489" s="50"/>
      <c r="AE4489" s="51"/>
      <c r="AF4489" s="51"/>
      <c r="AG4489" s="40"/>
      <c r="AH4489" s="41"/>
      <c r="AI4489" s="42"/>
      <c r="AJ4489" s="40"/>
      <c r="AK4489" s="41"/>
      <c r="AL4489" s="42"/>
      <c r="AM4489" s="43"/>
      <c r="AN4489" s="43"/>
      <c r="AO4489" s="43"/>
    </row>
    <row r="4490" spans="5:41" x14ac:dyDescent="0.25">
      <c r="E4490" s="54"/>
      <c r="F4490" s="54"/>
      <c r="G4490" s="52"/>
      <c r="H4490" s="52"/>
      <c r="I4490" s="52"/>
      <c r="J4490" s="52"/>
      <c r="K4490" s="52"/>
      <c r="L4490" s="52"/>
      <c r="M4490" s="52"/>
      <c r="N4490" s="52"/>
      <c r="O4490" s="52"/>
      <c r="P4490" s="52"/>
      <c r="Q4490" s="52"/>
      <c r="R4490" s="52"/>
      <c r="S4490" s="52"/>
      <c r="T4490" s="52"/>
      <c r="U4490" s="52"/>
      <c r="V4490" s="52"/>
      <c r="W4490" s="52"/>
      <c r="X4490" s="52"/>
      <c r="Y4490" s="52"/>
      <c r="Z4490" s="38"/>
      <c r="AA4490" s="38"/>
      <c r="AB4490" s="38"/>
      <c r="AC4490" s="50"/>
      <c r="AD4490" s="50"/>
      <c r="AE4490" s="51"/>
      <c r="AF4490" s="51"/>
      <c r="AG4490" s="40"/>
      <c r="AH4490" s="41"/>
      <c r="AI4490" s="42"/>
      <c r="AJ4490" s="40"/>
      <c r="AK4490" s="41"/>
      <c r="AL4490" s="42"/>
      <c r="AM4490" s="43"/>
      <c r="AN4490" s="43"/>
      <c r="AO4490" s="43"/>
    </row>
    <row r="4491" spans="5:41" x14ac:dyDescent="0.25">
      <c r="E4491" s="54"/>
      <c r="F4491" s="54"/>
      <c r="G4491" s="52"/>
      <c r="H4491" s="52"/>
      <c r="I4491" s="52"/>
      <c r="J4491" s="52"/>
      <c r="K4491" s="52"/>
      <c r="L4491" s="52"/>
      <c r="M4491" s="52"/>
      <c r="N4491" s="52"/>
      <c r="O4491" s="52"/>
      <c r="P4491" s="52"/>
      <c r="Q4491" s="52"/>
      <c r="R4491" s="52"/>
      <c r="S4491" s="52"/>
      <c r="T4491" s="52"/>
      <c r="U4491" s="52"/>
      <c r="V4491" s="52"/>
      <c r="W4491" s="52"/>
      <c r="X4491" s="52"/>
      <c r="Y4491" s="52"/>
      <c r="Z4491" s="38"/>
      <c r="AA4491" s="38"/>
      <c r="AB4491" s="38"/>
      <c r="AC4491" s="50"/>
      <c r="AD4491" s="50"/>
      <c r="AE4491" s="51"/>
      <c r="AF4491" s="51"/>
      <c r="AG4491" s="40"/>
      <c r="AH4491" s="41"/>
      <c r="AI4491" s="42"/>
      <c r="AJ4491" s="40"/>
      <c r="AK4491" s="41"/>
      <c r="AL4491" s="42"/>
      <c r="AM4491" s="43"/>
      <c r="AN4491" s="43"/>
      <c r="AO4491" s="43"/>
    </row>
    <row r="4492" spans="5:41" x14ac:dyDescent="0.25">
      <c r="E4492" s="54"/>
      <c r="F4492" s="54"/>
      <c r="G4492" s="52"/>
      <c r="H4492" s="52"/>
      <c r="I4492" s="52"/>
      <c r="J4492" s="52"/>
      <c r="K4492" s="52"/>
      <c r="L4492" s="52"/>
      <c r="M4492" s="52"/>
      <c r="N4492" s="52"/>
      <c r="O4492" s="52"/>
      <c r="P4492" s="52"/>
      <c r="Q4492" s="52"/>
      <c r="R4492" s="52"/>
      <c r="S4492" s="52"/>
      <c r="T4492" s="52"/>
      <c r="U4492" s="52"/>
      <c r="V4492" s="52"/>
      <c r="W4492" s="52"/>
      <c r="X4492" s="52"/>
      <c r="Y4492" s="52"/>
      <c r="Z4492" s="38"/>
      <c r="AA4492" s="38"/>
      <c r="AB4492" s="38"/>
      <c r="AC4492" s="50"/>
      <c r="AD4492" s="50"/>
      <c r="AE4492" s="51"/>
      <c r="AF4492" s="51"/>
      <c r="AG4492" s="40"/>
      <c r="AH4492" s="41"/>
      <c r="AI4492" s="42"/>
      <c r="AJ4492" s="40"/>
      <c r="AK4492" s="41"/>
      <c r="AL4492" s="42"/>
      <c r="AM4492" s="43"/>
      <c r="AN4492" s="43"/>
      <c r="AO4492" s="43"/>
    </row>
    <row r="4493" spans="5:41" x14ac:dyDescent="0.25">
      <c r="E4493" s="54"/>
      <c r="F4493" s="54"/>
      <c r="G4493" s="52"/>
      <c r="H4493" s="52"/>
      <c r="I4493" s="52"/>
      <c r="J4493" s="52"/>
      <c r="K4493" s="52"/>
      <c r="L4493" s="52"/>
      <c r="M4493" s="52"/>
      <c r="N4493" s="52"/>
      <c r="O4493" s="52"/>
      <c r="P4493" s="52"/>
      <c r="Q4493" s="52"/>
      <c r="R4493" s="52"/>
      <c r="S4493" s="52"/>
      <c r="T4493" s="52"/>
      <c r="U4493" s="52"/>
      <c r="V4493" s="52"/>
      <c r="W4493" s="52"/>
      <c r="X4493" s="52"/>
      <c r="Y4493" s="52"/>
      <c r="Z4493" s="38"/>
      <c r="AA4493" s="38"/>
      <c r="AB4493" s="38"/>
      <c r="AC4493" s="50"/>
      <c r="AD4493" s="50"/>
      <c r="AE4493" s="51"/>
      <c r="AF4493" s="51"/>
      <c r="AG4493" s="40"/>
      <c r="AH4493" s="41"/>
      <c r="AI4493" s="42"/>
      <c r="AJ4493" s="40"/>
      <c r="AK4493" s="41"/>
      <c r="AL4493" s="42"/>
      <c r="AM4493" s="43"/>
      <c r="AN4493" s="43"/>
      <c r="AO4493" s="43"/>
    </row>
    <row r="4494" spans="5:41" x14ac:dyDescent="0.25">
      <c r="E4494" s="54"/>
      <c r="F4494" s="54"/>
      <c r="G4494" s="52"/>
      <c r="H4494" s="52"/>
      <c r="I4494" s="52"/>
      <c r="J4494" s="52"/>
      <c r="K4494" s="52"/>
      <c r="L4494" s="52"/>
      <c r="M4494" s="52"/>
      <c r="N4494" s="52"/>
      <c r="O4494" s="52"/>
      <c r="P4494" s="52"/>
      <c r="Q4494" s="52"/>
      <c r="R4494" s="52"/>
      <c r="S4494" s="52"/>
      <c r="T4494" s="52"/>
      <c r="U4494" s="52"/>
      <c r="V4494" s="52"/>
      <c r="W4494" s="52"/>
      <c r="X4494" s="52"/>
      <c r="Y4494" s="52"/>
      <c r="Z4494" s="38"/>
      <c r="AA4494" s="38"/>
      <c r="AB4494" s="38"/>
      <c r="AC4494" s="50"/>
      <c r="AD4494" s="50"/>
      <c r="AE4494" s="51"/>
      <c r="AF4494" s="51"/>
      <c r="AG4494" s="40"/>
      <c r="AH4494" s="41"/>
      <c r="AI4494" s="42"/>
      <c r="AJ4494" s="40"/>
      <c r="AK4494" s="41"/>
      <c r="AL4494" s="42"/>
      <c r="AM4494" s="43"/>
      <c r="AN4494" s="43"/>
      <c r="AO4494" s="43"/>
    </row>
    <row r="4495" spans="5:41" x14ac:dyDescent="0.25">
      <c r="E4495" s="54"/>
      <c r="F4495" s="54"/>
      <c r="G4495" s="52"/>
      <c r="H4495" s="52"/>
      <c r="I4495" s="52"/>
      <c r="J4495" s="52"/>
      <c r="K4495" s="52"/>
      <c r="L4495" s="52"/>
      <c r="M4495" s="52"/>
      <c r="N4495" s="52"/>
      <c r="O4495" s="52"/>
      <c r="P4495" s="52"/>
      <c r="Q4495" s="52"/>
      <c r="R4495" s="52"/>
      <c r="S4495" s="52"/>
      <c r="T4495" s="52"/>
      <c r="U4495" s="52"/>
      <c r="V4495" s="52"/>
      <c r="W4495" s="52"/>
      <c r="X4495" s="52"/>
      <c r="Y4495" s="52"/>
      <c r="Z4495" s="38"/>
      <c r="AA4495" s="38"/>
      <c r="AB4495" s="38"/>
      <c r="AC4495" s="50"/>
      <c r="AD4495" s="50"/>
      <c r="AE4495" s="51"/>
      <c r="AF4495" s="51"/>
      <c r="AG4495" s="40"/>
      <c r="AH4495" s="41"/>
      <c r="AI4495" s="42"/>
      <c r="AJ4495" s="40"/>
      <c r="AK4495" s="41"/>
      <c r="AL4495" s="42"/>
      <c r="AM4495" s="43"/>
      <c r="AN4495" s="43"/>
      <c r="AO4495" s="43"/>
    </row>
    <row r="4496" spans="5:41" x14ac:dyDescent="0.25">
      <c r="E4496" s="54"/>
      <c r="F4496" s="54"/>
      <c r="G4496" s="52"/>
      <c r="H4496" s="52"/>
      <c r="I4496" s="52"/>
      <c r="J4496" s="52"/>
      <c r="K4496" s="52"/>
      <c r="L4496" s="52"/>
      <c r="M4496" s="52"/>
      <c r="N4496" s="52"/>
      <c r="O4496" s="52"/>
      <c r="P4496" s="52"/>
      <c r="Q4496" s="52"/>
      <c r="R4496" s="52"/>
      <c r="S4496" s="52"/>
      <c r="T4496" s="52"/>
      <c r="U4496" s="52"/>
      <c r="V4496" s="52"/>
      <c r="W4496" s="52"/>
      <c r="X4496" s="52"/>
      <c r="Y4496" s="52"/>
      <c r="Z4496" s="38"/>
      <c r="AA4496" s="38"/>
      <c r="AB4496" s="38"/>
      <c r="AC4496" s="50"/>
      <c r="AD4496" s="50"/>
      <c r="AE4496" s="51"/>
      <c r="AF4496" s="51"/>
      <c r="AG4496" s="40"/>
      <c r="AH4496" s="41"/>
      <c r="AI4496" s="42"/>
      <c r="AJ4496" s="40"/>
      <c r="AK4496" s="41"/>
      <c r="AL4496" s="42"/>
      <c r="AM4496" s="43"/>
      <c r="AN4496" s="43"/>
      <c r="AO4496" s="43"/>
    </row>
    <row r="4497" spans="5:41" x14ac:dyDescent="0.25">
      <c r="E4497" s="54"/>
      <c r="F4497" s="54"/>
      <c r="G4497" s="52"/>
      <c r="H4497" s="52"/>
      <c r="I4497" s="52"/>
      <c r="J4497" s="52"/>
      <c r="K4497" s="52"/>
      <c r="L4497" s="52"/>
      <c r="M4497" s="52"/>
      <c r="N4497" s="52"/>
      <c r="O4497" s="52"/>
      <c r="P4497" s="52"/>
      <c r="Q4497" s="52"/>
      <c r="R4497" s="52"/>
      <c r="S4497" s="52"/>
      <c r="T4497" s="52"/>
      <c r="U4497" s="52"/>
      <c r="V4497" s="52"/>
      <c r="W4497" s="52"/>
      <c r="X4497" s="52"/>
      <c r="Y4497" s="52"/>
      <c r="Z4497" s="38"/>
      <c r="AA4497" s="38"/>
      <c r="AB4497" s="38"/>
      <c r="AC4497" s="50"/>
      <c r="AD4497" s="50"/>
      <c r="AE4497" s="51"/>
      <c r="AF4497" s="51"/>
      <c r="AG4497" s="40"/>
      <c r="AH4497" s="41"/>
      <c r="AI4497" s="42"/>
      <c r="AJ4497" s="40"/>
      <c r="AK4497" s="41"/>
      <c r="AL4497" s="42"/>
      <c r="AM4497" s="43"/>
      <c r="AN4497" s="43"/>
      <c r="AO4497" s="43"/>
    </row>
    <row r="4498" spans="5:41" x14ac:dyDescent="0.25">
      <c r="E4498" s="54"/>
      <c r="F4498" s="54"/>
      <c r="G4498" s="52"/>
      <c r="H4498" s="52"/>
      <c r="I4498" s="52"/>
      <c r="J4498" s="52"/>
      <c r="K4498" s="52"/>
      <c r="L4498" s="52"/>
      <c r="M4498" s="52"/>
      <c r="N4498" s="52"/>
      <c r="O4498" s="52"/>
      <c r="P4498" s="52"/>
      <c r="Q4498" s="52"/>
      <c r="R4498" s="52"/>
      <c r="S4498" s="52"/>
      <c r="T4498" s="52"/>
      <c r="U4498" s="52"/>
      <c r="V4498" s="52"/>
      <c r="W4498" s="52"/>
      <c r="X4498" s="52"/>
      <c r="Y4498" s="52"/>
      <c r="Z4498" s="38"/>
      <c r="AA4498" s="38"/>
      <c r="AB4498" s="38"/>
      <c r="AC4498" s="50"/>
      <c r="AD4498" s="50"/>
      <c r="AE4498" s="51"/>
      <c r="AF4498" s="51"/>
      <c r="AG4498" s="40"/>
      <c r="AH4498" s="41"/>
      <c r="AI4498" s="42"/>
      <c r="AJ4498" s="40"/>
      <c r="AK4498" s="41"/>
      <c r="AL4498" s="42"/>
      <c r="AM4498" s="43"/>
      <c r="AN4498" s="43"/>
      <c r="AO4498" s="43"/>
    </row>
    <row r="4499" spans="5:41" x14ac:dyDescent="0.25">
      <c r="E4499" s="54"/>
      <c r="F4499" s="54"/>
      <c r="G4499" s="52"/>
      <c r="H4499" s="52"/>
      <c r="I4499" s="52"/>
      <c r="J4499" s="52"/>
      <c r="K4499" s="52"/>
      <c r="L4499" s="52"/>
      <c r="M4499" s="52"/>
      <c r="N4499" s="52"/>
      <c r="O4499" s="52"/>
      <c r="P4499" s="52"/>
      <c r="Q4499" s="52"/>
      <c r="R4499" s="52"/>
      <c r="S4499" s="52"/>
      <c r="T4499" s="52"/>
      <c r="U4499" s="52"/>
      <c r="V4499" s="52"/>
      <c r="W4499" s="52"/>
      <c r="X4499" s="52"/>
      <c r="Y4499" s="52"/>
      <c r="Z4499" s="38"/>
      <c r="AA4499" s="38"/>
      <c r="AB4499" s="38"/>
      <c r="AC4499" s="50"/>
      <c r="AD4499" s="50"/>
      <c r="AE4499" s="51"/>
      <c r="AF4499" s="51"/>
      <c r="AG4499" s="40"/>
      <c r="AH4499" s="41"/>
      <c r="AI4499" s="42"/>
      <c r="AJ4499" s="40"/>
      <c r="AK4499" s="41"/>
      <c r="AL4499" s="42"/>
      <c r="AM4499" s="43"/>
      <c r="AN4499" s="43"/>
      <c r="AO4499" s="43"/>
    </row>
    <row r="4500" spans="5:41" x14ac:dyDescent="0.25">
      <c r="E4500" s="54"/>
      <c r="F4500" s="54"/>
      <c r="G4500" s="52"/>
      <c r="H4500" s="52"/>
      <c r="I4500" s="52"/>
      <c r="J4500" s="52"/>
      <c r="K4500" s="52"/>
      <c r="L4500" s="52"/>
      <c r="M4500" s="52"/>
      <c r="N4500" s="52"/>
      <c r="O4500" s="52"/>
      <c r="P4500" s="52"/>
      <c r="Q4500" s="52"/>
      <c r="R4500" s="52"/>
      <c r="S4500" s="52"/>
      <c r="T4500" s="52"/>
      <c r="U4500" s="52"/>
      <c r="V4500" s="52"/>
      <c r="W4500" s="52"/>
      <c r="X4500" s="52"/>
      <c r="Y4500" s="52"/>
      <c r="Z4500" s="38"/>
      <c r="AA4500" s="38"/>
      <c r="AB4500" s="38"/>
      <c r="AC4500" s="50"/>
      <c r="AD4500" s="50"/>
      <c r="AE4500" s="51"/>
      <c r="AF4500" s="51"/>
      <c r="AG4500" s="40"/>
      <c r="AH4500" s="41"/>
      <c r="AI4500" s="42"/>
      <c r="AJ4500" s="40"/>
      <c r="AK4500" s="41"/>
      <c r="AL4500" s="42"/>
      <c r="AM4500" s="43"/>
      <c r="AN4500" s="43"/>
      <c r="AO4500" s="43"/>
    </row>
    <row r="4501" spans="5:41" x14ac:dyDescent="0.25">
      <c r="E4501" s="54"/>
      <c r="F4501" s="54"/>
      <c r="G4501" s="52"/>
      <c r="H4501" s="52"/>
      <c r="I4501" s="52"/>
      <c r="J4501" s="52"/>
      <c r="K4501" s="52"/>
      <c r="L4501" s="52"/>
      <c r="M4501" s="52"/>
      <c r="N4501" s="52"/>
      <c r="O4501" s="52"/>
      <c r="P4501" s="52"/>
      <c r="Q4501" s="52"/>
      <c r="R4501" s="52"/>
      <c r="S4501" s="52"/>
      <c r="T4501" s="52"/>
      <c r="U4501" s="52"/>
      <c r="V4501" s="52"/>
      <c r="W4501" s="52"/>
      <c r="X4501" s="52"/>
      <c r="Y4501" s="52"/>
      <c r="Z4501" s="38"/>
      <c r="AA4501" s="38"/>
      <c r="AB4501" s="38"/>
      <c r="AC4501" s="50"/>
      <c r="AD4501" s="50"/>
      <c r="AE4501" s="51"/>
      <c r="AF4501" s="51"/>
      <c r="AG4501" s="40"/>
      <c r="AH4501" s="41"/>
      <c r="AI4501" s="42"/>
      <c r="AJ4501" s="40"/>
      <c r="AK4501" s="41"/>
      <c r="AL4501" s="42"/>
      <c r="AM4501" s="43"/>
      <c r="AN4501" s="43"/>
      <c r="AO4501" s="43"/>
    </row>
    <row r="4502" spans="5:41" x14ac:dyDescent="0.25">
      <c r="E4502" s="54"/>
      <c r="F4502" s="54"/>
      <c r="G4502" s="52"/>
      <c r="H4502" s="52"/>
      <c r="I4502" s="52"/>
      <c r="J4502" s="52"/>
      <c r="K4502" s="52"/>
      <c r="L4502" s="52"/>
      <c r="M4502" s="52"/>
      <c r="N4502" s="52"/>
      <c r="O4502" s="52"/>
      <c r="P4502" s="52"/>
      <c r="Q4502" s="52"/>
      <c r="R4502" s="52"/>
      <c r="S4502" s="52"/>
      <c r="T4502" s="52"/>
      <c r="U4502" s="52"/>
      <c r="V4502" s="52"/>
      <c r="W4502" s="52"/>
      <c r="X4502" s="52"/>
      <c r="Y4502" s="52"/>
      <c r="Z4502" s="38"/>
      <c r="AA4502" s="38"/>
      <c r="AB4502" s="38"/>
      <c r="AC4502" s="50"/>
      <c r="AD4502" s="50"/>
      <c r="AE4502" s="51"/>
      <c r="AF4502" s="51"/>
      <c r="AG4502" s="40"/>
      <c r="AH4502" s="41"/>
      <c r="AI4502" s="42"/>
      <c r="AJ4502" s="40"/>
      <c r="AK4502" s="41"/>
      <c r="AL4502" s="42"/>
      <c r="AM4502" s="43"/>
      <c r="AN4502" s="43"/>
      <c r="AO4502" s="43"/>
    </row>
    <row r="4503" spans="5:41" x14ac:dyDescent="0.25">
      <c r="E4503" s="54"/>
      <c r="F4503" s="54"/>
      <c r="G4503" s="52"/>
      <c r="H4503" s="52"/>
      <c r="I4503" s="52"/>
      <c r="J4503" s="52"/>
      <c r="K4503" s="52"/>
      <c r="L4503" s="52"/>
      <c r="M4503" s="52"/>
      <c r="N4503" s="52"/>
      <c r="O4503" s="52"/>
      <c r="P4503" s="52"/>
      <c r="Q4503" s="52"/>
      <c r="R4503" s="52"/>
      <c r="S4503" s="52"/>
      <c r="T4503" s="52"/>
      <c r="U4503" s="52"/>
      <c r="V4503" s="52"/>
      <c r="W4503" s="52"/>
      <c r="X4503" s="52"/>
      <c r="Y4503" s="52"/>
      <c r="Z4503" s="38"/>
      <c r="AA4503" s="38"/>
      <c r="AB4503" s="38"/>
      <c r="AC4503" s="50"/>
      <c r="AD4503" s="50"/>
      <c r="AE4503" s="51"/>
      <c r="AF4503" s="51"/>
      <c r="AG4503" s="40"/>
      <c r="AH4503" s="41"/>
      <c r="AI4503" s="42"/>
      <c r="AJ4503" s="40"/>
      <c r="AK4503" s="41"/>
      <c r="AL4503" s="42"/>
      <c r="AM4503" s="43"/>
      <c r="AN4503" s="43"/>
      <c r="AO4503" s="43"/>
    </row>
    <row r="4504" spans="5:41" x14ac:dyDescent="0.25">
      <c r="E4504" s="54"/>
      <c r="F4504" s="54"/>
      <c r="G4504" s="52"/>
      <c r="H4504" s="52"/>
      <c r="I4504" s="52"/>
      <c r="J4504" s="52"/>
      <c r="K4504" s="52"/>
      <c r="L4504" s="52"/>
      <c r="M4504" s="52"/>
      <c r="N4504" s="52"/>
      <c r="O4504" s="52"/>
      <c r="P4504" s="52"/>
      <c r="Q4504" s="52"/>
      <c r="R4504" s="52"/>
      <c r="S4504" s="52"/>
      <c r="T4504" s="52"/>
      <c r="U4504" s="52"/>
      <c r="V4504" s="52"/>
      <c r="W4504" s="52"/>
      <c r="X4504" s="52"/>
      <c r="Y4504" s="52"/>
      <c r="Z4504" s="38"/>
      <c r="AA4504" s="38"/>
      <c r="AB4504" s="38"/>
      <c r="AC4504" s="50"/>
      <c r="AD4504" s="50"/>
      <c r="AE4504" s="51"/>
      <c r="AF4504" s="51"/>
      <c r="AG4504" s="40"/>
      <c r="AH4504" s="41"/>
      <c r="AI4504" s="42"/>
      <c r="AJ4504" s="40"/>
      <c r="AK4504" s="41"/>
      <c r="AL4504" s="42"/>
      <c r="AM4504" s="43"/>
      <c r="AN4504" s="43"/>
      <c r="AO4504" s="43"/>
    </row>
    <row r="4505" spans="5:41" x14ac:dyDescent="0.25">
      <c r="E4505" s="54"/>
      <c r="F4505" s="54"/>
      <c r="G4505" s="52"/>
      <c r="H4505" s="52"/>
      <c r="I4505" s="52"/>
      <c r="J4505" s="52"/>
      <c r="K4505" s="52"/>
      <c r="L4505" s="52"/>
      <c r="M4505" s="52"/>
      <c r="N4505" s="52"/>
      <c r="O4505" s="52"/>
      <c r="P4505" s="52"/>
      <c r="Q4505" s="52"/>
      <c r="R4505" s="52"/>
      <c r="S4505" s="52"/>
      <c r="T4505" s="52"/>
      <c r="U4505" s="52"/>
      <c r="V4505" s="52"/>
      <c r="W4505" s="52"/>
      <c r="X4505" s="52"/>
      <c r="Y4505" s="52"/>
      <c r="Z4505" s="38"/>
      <c r="AA4505" s="38"/>
      <c r="AB4505" s="38"/>
      <c r="AC4505" s="50"/>
      <c r="AD4505" s="50"/>
      <c r="AE4505" s="51"/>
      <c r="AF4505" s="51"/>
      <c r="AG4505" s="40"/>
      <c r="AH4505" s="41"/>
      <c r="AI4505" s="42"/>
      <c r="AJ4505" s="40"/>
      <c r="AK4505" s="41"/>
      <c r="AL4505" s="42"/>
      <c r="AM4505" s="43"/>
      <c r="AN4505" s="43"/>
      <c r="AO4505" s="43"/>
    </row>
    <row r="4506" spans="5:41" x14ac:dyDescent="0.25">
      <c r="E4506" s="54"/>
      <c r="F4506" s="54"/>
      <c r="G4506" s="52"/>
      <c r="H4506" s="52"/>
      <c r="I4506" s="52"/>
      <c r="J4506" s="52"/>
      <c r="K4506" s="52"/>
      <c r="L4506" s="52"/>
      <c r="M4506" s="52"/>
      <c r="N4506" s="52"/>
      <c r="O4506" s="52"/>
      <c r="P4506" s="52"/>
      <c r="Q4506" s="52"/>
      <c r="R4506" s="52"/>
      <c r="S4506" s="52"/>
      <c r="T4506" s="52"/>
      <c r="U4506" s="52"/>
      <c r="V4506" s="52"/>
      <c r="W4506" s="52"/>
      <c r="X4506" s="52"/>
      <c r="Y4506" s="52"/>
      <c r="Z4506" s="38"/>
      <c r="AA4506" s="38"/>
      <c r="AB4506" s="38"/>
      <c r="AC4506" s="50"/>
      <c r="AD4506" s="50"/>
      <c r="AE4506" s="51"/>
      <c r="AF4506" s="51"/>
      <c r="AG4506" s="40"/>
      <c r="AH4506" s="41"/>
      <c r="AI4506" s="42"/>
      <c r="AJ4506" s="40"/>
      <c r="AK4506" s="41"/>
      <c r="AL4506" s="42"/>
      <c r="AM4506" s="43"/>
      <c r="AN4506" s="43"/>
      <c r="AO4506" s="43"/>
    </row>
    <row r="4507" spans="5:41" x14ac:dyDescent="0.25">
      <c r="E4507" s="54"/>
      <c r="F4507" s="54"/>
      <c r="G4507" s="52"/>
      <c r="H4507" s="52"/>
      <c r="I4507" s="52"/>
      <c r="J4507" s="52"/>
      <c r="K4507" s="52"/>
      <c r="L4507" s="52"/>
      <c r="M4507" s="52"/>
      <c r="N4507" s="52"/>
      <c r="O4507" s="52"/>
      <c r="P4507" s="52"/>
      <c r="Q4507" s="52"/>
      <c r="R4507" s="52"/>
      <c r="S4507" s="52"/>
      <c r="T4507" s="52"/>
      <c r="U4507" s="52"/>
      <c r="V4507" s="52"/>
      <c r="W4507" s="52"/>
      <c r="X4507" s="52"/>
      <c r="Y4507" s="52"/>
      <c r="Z4507" s="38"/>
      <c r="AA4507" s="38"/>
      <c r="AB4507" s="38"/>
      <c r="AC4507" s="50"/>
      <c r="AD4507" s="50"/>
      <c r="AE4507" s="51"/>
      <c r="AF4507" s="51"/>
      <c r="AG4507" s="40"/>
      <c r="AH4507" s="41"/>
      <c r="AI4507" s="42"/>
      <c r="AJ4507" s="40"/>
      <c r="AK4507" s="41"/>
      <c r="AL4507" s="42"/>
      <c r="AM4507" s="43"/>
      <c r="AN4507" s="43"/>
      <c r="AO4507" s="43"/>
    </row>
    <row r="4508" spans="5:41" x14ac:dyDescent="0.25">
      <c r="E4508" s="54"/>
      <c r="F4508" s="54"/>
      <c r="G4508" s="52"/>
      <c r="H4508" s="52"/>
      <c r="I4508" s="52"/>
      <c r="J4508" s="52"/>
      <c r="K4508" s="52"/>
      <c r="L4508" s="52"/>
      <c r="M4508" s="52"/>
      <c r="N4508" s="52"/>
      <c r="O4508" s="52"/>
      <c r="P4508" s="52"/>
      <c r="Q4508" s="52"/>
      <c r="R4508" s="52"/>
      <c r="S4508" s="52"/>
      <c r="T4508" s="52"/>
      <c r="U4508" s="52"/>
      <c r="V4508" s="52"/>
      <c r="W4508" s="52"/>
      <c r="X4508" s="52"/>
      <c r="Y4508" s="52"/>
      <c r="Z4508" s="38"/>
      <c r="AA4508" s="38"/>
      <c r="AB4508" s="38"/>
      <c r="AC4508" s="50"/>
      <c r="AD4508" s="50"/>
      <c r="AE4508" s="51"/>
      <c r="AF4508" s="51"/>
      <c r="AG4508" s="40"/>
      <c r="AH4508" s="41"/>
      <c r="AI4508" s="42"/>
      <c r="AJ4508" s="40"/>
      <c r="AK4508" s="41"/>
      <c r="AL4508" s="42"/>
      <c r="AM4508" s="43"/>
      <c r="AN4508" s="43"/>
      <c r="AO4508" s="43"/>
    </row>
    <row r="4509" spans="5:41" x14ac:dyDescent="0.25">
      <c r="E4509" s="54"/>
      <c r="F4509" s="54"/>
      <c r="G4509" s="52"/>
      <c r="H4509" s="52"/>
      <c r="I4509" s="52"/>
      <c r="J4509" s="52"/>
      <c r="K4509" s="52"/>
      <c r="L4509" s="52"/>
      <c r="M4509" s="52"/>
      <c r="N4509" s="52"/>
      <c r="O4509" s="52"/>
      <c r="P4509" s="52"/>
      <c r="Q4509" s="52"/>
      <c r="R4509" s="52"/>
      <c r="S4509" s="52"/>
      <c r="T4509" s="52"/>
      <c r="U4509" s="52"/>
      <c r="V4509" s="52"/>
      <c r="W4509" s="52"/>
      <c r="X4509" s="52"/>
      <c r="Y4509" s="52"/>
      <c r="Z4509" s="38"/>
      <c r="AA4509" s="38"/>
      <c r="AB4509" s="38"/>
      <c r="AC4509" s="50"/>
      <c r="AD4509" s="50"/>
      <c r="AE4509" s="51"/>
      <c r="AF4509" s="51"/>
      <c r="AG4509" s="40"/>
      <c r="AH4509" s="41"/>
      <c r="AI4509" s="42"/>
      <c r="AJ4509" s="40"/>
      <c r="AK4509" s="41"/>
      <c r="AL4509" s="42"/>
      <c r="AM4509" s="43"/>
      <c r="AN4509" s="43"/>
      <c r="AO4509" s="43"/>
    </row>
    <row r="4510" spans="5:41" x14ac:dyDescent="0.25">
      <c r="E4510" s="54"/>
      <c r="F4510" s="54"/>
      <c r="G4510" s="52"/>
      <c r="H4510" s="52"/>
      <c r="I4510" s="52"/>
      <c r="J4510" s="52"/>
      <c r="K4510" s="52"/>
      <c r="L4510" s="52"/>
      <c r="M4510" s="52"/>
      <c r="N4510" s="52"/>
      <c r="O4510" s="52"/>
      <c r="P4510" s="52"/>
      <c r="Q4510" s="52"/>
      <c r="R4510" s="52"/>
      <c r="S4510" s="52"/>
      <c r="T4510" s="52"/>
      <c r="U4510" s="52"/>
      <c r="V4510" s="52"/>
      <c r="W4510" s="52"/>
      <c r="X4510" s="52"/>
      <c r="Y4510" s="52"/>
      <c r="Z4510" s="38"/>
      <c r="AA4510" s="38"/>
      <c r="AB4510" s="38"/>
      <c r="AC4510" s="50"/>
      <c r="AD4510" s="50"/>
      <c r="AE4510" s="51"/>
      <c r="AF4510" s="51"/>
      <c r="AG4510" s="40"/>
      <c r="AH4510" s="41"/>
      <c r="AI4510" s="42"/>
      <c r="AJ4510" s="40"/>
      <c r="AK4510" s="41"/>
      <c r="AL4510" s="42"/>
      <c r="AM4510" s="43"/>
      <c r="AN4510" s="43"/>
      <c r="AO4510" s="43"/>
    </row>
    <row r="4511" spans="5:41" x14ac:dyDescent="0.25">
      <c r="E4511" s="54"/>
      <c r="F4511" s="54"/>
      <c r="G4511" s="52"/>
      <c r="H4511" s="52"/>
      <c r="I4511" s="52"/>
      <c r="J4511" s="52"/>
      <c r="K4511" s="52"/>
      <c r="L4511" s="52"/>
      <c r="M4511" s="52"/>
      <c r="N4511" s="52"/>
      <c r="O4511" s="52"/>
      <c r="P4511" s="52"/>
      <c r="Q4511" s="52"/>
      <c r="R4511" s="52"/>
      <c r="S4511" s="52"/>
      <c r="T4511" s="52"/>
      <c r="U4511" s="52"/>
      <c r="V4511" s="52"/>
      <c r="W4511" s="52"/>
      <c r="X4511" s="52"/>
      <c r="Y4511" s="52"/>
      <c r="Z4511" s="38"/>
      <c r="AA4511" s="38"/>
      <c r="AB4511" s="38"/>
      <c r="AC4511" s="50"/>
      <c r="AD4511" s="50"/>
      <c r="AE4511" s="51"/>
      <c r="AF4511" s="51"/>
      <c r="AG4511" s="40"/>
      <c r="AH4511" s="41"/>
      <c r="AI4511" s="42"/>
      <c r="AJ4511" s="40"/>
      <c r="AK4511" s="41"/>
      <c r="AL4511" s="42"/>
      <c r="AM4511" s="43"/>
      <c r="AN4511" s="43"/>
      <c r="AO4511" s="43"/>
    </row>
    <row r="4512" spans="5:41" x14ac:dyDescent="0.25">
      <c r="E4512" s="54"/>
      <c r="F4512" s="54"/>
      <c r="G4512" s="52"/>
      <c r="H4512" s="52"/>
      <c r="I4512" s="52"/>
      <c r="J4512" s="52"/>
      <c r="K4512" s="52"/>
      <c r="L4512" s="52"/>
      <c r="M4512" s="52"/>
      <c r="N4512" s="52"/>
      <c r="O4512" s="52"/>
      <c r="P4512" s="52"/>
      <c r="Q4512" s="52"/>
      <c r="R4512" s="52"/>
      <c r="S4512" s="52"/>
      <c r="T4512" s="52"/>
      <c r="U4512" s="52"/>
      <c r="V4512" s="52"/>
      <c r="W4512" s="52"/>
      <c r="X4512" s="52"/>
      <c r="Y4512" s="52"/>
      <c r="Z4512" s="38"/>
      <c r="AA4512" s="38"/>
      <c r="AB4512" s="38"/>
      <c r="AC4512" s="50"/>
      <c r="AD4512" s="50"/>
      <c r="AE4512" s="51"/>
      <c r="AF4512" s="51"/>
      <c r="AG4512" s="40"/>
      <c r="AH4512" s="41"/>
      <c r="AI4512" s="42"/>
      <c r="AJ4512" s="40"/>
      <c r="AK4512" s="41"/>
      <c r="AL4512" s="42"/>
      <c r="AM4512" s="43"/>
      <c r="AN4512" s="43"/>
      <c r="AO4512" s="43"/>
    </row>
    <row r="4513" spans="5:41" x14ac:dyDescent="0.25">
      <c r="E4513" s="54"/>
      <c r="F4513" s="54"/>
      <c r="G4513" s="52"/>
      <c r="H4513" s="52"/>
      <c r="I4513" s="52"/>
      <c r="J4513" s="52"/>
      <c r="K4513" s="52"/>
      <c r="L4513" s="52"/>
      <c r="M4513" s="52"/>
      <c r="N4513" s="52"/>
      <c r="O4513" s="52"/>
      <c r="P4513" s="52"/>
      <c r="Q4513" s="52"/>
      <c r="R4513" s="52"/>
      <c r="S4513" s="52"/>
      <c r="T4513" s="52"/>
      <c r="U4513" s="52"/>
      <c r="V4513" s="52"/>
      <c r="W4513" s="52"/>
      <c r="X4513" s="52"/>
      <c r="Y4513" s="52"/>
      <c r="Z4513" s="38"/>
      <c r="AA4513" s="38"/>
      <c r="AB4513" s="38"/>
      <c r="AC4513" s="50"/>
      <c r="AD4513" s="50"/>
      <c r="AE4513" s="51"/>
      <c r="AF4513" s="51"/>
      <c r="AG4513" s="40"/>
      <c r="AH4513" s="41"/>
      <c r="AI4513" s="42"/>
      <c r="AJ4513" s="40"/>
      <c r="AK4513" s="41"/>
      <c r="AL4513" s="42"/>
      <c r="AM4513" s="43"/>
      <c r="AN4513" s="43"/>
      <c r="AO4513" s="43"/>
    </row>
    <row r="4514" spans="5:41" x14ac:dyDescent="0.25">
      <c r="E4514" s="54"/>
      <c r="F4514" s="54"/>
      <c r="G4514" s="52"/>
      <c r="H4514" s="52"/>
      <c r="I4514" s="52"/>
      <c r="J4514" s="52"/>
      <c r="K4514" s="52"/>
      <c r="L4514" s="52"/>
      <c r="M4514" s="52"/>
      <c r="N4514" s="52"/>
      <c r="O4514" s="52"/>
      <c r="P4514" s="52"/>
      <c r="Q4514" s="52"/>
      <c r="R4514" s="52"/>
      <c r="S4514" s="52"/>
      <c r="T4514" s="52"/>
      <c r="U4514" s="52"/>
      <c r="V4514" s="52"/>
      <c r="W4514" s="52"/>
      <c r="X4514" s="52"/>
      <c r="Y4514" s="52"/>
      <c r="Z4514" s="38"/>
      <c r="AA4514" s="38"/>
      <c r="AB4514" s="38"/>
      <c r="AC4514" s="50"/>
      <c r="AD4514" s="50"/>
      <c r="AE4514" s="51"/>
      <c r="AF4514" s="51"/>
      <c r="AG4514" s="40"/>
      <c r="AH4514" s="41"/>
      <c r="AI4514" s="42"/>
      <c r="AJ4514" s="40"/>
      <c r="AK4514" s="41"/>
      <c r="AL4514" s="42"/>
      <c r="AM4514" s="43"/>
      <c r="AN4514" s="43"/>
      <c r="AO4514" s="43"/>
    </row>
    <row r="4515" spans="5:41" x14ac:dyDescent="0.25">
      <c r="E4515" s="54"/>
      <c r="F4515" s="54"/>
      <c r="G4515" s="52"/>
      <c r="H4515" s="52"/>
      <c r="I4515" s="52"/>
      <c r="J4515" s="52"/>
      <c r="K4515" s="52"/>
      <c r="L4515" s="52"/>
      <c r="M4515" s="52"/>
      <c r="N4515" s="52"/>
      <c r="O4515" s="52"/>
      <c r="P4515" s="52"/>
      <c r="Q4515" s="52"/>
      <c r="R4515" s="52"/>
      <c r="S4515" s="52"/>
      <c r="T4515" s="52"/>
      <c r="U4515" s="52"/>
      <c r="V4515" s="52"/>
      <c r="W4515" s="52"/>
      <c r="X4515" s="52"/>
      <c r="Y4515" s="52"/>
      <c r="Z4515" s="38"/>
      <c r="AA4515" s="38"/>
      <c r="AB4515" s="38"/>
      <c r="AC4515" s="50"/>
      <c r="AD4515" s="50"/>
      <c r="AE4515" s="51"/>
      <c r="AF4515" s="51"/>
      <c r="AG4515" s="40"/>
      <c r="AH4515" s="41"/>
      <c r="AI4515" s="42"/>
      <c r="AJ4515" s="40"/>
      <c r="AK4515" s="41"/>
      <c r="AL4515" s="42"/>
      <c r="AM4515" s="43"/>
      <c r="AN4515" s="43"/>
      <c r="AO4515" s="43"/>
    </row>
    <row r="4516" spans="5:41" x14ac:dyDescent="0.25">
      <c r="E4516" s="54"/>
      <c r="F4516" s="54"/>
      <c r="G4516" s="52"/>
      <c r="H4516" s="52"/>
      <c r="I4516" s="52"/>
      <c r="J4516" s="52"/>
      <c r="K4516" s="52"/>
      <c r="L4516" s="52"/>
      <c r="M4516" s="52"/>
      <c r="N4516" s="52"/>
      <c r="O4516" s="52"/>
      <c r="P4516" s="52"/>
      <c r="Q4516" s="52"/>
      <c r="R4516" s="52"/>
      <c r="S4516" s="52"/>
      <c r="T4516" s="52"/>
      <c r="U4516" s="52"/>
      <c r="V4516" s="52"/>
      <c r="W4516" s="52"/>
      <c r="X4516" s="52"/>
      <c r="Y4516" s="52"/>
      <c r="Z4516" s="38"/>
      <c r="AA4516" s="38"/>
      <c r="AB4516" s="38"/>
      <c r="AC4516" s="50"/>
      <c r="AD4516" s="50"/>
      <c r="AE4516" s="51"/>
      <c r="AF4516" s="51"/>
      <c r="AG4516" s="40"/>
      <c r="AH4516" s="41"/>
      <c r="AI4516" s="42"/>
      <c r="AJ4516" s="40"/>
      <c r="AK4516" s="41"/>
      <c r="AL4516" s="42"/>
      <c r="AM4516" s="43"/>
      <c r="AN4516" s="43"/>
      <c r="AO4516" s="43"/>
    </row>
    <row r="4517" spans="5:41" x14ac:dyDescent="0.25">
      <c r="E4517" s="54"/>
      <c r="F4517" s="54"/>
      <c r="G4517" s="52"/>
      <c r="H4517" s="52"/>
      <c r="I4517" s="52"/>
      <c r="J4517" s="52"/>
      <c r="K4517" s="52"/>
      <c r="L4517" s="52"/>
      <c r="M4517" s="52"/>
      <c r="N4517" s="52"/>
      <c r="O4517" s="52"/>
      <c r="P4517" s="52"/>
      <c r="Q4517" s="52"/>
      <c r="R4517" s="52"/>
      <c r="S4517" s="52"/>
      <c r="T4517" s="52"/>
      <c r="U4517" s="52"/>
      <c r="V4517" s="52"/>
      <c r="W4517" s="52"/>
      <c r="X4517" s="52"/>
      <c r="Y4517" s="52"/>
      <c r="Z4517" s="38"/>
      <c r="AA4517" s="38"/>
      <c r="AB4517" s="38"/>
      <c r="AC4517" s="50"/>
      <c r="AD4517" s="50"/>
      <c r="AE4517" s="51"/>
      <c r="AF4517" s="51"/>
      <c r="AG4517" s="40"/>
      <c r="AH4517" s="41"/>
      <c r="AI4517" s="42"/>
      <c r="AJ4517" s="40"/>
      <c r="AK4517" s="41"/>
      <c r="AL4517" s="42"/>
      <c r="AM4517" s="43"/>
      <c r="AN4517" s="43"/>
      <c r="AO4517" s="43"/>
    </row>
    <row r="4518" spans="5:41" x14ac:dyDescent="0.25">
      <c r="E4518" s="54"/>
      <c r="F4518" s="54"/>
      <c r="G4518" s="52"/>
      <c r="H4518" s="52"/>
      <c r="I4518" s="52"/>
      <c r="J4518" s="52"/>
      <c r="K4518" s="52"/>
      <c r="L4518" s="52"/>
      <c r="M4518" s="52"/>
      <c r="N4518" s="52"/>
      <c r="O4518" s="52"/>
      <c r="P4518" s="52"/>
      <c r="Q4518" s="52"/>
      <c r="R4518" s="52"/>
      <c r="S4518" s="52"/>
      <c r="T4518" s="52"/>
      <c r="U4518" s="52"/>
      <c r="V4518" s="52"/>
      <c r="W4518" s="52"/>
      <c r="X4518" s="52"/>
      <c r="Y4518" s="52"/>
      <c r="Z4518" s="38"/>
      <c r="AA4518" s="38"/>
      <c r="AB4518" s="38"/>
      <c r="AC4518" s="50"/>
      <c r="AD4518" s="50"/>
      <c r="AE4518" s="51"/>
      <c r="AF4518" s="51"/>
      <c r="AG4518" s="40"/>
      <c r="AH4518" s="41"/>
      <c r="AI4518" s="42"/>
      <c r="AJ4518" s="40"/>
      <c r="AK4518" s="41"/>
      <c r="AL4518" s="42"/>
      <c r="AM4518" s="43"/>
      <c r="AN4518" s="43"/>
      <c r="AO4518" s="43"/>
    </row>
    <row r="4519" spans="5:41" x14ac:dyDescent="0.25">
      <c r="E4519" s="54"/>
      <c r="F4519" s="54"/>
      <c r="G4519" s="52"/>
      <c r="H4519" s="52"/>
      <c r="I4519" s="52"/>
      <c r="J4519" s="52"/>
      <c r="K4519" s="52"/>
      <c r="L4519" s="52"/>
      <c r="M4519" s="52"/>
      <c r="N4519" s="52"/>
      <c r="O4519" s="52"/>
      <c r="P4519" s="52"/>
      <c r="Q4519" s="52"/>
      <c r="R4519" s="52"/>
      <c r="S4519" s="52"/>
      <c r="T4519" s="52"/>
      <c r="U4519" s="52"/>
      <c r="V4519" s="52"/>
      <c r="W4519" s="52"/>
      <c r="X4519" s="52"/>
      <c r="Y4519" s="52"/>
      <c r="Z4519" s="38"/>
      <c r="AA4519" s="38"/>
      <c r="AB4519" s="38"/>
      <c r="AC4519" s="50"/>
      <c r="AD4519" s="50"/>
      <c r="AE4519" s="51"/>
      <c r="AF4519" s="51"/>
      <c r="AG4519" s="40"/>
      <c r="AH4519" s="41"/>
      <c r="AI4519" s="42"/>
      <c r="AJ4519" s="40"/>
      <c r="AK4519" s="41"/>
      <c r="AL4519" s="42"/>
      <c r="AM4519" s="43"/>
      <c r="AN4519" s="43"/>
      <c r="AO4519" s="43"/>
    </row>
    <row r="4520" spans="5:41" x14ac:dyDescent="0.25">
      <c r="E4520" s="54"/>
      <c r="F4520" s="54"/>
      <c r="G4520" s="52"/>
      <c r="H4520" s="52"/>
      <c r="I4520" s="52"/>
      <c r="J4520" s="52"/>
      <c r="K4520" s="52"/>
      <c r="L4520" s="52"/>
      <c r="M4520" s="52"/>
      <c r="N4520" s="52"/>
      <c r="O4520" s="52"/>
      <c r="P4520" s="52"/>
      <c r="Q4520" s="52"/>
      <c r="R4520" s="52"/>
      <c r="S4520" s="52"/>
      <c r="T4520" s="52"/>
      <c r="U4520" s="52"/>
      <c r="V4520" s="52"/>
      <c r="W4520" s="52"/>
      <c r="X4520" s="52"/>
      <c r="Y4520" s="52"/>
      <c r="Z4520" s="38"/>
      <c r="AA4520" s="38"/>
      <c r="AB4520" s="38"/>
      <c r="AC4520" s="50"/>
      <c r="AD4520" s="50"/>
      <c r="AE4520" s="51"/>
      <c r="AF4520" s="51"/>
      <c r="AG4520" s="40"/>
      <c r="AH4520" s="41"/>
      <c r="AI4520" s="42"/>
      <c r="AJ4520" s="40"/>
      <c r="AK4520" s="41"/>
      <c r="AL4520" s="42"/>
      <c r="AM4520" s="43"/>
      <c r="AN4520" s="43"/>
      <c r="AO4520" s="43"/>
    </row>
    <row r="4521" spans="5:41" x14ac:dyDescent="0.25">
      <c r="E4521" s="54"/>
      <c r="F4521" s="54"/>
      <c r="G4521" s="52"/>
      <c r="H4521" s="52"/>
      <c r="I4521" s="52"/>
      <c r="J4521" s="52"/>
      <c r="K4521" s="52"/>
      <c r="L4521" s="52"/>
      <c r="M4521" s="52"/>
      <c r="N4521" s="52"/>
      <c r="O4521" s="52"/>
      <c r="P4521" s="52"/>
      <c r="Q4521" s="52"/>
      <c r="R4521" s="52"/>
      <c r="S4521" s="52"/>
      <c r="T4521" s="52"/>
      <c r="U4521" s="52"/>
      <c r="V4521" s="52"/>
      <c r="W4521" s="52"/>
      <c r="X4521" s="52"/>
      <c r="Y4521" s="52"/>
      <c r="Z4521" s="38"/>
      <c r="AA4521" s="38"/>
      <c r="AB4521" s="38"/>
      <c r="AC4521" s="50"/>
      <c r="AD4521" s="50"/>
      <c r="AE4521" s="51"/>
      <c r="AF4521" s="51"/>
      <c r="AG4521" s="40"/>
      <c r="AH4521" s="41"/>
      <c r="AI4521" s="42"/>
      <c r="AJ4521" s="40"/>
      <c r="AK4521" s="41"/>
      <c r="AL4521" s="42"/>
      <c r="AM4521" s="43"/>
      <c r="AN4521" s="43"/>
      <c r="AO4521" s="43"/>
    </row>
    <row r="4522" spans="5:41" x14ac:dyDescent="0.25">
      <c r="E4522" s="54"/>
      <c r="F4522" s="54"/>
      <c r="G4522" s="52"/>
      <c r="H4522" s="52"/>
      <c r="I4522" s="52"/>
      <c r="J4522" s="52"/>
      <c r="K4522" s="52"/>
      <c r="L4522" s="52"/>
      <c r="M4522" s="52"/>
      <c r="N4522" s="52"/>
      <c r="O4522" s="52"/>
      <c r="P4522" s="52"/>
      <c r="Q4522" s="52"/>
      <c r="R4522" s="52"/>
      <c r="S4522" s="52"/>
      <c r="T4522" s="52"/>
      <c r="U4522" s="52"/>
      <c r="V4522" s="52"/>
      <c r="W4522" s="52"/>
      <c r="X4522" s="52"/>
      <c r="Y4522" s="52"/>
      <c r="Z4522" s="38"/>
      <c r="AA4522" s="38"/>
      <c r="AB4522" s="38"/>
      <c r="AC4522" s="50"/>
      <c r="AD4522" s="50"/>
      <c r="AE4522" s="51"/>
      <c r="AF4522" s="51"/>
      <c r="AG4522" s="40"/>
      <c r="AH4522" s="41"/>
      <c r="AI4522" s="42"/>
      <c r="AJ4522" s="40"/>
      <c r="AK4522" s="41"/>
      <c r="AL4522" s="42"/>
      <c r="AM4522" s="43"/>
      <c r="AN4522" s="43"/>
      <c r="AO4522" s="43"/>
    </row>
    <row r="4523" spans="5:41" x14ac:dyDescent="0.25">
      <c r="E4523" s="54"/>
      <c r="F4523" s="54"/>
      <c r="G4523" s="52"/>
      <c r="H4523" s="52"/>
      <c r="I4523" s="52"/>
      <c r="J4523" s="52"/>
      <c r="K4523" s="52"/>
      <c r="L4523" s="52"/>
      <c r="M4523" s="52"/>
      <c r="N4523" s="52"/>
      <c r="O4523" s="52"/>
      <c r="P4523" s="52"/>
      <c r="Q4523" s="52"/>
      <c r="R4523" s="52"/>
      <c r="S4523" s="52"/>
      <c r="T4523" s="52"/>
      <c r="U4523" s="52"/>
      <c r="V4523" s="52"/>
      <c r="W4523" s="52"/>
      <c r="X4523" s="52"/>
      <c r="Y4523" s="52"/>
      <c r="Z4523" s="38"/>
      <c r="AA4523" s="38"/>
      <c r="AB4523" s="38"/>
      <c r="AC4523" s="50"/>
      <c r="AD4523" s="50"/>
      <c r="AE4523" s="51"/>
      <c r="AF4523" s="51"/>
      <c r="AG4523" s="40"/>
      <c r="AH4523" s="41"/>
      <c r="AI4523" s="42"/>
      <c r="AJ4523" s="40"/>
      <c r="AK4523" s="41"/>
      <c r="AL4523" s="42"/>
      <c r="AM4523" s="43"/>
      <c r="AN4523" s="43"/>
      <c r="AO4523" s="43"/>
    </row>
    <row r="4524" spans="5:41" x14ac:dyDescent="0.25">
      <c r="E4524" s="54"/>
      <c r="F4524" s="54"/>
      <c r="G4524" s="52"/>
      <c r="H4524" s="52"/>
      <c r="I4524" s="52"/>
      <c r="J4524" s="52"/>
      <c r="K4524" s="52"/>
      <c r="L4524" s="52"/>
      <c r="M4524" s="52"/>
      <c r="N4524" s="52"/>
      <c r="O4524" s="52"/>
      <c r="P4524" s="52"/>
      <c r="Q4524" s="52"/>
      <c r="R4524" s="52"/>
      <c r="S4524" s="52"/>
      <c r="T4524" s="52"/>
      <c r="U4524" s="52"/>
      <c r="V4524" s="52"/>
      <c r="W4524" s="52"/>
      <c r="X4524" s="52"/>
      <c r="Y4524" s="52"/>
      <c r="Z4524" s="38"/>
      <c r="AA4524" s="38"/>
      <c r="AB4524" s="38"/>
      <c r="AC4524" s="50"/>
      <c r="AD4524" s="50"/>
      <c r="AE4524" s="51"/>
      <c r="AF4524" s="51"/>
      <c r="AG4524" s="40"/>
      <c r="AH4524" s="41"/>
      <c r="AI4524" s="42"/>
      <c r="AJ4524" s="40"/>
      <c r="AK4524" s="41"/>
      <c r="AL4524" s="42"/>
      <c r="AM4524" s="43"/>
      <c r="AN4524" s="43"/>
      <c r="AO4524" s="43"/>
    </row>
    <row r="4525" spans="5:41" x14ac:dyDescent="0.25">
      <c r="E4525" s="54"/>
      <c r="F4525" s="54"/>
      <c r="G4525" s="52"/>
      <c r="H4525" s="52"/>
      <c r="I4525" s="52"/>
      <c r="J4525" s="52"/>
      <c r="K4525" s="52"/>
      <c r="L4525" s="52"/>
      <c r="M4525" s="52"/>
      <c r="N4525" s="52"/>
      <c r="O4525" s="52"/>
      <c r="P4525" s="52"/>
      <c r="Q4525" s="52"/>
      <c r="R4525" s="52"/>
      <c r="S4525" s="52"/>
      <c r="T4525" s="52"/>
      <c r="U4525" s="52"/>
      <c r="V4525" s="52"/>
      <c r="W4525" s="52"/>
      <c r="X4525" s="52"/>
      <c r="Y4525" s="52"/>
      <c r="Z4525" s="38"/>
      <c r="AA4525" s="38"/>
      <c r="AB4525" s="38"/>
      <c r="AC4525" s="50"/>
      <c r="AD4525" s="50"/>
      <c r="AE4525" s="51"/>
      <c r="AF4525" s="51"/>
      <c r="AG4525" s="40"/>
      <c r="AH4525" s="41"/>
      <c r="AI4525" s="42"/>
      <c r="AJ4525" s="40"/>
      <c r="AK4525" s="41"/>
      <c r="AL4525" s="42"/>
      <c r="AM4525" s="43"/>
      <c r="AN4525" s="43"/>
      <c r="AO4525" s="43"/>
    </row>
    <row r="4526" spans="5:41" x14ac:dyDescent="0.25">
      <c r="E4526" s="54"/>
      <c r="F4526" s="54"/>
      <c r="G4526" s="52"/>
      <c r="H4526" s="52"/>
      <c r="I4526" s="52"/>
      <c r="J4526" s="52"/>
      <c r="K4526" s="52"/>
      <c r="L4526" s="52"/>
      <c r="M4526" s="52"/>
      <c r="N4526" s="52"/>
      <c r="O4526" s="52"/>
      <c r="P4526" s="52"/>
      <c r="Q4526" s="52"/>
      <c r="R4526" s="52"/>
      <c r="S4526" s="52"/>
      <c r="T4526" s="52"/>
      <c r="U4526" s="52"/>
      <c r="V4526" s="52"/>
      <c r="W4526" s="52"/>
      <c r="X4526" s="52"/>
      <c r="Y4526" s="52"/>
      <c r="Z4526" s="38"/>
      <c r="AA4526" s="38"/>
      <c r="AB4526" s="38"/>
      <c r="AC4526" s="50"/>
      <c r="AD4526" s="50"/>
      <c r="AE4526" s="51"/>
      <c r="AF4526" s="51"/>
      <c r="AG4526" s="40"/>
      <c r="AH4526" s="41"/>
      <c r="AI4526" s="42"/>
      <c r="AJ4526" s="40"/>
      <c r="AK4526" s="41"/>
      <c r="AL4526" s="42"/>
      <c r="AM4526" s="43"/>
      <c r="AN4526" s="43"/>
      <c r="AO4526" s="43"/>
    </row>
    <row r="4527" spans="5:41" x14ac:dyDescent="0.25">
      <c r="E4527" s="54"/>
      <c r="F4527" s="54"/>
      <c r="G4527" s="52"/>
      <c r="H4527" s="52"/>
      <c r="I4527" s="52"/>
      <c r="J4527" s="52"/>
      <c r="K4527" s="52"/>
      <c r="L4527" s="52"/>
      <c r="M4527" s="52"/>
      <c r="N4527" s="52"/>
      <c r="O4527" s="52"/>
      <c r="P4527" s="52"/>
      <c r="Q4527" s="52"/>
      <c r="R4527" s="52"/>
      <c r="S4527" s="52"/>
      <c r="T4527" s="52"/>
      <c r="U4527" s="52"/>
      <c r="V4527" s="52"/>
      <c r="W4527" s="52"/>
      <c r="X4527" s="52"/>
      <c r="Y4527" s="52"/>
      <c r="Z4527" s="38"/>
      <c r="AA4527" s="38"/>
      <c r="AB4527" s="38"/>
      <c r="AC4527" s="50"/>
      <c r="AD4527" s="50"/>
      <c r="AE4527" s="51"/>
      <c r="AF4527" s="51"/>
      <c r="AG4527" s="40"/>
      <c r="AH4527" s="41"/>
      <c r="AI4527" s="42"/>
      <c r="AJ4527" s="40"/>
      <c r="AK4527" s="41"/>
      <c r="AL4527" s="42"/>
      <c r="AM4527" s="43"/>
      <c r="AN4527" s="43"/>
      <c r="AO4527" s="43"/>
    </row>
    <row r="4528" spans="5:41" x14ac:dyDescent="0.25">
      <c r="E4528" s="54"/>
      <c r="F4528" s="54"/>
      <c r="G4528" s="52"/>
      <c r="H4528" s="52"/>
      <c r="I4528" s="52"/>
      <c r="J4528" s="52"/>
      <c r="K4528" s="52"/>
      <c r="L4528" s="52"/>
      <c r="M4528" s="52"/>
      <c r="N4528" s="52"/>
      <c r="O4528" s="52"/>
      <c r="P4528" s="52"/>
      <c r="Q4528" s="52"/>
      <c r="R4528" s="52"/>
      <c r="S4528" s="52"/>
      <c r="T4528" s="52"/>
      <c r="U4528" s="52"/>
      <c r="V4528" s="52"/>
      <c r="W4528" s="52"/>
      <c r="X4528" s="52"/>
      <c r="Y4528" s="52"/>
      <c r="Z4528" s="38"/>
      <c r="AA4528" s="38"/>
      <c r="AB4528" s="38"/>
      <c r="AC4528" s="50"/>
      <c r="AD4528" s="50"/>
      <c r="AE4528" s="51"/>
      <c r="AF4528" s="51"/>
      <c r="AG4528" s="40"/>
      <c r="AH4528" s="41"/>
      <c r="AI4528" s="42"/>
      <c r="AJ4528" s="40"/>
      <c r="AK4528" s="41"/>
      <c r="AL4528" s="42"/>
      <c r="AM4528" s="43"/>
      <c r="AN4528" s="43"/>
      <c r="AO4528" s="43"/>
    </row>
    <row r="4529" spans="5:41" x14ac:dyDescent="0.25">
      <c r="E4529" s="54"/>
      <c r="F4529" s="54"/>
      <c r="G4529" s="52"/>
      <c r="H4529" s="52"/>
      <c r="I4529" s="52"/>
      <c r="J4529" s="52"/>
      <c r="K4529" s="52"/>
      <c r="L4529" s="52"/>
      <c r="M4529" s="52"/>
      <c r="N4529" s="52"/>
      <c r="O4529" s="52"/>
      <c r="P4529" s="52"/>
      <c r="Q4529" s="52"/>
      <c r="R4529" s="52"/>
      <c r="S4529" s="52"/>
      <c r="T4529" s="52"/>
      <c r="U4529" s="52"/>
      <c r="V4529" s="52"/>
      <c r="W4529" s="52"/>
      <c r="X4529" s="52"/>
      <c r="Y4529" s="52"/>
      <c r="Z4529" s="38"/>
      <c r="AA4529" s="38"/>
      <c r="AB4529" s="38"/>
      <c r="AC4529" s="50"/>
      <c r="AD4529" s="50"/>
      <c r="AE4529" s="51"/>
      <c r="AF4529" s="51"/>
      <c r="AG4529" s="40"/>
      <c r="AH4529" s="41"/>
      <c r="AI4529" s="42"/>
      <c r="AJ4529" s="40"/>
      <c r="AK4529" s="41"/>
      <c r="AL4529" s="42"/>
      <c r="AM4529" s="43"/>
      <c r="AN4529" s="43"/>
      <c r="AO4529" s="43"/>
    </row>
    <row r="4530" spans="5:41" x14ac:dyDescent="0.25">
      <c r="E4530" s="54"/>
      <c r="F4530" s="54"/>
      <c r="G4530" s="52"/>
      <c r="H4530" s="52"/>
      <c r="I4530" s="52"/>
      <c r="J4530" s="52"/>
      <c r="K4530" s="52"/>
      <c r="L4530" s="52"/>
      <c r="M4530" s="52"/>
      <c r="N4530" s="52"/>
      <c r="O4530" s="52"/>
      <c r="P4530" s="52"/>
      <c r="Q4530" s="52"/>
      <c r="R4530" s="52"/>
      <c r="S4530" s="52"/>
      <c r="T4530" s="52"/>
      <c r="U4530" s="52"/>
      <c r="V4530" s="52"/>
      <c r="W4530" s="52"/>
      <c r="X4530" s="52"/>
      <c r="Y4530" s="52"/>
      <c r="Z4530" s="38"/>
      <c r="AA4530" s="38"/>
      <c r="AB4530" s="38"/>
      <c r="AC4530" s="50"/>
      <c r="AD4530" s="50"/>
      <c r="AE4530" s="51"/>
      <c r="AF4530" s="51"/>
      <c r="AG4530" s="40"/>
      <c r="AH4530" s="41"/>
      <c r="AI4530" s="42"/>
      <c r="AJ4530" s="40"/>
      <c r="AK4530" s="41"/>
      <c r="AL4530" s="42"/>
      <c r="AM4530" s="43"/>
      <c r="AN4530" s="43"/>
      <c r="AO4530" s="43"/>
    </row>
    <row r="4531" spans="5:41" x14ac:dyDescent="0.25">
      <c r="E4531" s="54"/>
      <c r="F4531" s="54"/>
      <c r="G4531" s="52"/>
      <c r="H4531" s="52"/>
      <c r="I4531" s="52"/>
      <c r="J4531" s="52"/>
      <c r="K4531" s="52"/>
      <c r="L4531" s="52"/>
      <c r="M4531" s="52"/>
      <c r="N4531" s="52"/>
      <c r="O4531" s="52"/>
      <c r="P4531" s="52"/>
      <c r="Q4531" s="52"/>
      <c r="R4531" s="52"/>
      <c r="S4531" s="52"/>
      <c r="T4531" s="52"/>
      <c r="U4531" s="52"/>
      <c r="V4531" s="52"/>
      <c r="W4531" s="52"/>
      <c r="X4531" s="52"/>
      <c r="Y4531" s="52"/>
      <c r="Z4531" s="38"/>
      <c r="AA4531" s="38"/>
      <c r="AB4531" s="38"/>
      <c r="AC4531" s="50"/>
      <c r="AD4531" s="50"/>
      <c r="AE4531" s="51"/>
      <c r="AF4531" s="51"/>
      <c r="AG4531" s="40"/>
      <c r="AH4531" s="41"/>
      <c r="AI4531" s="42"/>
      <c r="AJ4531" s="40"/>
      <c r="AK4531" s="41"/>
      <c r="AL4531" s="42"/>
      <c r="AM4531" s="43"/>
      <c r="AN4531" s="43"/>
      <c r="AO4531" s="43"/>
    </row>
    <row r="4532" spans="5:41" x14ac:dyDescent="0.25">
      <c r="E4532" s="54"/>
      <c r="F4532" s="54"/>
      <c r="G4532" s="52"/>
      <c r="H4532" s="52"/>
      <c r="I4532" s="52"/>
      <c r="J4532" s="52"/>
      <c r="K4532" s="52"/>
      <c r="L4532" s="52"/>
      <c r="M4532" s="52"/>
      <c r="N4532" s="52"/>
      <c r="O4532" s="52"/>
      <c r="P4532" s="52"/>
      <c r="Q4532" s="52"/>
      <c r="R4532" s="52"/>
      <c r="S4532" s="52"/>
      <c r="T4532" s="52"/>
      <c r="U4532" s="52"/>
      <c r="V4532" s="52"/>
      <c r="W4532" s="52"/>
      <c r="X4532" s="52"/>
      <c r="Y4532" s="52"/>
      <c r="Z4532" s="38"/>
      <c r="AA4532" s="38"/>
      <c r="AB4532" s="38"/>
      <c r="AC4532" s="50"/>
      <c r="AD4532" s="50"/>
      <c r="AE4532" s="51"/>
      <c r="AF4532" s="51"/>
      <c r="AG4532" s="40"/>
      <c r="AH4532" s="41"/>
      <c r="AI4532" s="42"/>
      <c r="AJ4532" s="40"/>
      <c r="AK4532" s="41"/>
      <c r="AL4532" s="42"/>
      <c r="AM4532" s="43"/>
      <c r="AN4532" s="43"/>
      <c r="AO4532" s="43"/>
    </row>
    <row r="4533" spans="5:41" x14ac:dyDescent="0.25">
      <c r="E4533" s="54"/>
      <c r="F4533" s="54"/>
      <c r="G4533" s="52"/>
      <c r="H4533" s="52"/>
      <c r="I4533" s="52"/>
      <c r="J4533" s="52"/>
      <c r="K4533" s="52"/>
      <c r="L4533" s="52"/>
      <c r="M4533" s="52"/>
      <c r="N4533" s="52"/>
      <c r="O4533" s="52"/>
      <c r="P4533" s="52"/>
      <c r="Q4533" s="52"/>
      <c r="R4533" s="52"/>
      <c r="S4533" s="52"/>
      <c r="T4533" s="52"/>
      <c r="U4533" s="52"/>
      <c r="V4533" s="52"/>
      <c r="W4533" s="52"/>
      <c r="X4533" s="52"/>
      <c r="Y4533" s="52"/>
      <c r="Z4533" s="38"/>
      <c r="AA4533" s="38"/>
      <c r="AB4533" s="38"/>
      <c r="AC4533" s="50"/>
      <c r="AD4533" s="50"/>
      <c r="AE4533" s="51"/>
      <c r="AF4533" s="51"/>
      <c r="AG4533" s="40"/>
      <c r="AH4533" s="41"/>
      <c r="AI4533" s="42"/>
      <c r="AJ4533" s="40"/>
      <c r="AK4533" s="41"/>
      <c r="AL4533" s="42"/>
      <c r="AM4533" s="43"/>
      <c r="AN4533" s="43"/>
      <c r="AO4533" s="43"/>
    </row>
    <row r="4534" spans="5:41" x14ac:dyDescent="0.25">
      <c r="E4534" s="54"/>
      <c r="F4534" s="54"/>
      <c r="G4534" s="52"/>
      <c r="H4534" s="52"/>
      <c r="I4534" s="52"/>
      <c r="J4534" s="52"/>
      <c r="K4534" s="52"/>
      <c r="L4534" s="52"/>
      <c r="M4534" s="52"/>
      <c r="N4534" s="52"/>
      <c r="O4534" s="52"/>
      <c r="P4534" s="52"/>
      <c r="Q4534" s="52"/>
      <c r="R4534" s="52"/>
      <c r="S4534" s="52"/>
      <c r="T4534" s="52"/>
      <c r="U4534" s="52"/>
      <c r="V4534" s="52"/>
      <c r="W4534" s="52"/>
      <c r="X4534" s="52"/>
      <c r="Y4534" s="52"/>
      <c r="Z4534" s="38"/>
      <c r="AA4534" s="38"/>
      <c r="AB4534" s="38"/>
      <c r="AC4534" s="50"/>
      <c r="AD4534" s="50"/>
      <c r="AE4534" s="51"/>
      <c r="AF4534" s="51"/>
      <c r="AG4534" s="40"/>
      <c r="AH4534" s="41"/>
      <c r="AI4534" s="42"/>
      <c r="AJ4534" s="40"/>
      <c r="AK4534" s="41"/>
      <c r="AL4534" s="42"/>
      <c r="AM4534" s="43"/>
      <c r="AN4534" s="43"/>
      <c r="AO4534" s="43"/>
    </row>
    <row r="4535" spans="5:41" x14ac:dyDescent="0.25">
      <c r="E4535" s="54"/>
      <c r="F4535" s="54"/>
      <c r="G4535" s="52"/>
      <c r="H4535" s="52"/>
      <c r="I4535" s="52"/>
      <c r="J4535" s="52"/>
      <c r="K4535" s="52"/>
      <c r="L4535" s="52"/>
      <c r="M4535" s="52"/>
      <c r="N4535" s="52"/>
      <c r="O4535" s="52"/>
      <c r="P4535" s="52"/>
      <c r="Q4535" s="52"/>
      <c r="R4535" s="52"/>
      <c r="S4535" s="52"/>
      <c r="T4535" s="52"/>
      <c r="U4535" s="52"/>
      <c r="V4535" s="52"/>
      <c r="W4535" s="52"/>
      <c r="X4535" s="52"/>
      <c r="Y4535" s="52"/>
      <c r="Z4535" s="38"/>
      <c r="AA4535" s="38"/>
      <c r="AB4535" s="38"/>
      <c r="AC4535" s="50"/>
      <c r="AD4535" s="50"/>
      <c r="AE4535" s="51"/>
      <c r="AF4535" s="51"/>
      <c r="AG4535" s="40"/>
      <c r="AH4535" s="41"/>
      <c r="AI4535" s="42"/>
      <c r="AJ4535" s="40"/>
      <c r="AK4535" s="41"/>
      <c r="AL4535" s="42"/>
      <c r="AM4535" s="43"/>
      <c r="AN4535" s="43"/>
      <c r="AO4535" s="43"/>
    </row>
    <row r="4536" spans="5:41" x14ac:dyDescent="0.25">
      <c r="E4536" s="54"/>
      <c r="F4536" s="54"/>
      <c r="G4536" s="52"/>
      <c r="H4536" s="52"/>
      <c r="I4536" s="52"/>
      <c r="J4536" s="52"/>
      <c r="K4536" s="52"/>
      <c r="L4536" s="52"/>
      <c r="M4536" s="52"/>
      <c r="N4536" s="52"/>
      <c r="O4536" s="52"/>
      <c r="P4536" s="52"/>
      <c r="Q4536" s="52"/>
      <c r="R4536" s="52"/>
      <c r="S4536" s="52"/>
      <c r="T4536" s="52"/>
      <c r="U4536" s="52"/>
      <c r="V4536" s="52"/>
      <c r="W4536" s="52"/>
      <c r="X4536" s="52"/>
      <c r="Y4536" s="52"/>
      <c r="Z4536" s="38"/>
      <c r="AA4536" s="38"/>
      <c r="AB4536" s="38"/>
      <c r="AC4536" s="50"/>
      <c r="AD4536" s="50"/>
      <c r="AE4536" s="51"/>
      <c r="AF4536" s="51"/>
      <c r="AG4536" s="40"/>
      <c r="AH4536" s="41"/>
      <c r="AI4536" s="42"/>
      <c r="AJ4536" s="40"/>
      <c r="AK4536" s="41"/>
      <c r="AL4536" s="42"/>
      <c r="AM4536" s="43"/>
      <c r="AN4536" s="43"/>
      <c r="AO4536" s="43"/>
    </row>
    <row r="4537" spans="5:41" x14ac:dyDescent="0.25">
      <c r="E4537" s="54"/>
      <c r="F4537" s="54"/>
      <c r="G4537" s="52"/>
      <c r="H4537" s="52"/>
      <c r="I4537" s="52"/>
      <c r="J4537" s="52"/>
      <c r="K4537" s="52"/>
      <c r="L4537" s="52"/>
      <c r="M4537" s="52"/>
      <c r="N4537" s="52"/>
      <c r="O4537" s="52"/>
      <c r="P4537" s="52"/>
      <c r="Q4537" s="52"/>
      <c r="R4537" s="52"/>
      <c r="S4537" s="52"/>
      <c r="T4537" s="52"/>
      <c r="U4537" s="52"/>
      <c r="V4537" s="52"/>
      <c r="W4537" s="52"/>
      <c r="X4537" s="52"/>
      <c r="Y4537" s="52"/>
      <c r="Z4537" s="38"/>
      <c r="AA4537" s="38"/>
      <c r="AB4537" s="38"/>
      <c r="AC4537" s="50"/>
      <c r="AD4537" s="50"/>
      <c r="AE4537" s="51"/>
      <c r="AF4537" s="51"/>
      <c r="AG4537" s="40"/>
      <c r="AH4537" s="41"/>
      <c r="AI4537" s="42"/>
      <c r="AJ4537" s="40"/>
      <c r="AK4537" s="41"/>
      <c r="AL4537" s="42"/>
      <c r="AM4537" s="43"/>
      <c r="AN4537" s="43"/>
      <c r="AO4537" s="43"/>
    </row>
    <row r="4538" spans="5:41" x14ac:dyDescent="0.25">
      <c r="E4538" s="54"/>
      <c r="F4538" s="54"/>
      <c r="G4538" s="52"/>
      <c r="H4538" s="52"/>
      <c r="I4538" s="52"/>
      <c r="J4538" s="52"/>
      <c r="K4538" s="52"/>
      <c r="L4538" s="52"/>
      <c r="M4538" s="52"/>
      <c r="N4538" s="52"/>
      <c r="O4538" s="52"/>
      <c r="P4538" s="52"/>
      <c r="Q4538" s="52"/>
      <c r="R4538" s="52"/>
      <c r="S4538" s="52"/>
      <c r="T4538" s="52"/>
      <c r="U4538" s="52"/>
      <c r="V4538" s="52"/>
      <c r="W4538" s="52"/>
      <c r="X4538" s="52"/>
      <c r="Y4538" s="52"/>
      <c r="Z4538" s="38"/>
      <c r="AA4538" s="38"/>
      <c r="AB4538" s="38"/>
      <c r="AC4538" s="50"/>
      <c r="AD4538" s="50"/>
      <c r="AE4538" s="51"/>
      <c r="AF4538" s="51"/>
      <c r="AG4538" s="40"/>
      <c r="AH4538" s="41"/>
      <c r="AI4538" s="42"/>
      <c r="AJ4538" s="40"/>
      <c r="AK4538" s="41"/>
      <c r="AL4538" s="42"/>
      <c r="AM4538" s="43"/>
      <c r="AN4538" s="43"/>
      <c r="AO4538" s="43"/>
    </row>
    <row r="4539" spans="5:41" x14ac:dyDescent="0.25">
      <c r="E4539" s="54"/>
      <c r="F4539" s="54"/>
      <c r="G4539" s="52"/>
      <c r="H4539" s="52"/>
      <c r="I4539" s="52"/>
      <c r="J4539" s="52"/>
      <c r="K4539" s="52"/>
      <c r="L4539" s="52"/>
      <c r="M4539" s="52"/>
      <c r="N4539" s="52"/>
      <c r="O4539" s="52"/>
      <c r="P4539" s="52"/>
      <c r="Q4539" s="52"/>
      <c r="R4539" s="52"/>
      <c r="S4539" s="52"/>
      <c r="T4539" s="52"/>
      <c r="U4539" s="52"/>
      <c r="V4539" s="52"/>
      <c r="W4539" s="52"/>
      <c r="X4539" s="52"/>
      <c r="Y4539" s="52"/>
      <c r="Z4539" s="38"/>
      <c r="AA4539" s="38"/>
      <c r="AB4539" s="38"/>
      <c r="AC4539" s="50"/>
      <c r="AD4539" s="50"/>
      <c r="AE4539" s="51"/>
      <c r="AF4539" s="51"/>
      <c r="AG4539" s="40"/>
      <c r="AH4539" s="41"/>
      <c r="AI4539" s="42"/>
      <c r="AJ4539" s="40"/>
      <c r="AK4539" s="41"/>
      <c r="AL4539" s="42"/>
      <c r="AM4539" s="43"/>
      <c r="AN4539" s="43"/>
      <c r="AO4539" s="43"/>
    </row>
    <row r="4540" spans="5:41" x14ac:dyDescent="0.25">
      <c r="E4540" s="54"/>
      <c r="F4540" s="54"/>
      <c r="G4540" s="52"/>
      <c r="H4540" s="52"/>
      <c r="I4540" s="52"/>
      <c r="J4540" s="52"/>
      <c r="K4540" s="52"/>
      <c r="L4540" s="52"/>
      <c r="M4540" s="52"/>
      <c r="N4540" s="52"/>
      <c r="O4540" s="52"/>
      <c r="P4540" s="52"/>
      <c r="Q4540" s="52"/>
      <c r="R4540" s="52"/>
      <c r="S4540" s="52"/>
      <c r="T4540" s="52"/>
      <c r="U4540" s="52"/>
      <c r="V4540" s="52"/>
      <c r="W4540" s="52"/>
      <c r="X4540" s="52"/>
      <c r="Y4540" s="52"/>
      <c r="Z4540" s="38"/>
      <c r="AA4540" s="38"/>
      <c r="AB4540" s="38"/>
      <c r="AC4540" s="50"/>
      <c r="AD4540" s="50"/>
      <c r="AE4540" s="51"/>
      <c r="AF4540" s="51"/>
      <c r="AG4540" s="40"/>
      <c r="AH4540" s="41"/>
      <c r="AI4540" s="42"/>
      <c r="AJ4540" s="40"/>
      <c r="AK4540" s="41"/>
      <c r="AL4540" s="42"/>
      <c r="AM4540" s="43"/>
      <c r="AN4540" s="43"/>
      <c r="AO4540" s="43"/>
    </row>
    <row r="4541" spans="5:41" x14ac:dyDescent="0.25">
      <c r="E4541" s="54"/>
      <c r="F4541" s="54"/>
      <c r="G4541" s="52"/>
      <c r="H4541" s="52"/>
      <c r="I4541" s="52"/>
      <c r="J4541" s="52"/>
      <c r="K4541" s="52"/>
      <c r="L4541" s="52"/>
      <c r="M4541" s="52"/>
      <c r="N4541" s="52"/>
      <c r="O4541" s="52"/>
      <c r="P4541" s="52"/>
      <c r="Q4541" s="52"/>
      <c r="R4541" s="52"/>
      <c r="S4541" s="52"/>
      <c r="T4541" s="52"/>
      <c r="U4541" s="52"/>
      <c r="V4541" s="52"/>
      <c r="W4541" s="52"/>
      <c r="X4541" s="52"/>
      <c r="Y4541" s="52"/>
      <c r="Z4541" s="38"/>
      <c r="AA4541" s="38"/>
      <c r="AB4541" s="38"/>
      <c r="AC4541" s="50"/>
      <c r="AD4541" s="50"/>
      <c r="AE4541" s="51"/>
      <c r="AF4541" s="51"/>
      <c r="AG4541" s="40"/>
      <c r="AH4541" s="41"/>
      <c r="AI4541" s="42"/>
      <c r="AJ4541" s="40"/>
      <c r="AK4541" s="41"/>
      <c r="AL4541" s="42"/>
      <c r="AM4541" s="43"/>
      <c r="AN4541" s="43"/>
      <c r="AO4541" s="43"/>
    </row>
    <row r="4542" spans="5:41" x14ac:dyDescent="0.25">
      <c r="E4542" s="54"/>
      <c r="F4542" s="54"/>
      <c r="G4542" s="52"/>
      <c r="H4542" s="52"/>
      <c r="I4542" s="52"/>
      <c r="J4542" s="52"/>
      <c r="K4542" s="52"/>
      <c r="L4542" s="52"/>
      <c r="M4542" s="52"/>
      <c r="N4542" s="52"/>
      <c r="O4542" s="52"/>
      <c r="P4542" s="52"/>
      <c r="Q4542" s="52"/>
      <c r="R4542" s="52"/>
      <c r="S4542" s="52"/>
      <c r="T4542" s="52"/>
      <c r="U4542" s="52"/>
      <c r="V4542" s="52"/>
      <c r="W4542" s="52"/>
      <c r="X4542" s="52"/>
      <c r="Y4542" s="52"/>
      <c r="Z4542" s="38"/>
      <c r="AA4542" s="38"/>
      <c r="AB4542" s="38"/>
      <c r="AC4542" s="50"/>
      <c r="AD4542" s="50"/>
      <c r="AE4542" s="51"/>
      <c r="AF4542" s="51"/>
      <c r="AG4542" s="40"/>
      <c r="AH4542" s="41"/>
      <c r="AI4542" s="42"/>
      <c r="AJ4542" s="40"/>
      <c r="AK4542" s="41"/>
      <c r="AL4542" s="42"/>
      <c r="AM4542" s="43"/>
      <c r="AN4542" s="43"/>
      <c r="AO4542" s="43"/>
    </row>
    <row r="4543" spans="5:41" x14ac:dyDescent="0.25">
      <c r="E4543" s="54"/>
      <c r="F4543" s="54"/>
      <c r="G4543" s="52"/>
      <c r="H4543" s="52"/>
      <c r="I4543" s="52"/>
      <c r="J4543" s="52"/>
      <c r="K4543" s="52"/>
      <c r="L4543" s="52"/>
      <c r="M4543" s="52"/>
      <c r="N4543" s="52"/>
      <c r="O4543" s="52"/>
      <c r="P4543" s="52"/>
      <c r="Q4543" s="52"/>
      <c r="R4543" s="52"/>
      <c r="S4543" s="52"/>
      <c r="T4543" s="52"/>
      <c r="U4543" s="52"/>
      <c r="V4543" s="52"/>
      <c r="W4543" s="52"/>
      <c r="X4543" s="52"/>
      <c r="Y4543" s="52"/>
      <c r="Z4543" s="38"/>
      <c r="AA4543" s="38"/>
      <c r="AB4543" s="38"/>
      <c r="AC4543" s="50"/>
      <c r="AD4543" s="50"/>
      <c r="AE4543" s="51"/>
      <c r="AF4543" s="51"/>
      <c r="AG4543" s="40"/>
      <c r="AH4543" s="41"/>
      <c r="AI4543" s="42"/>
      <c r="AJ4543" s="40"/>
      <c r="AK4543" s="41"/>
      <c r="AL4543" s="42"/>
      <c r="AM4543" s="43"/>
      <c r="AN4543" s="43"/>
      <c r="AO4543" s="43"/>
    </row>
    <row r="4544" spans="5:41" x14ac:dyDescent="0.25">
      <c r="E4544" s="54"/>
      <c r="F4544" s="54"/>
      <c r="G4544" s="52"/>
      <c r="H4544" s="52"/>
      <c r="I4544" s="52"/>
      <c r="J4544" s="52"/>
      <c r="K4544" s="52"/>
      <c r="L4544" s="52"/>
      <c r="M4544" s="52"/>
      <c r="N4544" s="52"/>
      <c r="O4544" s="52"/>
      <c r="P4544" s="52"/>
      <c r="Q4544" s="52"/>
      <c r="R4544" s="52"/>
      <c r="S4544" s="52"/>
      <c r="T4544" s="52"/>
      <c r="U4544" s="52"/>
      <c r="V4544" s="52"/>
      <c r="W4544" s="52"/>
      <c r="X4544" s="52"/>
      <c r="Y4544" s="52"/>
      <c r="Z4544" s="38"/>
      <c r="AA4544" s="38"/>
      <c r="AB4544" s="38"/>
      <c r="AC4544" s="50"/>
      <c r="AD4544" s="50"/>
      <c r="AE4544" s="51"/>
      <c r="AF4544" s="51"/>
      <c r="AG4544" s="40"/>
      <c r="AH4544" s="41"/>
      <c r="AI4544" s="42"/>
      <c r="AJ4544" s="40"/>
      <c r="AK4544" s="41"/>
      <c r="AL4544" s="42"/>
      <c r="AM4544" s="43"/>
      <c r="AN4544" s="43"/>
      <c r="AO4544" s="43"/>
    </row>
    <row r="4545" spans="5:41" x14ac:dyDescent="0.25">
      <c r="E4545" s="54"/>
      <c r="F4545" s="54"/>
      <c r="G4545" s="52"/>
      <c r="H4545" s="52"/>
      <c r="I4545" s="52"/>
      <c r="J4545" s="52"/>
      <c r="K4545" s="52"/>
      <c r="L4545" s="52"/>
      <c r="M4545" s="52"/>
      <c r="N4545" s="52"/>
      <c r="O4545" s="52"/>
      <c r="P4545" s="52"/>
      <c r="Q4545" s="52"/>
      <c r="R4545" s="52"/>
      <c r="S4545" s="52"/>
      <c r="T4545" s="52"/>
      <c r="U4545" s="52"/>
      <c r="V4545" s="52"/>
      <c r="W4545" s="52"/>
      <c r="X4545" s="52"/>
      <c r="Y4545" s="52"/>
      <c r="Z4545" s="38"/>
      <c r="AA4545" s="38"/>
      <c r="AB4545" s="38"/>
      <c r="AC4545" s="50"/>
      <c r="AD4545" s="50"/>
      <c r="AE4545" s="51"/>
      <c r="AF4545" s="51"/>
      <c r="AG4545" s="40"/>
      <c r="AH4545" s="41"/>
      <c r="AI4545" s="42"/>
      <c r="AJ4545" s="40"/>
      <c r="AK4545" s="41"/>
      <c r="AL4545" s="42"/>
      <c r="AM4545" s="43"/>
      <c r="AN4545" s="43"/>
      <c r="AO4545" s="43"/>
    </row>
    <row r="4546" spans="5:41" x14ac:dyDescent="0.25">
      <c r="E4546" s="54"/>
      <c r="F4546" s="54"/>
      <c r="G4546" s="52"/>
      <c r="H4546" s="52"/>
      <c r="I4546" s="52"/>
      <c r="J4546" s="52"/>
      <c r="K4546" s="52"/>
      <c r="L4546" s="52"/>
      <c r="M4546" s="52"/>
      <c r="N4546" s="52"/>
      <c r="O4546" s="52"/>
      <c r="P4546" s="52"/>
      <c r="Q4546" s="52"/>
      <c r="R4546" s="52"/>
      <c r="S4546" s="52"/>
      <c r="T4546" s="52"/>
      <c r="U4546" s="52"/>
      <c r="V4546" s="52"/>
      <c r="W4546" s="52"/>
      <c r="X4546" s="52"/>
      <c r="Y4546" s="52"/>
      <c r="Z4546" s="38"/>
      <c r="AA4546" s="38"/>
      <c r="AB4546" s="38"/>
      <c r="AC4546" s="50"/>
      <c r="AD4546" s="50"/>
      <c r="AE4546" s="51"/>
      <c r="AF4546" s="51"/>
      <c r="AG4546" s="40"/>
      <c r="AH4546" s="41"/>
      <c r="AI4546" s="42"/>
      <c r="AJ4546" s="40"/>
      <c r="AK4546" s="41"/>
      <c r="AL4546" s="42"/>
      <c r="AM4546" s="43"/>
      <c r="AN4546" s="43"/>
      <c r="AO4546" s="43"/>
    </row>
    <row r="4547" spans="5:41" x14ac:dyDescent="0.25">
      <c r="E4547" s="54"/>
      <c r="F4547" s="54"/>
      <c r="G4547" s="52"/>
      <c r="H4547" s="52"/>
      <c r="I4547" s="52"/>
      <c r="J4547" s="52"/>
      <c r="K4547" s="52"/>
      <c r="L4547" s="52"/>
      <c r="M4547" s="52"/>
      <c r="N4547" s="52"/>
      <c r="O4547" s="52"/>
      <c r="P4547" s="52"/>
      <c r="Q4547" s="52"/>
      <c r="R4547" s="52"/>
      <c r="S4547" s="52"/>
      <c r="T4547" s="52"/>
      <c r="U4547" s="52"/>
      <c r="V4547" s="52"/>
      <c r="W4547" s="52"/>
      <c r="X4547" s="52"/>
      <c r="Y4547" s="52"/>
      <c r="Z4547" s="38"/>
      <c r="AA4547" s="38"/>
      <c r="AB4547" s="38"/>
      <c r="AC4547" s="50"/>
      <c r="AD4547" s="50"/>
      <c r="AE4547" s="51"/>
      <c r="AF4547" s="51"/>
      <c r="AG4547" s="40"/>
      <c r="AH4547" s="41"/>
      <c r="AI4547" s="42"/>
      <c r="AJ4547" s="40"/>
      <c r="AK4547" s="41"/>
      <c r="AL4547" s="42"/>
      <c r="AM4547" s="43"/>
      <c r="AN4547" s="43"/>
      <c r="AO4547" s="43"/>
    </row>
    <row r="4548" spans="5:41" x14ac:dyDescent="0.25">
      <c r="E4548" s="54"/>
      <c r="F4548" s="54"/>
      <c r="G4548" s="52"/>
      <c r="H4548" s="52"/>
      <c r="I4548" s="52"/>
      <c r="J4548" s="52"/>
      <c r="K4548" s="52"/>
      <c r="L4548" s="52"/>
      <c r="M4548" s="52"/>
      <c r="N4548" s="52"/>
      <c r="O4548" s="52"/>
      <c r="P4548" s="52"/>
      <c r="Q4548" s="52"/>
      <c r="R4548" s="52"/>
      <c r="S4548" s="52"/>
      <c r="T4548" s="52"/>
      <c r="U4548" s="52"/>
      <c r="V4548" s="52"/>
      <c r="W4548" s="52"/>
      <c r="X4548" s="52"/>
      <c r="Y4548" s="52"/>
      <c r="Z4548" s="38"/>
      <c r="AA4548" s="38"/>
      <c r="AB4548" s="38"/>
      <c r="AC4548" s="50"/>
      <c r="AD4548" s="50"/>
      <c r="AE4548" s="51"/>
      <c r="AF4548" s="51"/>
      <c r="AG4548" s="40"/>
      <c r="AH4548" s="41"/>
      <c r="AI4548" s="42"/>
      <c r="AJ4548" s="40"/>
      <c r="AK4548" s="41"/>
      <c r="AL4548" s="42"/>
      <c r="AM4548" s="43"/>
      <c r="AN4548" s="43"/>
      <c r="AO4548" s="43"/>
    </row>
    <row r="4549" spans="5:41" x14ac:dyDescent="0.25">
      <c r="E4549" s="54"/>
      <c r="F4549" s="54"/>
      <c r="G4549" s="52"/>
      <c r="H4549" s="52"/>
      <c r="I4549" s="52"/>
      <c r="J4549" s="52"/>
      <c r="K4549" s="52"/>
      <c r="L4549" s="52"/>
      <c r="M4549" s="52"/>
      <c r="N4549" s="52"/>
      <c r="O4549" s="52"/>
      <c r="P4549" s="52"/>
      <c r="Q4549" s="52"/>
      <c r="R4549" s="52"/>
      <c r="S4549" s="52"/>
      <c r="T4549" s="52"/>
      <c r="U4549" s="52"/>
      <c r="V4549" s="52"/>
      <c r="W4549" s="52"/>
      <c r="X4549" s="52"/>
      <c r="Y4549" s="52"/>
      <c r="Z4549" s="38"/>
      <c r="AA4549" s="38"/>
      <c r="AB4549" s="38"/>
      <c r="AC4549" s="50"/>
      <c r="AD4549" s="50"/>
      <c r="AE4549" s="51"/>
      <c r="AF4549" s="51"/>
      <c r="AG4549" s="40"/>
      <c r="AH4549" s="41"/>
      <c r="AI4549" s="42"/>
      <c r="AJ4549" s="40"/>
      <c r="AK4549" s="41"/>
      <c r="AL4549" s="42"/>
      <c r="AM4549" s="43"/>
      <c r="AN4549" s="43"/>
      <c r="AO4549" s="43"/>
    </row>
    <row r="4550" spans="5:41" x14ac:dyDescent="0.25">
      <c r="E4550" s="54"/>
      <c r="F4550" s="54"/>
      <c r="G4550" s="52"/>
      <c r="H4550" s="52"/>
      <c r="I4550" s="52"/>
      <c r="J4550" s="52"/>
      <c r="K4550" s="52"/>
      <c r="L4550" s="52"/>
      <c r="M4550" s="52"/>
      <c r="N4550" s="52"/>
      <c r="O4550" s="52"/>
      <c r="P4550" s="52"/>
      <c r="Q4550" s="52"/>
      <c r="R4550" s="52"/>
      <c r="S4550" s="52"/>
      <c r="T4550" s="52"/>
      <c r="U4550" s="52"/>
      <c r="V4550" s="52"/>
      <c r="W4550" s="52"/>
      <c r="X4550" s="52"/>
      <c r="Y4550" s="52"/>
      <c r="Z4550" s="38"/>
      <c r="AA4550" s="38"/>
      <c r="AB4550" s="38"/>
      <c r="AC4550" s="50"/>
      <c r="AD4550" s="50"/>
      <c r="AE4550" s="51"/>
      <c r="AF4550" s="51"/>
      <c r="AG4550" s="40"/>
      <c r="AH4550" s="41"/>
      <c r="AI4550" s="42"/>
      <c r="AJ4550" s="40"/>
      <c r="AK4550" s="41"/>
      <c r="AL4550" s="42"/>
      <c r="AM4550" s="43"/>
      <c r="AN4550" s="43"/>
      <c r="AO4550" s="43"/>
    </row>
    <row r="4551" spans="5:41" x14ac:dyDescent="0.25">
      <c r="E4551" s="54"/>
      <c r="F4551" s="54"/>
      <c r="G4551" s="52"/>
      <c r="H4551" s="52"/>
      <c r="I4551" s="52"/>
      <c r="J4551" s="52"/>
      <c r="K4551" s="52"/>
      <c r="L4551" s="52"/>
      <c r="M4551" s="52"/>
      <c r="N4551" s="52"/>
      <c r="O4551" s="52"/>
      <c r="P4551" s="52"/>
      <c r="Q4551" s="52"/>
      <c r="R4551" s="52"/>
      <c r="S4551" s="52"/>
      <c r="T4551" s="52"/>
      <c r="U4551" s="52"/>
      <c r="V4551" s="52"/>
      <c r="W4551" s="52"/>
      <c r="X4551" s="52"/>
      <c r="Y4551" s="52"/>
      <c r="Z4551" s="38"/>
      <c r="AA4551" s="38"/>
      <c r="AB4551" s="38"/>
      <c r="AC4551" s="50"/>
      <c r="AD4551" s="50"/>
      <c r="AE4551" s="51"/>
      <c r="AF4551" s="51"/>
      <c r="AG4551" s="40"/>
      <c r="AH4551" s="41"/>
      <c r="AI4551" s="42"/>
      <c r="AJ4551" s="40"/>
      <c r="AK4551" s="41"/>
      <c r="AL4551" s="42"/>
      <c r="AM4551" s="43"/>
      <c r="AN4551" s="43"/>
      <c r="AO4551" s="43"/>
    </row>
    <row r="4552" spans="5:41" x14ac:dyDescent="0.25">
      <c r="E4552" s="54"/>
      <c r="F4552" s="54"/>
      <c r="G4552" s="52"/>
      <c r="H4552" s="52"/>
      <c r="I4552" s="52"/>
      <c r="J4552" s="52"/>
      <c r="K4552" s="52"/>
      <c r="L4552" s="52"/>
      <c r="M4552" s="52"/>
      <c r="N4552" s="52"/>
      <c r="O4552" s="52"/>
      <c r="P4552" s="52"/>
      <c r="Q4552" s="52"/>
      <c r="R4552" s="52"/>
      <c r="S4552" s="52"/>
      <c r="T4552" s="52"/>
      <c r="U4552" s="52"/>
      <c r="V4552" s="52"/>
      <c r="W4552" s="52"/>
      <c r="X4552" s="52"/>
      <c r="Y4552" s="52"/>
      <c r="Z4552" s="38"/>
      <c r="AA4552" s="38"/>
      <c r="AB4552" s="38"/>
      <c r="AC4552" s="50"/>
      <c r="AD4552" s="50"/>
      <c r="AE4552" s="51"/>
      <c r="AF4552" s="51"/>
      <c r="AG4552" s="40"/>
      <c r="AH4552" s="41"/>
      <c r="AI4552" s="42"/>
      <c r="AJ4552" s="40"/>
      <c r="AK4552" s="41"/>
      <c r="AL4552" s="42"/>
      <c r="AM4552" s="43"/>
      <c r="AN4552" s="43"/>
      <c r="AO4552" s="43"/>
    </row>
    <row r="4553" spans="5:41" x14ac:dyDescent="0.25">
      <c r="E4553" s="54"/>
      <c r="F4553" s="54"/>
      <c r="G4553" s="52"/>
      <c r="H4553" s="52"/>
      <c r="I4553" s="52"/>
      <c r="J4553" s="52"/>
      <c r="K4553" s="52"/>
      <c r="L4553" s="52"/>
      <c r="M4553" s="52"/>
      <c r="N4553" s="52"/>
      <c r="O4553" s="52"/>
      <c r="P4553" s="52"/>
      <c r="Q4553" s="52"/>
      <c r="R4553" s="52"/>
      <c r="S4553" s="52"/>
      <c r="T4553" s="52"/>
      <c r="U4553" s="52"/>
      <c r="V4553" s="52"/>
      <c r="W4553" s="52"/>
      <c r="X4553" s="52"/>
      <c r="Y4553" s="52"/>
      <c r="Z4553" s="38"/>
      <c r="AA4553" s="38"/>
      <c r="AB4553" s="38"/>
      <c r="AC4553" s="50"/>
      <c r="AD4553" s="50"/>
      <c r="AE4553" s="51"/>
      <c r="AF4553" s="51"/>
      <c r="AG4553" s="40"/>
      <c r="AH4553" s="41"/>
      <c r="AI4553" s="42"/>
      <c r="AJ4553" s="40"/>
      <c r="AK4553" s="41"/>
      <c r="AL4553" s="42"/>
      <c r="AM4553" s="43"/>
      <c r="AN4553" s="43"/>
      <c r="AO4553" s="43"/>
    </row>
    <row r="4554" spans="5:41" x14ac:dyDescent="0.25">
      <c r="E4554" s="54"/>
      <c r="F4554" s="54"/>
      <c r="G4554" s="52"/>
      <c r="H4554" s="52"/>
      <c r="I4554" s="52"/>
      <c r="J4554" s="52"/>
      <c r="K4554" s="52"/>
      <c r="L4554" s="52"/>
      <c r="M4554" s="52"/>
      <c r="N4554" s="52"/>
      <c r="O4554" s="52"/>
      <c r="P4554" s="52"/>
      <c r="Q4554" s="52"/>
      <c r="R4554" s="52"/>
      <c r="S4554" s="52"/>
      <c r="T4554" s="52"/>
      <c r="U4554" s="52"/>
      <c r="V4554" s="52"/>
      <c r="W4554" s="52"/>
      <c r="X4554" s="52"/>
      <c r="Y4554" s="52"/>
      <c r="Z4554" s="38"/>
      <c r="AA4554" s="38"/>
      <c r="AB4554" s="38"/>
      <c r="AC4554" s="50"/>
      <c r="AD4554" s="50"/>
      <c r="AE4554" s="51"/>
      <c r="AF4554" s="51"/>
      <c r="AG4554" s="40"/>
      <c r="AH4554" s="41"/>
      <c r="AI4554" s="42"/>
      <c r="AJ4554" s="40"/>
      <c r="AK4554" s="41"/>
      <c r="AL4554" s="42"/>
      <c r="AM4554" s="43"/>
      <c r="AN4554" s="43"/>
      <c r="AO4554" s="43"/>
    </row>
    <row r="4555" spans="5:41" x14ac:dyDescent="0.25">
      <c r="E4555" s="54"/>
      <c r="F4555" s="54"/>
      <c r="G4555" s="52"/>
      <c r="H4555" s="52"/>
      <c r="I4555" s="52"/>
      <c r="J4555" s="52"/>
      <c r="K4555" s="52"/>
      <c r="L4555" s="52"/>
      <c r="M4555" s="52"/>
      <c r="N4555" s="52"/>
      <c r="O4555" s="52"/>
      <c r="P4555" s="52"/>
      <c r="Q4555" s="52"/>
      <c r="R4555" s="52"/>
      <c r="S4555" s="52"/>
      <c r="T4555" s="52"/>
      <c r="U4555" s="52"/>
      <c r="V4555" s="52"/>
      <c r="W4555" s="52"/>
      <c r="X4555" s="52"/>
      <c r="Y4555" s="52"/>
      <c r="Z4555" s="38"/>
      <c r="AA4555" s="38"/>
      <c r="AB4555" s="38"/>
      <c r="AC4555" s="50"/>
      <c r="AD4555" s="50"/>
      <c r="AE4555" s="51"/>
      <c r="AF4555" s="51"/>
      <c r="AG4555" s="40"/>
      <c r="AH4555" s="41"/>
      <c r="AI4555" s="42"/>
      <c r="AJ4555" s="40"/>
      <c r="AK4555" s="41"/>
      <c r="AL4555" s="42"/>
      <c r="AM4555" s="43"/>
      <c r="AN4555" s="43"/>
      <c r="AO4555" s="43"/>
    </row>
    <row r="4556" spans="5:41" x14ac:dyDescent="0.25">
      <c r="E4556" s="54"/>
      <c r="F4556" s="54"/>
      <c r="G4556" s="52"/>
      <c r="H4556" s="52"/>
      <c r="I4556" s="52"/>
      <c r="J4556" s="52"/>
      <c r="K4556" s="52"/>
      <c r="L4556" s="52"/>
      <c r="M4556" s="52"/>
      <c r="N4556" s="52"/>
      <c r="O4556" s="52"/>
      <c r="P4556" s="52"/>
      <c r="Q4556" s="52"/>
      <c r="R4556" s="52"/>
      <c r="S4556" s="52"/>
      <c r="T4556" s="52"/>
      <c r="U4556" s="52"/>
      <c r="V4556" s="52"/>
      <c r="W4556" s="52"/>
      <c r="X4556" s="52"/>
      <c r="Y4556" s="52"/>
      <c r="Z4556" s="38"/>
      <c r="AA4556" s="38"/>
      <c r="AB4556" s="38"/>
      <c r="AC4556" s="50"/>
      <c r="AD4556" s="50"/>
      <c r="AE4556" s="51"/>
      <c r="AF4556" s="51"/>
      <c r="AG4556" s="40"/>
      <c r="AH4556" s="41"/>
      <c r="AI4556" s="42"/>
      <c r="AJ4556" s="40"/>
      <c r="AK4556" s="41"/>
      <c r="AL4556" s="42"/>
      <c r="AM4556" s="43"/>
      <c r="AN4556" s="43"/>
      <c r="AO4556" s="43"/>
    </row>
    <row r="4557" spans="5:41" x14ac:dyDescent="0.25">
      <c r="E4557" s="54"/>
      <c r="F4557" s="54"/>
      <c r="G4557" s="52"/>
      <c r="H4557" s="52"/>
      <c r="I4557" s="52"/>
      <c r="J4557" s="52"/>
      <c r="K4557" s="52"/>
      <c r="L4557" s="52"/>
      <c r="M4557" s="52"/>
      <c r="N4557" s="52"/>
      <c r="O4557" s="52"/>
      <c r="P4557" s="52"/>
      <c r="Q4557" s="52"/>
      <c r="R4557" s="52"/>
      <c r="S4557" s="52"/>
      <c r="T4557" s="52"/>
      <c r="U4557" s="52"/>
      <c r="V4557" s="52"/>
      <c r="W4557" s="52"/>
      <c r="X4557" s="52"/>
      <c r="Y4557" s="52"/>
      <c r="Z4557" s="38"/>
      <c r="AA4557" s="38"/>
      <c r="AB4557" s="38"/>
      <c r="AC4557" s="50"/>
      <c r="AD4557" s="50"/>
      <c r="AE4557" s="51"/>
      <c r="AF4557" s="51"/>
      <c r="AG4557" s="40"/>
      <c r="AH4557" s="41"/>
      <c r="AI4557" s="42"/>
      <c r="AJ4557" s="40"/>
      <c r="AK4557" s="41"/>
      <c r="AL4557" s="42"/>
      <c r="AM4557" s="43"/>
      <c r="AN4557" s="43"/>
      <c r="AO4557" s="43"/>
    </row>
    <row r="4558" spans="5:41" x14ac:dyDescent="0.25">
      <c r="E4558" s="54"/>
      <c r="F4558" s="54"/>
      <c r="G4558" s="52"/>
      <c r="H4558" s="52"/>
      <c r="I4558" s="52"/>
      <c r="J4558" s="52"/>
      <c r="K4558" s="52"/>
      <c r="L4558" s="52"/>
      <c r="M4558" s="52"/>
      <c r="N4558" s="52"/>
      <c r="O4558" s="52"/>
      <c r="P4558" s="52"/>
      <c r="Q4558" s="52"/>
      <c r="R4558" s="52"/>
      <c r="S4558" s="52"/>
      <c r="T4558" s="52"/>
      <c r="U4558" s="52"/>
      <c r="V4558" s="52"/>
      <c r="W4558" s="52"/>
      <c r="X4558" s="52"/>
      <c r="Y4558" s="52"/>
      <c r="Z4558" s="38"/>
      <c r="AA4558" s="38"/>
      <c r="AB4558" s="38"/>
      <c r="AC4558" s="50"/>
      <c r="AD4558" s="50"/>
      <c r="AE4558" s="51"/>
      <c r="AF4558" s="51"/>
      <c r="AG4558" s="40"/>
      <c r="AH4558" s="41"/>
      <c r="AI4558" s="42"/>
      <c r="AJ4558" s="40"/>
      <c r="AK4558" s="41"/>
      <c r="AL4558" s="42"/>
      <c r="AM4558" s="43"/>
      <c r="AN4558" s="43"/>
      <c r="AO4558" s="43"/>
    </row>
    <row r="4559" spans="5:41" x14ac:dyDescent="0.25">
      <c r="E4559" s="54"/>
      <c r="F4559" s="54"/>
      <c r="G4559" s="52"/>
      <c r="H4559" s="52"/>
      <c r="I4559" s="52"/>
      <c r="J4559" s="52"/>
      <c r="K4559" s="52"/>
      <c r="L4559" s="52"/>
      <c r="M4559" s="52"/>
      <c r="N4559" s="52"/>
      <c r="O4559" s="52"/>
      <c r="P4559" s="52"/>
      <c r="Q4559" s="52"/>
      <c r="R4559" s="52"/>
      <c r="S4559" s="52"/>
      <c r="T4559" s="52"/>
      <c r="U4559" s="52"/>
      <c r="V4559" s="52"/>
      <c r="W4559" s="52"/>
      <c r="X4559" s="52"/>
      <c r="Y4559" s="52"/>
      <c r="Z4559" s="38"/>
      <c r="AA4559" s="38"/>
      <c r="AB4559" s="38"/>
      <c r="AC4559" s="50"/>
      <c r="AD4559" s="50"/>
      <c r="AE4559" s="51"/>
      <c r="AF4559" s="51"/>
      <c r="AG4559" s="40"/>
      <c r="AH4559" s="41"/>
      <c r="AI4559" s="42"/>
      <c r="AJ4559" s="40"/>
      <c r="AK4559" s="41"/>
      <c r="AL4559" s="42"/>
      <c r="AM4559" s="43"/>
      <c r="AN4559" s="43"/>
      <c r="AO4559" s="43"/>
    </row>
    <row r="4560" spans="5:41" x14ac:dyDescent="0.25">
      <c r="E4560" s="54"/>
      <c r="F4560" s="54"/>
      <c r="G4560" s="52"/>
      <c r="H4560" s="52"/>
      <c r="I4560" s="52"/>
      <c r="J4560" s="52"/>
      <c r="K4560" s="52"/>
      <c r="L4560" s="52"/>
      <c r="M4560" s="52"/>
      <c r="N4560" s="52"/>
      <c r="O4560" s="52"/>
      <c r="P4560" s="52"/>
      <c r="Q4560" s="52"/>
      <c r="R4560" s="52"/>
      <c r="S4560" s="52"/>
      <c r="T4560" s="52"/>
      <c r="U4560" s="52"/>
      <c r="V4560" s="52"/>
      <c r="W4560" s="52"/>
      <c r="X4560" s="52"/>
      <c r="Y4560" s="52"/>
      <c r="Z4560" s="38"/>
      <c r="AA4560" s="38"/>
      <c r="AB4560" s="38"/>
      <c r="AC4560" s="50"/>
      <c r="AD4560" s="50"/>
      <c r="AE4560" s="51"/>
      <c r="AF4560" s="51"/>
      <c r="AG4560" s="40"/>
      <c r="AH4560" s="41"/>
      <c r="AI4560" s="42"/>
      <c r="AJ4560" s="40"/>
      <c r="AK4560" s="41"/>
      <c r="AL4560" s="42"/>
      <c r="AM4560" s="43"/>
      <c r="AN4560" s="43"/>
      <c r="AO4560" s="43"/>
    </row>
    <row r="4561" spans="5:41" x14ac:dyDescent="0.25">
      <c r="E4561" s="54"/>
      <c r="F4561" s="54"/>
      <c r="G4561" s="52"/>
      <c r="H4561" s="52"/>
      <c r="I4561" s="52"/>
      <c r="J4561" s="52"/>
      <c r="K4561" s="52"/>
      <c r="L4561" s="52"/>
      <c r="M4561" s="52"/>
      <c r="N4561" s="52"/>
      <c r="O4561" s="52"/>
      <c r="P4561" s="52"/>
      <c r="Q4561" s="52"/>
      <c r="R4561" s="52"/>
      <c r="S4561" s="52"/>
      <c r="T4561" s="52"/>
      <c r="U4561" s="52"/>
      <c r="V4561" s="52"/>
      <c r="W4561" s="52"/>
      <c r="X4561" s="52"/>
      <c r="Y4561" s="52"/>
      <c r="Z4561" s="38"/>
      <c r="AA4561" s="38"/>
      <c r="AB4561" s="38"/>
      <c r="AC4561" s="50"/>
      <c r="AD4561" s="50"/>
      <c r="AE4561" s="51"/>
      <c r="AF4561" s="51"/>
      <c r="AG4561" s="40"/>
      <c r="AH4561" s="41"/>
      <c r="AI4561" s="42"/>
      <c r="AJ4561" s="40"/>
      <c r="AK4561" s="41"/>
      <c r="AL4561" s="42"/>
      <c r="AM4561" s="43"/>
      <c r="AN4561" s="43"/>
      <c r="AO4561" s="43"/>
    </row>
    <row r="4562" spans="5:41" x14ac:dyDescent="0.25">
      <c r="E4562" s="54"/>
      <c r="F4562" s="54"/>
      <c r="G4562" s="52"/>
      <c r="H4562" s="52"/>
      <c r="I4562" s="52"/>
      <c r="J4562" s="52"/>
      <c r="K4562" s="52"/>
      <c r="L4562" s="52"/>
      <c r="M4562" s="52"/>
      <c r="N4562" s="52"/>
      <c r="O4562" s="52"/>
      <c r="P4562" s="52"/>
      <c r="Q4562" s="52"/>
      <c r="R4562" s="52"/>
      <c r="S4562" s="52"/>
      <c r="T4562" s="52"/>
      <c r="U4562" s="52"/>
      <c r="V4562" s="52"/>
      <c r="W4562" s="52"/>
      <c r="X4562" s="52"/>
      <c r="Y4562" s="52"/>
      <c r="Z4562" s="38"/>
      <c r="AA4562" s="38"/>
      <c r="AB4562" s="38"/>
      <c r="AC4562" s="50"/>
      <c r="AD4562" s="50"/>
      <c r="AE4562" s="51"/>
      <c r="AF4562" s="51"/>
      <c r="AG4562" s="40"/>
      <c r="AH4562" s="41"/>
      <c r="AI4562" s="42"/>
      <c r="AJ4562" s="40"/>
      <c r="AK4562" s="41"/>
      <c r="AL4562" s="42"/>
      <c r="AM4562" s="43"/>
      <c r="AN4562" s="43"/>
      <c r="AO4562" s="43"/>
    </row>
    <row r="4563" spans="5:41" x14ac:dyDescent="0.25">
      <c r="E4563" s="54"/>
      <c r="F4563" s="54"/>
      <c r="G4563" s="52"/>
      <c r="H4563" s="52"/>
      <c r="I4563" s="52"/>
      <c r="J4563" s="52"/>
      <c r="K4563" s="52"/>
      <c r="L4563" s="52"/>
      <c r="M4563" s="52"/>
      <c r="N4563" s="52"/>
      <c r="O4563" s="52"/>
      <c r="P4563" s="52"/>
      <c r="Q4563" s="52"/>
      <c r="R4563" s="52"/>
      <c r="S4563" s="52"/>
      <c r="T4563" s="52"/>
      <c r="U4563" s="52"/>
      <c r="V4563" s="52"/>
      <c r="W4563" s="52"/>
      <c r="X4563" s="52"/>
      <c r="Y4563" s="52"/>
      <c r="Z4563" s="38"/>
      <c r="AA4563" s="38"/>
      <c r="AB4563" s="38"/>
      <c r="AC4563" s="50"/>
      <c r="AD4563" s="50"/>
      <c r="AE4563" s="51"/>
      <c r="AF4563" s="51"/>
      <c r="AG4563" s="40"/>
      <c r="AH4563" s="41"/>
      <c r="AI4563" s="42"/>
      <c r="AJ4563" s="40"/>
      <c r="AK4563" s="41"/>
      <c r="AL4563" s="42"/>
      <c r="AM4563" s="43"/>
      <c r="AN4563" s="43"/>
      <c r="AO4563" s="43"/>
    </row>
    <row r="4564" spans="5:41" x14ac:dyDescent="0.25">
      <c r="E4564" s="54"/>
      <c r="F4564" s="54"/>
      <c r="G4564" s="52"/>
      <c r="H4564" s="52"/>
      <c r="I4564" s="52"/>
      <c r="J4564" s="52"/>
      <c r="K4564" s="52"/>
      <c r="L4564" s="52"/>
      <c r="M4564" s="52"/>
      <c r="N4564" s="52"/>
      <c r="O4564" s="52"/>
      <c r="P4564" s="52"/>
      <c r="Q4564" s="52"/>
      <c r="R4564" s="52"/>
      <c r="S4564" s="52"/>
      <c r="T4564" s="52"/>
      <c r="U4564" s="52"/>
      <c r="V4564" s="52"/>
      <c r="W4564" s="52"/>
      <c r="X4564" s="52"/>
      <c r="Y4564" s="52"/>
      <c r="Z4564" s="38"/>
      <c r="AA4564" s="38"/>
      <c r="AB4564" s="38"/>
      <c r="AC4564" s="50"/>
      <c r="AD4564" s="50"/>
      <c r="AE4564" s="51"/>
      <c r="AF4564" s="51"/>
      <c r="AG4564" s="40"/>
      <c r="AH4564" s="41"/>
      <c r="AI4564" s="42"/>
      <c r="AJ4564" s="40"/>
      <c r="AK4564" s="41"/>
      <c r="AL4564" s="42"/>
      <c r="AM4564" s="43"/>
      <c r="AN4564" s="43"/>
      <c r="AO4564" s="43"/>
    </row>
    <row r="4565" spans="5:41" x14ac:dyDescent="0.25">
      <c r="E4565" s="54"/>
      <c r="F4565" s="54"/>
      <c r="G4565" s="52"/>
      <c r="H4565" s="52"/>
      <c r="I4565" s="52"/>
      <c r="J4565" s="52"/>
      <c r="K4565" s="52"/>
      <c r="L4565" s="52"/>
      <c r="M4565" s="52"/>
      <c r="N4565" s="52"/>
      <c r="O4565" s="52"/>
      <c r="P4565" s="52"/>
      <c r="Q4565" s="52"/>
      <c r="R4565" s="52"/>
      <c r="S4565" s="52"/>
      <c r="T4565" s="52"/>
      <c r="U4565" s="52"/>
      <c r="V4565" s="52"/>
      <c r="W4565" s="52"/>
      <c r="X4565" s="52"/>
      <c r="Y4565" s="52"/>
      <c r="Z4565" s="38"/>
      <c r="AA4565" s="38"/>
      <c r="AB4565" s="38"/>
      <c r="AC4565" s="50"/>
      <c r="AD4565" s="50"/>
      <c r="AE4565" s="51"/>
      <c r="AF4565" s="51"/>
      <c r="AG4565" s="40"/>
      <c r="AH4565" s="41"/>
      <c r="AI4565" s="42"/>
      <c r="AJ4565" s="40"/>
      <c r="AK4565" s="41"/>
      <c r="AL4565" s="42"/>
      <c r="AM4565" s="43"/>
      <c r="AN4565" s="43"/>
      <c r="AO4565" s="43"/>
    </row>
    <row r="4566" spans="5:41" x14ac:dyDescent="0.25">
      <c r="E4566" s="54"/>
      <c r="F4566" s="54"/>
      <c r="G4566" s="52"/>
      <c r="H4566" s="52"/>
      <c r="I4566" s="52"/>
      <c r="J4566" s="52"/>
      <c r="K4566" s="52"/>
      <c r="L4566" s="52"/>
      <c r="M4566" s="52"/>
      <c r="N4566" s="52"/>
      <c r="O4566" s="52"/>
      <c r="P4566" s="52"/>
      <c r="Q4566" s="52"/>
      <c r="R4566" s="52"/>
      <c r="S4566" s="52"/>
      <c r="T4566" s="52"/>
      <c r="U4566" s="52"/>
      <c r="V4566" s="52"/>
      <c r="W4566" s="52"/>
      <c r="X4566" s="52"/>
      <c r="Y4566" s="52"/>
      <c r="Z4566" s="38"/>
      <c r="AA4566" s="38"/>
      <c r="AB4566" s="38"/>
      <c r="AC4566" s="50"/>
      <c r="AD4566" s="50"/>
      <c r="AE4566" s="51"/>
      <c r="AF4566" s="51"/>
      <c r="AG4566" s="40"/>
      <c r="AH4566" s="41"/>
      <c r="AI4566" s="42"/>
      <c r="AJ4566" s="40"/>
      <c r="AK4566" s="41"/>
      <c r="AL4566" s="42"/>
      <c r="AM4566" s="43"/>
      <c r="AN4566" s="43"/>
      <c r="AO4566" s="43"/>
    </row>
    <row r="4567" spans="5:41" x14ac:dyDescent="0.25">
      <c r="E4567" s="54"/>
      <c r="F4567" s="54"/>
      <c r="G4567" s="52"/>
      <c r="H4567" s="52"/>
      <c r="I4567" s="52"/>
      <c r="J4567" s="52"/>
      <c r="K4567" s="52"/>
      <c r="L4567" s="52"/>
      <c r="M4567" s="52"/>
      <c r="N4567" s="52"/>
      <c r="O4567" s="52"/>
      <c r="P4567" s="52"/>
      <c r="Q4567" s="52"/>
      <c r="R4567" s="52"/>
      <c r="S4567" s="52"/>
      <c r="T4567" s="52"/>
      <c r="U4567" s="52"/>
      <c r="V4567" s="52"/>
      <c r="W4567" s="52"/>
      <c r="X4567" s="52"/>
      <c r="Y4567" s="52"/>
      <c r="Z4567" s="38"/>
      <c r="AA4567" s="38"/>
      <c r="AB4567" s="38"/>
      <c r="AC4567" s="50"/>
      <c r="AD4567" s="50"/>
      <c r="AE4567" s="51"/>
      <c r="AF4567" s="51"/>
      <c r="AG4567" s="40"/>
      <c r="AH4567" s="41"/>
      <c r="AI4567" s="42"/>
      <c r="AJ4567" s="40"/>
      <c r="AK4567" s="41"/>
      <c r="AL4567" s="42"/>
      <c r="AM4567" s="43"/>
      <c r="AN4567" s="43"/>
      <c r="AO4567" s="43"/>
    </row>
    <row r="4568" spans="5:41" x14ac:dyDescent="0.25">
      <c r="E4568" s="54"/>
      <c r="F4568" s="54"/>
      <c r="G4568" s="52"/>
      <c r="H4568" s="52"/>
      <c r="I4568" s="52"/>
      <c r="J4568" s="52"/>
      <c r="K4568" s="52"/>
      <c r="L4568" s="52"/>
      <c r="M4568" s="52"/>
      <c r="N4568" s="52"/>
      <c r="O4568" s="52"/>
      <c r="P4568" s="52"/>
      <c r="Q4568" s="52"/>
      <c r="R4568" s="52"/>
      <c r="S4568" s="52"/>
      <c r="T4568" s="52"/>
      <c r="U4568" s="52"/>
      <c r="V4568" s="52"/>
      <c r="W4568" s="52"/>
      <c r="X4568" s="52"/>
      <c r="Y4568" s="52"/>
      <c r="Z4568" s="38"/>
      <c r="AA4568" s="38"/>
      <c r="AB4568" s="38"/>
      <c r="AC4568" s="50"/>
      <c r="AD4568" s="50"/>
      <c r="AE4568" s="51"/>
      <c r="AF4568" s="51"/>
      <c r="AG4568" s="40"/>
      <c r="AH4568" s="41"/>
      <c r="AI4568" s="42"/>
      <c r="AJ4568" s="40"/>
      <c r="AK4568" s="41"/>
      <c r="AL4568" s="42"/>
      <c r="AM4568" s="43"/>
      <c r="AN4568" s="43"/>
      <c r="AO4568" s="43"/>
    </row>
    <row r="4569" spans="5:41" x14ac:dyDescent="0.25">
      <c r="E4569" s="54"/>
      <c r="F4569" s="54"/>
      <c r="G4569" s="52"/>
      <c r="H4569" s="52"/>
      <c r="I4569" s="52"/>
      <c r="J4569" s="52"/>
      <c r="K4569" s="52"/>
      <c r="L4569" s="52"/>
      <c r="M4569" s="52"/>
      <c r="N4569" s="52"/>
      <c r="O4569" s="52"/>
      <c r="P4569" s="52"/>
      <c r="Q4569" s="52"/>
      <c r="R4569" s="52"/>
      <c r="S4569" s="52"/>
      <c r="T4569" s="52"/>
      <c r="U4569" s="52"/>
      <c r="V4569" s="52"/>
      <c r="W4569" s="52"/>
      <c r="X4569" s="52"/>
      <c r="Y4569" s="52"/>
      <c r="Z4569" s="38"/>
      <c r="AA4569" s="38"/>
      <c r="AB4569" s="38"/>
      <c r="AC4569" s="50"/>
      <c r="AD4569" s="50"/>
      <c r="AE4569" s="51"/>
      <c r="AF4569" s="51"/>
      <c r="AG4569" s="40"/>
      <c r="AH4569" s="41"/>
      <c r="AI4569" s="42"/>
      <c r="AJ4569" s="40"/>
      <c r="AK4569" s="41"/>
      <c r="AL4569" s="42"/>
      <c r="AM4569" s="43"/>
      <c r="AN4569" s="43"/>
      <c r="AO4569" s="43"/>
    </row>
    <row r="4570" spans="5:41" x14ac:dyDescent="0.25">
      <c r="E4570" s="54"/>
      <c r="F4570" s="54"/>
      <c r="G4570" s="52"/>
      <c r="H4570" s="52"/>
      <c r="I4570" s="52"/>
      <c r="J4570" s="52"/>
      <c r="K4570" s="52"/>
      <c r="L4570" s="52"/>
      <c r="M4570" s="52"/>
      <c r="N4570" s="52"/>
      <c r="O4570" s="52"/>
      <c r="P4570" s="52"/>
      <c r="Q4570" s="52"/>
      <c r="R4570" s="52"/>
      <c r="S4570" s="52"/>
      <c r="T4570" s="52"/>
      <c r="U4570" s="52"/>
      <c r="V4570" s="52"/>
      <c r="W4570" s="52"/>
      <c r="X4570" s="52"/>
      <c r="Y4570" s="52"/>
      <c r="Z4570" s="38"/>
      <c r="AA4570" s="38"/>
      <c r="AB4570" s="38"/>
      <c r="AC4570" s="50"/>
      <c r="AD4570" s="50"/>
      <c r="AE4570" s="51"/>
      <c r="AF4570" s="51"/>
      <c r="AG4570" s="40"/>
      <c r="AH4570" s="41"/>
      <c r="AI4570" s="42"/>
      <c r="AJ4570" s="40"/>
      <c r="AK4570" s="41"/>
      <c r="AL4570" s="42"/>
      <c r="AM4570" s="43"/>
      <c r="AN4570" s="43"/>
      <c r="AO4570" s="43"/>
    </row>
    <row r="4571" spans="5:41" x14ac:dyDescent="0.25">
      <c r="E4571" s="54"/>
      <c r="F4571" s="54"/>
      <c r="G4571" s="52"/>
      <c r="H4571" s="52"/>
      <c r="I4571" s="52"/>
      <c r="J4571" s="52"/>
      <c r="K4571" s="52"/>
      <c r="L4571" s="52"/>
      <c r="M4571" s="52"/>
      <c r="N4571" s="52"/>
      <c r="O4571" s="52"/>
      <c r="P4571" s="52"/>
      <c r="Q4571" s="52"/>
      <c r="R4571" s="52"/>
      <c r="S4571" s="52"/>
      <c r="T4571" s="52"/>
      <c r="U4571" s="52"/>
      <c r="V4571" s="52"/>
      <c r="W4571" s="52"/>
      <c r="X4571" s="52"/>
      <c r="Y4571" s="52"/>
      <c r="Z4571" s="38"/>
      <c r="AA4571" s="38"/>
      <c r="AB4571" s="38"/>
      <c r="AC4571" s="50"/>
      <c r="AD4571" s="50"/>
      <c r="AE4571" s="51"/>
      <c r="AF4571" s="51"/>
      <c r="AG4571" s="40"/>
      <c r="AH4571" s="41"/>
      <c r="AI4571" s="42"/>
      <c r="AJ4571" s="40"/>
      <c r="AK4571" s="41"/>
      <c r="AL4571" s="42"/>
      <c r="AM4571" s="43"/>
      <c r="AN4571" s="43"/>
      <c r="AO4571" s="43"/>
    </row>
    <row r="4572" spans="5:41" x14ac:dyDescent="0.25">
      <c r="E4572" s="54"/>
      <c r="F4572" s="54"/>
      <c r="G4572" s="52"/>
      <c r="H4572" s="52"/>
      <c r="I4572" s="52"/>
      <c r="J4572" s="52"/>
      <c r="K4572" s="52"/>
      <c r="L4572" s="52"/>
      <c r="M4572" s="52"/>
      <c r="N4572" s="52"/>
      <c r="O4572" s="52"/>
      <c r="P4572" s="52"/>
      <c r="Q4572" s="52"/>
      <c r="R4572" s="52"/>
      <c r="S4572" s="52"/>
      <c r="T4572" s="52"/>
      <c r="U4572" s="52"/>
      <c r="V4572" s="52"/>
      <c r="W4572" s="52"/>
      <c r="X4572" s="52"/>
      <c r="Y4572" s="52"/>
      <c r="Z4572" s="38"/>
      <c r="AA4572" s="38"/>
      <c r="AB4572" s="38"/>
      <c r="AC4572" s="50"/>
      <c r="AD4572" s="50"/>
      <c r="AE4572" s="51"/>
      <c r="AF4572" s="51"/>
      <c r="AG4572" s="40"/>
      <c r="AH4572" s="41"/>
      <c r="AI4572" s="42"/>
      <c r="AJ4572" s="40"/>
      <c r="AK4572" s="41"/>
      <c r="AL4572" s="42"/>
      <c r="AM4572" s="43"/>
      <c r="AN4572" s="43"/>
      <c r="AO4572" s="43"/>
    </row>
    <row r="4573" spans="5:41" x14ac:dyDescent="0.25">
      <c r="E4573" s="54"/>
      <c r="F4573" s="54"/>
      <c r="G4573" s="52"/>
      <c r="H4573" s="52"/>
      <c r="I4573" s="52"/>
      <c r="J4573" s="52"/>
      <c r="K4573" s="52"/>
      <c r="L4573" s="52"/>
      <c r="M4573" s="52"/>
      <c r="N4573" s="52"/>
      <c r="O4573" s="52"/>
      <c r="P4573" s="52"/>
      <c r="Q4573" s="52"/>
      <c r="R4573" s="52"/>
      <c r="S4573" s="52"/>
      <c r="T4573" s="52"/>
      <c r="U4573" s="52"/>
      <c r="V4573" s="52"/>
      <c r="W4573" s="52"/>
      <c r="X4573" s="52"/>
      <c r="Y4573" s="52"/>
      <c r="Z4573" s="38"/>
      <c r="AA4573" s="38"/>
      <c r="AB4573" s="38"/>
      <c r="AC4573" s="50"/>
      <c r="AD4573" s="50"/>
      <c r="AE4573" s="51"/>
      <c r="AF4573" s="51"/>
      <c r="AG4573" s="40"/>
      <c r="AH4573" s="41"/>
      <c r="AI4573" s="42"/>
      <c r="AJ4573" s="40"/>
      <c r="AK4573" s="41"/>
      <c r="AL4573" s="42"/>
      <c r="AM4573" s="43"/>
      <c r="AN4573" s="43"/>
      <c r="AO4573" s="43"/>
    </row>
    <row r="4574" spans="5:41" x14ac:dyDescent="0.25">
      <c r="E4574" s="54"/>
      <c r="F4574" s="54"/>
      <c r="G4574" s="52"/>
      <c r="H4574" s="52"/>
      <c r="I4574" s="52"/>
      <c r="J4574" s="52"/>
      <c r="K4574" s="52"/>
      <c r="L4574" s="52"/>
      <c r="M4574" s="52"/>
      <c r="N4574" s="52"/>
      <c r="O4574" s="52"/>
      <c r="P4574" s="52"/>
      <c r="Q4574" s="52"/>
      <c r="R4574" s="52"/>
      <c r="S4574" s="52"/>
      <c r="T4574" s="52"/>
      <c r="U4574" s="52"/>
      <c r="V4574" s="52"/>
      <c r="W4574" s="52"/>
      <c r="X4574" s="52"/>
      <c r="Y4574" s="52"/>
      <c r="Z4574" s="38"/>
      <c r="AA4574" s="38"/>
      <c r="AB4574" s="38"/>
      <c r="AC4574" s="50"/>
      <c r="AD4574" s="50"/>
      <c r="AE4574" s="51"/>
      <c r="AF4574" s="51"/>
      <c r="AG4574" s="40"/>
      <c r="AH4574" s="41"/>
      <c r="AI4574" s="42"/>
      <c r="AJ4574" s="40"/>
      <c r="AK4574" s="41"/>
      <c r="AL4574" s="42"/>
      <c r="AM4574" s="43"/>
      <c r="AN4574" s="43"/>
      <c r="AO4574" s="43"/>
    </row>
    <row r="4575" spans="5:41" x14ac:dyDescent="0.25">
      <c r="E4575" s="54"/>
      <c r="F4575" s="54"/>
      <c r="G4575" s="52"/>
      <c r="H4575" s="52"/>
      <c r="I4575" s="52"/>
      <c r="J4575" s="52"/>
      <c r="K4575" s="52"/>
      <c r="L4575" s="52"/>
      <c r="M4575" s="52"/>
      <c r="N4575" s="52"/>
      <c r="O4575" s="52"/>
      <c r="P4575" s="52"/>
      <c r="Q4575" s="52"/>
      <c r="R4575" s="52"/>
      <c r="S4575" s="52"/>
      <c r="T4575" s="52"/>
      <c r="U4575" s="52"/>
      <c r="V4575" s="52"/>
      <c r="W4575" s="52"/>
      <c r="X4575" s="52"/>
      <c r="Y4575" s="52"/>
      <c r="Z4575" s="38"/>
      <c r="AA4575" s="38"/>
      <c r="AB4575" s="38"/>
      <c r="AC4575" s="50"/>
      <c r="AD4575" s="50"/>
      <c r="AE4575" s="51"/>
      <c r="AF4575" s="51"/>
      <c r="AG4575" s="40"/>
      <c r="AH4575" s="41"/>
      <c r="AI4575" s="42"/>
      <c r="AJ4575" s="40"/>
      <c r="AK4575" s="41"/>
      <c r="AL4575" s="42"/>
      <c r="AM4575" s="43"/>
      <c r="AN4575" s="43"/>
      <c r="AO4575" s="43"/>
    </row>
    <row r="4576" spans="5:41" x14ac:dyDescent="0.25">
      <c r="E4576" s="54"/>
      <c r="F4576" s="54"/>
      <c r="G4576" s="52"/>
      <c r="H4576" s="52"/>
      <c r="I4576" s="52"/>
      <c r="J4576" s="52"/>
      <c r="K4576" s="52"/>
      <c r="L4576" s="52"/>
      <c r="M4576" s="52"/>
      <c r="N4576" s="52"/>
      <c r="O4576" s="52"/>
      <c r="P4576" s="52"/>
      <c r="Q4576" s="52"/>
      <c r="R4576" s="52"/>
      <c r="S4576" s="52"/>
      <c r="T4576" s="52"/>
      <c r="U4576" s="52"/>
      <c r="V4576" s="52"/>
      <c r="W4576" s="52"/>
      <c r="X4576" s="52"/>
      <c r="Y4576" s="52"/>
      <c r="Z4576" s="38"/>
      <c r="AA4576" s="38"/>
      <c r="AB4576" s="38"/>
      <c r="AC4576" s="50"/>
      <c r="AD4576" s="50"/>
      <c r="AE4576" s="51"/>
      <c r="AF4576" s="51"/>
      <c r="AG4576" s="40"/>
      <c r="AH4576" s="41"/>
      <c r="AI4576" s="42"/>
      <c r="AJ4576" s="40"/>
      <c r="AK4576" s="41"/>
      <c r="AL4576" s="42"/>
      <c r="AM4576" s="43"/>
      <c r="AN4576" s="43"/>
      <c r="AO4576" s="43"/>
    </row>
    <row r="4577" spans="5:41" x14ac:dyDescent="0.25">
      <c r="E4577" s="54"/>
      <c r="F4577" s="54"/>
      <c r="G4577" s="52"/>
      <c r="H4577" s="52"/>
      <c r="I4577" s="52"/>
      <c r="J4577" s="52"/>
      <c r="K4577" s="52"/>
      <c r="L4577" s="52"/>
      <c r="M4577" s="52"/>
      <c r="N4577" s="52"/>
      <c r="O4577" s="52"/>
      <c r="P4577" s="52"/>
      <c r="Q4577" s="52"/>
      <c r="R4577" s="52"/>
      <c r="S4577" s="52"/>
      <c r="T4577" s="52"/>
      <c r="U4577" s="52"/>
      <c r="V4577" s="52"/>
      <c r="W4577" s="52"/>
      <c r="X4577" s="52"/>
      <c r="Y4577" s="52"/>
      <c r="Z4577" s="38"/>
      <c r="AA4577" s="38"/>
      <c r="AB4577" s="38"/>
      <c r="AC4577" s="50"/>
      <c r="AD4577" s="50"/>
      <c r="AE4577" s="51"/>
      <c r="AF4577" s="51"/>
      <c r="AG4577" s="40"/>
      <c r="AH4577" s="41"/>
      <c r="AI4577" s="42"/>
      <c r="AJ4577" s="40"/>
      <c r="AK4577" s="41"/>
      <c r="AL4577" s="42"/>
      <c r="AM4577" s="43"/>
      <c r="AN4577" s="43"/>
      <c r="AO4577" s="43"/>
    </row>
    <row r="4578" spans="5:41" x14ac:dyDescent="0.25">
      <c r="E4578" s="54"/>
      <c r="F4578" s="54"/>
      <c r="G4578" s="52"/>
      <c r="H4578" s="52"/>
      <c r="I4578" s="52"/>
      <c r="J4578" s="52"/>
      <c r="K4578" s="52"/>
      <c r="L4578" s="52"/>
      <c r="M4578" s="52"/>
      <c r="N4578" s="52"/>
      <c r="O4578" s="52"/>
      <c r="P4578" s="52"/>
      <c r="Q4578" s="52"/>
      <c r="R4578" s="52"/>
      <c r="S4578" s="52"/>
      <c r="T4578" s="52"/>
      <c r="U4578" s="52"/>
      <c r="V4578" s="52"/>
      <c r="W4578" s="52"/>
      <c r="X4578" s="52"/>
      <c r="Y4578" s="52"/>
      <c r="Z4578" s="38"/>
      <c r="AA4578" s="38"/>
      <c r="AB4578" s="38"/>
      <c r="AC4578" s="50"/>
      <c r="AD4578" s="50"/>
      <c r="AE4578" s="51"/>
      <c r="AF4578" s="51"/>
      <c r="AG4578" s="40"/>
      <c r="AH4578" s="41"/>
      <c r="AI4578" s="42"/>
      <c r="AJ4578" s="40"/>
      <c r="AK4578" s="41"/>
      <c r="AL4578" s="42"/>
      <c r="AM4578" s="43"/>
      <c r="AN4578" s="43"/>
      <c r="AO4578" s="43"/>
    </row>
    <row r="4579" spans="5:41" x14ac:dyDescent="0.25">
      <c r="E4579" s="54"/>
      <c r="F4579" s="54"/>
      <c r="G4579" s="52"/>
      <c r="H4579" s="52"/>
      <c r="I4579" s="52"/>
      <c r="J4579" s="52"/>
      <c r="K4579" s="52"/>
      <c r="L4579" s="52"/>
      <c r="M4579" s="52"/>
      <c r="N4579" s="52"/>
      <c r="O4579" s="52"/>
      <c r="P4579" s="52"/>
      <c r="Q4579" s="52"/>
      <c r="R4579" s="52"/>
      <c r="S4579" s="52"/>
      <c r="T4579" s="52"/>
      <c r="U4579" s="52"/>
      <c r="V4579" s="52"/>
      <c r="W4579" s="52"/>
      <c r="X4579" s="52"/>
      <c r="Y4579" s="52"/>
      <c r="Z4579" s="38"/>
      <c r="AA4579" s="38"/>
      <c r="AB4579" s="38"/>
      <c r="AC4579" s="50"/>
      <c r="AD4579" s="50"/>
      <c r="AE4579" s="51"/>
      <c r="AF4579" s="51"/>
      <c r="AG4579" s="40"/>
      <c r="AH4579" s="41"/>
      <c r="AI4579" s="42"/>
      <c r="AJ4579" s="40"/>
      <c r="AK4579" s="41"/>
      <c r="AL4579" s="42"/>
      <c r="AM4579" s="43"/>
      <c r="AN4579" s="43"/>
      <c r="AO4579" s="43"/>
    </row>
    <row r="4580" spans="5:41" x14ac:dyDescent="0.25">
      <c r="E4580" s="54"/>
      <c r="F4580" s="54"/>
      <c r="G4580" s="52"/>
      <c r="H4580" s="52"/>
      <c r="I4580" s="52"/>
      <c r="J4580" s="52"/>
      <c r="K4580" s="52"/>
      <c r="L4580" s="52"/>
      <c r="M4580" s="52"/>
      <c r="N4580" s="52"/>
      <c r="O4580" s="52"/>
      <c r="P4580" s="52"/>
      <c r="Q4580" s="52"/>
      <c r="R4580" s="52"/>
      <c r="S4580" s="52"/>
      <c r="T4580" s="52"/>
      <c r="U4580" s="52"/>
      <c r="V4580" s="52"/>
      <c r="W4580" s="52"/>
      <c r="X4580" s="52"/>
      <c r="Y4580" s="52"/>
      <c r="Z4580" s="38"/>
      <c r="AA4580" s="38"/>
      <c r="AB4580" s="38"/>
      <c r="AC4580" s="50"/>
      <c r="AD4580" s="50"/>
      <c r="AE4580" s="51"/>
      <c r="AF4580" s="51"/>
      <c r="AG4580" s="40"/>
      <c r="AH4580" s="41"/>
      <c r="AI4580" s="42"/>
      <c r="AJ4580" s="40"/>
      <c r="AK4580" s="41"/>
      <c r="AL4580" s="42"/>
      <c r="AM4580" s="43"/>
      <c r="AN4580" s="43"/>
      <c r="AO4580" s="43"/>
    </row>
    <row r="4581" spans="5:41" x14ac:dyDescent="0.25">
      <c r="E4581" s="54"/>
      <c r="F4581" s="54"/>
      <c r="G4581" s="52"/>
      <c r="H4581" s="52"/>
      <c r="I4581" s="52"/>
      <c r="J4581" s="52"/>
      <c r="K4581" s="52"/>
      <c r="L4581" s="52"/>
      <c r="M4581" s="52"/>
      <c r="N4581" s="52"/>
      <c r="O4581" s="52"/>
      <c r="P4581" s="52"/>
      <c r="Q4581" s="52"/>
      <c r="R4581" s="52"/>
      <c r="S4581" s="52"/>
      <c r="T4581" s="52"/>
      <c r="U4581" s="52"/>
      <c r="V4581" s="52"/>
      <c r="W4581" s="52"/>
      <c r="X4581" s="52"/>
      <c r="Y4581" s="52"/>
      <c r="Z4581" s="38"/>
      <c r="AA4581" s="38"/>
      <c r="AB4581" s="38"/>
      <c r="AC4581" s="50"/>
      <c r="AD4581" s="50"/>
      <c r="AE4581" s="51"/>
      <c r="AF4581" s="51"/>
      <c r="AG4581" s="40"/>
      <c r="AH4581" s="41"/>
      <c r="AI4581" s="42"/>
      <c r="AJ4581" s="40"/>
      <c r="AK4581" s="41"/>
      <c r="AL4581" s="42"/>
      <c r="AM4581" s="43"/>
      <c r="AN4581" s="43"/>
      <c r="AO4581" s="43"/>
    </row>
    <row r="4582" spans="5:41" x14ac:dyDescent="0.25">
      <c r="E4582" s="54"/>
      <c r="F4582" s="54"/>
      <c r="G4582" s="52"/>
      <c r="H4582" s="52"/>
      <c r="I4582" s="52"/>
      <c r="J4582" s="52"/>
      <c r="K4582" s="52"/>
      <c r="L4582" s="52"/>
      <c r="M4582" s="52"/>
      <c r="N4582" s="52"/>
      <c r="O4582" s="52"/>
      <c r="P4582" s="52"/>
      <c r="Q4582" s="52"/>
      <c r="R4582" s="52"/>
      <c r="S4582" s="52"/>
      <c r="T4582" s="52"/>
      <c r="U4582" s="52"/>
      <c r="V4582" s="52"/>
      <c r="W4582" s="52"/>
      <c r="X4582" s="52"/>
      <c r="Y4582" s="52"/>
      <c r="Z4582" s="38"/>
      <c r="AA4582" s="38"/>
      <c r="AB4582" s="38"/>
      <c r="AC4582" s="50"/>
      <c r="AD4582" s="50"/>
      <c r="AE4582" s="51"/>
      <c r="AF4582" s="51"/>
      <c r="AG4582" s="40"/>
      <c r="AH4582" s="41"/>
      <c r="AI4582" s="42"/>
      <c r="AJ4582" s="40"/>
      <c r="AK4582" s="41"/>
      <c r="AL4582" s="42"/>
      <c r="AM4582" s="43"/>
      <c r="AN4582" s="43"/>
      <c r="AO4582" s="43"/>
    </row>
    <row r="4583" spans="5:41" x14ac:dyDescent="0.25">
      <c r="E4583" s="54"/>
      <c r="F4583" s="54"/>
      <c r="G4583" s="52"/>
      <c r="H4583" s="52"/>
      <c r="I4583" s="52"/>
      <c r="J4583" s="52"/>
      <c r="K4583" s="52"/>
      <c r="L4583" s="52"/>
      <c r="M4583" s="52"/>
      <c r="N4583" s="52"/>
      <c r="O4583" s="52"/>
      <c r="P4583" s="52"/>
      <c r="Q4583" s="52"/>
      <c r="R4583" s="52"/>
      <c r="S4583" s="52"/>
      <c r="T4583" s="52"/>
      <c r="U4583" s="52"/>
      <c r="V4583" s="52"/>
      <c r="W4583" s="52"/>
      <c r="X4583" s="52"/>
      <c r="Y4583" s="52"/>
      <c r="Z4583" s="38"/>
      <c r="AA4583" s="38"/>
      <c r="AB4583" s="38"/>
      <c r="AC4583" s="50"/>
      <c r="AD4583" s="50"/>
      <c r="AE4583" s="51"/>
      <c r="AF4583" s="51"/>
      <c r="AG4583" s="40"/>
      <c r="AH4583" s="41"/>
      <c r="AI4583" s="42"/>
      <c r="AJ4583" s="40"/>
      <c r="AK4583" s="41"/>
      <c r="AL4583" s="42"/>
      <c r="AM4583" s="43"/>
      <c r="AN4583" s="43"/>
      <c r="AO4583" s="43"/>
    </row>
    <row r="4584" spans="5:41" x14ac:dyDescent="0.25">
      <c r="E4584" s="54"/>
      <c r="F4584" s="54"/>
      <c r="G4584" s="52"/>
      <c r="H4584" s="52"/>
      <c r="I4584" s="52"/>
      <c r="J4584" s="52"/>
      <c r="K4584" s="52"/>
      <c r="L4584" s="52"/>
      <c r="M4584" s="52"/>
      <c r="N4584" s="52"/>
      <c r="O4584" s="52"/>
      <c r="P4584" s="52"/>
      <c r="Q4584" s="52"/>
      <c r="R4584" s="52"/>
      <c r="S4584" s="52"/>
      <c r="T4584" s="52"/>
      <c r="U4584" s="52"/>
      <c r="V4584" s="52"/>
      <c r="W4584" s="52"/>
      <c r="X4584" s="52"/>
      <c r="Y4584" s="52"/>
      <c r="Z4584" s="38"/>
      <c r="AA4584" s="38"/>
      <c r="AB4584" s="38"/>
      <c r="AC4584" s="50"/>
      <c r="AD4584" s="50"/>
      <c r="AE4584" s="51"/>
      <c r="AF4584" s="51"/>
      <c r="AG4584" s="40"/>
      <c r="AH4584" s="41"/>
      <c r="AI4584" s="42"/>
      <c r="AJ4584" s="40"/>
      <c r="AK4584" s="41"/>
      <c r="AL4584" s="42"/>
      <c r="AM4584" s="43"/>
      <c r="AN4584" s="43"/>
      <c r="AO4584" s="43"/>
    </row>
    <row r="4585" spans="5:41" x14ac:dyDescent="0.25">
      <c r="E4585" s="54"/>
      <c r="F4585" s="54"/>
      <c r="G4585" s="52"/>
      <c r="H4585" s="52"/>
      <c r="I4585" s="52"/>
      <c r="J4585" s="52"/>
      <c r="K4585" s="52"/>
      <c r="L4585" s="52"/>
      <c r="M4585" s="52"/>
      <c r="N4585" s="52"/>
      <c r="O4585" s="52"/>
      <c r="P4585" s="52"/>
      <c r="Q4585" s="52"/>
      <c r="R4585" s="52"/>
      <c r="S4585" s="52"/>
      <c r="T4585" s="52"/>
      <c r="U4585" s="52"/>
      <c r="V4585" s="52"/>
      <c r="W4585" s="52"/>
      <c r="X4585" s="52"/>
      <c r="Y4585" s="52"/>
      <c r="Z4585" s="38"/>
      <c r="AA4585" s="38"/>
      <c r="AB4585" s="38"/>
      <c r="AC4585" s="50"/>
      <c r="AD4585" s="50"/>
      <c r="AE4585" s="51"/>
      <c r="AF4585" s="51"/>
      <c r="AG4585" s="40"/>
      <c r="AH4585" s="41"/>
      <c r="AI4585" s="42"/>
      <c r="AJ4585" s="40"/>
      <c r="AK4585" s="41"/>
      <c r="AL4585" s="42"/>
      <c r="AM4585" s="43"/>
      <c r="AN4585" s="43"/>
      <c r="AO4585" s="43"/>
    </row>
    <row r="4586" spans="5:41" x14ac:dyDescent="0.25">
      <c r="E4586" s="54"/>
      <c r="F4586" s="54"/>
      <c r="G4586" s="52"/>
      <c r="H4586" s="52"/>
      <c r="I4586" s="52"/>
      <c r="J4586" s="52"/>
      <c r="K4586" s="52"/>
      <c r="L4586" s="52"/>
      <c r="M4586" s="52"/>
      <c r="N4586" s="52"/>
      <c r="O4586" s="52"/>
      <c r="P4586" s="52"/>
      <c r="Q4586" s="52"/>
      <c r="R4586" s="52"/>
      <c r="S4586" s="52"/>
      <c r="T4586" s="52"/>
      <c r="U4586" s="52"/>
      <c r="V4586" s="52"/>
      <c r="W4586" s="52"/>
      <c r="X4586" s="52"/>
      <c r="Y4586" s="52"/>
      <c r="Z4586" s="38"/>
      <c r="AA4586" s="38"/>
      <c r="AB4586" s="38"/>
      <c r="AC4586" s="50"/>
      <c r="AD4586" s="50"/>
      <c r="AE4586" s="51"/>
      <c r="AF4586" s="51"/>
      <c r="AG4586" s="40"/>
      <c r="AH4586" s="41"/>
      <c r="AI4586" s="42"/>
      <c r="AJ4586" s="40"/>
      <c r="AK4586" s="41"/>
      <c r="AL4586" s="42"/>
      <c r="AM4586" s="43"/>
      <c r="AN4586" s="43"/>
      <c r="AO4586" s="43"/>
    </row>
    <row r="4587" spans="5:41" x14ac:dyDescent="0.25">
      <c r="E4587" s="54"/>
      <c r="F4587" s="54"/>
      <c r="G4587" s="52"/>
      <c r="H4587" s="52"/>
      <c r="I4587" s="52"/>
      <c r="J4587" s="52"/>
      <c r="K4587" s="52"/>
      <c r="L4587" s="52"/>
      <c r="M4587" s="52"/>
      <c r="N4587" s="52"/>
      <c r="O4587" s="52"/>
      <c r="P4587" s="52"/>
      <c r="Q4587" s="52"/>
      <c r="R4587" s="52"/>
      <c r="S4587" s="52"/>
      <c r="T4587" s="52"/>
      <c r="U4587" s="52"/>
      <c r="V4587" s="52"/>
      <c r="W4587" s="52"/>
      <c r="X4587" s="52"/>
      <c r="Y4587" s="52"/>
      <c r="Z4587" s="38"/>
      <c r="AA4587" s="38"/>
      <c r="AB4587" s="38"/>
      <c r="AC4587" s="50"/>
      <c r="AD4587" s="50"/>
      <c r="AE4587" s="51"/>
      <c r="AF4587" s="51"/>
      <c r="AG4587" s="40"/>
      <c r="AH4587" s="41"/>
      <c r="AI4587" s="42"/>
      <c r="AJ4587" s="40"/>
      <c r="AK4587" s="41"/>
      <c r="AL4587" s="42"/>
      <c r="AM4587" s="43"/>
      <c r="AN4587" s="43"/>
      <c r="AO4587" s="43"/>
    </row>
    <row r="4588" spans="5:41" x14ac:dyDescent="0.25">
      <c r="E4588" s="54"/>
      <c r="F4588" s="54"/>
      <c r="G4588" s="52"/>
      <c r="H4588" s="52"/>
      <c r="I4588" s="52"/>
      <c r="J4588" s="52"/>
      <c r="K4588" s="52"/>
      <c r="L4588" s="52"/>
      <c r="M4588" s="52"/>
      <c r="N4588" s="52"/>
      <c r="O4588" s="52"/>
      <c r="P4588" s="52"/>
      <c r="Q4588" s="52"/>
      <c r="R4588" s="52"/>
      <c r="S4588" s="52"/>
      <c r="T4588" s="52"/>
      <c r="U4588" s="52"/>
      <c r="V4588" s="52"/>
      <c r="W4588" s="52"/>
      <c r="X4588" s="52"/>
      <c r="Y4588" s="52"/>
      <c r="Z4588" s="38"/>
      <c r="AA4588" s="38"/>
      <c r="AB4588" s="38"/>
      <c r="AC4588" s="50"/>
      <c r="AD4588" s="50"/>
      <c r="AE4588" s="51"/>
      <c r="AF4588" s="51"/>
      <c r="AG4588" s="40"/>
      <c r="AH4588" s="41"/>
      <c r="AI4588" s="42"/>
      <c r="AJ4588" s="40"/>
      <c r="AK4588" s="41"/>
      <c r="AL4588" s="42"/>
      <c r="AM4588" s="43"/>
      <c r="AN4588" s="43"/>
      <c r="AO4588" s="43"/>
    </row>
    <row r="4589" spans="5:41" x14ac:dyDescent="0.25">
      <c r="E4589" s="54"/>
      <c r="F4589" s="54"/>
      <c r="G4589" s="52"/>
      <c r="H4589" s="52"/>
      <c r="I4589" s="52"/>
      <c r="J4589" s="52"/>
      <c r="K4589" s="52"/>
      <c r="L4589" s="52"/>
      <c r="M4589" s="52"/>
      <c r="N4589" s="52"/>
      <c r="O4589" s="52"/>
      <c r="P4589" s="52"/>
      <c r="Q4589" s="52"/>
      <c r="R4589" s="52"/>
      <c r="S4589" s="52"/>
      <c r="T4589" s="52"/>
      <c r="U4589" s="52"/>
      <c r="V4589" s="52"/>
      <c r="W4589" s="52"/>
      <c r="X4589" s="52"/>
      <c r="Y4589" s="52"/>
      <c r="Z4589" s="38"/>
      <c r="AA4589" s="38"/>
      <c r="AB4589" s="38"/>
      <c r="AC4589" s="50"/>
      <c r="AD4589" s="50"/>
      <c r="AE4589" s="51"/>
      <c r="AF4589" s="51"/>
      <c r="AG4589" s="40"/>
      <c r="AH4589" s="41"/>
      <c r="AI4589" s="42"/>
      <c r="AJ4589" s="40"/>
      <c r="AK4589" s="41"/>
      <c r="AL4589" s="42"/>
      <c r="AM4589" s="43"/>
      <c r="AN4589" s="43"/>
      <c r="AO4589" s="43"/>
    </row>
    <row r="4590" spans="5:41" x14ac:dyDescent="0.25">
      <c r="E4590" s="54"/>
      <c r="F4590" s="54"/>
      <c r="G4590" s="52"/>
      <c r="H4590" s="52"/>
      <c r="I4590" s="52"/>
      <c r="J4590" s="52"/>
      <c r="K4590" s="52"/>
      <c r="L4590" s="52"/>
      <c r="M4590" s="52"/>
      <c r="N4590" s="52"/>
      <c r="O4590" s="52"/>
      <c r="P4590" s="52"/>
      <c r="Q4590" s="52"/>
      <c r="R4590" s="52"/>
      <c r="S4590" s="52"/>
      <c r="T4590" s="52"/>
      <c r="U4590" s="52"/>
      <c r="V4590" s="52"/>
      <c r="W4590" s="52"/>
      <c r="X4590" s="52"/>
      <c r="Y4590" s="52"/>
      <c r="Z4590" s="38"/>
      <c r="AA4590" s="38"/>
      <c r="AB4590" s="38"/>
      <c r="AC4590" s="50"/>
      <c r="AD4590" s="50"/>
      <c r="AE4590" s="51"/>
      <c r="AF4590" s="51"/>
      <c r="AG4590" s="40"/>
      <c r="AH4590" s="41"/>
      <c r="AI4590" s="42"/>
      <c r="AJ4590" s="40"/>
      <c r="AK4590" s="41"/>
      <c r="AL4590" s="42"/>
      <c r="AM4590" s="43"/>
      <c r="AN4590" s="43"/>
      <c r="AO4590" s="43"/>
    </row>
    <row r="4591" spans="5:41" x14ac:dyDescent="0.25">
      <c r="E4591" s="54"/>
      <c r="F4591" s="54"/>
      <c r="G4591" s="52"/>
      <c r="H4591" s="52"/>
      <c r="I4591" s="52"/>
      <c r="J4591" s="52"/>
      <c r="K4591" s="52"/>
      <c r="L4591" s="52"/>
      <c r="M4591" s="52"/>
      <c r="N4591" s="52"/>
      <c r="O4591" s="52"/>
      <c r="P4591" s="52"/>
      <c r="Q4591" s="52"/>
      <c r="R4591" s="52"/>
      <c r="S4591" s="52"/>
      <c r="T4591" s="52"/>
      <c r="U4591" s="52"/>
      <c r="V4591" s="52"/>
      <c r="W4591" s="52"/>
      <c r="X4591" s="52"/>
      <c r="Y4591" s="52"/>
      <c r="Z4591" s="38"/>
      <c r="AA4591" s="38"/>
      <c r="AB4591" s="38"/>
      <c r="AC4591" s="50"/>
      <c r="AD4591" s="50"/>
      <c r="AE4591" s="51"/>
      <c r="AF4591" s="51"/>
      <c r="AG4591" s="40"/>
      <c r="AH4591" s="41"/>
      <c r="AI4591" s="42"/>
      <c r="AJ4591" s="40"/>
      <c r="AK4591" s="41"/>
      <c r="AL4591" s="42"/>
      <c r="AM4591" s="43"/>
      <c r="AN4591" s="43"/>
      <c r="AO4591" s="43"/>
    </row>
    <row r="4592" spans="5:41" x14ac:dyDescent="0.25">
      <c r="E4592" s="54"/>
      <c r="F4592" s="54"/>
      <c r="G4592" s="52"/>
      <c r="H4592" s="52"/>
      <c r="I4592" s="52"/>
      <c r="J4592" s="52"/>
      <c r="K4592" s="52"/>
      <c r="L4592" s="52"/>
      <c r="M4592" s="52"/>
      <c r="N4592" s="52"/>
      <c r="O4592" s="52"/>
      <c r="P4592" s="52"/>
      <c r="Q4592" s="52"/>
      <c r="R4592" s="52"/>
      <c r="S4592" s="52"/>
      <c r="T4592" s="52"/>
      <c r="U4592" s="52"/>
      <c r="V4592" s="52"/>
      <c r="W4592" s="52"/>
      <c r="X4592" s="52"/>
      <c r="Y4592" s="52"/>
      <c r="Z4592" s="38"/>
      <c r="AA4592" s="38"/>
      <c r="AB4592" s="38"/>
      <c r="AC4592" s="50"/>
      <c r="AD4592" s="50"/>
      <c r="AE4592" s="51"/>
      <c r="AF4592" s="51"/>
      <c r="AG4592" s="40"/>
      <c r="AH4592" s="41"/>
      <c r="AI4592" s="42"/>
      <c r="AJ4592" s="40"/>
      <c r="AK4592" s="41"/>
      <c r="AL4592" s="42"/>
      <c r="AM4592" s="43"/>
      <c r="AN4592" s="43"/>
      <c r="AO4592" s="43"/>
    </row>
    <row r="4593" spans="5:41" x14ac:dyDescent="0.25">
      <c r="E4593" s="54"/>
      <c r="F4593" s="54"/>
      <c r="G4593" s="52"/>
      <c r="H4593" s="52"/>
      <c r="I4593" s="52"/>
      <c r="J4593" s="52"/>
      <c r="K4593" s="52"/>
      <c r="L4593" s="52"/>
      <c r="M4593" s="52"/>
      <c r="N4593" s="52"/>
      <c r="O4593" s="52"/>
      <c r="P4593" s="52"/>
      <c r="Q4593" s="52"/>
      <c r="R4593" s="52"/>
      <c r="S4593" s="52"/>
      <c r="T4593" s="52"/>
      <c r="U4593" s="52"/>
      <c r="V4593" s="52"/>
      <c r="W4593" s="52"/>
      <c r="X4593" s="52"/>
      <c r="Y4593" s="52"/>
      <c r="Z4593" s="38"/>
      <c r="AA4593" s="38"/>
      <c r="AB4593" s="38"/>
      <c r="AC4593" s="50"/>
      <c r="AD4593" s="50"/>
      <c r="AE4593" s="51"/>
      <c r="AF4593" s="51"/>
      <c r="AG4593" s="40"/>
      <c r="AH4593" s="41"/>
      <c r="AI4593" s="42"/>
      <c r="AJ4593" s="40"/>
      <c r="AK4593" s="41"/>
      <c r="AL4593" s="42"/>
      <c r="AM4593" s="43"/>
      <c r="AN4593" s="43"/>
      <c r="AO4593" s="43"/>
    </row>
    <row r="4594" spans="5:41" x14ac:dyDescent="0.25">
      <c r="E4594" s="54"/>
      <c r="F4594" s="54"/>
      <c r="G4594" s="52"/>
      <c r="H4594" s="52"/>
      <c r="I4594" s="52"/>
      <c r="J4594" s="52"/>
      <c r="K4594" s="52"/>
      <c r="L4594" s="52"/>
      <c r="M4594" s="52"/>
      <c r="N4594" s="52"/>
      <c r="O4594" s="52"/>
      <c r="P4594" s="52"/>
      <c r="Q4594" s="52"/>
      <c r="R4594" s="52"/>
      <c r="S4594" s="52"/>
      <c r="T4594" s="52"/>
      <c r="U4594" s="52"/>
      <c r="V4594" s="52"/>
      <c r="W4594" s="52"/>
      <c r="X4594" s="52"/>
      <c r="Y4594" s="52"/>
      <c r="Z4594" s="38"/>
      <c r="AA4594" s="38"/>
      <c r="AB4594" s="38"/>
      <c r="AC4594" s="50"/>
      <c r="AD4594" s="50"/>
      <c r="AE4594" s="51"/>
      <c r="AF4594" s="51"/>
      <c r="AG4594" s="40"/>
      <c r="AH4594" s="41"/>
      <c r="AI4594" s="42"/>
      <c r="AJ4594" s="40"/>
      <c r="AK4594" s="41"/>
      <c r="AL4594" s="42"/>
      <c r="AM4594" s="43"/>
      <c r="AN4594" s="43"/>
      <c r="AO4594" s="43"/>
    </row>
    <row r="4595" spans="5:41" x14ac:dyDescent="0.25">
      <c r="E4595" s="54"/>
      <c r="F4595" s="54"/>
      <c r="G4595" s="52"/>
      <c r="H4595" s="52"/>
      <c r="I4595" s="52"/>
      <c r="J4595" s="52"/>
      <c r="K4595" s="52"/>
      <c r="L4595" s="52"/>
      <c r="M4595" s="52"/>
      <c r="N4595" s="52"/>
      <c r="O4595" s="52"/>
      <c r="P4595" s="52"/>
      <c r="Q4595" s="52"/>
      <c r="R4595" s="52"/>
      <c r="S4595" s="52"/>
      <c r="T4595" s="52"/>
      <c r="U4595" s="52"/>
      <c r="V4595" s="52"/>
      <c r="W4595" s="52"/>
      <c r="X4595" s="52"/>
      <c r="Y4595" s="52"/>
      <c r="Z4595" s="38"/>
      <c r="AA4595" s="38"/>
      <c r="AB4595" s="38"/>
      <c r="AC4595" s="50"/>
      <c r="AD4595" s="50"/>
      <c r="AE4595" s="51"/>
      <c r="AF4595" s="51"/>
      <c r="AG4595" s="40"/>
      <c r="AH4595" s="41"/>
      <c r="AI4595" s="42"/>
      <c r="AJ4595" s="40"/>
      <c r="AK4595" s="41"/>
      <c r="AL4595" s="42"/>
      <c r="AM4595" s="43"/>
      <c r="AN4595" s="43"/>
      <c r="AO4595" s="43"/>
    </row>
    <row r="4596" spans="5:41" x14ac:dyDescent="0.25">
      <c r="E4596" s="54"/>
      <c r="F4596" s="54"/>
      <c r="G4596" s="52"/>
      <c r="H4596" s="52"/>
      <c r="I4596" s="52"/>
      <c r="J4596" s="52"/>
      <c r="K4596" s="52"/>
      <c r="L4596" s="52"/>
      <c r="M4596" s="52"/>
      <c r="N4596" s="52"/>
      <c r="O4596" s="52"/>
      <c r="P4596" s="52"/>
      <c r="Q4596" s="52"/>
      <c r="R4596" s="52"/>
      <c r="S4596" s="52"/>
      <c r="T4596" s="52"/>
      <c r="U4596" s="52"/>
      <c r="V4596" s="52"/>
      <c r="W4596" s="52"/>
      <c r="X4596" s="52"/>
      <c r="Y4596" s="52"/>
      <c r="Z4596" s="38"/>
      <c r="AA4596" s="38"/>
      <c r="AB4596" s="38"/>
      <c r="AC4596" s="50"/>
      <c r="AD4596" s="50"/>
      <c r="AE4596" s="51"/>
      <c r="AF4596" s="51"/>
      <c r="AG4596" s="40"/>
      <c r="AH4596" s="41"/>
      <c r="AI4596" s="42"/>
      <c r="AJ4596" s="40"/>
      <c r="AK4596" s="41"/>
      <c r="AL4596" s="42"/>
      <c r="AM4596" s="43"/>
      <c r="AN4596" s="43"/>
      <c r="AO4596" s="43"/>
    </row>
    <row r="4597" spans="5:41" x14ac:dyDescent="0.25">
      <c r="E4597" s="54"/>
      <c r="F4597" s="54"/>
      <c r="G4597" s="52"/>
      <c r="H4597" s="52"/>
      <c r="I4597" s="52"/>
      <c r="J4597" s="52"/>
      <c r="K4597" s="52"/>
      <c r="L4597" s="52"/>
      <c r="M4597" s="52"/>
      <c r="N4597" s="52"/>
      <c r="O4597" s="52"/>
      <c r="P4597" s="52"/>
      <c r="Q4597" s="52"/>
      <c r="R4597" s="52"/>
      <c r="S4597" s="52"/>
      <c r="T4597" s="52"/>
      <c r="U4597" s="52"/>
      <c r="V4597" s="52"/>
      <c r="W4597" s="52"/>
      <c r="X4597" s="52"/>
      <c r="Y4597" s="52"/>
      <c r="Z4597" s="38"/>
      <c r="AA4597" s="38"/>
      <c r="AB4597" s="38"/>
      <c r="AC4597" s="50"/>
      <c r="AD4597" s="50"/>
      <c r="AE4597" s="51"/>
      <c r="AF4597" s="51"/>
      <c r="AG4597" s="40"/>
      <c r="AH4597" s="41"/>
      <c r="AI4597" s="42"/>
      <c r="AJ4597" s="40"/>
      <c r="AK4597" s="41"/>
      <c r="AL4597" s="42"/>
      <c r="AM4597" s="43"/>
      <c r="AN4597" s="43"/>
      <c r="AO4597" s="43"/>
    </row>
    <row r="4598" spans="5:41" x14ac:dyDescent="0.25">
      <c r="E4598" s="54"/>
      <c r="F4598" s="54"/>
      <c r="G4598" s="52"/>
      <c r="H4598" s="52"/>
      <c r="I4598" s="52"/>
      <c r="J4598" s="52"/>
      <c r="K4598" s="52"/>
      <c r="L4598" s="52"/>
      <c r="M4598" s="52"/>
      <c r="N4598" s="52"/>
      <c r="O4598" s="52"/>
      <c r="P4598" s="52"/>
      <c r="Q4598" s="52"/>
      <c r="R4598" s="52"/>
      <c r="S4598" s="52"/>
      <c r="T4598" s="52"/>
      <c r="U4598" s="52"/>
      <c r="V4598" s="52"/>
      <c r="W4598" s="52"/>
      <c r="X4598" s="52"/>
      <c r="Y4598" s="52"/>
      <c r="Z4598" s="38"/>
      <c r="AA4598" s="38"/>
      <c r="AB4598" s="38"/>
      <c r="AC4598" s="50"/>
      <c r="AD4598" s="50"/>
      <c r="AE4598" s="51"/>
      <c r="AF4598" s="51"/>
      <c r="AG4598" s="40"/>
      <c r="AH4598" s="41"/>
      <c r="AI4598" s="42"/>
      <c r="AJ4598" s="40"/>
      <c r="AK4598" s="41"/>
      <c r="AL4598" s="42"/>
      <c r="AM4598" s="43"/>
      <c r="AN4598" s="43"/>
      <c r="AO4598" s="43"/>
    </row>
    <row r="4599" spans="5:41" x14ac:dyDescent="0.25">
      <c r="E4599" s="54"/>
      <c r="F4599" s="54"/>
      <c r="G4599" s="52"/>
      <c r="H4599" s="52"/>
      <c r="I4599" s="52"/>
      <c r="J4599" s="52"/>
      <c r="K4599" s="52"/>
      <c r="L4599" s="52"/>
      <c r="M4599" s="52"/>
      <c r="N4599" s="52"/>
      <c r="O4599" s="52"/>
      <c r="P4599" s="52"/>
      <c r="Q4599" s="52"/>
      <c r="R4599" s="52"/>
      <c r="S4599" s="52"/>
      <c r="T4599" s="52"/>
      <c r="U4599" s="52"/>
      <c r="V4599" s="52"/>
      <c r="W4599" s="52"/>
      <c r="X4599" s="52"/>
      <c r="Y4599" s="52"/>
      <c r="Z4599" s="38"/>
      <c r="AA4599" s="38"/>
      <c r="AB4599" s="38"/>
      <c r="AC4599" s="50"/>
      <c r="AD4599" s="50"/>
      <c r="AE4599" s="51"/>
      <c r="AF4599" s="51"/>
      <c r="AG4599" s="40"/>
      <c r="AH4599" s="41"/>
      <c r="AI4599" s="42"/>
      <c r="AJ4599" s="40"/>
      <c r="AK4599" s="41"/>
      <c r="AL4599" s="42"/>
      <c r="AM4599" s="43"/>
      <c r="AN4599" s="43"/>
      <c r="AO4599" s="43"/>
    </row>
    <row r="4600" spans="5:41" x14ac:dyDescent="0.25">
      <c r="E4600" s="54"/>
      <c r="F4600" s="54"/>
      <c r="G4600" s="52"/>
      <c r="H4600" s="52"/>
      <c r="I4600" s="52"/>
      <c r="J4600" s="52"/>
      <c r="K4600" s="52"/>
      <c r="L4600" s="52"/>
      <c r="M4600" s="52"/>
      <c r="N4600" s="52"/>
      <c r="O4600" s="52"/>
      <c r="P4600" s="52"/>
      <c r="Q4600" s="52"/>
      <c r="R4600" s="52"/>
      <c r="S4600" s="52"/>
      <c r="T4600" s="52"/>
      <c r="U4600" s="52"/>
      <c r="V4600" s="52"/>
      <c r="W4600" s="52"/>
      <c r="X4600" s="52"/>
      <c r="Y4600" s="52"/>
      <c r="Z4600" s="38"/>
      <c r="AA4600" s="38"/>
      <c r="AB4600" s="38"/>
      <c r="AC4600" s="50"/>
      <c r="AD4600" s="50"/>
      <c r="AE4600" s="51"/>
      <c r="AF4600" s="51"/>
      <c r="AG4600" s="40"/>
      <c r="AH4600" s="41"/>
      <c r="AI4600" s="42"/>
      <c r="AJ4600" s="40"/>
      <c r="AK4600" s="41"/>
      <c r="AL4600" s="42"/>
      <c r="AM4600" s="43"/>
      <c r="AN4600" s="43"/>
      <c r="AO4600" s="43"/>
    </row>
    <row r="4601" spans="5:41" x14ac:dyDescent="0.25">
      <c r="E4601" s="54"/>
      <c r="F4601" s="54"/>
      <c r="G4601" s="52"/>
      <c r="H4601" s="52"/>
      <c r="I4601" s="52"/>
      <c r="J4601" s="52"/>
      <c r="K4601" s="52"/>
      <c r="L4601" s="52"/>
      <c r="M4601" s="52"/>
      <c r="N4601" s="52"/>
      <c r="O4601" s="52"/>
      <c r="P4601" s="52"/>
      <c r="Q4601" s="52"/>
      <c r="R4601" s="52"/>
      <c r="S4601" s="52"/>
      <c r="T4601" s="52"/>
      <c r="U4601" s="52"/>
      <c r="V4601" s="52"/>
      <c r="W4601" s="52"/>
      <c r="X4601" s="52"/>
      <c r="Y4601" s="52"/>
      <c r="Z4601" s="38"/>
      <c r="AA4601" s="38"/>
      <c r="AB4601" s="38"/>
      <c r="AC4601" s="50"/>
      <c r="AD4601" s="50"/>
      <c r="AE4601" s="51"/>
      <c r="AF4601" s="51"/>
      <c r="AG4601" s="40"/>
      <c r="AH4601" s="41"/>
      <c r="AI4601" s="42"/>
      <c r="AJ4601" s="40"/>
      <c r="AK4601" s="41"/>
      <c r="AL4601" s="42"/>
      <c r="AM4601" s="43"/>
      <c r="AN4601" s="43"/>
      <c r="AO4601" s="43"/>
    </row>
    <row r="4602" spans="5:41" x14ac:dyDescent="0.25">
      <c r="E4602" s="54"/>
      <c r="F4602" s="54"/>
      <c r="G4602" s="52"/>
      <c r="H4602" s="52"/>
      <c r="I4602" s="52"/>
      <c r="J4602" s="52"/>
      <c r="K4602" s="52"/>
      <c r="L4602" s="52"/>
      <c r="M4602" s="52"/>
      <c r="N4602" s="52"/>
      <c r="O4602" s="52"/>
      <c r="P4602" s="52"/>
      <c r="Q4602" s="52"/>
      <c r="R4602" s="52"/>
      <c r="S4602" s="52"/>
      <c r="T4602" s="52"/>
      <c r="U4602" s="52"/>
      <c r="V4602" s="52"/>
      <c r="W4602" s="52"/>
      <c r="X4602" s="52"/>
      <c r="Y4602" s="52"/>
      <c r="Z4602" s="38"/>
      <c r="AA4602" s="38"/>
      <c r="AB4602" s="38"/>
      <c r="AC4602" s="50"/>
      <c r="AD4602" s="50"/>
      <c r="AE4602" s="51"/>
      <c r="AF4602" s="51"/>
      <c r="AG4602" s="40"/>
      <c r="AH4602" s="41"/>
      <c r="AI4602" s="42"/>
      <c r="AJ4602" s="40"/>
      <c r="AK4602" s="41"/>
      <c r="AL4602" s="42"/>
      <c r="AM4602" s="43"/>
      <c r="AN4602" s="43"/>
      <c r="AO4602" s="43"/>
    </row>
    <row r="4603" spans="5:41" x14ac:dyDescent="0.25">
      <c r="E4603" s="54"/>
      <c r="F4603" s="54"/>
      <c r="G4603" s="52"/>
      <c r="H4603" s="52"/>
      <c r="I4603" s="52"/>
      <c r="J4603" s="52"/>
      <c r="K4603" s="52"/>
      <c r="L4603" s="52"/>
      <c r="M4603" s="52"/>
      <c r="N4603" s="52"/>
      <c r="O4603" s="52"/>
      <c r="P4603" s="52"/>
      <c r="Q4603" s="52"/>
      <c r="R4603" s="52"/>
      <c r="S4603" s="52"/>
      <c r="T4603" s="52"/>
      <c r="U4603" s="52"/>
      <c r="V4603" s="52"/>
      <c r="W4603" s="52"/>
      <c r="X4603" s="52"/>
      <c r="Y4603" s="52"/>
      <c r="Z4603" s="38"/>
      <c r="AA4603" s="38"/>
      <c r="AB4603" s="38"/>
      <c r="AC4603" s="50"/>
      <c r="AD4603" s="50"/>
      <c r="AE4603" s="51"/>
      <c r="AF4603" s="51"/>
      <c r="AG4603" s="40"/>
      <c r="AH4603" s="41"/>
      <c r="AI4603" s="42"/>
      <c r="AJ4603" s="40"/>
      <c r="AK4603" s="41"/>
      <c r="AL4603" s="42"/>
      <c r="AM4603" s="43"/>
      <c r="AN4603" s="43"/>
      <c r="AO4603" s="43"/>
    </row>
    <row r="4604" spans="5:41" x14ac:dyDescent="0.25">
      <c r="E4604" s="54"/>
      <c r="F4604" s="54"/>
      <c r="G4604" s="52"/>
      <c r="H4604" s="52"/>
      <c r="I4604" s="52"/>
      <c r="J4604" s="52"/>
      <c r="K4604" s="52"/>
      <c r="L4604" s="52"/>
      <c r="M4604" s="52"/>
      <c r="N4604" s="52"/>
      <c r="O4604" s="52"/>
      <c r="P4604" s="52"/>
      <c r="Q4604" s="52"/>
      <c r="R4604" s="52"/>
      <c r="S4604" s="52"/>
      <c r="T4604" s="52"/>
      <c r="U4604" s="52"/>
      <c r="V4604" s="52"/>
      <c r="W4604" s="52"/>
      <c r="X4604" s="52"/>
      <c r="Y4604" s="52"/>
      <c r="Z4604" s="38"/>
      <c r="AA4604" s="38"/>
      <c r="AB4604" s="38"/>
      <c r="AC4604" s="50"/>
      <c r="AD4604" s="50"/>
      <c r="AE4604" s="51"/>
      <c r="AF4604" s="51"/>
      <c r="AG4604" s="40"/>
      <c r="AH4604" s="41"/>
      <c r="AI4604" s="42"/>
      <c r="AJ4604" s="40"/>
      <c r="AK4604" s="41"/>
      <c r="AL4604" s="42"/>
      <c r="AM4604" s="43"/>
      <c r="AN4604" s="43"/>
      <c r="AO4604" s="43"/>
    </row>
    <row r="4605" spans="5:41" x14ac:dyDescent="0.25">
      <c r="E4605" s="54"/>
      <c r="F4605" s="54"/>
      <c r="G4605" s="52"/>
      <c r="H4605" s="52"/>
      <c r="I4605" s="52"/>
      <c r="J4605" s="52"/>
      <c r="K4605" s="52"/>
      <c r="L4605" s="52"/>
      <c r="M4605" s="52"/>
      <c r="N4605" s="52"/>
      <c r="O4605" s="52"/>
      <c r="P4605" s="52"/>
      <c r="Q4605" s="52"/>
      <c r="R4605" s="52"/>
      <c r="S4605" s="52"/>
      <c r="T4605" s="52"/>
      <c r="U4605" s="52"/>
      <c r="V4605" s="52"/>
      <c r="W4605" s="52"/>
      <c r="X4605" s="52"/>
      <c r="Y4605" s="52"/>
      <c r="Z4605" s="38"/>
      <c r="AA4605" s="38"/>
      <c r="AB4605" s="38"/>
      <c r="AC4605" s="50"/>
      <c r="AD4605" s="50"/>
      <c r="AE4605" s="51"/>
      <c r="AF4605" s="51"/>
      <c r="AG4605" s="40"/>
      <c r="AH4605" s="41"/>
      <c r="AI4605" s="42"/>
      <c r="AJ4605" s="40"/>
      <c r="AK4605" s="41"/>
      <c r="AL4605" s="42"/>
      <c r="AM4605" s="43"/>
      <c r="AN4605" s="43"/>
      <c r="AO4605" s="43"/>
    </row>
    <row r="4606" spans="5:41" x14ac:dyDescent="0.25">
      <c r="E4606" s="54"/>
      <c r="F4606" s="54"/>
      <c r="G4606" s="52"/>
      <c r="H4606" s="52"/>
      <c r="I4606" s="52"/>
      <c r="J4606" s="52"/>
      <c r="K4606" s="52"/>
      <c r="L4606" s="52"/>
      <c r="M4606" s="52"/>
      <c r="N4606" s="52"/>
      <c r="O4606" s="52"/>
      <c r="P4606" s="52"/>
      <c r="Q4606" s="52"/>
      <c r="R4606" s="52"/>
      <c r="S4606" s="52"/>
      <c r="T4606" s="52"/>
      <c r="U4606" s="52"/>
      <c r="V4606" s="52"/>
      <c r="W4606" s="52"/>
      <c r="X4606" s="52"/>
      <c r="Y4606" s="52"/>
      <c r="Z4606" s="38"/>
      <c r="AA4606" s="38"/>
      <c r="AB4606" s="38"/>
      <c r="AC4606" s="50"/>
      <c r="AD4606" s="50"/>
      <c r="AE4606" s="51"/>
      <c r="AF4606" s="51"/>
      <c r="AG4606" s="40"/>
      <c r="AH4606" s="41"/>
      <c r="AI4606" s="42"/>
      <c r="AJ4606" s="40"/>
      <c r="AK4606" s="41"/>
      <c r="AL4606" s="42"/>
      <c r="AM4606" s="43"/>
      <c r="AN4606" s="43"/>
      <c r="AO4606" s="43"/>
    </row>
    <row r="4607" spans="5:41" x14ac:dyDescent="0.25">
      <c r="E4607" s="54"/>
      <c r="F4607" s="54"/>
      <c r="G4607" s="52"/>
      <c r="H4607" s="52"/>
      <c r="I4607" s="52"/>
      <c r="J4607" s="52"/>
      <c r="K4607" s="52"/>
      <c r="L4607" s="52"/>
      <c r="M4607" s="52"/>
      <c r="N4607" s="52"/>
      <c r="O4607" s="52"/>
      <c r="P4607" s="52"/>
      <c r="Q4607" s="52"/>
      <c r="R4607" s="52"/>
      <c r="S4607" s="52"/>
      <c r="T4607" s="52"/>
      <c r="U4607" s="52"/>
      <c r="V4607" s="52"/>
      <c r="W4607" s="52"/>
      <c r="X4607" s="52"/>
      <c r="Y4607" s="52"/>
      <c r="Z4607" s="38"/>
      <c r="AA4607" s="38"/>
      <c r="AB4607" s="38"/>
      <c r="AC4607" s="50"/>
      <c r="AD4607" s="50"/>
      <c r="AE4607" s="51"/>
      <c r="AF4607" s="51"/>
      <c r="AG4607" s="40"/>
      <c r="AH4607" s="41"/>
      <c r="AI4607" s="42"/>
      <c r="AJ4607" s="40"/>
      <c r="AK4607" s="41"/>
      <c r="AL4607" s="42"/>
      <c r="AM4607" s="43"/>
      <c r="AN4607" s="43"/>
      <c r="AO4607" s="43"/>
    </row>
    <row r="4608" spans="5:41" x14ac:dyDescent="0.25">
      <c r="E4608" s="54"/>
      <c r="F4608" s="54"/>
      <c r="G4608" s="52"/>
      <c r="H4608" s="52"/>
      <c r="I4608" s="52"/>
      <c r="J4608" s="52"/>
      <c r="K4608" s="52"/>
      <c r="L4608" s="52"/>
      <c r="M4608" s="52"/>
      <c r="N4608" s="52"/>
      <c r="O4608" s="52"/>
      <c r="P4608" s="52"/>
      <c r="Q4608" s="52"/>
      <c r="R4608" s="52"/>
      <c r="S4608" s="52"/>
      <c r="T4608" s="52"/>
      <c r="U4608" s="52"/>
      <c r="V4608" s="52"/>
      <c r="W4608" s="52"/>
      <c r="X4608" s="52"/>
      <c r="Y4608" s="52"/>
      <c r="Z4608" s="38"/>
      <c r="AA4608" s="38"/>
      <c r="AB4608" s="38"/>
      <c r="AC4608" s="50"/>
      <c r="AD4608" s="50"/>
      <c r="AE4608" s="51"/>
      <c r="AF4608" s="51"/>
      <c r="AG4608" s="40"/>
      <c r="AH4608" s="41"/>
      <c r="AI4608" s="42"/>
      <c r="AJ4608" s="40"/>
      <c r="AK4608" s="41"/>
      <c r="AL4608" s="42"/>
      <c r="AM4608" s="43"/>
      <c r="AN4608" s="43"/>
      <c r="AO4608" s="43"/>
    </row>
    <row r="4609" spans="5:41" x14ac:dyDescent="0.25">
      <c r="E4609" s="54"/>
      <c r="F4609" s="54"/>
      <c r="G4609" s="52"/>
      <c r="H4609" s="52"/>
      <c r="I4609" s="52"/>
      <c r="J4609" s="52"/>
      <c r="K4609" s="52"/>
      <c r="L4609" s="52"/>
      <c r="M4609" s="52"/>
      <c r="N4609" s="52"/>
      <c r="O4609" s="52"/>
      <c r="P4609" s="52"/>
      <c r="Q4609" s="52"/>
      <c r="R4609" s="52"/>
      <c r="S4609" s="52"/>
      <c r="T4609" s="52"/>
      <c r="U4609" s="52"/>
      <c r="V4609" s="52"/>
      <c r="W4609" s="52"/>
      <c r="X4609" s="52"/>
      <c r="Y4609" s="52"/>
      <c r="Z4609" s="38"/>
      <c r="AA4609" s="38"/>
      <c r="AB4609" s="38"/>
      <c r="AC4609" s="50"/>
      <c r="AD4609" s="50"/>
      <c r="AE4609" s="51"/>
      <c r="AF4609" s="51"/>
      <c r="AG4609" s="40"/>
      <c r="AH4609" s="41"/>
      <c r="AI4609" s="42"/>
      <c r="AJ4609" s="40"/>
      <c r="AK4609" s="41"/>
      <c r="AL4609" s="42"/>
      <c r="AM4609" s="43"/>
      <c r="AN4609" s="43"/>
      <c r="AO4609" s="43"/>
    </row>
    <row r="4610" spans="5:41" x14ac:dyDescent="0.25">
      <c r="E4610" s="54"/>
      <c r="F4610" s="54"/>
      <c r="G4610" s="52"/>
      <c r="H4610" s="52"/>
      <c r="I4610" s="52"/>
      <c r="J4610" s="52"/>
      <c r="K4610" s="52"/>
      <c r="L4610" s="52"/>
      <c r="M4610" s="52"/>
      <c r="N4610" s="52"/>
      <c r="O4610" s="52"/>
      <c r="P4610" s="52"/>
      <c r="Q4610" s="52"/>
      <c r="R4610" s="52"/>
      <c r="S4610" s="52"/>
      <c r="T4610" s="52"/>
      <c r="U4610" s="52"/>
      <c r="V4610" s="52"/>
      <c r="W4610" s="52"/>
      <c r="X4610" s="52"/>
      <c r="Y4610" s="52"/>
      <c r="Z4610" s="38"/>
      <c r="AA4610" s="38"/>
      <c r="AB4610" s="38"/>
      <c r="AC4610" s="50"/>
      <c r="AD4610" s="50"/>
      <c r="AE4610" s="51"/>
      <c r="AF4610" s="51"/>
      <c r="AG4610" s="40"/>
      <c r="AH4610" s="41"/>
      <c r="AI4610" s="42"/>
      <c r="AJ4610" s="40"/>
      <c r="AK4610" s="41"/>
      <c r="AL4610" s="42"/>
      <c r="AM4610" s="43"/>
      <c r="AN4610" s="43"/>
      <c r="AO4610" s="43"/>
    </row>
    <row r="4611" spans="5:41" x14ac:dyDescent="0.25">
      <c r="E4611" s="54"/>
      <c r="F4611" s="54"/>
      <c r="G4611" s="52"/>
      <c r="H4611" s="52"/>
      <c r="I4611" s="52"/>
      <c r="J4611" s="52"/>
      <c r="K4611" s="52"/>
      <c r="L4611" s="52"/>
      <c r="M4611" s="52"/>
      <c r="N4611" s="52"/>
      <c r="O4611" s="52"/>
      <c r="P4611" s="52"/>
      <c r="Q4611" s="52"/>
      <c r="R4611" s="52"/>
      <c r="S4611" s="52"/>
      <c r="T4611" s="52"/>
      <c r="U4611" s="52"/>
      <c r="V4611" s="52"/>
      <c r="W4611" s="52"/>
      <c r="X4611" s="52"/>
      <c r="Y4611" s="52"/>
      <c r="Z4611" s="38"/>
      <c r="AA4611" s="38"/>
      <c r="AB4611" s="38"/>
      <c r="AC4611" s="50"/>
      <c r="AD4611" s="50"/>
      <c r="AE4611" s="51"/>
      <c r="AF4611" s="51"/>
      <c r="AG4611" s="40"/>
      <c r="AH4611" s="41"/>
      <c r="AI4611" s="42"/>
      <c r="AJ4611" s="40"/>
      <c r="AK4611" s="41"/>
      <c r="AL4611" s="42"/>
      <c r="AM4611" s="43"/>
      <c r="AN4611" s="43"/>
      <c r="AO4611" s="43"/>
    </row>
    <row r="4612" spans="5:41" x14ac:dyDescent="0.25">
      <c r="E4612" s="54"/>
      <c r="F4612" s="54"/>
      <c r="G4612" s="52"/>
      <c r="H4612" s="52"/>
      <c r="I4612" s="52"/>
      <c r="J4612" s="52"/>
      <c r="K4612" s="52"/>
      <c r="L4612" s="52"/>
      <c r="M4612" s="52"/>
      <c r="N4612" s="52"/>
      <c r="O4612" s="52"/>
      <c r="P4612" s="52"/>
      <c r="Q4612" s="52"/>
      <c r="R4612" s="52"/>
      <c r="S4612" s="52"/>
      <c r="T4612" s="52"/>
      <c r="U4612" s="52"/>
      <c r="V4612" s="52"/>
      <c r="W4612" s="52"/>
      <c r="X4612" s="52"/>
      <c r="Y4612" s="52"/>
      <c r="Z4612" s="38"/>
      <c r="AA4612" s="38"/>
      <c r="AB4612" s="38"/>
      <c r="AC4612" s="50"/>
      <c r="AD4612" s="50"/>
      <c r="AE4612" s="51"/>
      <c r="AF4612" s="51"/>
      <c r="AG4612" s="40"/>
      <c r="AH4612" s="41"/>
      <c r="AI4612" s="42"/>
      <c r="AJ4612" s="40"/>
      <c r="AK4612" s="41"/>
      <c r="AL4612" s="42"/>
      <c r="AM4612" s="43"/>
      <c r="AN4612" s="43"/>
      <c r="AO4612" s="43"/>
    </row>
    <row r="4613" spans="5:41" x14ac:dyDescent="0.25">
      <c r="E4613" s="54"/>
      <c r="F4613" s="54"/>
      <c r="G4613" s="52"/>
      <c r="H4613" s="52"/>
      <c r="I4613" s="52"/>
      <c r="J4613" s="52"/>
      <c r="K4613" s="52"/>
      <c r="L4613" s="52"/>
      <c r="M4613" s="52"/>
      <c r="N4613" s="52"/>
      <c r="O4613" s="52"/>
      <c r="P4613" s="52"/>
      <c r="Q4613" s="52"/>
      <c r="R4613" s="52"/>
      <c r="S4613" s="52"/>
      <c r="T4613" s="52"/>
      <c r="U4613" s="52"/>
      <c r="V4613" s="52"/>
      <c r="W4613" s="52"/>
      <c r="X4613" s="52"/>
      <c r="Y4613" s="52"/>
      <c r="Z4613" s="38"/>
      <c r="AA4613" s="38"/>
      <c r="AB4613" s="38"/>
      <c r="AC4613" s="50"/>
      <c r="AD4613" s="50"/>
      <c r="AE4613" s="51"/>
      <c r="AF4613" s="51"/>
      <c r="AG4613" s="40"/>
      <c r="AH4613" s="41"/>
      <c r="AI4613" s="42"/>
      <c r="AJ4613" s="40"/>
      <c r="AK4613" s="41"/>
      <c r="AL4613" s="42"/>
      <c r="AM4613" s="43"/>
      <c r="AN4613" s="43"/>
      <c r="AO4613" s="43"/>
    </row>
    <row r="4614" spans="5:41" x14ac:dyDescent="0.25">
      <c r="E4614" s="54"/>
      <c r="F4614" s="54"/>
      <c r="G4614" s="52"/>
      <c r="H4614" s="52"/>
      <c r="I4614" s="52"/>
      <c r="J4614" s="52"/>
      <c r="K4614" s="52"/>
      <c r="L4614" s="52"/>
      <c r="M4614" s="52"/>
      <c r="N4614" s="52"/>
      <c r="O4614" s="52"/>
      <c r="P4614" s="52"/>
      <c r="Q4614" s="52"/>
      <c r="R4614" s="52"/>
      <c r="S4614" s="52"/>
      <c r="T4614" s="52"/>
      <c r="U4614" s="52"/>
      <c r="V4614" s="52"/>
      <c r="W4614" s="52"/>
      <c r="X4614" s="52"/>
      <c r="Y4614" s="52"/>
      <c r="Z4614" s="38"/>
      <c r="AA4614" s="38"/>
      <c r="AB4614" s="38"/>
      <c r="AC4614" s="50"/>
      <c r="AD4614" s="50"/>
      <c r="AE4614" s="51"/>
      <c r="AF4614" s="51"/>
      <c r="AG4614" s="40"/>
      <c r="AH4614" s="41"/>
      <c r="AI4614" s="42"/>
      <c r="AJ4614" s="40"/>
      <c r="AK4614" s="41"/>
      <c r="AL4614" s="42"/>
      <c r="AM4614" s="43"/>
      <c r="AN4614" s="43"/>
      <c r="AO4614" s="43"/>
    </row>
    <row r="4615" spans="5:41" x14ac:dyDescent="0.25">
      <c r="E4615" s="54"/>
      <c r="F4615" s="54"/>
      <c r="G4615" s="52"/>
      <c r="H4615" s="52"/>
      <c r="I4615" s="52"/>
      <c r="J4615" s="52"/>
      <c r="K4615" s="52"/>
      <c r="L4615" s="52"/>
      <c r="M4615" s="52"/>
      <c r="N4615" s="52"/>
      <c r="O4615" s="52"/>
      <c r="P4615" s="52"/>
      <c r="Q4615" s="52"/>
      <c r="R4615" s="52"/>
      <c r="S4615" s="52"/>
      <c r="T4615" s="52"/>
      <c r="U4615" s="52"/>
      <c r="V4615" s="52"/>
      <c r="W4615" s="52"/>
      <c r="X4615" s="52"/>
      <c r="Y4615" s="52"/>
      <c r="Z4615" s="38"/>
      <c r="AA4615" s="38"/>
      <c r="AB4615" s="38"/>
      <c r="AC4615" s="50"/>
      <c r="AD4615" s="50"/>
      <c r="AE4615" s="51"/>
      <c r="AF4615" s="51"/>
      <c r="AG4615" s="40"/>
      <c r="AH4615" s="41"/>
      <c r="AI4615" s="42"/>
      <c r="AJ4615" s="40"/>
      <c r="AK4615" s="41"/>
      <c r="AL4615" s="42"/>
      <c r="AM4615" s="43"/>
      <c r="AN4615" s="43"/>
      <c r="AO4615" s="43"/>
    </row>
    <row r="4616" spans="5:41" x14ac:dyDescent="0.25">
      <c r="E4616" s="54"/>
      <c r="F4616" s="54"/>
      <c r="G4616" s="52"/>
      <c r="H4616" s="52"/>
      <c r="I4616" s="52"/>
      <c r="J4616" s="52"/>
      <c r="K4616" s="52"/>
      <c r="L4616" s="52"/>
      <c r="M4616" s="52"/>
      <c r="N4616" s="52"/>
      <c r="O4616" s="52"/>
      <c r="P4616" s="52"/>
      <c r="Q4616" s="52"/>
      <c r="R4616" s="52"/>
      <c r="S4616" s="52"/>
      <c r="T4616" s="52"/>
      <c r="U4616" s="52"/>
      <c r="V4616" s="52"/>
      <c r="W4616" s="52"/>
      <c r="X4616" s="52"/>
      <c r="Y4616" s="52"/>
      <c r="Z4616" s="38"/>
      <c r="AA4616" s="38"/>
      <c r="AB4616" s="38"/>
      <c r="AC4616" s="50"/>
      <c r="AD4616" s="50"/>
      <c r="AE4616" s="51"/>
      <c r="AF4616" s="51"/>
      <c r="AG4616" s="40"/>
      <c r="AH4616" s="41"/>
      <c r="AI4616" s="42"/>
      <c r="AJ4616" s="40"/>
      <c r="AK4616" s="41"/>
      <c r="AL4616" s="42"/>
      <c r="AM4616" s="43"/>
      <c r="AN4616" s="43"/>
      <c r="AO4616" s="43"/>
    </row>
    <row r="4617" spans="5:41" x14ac:dyDescent="0.25">
      <c r="E4617" s="54"/>
      <c r="F4617" s="54"/>
      <c r="G4617" s="52"/>
      <c r="H4617" s="52"/>
      <c r="I4617" s="52"/>
      <c r="J4617" s="52"/>
      <c r="K4617" s="52"/>
      <c r="L4617" s="52"/>
      <c r="M4617" s="52"/>
      <c r="N4617" s="52"/>
      <c r="O4617" s="52"/>
      <c r="P4617" s="52"/>
      <c r="Q4617" s="52"/>
      <c r="R4617" s="52"/>
      <c r="S4617" s="52"/>
      <c r="T4617" s="52"/>
      <c r="U4617" s="52"/>
      <c r="V4617" s="52"/>
      <c r="W4617" s="52"/>
      <c r="X4617" s="52"/>
      <c r="Y4617" s="52"/>
      <c r="Z4617" s="38"/>
      <c r="AA4617" s="38"/>
      <c r="AB4617" s="38"/>
      <c r="AC4617" s="50"/>
      <c r="AD4617" s="50"/>
      <c r="AE4617" s="51"/>
      <c r="AF4617" s="51"/>
      <c r="AG4617" s="40"/>
      <c r="AH4617" s="41"/>
      <c r="AI4617" s="42"/>
      <c r="AJ4617" s="40"/>
      <c r="AK4617" s="41"/>
      <c r="AL4617" s="42"/>
      <c r="AM4617" s="43"/>
      <c r="AN4617" s="43"/>
      <c r="AO4617" s="43"/>
    </row>
    <row r="4618" spans="5:41" x14ac:dyDescent="0.25">
      <c r="E4618" s="54"/>
      <c r="F4618" s="54"/>
      <c r="G4618" s="52"/>
      <c r="H4618" s="52"/>
      <c r="I4618" s="52"/>
      <c r="J4618" s="52"/>
      <c r="K4618" s="52"/>
      <c r="L4618" s="52"/>
      <c r="M4618" s="52"/>
      <c r="N4618" s="52"/>
      <c r="O4618" s="52"/>
      <c r="P4618" s="52"/>
      <c r="Q4618" s="52"/>
      <c r="R4618" s="52"/>
      <c r="S4618" s="52"/>
      <c r="T4618" s="52"/>
      <c r="U4618" s="52"/>
      <c r="V4618" s="52"/>
      <c r="W4618" s="52"/>
      <c r="X4618" s="52"/>
      <c r="Y4618" s="52"/>
      <c r="Z4618" s="38"/>
      <c r="AA4618" s="38"/>
      <c r="AB4618" s="38"/>
      <c r="AC4618" s="50"/>
      <c r="AD4618" s="50"/>
      <c r="AE4618" s="51"/>
      <c r="AF4618" s="51"/>
      <c r="AG4618" s="40"/>
      <c r="AH4618" s="41"/>
      <c r="AI4618" s="42"/>
      <c r="AJ4618" s="40"/>
      <c r="AK4618" s="41"/>
      <c r="AL4618" s="42"/>
      <c r="AM4618" s="43"/>
      <c r="AN4618" s="43"/>
      <c r="AO4618" s="43"/>
    </row>
    <row r="4619" spans="5:41" x14ac:dyDescent="0.25">
      <c r="E4619" s="54"/>
      <c r="F4619" s="54"/>
      <c r="G4619" s="52"/>
      <c r="H4619" s="52"/>
      <c r="I4619" s="52"/>
      <c r="J4619" s="52"/>
      <c r="K4619" s="52"/>
      <c r="L4619" s="52"/>
      <c r="M4619" s="52"/>
      <c r="N4619" s="52"/>
      <c r="O4619" s="52"/>
      <c r="P4619" s="52"/>
      <c r="Q4619" s="52"/>
      <c r="R4619" s="52"/>
      <c r="S4619" s="52"/>
      <c r="T4619" s="52"/>
      <c r="U4619" s="52"/>
      <c r="V4619" s="52"/>
      <c r="W4619" s="52"/>
      <c r="X4619" s="52"/>
      <c r="Y4619" s="52"/>
      <c r="Z4619" s="38"/>
      <c r="AA4619" s="38"/>
      <c r="AB4619" s="38"/>
      <c r="AC4619" s="50"/>
      <c r="AD4619" s="50"/>
      <c r="AE4619" s="51"/>
      <c r="AF4619" s="51"/>
      <c r="AG4619" s="40"/>
      <c r="AH4619" s="41"/>
      <c r="AI4619" s="42"/>
      <c r="AJ4619" s="40"/>
      <c r="AK4619" s="41"/>
      <c r="AL4619" s="42"/>
      <c r="AM4619" s="43"/>
      <c r="AN4619" s="43"/>
      <c r="AO4619" s="43"/>
    </row>
    <row r="4620" spans="5:41" x14ac:dyDescent="0.25">
      <c r="E4620" s="54"/>
      <c r="F4620" s="54"/>
      <c r="G4620" s="52"/>
      <c r="H4620" s="52"/>
      <c r="I4620" s="52"/>
      <c r="J4620" s="52"/>
      <c r="K4620" s="52"/>
      <c r="L4620" s="52"/>
      <c r="M4620" s="52"/>
      <c r="N4620" s="52"/>
      <c r="O4620" s="52"/>
      <c r="P4620" s="52"/>
      <c r="Q4620" s="52"/>
      <c r="R4620" s="52"/>
      <c r="S4620" s="52"/>
      <c r="T4620" s="52"/>
      <c r="U4620" s="52"/>
      <c r="V4620" s="52"/>
      <c r="W4620" s="52"/>
      <c r="X4620" s="52"/>
      <c r="Y4620" s="52"/>
      <c r="Z4620" s="38"/>
      <c r="AA4620" s="38"/>
      <c r="AB4620" s="38"/>
      <c r="AC4620" s="50"/>
      <c r="AD4620" s="50"/>
      <c r="AE4620" s="51"/>
      <c r="AF4620" s="51"/>
      <c r="AG4620" s="40"/>
      <c r="AH4620" s="41"/>
      <c r="AI4620" s="42"/>
      <c r="AJ4620" s="40"/>
      <c r="AK4620" s="41"/>
      <c r="AL4620" s="42"/>
      <c r="AM4620" s="43"/>
      <c r="AN4620" s="43"/>
      <c r="AO4620" s="43"/>
    </row>
    <row r="4621" spans="5:41" x14ac:dyDescent="0.25">
      <c r="E4621" s="54"/>
      <c r="F4621" s="54"/>
      <c r="G4621" s="52"/>
      <c r="H4621" s="52"/>
      <c r="I4621" s="52"/>
      <c r="J4621" s="52"/>
      <c r="K4621" s="52"/>
      <c r="L4621" s="52"/>
      <c r="M4621" s="52"/>
      <c r="N4621" s="52"/>
      <c r="O4621" s="52"/>
      <c r="P4621" s="52"/>
      <c r="Q4621" s="52"/>
      <c r="R4621" s="52"/>
      <c r="S4621" s="52"/>
      <c r="T4621" s="52"/>
      <c r="U4621" s="52"/>
      <c r="V4621" s="52"/>
      <c r="W4621" s="52"/>
      <c r="X4621" s="52"/>
      <c r="Y4621" s="52"/>
      <c r="Z4621" s="38"/>
      <c r="AA4621" s="38"/>
      <c r="AB4621" s="38"/>
      <c r="AC4621" s="50"/>
      <c r="AD4621" s="50"/>
      <c r="AE4621" s="51"/>
      <c r="AF4621" s="51"/>
      <c r="AG4621" s="40"/>
      <c r="AH4621" s="41"/>
      <c r="AI4621" s="42"/>
      <c r="AJ4621" s="40"/>
      <c r="AK4621" s="41"/>
      <c r="AL4621" s="42"/>
      <c r="AM4621" s="43"/>
      <c r="AN4621" s="43"/>
      <c r="AO4621" s="43"/>
    </row>
    <row r="4622" spans="5:41" x14ac:dyDescent="0.25">
      <c r="E4622" s="54"/>
      <c r="F4622" s="54"/>
      <c r="G4622" s="52"/>
      <c r="H4622" s="52"/>
      <c r="I4622" s="52"/>
      <c r="J4622" s="52"/>
      <c r="K4622" s="52"/>
      <c r="L4622" s="52"/>
      <c r="M4622" s="52"/>
      <c r="N4622" s="52"/>
      <c r="O4622" s="52"/>
      <c r="P4622" s="52"/>
      <c r="Q4622" s="52"/>
      <c r="R4622" s="52"/>
      <c r="S4622" s="52"/>
      <c r="T4622" s="52"/>
      <c r="U4622" s="52"/>
      <c r="V4622" s="52"/>
      <c r="W4622" s="52"/>
      <c r="X4622" s="52"/>
      <c r="Y4622" s="52"/>
      <c r="Z4622" s="38"/>
      <c r="AA4622" s="38"/>
      <c r="AB4622" s="38"/>
      <c r="AC4622" s="50"/>
      <c r="AD4622" s="50"/>
      <c r="AE4622" s="51"/>
      <c r="AF4622" s="51"/>
      <c r="AG4622" s="40"/>
      <c r="AH4622" s="41"/>
      <c r="AI4622" s="42"/>
      <c r="AJ4622" s="40"/>
      <c r="AK4622" s="41"/>
      <c r="AL4622" s="42"/>
      <c r="AM4622" s="43"/>
      <c r="AN4622" s="43"/>
      <c r="AO4622" s="43"/>
    </row>
    <row r="4623" spans="5:41" x14ac:dyDescent="0.25">
      <c r="E4623" s="54"/>
      <c r="F4623" s="54"/>
      <c r="G4623" s="52"/>
      <c r="H4623" s="52"/>
      <c r="I4623" s="52"/>
      <c r="J4623" s="52"/>
      <c r="K4623" s="52"/>
      <c r="L4623" s="52"/>
      <c r="M4623" s="52"/>
      <c r="N4623" s="52"/>
      <c r="O4623" s="52"/>
      <c r="P4623" s="52"/>
      <c r="Q4623" s="52"/>
      <c r="R4623" s="52"/>
      <c r="S4623" s="52"/>
      <c r="T4623" s="52"/>
      <c r="U4623" s="52"/>
      <c r="V4623" s="52"/>
      <c r="W4623" s="52"/>
      <c r="X4623" s="52"/>
      <c r="Y4623" s="52"/>
      <c r="Z4623" s="38"/>
      <c r="AA4623" s="38"/>
      <c r="AB4623" s="38"/>
      <c r="AC4623" s="50"/>
      <c r="AD4623" s="50"/>
      <c r="AE4623" s="51"/>
      <c r="AF4623" s="51"/>
      <c r="AG4623" s="40"/>
      <c r="AH4623" s="41"/>
      <c r="AI4623" s="42"/>
      <c r="AJ4623" s="40"/>
      <c r="AK4623" s="41"/>
      <c r="AL4623" s="42"/>
      <c r="AM4623" s="43"/>
      <c r="AN4623" s="43"/>
      <c r="AO4623" s="43"/>
    </row>
    <row r="4624" spans="5:41" x14ac:dyDescent="0.25">
      <c r="E4624" s="54"/>
      <c r="F4624" s="54"/>
      <c r="G4624" s="52"/>
      <c r="H4624" s="52"/>
      <c r="I4624" s="52"/>
      <c r="J4624" s="52"/>
      <c r="K4624" s="52"/>
      <c r="L4624" s="52"/>
      <c r="M4624" s="52"/>
      <c r="N4624" s="52"/>
      <c r="O4624" s="52"/>
      <c r="P4624" s="52"/>
      <c r="Q4624" s="52"/>
      <c r="R4624" s="52"/>
      <c r="S4624" s="52"/>
      <c r="T4624" s="52"/>
      <c r="U4624" s="52"/>
      <c r="V4624" s="52"/>
      <c r="W4624" s="52"/>
      <c r="X4624" s="52"/>
      <c r="Y4624" s="52"/>
      <c r="Z4624" s="38"/>
      <c r="AA4624" s="38"/>
      <c r="AB4624" s="38"/>
      <c r="AC4624" s="50"/>
      <c r="AD4624" s="50"/>
      <c r="AE4624" s="51"/>
      <c r="AF4624" s="51"/>
      <c r="AG4624" s="40"/>
      <c r="AH4624" s="41"/>
      <c r="AI4624" s="42"/>
      <c r="AJ4624" s="40"/>
      <c r="AK4624" s="41"/>
      <c r="AL4624" s="42"/>
      <c r="AM4624" s="43"/>
      <c r="AN4624" s="43"/>
      <c r="AO4624" s="43"/>
    </row>
    <row r="4625" spans="5:41" x14ac:dyDescent="0.25">
      <c r="E4625" s="54"/>
      <c r="F4625" s="54"/>
      <c r="G4625" s="52"/>
      <c r="H4625" s="52"/>
      <c r="I4625" s="52"/>
      <c r="J4625" s="52"/>
      <c r="K4625" s="52"/>
      <c r="L4625" s="52"/>
      <c r="M4625" s="52"/>
      <c r="N4625" s="52"/>
      <c r="O4625" s="52"/>
      <c r="P4625" s="52"/>
      <c r="Q4625" s="52"/>
      <c r="R4625" s="52"/>
      <c r="S4625" s="52"/>
      <c r="T4625" s="52"/>
      <c r="U4625" s="52"/>
      <c r="V4625" s="52"/>
      <c r="W4625" s="52"/>
      <c r="X4625" s="52"/>
      <c r="Y4625" s="52"/>
      <c r="Z4625" s="38"/>
      <c r="AA4625" s="38"/>
      <c r="AB4625" s="38"/>
      <c r="AC4625" s="50"/>
      <c r="AD4625" s="50"/>
      <c r="AE4625" s="51"/>
      <c r="AF4625" s="51"/>
      <c r="AG4625" s="40"/>
      <c r="AH4625" s="41"/>
      <c r="AI4625" s="42"/>
      <c r="AJ4625" s="40"/>
      <c r="AK4625" s="41"/>
      <c r="AL4625" s="42"/>
      <c r="AM4625" s="43"/>
      <c r="AN4625" s="43"/>
      <c r="AO4625" s="43"/>
    </row>
    <row r="4626" spans="5:41" x14ac:dyDescent="0.25">
      <c r="E4626" s="54"/>
      <c r="F4626" s="54"/>
      <c r="G4626" s="52"/>
      <c r="H4626" s="52"/>
      <c r="I4626" s="52"/>
      <c r="J4626" s="52"/>
      <c r="K4626" s="52"/>
      <c r="L4626" s="52"/>
      <c r="M4626" s="52"/>
      <c r="N4626" s="52"/>
      <c r="O4626" s="52"/>
      <c r="P4626" s="52"/>
      <c r="Q4626" s="52"/>
      <c r="R4626" s="52"/>
      <c r="S4626" s="52"/>
      <c r="T4626" s="52"/>
      <c r="U4626" s="52"/>
      <c r="V4626" s="52"/>
      <c r="W4626" s="52"/>
      <c r="X4626" s="52"/>
      <c r="Y4626" s="52"/>
      <c r="Z4626" s="38"/>
      <c r="AA4626" s="38"/>
      <c r="AB4626" s="38"/>
      <c r="AC4626" s="50"/>
      <c r="AD4626" s="50"/>
      <c r="AE4626" s="51"/>
      <c r="AF4626" s="51"/>
      <c r="AG4626" s="40"/>
      <c r="AH4626" s="41"/>
      <c r="AI4626" s="42"/>
      <c r="AJ4626" s="40"/>
      <c r="AK4626" s="41"/>
      <c r="AL4626" s="42"/>
      <c r="AM4626" s="43"/>
      <c r="AN4626" s="43"/>
      <c r="AO4626" s="43"/>
    </row>
    <row r="4627" spans="5:41" x14ac:dyDescent="0.25">
      <c r="E4627" s="54"/>
      <c r="F4627" s="54"/>
      <c r="G4627" s="52"/>
      <c r="H4627" s="52"/>
      <c r="I4627" s="52"/>
      <c r="J4627" s="52"/>
      <c r="K4627" s="52"/>
      <c r="L4627" s="52"/>
      <c r="M4627" s="52"/>
      <c r="N4627" s="52"/>
      <c r="O4627" s="52"/>
      <c r="P4627" s="52"/>
      <c r="Q4627" s="52"/>
      <c r="R4627" s="52"/>
      <c r="S4627" s="52"/>
      <c r="T4627" s="52"/>
      <c r="U4627" s="52"/>
      <c r="V4627" s="52"/>
      <c r="W4627" s="52"/>
      <c r="X4627" s="52"/>
      <c r="Y4627" s="52"/>
      <c r="Z4627" s="38"/>
      <c r="AA4627" s="38"/>
      <c r="AB4627" s="38"/>
      <c r="AC4627" s="50"/>
      <c r="AD4627" s="50"/>
      <c r="AE4627" s="51"/>
      <c r="AF4627" s="51"/>
      <c r="AG4627" s="40"/>
      <c r="AH4627" s="41"/>
      <c r="AI4627" s="42"/>
      <c r="AJ4627" s="40"/>
      <c r="AK4627" s="41"/>
      <c r="AL4627" s="42"/>
      <c r="AM4627" s="43"/>
      <c r="AN4627" s="43"/>
      <c r="AO4627" s="43"/>
    </row>
    <row r="4628" spans="5:41" x14ac:dyDescent="0.25">
      <c r="E4628" s="54"/>
      <c r="F4628" s="54"/>
      <c r="G4628" s="52"/>
      <c r="H4628" s="52"/>
      <c r="I4628" s="52"/>
      <c r="J4628" s="52"/>
      <c r="K4628" s="52"/>
      <c r="L4628" s="52"/>
      <c r="M4628" s="52"/>
      <c r="N4628" s="52"/>
      <c r="O4628" s="52"/>
      <c r="P4628" s="52"/>
      <c r="Q4628" s="52"/>
      <c r="R4628" s="52"/>
      <c r="S4628" s="52"/>
      <c r="T4628" s="52"/>
      <c r="U4628" s="52"/>
      <c r="V4628" s="52"/>
      <c r="W4628" s="52"/>
      <c r="X4628" s="52"/>
      <c r="Y4628" s="52"/>
      <c r="Z4628" s="38"/>
      <c r="AA4628" s="38"/>
      <c r="AB4628" s="38"/>
      <c r="AC4628" s="50"/>
      <c r="AD4628" s="50"/>
      <c r="AE4628" s="51"/>
      <c r="AF4628" s="51"/>
      <c r="AG4628" s="40"/>
      <c r="AH4628" s="41"/>
      <c r="AI4628" s="42"/>
      <c r="AJ4628" s="40"/>
      <c r="AK4628" s="41"/>
      <c r="AL4628" s="42"/>
      <c r="AM4628" s="43"/>
      <c r="AN4628" s="43"/>
      <c r="AO4628" s="43"/>
    </row>
    <row r="4629" spans="5:41" x14ac:dyDescent="0.25">
      <c r="E4629" s="54"/>
      <c r="F4629" s="54"/>
      <c r="G4629" s="52"/>
      <c r="H4629" s="52"/>
      <c r="I4629" s="52"/>
      <c r="J4629" s="52"/>
      <c r="K4629" s="52"/>
      <c r="L4629" s="52"/>
      <c r="M4629" s="52"/>
      <c r="N4629" s="52"/>
      <c r="O4629" s="52"/>
      <c r="P4629" s="52"/>
      <c r="Q4629" s="52"/>
      <c r="R4629" s="52"/>
      <c r="S4629" s="52"/>
      <c r="T4629" s="52"/>
      <c r="U4629" s="52"/>
      <c r="V4629" s="52"/>
      <c r="W4629" s="52"/>
      <c r="X4629" s="52"/>
      <c r="Y4629" s="52"/>
      <c r="Z4629" s="38"/>
      <c r="AA4629" s="38"/>
      <c r="AB4629" s="38"/>
      <c r="AC4629" s="50"/>
      <c r="AD4629" s="50"/>
      <c r="AE4629" s="51"/>
      <c r="AF4629" s="51"/>
      <c r="AG4629" s="40"/>
      <c r="AH4629" s="41"/>
      <c r="AI4629" s="42"/>
      <c r="AJ4629" s="40"/>
      <c r="AK4629" s="41"/>
      <c r="AL4629" s="42"/>
      <c r="AM4629" s="43"/>
      <c r="AN4629" s="43"/>
      <c r="AO4629" s="43"/>
    </row>
    <row r="4630" spans="5:41" x14ac:dyDescent="0.25">
      <c r="E4630" s="54"/>
      <c r="F4630" s="54"/>
      <c r="G4630" s="52"/>
      <c r="H4630" s="52"/>
      <c r="I4630" s="52"/>
      <c r="J4630" s="52"/>
      <c r="K4630" s="52"/>
      <c r="L4630" s="52"/>
      <c r="M4630" s="52"/>
      <c r="N4630" s="52"/>
      <c r="O4630" s="52"/>
      <c r="P4630" s="52"/>
      <c r="Q4630" s="52"/>
      <c r="R4630" s="52"/>
      <c r="S4630" s="52"/>
      <c r="T4630" s="52"/>
      <c r="U4630" s="52"/>
      <c r="V4630" s="52"/>
      <c r="W4630" s="52"/>
      <c r="X4630" s="52"/>
      <c r="Y4630" s="52"/>
      <c r="Z4630" s="38"/>
      <c r="AA4630" s="38"/>
      <c r="AB4630" s="38"/>
      <c r="AC4630" s="50"/>
      <c r="AD4630" s="50"/>
      <c r="AE4630" s="51"/>
      <c r="AF4630" s="51"/>
      <c r="AG4630" s="40"/>
      <c r="AH4630" s="41"/>
      <c r="AI4630" s="42"/>
      <c r="AJ4630" s="40"/>
      <c r="AK4630" s="41"/>
      <c r="AL4630" s="42"/>
      <c r="AM4630" s="43"/>
      <c r="AN4630" s="43"/>
      <c r="AO4630" s="43"/>
    </row>
    <row r="4631" spans="5:41" x14ac:dyDescent="0.25">
      <c r="E4631" s="54"/>
      <c r="F4631" s="54"/>
      <c r="G4631" s="52"/>
      <c r="H4631" s="52"/>
      <c r="I4631" s="52"/>
      <c r="J4631" s="52"/>
      <c r="K4631" s="52"/>
      <c r="L4631" s="52"/>
      <c r="M4631" s="52"/>
      <c r="N4631" s="52"/>
      <c r="O4631" s="52"/>
      <c r="P4631" s="52"/>
      <c r="Q4631" s="52"/>
      <c r="R4631" s="52"/>
      <c r="S4631" s="52"/>
      <c r="T4631" s="52"/>
      <c r="U4631" s="52"/>
      <c r="V4631" s="52"/>
      <c r="W4631" s="52"/>
      <c r="X4631" s="52"/>
      <c r="Y4631" s="52"/>
      <c r="Z4631" s="38"/>
      <c r="AA4631" s="38"/>
      <c r="AB4631" s="38"/>
      <c r="AC4631" s="50"/>
      <c r="AD4631" s="50"/>
      <c r="AE4631" s="51"/>
      <c r="AF4631" s="51"/>
      <c r="AG4631" s="40"/>
      <c r="AH4631" s="41"/>
      <c r="AI4631" s="42"/>
      <c r="AJ4631" s="40"/>
      <c r="AK4631" s="41"/>
      <c r="AL4631" s="42"/>
      <c r="AM4631" s="43"/>
      <c r="AN4631" s="43"/>
      <c r="AO4631" s="43"/>
    </row>
    <row r="4632" spans="5:41" x14ac:dyDescent="0.25">
      <c r="E4632" s="54"/>
      <c r="F4632" s="54"/>
      <c r="G4632" s="52"/>
      <c r="H4632" s="52"/>
      <c r="I4632" s="52"/>
      <c r="J4632" s="52"/>
      <c r="K4632" s="52"/>
      <c r="L4632" s="52"/>
      <c r="M4632" s="52"/>
      <c r="N4632" s="52"/>
      <c r="O4632" s="52"/>
      <c r="P4632" s="52"/>
      <c r="Q4632" s="52"/>
      <c r="R4632" s="52"/>
      <c r="S4632" s="52"/>
      <c r="T4632" s="52"/>
      <c r="U4632" s="52"/>
      <c r="V4632" s="52"/>
      <c r="W4632" s="52"/>
      <c r="X4632" s="52"/>
      <c r="Y4632" s="52"/>
      <c r="Z4632" s="38"/>
      <c r="AA4632" s="38"/>
      <c r="AB4632" s="38"/>
      <c r="AC4632" s="50"/>
      <c r="AD4632" s="50"/>
      <c r="AE4632" s="51"/>
      <c r="AF4632" s="51"/>
      <c r="AG4632" s="40"/>
      <c r="AH4632" s="41"/>
      <c r="AI4632" s="42"/>
      <c r="AJ4632" s="40"/>
      <c r="AK4632" s="41"/>
      <c r="AL4632" s="42"/>
      <c r="AM4632" s="43"/>
      <c r="AN4632" s="43"/>
      <c r="AO4632" s="43"/>
    </row>
    <row r="4633" spans="5:41" x14ac:dyDescent="0.25">
      <c r="E4633" s="54"/>
      <c r="F4633" s="54"/>
      <c r="G4633" s="52"/>
      <c r="H4633" s="52"/>
      <c r="I4633" s="52"/>
      <c r="J4633" s="52"/>
      <c r="K4633" s="52"/>
      <c r="L4633" s="52"/>
      <c r="M4633" s="52"/>
      <c r="N4633" s="52"/>
      <c r="O4633" s="52"/>
      <c r="P4633" s="52"/>
      <c r="Q4633" s="52"/>
      <c r="R4633" s="52"/>
      <c r="S4633" s="52"/>
      <c r="T4633" s="52"/>
      <c r="U4633" s="52"/>
      <c r="V4633" s="52"/>
      <c r="W4633" s="52"/>
      <c r="X4633" s="52"/>
      <c r="Y4633" s="52"/>
      <c r="Z4633" s="38"/>
      <c r="AA4633" s="38"/>
      <c r="AB4633" s="38"/>
      <c r="AC4633" s="50"/>
      <c r="AD4633" s="50"/>
      <c r="AE4633" s="51"/>
      <c r="AF4633" s="51"/>
      <c r="AG4633" s="40"/>
      <c r="AH4633" s="41"/>
      <c r="AI4633" s="42"/>
      <c r="AJ4633" s="40"/>
      <c r="AK4633" s="41"/>
      <c r="AL4633" s="42"/>
      <c r="AM4633" s="43"/>
      <c r="AN4633" s="43"/>
      <c r="AO4633" s="43"/>
    </row>
    <row r="4634" spans="5:41" x14ac:dyDescent="0.25">
      <c r="E4634" s="54"/>
      <c r="F4634" s="54"/>
      <c r="G4634" s="52"/>
      <c r="H4634" s="52"/>
      <c r="I4634" s="52"/>
      <c r="J4634" s="52"/>
      <c r="K4634" s="52"/>
      <c r="L4634" s="52"/>
      <c r="M4634" s="52"/>
      <c r="N4634" s="52"/>
      <c r="O4634" s="52"/>
      <c r="P4634" s="52"/>
      <c r="Q4634" s="52"/>
      <c r="R4634" s="52"/>
      <c r="S4634" s="52"/>
      <c r="T4634" s="52"/>
      <c r="U4634" s="52"/>
      <c r="V4634" s="52"/>
      <c r="W4634" s="52"/>
      <c r="X4634" s="52"/>
      <c r="Y4634" s="52"/>
      <c r="Z4634" s="38"/>
      <c r="AA4634" s="38"/>
      <c r="AB4634" s="38"/>
      <c r="AC4634" s="50"/>
      <c r="AD4634" s="50"/>
      <c r="AE4634" s="51"/>
      <c r="AF4634" s="51"/>
      <c r="AG4634" s="40"/>
      <c r="AH4634" s="41"/>
      <c r="AI4634" s="42"/>
      <c r="AJ4634" s="40"/>
      <c r="AK4634" s="41"/>
      <c r="AL4634" s="42"/>
      <c r="AM4634" s="43"/>
      <c r="AN4634" s="43"/>
      <c r="AO4634" s="43"/>
    </row>
    <row r="4635" spans="5:41" x14ac:dyDescent="0.25">
      <c r="E4635" s="54"/>
      <c r="F4635" s="54"/>
      <c r="G4635" s="52"/>
      <c r="H4635" s="52"/>
      <c r="I4635" s="52"/>
      <c r="J4635" s="52"/>
      <c r="K4635" s="52"/>
      <c r="L4635" s="52"/>
      <c r="M4635" s="52"/>
      <c r="N4635" s="52"/>
      <c r="O4635" s="52"/>
      <c r="P4635" s="52"/>
      <c r="Q4635" s="52"/>
      <c r="R4635" s="52"/>
      <c r="S4635" s="52"/>
      <c r="T4635" s="52"/>
      <c r="U4635" s="52"/>
      <c r="V4635" s="52"/>
      <c r="W4635" s="52"/>
      <c r="X4635" s="52"/>
      <c r="Y4635" s="52"/>
      <c r="Z4635" s="38"/>
      <c r="AA4635" s="38"/>
      <c r="AB4635" s="38"/>
      <c r="AC4635" s="50"/>
      <c r="AD4635" s="50"/>
      <c r="AE4635" s="51"/>
      <c r="AF4635" s="51"/>
      <c r="AG4635" s="40"/>
      <c r="AH4635" s="41"/>
      <c r="AI4635" s="42"/>
      <c r="AJ4635" s="40"/>
      <c r="AK4635" s="41"/>
      <c r="AL4635" s="42"/>
      <c r="AM4635" s="43"/>
      <c r="AN4635" s="43"/>
      <c r="AO4635" s="43"/>
    </row>
    <row r="4636" spans="5:41" x14ac:dyDescent="0.25">
      <c r="E4636" s="54"/>
      <c r="F4636" s="54"/>
      <c r="G4636" s="52"/>
      <c r="H4636" s="52"/>
      <c r="I4636" s="52"/>
      <c r="J4636" s="52"/>
      <c r="K4636" s="52"/>
      <c r="L4636" s="52"/>
      <c r="M4636" s="52"/>
      <c r="N4636" s="52"/>
      <c r="O4636" s="52"/>
      <c r="P4636" s="52"/>
      <c r="Q4636" s="52"/>
      <c r="R4636" s="52"/>
      <c r="S4636" s="52"/>
      <c r="T4636" s="52"/>
      <c r="U4636" s="52"/>
      <c r="V4636" s="52"/>
      <c r="W4636" s="52"/>
      <c r="X4636" s="52"/>
      <c r="Y4636" s="52"/>
      <c r="Z4636" s="38"/>
      <c r="AA4636" s="38"/>
      <c r="AB4636" s="38"/>
      <c r="AC4636" s="50"/>
      <c r="AD4636" s="50"/>
      <c r="AE4636" s="51"/>
      <c r="AF4636" s="51"/>
      <c r="AG4636" s="40"/>
      <c r="AH4636" s="41"/>
      <c r="AI4636" s="42"/>
      <c r="AJ4636" s="40"/>
      <c r="AK4636" s="41"/>
      <c r="AL4636" s="42"/>
      <c r="AM4636" s="43"/>
      <c r="AN4636" s="43"/>
      <c r="AO4636" s="43"/>
    </row>
    <row r="4637" spans="5:41" x14ac:dyDescent="0.25">
      <c r="E4637" s="54"/>
      <c r="F4637" s="54"/>
      <c r="G4637" s="52"/>
      <c r="H4637" s="52"/>
      <c r="I4637" s="52"/>
      <c r="J4637" s="52"/>
      <c r="K4637" s="52"/>
      <c r="L4637" s="52"/>
      <c r="M4637" s="52"/>
      <c r="N4637" s="52"/>
      <c r="O4637" s="52"/>
      <c r="P4637" s="52"/>
      <c r="Q4637" s="52"/>
      <c r="R4637" s="52"/>
      <c r="S4637" s="52"/>
      <c r="T4637" s="52"/>
      <c r="U4637" s="52"/>
      <c r="V4637" s="52"/>
      <c r="W4637" s="52"/>
      <c r="X4637" s="52"/>
      <c r="Y4637" s="52"/>
      <c r="Z4637" s="38"/>
      <c r="AA4637" s="38"/>
      <c r="AB4637" s="38"/>
      <c r="AC4637" s="50"/>
      <c r="AD4637" s="50"/>
      <c r="AE4637" s="51"/>
      <c r="AF4637" s="51"/>
      <c r="AG4637" s="40"/>
      <c r="AH4637" s="41"/>
      <c r="AI4637" s="42"/>
      <c r="AJ4637" s="40"/>
      <c r="AK4637" s="41"/>
      <c r="AL4637" s="42"/>
      <c r="AM4637" s="43"/>
      <c r="AN4637" s="43"/>
      <c r="AO4637" s="43"/>
    </row>
    <row r="4638" spans="5:41" x14ac:dyDescent="0.25">
      <c r="E4638" s="54"/>
      <c r="F4638" s="54"/>
      <c r="G4638" s="52"/>
      <c r="H4638" s="52"/>
      <c r="I4638" s="52"/>
      <c r="J4638" s="52"/>
      <c r="K4638" s="52"/>
      <c r="L4638" s="52"/>
      <c r="M4638" s="52"/>
      <c r="N4638" s="52"/>
      <c r="O4638" s="52"/>
      <c r="P4638" s="52"/>
      <c r="Q4638" s="52"/>
      <c r="R4638" s="52"/>
      <c r="S4638" s="52"/>
      <c r="T4638" s="52"/>
      <c r="U4638" s="52"/>
      <c r="V4638" s="52"/>
      <c r="W4638" s="52"/>
      <c r="X4638" s="52"/>
      <c r="Y4638" s="52"/>
      <c r="Z4638" s="38"/>
      <c r="AA4638" s="38"/>
      <c r="AB4638" s="38"/>
      <c r="AC4638" s="50"/>
      <c r="AD4638" s="50"/>
      <c r="AE4638" s="51"/>
      <c r="AF4638" s="51"/>
      <c r="AG4638" s="40"/>
      <c r="AH4638" s="41"/>
      <c r="AI4638" s="42"/>
      <c r="AJ4638" s="40"/>
      <c r="AK4638" s="41"/>
      <c r="AL4638" s="42"/>
      <c r="AM4638" s="43"/>
      <c r="AN4638" s="43"/>
      <c r="AO4638" s="43"/>
    </row>
    <row r="4639" spans="5:41" x14ac:dyDescent="0.25">
      <c r="E4639" s="54"/>
      <c r="F4639" s="54"/>
      <c r="G4639" s="52"/>
      <c r="H4639" s="52"/>
      <c r="I4639" s="52"/>
      <c r="J4639" s="52"/>
      <c r="K4639" s="52"/>
      <c r="L4639" s="52"/>
      <c r="M4639" s="52"/>
      <c r="N4639" s="52"/>
      <c r="O4639" s="52"/>
      <c r="P4639" s="52"/>
      <c r="Q4639" s="52"/>
      <c r="R4639" s="52"/>
      <c r="S4639" s="52"/>
      <c r="T4639" s="52"/>
      <c r="U4639" s="52"/>
      <c r="V4639" s="52"/>
      <c r="W4639" s="52"/>
      <c r="X4639" s="52"/>
      <c r="Y4639" s="52"/>
      <c r="Z4639" s="38"/>
      <c r="AA4639" s="38"/>
      <c r="AB4639" s="38"/>
      <c r="AC4639" s="50"/>
      <c r="AD4639" s="50"/>
      <c r="AE4639" s="51"/>
      <c r="AF4639" s="51"/>
      <c r="AG4639" s="40"/>
      <c r="AH4639" s="41"/>
      <c r="AI4639" s="42"/>
      <c r="AJ4639" s="40"/>
      <c r="AK4639" s="41"/>
      <c r="AL4639" s="42"/>
      <c r="AM4639" s="43"/>
      <c r="AN4639" s="43"/>
      <c r="AO4639" s="43"/>
    </row>
    <row r="4640" spans="5:41" x14ac:dyDescent="0.25">
      <c r="E4640" s="54"/>
      <c r="F4640" s="54"/>
      <c r="G4640" s="52"/>
      <c r="H4640" s="52"/>
      <c r="I4640" s="52"/>
      <c r="J4640" s="52"/>
      <c r="K4640" s="52"/>
      <c r="L4640" s="52"/>
      <c r="M4640" s="52"/>
      <c r="N4640" s="52"/>
      <c r="O4640" s="52"/>
      <c r="P4640" s="52"/>
      <c r="Q4640" s="52"/>
      <c r="R4640" s="52"/>
      <c r="S4640" s="52"/>
      <c r="T4640" s="52"/>
      <c r="U4640" s="52"/>
      <c r="V4640" s="52"/>
      <c r="W4640" s="52"/>
      <c r="X4640" s="52"/>
      <c r="Y4640" s="52"/>
      <c r="Z4640" s="38"/>
      <c r="AA4640" s="38"/>
      <c r="AB4640" s="38"/>
      <c r="AC4640" s="50"/>
      <c r="AD4640" s="50"/>
      <c r="AE4640" s="51"/>
      <c r="AF4640" s="51"/>
      <c r="AG4640" s="40"/>
      <c r="AH4640" s="41"/>
      <c r="AI4640" s="42"/>
      <c r="AJ4640" s="40"/>
      <c r="AK4640" s="41"/>
      <c r="AL4640" s="42"/>
      <c r="AM4640" s="43"/>
      <c r="AN4640" s="43"/>
      <c r="AO4640" s="43"/>
    </row>
    <row r="4641" spans="5:41" x14ac:dyDescent="0.25">
      <c r="E4641" s="54"/>
      <c r="F4641" s="54"/>
      <c r="G4641" s="52"/>
      <c r="H4641" s="52"/>
      <c r="I4641" s="52"/>
      <c r="J4641" s="52"/>
      <c r="K4641" s="52"/>
      <c r="L4641" s="52"/>
      <c r="M4641" s="52"/>
      <c r="N4641" s="52"/>
      <c r="O4641" s="52"/>
      <c r="P4641" s="52"/>
      <c r="Q4641" s="52"/>
      <c r="R4641" s="52"/>
      <c r="S4641" s="52"/>
      <c r="T4641" s="52"/>
      <c r="U4641" s="52"/>
      <c r="V4641" s="52"/>
      <c r="W4641" s="52"/>
      <c r="X4641" s="52"/>
      <c r="Y4641" s="52"/>
      <c r="Z4641" s="38"/>
      <c r="AA4641" s="38"/>
      <c r="AB4641" s="38"/>
      <c r="AC4641" s="50"/>
      <c r="AD4641" s="50"/>
      <c r="AE4641" s="51"/>
      <c r="AF4641" s="51"/>
      <c r="AG4641" s="40"/>
      <c r="AH4641" s="41"/>
      <c r="AI4641" s="42"/>
      <c r="AJ4641" s="40"/>
      <c r="AK4641" s="41"/>
      <c r="AL4641" s="42"/>
      <c r="AM4641" s="43"/>
      <c r="AN4641" s="43"/>
      <c r="AO4641" s="43"/>
    </row>
    <row r="4642" spans="5:41" x14ac:dyDescent="0.25">
      <c r="E4642" s="54"/>
      <c r="F4642" s="54"/>
      <c r="G4642" s="52"/>
      <c r="H4642" s="52"/>
      <c r="I4642" s="52"/>
      <c r="J4642" s="52"/>
      <c r="K4642" s="52"/>
      <c r="L4642" s="52"/>
      <c r="M4642" s="52"/>
      <c r="N4642" s="52"/>
      <c r="O4642" s="52"/>
      <c r="P4642" s="52"/>
      <c r="Q4642" s="52"/>
      <c r="R4642" s="52"/>
      <c r="S4642" s="52"/>
      <c r="T4642" s="52"/>
      <c r="U4642" s="52"/>
      <c r="V4642" s="52"/>
      <c r="W4642" s="52"/>
      <c r="X4642" s="52"/>
      <c r="Y4642" s="52"/>
      <c r="Z4642" s="38"/>
      <c r="AA4642" s="38"/>
      <c r="AB4642" s="38"/>
      <c r="AC4642" s="50"/>
      <c r="AD4642" s="50"/>
      <c r="AE4642" s="51"/>
      <c r="AF4642" s="51"/>
      <c r="AG4642" s="40"/>
      <c r="AH4642" s="41"/>
      <c r="AI4642" s="42"/>
      <c r="AJ4642" s="40"/>
      <c r="AK4642" s="41"/>
      <c r="AL4642" s="42"/>
      <c r="AM4642" s="43"/>
      <c r="AN4642" s="43"/>
      <c r="AO4642" s="43"/>
    </row>
    <row r="4643" spans="5:41" x14ac:dyDescent="0.25">
      <c r="E4643" s="54"/>
      <c r="F4643" s="54"/>
      <c r="G4643" s="52"/>
      <c r="H4643" s="52"/>
      <c r="I4643" s="52"/>
      <c r="J4643" s="52"/>
      <c r="K4643" s="52"/>
      <c r="L4643" s="52"/>
      <c r="M4643" s="52"/>
      <c r="N4643" s="52"/>
      <c r="O4643" s="52"/>
      <c r="P4643" s="52"/>
      <c r="Q4643" s="52"/>
      <c r="R4643" s="52"/>
      <c r="S4643" s="52"/>
      <c r="T4643" s="52"/>
      <c r="U4643" s="52"/>
      <c r="V4643" s="52"/>
      <c r="W4643" s="52"/>
      <c r="X4643" s="52"/>
      <c r="Y4643" s="52"/>
      <c r="Z4643" s="38"/>
      <c r="AA4643" s="38"/>
      <c r="AB4643" s="38"/>
      <c r="AC4643" s="50"/>
      <c r="AD4643" s="50"/>
      <c r="AE4643" s="51"/>
      <c r="AF4643" s="51"/>
      <c r="AG4643" s="40"/>
      <c r="AH4643" s="41"/>
      <c r="AI4643" s="42"/>
      <c r="AJ4643" s="40"/>
      <c r="AK4643" s="41"/>
      <c r="AL4643" s="42"/>
      <c r="AM4643" s="43"/>
      <c r="AN4643" s="43"/>
      <c r="AO4643" s="43"/>
    </row>
    <row r="4644" spans="5:41" x14ac:dyDescent="0.25">
      <c r="E4644" s="54"/>
      <c r="F4644" s="54"/>
      <c r="G4644" s="52"/>
      <c r="H4644" s="52"/>
      <c r="I4644" s="52"/>
      <c r="J4644" s="52"/>
      <c r="K4644" s="52"/>
      <c r="L4644" s="52"/>
      <c r="M4644" s="52"/>
      <c r="N4644" s="52"/>
      <c r="O4644" s="52"/>
      <c r="P4644" s="52"/>
      <c r="Q4644" s="52"/>
      <c r="R4644" s="52"/>
      <c r="S4644" s="52"/>
      <c r="T4644" s="52"/>
      <c r="U4644" s="52"/>
      <c r="V4644" s="52"/>
      <c r="W4644" s="52"/>
      <c r="X4644" s="52"/>
      <c r="Y4644" s="52"/>
      <c r="Z4644" s="38"/>
      <c r="AA4644" s="38"/>
      <c r="AB4644" s="38"/>
      <c r="AC4644" s="50"/>
      <c r="AD4644" s="50"/>
      <c r="AE4644" s="51"/>
      <c r="AF4644" s="51"/>
      <c r="AG4644" s="40"/>
      <c r="AH4644" s="41"/>
      <c r="AI4644" s="42"/>
      <c r="AJ4644" s="40"/>
      <c r="AK4644" s="41"/>
      <c r="AL4644" s="42"/>
      <c r="AM4644" s="43"/>
      <c r="AN4644" s="43"/>
      <c r="AO4644" s="43"/>
    </row>
    <row r="4645" spans="5:41" x14ac:dyDescent="0.25">
      <c r="E4645" s="54"/>
      <c r="F4645" s="54"/>
      <c r="G4645" s="52"/>
      <c r="H4645" s="52"/>
      <c r="I4645" s="52"/>
      <c r="J4645" s="52"/>
      <c r="K4645" s="52"/>
      <c r="L4645" s="52"/>
      <c r="M4645" s="52"/>
      <c r="N4645" s="52"/>
      <c r="O4645" s="52"/>
      <c r="P4645" s="52"/>
      <c r="Q4645" s="52"/>
      <c r="R4645" s="52"/>
      <c r="S4645" s="52"/>
      <c r="T4645" s="52"/>
      <c r="U4645" s="52"/>
      <c r="V4645" s="52"/>
      <c r="W4645" s="52"/>
      <c r="X4645" s="52"/>
      <c r="Y4645" s="52"/>
      <c r="Z4645" s="38"/>
      <c r="AA4645" s="38"/>
      <c r="AB4645" s="38"/>
      <c r="AC4645" s="50"/>
      <c r="AD4645" s="50"/>
      <c r="AE4645" s="51"/>
      <c r="AF4645" s="51"/>
      <c r="AG4645" s="40"/>
      <c r="AH4645" s="41"/>
      <c r="AI4645" s="42"/>
      <c r="AJ4645" s="40"/>
      <c r="AK4645" s="41"/>
      <c r="AL4645" s="42"/>
      <c r="AM4645" s="43"/>
      <c r="AN4645" s="43"/>
      <c r="AO4645" s="43"/>
    </row>
    <row r="4646" spans="5:41" x14ac:dyDescent="0.25">
      <c r="E4646" s="54"/>
      <c r="F4646" s="54"/>
      <c r="G4646" s="52"/>
      <c r="H4646" s="52"/>
      <c r="I4646" s="52"/>
      <c r="J4646" s="52"/>
      <c r="K4646" s="52"/>
      <c r="L4646" s="52"/>
      <c r="M4646" s="52"/>
      <c r="N4646" s="52"/>
      <c r="O4646" s="52"/>
      <c r="P4646" s="52"/>
      <c r="Q4646" s="52"/>
      <c r="R4646" s="52"/>
      <c r="S4646" s="52"/>
      <c r="T4646" s="52"/>
      <c r="U4646" s="52"/>
      <c r="V4646" s="52"/>
      <c r="W4646" s="52"/>
      <c r="X4646" s="52"/>
      <c r="Y4646" s="52"/>
      <c r="Z4646" s="38"/>
      <c r="AA4646" s="38"/>
      <c r="AB4646" s="38"/>
      <c r="AC4646" s="50"/>
      <c r="AD4646" s="50"/>
      <c r="AE4646" s="51"/>
      <c r="AF4646" s="51"/>
      <c r="AG4646" s="40"/>
      <c r="AH4646" s="41"/>
      <c r="AI4646" s="42"/>
      <c r="AJ4646" s="40"/>
      <c r="AK4646" s="41"/>
      <c r="AL4646" s="42"/>
      <c r="AM4646" s="43"/>
      <c r="AN4646" s="43"/>
      <c r="AO4646" s="43"/>
    </row>
    <row r="4647" spans="5:41" x14ac:dyDescent="0.25">
      <c r="E4647" s="54"/>
      <c r="F4647" s="54"/>
      <c r="G4647" s="52"/>
      <c r="H4647" s="52"/>
      <c r="I4647" s="52"/>
      <c r="J4647" s="52"/>
      <c r="K4647" s="52"/>
      <c r="L4647" s="52"/>
      <c r="M4647" s="52"/>
      <c r="N4647" s="52"/>
      <c r="O4647" s="52"/>
      <c r="P4647" s="52"/>
      <c r="Q4647" s="52"/>
      <c r="R4647" s="52"/>
      <c r="S4647" s="52"/>
      <c r="T4647" s="52"/>
      <c r="U4647" s="52"/>
      <c r="V4647" s="52"/>
      <c r="W4647" s="52"/>
      <c r="X4647" s="52"/>
      <c r="Y4647" s="52"/>
      <c r="Z4647" s="38"/>
      <c r="AA4647" s="38"/>
      <c r="AB4647" s="38"/>
      <c r="AC4647" s="50"/>
      <c r="AD4647" s="50"/>
      <c r="AE4647" s="51"/>
      <c r="AF4647" s="51"/>
      <c r="AG4647" s="40"/>
      <c r="AH4647" s="41"/>
      <c r="AI4647" s="42"/>
      <c r="AJ4647" s="40"/>
      <c r="AK4647" s="41"/>
      <c r="AL4647" s="42"/>
      <c r="AM4647" s="43"/>
      <c r="AN4647" s="43"/>
      <c r="AO4647" s="43"/>
    </row>
    <row r="4648" spans="5:41" x14ac:dyDescent="0.25">
      <c r="E4648" s="54"/>
      <c r="F4648" s="54"/>
      <c r="G4648" s="52"/>
      <c r="H4648" s="52"/>
      <c r="I4648" s="52"/>
      <c r="J4648" s="52"/>
      <c r="K4648" s="52"/>
      <c r="L4648" s="52"/>
      <c r="M4648" s="52"/>
      <c r="N4648" s="52"/>
      <c r="O4648" s="52"/>
      <c r="P4648" s="52"/>
      <c r="Q4648" s="52"/>
      <c r="R4648" s="52"/>
      <c r="S4648" s="52"/>
      <c r="T4648" s="52"/>
      <c r="U4648" s="52"/>
      <c r="V4648" s="52"/>
      <c r="W4648" s="52"/>
      <c r="X4648" s="52"/>
      <c r="Y4648" s="52"/>
      <c r="Z4648" s="38"/>
      <c r="AA4648" s="38"/>
      <c r="AB4648" s="38"/>
      <c r="AC4648" s="50"/>
      <c r="AD4648" s="50"/>
      <c r="AE4648" s="51"/>
      <c r="AF4648" s="51"/>
      <c r="AG4648" s="40"/>
      <c r="AH4648" s="41"/>
      <c r="AI4648" s="42"/>
      <c r="AJ4648" s="40"/>
      <c r="AK4648" s="41"/>
      <c r="AL4648" s="42"/>
      <c r="AM4648" s="43"/>
      <c r="AN4648" s="43"/>
      <c r="AO4648" s="43"/>
    </row>
    <row r="4649" spans="5:41" x14ac:dyDescent="0.25">
      <c r="E4649" s="54"/>
      <c r="F4649" s="54"/>
      <c r="G4649" s="52"/>
      <c r="H4649" s="52"/>
      <c r="I4649" s="52"/>
      <c r="J4649" s="52"/>
      <c r="K4649" s="52"/>
      <c r="L4649" s="52"/>
      <c r="M4649" s="52"/>
      <c r="N4649" s="52"/>
      <c r="O4649" s="52"/>
      <c r="P4649" s="52"/>
      <c r="Q4649" s="52"/>
      <c r="R4649" s="52"/>
      <c r="S4649" s="52"/>
      <c r="T4649" s="52"/>
      <c r="U4649" s="52"/>
      <c r="V4649" s="52"/>
      <c r="W4649" s="52"/>
      <c r="X4649" s="52"/>
      <c r="Y4649" s="52"/>
      <c r="Z4649" s="38"/>
      <c r="AA4649" s="38"/>
      <c r="AB4649" s="38"/>
      <c r="AC4649" s="50"/>
      <c r="AD4649" s="50"/>
      <c r="AE4649" s="51"/>
      <c r="AF4649" s="51"/>
      <c r="AG4649" s="40"/>
      <c r="AH4649" s="41"/>
      <c r="AI4649" s="42"/>
      <c r="AJ4649" s="40"/>
      <c r="AK4649" s="41"/>
      <c r="AL4649" s="42"/>
      <c r="AM4649" s="43"/>
      <c r="AN4649" s="43"/>
      <c r="AO4649" s="43"/>
    </row>
    <row r="4650" spans="5:41" x14ac:dyDescent="0.25">
      <c r="E4650" s="54"/>
      <c r="F4650" s="54"/>
      <c r="G4650" s="52"/>
      <c r="H4650" s="52"/>
      <c r="I4650" s="52"/>
      <c r="J4650" s="52"/>
      <c r="K4650" s="52"/>
      <c r="L4650" s="52"/>
      <c r="M4650" s="52"/>
      <c r="N4650" s="52"/>
      <c r="O4650" s="52"/>
      <c r="P4650" s="52"/>
      <c r="Q4650" s="52"/>
      <c r="R4650" s="52"/>
      <c r="S4650" s="52"/>
      <c r="T4650" s="52"/>
      <c r="U4650" s="52"/>
      <c r="V4650" s="52"/>
      <c r="W4650" s="52"/>
      <c r="X4650" s="52"/>
      <c r="Y4650" s="52"/>
      <c r="Z4650" s="38"/>
      <c r="AA4650" s="38"/>
      <c r="AB4650" s="38"/>
      <c r="AC4650" s="50"/>
      <c r="AD4650" s="50"/>
      <c r="AE4650" s="51"/>
      <c r="AF4650" s="51"/>
      <c r="AG4650" s="40"/>
      <c r="AH4650" s="41"/>
      <c r="AI4650" s="42"/>
      <c r="AJ4650" s="40"/>
      <c r="AK4650" s="41"/>
      <c r="AL4650" s="42"/>
      <c r="AM4650" s="43"/>
      <c r="AN4650" s="43"/>
      <c r="AO4650" s="43"/>
    </row>
    <row r="4651" spans="5:41" x14ac:dyDescent="0.25">
      <c r="E4651" s="54"/>
      <c r="F4651" s="54"/>
      <c r="G4651" s="52"/>
      <c r="H4651" s="52"/>
      <c r="I4651" s="52"/>
      <c r="J4651" s="52"/>
      <c r="K4651" s="52"/>
      <c r="L4651" s="52"/>
      <c r="M4651" s="52"/>
      <c r="N4651" s="52"/>
      <c r="O4651" s="52"/>
      <c r="P4651" s="52"/>
      <c r="Q4651" s="52"/>
      <c r="R4651" s="52"/>
      <c r="S4651" s="52"/>
      <c r="T4651" s="52"/>
      <c r="U4651" s="52"/>
      <c r="V4651" s="52"/>
      <c r="W4651" s="52"/>
      <c r="X4651" s="52"/>
      <c r="Y4651" s="52"/>
      <c r="Z4651" s="38"/>
      <c r="AA4651" s="38"/>
      <c r="AB4651" s="38"/>
      <c r="AC4651" s="50"/>
      <c r="AD4651" s="50"/>
      <c r="AE4651" s="51"/>
      <c r="AF4651" s="51"/>
      <c r="AG4651" s="40"/>
      <c r="AH4651" s="41"/>
      <c r="AI4651" s="42"/>
      <c r="AJ4651" s="40"/>
      <c r="AK4651" s="41"/>
      <c r="AL4651" s="42"/>
      <c r="AM4651" s="43"/>
      <c r="AN4651" s="43"/>
      <c r="AO4651" s="43"/>
    </row>
    <row r="4652" spans="5:41" x14ac:dyDescent="0.25">
      <c r="E4652" s="54"/>
      <c r="F4652" s="54"/>
      <c r="G4652" s="52"/>
      <c r="H4652" s="52"/>
      <c r="I4652" s="52"/>
      <c r="J4652" s="52"/>
      <c r="K4652" s="52"/>
      <c r="L4652" s="52"/>
      <c r="M4652" s="52"/>
      <c r="N4652" s="52"/>
      <c r="O4652" s="52"/>
      <c r="P4652" s="52"/>
      <c r="Q4652" s="52"/>
      <c r="R4652" s="52"/>
      <c r="S4652" s="52"/>
      <c r="T4652" s="52"/>
      <c r="U4652" s="52"/>
      <c r="V4652" s="52"/>
      <c r="W4652" s="52"/>
      <c r="X4652" s="52"/>
      <c r="Y4652" s="52"/>
      <c r="Z4652" s="38"/>
      <c r="AA4652" s="38"/>
      <c r="AB4652" s="38"/>
      <c r="AC4652" s="50"/>
      <c r="AD4652" s="50"/>
      <c r="AE4652" s="51"/>
      <c r="AF4652" s="51"/>
      <c r="AG4652" s="40"/>
      <c r="AH4652" s="41"/>
      <c r="AI4652" s="42"/>
      <c r="AJ4652" s="40"/>
      <c r="AK4652" s="41"/>
      <c r="AL4652" s="42"/>
      <c r="AM4652" s="43"/>
      <c r="AN4652" s="43"/>
      <c r="AO4652" s="43"/>
    </row>
    <row r="4653" spans="5:41" x14ac:dyDescent="0.25">
      <c r="E4653" s="54"/>
      <c r="F4653" s="54"/>
      <c r="G4653" s="52"/>
      <c r="H4653" s="52"/>
      <c r="I4653" s="52"/>
      <c r="J4653" s="52"/>
      <c r="K4653" s="52"/>
      <c r="L4653" s="52"/>
      <c r="M4653" s="52"/>
      <c r="N4653" s="52"/>
      <c r="O4653" s="52"/>
      <c r="P4653" s="52"/>
      <c r="Q4653" s="52"/>
      <c r="R4653" s="52"/>
      <c r="S4653" s="52"/>
      <c r="T4653" s="52"/>
      <c r="U4653" s="52"/>
      <c r="V4653" s="52"/>
      <c r="W4653" s="52"/>
      <c r="X4653" s="52"/>
      <c r="Y4653" s="52"/>
      <c r="Z4653" s="38"/>
      <c r="AA4653" s="38"/>
      <c r="AB4653" s="38"/>
      <c r="AC4653" s="50"/>
      <c r="AD4653" s="50"/>
      <c r="AE4653" s="51"/>
      <c r="AF4653" s="51"/>
      <c r="AG4653" s="40"/>
      <c r="AH4653" s="41"/>
      <c r="AI4653" s="42"/>
      <c r="AJ4653" s="40"/>
      <c r="AK4653" s="41"/>
      <c r="AL4653" s="42"/>
      <c r="AM4653" s="43"/>
      <c r="AN4653" s="43"/>
      <c r="AO4653" s="43"/>
    </row>
    <row r="4654" spans="5:41" x14ac:dyDescent="0.25">
      <c r="E4654" s="54"/>
      <c r="F4654" s="54"/>
      <c r="G4654" s="52"/>
      <c r="H4654" s="52"/>
      <c r="I4654" s="52"/>
      <c r="J4654" s="52"/>
      <c r="K4654" s="52"/>
      <c r="L4654" s="52"/>
      <c r="M4654" s="52"/>
      <c r="N4654" s="52"/>
      <c r="O4654" s="52"/>
      <c r="P4654" s="52"/>
      <c r="Q4654" s="52"/>
      <c r="R4654" s="52"/>
      <c r="S4654" s="52"/>
      <c r="T4654" s="52"/>
      <c r="U4654" s="52"/>
      <c r="V4654" s="52"/>
      <c r="W4654" s="52"/>
      <c r="X4654" s="52"/>
      <c r="Y4654" s="52"/>
      <c r="Z4654" s="38"/>
      <c r="AA4654" s="38"/>
      <c r="AB4654" s="38"/>
      <c r="AC4654" s="50"/>
      <c r="AD4654" s="50"/>
      <c r="AE4654" s="51"/>
      <c r="AF4654" s="51"/>
      <c r="AG4654" s="40"/>
      <c r="AH4654" s="41"/>
      <c r="AI4654" s="42"/>
      <c r="AJ4654" s="40"/>
      <c r="AK4654" s="41"/>
      <c r="AL4654" s="42"/>
      <c r="AM4654" s="43"/>
      <c r="AN4654" s="43"/>
      <c r="AO4654" s="43"/>
    </row>
    <row r="4655" spans="5:41" x14ac:dyDescent="0.25">
      <c r="E4655" s="54"/>
      <c r="F4655" s="54"/>
      <c r="G4655" s="52"/>
      <c r="H4655" s="52"/>
      <c r="I4655" s="52"/>
      <c r="J4655" s="52"/>
      <c r="K4655" s="52"/>
      <c r="L4655" s="52"/>
      <c r="M4655" s="52"/>
      <c r="N4655" s="52"/>
      <c r="O4655" s="52"/>
      <c r="P4655" s="52"/>
      <c r="Q4655" s="52"/>
      <c r="R4655" s="52"/>
      <c r="S4655" s="52"/>
      <c r="T4655" s="52"/>
      <c r="U4655" s="52"/>
      <c r="V4655" s="52"/>
      <c r="W4655" s="52"/>
      <c r="X4655" s="52"/>
      <c r="Y4655" s="52"/>
      <c r="Z4655" s="38"/>
      <c r="AA4655" s="38"/>
      <c r="AB4655" s="38"/>
      <c r="AC4655" s="50"/>
      <c r="AD4655" s="50"/>
      <c r="AE4655" s="51"/>
      <c r="AF4655" s="51"/>
      <c r="AG4655" s="40"/>
      <c r="AH4655" s="41"/>
      <c r="AI4655" s="42"/>
      <c r="AJ4655" s="40"/>
      <c r="AK4655" s="41"/>
      <c r="AL4655" s="42"/>
      <c r="AM4655" s="43"/>
      <c r="AN4655" s="43"/>
      <c r="AO4655" s="43"/>
    </row>
    <row r="4656" spans="5:41" x14ac:dyDescent="0.25">
      <c r="E4656" s="54"/>
      <c r="F4656" s="54"/>
      <c r="G4656" s="52"/>
      <c r="H4656" s="52"/>
      <c r="I4656" s="52"/>
      <c r="J4656" s="52"/>
      <c r="K4656" s="52"/>
      <c r="L4656" s="52"/>
      <c r="M4656" s="52"/>
      <c r="N4656" s="52"/>
      <c r="O4656" s="52"/>
      <c r="P4656" s="52"/>
      <c r="Q4656" s="52"/>
      <c r="R4656" s="52"/>
      <c r="S4656" s="52"/>
      <c r="T4656" s="52"/>
      <c r="U4656" s="52"/>
      <c r="V4656" s="52"/>
      <c r="W4656" s="52"/>
      <c r="X4656" s="52"/>
      <c r="Y4656" s="52"/>
      <c r="Z4656" s="38"/>
      <c r="AA4656" s="38"/>
      <c r="AB4656" s="38"/>
      <c r="AC4656" s="50"/>
      <c r="AD4656" s="50"/>
      <c r="AE4656" s="51"/>
      <c r="AF4656" s="51"/>
      <c r="AG4656" s="40"/>
      <c r="AH4656" s="41"/>
      <c r="AI4656" s="42"/>
      <c r="AJ4656" s="40"/>
      <c r="AK4656" s="41"/>
      <c r="AL4656" s="42"/>
      <c r="AM4656" s="43"/>
      <c r="AN4656" s="43"/>
      <c r="AO4656" s="43"/>
    </row>
    <row r="4657" spans="5:41" x14ac:dyDescent="0.25">
      <c r="E4657" s="54"/>
      <c r="F4657" s="54"/>
      <c r="G4657" s="52"/>
      <c r="H4657" s="52"/>
      <c r="I4657" s="52"/>
      <c r="J4657" s="52"/>
      <c r="K4657" s="52"/>
      <c r="L4657" s="52"/>
      <c r="M4657" s="52"/>
      <c r="N4657" s="52"/>
      <c r="O4657" s="52"/>
      <c r="P4657" s="52"/>
      <c r="Q4657" s="52"/>
      <c r="R4657" s="52"/>
      <c r="S4657" s="52"/>
      <c r="T4657" s="52"/>
      <c r="U4657" s="52"/>
      <c r="V4657" s="52"/>
      <c r="W4657" s="52"/>
      <c r="X4657" s="52"/>
      <c r="Y4657" s="52"/>
      <c r="Z4657" s="38"/>
      <c r="AA4657" s="38"/>
      <c r="AB4657" s="38"/>
      <c r="AC4657" s="50"/>
      <c r="AD4657" s="50"/>
      <c r="AE4657" s="51"/>
      <c r="AF4657" s="51"/>
      <c r="AG4657" s="40"/>
      <c r="AH4657" s="41"/>
      <c r="AI4657" s="42"/>
      <c r="AJ4657" s="40"/>
      <c r="AK4657" s="41"/>
      <c r="AL4657" s="42"/>
      <c r="AM4657" s="43"/>
      <c r="AN4657" s="43"/>
      <c r="AO4657" s="43"/>
    </row>
    <row r="4658" spans="5:41" x14ac:dyDescent="0.25">
      <c r="E4658" s="54"/>
      <c r="F4658" s="54"/>
      <c r="G4658" s="52"/>
      <c r="H4658" s="52"/>
      <c r="I4658" s="52"/>
      <c r="J4658" s="52"/>
      <c r="K4658" s="52"/>
      <c r="L4658" s="52"/>
      <c r="M4658" s="52"/>
      <c r="N4658" s="52"/>
      <c r="O4658" s="52"/>
      <c r="P4658" s="52"/>
      <c r="Q4658" s="52"/>
      <c r="R4658" s="52"/>
      <c r="S4658" s="52"/>
      <c r="T4658" s="52"/>
      <c r="U4658" s="52"/>
      <c r="V4658" s="52"/>
      <c r="W4658" s="52"/>
      <c r="X4658" s="52"/>
      <c r="Y4658" s="52"/>
      <c r="Z4658" s="38"/>
      <c r="AA4658" s="38"/>
      <c r="AB4658" s="38"/>
      <c r="AC4658" s="50"/>
      <c r="AD4658" s="50"/>
      <c r="AE4658" s="51"/>
      <c r="AF4658" s="51"/>
      <c r="AG4658" s="40"/>
      <c r="AH4658" s="41"/>
      <c r="AI4658" s="42"/>
      <c r="AJ4658" s="40"/>
      <c r="AK4658" s="41"/>
      <c r="AL4658" s="42"/>
      <c r="AM4658" s="43"/>
      <c r="AN4658" s="43"/>
      <c r="AO4658" s="43"/>
    </row>
    <row r="4659" spans="5:41" x14ac:dyDescent="0.25">
      <c r="E4659" s="54"/>
      <c r="F4659" s="54"/>
      <c r="G4659" s="52"/>
      <c r="H4659" s="52"/>
      <c r="I4659" s="52"/>
      <c r="J4659" s="52"/>
      <c r="K4659" s="52"/>
      <c r="L4659" s="52"/>
      <c r="M4659" s="52"/>
      <c r="N4659" s="52"/>
      <c r="O4659" s="52"/>
      <c r="P4659" s="52"/>
      <c r="Q4659" s="52"/>
      <c r="R4659" s="52"/>
      <c r="S4659" s="52"/>
      <c r="T4659" s="52"/>
      <c r="U4659" s="52"/>
      <c r="V4659" s="52"/>
      <c r="W4659" s="52"/>
      <c r="X4659" s="52"/>
      <c r="Y4659" s="52"/>
      <c r="Z4659" s="38"/>
      <c r="AA4659" s="38"/>
      <c r="AB4659" s="38"/>
      <c r="AC4659" s="50"/>
      <c r="AD4659" s="50"/>
      <c r="AE4659" s="51"/>
      <c r="AF4659" s="51"/>
      <c r="AG4659" s="40"/>
      <c r="AH4659" s="41"/>
      <c r="AI4659" s="42"/>
      <c r="AJ4659" s="40"/>
      <c r="AK4659" s="41"/>
      <c r="AL4659" s="42"/>
      <c r="AM4659" s="43"/>
      <c r="AN4659" s="43"/>
      <c r="AO4659" s="43"/>
    </row>
    <row r="4660" spans="5:41" x14ac:dyDescent="0.25">
      <c r="E4660" s="54"/>
      <c r="F4660" s="54"/>
      <c r="G4660" s="52"/>
      <c r="H4660" s="52"/>
      <c r="I4660" s="52"/>
      <c r="J4660" s="52"/>
      <c r="K4660" s="52"/>
      <c r="L4660" s="52"/>
      <c r="M4660" s="52"/>
      <c r="N4660" s="52"/>
      <c r="O4660" s="52"/>
      <c r="P4660" s="52"/>
      <c r="Q4660" s="52"/>
      <c r="R4660" s="52"/>
      <c r="S4660" s="52"/>
      <c r="T4660" s="52"/>
      <c r="U4660" s="52"/>
      <c r="V4660" s="52"/>
      <c r="W4660" s="52"/>
      <c r="X4660" s="52"/>
      <c r="Y4660" s="52"/>
      <c r="Z4660" s="38"/>
      <c r="AA4660" s="38"/>
      <c r="AB4660" s="38"/>
      <c r="AC4660" s="50"/>
      <c r="AD4660" s="50"/>
      <c r="AE4660" s="51"/>
      <c r="AF4660" s="51"/>
      <c r="AG4660" s="40"/>
      <c r="AH4660" s="41"/>
      <c r="AI4660" s="42"/>
      <c r="AJ4660" s="40"/>
      <c r="AK4660" s="41"/>
      <c r="AL4660" s="42"/>
      <c r="AM4660" s="43"/>
      <c r="AN4660" s="43"/>
      <c r="AO4660" s="43"/>
    </row>
    <row r="4661" spans="5:41" x14ac:dyDescent="0.25">
      <c r="E4661" s="54"/>
      <c r="F4661" s="54"/>
      <c r="G4661" s="52"/>
      <c r="H4661" s="52"/>
      <c r="I4661" s="52"/>
      <c r="J4661" s="52"/>
      <c r="K4661" s="52"/>
      <c r="L4661" s="52"/>
      <c r="M4661" s="52"/>
      <c r="N4661" s="52"/>
      <c r="O4661" s="52"/>
      <c r="P4661" s="52"/>
      <c r="Q4661" s="52"/>
      <c r="R4661" s="52"/>
      <c r="S4661" s="52"/>
      <c r="T4661" s="52"/>
      <c r="U4661" s="52"/>
      <c r="V4661" s="52"/>
      <c r="W4661" s="52"/>
      <c r="X4661" s="52"/>
      <c r="Y4661" s="52"/>
      <c r="Z4661" s="38"/>
      <c r="AA4661" s="38"/>
      <c r="AB4661" s="38"/>
      <c r="AC4661" s="50"/>
      <c r="AD4661" s="50"/>
      <c r="AE4661" s="51"/>
      <c r="AF4661" s="51"/>
      <c r="AG4661" s="40"/>
      <c r="AH4661" s="41"/>
      <c r="AI4661" s="42"/>
      <c r="AJ4661" s="40"/>
      <c r="AK4661" s="41"/>
      <c r="AL4661" s="42"/>
      <c r="AM4661" s="43"/>
      <c r="AN4661" s="43"/>
      <c r="AO4661" s="43"/>
    </row>
    <row r="4662" spans="5:41" x14ac:dyDescent="0.25">
      <c r="E4662" s="54"/>
      <c r="F4662" s="54"/>
      <c r="G4662" s="52"/>
      <c r="H4662" s="52"/>
      <c r="I4662" s="52"/>
      <c r="J4662" s="52"/>
      <c r="K4662" s="52"/>
      <c r="L4662" s="52"/>
      <c r="M4662" s="52"/>
      <c r="N4662" s="52"/>
      <c r="O4662" s="52"/>
      <c r="P4662" s="52"/>
      <c r="Q4662" s="52"/>
      <c r="R4662" s="52"/>
      <c r="S4662" s="52"/>
      <c r="T4662" s="52"/>
      <c r="U4662" s="52"/>
      <c r="V4662" s="52"/>
      <c r="W4662" s="52"/>
      <c r="X4662" s="52"/>
      <c r="Y4662" s="52"/>
      <c r="Z4662" s="38"/>
      <c r="AA4662" s="38"/>
      <c r="AB4662" s="38"/>
      <c r="AC4662" s="50"/>
      <c r="AD4662" s="50"/>
      <c r="AE4662" s="51"/>
      <c r="AF4662" s="51"/>
      <c r="AG4662" s="40"/>
      <c r="AH4662" s="41"/>
      <c r="AI4662" s="42"/>
      <c r="AJ4662" s="40"/>
      <c r="AK4662" s="41"/>
      <c r="AL4662" s="42"/>
      <c r="AM4662" s="43"/>
      <c r="AN4662" s="43"/>
      <c r="AO4662" s="43"/>
    </row>
    <row r="4663" spans="5:41" x14ac:dyDescent="0.25">
      <c r="E4663" s="54"/>
      <c r="F4663" s="54"/>
      <c r="G4663" s="52"/>
      <c r="H4663" s="52"/>
      <c r="I4663" s="52"/>
      <c r="J4663" s="52"/>
      <c r="K4663" s="52"/>
      <c r="L4663" s="52"/>
      <c r="M4663" s="52"/>
      <c r="N4663" s="52"/>
      <c r="O4663" s="52"/>
      <c r="P4663" s="52"/>
      <c r="Q4663" s="52"/>
      <c r="R4663" s="52"/>
      <c r="S4663" s="52"/>
      <c r="T4663" s="52"/>
      <c r="U4663" s="52"/>
      <c r="V4663" s="52"/>
      <c r="W4663" s="52"/>
      <c r="X4663" s="52"/>
      <c r="Y4663" s="52"/>
      <c r="Z4663" s="38"/>
      <c r="AA4663" s="38"/>
      <c r="AB4663" s="38"/>
      <c r="AC4663" s="50"/>
      <c r="AD4663" s="50"/>
      <c r="AE4663" s="51"/>
      <c r="AF4663" s="51"/>
      <c r="AG4663" s="40"/>
      <c r="AH4663" s="41"/>
      <c r="AI4663" s="42"/>
      <c r="AJ4663" s="40"/>
      <c r="AK4663" s="41"/>
      <c r="AL4663" s="42"/>
      <c r="AM4663" s="43"/>
      <c r="AN4663" s="43"/>
      <c r="AO4663" s="43"/>
    </row>
    <row r="4664" spans="5:41" x14ac:dyDescent="0.25">
      <c r="E4664" s="54"/>
      <c r="F4664" s="54"/>
      <c r="G4664" s="52"/>
      <c r="H4664" s="52"/>
      <c r="I4664" s="52"/>
      <c r="J4664" s="52"/>
      <c r="K4664" s="52"/>
      <c r="L4664" s="52"/>
      <c r="M4664" s="52"/>
      <c r="N4664" s="52"/>
      <c r="O4664" s="52"/>
      <c r="P4664" s="52"/>
      <c r="Q4664" s="52"/>
      <c r="R4664" s="52"/>
      <c r="S4664" s="52"/>
      <c r="T4664" s="52"/>
      <c r="U4664" s="52"/>
      <c r="V4664" s="52"/>
      <c r="W4664" s="52"/>
      <c r="X4664" s="52"/>
      <c r="Y4664" s="52"/>
      <c r="Z4664" s="38"/>
      <c r="AA4664" s="38"/>
      <c r="AB4664" s="38"/>
      <c r="AC4664" s="50"/>
      <c r="AD4664" s="50"/>
      <c r="AE4664" s="51"/>
      <c r="AF4664" s="51"/>
      <c r="AG4664" s="40"/>
      <c r="AH4664" s="41"/>
      <c r="AI4664" s="42"/>
      <c r="AJ4664" s="40"/>
      <c r="AK4664" s="41"/>
      <c r="AL4664" s="42"/>
      <c r="AM4664" s="43"/>
      <c r="AN4664" s="43"/>
      <c r="AO4664" s="43"/>
    </row>
    <row r="4665" spans="5:41" x14ac:dyDescent="0.25">
      <c r="E4665" s="54"/>
      <c r="F4665" s="54"/>
      <c r="G4665" s="52"/>
      <c r="H4665" s="52"/>
      <c r="I4665" s="52"/>
      <c r="J4665" s="52"/>
      <c r="K4665" s="52"/>
      <c r="L4665" s="52"/>
      <c r="M4665" s="52"/>
      <c r="N4665" s="52"/>
      <c r="O4665" s="52"/>
      <c r="P4665" s="52"/>
      <c r="Q4665" s="52"/>
      <c r="R4665" s="52"/>
      <c r="S4665" s="52"/>
      <c r="T4665" s="52"/>
      <c r="U4665" s="52"/>
      <c r="V4665" s="52"/>
      <c r="W4665" s="52"/>
      <c r="X4665" s="52"/>
      <c r="Y4665" s="52"/>
      <c r="Z4665" s="38"/>
      <c r="AA4665" s="38"/>
      <c r="AB4665" s="38"/>
      <c r="AC4665" s="50"/>
      <c r="AD4665" s="50"/>
      <c r="AE4665" s="51"/>
      <c r="AF4665" s="51"/>
      <c r="AG4665" s="40"/>
      <c r="AH4665" s="41"/>
      <c r="AI4665" s="42"/>
      <c r="AJ4665" s="40"/>
      <c r="AK4665" s="41"/>
      <c r="AL4665" s="42"/>
      <c r="AM4665" s="43"/>
      <c r="AN4665" s="43"/>
      <c r="AO4665" s="43"/>
    </row>
    <row r="4666" spans="5:41" x14ac:dyDescent="0.25">
      <c r="E4666" s="54"/>
      <c r="F4666" s="54"/>
      <c r="G4666" s="52"/>
      <c r="H4666" s="52"/>
      <c r="I4666" s="52"/>
      <c r="J4666" s="52"/>
      <c r="K4666" s="52"/>
      <c r="L4666" s="52"/>
      <c r="M4666" s="52"/>
      <c r="N4666" s="52"/>
      <c r="O4666" s="52"/>
      <c r="P4666" s="52"/>
      <c r="Q4666" s="52"/>
      <c r="R4666" s="52"/>
      <c r="S4666" s="52"/>
      <c r="T4666" s="52"/>
      <c r="U4666" s="52"/>
      <c r="V4666" s="52"/>
      <c r="W4666" s="52"/>
      <c r="X4666" s="52"/>
      <c r="Y4666" s="52"/>
      <c r="Z4666" s="38"/>
      <c r="AA4666" s="38"/>
      <c r="AB4666" s="38"/>
      <c r="AC4666" s="50"/>
      <c r="AD4666" s="50"/>
      <c r="AE4666" s="51"/>
      <c r="AF4666" s="51"/>
      <c r="AG4666" s="40"/>
      <c r="AH4666" s="41"/>
      <c r="AI4666" s="42"/>
      <c r="AJ4666" s="40"/>
      <c r="AK4666" s="41"/>
      <c r="AL4666" s="42"/>
      <c r="AM4666" s="43"/>
      <c r="AN4666" s="43"/>
      <c r="AO4666" s="43"/>
    </row>
    <row r="4667" spans="5:41" x14ac:dyDescent="0.25">
      <c r="E4667" s="54"/>
      <c r="F4667" s="54"/>
      <c r="G4667" s="52"/>
      <c r="H4667" s="52"/>
      <c r="I4667" s="52"/>
      <c r="J4667" s="52"/>
      <c r="K4667" s="52"/>
      <c r="L4667" s="52"/>
      <c r="M4667" s="52"/>
      <c r="N4667" s="52"/>
      <c r="O4667" s="52"/>
      <c r="P4667" s="52"/>
      <c r="Q4667" s="52"/>
      <c r="R4667" s="52"/>
      <c r="S4667" s="52"/>
      <c r="T4667" s="52"/>
      <c r="U4667" s="52"/>
      <c r="V4667" s="52"/>
      <c r="W4667" s="52"/>
      <c r="X4667" s="52"/>
      <c r="Y4667" s="52"/>
      <c r="Z4667" s="38"/>
      <c r="AA4667" s="38"/>
      <c r="AB4667" s="38"/>
      <c r="AC4667" s="50"/>
      <c r="AD4667" s="50"/>
      <c r="AE4667" s="51"/>
      <c r="AF4667" s="51"/>
      <c r="AG4667" s="40"/>
      <c r="AH4667" s="41"/>
      <c r="AI4667" s="42"/>
      <c r="AJ4667" s="40"/>
      <c r="AK4667" s="41"/>
      <c r="AL4667" s="42"/>
      <c r="AM4667" s="43"/>
      <c r="AN4667" s="43"/>
      <c r="AO4667" s="43"/>
    </row>
    <row r="4668" spans="5:41" x14ac:dyDescent="0.25">
      <c r="E4668" s="54"/>
      <c r="F4668" s="54"/>
      <c r="G4668" s="52"/>
      <c r="H4668" s="52"/>
      <c r="I4668" s="52"/>
      <c r="J4668" s="52"/>
      <c r="K4668" s="52"/>
      <c r="L4668" s="52"/>
      <c r="M4668" s="52"/>
      <c r="N4668" s="52"/>
      <c r="O4668" s="52"/>
      <c r="P4668" s="52"/>
      <c r="Q4668" s="52"/>
      <c r="R4668" s="52"/>
      <c r="S4668" s="52"/>
      <c r="T4668" s="52"/>
      <c r="U4668" s="52"/>
      <c r="V4668" s="52"/>
      <c r="W4668" s="52"/>
      <c r="X4668" s="52"/>
      <c r="Y4668" s="52"/>
      <c r="Z4668" s="38"/>
      <c r="AA4668" s="38"/>
      <c r="AB4668" s="38"/>
      <c r="AC4668" s="50"/>
      <c r="AD4668" s="50"/>
      <c r="AE4668" s="51"/>
      <c r="AF4668" s="51"/>
      <c r="AG4668" s="40"/>
      <c r="AH4668" s="41"/>
      <c r="AI4668" s="42"/>
      <c r="AJ4668" s="40"/>
      <c r="AK4668" s="41"/>
      <c r="AL4668" s="42"/>
      <c r="AM4668" s="43"/>
      <c r="AN4668" s="43"/>
      <c r="AO4668" s="43"/>
    </row>
    <row r="4669" spans="5:41" x14ac:dyDescent="0.25">
      <c r="E4669" s="54"/>
      <c r="F4669" s="54"/>
      <c r="G4669" s="52"/>
      <c r="H4669" s="52"/>
      <c r="I4669" s="52"/>
      <c r="J4669" s="52"/>
      <c r="K4669" s="52"/>
      <c r="L4669" s="52"/>
      <c r="M4669" s="52"/>
      <c r="N4669" s="52"/>
      <c r="O4669" s="52"/>
      <c r="P4669" s="52"/>
      <c r="Q4669" s="52"/>
      <c r="R4669" s="52"/>
      <c r="S4669" s="52"/>
      <c r="T4669" s="52"/>
      <c r="U4669" s="52"/>
      <c r="V4669" s="52"/>
      <c r="W4669" s="52"/>
      <c r="X4669" s="52"/>
      <c r="Y4669" s="52"/>
      <c r="Z4669" s="38"/>
      <c r="AA4669" s="38"/>
      <c r="AB4669" s="38"/>
      <c r="AC4669" s="50"/>
      <c r="AD4669" s="50"/>
      <c r="AE4669" s="51"/>
      <c r="AF4669" s="51"/>
      <c r="AG4669" s="40"/>
      <c r="AH4669" s="41"/>
      <c r="AI4669" s="42"/>
      <c r="AJ4669" s="40"/>
      <c r="AK4669" s="41"/>
      <c r="AL4669" s="42"/>
      <c r="AM4669" s="43"/>
      <c r="AN4669" s="43"/>
      <c r="AO4669" s="43"/>
    </row>
    <row r="4670" spans="5:41" x14ac:dyDescent="0.25">
      <c r="E4670" s="54"/>
      <c r="F4670" s="54"/>
      <c r="G4670" s="52"/>
      <c r="H4670" s="52"/>
      <c r="I4670" s="52"/>
      <c r="J4670" s="52"/>
      <c r="K4670" s="52"/>
      <c r="L4670" s="52"/>
      <c r="M4670" s="52"/>
      <c r="N4670" s="52"/>
      <c r="O4670" s="52"/>
      <c r="P4670" s="52"/>
      <c r="Q4670" s="52"/>
      <c r="R4670" s="52"/>
      <c r="S4670" s="52"/>
      <c r="T4670" s="52"/>
      <c r="U4670" s="52"/>
      <c r="V4670" s="52"/>
      <c r="W4670" s="52"/>
      <c r="X4670" s="52"/>
      <c r="Y4670" s="52"/>
      <c r="Z4670" s="38"/>
      <c r="AA4670" s="38"/>
      <c r="AB4670" s="38"/>
      <c r="AC4670" s="50"/>
      <c r="AD4670" s="50"/>
      <c r="AE4670" s="51"/>
      <c r="AF4670" s="51"/>
      <c r="AG4670" s="40"/>
      <c r="AH4670" s="41"/>
      <c r="AI4670" s="42"/>
      <c r="AJ4670" s="40"/>
      <c r="AK4670" s="41"/>
      <c r="AL4670" s="42"/>
      <c r="AM4670" s="43"/>
      <c r="AN4670" s="43"/>
      <c r="AO4670" s="43"/>
    </row>
    <row r="4671" spans="5:41" x14ac:dyDescent="0.25">
      <c r="E4671" s="54"/>
      <c r="F4671" s="54"/>
      <c r="G4671" s="52"/>
      <c r="H4671" s="52"/>
      <c r="I4671" s="52"/>
      <c r="J4671" s="52"/>
      <c r="K4671" s="52"/>
      <c r="L4671" s="52"/>
      <c r="M4671" s="52"/>
      <c r="N4671" s="52"/>
      <c r="O4671" s="52"/>
      <c r="P4671" s="52"/>
      <c r="Q4671" s="52"/>
      <c r="R4671" s="52"/>
      <c r="S4671" s="52"/>
      <c r="T4671" s="52"/>
      <c r="U4671" s="52"/>
      <c r="V4671" s="52"/>
      <c r="W4671" s="52"/>
      <c r="X4671" s="52"/>
      <c r="Y4671" s="52"/>
      <c r="Z4671" s="38"/>
      <c r="AA4671" s="38"/>
      <c r="AB4671" s="38"/>
      <c r="AC4671" s="50"/>
      <c r="AD4671" s="50"/>
      <c r="AE4671" s="51"/>
      <c r="AF4671" s="51"/>
      <c r="AG4671" s="40"/>
      <c r="AH4671" s="41"/>
      <c r="AI4671" s="42"/>
      <c r="AJ4671" s="40"/>
      <c r="AK4671" s="41"/>
      <c r="AL4671" s="42"/>
      <c r="AM4671" s="43"/>
      <c r="AN4671" s="43"/>
      <c r="AO4671" s="43"/>
    </row>
    <row r="4672" spans="5:41" x14ac:dyDescent="0.25">
      <c r="E4672" s="54"/>
      <c r="F4672" s="54"/>
      <c r="G4672" s="52"/>
      <c r="H4672" s="52"/>
      <c r="I4672" s="52"/>
      <c r="J4672" s="52"/>
      <c r="K4672" s="52"/>
      <c r="L4672" s="52"/>
      <c r="M4672" s="52"/>
      <c r="N4672" s="52"/>
      <c r="O4672" s="52"/>
      <c r="P4672" s="52"/>
      <c r="Q4672" s="52"/>
      <c r="R4672" s="52"/>
      <c r="S4672" s="52"/>
      <c r="T4672" s="52"/>
      <c r="U4672" s="52"/>
      <c r="V4672" s="52"/>
      <c r="W4672" s="52"/>
      <c r="X4672" s="52"/>
      <c r="Y4672" s="52"/>
      <c r="Z4672" s="38"/>
      <c r="AA4672" s="38"/>
      <c r="AB4672" s="38"/>
      <c r="AC4672" s="50"/>
      <c r="AD4672" s="50"/>
      <c r="AE4672" s="51"/>
      <c r="AF4672" s="51"/>
      <c r="AG4672" s="40"/>
      <c r="AH4672" s="41"/>
      <c r="AI4672" s="42"/>
      <c r="AJ4672" s="40"/>
      <c r="AK4672" s="41"/>
      <c r="AL4672" s="42"/>
      <c r="AM4672" s="43"/>
      <c r="AN4672" s="43"/>
      <c r="AO4672" s="43"/>
    </row>
    <row r="4673" spans="5:41" x14ac:dyDescent="0.25">
      <c r="E4673" s="54"/>
      <c r="F4673" s="54"/>
      <c r="G4673" s="52"/>
      <c r="H4673" s="52"/>
      <c r="I4673" s="52"/>
      <c r="J4673" s="52"/>
      <c r="K4673" s="52"/>
      <c r="L4673" s="52"/>
      <c r="M4673" s="52"/>
      <c r="N4673" s="52"/>
      <c r="O4673" s="52"/>
      <c r="P4673" s="52"/>
      <c r="Q4673" s="52"/>
      <c r="R4673" s="52"/>
      <c r="S4673" s="52"/>
      <c r="T4673" s="52"/>
      <c r="U4673" s="52"/>
      <c r="V4673" s="52"/>
      <c r="W4673" s="52"/>
      <c r="X4673" s="52"/>
      <c r="Y4673" s="52"/>
      <c r="Z4673" s="38"/>
      <c r="AA4673" s="38"/>
      <c r="AB4673" s="38"/>
      <c r="AC4673" s="50"/>
      <c r="AD4673" s="50"/>
      <c r="AE4673" s="51"/>
      <c r="AF4673" s="51"/>
      <c r="AG4673" s="40"/>
      <c r="AH4673" s="41"/>
      <c r="AI4673" s="42"/>
      <c r="AJ4673" s="40"/>
      <c r="AK4673" s="41"/>
      <c r="AL4673" s="42"/>
      <c r="AM4673" s="43"/>
      <c r="AN4673" s="43"/>
      <c r="AO4673" s="43"/>
    </row>
    <row r="4674" spans="5:41" x14ac:dyDescent="0.25">
      <c r="E4674" s="54"/>
      <c r="F4674" s="54"/>
      <c r="G4674" s="52"/>
      <c r="H4674" s="52"/>
      <c r="I4674" s="52"/>
      <c r="J4674" s="52"/>
      <c r="K4674" s="52"/>
      <c r="L4674" s="52"/>
      <c r="M4674" s="52"/>
      <c r="N4674" s="52"/>
      <c r="O4674" s="52"/>
      <c r="P4674" s="52"/>
      <c r="Q4674" s="52"/>
      <c r="R4674" s="52"/>
      <c r="S4674" s="52"/>
      <c r="T4674" s="52"/>
      <c r="U4674" s="52"/>
      <c r="V4674" s="52"/>
      <c r="W4674" s="52"/>
      <c r="X4674" s="52"/>
      <c r="Y4674" s="52"/>
      <c r="Z4674" s="38"/>
      <c r="AA4674" s="38"/>
      <c r="AB4674" s="38"/>
      <c r="AC4674" s="50"/>
      <c r="AD4674" s="50"/>
      <c r="AE4674" s="51"/>
      <c r="AF4674" s="51"/>
      <c r="AG4674" s="40"/>
      <c r="AH4674" s="41"/>
      <c r="AI4674" s="42"/>
      <c r="AJ4674" s="40"/>
      <c r="AK4674" s="41"/>
      <c r="AL4674" s="42"/>
      <c r="AM4674" s="43"/>
      <c r="AN4674" s="43"/>
      <c r="AO4674" s="43"/>
    </row>
    <row r="4675" spans="5:41" x14ac:dyDescent="0.25">
      <c r="E4675" s="54"/>
      <c r="F4675" s="54"/>
      <c r="G4675" s="52"/>
      <c r="H4675" s="52"/>
      <c r="I4675" s="52"/>
      <c r="J4675" s="52"/>
      <c r="K4675" s="52"/>
      <c r="L4675" s="52"/>
      <c r="M4675" s="52"/>
      <c r="N4675" s="52"/>
      <c r="O4675" s="52"/>
      <c r="P4675" s="52"/>
      <c r="Q4675" s="52"/>
      <c r="R4675" s="52"/>
      <c r="S4675" s="52"/>
      <c r="T4675" s="52"/>
      <c r="U4675" s="52"/>
      <c r="V4675" s="52"/>
      <c r="W4675" s="52"/>
      <c r="X4675" s="52"/>
      <c r="Y4675" s="52"/>
      <c r="Z4675" s="38"/>
      <c r="AA4675" s="38"/>
      <c r="AB4675" s="38"/>
      <c r="AC4675" s="50"/>
      <c r="AD4675" s="50"/>
      <c r="AE4675" s="51"/>
      <c r="AF4675" s="51"/>
      <c r="AG4675" s="40"/>
      <c r="AH4675" s="41"/>
      <c r="AI4675" s="42"/>
      <c r="AJ4675" s="40"/>
      <c r="AK4675" s="41"/>
      <c r="AL4675" s="42"/>
      <c r="AM4675" s="43"/>
      <c r="AN4675" s="43"/>
      <c r="AO4675" s="43"/>
    </row>
    <row r="4676" spans="5:41" x14ac:dyDescent="0.25">
      <c r="E4676" s="54"/>
      <c r="F4676" s="54"/>
      <c r="G4676" s="52"/>
      <c r="H4676" s="52"/>
      <c r="I4676" s="52"/>
      <c r="J4676" s="52"/>
      <c r="K4676" s="52"/>
      <c r="L4676" s="52"/>
      <c r="M4676" s="52"/>
      <c r="N4676" s="52"/>
      <c r="O4676" s="52"/>
      <c r="P4676" s="52"/>
      <c r="Q4676" s="52"/>
      <c r="R4676" s="52"/>
      <c r="S4676" s="52"/>
      <c r="T4676" s="52"/>
      <c r="U4676" s="52"/>
      <c r="V4676" s="52"/>
      <c r="W4676" s="52"/>
      <c r="X4676" s="52"/>
      <c r="Y4676" s="52"/>
      <c r="Z4676" s="38"/>
      <c r="AA4676" s="38"/>
      <c r="AB4676" s="38"/>
      <c r="AC4676" s="50"/>
      <c r="AD4676" s="50"/>
      <c r="AE4676" s="51"/>
      <c r="AF4676" s="51"/>
      <c r="AG4676" s="40"/>
      <c r="AH4676" s="41"/>
      <c r="AI4676" s="42"/>
      <c r="AJ4676" s="40"/>
      <c r="AK4676" s="41"/>
      <c r="AL4676" s="42"/>
      <c r="AM4676" s="43"/>
      <c r="AN4676" s="43"/>
      <c r="AO4676" s="43"/>
    </row>
    <row r="4677" spans="5:41" x14ac:dyDescent="0.25">
      <c r="E4677" s="54"/>
      <c r="F4677" s="54"/>
      <c r="G4677" s="52"/>
      <c r="H4677" s="52"/>
      <c r="I4677" s="52"/>
      <c r="J4677" s="52"/>
      <c r="K4677" s="52"/>
      <c r="L4677" s="52"/>
      <c r="M4677" s="52"/>
      <c r="N4677" s="52"/>
      <c r="O4677" s="52"/>
      <c r="P4677" s="52"/>
      <c r="Q4677" s="52"/>
      <c r="R4677" s="52"/>
      <c r="S4677" s="52"/>
      <c r="T4677" s="52"/>
      <c r="U4677" s="52"/>
      <c r="V4677" s="52"/>
      <c r="W4677" s="52"/>
      <c r="X4677" s="52"/>
      <c r="Y4677" s="52"/>
      <c r="Z4677" s="38"/>
      <c r="AA4677" s="38"/>
      <c r="AB4677" s="38"/>
      <c r="AC4677" s="50"/>
      <c r="AD4677" s="50"/>
      <c r="AE4677" s="51"/>
      <c r="AF4677" s="51"/>
      <c r="AG4677" s="40"/>
      <c r="AH4677" s="41"/>
      <c r="AI4677" s="42"/>
      <c r="AJ4677" s="40"/>
      <c r="AK4677" s="41"/>
      <c r="AL4677" s="42"/>
      <c r="AM4677" s="43"/>
      <c r="AN4677" s="43"/>
      <c r="AO4677" s="43"/>
    </row>
    <row r="4678" spans="5:41" x14ac:dyDescent="0.25">
      <c r="E4678" s="54"/>
      <c r="F4678" s="54"/>
      <c r="G4678" s="52"/>
      <c r="H4678" s="52"/>
      <c r="I4678" s="52"/>
      <c r="J4678" s="52"/>
      <c r="K4678" s="52"/>
      <c r="L4678" s="52"/>
      <c r="M4678" s="52"/>
      <c r="N4678" s="52"/>
      <c r="O4678" s="52"/>
      <c r="P4678" s="52"/>
      <c r="Q4678" s="52"/>
      <c r="R4678" s="52"/>
      <c r="S4678" s="52"/>
      <c r="T4678" s="52"/>
      <c r="U4678" s="52"/>
      <c r="V4678" s="52"/>
      <c r="W4678" s="52"/>
      <c r="X4678" s="52"/>
      <c r="Y4678" s="52"/>
      <c r="Z4678" s="38"/>
      <c r="AA4678" s="38"/>
      <c r="AB4678" s="38"/>
      <c r="AC4678" s="50"/>
      <c r="AD4678" s="50"/>
      <c r="AE4678" s="51"/>
      <c r="AF4678" s="51"/>
      <c r="AG4678" s="40"/>
      <c r="AH4678" s="41"/>
      <c r="AI4678" s="42"/>
      <c r="AJ4678" s="40"/>
      <c r="AK4678" s="41"/>
      <c r="AL4678" s="42"/>
      <c r="AM4678" s="43"/>
      <c r="AN4678" s="43"/>
      <c r="AO4678" s="43"/>
    </row>
    <row r="4679" spans="5:41" x14ac:dyDescent="0.25">
      <c r="E4679" s="54"/>
      <c r="F4679" s="54"/>
      <c r="G4679" s="52"/>
      <c r="H4679" s="52"/>
      <c r="I4679" s="52"/>
      <c r="J4679" s="52"/>
      <c r="K4679" s="52"/>
      <c r="L4679" s="52"/>
      <c r="M4679" s="52"/>
      <c r="N4679" s="52"/>
      <c r="O4679" s="52"/>
      <c r="P4679" s="52"/>
      <c r="Q4679" s="52"/>
      <c r="R4679" s="52"/>
      <c r="S4679" s="52"/>
      <c r="T4679" s="52"/>
      <c r="U4679" s="52"/>
      <c r="V4679" s="52"/>
      <c r="W4679" s="52"/>
      <c r="X4679" s="52"/>
      <c r="Y4679" s="52"/>
      <c r="Z4679" s="38"/>
      <c r="AA4679" s="38"/>
      <c r="AB4679" s="38"/>
      <c r="AC4679" s="50"/>
      <c r="AD4679" s="50"/>
      <c r="AE4679" s="51"/>
      <c r="AF4679" s="51"/>
      <c r="AG4679" s="40"/>
      <c r="AH4679" s="41"/>
      <c r="AI4679" s="42"/>
      <c r="AJ4679" s="40"/>
      <c r="AK4679" s="41"/>
      <c r="AL4679" s="42"/>
      <c r="AM4679" s="43"/>
      <c r="AN4679" s="43"/>
      <c r="AO4679" s="43"/>
    </row>
    <row r="4680" spans="5:41" x14ac:dyDescent="0.25">
      <c r="E4680" s="54"/>
      <c r="F4680" s="54"/>
      <c r="G4680" s="52"/>
      <c r="H4680" s="52"/>
      <c r="I4680" s="52"/>
      <c r="J4680" s="52"/>
      <c r="K4680" s="52"/>
      <c r="L4680" s="52"/>
      <c r="M4680" s="52"/>
      <c r="N4680" s="52"/>
      <c r="O4680" s="52"/>
      <c r="P4680" s="52"/>
      <c r="Q4680" s="52"/>
      <c r="R4680" s="52"/>
      <c r="S4680" s="52"/>
      <c r="T4680" s="52"/>
      <c r="U4680" s="52"/>
      <c r="V4680" s="52"/>
      <c r="W4680" s="52"/>
      <c r="X4680" s="52"/>
      <c r="Y4680" s="52"/>
      <c r="Z4680" s="38"/>
      <c r="AA4680" s="38"/>
      <c r="AB4680" s="38"/>
      <c r="AC4680" s="50"/>
      <c r="AD4680" s="50"/>
      <c r="AE4680" s="51"/>
      <c r="AF4680" s="51"/>
      <c r="AG4680" s="40"/>
      <c r="AH4680" s="41"/>
      <c r="AI4680" s="42"/>
      <c r="AJ4680" s="40"/>
      <c r="AK4680" s="41"/>
      <c r="AL4680" s="42"/>
      <c r="AM4680" s="43"/>
      <c r="AN4680" s="43"/>
      <c r="AO4680" s="43"/>
    </row>
    <row r="4681" spans="5:41" x14ac:dyDescent="0.25">
      <c r="E4681" s="54"/>
      <c r="F4681" s="54"/>
      <c r="G4681" s="52"/>
      <c r="H4681" s="52"/>
      <c r="I4681" s="52"/>
      <c r="J4681" s="52"/>
      <c r="K4681" s="52"/>
      <c r="L4681" s="52"/>
      <c r="M4681" s="52"/>
      <c r="N4681" s="52"/>
      <c r="O4681" s="52"/>
      <c r="P4681" s="52"/>
      <c r="Q4681" s="52"/>
      <c r="R4681" s="52"/>
      <c r="S4681" s="52"/>
      <c r="T4681" s="52"/>
      <c r="U4681" s="52"/>
      <c r="V4681" s="52"/>
      <c r="W4681" s="52"/>
      <c r="X4681" s="52"/>
      <c r="Y4681" s="52"/>
      <c r="Z4681" s="38"/>
      <c r="AA4681" s="38"/>
      <c r="AB4681" s="38"/>
      <c r="AC4681" s="50"/>
      <c r="AD4681" s="50"/>
      <c r="AE4681" s="51"/>
      <c r="AF4681" s="51"/>
      <c r="AG4681" s="40"/>
      <c r="AH4681" s="41"/>
      <c r="AI4681" s="42"/>
      <c r="AJ4681" s="40"/>
      <c r="AK4681" s="41"/>
      <c r="AL4681" s="42"/>
      <c r="AM4681" s="43"/>
      <c r="AN4681" s="43"/>
      <c r="AO4681" s="43"/>
    </row>
    <row r="4682" spans="5:41" x14ac:dyDescent="0.25">
      <c r="E4682" s="54"/>
      <c r="F4682" s="54"/>
      <c r="G4682" s="52"/>
      <c r="H4682" s="52"/>
      <c r="I4682" s="52"/>
      <c r="J4682" s="52"/>
      <c r="K4682" s="52"/>
      <c r="L4682" s="52"/>
      <c r="M4682" s="52"/>
      <c r="N4682" s="52"/>
      <c r="O4682" s="52"/>
      <c r="P4682" s="52"/>
      <c r="Q4682" s="52"/>
      <c r="R4682" s="52"/>
      <c r="S4682" s="52"/>
      <c r="T4682" s="52"/>
      <c r="U4682" s="52"/>
      <c r="V4682" s="52"/>
      <c r="W4682" s="52"/>
      <c r="X4682" s="52"/>
      <c r="Y4682" s="52"/>
      <c r="Z4682" s="38"/>
      <c r="AA4682" s="38"/>
      <c r="AB4682" s="38"/>
      <c r="AC4682" s="50"/>
      <c r="AD4682" s="50"/>
      <c r="AE4682" s="51"/>
      <c r="AF4682" s="51"/>
      <c r="AG4682" s="40"/>
      <c r="AH4682" s="41"/>
      <c r="AI4682" s="42"/>
      <c r="AJ4682" s="40"/>
      <c r="AK4682" s="41"/>
      <c r="AL4682" s="42"/>
      <c r="AM4682" s="43"/>
      <c r="AN4682" s="43"/>
      <c r="AO4682" s="43"/>
    </row>
    <row r="4683" spans="5:41" x14ac:dyDescent="0.25">
      <c r="E4683" s="54"/>
      <c r="F4683" s="54"/>
      <c r="G4683" s="52"/>
      <c r="H4683" s="52"/>
      <c r="I4683" s="52"/>
      <c r="J4683" s="52"/>
      <c r="K4683" s="52"/>
      <c r="L4683" s="52"/>
      <c r="M4683" s="52"/>
      <c r="N4683" s="52"/>
      <c r="O4683" s="52"/>
      <c r="P4683" s="52"/>
      <c r="Q4683" s="52"/>
      <c r="R4683" s="52"/>
      <c r="S4683" s="52"/>
      <c r="T4683" s="52"/>
      <c r="U4683" s="52"/>
      <c r="V4683" s="52"/>
      <c r="W4683" s="52"/>
      <c r="X4683" s="52"/>
      <c r="Y4683" s="52"/>
      <c r="Z4683" s="38"/>
      <c r="AA4683" s="38"/>
      <c r="AB4683" s="38"/>
      <c r="AC4683" s="50"/>
      <c r="AD4683" s="50"/>
      <c r="AE4683" s="51"/>
      <c r="AF4683" s="51"/>
      <c r="AG4683" s="40"/>
      <c r="AH4683" s="41"/>
      <c r="AI4683" s="42"/>
      <c r="AJ4683" s="40"/>
      <c r="AK4683" s="41"/>
      <c r="AL4683" s="42"/>
      <c r="AM4683" s="43"/>
      <c r="AN4683" s="43"/>
      <c r="AO4683" s="43"/>
    </row>
    <row r="4684" spans="5:41" x14ac:dyDescent="0.25">
      <c r="E4684" s="54"/>
      <c r="F4684" s="54"/>
      <c r="G4684" s="52"/>
      <c r="H4684" s="52"/>
      <c r="I4684" s="52"/>
      <c r="J4684" s="52"/>
      <c r="K4684" s="52"/>
      <c r="L4684" s="52"/>
      <c r="M4684" s="52"/>
      <c r="N4684" s="52"/>
      <c r="O4684" s="52"/>
      <c r="P4684" s="52"/>
      <c r="Q4684" s="52"/>
      <c r="R4684" s="52"/>
      <c r="S4684" s="52"/>
      <c r="T4684" s="52"/>
      <c r="U4684" s="52"/>
      <c r="V4684" s="52"/>
      <c r="W4684" s="52"/>
      <c r="X4684" s="52"/>
      <c r="Y4684" s="52"/>
      <c r="Z4684" s="38"/>
      <c r="AA4684" s="38"/>
      <c r="AB4684" s="38"/>
      <c r="AC4684" s="50"/>
      <c r="AD4684" s="50"/>
      <c r="AE4684" s="51"/>
      <c r="AF4684" s="51"/>
      <c r="AG4684" s="40"/>
      <c r="AH4684" s="41"/>
      <c r="AI4684" s="42"/>
      <c r="AJ4684" s="40"/>
      <c r="AK4684" s="41"/>
      <c r="AL4684" s="42"/>
      <c r="AM4684" s="43"/>
      <c r="AN4684" s="43"/>
      <c r="AO4684" s="43"/>
    </row>
    <row r="4685" spans="5:41" x14ac:dyDescent="0.25">
      <c r="E4685" s="54"/>
      <c r="F4685" s="54"/>
      <c r="G4685" s="52"/>
      <c r="H4685" s="52"/>
      <c r="I4685" s="52"/>
      <c r="J4685" s="52"/>
      <c r="K4685" s="52"/>
      <c r="L4685" s="52"/>
      <c r="M4685" s="52"/>
      <c r="N4685" s="52"/>
      <c r="O4685" s="52"/>
      <c r="P4685" s="52"/>
      <c r="Q4685" s="52"/>
      <c r="R4685" s="52"/>
      <c r="S4685" s="52"/>
      <c r="T4685" s="52"/>
      <c r="U4685" s="52"/>
      <c r="V4685" s="52"/>
      <c r="W4685" s="52"/>
      <c r="X4685" s="52"/>
      <c r="Y4685" s="52"/>
      <c r="Z4685" s="38"/>
      <c r="AA4685" s="38"/>
      <c r="AB4685" s="38"/>
      <c r="AC4685" s="50"/>
      <c r="AD4685" s="50"/>
      <c r="AE4685" s="51"/>
      <c r="AF4685" s="51"/>
      <c r="AG4685" s="40"/>
      <c r="AH4685" s="41"/>
      <c r="AI4685" s="42"/>
      <c r="AJ4685" s="40"/>
      <c r="AK4685" s="41"/>
      <c r="AL4685" s="42"/>
      <c r="AM4685" s="43"/>
      <c r="AN4685" s="43"/>
      <c r="AO4685" s="43"/>
    </row>
    <row r="4686" spans="5:41" x14ac:dyDescent="0.25">
      <c r="E4686" s="54"/>
      <c r="F4686" s="54"/>
      <c r="G4686" s="52"/>
      <c r="H4686" s="52"/>
      <c r="I4686" s="52"/>
      <c r="J4686" s="52"/>
      <c r="K4686" s="52"/>
      <c r="L4686" s="52"/>
      <c r="M4686" s="52"/>
      <c r="N4686" s="52"/>
      <c r="O4686" s="52"/>
      <c r="P4686" s="52"/>
      <c r="Q4686" s="52"/>
      <c r="R4686" s="52"/>
      <c r="S4686" s="52"/>
      <c r="T4686" s="52"/>
      <c r="U4686" s="52"/>
      <c r="V4686" s="52"/>
      <c r="W4686" s="52"/>
      <c r="X4686" s="52"/>
      <c r="Y4686" s="52"/>
      <c r="Z4686" s="38"/>
      <c r="AA4686" s="38"/>
      <c r="AB4686" s="38"/>
      <c r="AC4686" s="50"/>
      <c r="AD4686" s="50"/>
      <c r="AE4686" s="51"/>
      <c r="AF4686" s="51"/>
      <c r="AG4686" s="40"/>
      <c r="AH4686" s="41"/>
      <c r="AI4686" s="42"/>
      <c r="AJ4686" s="40"/>
      <c r="AK4686" s="41"/>
      <c r="AL4686" s="42"/>
      <c r="AM4686" s="43"/>
      <c r="AN4686" s="43"/>
      <c r="AO4686" s="43"/>
    </row>
    <row r="4687" spans="5:41" x14ac:dyDescent="0.25">
      <c r="E4687" s="54"/>
      <c r="F4687" s="54"/>
      <c r="G4687" s="52"/>
      <c r="H4687" s="52"/>
      <c r="I4687" s="52"/>
      <c r="J4687" s="52"/>
      <c r="K4687" s="52"/>
      <c r="L4687" s="52"/>
      <c r="M4687" s="52"/>
      <c r="N4687" s="52"/>
      <c r="O4687" s="52"/>
      <c r="P4687" s="52"/>
      <c r="Q4687" s="52"/>
      <c r="R4687" s="52"/>
      <c r="S4687" s="52"/>
      <c r="T4687" s="52"/>
      <c r="U4687" s="52"/>
      <c r="V4687" s="52"/>
      <c r="W4687" s="52"/>
      <c r="X4687" s="52"/>
      <c r="Y4687" s="52"/>
      <c r="Z4687" s="38"/>
      <c r="AA4687" s="38"/>
      <c r="AB4687" s="38"/>
      <c r="AC4687" s="50"/>
      <c r="AD4687" s="50"/>
      <c r="AE4687" s="51"/>
      <c r="AF4687" s="51"/>
      <c r="AG4687" s="40"/>
      <c r="AH4687" s="41"/>
      <c r="AI4687" s="42"/>
      <c r="AJ4687" s="40"/>
      <c r="AK4687" s="41"/>
      <c r="AL4687" s="42"/>
      <c r="AM4687" s="43"/>
      <c r="AN4687" s="43"/>
      <c r="AO4687" s="43"/>
    </row>
    <row r="4688" spans="5:41" x14ac:dyDescent="0.25">
      <c r="E4688" s="54"/>
      <c r="F4688" s="54"/>
      <c r="G4688" s="52"/>
      <c r="H4688" s="52"/>
      <c r="I4688" s="52"/>
      <c r="J4688" s="52"/>
      <c r="K4688" s="52"/>
      <c r="L4688" s="52"/>
      <c r="M4688" s="52"/>
      <c r="N4688" s="52"/>
      <c r="O4688" s="52"/>
      <c r="P4688" s="52"/>
      <c r="Q4688" s="52"/>
      <c r="R4688" s="52"/>
      <c r="S4688" s="52"/>
      <c r="T4688" s="52"/>
      <c r="U4688" s="52"/>
      <c r="V4688" s="52"/>
      <c r="W4688" s="52"/>
      <c r="X4688" s="52"/>
      <c r="Y4688" s="52"/>
      <c r="Z4688" s="38"/>
      <c r="AA4688" s="38"/>
      <c r="AB4688" s="38"/>
      <c r="AC4688" s="50"/>
      <c r="AD4688" s="50"/>
      <c r="AE4688" s="51"/>
      <c r="AF4688" s="51"/>
      <c r="AG4688" s="40"/>
      <c r="AH4688" s="41"/>
      <c r="AI4688" s="42"/>
      <c r="AJ4688" s="40"/>
      <c r="AK4688" s="41"/>
      <c r="AL4688" s="42"/>
      <c r="AM4688" s="43"/>
      <c r="AN4688" s="43"/>
      <c r="AO4688" s="43"/>
    </row>
    <row r="4689" spans="5:41" x14ac:dyDescent="0.25">
      <c r="E4689" s="54"/>
      <c r="F4689" s="54"/>
      <c r="G4689" s="52"/>
      <c r="H4689" s="52"/>
      <c r="I4689" s="52"/>
      <c r="J4689" s="52"/>
      <c r="K4689" s="52"/>
      <c r="L4689" s="52"/>
      <c r="M4689" s="52"/>
      <c r="N4689" s="52"/>
      <c r="O4689" s="52"/>
      <c r="P4689" s="52"/>
      <c r="Q4689" s="52"/>
      <c r="R4689" s="52"/>
      <c r="S4689" s="52"/>
      <c r="T4689" s="52"/>
      <c r="U4689" s="52"/>
      <c r="V4689" s="52"/>
      <c r="W4689" s="52"/>
      <c r="X4689" s="52"/>
      <c r="Y4689" s="52"/>
      <c r="Z4689" s="38"/>
      <c r="AA4689" s="38"/>
      <c r="AB4689" s="38"/>
      <c r="AC4689" s="50"/>
      <c r="AD4689" s="50"/>
      <c r="AE4689" s="51"/>
      <c r="AF4689" s="51"/>
      <c r="AG4689" s="40"/>
      <c r="AH4689" s="41"/>
      <c r="AI4689" s="42"/>
      <c r="AJ4689" s="40"/>
      <c r="AK4689" s="41"/>
      <c r="AL4689" s="42"/>
      <c r="AM4689" s="43"/>
      <c r="AN4689" s="43"/>
      <c r="AO4689" s="43"/>
    </row>
    <row r="4690" spans="5:41" x14ac:dyDescent="0.25">
      <c r="E4690" s="54"/>
      <c r="F4690" s="54"/>
      <c r="G4690" s="52"/>
      <c r="H4690" s="52"/>
      <c r="I4690" s="52"/>
      <c r="J4690" s="52"/>
      <c r="K4690" s="52"/>
      <c r="L4690" s="52"/>
      <c r="M4690" s="52"/>
      <c r="N4690" s="52"/>
      <c r="O4690" s="52"/>
      <c r="P4690" s="52"/>
      <c r="Q4690" s="52"/>
      <c r="R4690" s="52"/>
      <c r="S4690" s="52"/>
      <c r="T4690" s="52"/>
      <c r="U4690" s="52"/>
      <c r="V4690" s="52"/>
      <c r="W4690" s="52"/>
      <c r="X4690" s="52"/>
      <c r="Y4690" s="52"/>
      <c r="Z4690" s="38"/>
      <c r="AA4690" s="38"/>
      <c r="AB4690" s="38"/>
      <c r="AC4690" s="50"/>
      <c r="AD4690" s="50"/>
      <c r="AE4690" s="51"/>
      <c r="AF4690" s="51"/>
      <c r="AG4690" s="40"/>
      <c r="AH4690" s="41"/>
      <c r="AI4690" s="42"/>
      <c r="AJ4690" s="40"/>
      <c r="AK4690" s="41"/>
      <c r="AL4690" s="42"/>
      <c r="AM4690" s="43"/>
      <c r="AN4690" s="43"/>
      <c r="AO4690" s="43"/>
    </row>
    <row r="4691" spans="5:41" x14ac:dyDescent="0.25">
      <c r="E4691" s="54"/>
      <c r="F4691" s="54"/>
      <c r="G4691" s="52"/>
      <c r="H4691" s="52"/>
      <c r="I4691" s="52"/>
      <c r="J4691" s="52"/>
      <c r="K4691" s="52"/>
      <c r="L4691" s="52"/>
      <c r="M4691" s="52"/>
      <c r="N4691" s="52"/>
      <c r="O4691" s="52"/>
      <c r="P4691" s="52"/>
      <c r="Q4691" s="52"/>
      <c r="R4691" s="52"/>
      <c r="S4691" s="52"/>
      <c r="T4691" s="52"/>
      <c r="U4691" s="52"/>
      <c r="V4691" s="52"/>
      <c r="W4691" s="52"/>
      <c r="X4691" s="52"/>
      <c r="Y4691" s="52"/>
      <c r="Z4691" s="38"/>
      <c r="AA4691" s="38"/>
      <c r="AB4691" s="38"/>
      <c r="AC4691" s="50"/>
      <c r="AD4691" s="50"/>
      <c r="AE4691" s="51"/>
      <c r="AF4691" s="51"/>
      <c r="AG4691" s="40"/>
      <c r="AH4691" s="41"/>
      <c r="AI4691" s="42"/>
      <c r="AJ4691" s="40"/>
      <c r="AK4691" s="41"/>
      <c r="AL4691" s="42"/>
      <c r="AM4691" s="43"/>
      <c r="AN4691" s="43"/>
      <c r="AO4691" s="43"/>
    </row>
    <row r="4692" spans="5:41" x14ac:dyDescent="0.25">
      <c r="E4692" s="54"/>
      <c r="F4692" s="54"/>
      <c r="G4692" s="52"/>
      <c r="H4692" s="52"/>
      <c r="I4692" s="52"/>
      <c r="J4692" s="52"/>
      <c r="K4692" s="52"/>
      <c r="L4692" s="52"/>
      <c r="M4692" s="52"/>
      <c r="N4692" s="52"/>
      <c r="O4692" s="52"/>
      <c r="P4692" s="52"/>
      <c r="Q4692" s="52"/>
      <c r="R4692" s="52"/>
      <c r="S4692" s="52"/>
      <c r="T4692" s="52"/>
      <c r="U4692" s="52"/>
      <c r="V4692" s="52"/>
      <c r="W4692" s="52"/>
      <c r="X4692" s="52"/>
      <c r="Y4692" s="52"/>
      <c r="Z4692" s="38"/>
      <c r="AA4692" s="38"/>
      <c r="AB4692" s="38"/>
      <c r="AC4692" s="50"/>
      <c r="AD4692" s="50"/>
      <c r="AE4692" s="51"/>
      <c r="AF4692" s="51"/>
      <c r="AG4692" s="40"/>
      <c r="AH4692" s="41"/>
      <c r="AI4692" s="42"/>
      <c r="AJ4692" s="40"/>
      <c r="AK4692" s="41"/>
      <c r="AL4692" s="42"/>
      <c r="AM4692" s="43"/>
      <c r="AN4692" s="43"/>
      <c r="AO4692" s="43"/>
    </row>
    <row r="4693" spans="5:41" x14ac:dyDescent="0.25">
      <c r="E4693" s="54"/>
      <c r="F4693" s="54"/>
      <c r="G4693" s="52"/>
      <c r="H4693" s="52"/>
      <c r="I4693" s="52"/>
      <c r="J4693" s="52"/>
      <c r="K4693" s="52"/>
      <c r="L4693" s="52"/>
      <c r="M4693" s="52"/>
      <c r="N4693" s="52"/>
      <c r="O4693" s="52"/>
      <c r="P4693" s="52"/>
      <c r="Q4693" s="52"/>
      <c r="R4693" s="52"/>
      <c r="S4693" s="52"/>
      <c r="T4693" s="52"/>
      <c r="U4693" s="52"/>
      <c r="V4693" s="52"/>
      <c r="W4693" s="52"/>
      <c r="X4693" s="52"/>
      <c r="Y4693" s="52"/>
      <c r="Z4693" s="38"/>
      <c r="AA4693" s="38"/>
      <c r="AB4693" s="38"/>
      <c r="AC4693" s="50"/>
      <c r="AD4693" s="50"/>
      <c r="AE4693" s="51"/>
      <c r="AF4693" s="51"/>
      <c r="AG4693" s="40"/>
      <c r="AH4693" s="41"/>
      <c r="AI4693" s="42"/>
      <c r="AJ4693" s="40"/>
      <c r="AK4693" s="41"/>
      <c r="AL4693" s="42"/>
      <c r="AM4693" s="43"/>
      <c r="AN4693" s="43"/>
      <c r="AO4693" s="43"/>
    </row>
    <row r="4694" spans="5:41" x14ac:dyDescent="0.25">
      <c r="E4694" s="54"/>
      <c r="F4694" s="54"/>
      <c r="G4694" s="52"/>
      <c r="H4694" s="52"/>
      <c r="I4694" s="52"/>
      <c r="J4694" s="52"/>
      <c r="K4694" s="52"/>
      <c r="L4694" s="52"/>
      <c r="M4694" s="52"/>
      <c r="N4694" s="52"/>
      <c r="O4694" s="52"/>
      <c r="P4694" s="52"/>
      <c r="Q4694" s="52"/>
      <c r="R4694" s="52"/>
      <c r="S4694" s="52"/>
      <c r="T4694" s="52"/>
      <c r="U4694" s="52"/>
      <c r="V4694" s="52"/>
      <c r="W4694" s="52"/>
      <c r="X4694" s="52"/>
      <c r="Y4694" s="52"/>
      <c r="Z4694" s="38"/>
      <c r="AA4694" s="38"/>
      <c r="AB4694" s="38"/>
      <c r="AC4694" s="50"/>
      <c r="AD4694" s="50"/>
      <c r="AE4694" s="51"/>
      <c r="AF4694" s="51"/>
      <c r="AG4694" s="40"/>
      <c r="AH4694" s="41"/>
      <c r="AI4694" s="42"/>
      <c r="AJ4694" s="40"/>
      <c r="AK4694" s="41"/>
      <c r="AL4694" s="42"/>
      <c r="AM4694" s="43"/>
      <c r="AN4694" s="43"/>
      <c r="AO4694" s="43"/>
    </row>
    <row r="4695" spans="5:41" x14ac:dyDescent="0.25">
      <c r="E4695" s="54"/>
      <c r="F4695" s="54"/>
      <c r="G4695" s="52"/>
      <c r="H4695" s="52"/>
      <c r="I4695" s="52"/>
      <c r="J4695" s="52"/>
      <c r="K4695" s="52"/>
      <c r="L4695" s="52"/>
      <c r="M4695" s="52"/>
      <c r="N4695" s="52"/>
      <c r="O4695" s="52"/>
      <c r="P4695" s="52"/>
      <c r="Q4695" s="52"/>
      <c r="R4695" s="52"/>
      <c r="S4695" s="52"/>
      <c r="T4695" s="52"/>
      <c r="U4695" s="52"/>
      <c r="V4695" s="52"/>
      <c r="W4695" s="52"/>
      <c r="X4695" s="52"/>
      <c r="Y4695" s="52"/>
      <c r="Z4695" s="38"/>
      <c r="AA4695" s="38"/>
      <c r="AB4695" s="38"/>
      <c r="AC4695" s="50"/>
      <c r="AD4695" s="50"/>
      <c r="AE4695" s="51"/>
      <c r="AF4695" s="51"/>
      <c r="AG4695" s="40"/>
      <c r="AH4695" s="41"/>
      <c r="AI4695" s="42"/>
      <c r="AJ4695" s="40"/>
      <c r="AK4695" s="41"/>
      <c r="AL4695" s="42"/>
      <c r="AM4695" s="43"/>
      <c r="AN4695" s="43"/>
      <c r="AO4695" s="43"/>
    </row>
    <row r="4696" spans="5:41" x14ac:dyDescent="0.25">
      <c r="E4696" s="54"/>
      <c r="F4696" s="54"/>
      <c r="G4696" s="52"/>
      <c r="H4696" s="52"/>
      <c r="I4696" s="52"/>
      <c r="J4696" s="52"/>
      <c r="K4696" s="52"/>
      <c r="L4696" s="52"/>
      <c r="M4696" s="52"/>
      <c r="N4696" s="52"/>
      <c r="O4696" s="52"/>
      <c r="P4696" s="52"/>
      <c r="Q4696" s="52"/>
      <c r="R4696" s="52"/>
      <c r="S4696" s="52"/>
      <c r="T4696" s="52"/>
      <c r="U4696" s="52"/>
      <c r="V4696" s="52"/>
      <c r="W4696" s="52"/>
      <c r="X4696" s="52"/>
      <c r="Y4696" s="52"/>
      <c r="Z4696" s="38"/>
      <c r="AA4696" s="38"/>
      <c r="AB4696" s="38"/>
      <c r="AC4696" s="50"/>
      <c r="AD4696" s="50"/>
      <c r="AE4696" s="51"/>
      <c r="AF4696" s="51"/>
      <c r="AG4696" s="40"/>
      <c r="AH4696" s="41"/>
      <c r="AI4696" s="42"/>
      <c r="AJ4696" s="40"/>
      <c r="AK4696" s="41"/>
      <c r="AL4696" s="42"/>
      <c r="AM4696" s="43"/>
      <c r="AN4696" s="43"/>
      <c r="AO4696" s="43"/>
    </row>
    <row r="4697" spans="5:41" x14ac:dyDescent="0.25">
      <c r="E4697" s="54"/>
      <c r="F4697" s="54"/>
      <c r="G4697" s="52"/>
      <c r="H4697" s="52"/>
      <c r="I4697" s="52"/>
      <c r="J4697" s="52"/>
      <c r="K4697" s="52"/>
      <c r="L4697" s="52"/>
      <c r="M4697" s="52"/>
      <c r="N4697" s="52"/>
      <c r="O4697" s="52"/>
      <c r="P4697" s="52"/>
      <c r="Q4697" s="52"/>
      <c r="R4697" s="52"/>
      <c r="S4697" s="52"/>
      <c r="T4697" s="52"/>
      <c r="U4697" s="52"/>
      <c r="V4697" s="52"/>
      <c r="W4697" s="52"/>
      <c r="X4697" s="52"/>
      <c r="Y4697" s="52"/>
      <c r="Z4697" s="38"/>
      <c r="AA4697" s="38"/>
      <c r="AB4697" s="38"/>
      <c r="AC4697" s="50"/>
      <c r="AD4697" s="50"/>
      <c r="AE4697" s="51"/>
      <c r="AF4697" s="51"/>
      <c r="AG4697" s="40"/>
      <c r="AH4697" s="41"/>
      <c r="AI4697" s="42"/>
      <c r="AJ4697" s="40"/>
      <c r="AK4697" s="41"/>
      <c r="AL4697" s="42"/>
      <c r="AM4697" s="43"/>
      <c r="AN4697" s="43"/>
      <c r="AO4697" s="43"/>
    </row>
    <row r="4698" spans="5:41" x14ac:dyDescent="0.25">
      <c r="E4698" s="54"/>
      <c r="F4698" s="54"/>
      <c r="G4698" s="52"/>
      <c r="H4698" s="52"/>
      <c r="I4698" s="52"/>
      <c r="J4698" s="52"/>
      <c r="K4698" s="52"/>
      <c r="L4698" s="52"/>
      <c r="M4698" s="52"/>
      <c r="N4698" s="52"/>
      <c r="O4698" s="52"/>
      <c r="P4698" s="52"/>
      <c r="Q4698" s="52"/>
      <c r="R4698" s="52"/>
      <c r="S4698" s="52"/>
      <c r="T4698" s="52"/>
      <c r="U4698" s="52"/>
      <c r="V4698" s="52"/>
      <c r="W4698" s="52"/>
      <c r="X4698" s="52"/>
      <c r="Y4698" s="52"/>
      <c r="Z4698" s="38"/>
      <c r="AA4698" s="38"/>
      <c r="AB4698" s="38"/>
      <c r="AC4698" s="50"/>
      <c r="AD4698" s="50"/>
      <c r="AE4698" s="51"/>
      <c r="AF4698" s="51"/>
      <c r="AG4698" s="40"/>
      <c r="AH4698" s="41"/>
      <c r="AI4698" s="42"/>
      <c r="AJ4698" s="40"/>
      <c r="AK4698" s="41"/>
      <c r="AL4698" s="42"/>
      <c r="AM4698" s="43"/>
      <c r="AN4698" s="43"/>
      <c r="AO4698" s="43"/>
    </row>
    <row r="4699" spans="5:41" x14ac:dyDescent="0.25">
      <c r="E4699" s="54"/>
      <c r="F4699" s="54"/>
      <c r="G4699" s="52"/>
      <c r="H4699" s="52"/>
      <c r="I4699" s="52"/>
      <c r="J4699" s="52"/>
      <c r="K4699" s="52"/>
      <c r="L4699" s="52"/>
      <c r="M4699" s="52"/>
      <c r="N4699" s="52"/>
      <c r="O4699" s="52"/>
      <c r="P4699" s="52"/>
      <c r="Q4699" s="52"/>
      <c r="R4699" s="52"/>
      <c r="S4699" s="52"/>
      <c r="T4699" s="52"/>
      <c r="U4699" s="52"/>
      <c r="V4699" s="52"/>
      <c r="W4699" s="52"/>
      <c r="X4699" s="52"/>
      <c r="Y4699" s="52"/>
      <c r="Z4699" s="38"/>
      <c r="AA4699" s="38"/>
      <c r="AB4699" s="38"/>
      <c r="AC4699" s="50"/>
      <c r="AD4699" s="50"/>
      <c r="AE4699" s="51"/>
      <c r="AF4699" s="51"/>
      <c r="AG4699" s="40"/>
      <c r="AH4699" s="41"/>
      <c r="AI4699" s="42"/>
      <c r="AJ4699" s="40"/>
      <c r="AK4699" s="41"/>
      <c r="AL4699" s="42"/>
      <c r="AM4699" s="43"/>
      <c r="AN4699" s="43"/>
      <c r="AO4699" s="43"/>
    </row>
    <row r="4700" spans="5:41" x14ac:dyDescent="0.25">
      <c r="E4700" s="54"/>
      <c r="F4700" s="54"/>
      <c r="G4700" s="52"/>
      <c r="H4700" s="52"/>
      <c r="I4700" s="52"/>
      <c r="J4700" s="52"/>
      <c r="K4700" s="52"/>
      <c r="L4700" s="52"/>
      <c r="M4700" s="52"/>
      <c r="N4700" s="52"/>
      <c r="O4700" s="52"/>
      <c r="P4700" s="52"/>
      <c r="Q4700" s="52"/>
      <c r="R4700" s="52"/>
      <c r="S4700" s="52"/>
      <c r="T4700" s="52"/>
      <c r="U4700" s="52"/>
      <c r="V4700" s="52"/>
      <c r="W4700" s="52"/>
      <c r="X4700" s="52"/>
      <c r="Y4700" s="52"/>
      <c r="Z4700" s="38"/>
      <c r="AA4700" s="38"/>
      <c r="AB4700" s="38"/>
      <c r="AC4700" s="50"/>
      <c r="AD4700" s="50"/>
      <c r="AE4700" s="51"/>
      <c r="AF4700" s="51"/>
      <c r="AG4700" s="40"/>
      <c r="AH4700" s="41"/>
      <c r="AI4700" s="42"/>
      <c r="AJ4700" s="40"/>
      <c r="AK4700" s="41"/>
      <c r="AL4700" s="42"/>
      <c r="AM4700" s="43"/>
      <c r="AN4700" s="43"/>
      <c r="AO4700" s="43"/>
    </row>
    <row r="4701" spans="5:41" x14ac:dyDescent="0.25">
      <c r="E4701" s="54"/>
      <c r="F4701" s="54"/>
      <c r="G4701" s="52"/>
      <c r="H4701" s="52"/>
      <c r="I4701" s="52"/>
      <c r="J4701" s="52"/>
      <c r="K4701" s="52"/>
      <c r="L4701" s="52"/>
      <c r="M4701" s="52"/>
      <c r="N4701" s="52"/>
      <c r="O4701" s="52"/>
      <c r="P4701" s="52"/>
      <c r="Q4701" s="52"/>
      <c r="R4701" s="52"/>
      <c r="S4701" s="52"/>
      <c r="T4701" s="52"/>
      <c r="U4701" s="52"/>
      <c r="V4701" s="52"/>
      <c r="W4701" s="52"/>
      <c r="X4701" s="52"/>
      <c r="Y4701" s="52"/>
      <c r="Z4701" s="38"/>
      <c r="AA4701" s="38"/>
      <c r="AB4701" s="38"/>
      <c r="AC4701" s="50"/>
      <c r="AD4701" s="50"/>
      <c r="AE4701" s="51"/>
      <c r="AF4701" s="51"/>
      <c r="AG4701" s="40"/>
      <c r="AH4701" s="41"/>
      <c r="AI4701" s="42"/>
      <c r="AJ4701" s="40"/>
      <c r="AK4701" s="41"/>
      <c r="AL4701" s="42"/>
      <c r="AM4701" s="43"/>
      <c r="AN4701" s="43"/>
      <c r="AO4701" s="43"/>
    </row>
    <row r="4702" spans="5:41" x14ac:dyDescent="0.25">
      <c r="E4702" s="54"/>
      <c r="F4702" s="54"/>
      <c r="G4702" s="52"/>
      <c r="H4702" s="52"/>
      <c r="I4702" s="52"/>
      <c r="J4702" s="52"/>
      <c r="K4702" s="52"/>
      <c r="L4702" s="52"/>
      <c r="M4702" s="52"/>
      <c r="N4702" s="52"/>
      <c r="O4702" s="52"/>
      <c r="P4702" s="52"/>
      <c r="Q4702" s="52"/>
      <c r="R4702" s="52"/>
      <c r="S4702" s="52"/>
      <c r="T4702" s="52"/>
      <c r="U4702" s="52"/>
      <c r="V4702" s="52"/>
      <c r="W4702" s="52"/>
      <c r="X4702" s="52"/>
      <c r="Y4702" s="52"/>
      <c r="Z4702" s="38"/>
      <c r="AA4702" s="38"/>
      <c r="AB4702" s="38"/>
      <c r="AC4702" s="50"/>
      <c r="AD4702" s="50"/>
      <c r="AE4702" s="51"/>
      <c r="AF4702" s="51"/>
      <c r="AG4702" s="40"/>
      <c r="AH4702" s="41"/>
      <c r="AI4702" s="42"/>
      <c r="AJ4702" s="40"/>
      <c r="AK4702" s="41"/>
      <c r="AL4702" s="42"/>
      <c r="AM4702" s="43"/>
      <c r="AN4702" s="43"/>
      <c r="AO4702" s="43"/>
    </row>
    <row r="4703" spans="5:41" x14ac:dyDescent="0.25">
      <c r="E4703" s="54"/>
      <c r="F4703" s="54"/>
      <c r="G4703" s="52"/>
      <c r="H4703" s="52"/>
      <c r="I4703" s="52"/>
      <c r="J4703" s="52"/>
      <c r="K4703" s="52"/>
      <c r="L4703" s="52"/>
      <c r="M4703" s="52"/>
      <c r="N4703" s="52"/>
      <c r="O4703" s="52"/>
      <c r="P4703" s="52"/>
      <c r="Q4703" s="52"/>
      <c r="R4703" s="52"/>
      <c r="S4703" s="52"/>
      <c r="T4703" s="52"/>
      <c r="U4703" s="52"/>
      <c r="V4703" s="52"/>
      <c r="W4703" s="52"/>
      <c r="X4703" s="52"/>
      <c r="Y4703" s="52"/>
      <c r="Z4703" s="38"/>
      <c r="AA4703" s="38"/>
      <c r="AB4703" s="38"/>
      <c r="AC4703" s="50"/>
      <c r="AD4703" s="50"/>
      <c r="AE4703" s="51"/>
      <c r="AF4703" s="51"/>
      <c r="AG4703" s="40"/>
      <c r="AH4703" s="41"/>
      <c r="AI4703" s="42"/>
      <c r="AJ4703" s="40"/>
      <c r="AK4703" s="41"/>
      <c r="AL4703" s="42"/>
      <c r="AM4703" s="43"/>
      <c r="AN4703" s="43"/>
      <c r="AO4703" s="43"/>
    </row>
    <row r="4704" spans="5:41" x14ac:dyDescent="0.25">
      <c r="E4704" s="54"/>
      <c r="F4704" s="54"/>
      <c r="G4704" s="52"/>
      <c r="H4704" s="52"/>
      <c r="I4704" s="52"/>
      <c r="J4704" s="52"/>
      <c r="K4704" s="52"/>
      <c r="L4704" s="52"/>
      <c r="M4704" s="52"/>
      <c r="N4704" s="52"/>
      <c r="O4704" s="52"/>
      <c r="P4704" s="52"/>
      <c r="Q4704" s="52"/>
      <c r="R4704" s="52"/>
      <c r="S4704" s="52"/>
      <c r="T4704" s="52"/>
      <c r="U4704" s="52"/>
      <c r="V4704" s="52"/>
      <c r="W4704" s="52"/>
      <c r="X4704" s="52"/>
      <c r="Y4704" s="52"/>
      <c r="Z4704" s="38"/>
      <c r="AA4704" s="38"/>
      <c r="AB4704" s="38"/>
      <c r="AC4704" s="50"/>
      <c r="AD4704" s="50"/>
      <c r="AE4704" s="51"/>
      <c r="AF4704" s="51"/>
      <c r="AG4704" s="40"/>
      <c r="AH4704" s="41"/>
      <c r="AI4704" s="42"/>
      <c r="AJ4704" s="40"/>
      <c r="AK4704" s="41"/>
      <c r="AL4704" s="42"/>
      <c r="AM4704" s="43"/>
      <c r="AN4704" s="43"/>
      <c r="AO4704" s="43"/>
    </row>
    <row r="4705" spans="5:41" x14ac:dyDescent="0.25">
      <c r="E4705" s="54"/>
      <c r="F4705" s="54"/>
      <c r="G4705" s="52"/>
      <c r="H4705" s="52"/>
      <c r="I4705" s="52"/>
      <c r="J4705" s="52"/>
      <c r="K4705" s="52"/>
      <c r="L4705" s="52"/>
      <c r="M4705" s="52"/>
      <c r="N4705" s="52"/>
      <c r="O4705" s="52"/>
      <c r="P4705" s="52"/>
      <c r="Q4705" s="52"/>
      <c r="R4705" s="52"/>
      <c r="S4705" s="52"/>
      <c r="T4705" s="52"/>
      <c r="U4705" s="52"/>
      <c r="V4705" s="52"/>
      <c r="W4705" s="52"/>
      <c r="X4705" s="52"/>
      <c r="Y4705" s="52"/>
      <c r="Z4705" s="38"/>
      <c r="AA4705" s="38"/>
      <c r="AB4705" s="38"/>
      <c r="AC4705" s="50"/>
      <c r="AD4705" s="50"/>
      <c r="AE4705" s="51"/>
      <c r="AF4705" s="51"/>
      <c r="AG4705" s="40"/>
      <c r="AH4705" s="41"/>
      <c r="AI4705" s="42"/>
      <c r="AJ4705" s="40"/>
      <c r="AK4705" s="41"/>
      <c r="AL4705" s="42"/>
      <c r="AM4705" s="43"/>
      <c r="AN4705" s="43"/>
      <c r="AO4705" s="43"/>
    </row>
    <row r="4706" spans="5:41" x14ac:dyDescent="0.25">
      <c r="E4706" s="54"/>
      <c r="F4706" s="54"/>
      <c r="G4706" s="52"/>
      <c r="H4706" s="52"/>
      <c r="I4706" s="52"/>
      <c r="J4706" s="52"/>
      <c r="K4706" s="52"/>
      <c r="L4706" s="52"/>
      <c r="M4706" s="52"/>
      <c r="N4706" s="52"/>
      <c r="O4706" s="52"/>
      <c r="P4706" s="52"/>
      <c r="Q4706" s="52"/>
      <c r="R4706" s="52"/>
      <c r="S4706" s="52"/>
      <c r="T4706" s="52"/>
      <c r="U4706" s="52"/>
      <c r="V4706" s="52"/>
      <c r="W4706" s="52"/>
      <c r="X4706" s="52"/>
      <c r="Y4706" s="52"/>
      <c r="Z4706" s="38"/>
      <c r="AA4706" s="38"/>
      <c r="AB4706" s="38"/>
      <c r="AC4706" s="50"/>
      <c r="AD4706" s="50"/>
      <c r="AE4706" s="51"/>
      <c r="AF4706" s="51"/>
      <c r="AG4706" s="40"/>
      <c r="AH4706" s="41"/>
      <c r="AI4706" s="42"/>
      <c r="AJ4706" s="40"/>
      <c r="AK4706" s="41"/>
      <c r="AL4706" s="42"/>
      <c r="AM4706" s="43"/>
      <c r="AN4706" s="43"/>
      <c r="AO4706" s="43"/>
    </row>
    <row r="4707" spans="5:41" x14ac:dyDescent="0.25">
      <c r="E4707" s="54"/>
      <c r="F4707" s="54"/>
      <c r="G4707" s="52"/>
      <c r="H4707" s="52"/>
      <c r="I4707" s="52"/>
      <c r="J4707" s="52"/>
      <c r="K4707" s="52"/>
      <c r="L4707" s="52"/>
      <c r="M4707" s="52"/>
      <c r="N4707" s="52"/>
      <c r="O4707" s="52"/>
      <c r="P4707" s="52"/>
      <c r="Q4707" s="52"/>
      <c r="R4707" s="52"/>
      <c r="S4707" s="52"/>
      <c r="T4707" s="52"/>
      <c r="U4707" s="52"/>
      <c r="V4707" s="52"/>
      <c r="W4707" s="52"/>
      <c r="X4707" s="52"/>
      <c r="Y4707" s="52"/>
      <c r="Z4707" s="38"/>
      <c r="AA4707" s="38"/>
      <c r="AB4707" s="38"/>
      <c r="AC4707" s="50"/>
      <c r="AD4707" s="50"/>
      <c r="AE4707" s="51"/>
      <c r="AF4707" s="51"/>
      <c r="AG4707" s="40"/>
      <c r="AH4707" s="41"/>
      <c r="AI4707" s="42"/>
      <c r="AJ4707" s="40"/>
      <c r="AK4707" s="41"/>
      <c r="AL4707" s="42"/>
      <c r="AM4707" s="43"/>
      <c r="AN4707" s="43"/>
      <c r="AO4707" s="43"/>
    </row>
    <row r="4708" spans="5:41" x14ac:dyDescent="0.25">
      <c r="E4708" s="54"/>
      <c r="F4708" s="54"/>
      <c r="G4708" s="52"/>
      <c r="H4708" s="52"/>
      <c r="I4708" s="52"/>
      <c r="J4708" s="52"/>
      <c r="K4708" s="52"/>
      <c r="L4708" s="52"/>
      <c r="M4708" s="52"/>
      <c r="N4708" s="52"/>
      <c r="O4708" s="52"/>
      <c r="P4708" s="52"/>
      <c r="Q4708" s="52"/>
      <c r="R4708" s="52"/>
      <c r="S4708" s="52"/>
      <c r="T4708" s="52"/>
      <c r="U4708" s="52"/>
      <c r="V4708" s="52"/>
      <c r="W4708" s="52"/>
      <c r="X4708" s="52"/>
      <c r="Y4708" s="52"/>
      <c r="Z4708" s="38"/>
      <c r="AA4708" s="38"/>
      <c r="AB4708" s="38"/>
      <c r="AC4708" s="50"/>
      <c r="AD4708" s="50"/>
      <c r="AE4708" s="51"/>
      <c r="AF4708" s="51"/>
      <c r="AG4708" s="40"/>
      <c r="AH4708" s="41"/>
      <c r="AI4708" s="42"/>
      <c r="AJ4708" s="40"/>
      <c r="AK4708" s="41"/>
      <c r="AL4708" s="42"/>
      <c r="AM4708" s="43"/>
      <c r="AN4708" s="43"/>
      <c r="AO4708" s="43"/>
    </row>
    <row r="4709" spans="5:41" x14ac:dyDescent="0.25">
      <c r="E4709" s="54"/>
      <c r="F4709" s="54"/>
      <c r="G4709" s="52"/>
      <c r="H4709" s="52"/>
      <c r="I4709" s="52"/>
      <c r="J4709" s="52"/>
      <c r="K4709" s="52"/>
      <c r="L4709" s="52"/>
      <c r="M4709" s="52"/>
      <c r="N4709" s="52"/>
      <c r="O4709" s="52"/>
      <c r="P4709" s="52"/>
      <c r="Q4709" s="52"/>
      <c r="R4709" s="52"/>
      <c r="S4709" s="52"/>
      <c r="T4709" s="52"/>
      <c r="U4709" s="52"/>
      <c r="V4709" s="52"/>
      <c r="W4709" s="52"/>
      <c r="X4709" s="52"/>
      <c r="Y4709" s="52"/>
      <c r="Z4709" s="38"/>
      <c r="AA4709" s="38"/>
      <c r="AB4709" s="38"/>
      <c r="AC4709" s="50"/>
      <c r="AD4709" s="50"/>
      <c r="AE4709" s="51"/>
      <c r="AF4709" s="51"/>
      <c r="AG4709" s="40"/>
      <c r="AH4709" s="41"/>
      <c r="AI4709" s="42"/>
      <c r="AJ4709" s="40"/>
      <c r="AK4709" s="41"/>
      <c r="AL4709" s="42"/>
      <c r="AM4709" s="43"/>
      <c r="AN4709" s="43"/>
      <c r="AO4709" s="43"/>
    </row>
    <row r="4710" spans="5:41" x14ac:dyDescent="0.25">
      <c r="E4710" s="54"/>
      <c r="F4710" s="54"/>
      <c r="G4710" s="52"/>
      <c r="H4710" s="52"/>
      <c r="I4710" s="52"/>
      <c r="J4710" s="52"/>
      <c r="K4710" s="52"/>
      <c r="L4710" s="52"/>
      <c r="M4710" s="52"/>
      <c r="N4710" s="52"/>
      <c r="O4710" s="52"/>
      <c r="P4710" s="52"/>
      <c r="Q4710" s="52"/>
      <c r="R4710" s="52"/>
      <c r="S4710" s="52"/>
      <c r="T4710" s="52"/>
      <c r="U4710" s="52"/>
      <c r="V4710" s="52"/>
      <c r="W4710" s="52"/>
      <c r="X4710" s="52"/>
      <c r="Y4710" s="52"/>
      <c r="Z4710" s="38"/>
      <c r="AA4710" s="38"/>
      <c r="AB4710" s="38"/>
      <c r="AC4710" s="50"/>
      <c r="AD4710" s="50"/>
      <c r="AE4710" s="51"/>
      <c r="AF4710" s="51"/>
      <c r="AG4710" s="40"/>
      <c r="AH4710" s="41"/>
      <c r="AI4710" s="42"/>
      <c r="AJ4710" s="40"/>
      <c r="AK4710" s="41"/>
      <c r="AL4710" s="42"/>
      <c r="AM4710" s="43"/>
      <c r="AN4710" s="43"/>
      <c r="AO4710" s="43"/>
    </row>
    <row r="4711" spans="5:41" x14ac:dyDescent="0.25">
      <c r="E4711" s="54"/>
      <c r="F4711" s="54"/>
      <c r="G4711" s="52"/>
      <c r="H4711" s="52"/>
      <c r="I4711" s="52"/>
      <c r="J4711" s="52"/>
      <c r="K4711" s="52"/>
      <c r="L4711" s="52"/>
      <c r="M4711" s="52"/>
      <c r="N4711" s="52"/>
      <c r="O4711" s="52"/>
      <c r="P4711" s="52"/>
      <c r="Q4711" s="52"/>
      <c r="R4711" s="52"/>
      <c r="S4711" s="52"/>
      <c r="T4711" s="52"/>
      <c r="U4711" s="52"/>
      <c r="V4711" s="52"/>
      <c r="W4711" s="52"/>
      <c r="X4711" s="52"/>
      <c r="Y4711" s="52"/>
      <c r="Z4711" s="38"/>
      <c r="AA4711" s="38"/>
      <c r="AB4711" s="38"/>
      <c r="AC4711" s="50"/>
      <c r="AD4711" s="50"/>
      <c r="AE4711" s="51"/>
      <c r="AF4711" s="51"/>
      <c r="AG4711" s="40"/>
      <c r="AH4711" s="41"/>
      <c r="AI4711" s="42"/>
      <c r="AJ4711" s="40"/>
      <c r="AK4711" s="41"/>
      <c r="AL4711" s="42"/>
      <c r="AM4711" s="43"/>
      <c r="AN4711" s="43"/>
      <c r="AO4711" s="43"/>
    </row>
    <row r="4712" spans="5:41" x14ac:dyDescent="0.25">
      <c r="E4712" s="54"/>
      <c r="F4712" s="54"/>
      <c r="G4712" s="52"/>
      <c r="H4712" s="52"/>
      <c r="I4712" s="52"/>
      <c r="J4712" s="52"/>
      <c r="K4712" s="52"/>
      <c r="L4712" s="52"/>
      <c r="M4712" s="52"/>
      <c r="N4712" s="52"/>
      <c r="O4712" s="52"/>
      <c r="P4712" s="52"/>
      <c r="Q4712" s="52"/>
      <c r="R4712" s="52"/>
      <c r="S4712" s="52"/>
      <c r="T4712" s="52"/>
      <c r="U4712" s="52"/>
      <c r="V4712" s="52"/>
      <c r="W4712" s="52"/>
      <c r="X4712" s="52"/>
      <c r="Y4712" s="52"/>
      <c r="Z4712" s="38"/>
      <c r="AA4712" s="38"/>
      <c r="AB4712" s="38"/>
      <c r="AC4712" s="50"/>
      <c r="AD4712" s="50"/>
      <c r="AE4712" s="51"/>
      <c r="AF4712" s="51"/>
      <c r="AG4712" s="40"/>
      <c r="AH4712" s="41"/>
      <c r="AI4712" s="42"/>
      <c r="AJ4712" s="40"/>
      <c r="AK4712" s="41"/>
      <c r="AL4712" s="42"/>
      <c r="AM4712" s="43"/>
      <c r="AN4712" s="43"/>
      <c r="AO4712" s="43"/>
    </row>
    <row r="4713" spans="5:41" x14ac:dyDescent="0.25">
      <c r="E4713" s="54"/>
      <c r="F4713" s="54"/>
      <c r="G4713" s="52"/>
      <c r="H4713" s="52"/>
      <c r="I4713" s="52"/>
      <c r="J4713" s="52"/>
      <c r="K4713" s="52"/>
      <c r="L4713" s="52"/>
      <c r="M4713" s="52"/>
      <c r="N4713" s="52"/>
      <c r="O4713" s="52"/>
      <c r="P4713" s="52"/>
      <c r="Q4713" s="52"/>
      <c r="R4713" s="52"/>
      <c r="S4713" s="52"/>
      <c r="T4713" s="52"/>
      <c r="U4713" s="52"/>
      <c r="V4713" s="52"/>
      <c r="W4713" s="52"/>
      <c r="X4713" s="52"/>
      <c r="Y4713" s="52"/>
      <c r="Z4713" s="38"/>
      <c r="AA4713" s="38"/>
      <c r="AB4713" s="38"/>
      <c r="AC4713" s="50"/>
      <c r="AD4713" s="50"/>
      <c r="AE4713" s="51"/>
      <c r="AF4713" s="51"/>
      <c r="AG4713" s="40"/>
      <c r="AH4713" s="41"/>
      <c r="AI4713" s="42"/>
      <c r="AJ4713" s="40"/>
      <c r="AK4713" s="41"/>
      <c r="AL4713" s="42"/>
      <c r="AM4713" s="43"/>
      <c r="AN4713" s="43"/>
      <c r="AO4713" s="43"/>
    </row>
    <row r="4714" spans="5:41" x14ac:dyDescent="0.25">
      <c r="E4714" s="54"/>
      <c r="F4714" s="54"/>
      <c r="G4714" s="52"/>
      <c r="H4714" s="52"/>
      <c r="I4714" s="52"/>
      <c r="J4714" s="52"/>
      <c r="K4714" s="52"/>
      <c r="L4714" s="52"/>
      <c r="M4714" s="52"/>
      <c r="N4714" s="52"/>
      <c r="O4714" s="52"/>
      <c r="P4714" s="52"/>
      <c r="Q4714" s="52"/>
      <c r="R4714" s="52"/>
      <c r="S4714" s="52"/>
      <c r="T4714" s="52"/>
      <c r="U4714" s="52"/>
      <c r="V4714" s="52"/>
      <c r="W4714" s="52"/>
      <c r="X4714" s="52"/>
      <c r="Y4714" s="52"/>
      <c r="Z4714" s="38"/>
      <c r="AA4714" s="38"/>
      <c r="AB4714" s="38"/>
      <c r="AC4714" s="50"/>
      <c r="AD4714" s="50"/>
      <c r="AE4714" s="51"/>
      <c r="AF4714" s="51"/>
      <c r="AG4714" s="40"/>
      <c r="AH4714" s="41"/>
      <c r="AI4714" s="42"/>
      <c r="AJ4714" s="40"/>
      <c r="AK4714" s="41"/>
      <c r="AL4714" s="42"/>
      <c r="AM4714" s="43"/>
      <c r="AN4714" s="43"/>
      <c r="AO4714" s="43"/>
    </row>
    <row r="4715" spans="5:41" x14ac:dyDescent="0.25">
      <c r="E4715" s="54"/>
      <c r="F4715" s="54"/>
      <c r="G4715" s="52"/>
      <c r="H4715" s="52"/>
      <c r="I4715" s="52"/>
      <c r="J4715" s="52"/>
      <c r="K4715" s="52"/>
      <c r="L4715" s="52"/>
      <c r="M4715" s="52"/>
      <c r="N4715" s="52"/>
      <c r="O4715" s="52"/>
      <c r="P4715" s="52"/>
      <c r="Q4715" s="52"/>
      <c r="R4715" s="52"/>
      <c r="S4715" s="52"/>
      <c r="T4715" s="52"/>
      <c r="U4715" s="52"/>
      <c r="V4715" s="52"/>
      <c r="W4715" s="52"/>
      <c r="X4715" s="52"/>
      <c r="Y4715" s="52"/>
      <c r="Z4715" s="38"/>
      <c r="AA4715" s="38"/>
      <c r="AB4715" s="38"/>
      <c r="AC4715" s="50"/>
      <c r="AD4715" s="50"/>
      <c r="AE4715" s="51"/>
      <c r="AF4715" s="51"/>
      <c r="AG4715" s="40"/>
      <c r="AH4715" s="41"/>
      <c r="AI4715" s="42"/>
      <c r="AJ4715" s="40"/>
      <c r="AK4715" s="41"/>
      <c r="AL4715" s="42"/>
      <c r="AM4715" s="43"/>
      <c r="AN4715" s="43"/>
      <c r="AO4715" s="43"/>
    </row>
    <row r="4716" spans="5:41" x14ac:dyDescent="0.25">
      <c r="E4716" s="54"/>
      <c r="F4716" s="54"/>
      <c r="G4716" s="52"/>
      <c r="H4716" s="52"/>
      <c r="I4716" s="52"/>
      <c r="J4716" s="52"/>
      <c r="K4716" s="52"/>
      <c r="L4716" s="52"/>
      <c r="M4716" s="52"/>
      <c r="N4716" s="52"/>
      <c r="O4716" s="52"/>
      <c r="P4716" s="52"/>
      <c r="Q4716" s="52"/>
      <c r="R4716" s="52"/>
      <c r="S4716" s="52"/>
      <c r="T4716" s="52"/>
      <c r="U4716" s="52"/>
      <c r="V4716" s="52"/>
      <c r="W4716" s="52"/>
      <c r="X4716" s="52"/>
      <c r="Y4716" s="52"/>
      <c r="Z4716" s="38"/>
      <c r="AA4716" s="38"/>
      <c r="AB4716" s="38"/>
      <c r="AC4716" s="50"/>
      <c r="AD4716" s="50"/>
      <c r="AE4716" s="51"/>
      <c r="AF4716" s="51"/>
      <c r="AG4716" s="40"/>
      <c r="AH4716" s="41"/>
      <c r="AI4716" s="42"/>
      <c r="AJ4716" s="40"/>
      <c r="AK4716" s="41"/>
      <c r="AL4716" s="42"/>
      <c r="AM4716" s="43"/>
      <c r="AN4716" s="43"/>
      <c r="AO4716" s="43"/>
    </row>
    <row r="4717" spans="5:41" x14ac:dyDescent="0.25">
      <c r="E4717" s="54"/>
      <c r="F4717" s="54"/>
      <c r="G4717" s="52"/>
      <c r="H4717" s="52"/>
      <c r="I4717" s="52"/>
      <c r="J4717" s="52"/>
      <c r="K4717" s="52"/>
      <c r="L4717" s="52"/>
      <c r="M4717" s="52"/>
      <c r="N4717" s="52"/>
      <c r="O4717" s="52"/>
      <c r="P4717" s="52"/>
      <c r="Q4717" s="52"/>
      <c r="R4717" s="52"/>
      <c r="S4717" s="52"/>
      <c r="T4717" s="52"/>
      <c r="U4717" s="52"/>
      <c r="V4717" s="52"/>
      <c r="W4717" s="52"/>
      <c r="X4717" s="52"/>
      <c r="Y4717" s="52"/>
      <c r="Z4717" s="38"/>
      <c r="AA4717" s="38"/>
      <c r="AB4717" s="38"/>
      <c r="AC4717" s="50"/>
      <c r="AD4717" s="50"/>
      <c r="AE4717" s="51"/>
      <c r="AF4717" s="51"/>
      <c r="AG4717" s="40"/>
      <c r="AH4717" s="41"/>
      <c r="AI4717" s="42"/>
      <c r="AJ4717" s="40"/>
      <c r="AK4717" s="41"/>
      <c r="AL4717" s="42"/>
      <c r="AM4717" s="43"/>
      <c r="AN4717" s="43"/>
      <c r="AO4717" s="43"/>
    </row>
    <row r="4718" spans="5:41" x14ac:dyDescent="0.25">
      <c r="E4718" s="54"/>
      <c r="F4718" s="54"/>
      <c r="G4718" s="52"/>
      <c r="H4718" s="52"/>
      <c r="I4718" s="52"/>
      <c r="J4718" s="52"/>
      <c r="K4718" s="52"/>
      <c r="L4718" s="52"/>
      <c r="M4718" s="52"/>
      <c r="N4718" s="52"/>
      <c r="O4718" s="52"/>
      <c r="P4718" s="52"/>
      <c r="Q4718" s="52"/>
      <c r="R4718" s="52"/>
      <c r="S4718" s="52"/>
      <c r="T4718" s="52"/>
      <c r="U4718" s="52"/>
      <c r="V4718" s="52"/>
      <c r="W4718" s="52"/>
      <c r="X4718" s="52"/>
      <c r="Y4718" s="52"/>
      <c r="Z4718" s="38"/>
      <c r="AA4718" s="38"/>
      <c r="AB4718" s="38"/>
      <c r="AC4718" s="50"/>
      <c r="AD4718" s="50"/>
      <c r="AE4718" s="51"/>
      <c r="AF4718" s="51"/>
      <c r="AG4718" s="40"/>
      <c r="AH4718" s="41"/>
      <c r="AI4718" s="42"/>
      <c r="AJ4718" s="40"/>
      <c r="AK4718" s="41"/>
      <c r="AL4718" s="42"/>
      <c r="AM4718" s="43"/>
      <c r="AN4718" s="43"/>
      <c r="AO4718" s="43"/>
    </row>
    <row r="4719" spans="5:41" x14ac:dyDescent="0.25">
      <c r="E4719" s="54"/>
      <c r="F4719" s="54"/>
      <c r="G4719" s="52"/>
      <c r="H4719" s="52"/>
      <c r="I4719" s="52"/>
      <c r="J4719" s="52"/>
      <c r="K4719" s="52"/>
      <c r="L4719" s="52"/>
      <c r="M4719" s="52"/>
      <c r="N4719" s="52"/>
      <c r="O4719" s="52"/>
      <c r="P4719" s="52"/>
      <c r="Q4719" s="52"/>
      <c r="R4719" s="52"/>
      <c r="S4719" s="52"/>
      <c r="T4719" s="52"/>
      <c r="U4719" s="52"/>
      <c r="V4719" s="52"/>
      <c r="W4719" s="52"/>
      <c r="X4719" s="52"/>
      <c r="Y4719" s="52"/>
      <c r="Z4719" s="38"/>
      <c r="AA4719" s="38"/>
      <c r="AB4719" s="38"/>
      <c r="AC4719" s="50"/>
      <c r="AD4719" s="50"/>
      <c r="AE4719" s="51"/>
      <c r="AF4719" s="51"/>
      <c r="AG4719" s="40"/>
      <c r="AH4719" s="41"/>
      <c r="AI4719" s="42"/>
      <c r="AJ4719" s="40"/>
      <c r="AK4719" s="41"/>
      <c r="AL4719" s="42"/>
      <c r="AM4719" s="43"/>
      <c r="AN4719" s="43"/>
      <c r="AO4719" s="43"/>
    </row>
    <row r="4720" spans="5:41" x14ac:dyDescent="0.25">
      <c r="E4720" s="54"/>
      <c r="F4720" s="54"/>
      <c r="G4720" s="52"/>
      <c r="H4720" s="52"/>
      <c r="I4720" s="52"/>
      <c r="J4720" s="52"/>
      <c r="K4720" s="52"/>
      <c r="L4720" s="52"/>
      <c r="M4720" s="52"/>
      <c r="N4720" s="52"/>
      <c r="O4720" s="52"/>
      <c r="P4720" s="52"/>
      <c r="Q4720" s="52"/>
      <c r="R4720" s="52"/>
      <c r="S4720" s="52"/>
      <c r="T4720" s="52"/>
      <c r="U4720" s="52"/>
      <c r="V4720" s="52"/>
      <c r="W4720" s="52"/>
      <c r="X4720" s="52"/>
      <c r="Y4720" s="52"/>
      <c r="Z4720" s="38"/>
      <c r="AA4720" s="38"/>
      <c r="AB4720" s="38"/>
      <c r="AC4720" s="50"/>
      <c r="AD4720" s="50"/>
      <c r="AE4720" s="51"/>
      <c r="AF4720" s="51"/>
      <c r="AG4720" s="40"/>
      <c r="AH4720" s="41"/>
      <c r="AI4720" s="42"/>
      <c r="AJ4720" s="40"/>
      <c r="AK4720" s="41"/>
      <c r="AL4720" s="42"/>
      <c r="AM4720" s="43"/>
      <c r="AN4720" s="43"/>
      <c r="AO4720" s="43"/>
    </row>
    <row r="4721" spans="5:41" x14ac:dyDescent="0.25">
      <c r="E4721" s="54"/>
      <c r="F4721" s="54"/>
      <c r="G4721" s="52"/>
      <c r="H4721" s="52"/>
      <c r="I4721" s="52"/>
      <c r="J4721" s="52"/>
      <c r="K4721" s="52"/>
      <c r="L4721" s="52"/>
      <c r="M4721" s="52"/>
      <c r="N4721" s="52"/>
      <c r="O4721" s="52"/>
      <c r="P4721" s="52"/>
      <c r="Q4721" s="52"/>
      <c r="R4721" s="52"/>
      <c r="S4721" s="52"/>
      <c r="T4721" s="52"/>
      <c r="U4721" s="52"/>
      <c r="V4721" s="52"/>
      <c r="W4721" s="52"/>
      <c r="X4721" s="52"/>
      <c r="Y4721" s="52"/>
      <c r="Z4721" s="38"/>
      <c r="AA4721" s="38"/>
      <c r="AB4721" s="38"/>
      <c r="AC4721" s="50"/>
      <c r="AD4721" s="50"/>
      <c r="AE4721" s="51"/>
      <c r="AF4721" s="51"/>
      <c r="AG4721" s="40"/>
      <c r="AH4721" s="41"/>
      <c r="AI4721" s="42"/>
      <c r="AJ4721" s="40"/>
      <c r="AK4721" s="41"/>
      <c r="AL4721" s="42"/>
      <c r="AM4721" s="43"/>
      <c r="AN4721" s="43"/>
      <c r="AO4721" s="43"/>
    </row>
    <row r="4722" spans="5:41" x14ac:dyDescent="0.25">
      <c r="E4722" s="54"/>
      <c r="F4722" s="54"/>
      <c r="G4722" s="52"/>
      <c r="H4722" s="52"/>
      <c r="I4722" s="52"/>
      <c r="J4722" s="52"/>
      <c r="K4722" s="52"/>
      <c r="L4722" s="52"/>
      <c r="M4722" s="52"/>
      <c r="N4722" s="52"/>
      <c r="O4722" s="52"/>
      <c r="P4722" s="52"/>
      <c r="Q4722" s="52"/>
      <c r="R4722" s="52"/>
      <c r="S4722" s="52"/>
      <c r="T4722" s="52"/>
      <c r="U4722" s="52"/>
      <c r="V4722" s="52"/>
      <c r="W4722" s="52"/>
      <c r="X4722" s="52"/>
      <c r="Y4722" s="52"/>
      <c r="Z4722" s="38"/>
      <c r="AA4722" s="38"/>
      <c r="AB4722" s="38"/>
      <c r="AC4722" s="50"/>
      <c r="AD4722" s="50"/>
      <c r="AE4722" s="51"/>
      <c r="AF4722" s="51"/>
      <c r="AG4722" s="40"/>
      <c r="AH4722" s="41"/>
      <c r="AI4722" s="42"/>
      <c r="AJ4722" s="40"/>
      <c r="AK4722" s="41"/>
      <c r="AL4722" s="42"/>
      <c r="AM4722" s="43"/>
      <c r="AN4722" s="43"/>
      <c r="AO4722" s="43"/>
    </row>
    <row r="4723" spans="5:41" x14ac:dyDescent="0.25">
      <c r="E4723" s="54"/>
      <c r="F4723" s="54"/>
      <c r="G4723" s="52"/>
      <c r="H4723" s="52"/>
      <c r="I4723" s="52"/>
      <c r="J4723" s="52"/>
      <c r="K4723" s="52"/>
      <c r="L4723" s="52"/>
      <c r="M4723" s="52"/>
      <c r="N4723" s="52"/>
      <c r="O4723" s="52"/>
      <c r="P4723" s="52"/>
      <c r="Q4723" s="52"/>
      <c r="R4723" s="52"/>
      <c r="S4723" s="52"/>
      <c r="T4723" s="52"/>
      <c r="U4723" s="52"/>
      <c r="V4723" s="52"/>
      <c r="W4723" s="52"/>
      <c r="X4723" s="52"/>
      <c r="Y4723" s="52"/>
      <c r="Z4723" s="38"/>
      <c r="AA4723" s="38"/>
      <c r="AB4723" s="38"/>
      <c r="AC4723" s="50"/>
      <c r="AD4723" s="50"/>
      <c r="AE4723" s="51"/>
      <c r="AF4723" s="51"/>
      <c r="AG4723" s="40"/>
      <c r="AH4723" s="41"/>
      <c r="AI4723" s="42"/>
      <c r="AJ4723" s="40"/>
      <c r="AK4723" s="41"/>
      <c r="AL4723" s="42"/>
      <c r="AM4723" s="43"/>
      <c r="AN4723" s="43"/>
      <c r="AO4723" s="43"/>
    </row>
    <row r="4724" spans="5:41" x14ac:dyDescent="0.25">
      <c r="E4724" s="54"/>
      <c r="F4724" s="54"/>
      <c r="G4724" s="52"/>
      <c r="H4724" s="52"/>
      <c r="I4724" s="52"/>
      <c r="J4724" s="52"/>
      <c r="K4724" s="52"/>
      <c r="L4724" s="52"/>
      <c r="M4724" s="52"/>
      <c r="N4724" s="52"/>
      <c r="O4724" s="52"/>
      <c r="P4724" s="52"/>
      <c r="Q4724" s="52"/>
      <c r="R4724" s="52"/>
      <c r="S4724" s="52"/>
      <c r="T4724" s="52"/>
      <c r="U4724" s="52"/>
      <c r="V4724" s="52"/>
      <c r="W4724" s="52"/>
      <c r="X4724" s="52"/>
      <c r="Y4724" s="52"/>
      <c r="Z4724" s="38"/>
      <c r="AA4724" s="38"/>
      <c r="AB4724" s="38"/>
      <c r="AC4724" s="50"/>
      <c r="AD4724" s="50"/>
      <c r="AE4724" s="51"/>
      <c r="AF4724" s="51"/>
      <c r="AG4724" s="40"/>
      <c r="AH4724" s="41"/>
      <c r="AI4724" s="42"/>
      <c r="AJ4724" s="40"/>
      <c r="AK4724" s="41"/>
      <c r="AL4724" s="42"/>
      <c r="AM4724" s="43"/>
      <c r="AN4724" s="43"/>
      <c r="AO4724" s="43"/>
    </row>
    <row r="4725" spans="5:41" x14ac:dyDescent="0.25">
      <c r="E4725" s="54"/>
      <c r="F4725" s="54"/>
      <c r="G4725" s="52"/>
      <c r="H4725" s="52"/>
      <c r="I4725" s="52"/>
      <c r="J4725" s="52"/>
      <c r="K4725" s="52"/>
      <c r="L4725" s="52"/>
      <c r="M4725" s="52"/>
      <c r="N4725" s="52"/>
      <c r="O4725" s="52"/>
      <c r="P4725" s="52"/>
      <c r="Q4725" s="52"/>
      <c r="R4725" s="52"/>
      <c r="S4725" s="52"/>
      <c r="T4725" s="52"/>
      <c r="U4725" s="52"/>
      <c r="V4725" s="52"/>
      <c r="W4725" s="52"/>
      <c r="X4725" s="52"/>
      <c r="Y4725" s="52"/>
      <c r="Z4725" s="38"/>
      <c r="AA4725" s="38"/>
      <c r="AB4725" s="38"/>
      <c r="AC4725" s="50"/>
      <c r="AD4725" s="50"/>
      <c r="AE4725" s="51"/>
      <c r="AF4725" s="51"/>
      <c r="AG4725" s="40"/>
      <c r="AH4725" s="41"/>
      <c r="AI4725" s="42"/>
      <c r="AJ4725" s="40"/>
      <c r="AK4725" s="41"/>
      <c r="AL4725" s="42"/>
      <c r="AM4725" s="43"/>
      <c r="AN4725" s="43"/>
      <c r="AO4725" s="43"/>
    </row>
    <row r="4726" spans="5:41" x14ac:dyDescent="0.25">
      <c r="E4726" s="54"/>
      <c r="F4726" s="54"/>
      <c r="G4726" s="52"/>
      <c r="H4726" s="52"/>
      <c r="I4726" s="52"/>
      <c r="J4726" s="52"/>
      <c r="K4726" s="52"/>
      <c r="L4726" s="52"/>
      <c r="M4726" s="52"/>
      <c r="N4726" s="52"/>
      <c r="O4726" s="52"/>
      <c r="P4726" s="52"/>
      <c r="Q4726" s="52"/>
      <c r="R4726" s="52"/>
      <c r="S4726" s="52"/>
      <c r="T4726" s="52"/>
      <c r="U4726" s="52"/>
      <c r="V4726" s="52"/>
      <c r="W4726" s="52"/>
      <c r="X4726" s="52"/>
      <c r="Y4726" s="52"/>
      <c r="Z4726" s="38"/>
      <c r="AA4726" s="38"/>
      <c r="AB4726" s="38"/>
      <c r="AC4726" s="50"/>
      <c r="AD4726" s="50"/>
      <c r="AE4726" s="51"/>
      <c r="AF4726" s="51"/>
      <c r="AG4726" s="40"/>
      <c r="AH4726" s="41"/>
      <c r="AI4726" s="42"/>
      <c r="AJ4726" s="40"/>
      <c r="AK4726" s="41"/>
      <c r="AL4726" s="42"/>
      <c r="AM4726" s="43"/>
      <c r="AN4726" s="43"/>
      <c r="AO4726" s="43"/>
    </row>
    <row r="4727" spans="5:41" x14ac:dyDescent="0.25">
      <c r="E4727" s="54"/>
      <c r="F4727" s="54"/>
      <c r="G4727" s="52"/>
      <c r="H4727" s="52"/>
      <c r="I4727" s="52"/>
      <c r="J4727" s="52"/>
      <c r="K4727" s="52"/>
      <c r="L4727" s="52"/>
      <c r="M4727" s="52"/>
      <c r="N4727" s="52"/>
      <c r="O4727" s="52"/>
      <c r="P4727" s="52"/>
      <c r="Q4727" s="52"/>
      <c r="R4727" s="52"/>
      <c r="S4727" s="52"/>
      <c r="T4727" s="52"/>
      <c r="U4727" s="52"/>
      <c r="V4727" s="52"/>
      <c r="W4727" s="52"/>
      <c r="X4727" s="52"/>
      <c r="Y4727" s="52"/>
      <c r="Z4727" s="38"/>
      <c r="AA4727" s="38"/>
      <c r="AB4727" s="38"/>
      <c r="AC4727" s="50"/>
      <c r="AD4727" s="50"/>
      <c r="AE4727" s="51"/>
      <c r="AF4727" s="51"/>
      <c r="AG4727" s="40"/>
      <c r="AH4727" s="41"/>
      <c r="AI4727" s="42"/>
      <c r="AJ4727" s="40"/>
      <c r="AK4727" s="41"/>
      <c r="AL4727" s="42"/>
      <c r="AM4727" s="43"/>
      <c r="AN4727" s="43"/>
      <c r="AO4727" s="43"/>
    </row>
    <row r="4728" spans="5:41" x14ac:dyDescent="0.25">
      <c r="E4728" s="54"/>
      <c r="F4728" s="54"/>
      <c r="G4728" s="52"/>
      <c r="H4728" s="52"/>
      <c r="I4728" s="52"/>
      <c r="J4728" s="52"/>
      <c r="K4728" s="52"/>
      <c r="L4728" s="52"/>
      <c r="M4728" s="52"/>
      <c r="N4728" s="52"/>
      <c r="O4728" s="52"/>
      <c r="P4728" s="52"/>
      <c r="Q4728" s="52"/>
      <c r="R4728" s="52"/>
      <c r="S4728" s="52"/>
      <c r="T4728" s="52"/>
      <c r="U4728" s="52"/>
      <c r="V4728" s="52"/>
      <c r="W4728" s="52"/>
      <c r="X4728" s="52"/>
      <c r="Y4728" s="52"/>
      <c r="Z4728" s="38"/>
      <c r="AA4728" s="38"/>
      <c r="AB4728" s="38"/>
      <c r="AC4728" s="50"/>
      <c r="AD4728" s="50"/>
      <c r="AE4728" s="51"/>
      <c r="AF4728" s="51"/>
      <c r="AG4728" s="40"/>
      <c r="AH4728" s="41"/>
      <c r="AI4728" s="42"/>
      <c r="AJ4728" s="40"/>
      <c r="AK4728" s="41"/>
      <c r="AL4728" s="42"/>
      <c r="AM4728" s="43"/>
      <c r="AN4728" s="43"/>
      <c r="AO4728" s="43"/>
    </row>
    <row r="4729" spans="5:41" x14ac:dyDescent="0.25">
      <c r="E4729" s="54"/>
      <c r="F4729" s="54"/>
      <c r="G4729" s="52"/>
      <c r="H4729" s="52"/>
      <c r="I4729" s="52"/>
      <c r="J4729" s="52"/>
      <c r="K4729" s="52"/>
      <c r="L4729" s="52"/>
      <c r="M4729" s="52"/>
      <c r="N4729" s="52"/>
      <c r="O4729" s="52"/>
      <c r="P4729" s="52"/>
      <c r="Q4729" s="52"/>
      <c r="R4729" s="52"/>
      <c r="S4729" s="52"/>
      <c r="T4729" s="52"/>
      <c r="U4729" s="52"/>
      <c r="V4729" s="52"/>
      <c r="W4729" s="52"/>
      <c r="X4729" s="52"/>
      <c r="Y4729" s="52"/>
      <c r="Z4729" s="38"/>
      <c r="AA4729" s="38"/>
      <c r="AB4729" s="38"/>
      <c r="AC4729" s="50"/>
      <c r="AD4729" s="50"/>
      <c r="AE4729" s="51"/>
      <c r="AF4729" s="51"/>
      <c r="AG4729" s="40"/>
      <c r="AH4729" s="41"/>
      <c r="AI4729" s="42"/>
      <c r="AJ4729" s="40"/>
      <c r="AK4729" s="41"/>
      <c r="AL4729" s="42"/>
      <c r="AM4729" s="43"/>
      <c r="AN4729" s="43"/>
      <c r="AO4729" s="43"/>
    </row>
    <row r="4730" spans="5:41" x14ac:dyDescent="0.25">
      <c r="E4730" s="54"/>
      <c r="F4730" s="54"/>
      <c r="G4730" s="52"/>
      <c r="H4730" s="52"/>
      <c r="I4730" s="52"/>
      <c r="J4730" s="52"/>
      <c r="K4730" s="52"/>
      <c r="L4730" s="52"/>
      <c r="M4730" s="52"/>
      <c r="N4730" s="52"/>
      <c r="O4730" s="52"/>
      <c r="P4730" s="52"/>
      <c r="Q4730" s="52"/>
      <c r="R4730" s="52"/>
      <c r="S4730" s="52"/>
      <c r="T4730" s="52"/>
      <c r="U4730" s="52"/>
      <c r="V4730" s="52"/>
      <c r="W4730" s="52"/>
      <c r="X4730" s="52"/>
      <c r="Y4730" s="52"/>
      <c r="Z4730" s="38"/>
      <c r="AA4730" s="38"/>
      <c r="AB4730" s="38"/>
      <c r="AC4730" s="50"/>
      <c r="AD4730" s="50"/>
      <c r="AE4730" s="51"/>
      <c r="AF4730" s="51"/>
      <c r="AG4730" s="40"/>
      <c r="AH4730" s="41"/>
      <c r="AI4730" s="42"/>
      <c r="AJ4730" s="40"/>
      <c r="AK4730" s="41"/>
      <c r="AL4730" s="42"/>
      <c r="AM4730" s="43"/>
      <c r="AN4730" s="43"/>
      <c r="AO4730" s="43"/>
    </row>
    <row r="4731" spans="5:41" x14ac:dyDescent="0.25">
      <c r="E4731" s="54"/>
      <c r="F4731" s="54"/>
      <c r="G4731" s="52"/>
      <c r="H4731" s="52"/>
      <c r="I4731" s="52"/>
      <c r="J4731" s="52"/>
      <c r="K4731" s="52"/>
      <c r="L4731" s="52"/>
      <c r="M4731" s="52"/>
      <c r="N4731" s="52"/>
      <c r="O4731" s="52"/>
      <c r="P4731" s="52"/>
      <c r="Q4731" s="52"/>
      <c r="R4731" s="52"/>
      <c r="S4731" s="52"/>
      <c r="T4731" s="52"/>
      <c r="U4731" s="52"/>
      <c r="V4731" s="52"/>
      <c r="W4731" s="52"/>
      <c r="X4731" s="52"/>
      <c r="Y4731" s="52"/>
      <c r="Z4731" s="38"/>
      <c r="AA4731" s="38"/>
      <c r="AB4731" s="38"/>
      <c r="AC4731" s="50"/>
      <c r="AD4731" s="50"/>
      <c r="AE4731" s="51"/>
      <c r="AF4731" s="51"/>
      <c r="AG4731" s="40"/>
      <c r="AH4731" s="41"/>
      <c r="AI4731" s="42"/>
      <c r="AJ4731" s="40"/>
      <c r="AK4731" s="41"/>
      <c r="AL4731" s="42"/>
      <c r="AM4731" s="43"/>
      <c r="AN4731" s="43"/>
      <c r="AO4731" s="43"/>
    </row>
    <row r="4732" spans="5:41" x14ac:dyDescent="0.25">
      <c r="E4732" s="54"/>
      <c r="F4732" s="54"/>
      <c r="G4732" s="52"/>
      <c r="H4732" s="52"/>
      <c r="I4732" s="52"/>
      <c r="J4732" s="52"/>
      <c r="K4732" s="52"/>
      <c r="L4732" s="52"/>
      <c r="M4732" s="52"/>
      <c r="N4732" s="52"/>
      <c r="O4732" s="52"/>
      <c r="P4732" s="52"/>
      <c r="Q4732" s="52"/>
      <c r="R4732" s="52"/>
      <c r="S4732" s="52"/>
      <c r="T4732" s="52"/>
      <c r="U4732" s="52"/>
      <c r="V4732" s="52"/>
      <c r="W4732" s="52"/>
      <c r="X4732" s="52"/>
      <c r="Y4732" s="52"/>
      <c r="Z4732" s="38"/>
      <c r="AA4732" s="38"/>
      <c r="AB4732" s="38"/>
      <c r="AC4732" s="50"/>
      <c r="AD4732" s="50"/>
      <c r="AE4732" s="51"/>
      <c r="AF4732" s="51"/>
      <c r="AG4732" s="40"/>
      <c r="AH4732" s="41"/>
      <c r="AI4732" s="42"/>
      <c r="AJ4732" s="40"/>
      <c r="AK4732" s="41"/>
      <c r="AL4732" s="42"/>
      <c r="AM4732" s="43"/>
      <c r="AN4732" s="43"/>
      <c r="AO4732" s="43"/>
    </row>
    <row r="4733" spans="5:41" x14ac:dyDescent="0.25">
      <c r="E4733" s="54"/>
      <c r="F4733" s="54"/>
      <c r="G4733" s="52"/>
      <c r="H4733" s="52"/>
      <c r="I4733" s="52"/>
      <c r="J4733" s="52"/>
      <c r="K4733" s="52"/>
      <c r="L4733" s="52"/>
      <c r="M4733" s="52"/>
      <c r="N4733" s="52"/>
      <c r="O4733" s="52"/>
      <c r="P4733" s="52"/>
      <c r="Q4733" s="52"/>
      <c r="R4733" s="52"/>
      <c r="S4733" s="52"/>
      <c r="T4733" s="52"/>
      <c r="U4733" s="52"/>
      <c r="V4733" s="52"/>
      <c r="W4733" s="52"/>
      <c r="X4733" s="52"/>
      <c r="Y4733" s="52"/>
      <c r="Z4733" s="38"/>
      <c r="AA4733" s="38"/>
      <c r="AB4733" s="38"/>
      <c r="AC4733" s="50"/>
      <c r="AD4733" s="50"/>
      <c r="AE4733" s="51"/>
      <c r="AF4733" s="51"/>
      <c r="AG4733" s="40"/>
      <c r="AH4733" s="41"/>
      <c r="AI4733" s="42"/>
      <c r="AJ4733" s="40"/>
      <c r="AK4733" s="41"/>
      <c r="AL4733" s="42"/>
      <c r="AM4733" s="43"/>
      <c r="AN4733" s="43"/>
      <c r="AO4733" s="43"/>
    </row>
    <row r="4734" spans="5:41" x14ac:dyDescent="0.25">
      <c r="E4734" s="54"/>
      <c r="F4734" s="54"/>
      <c r="G4734" s="52"/>
      <c r="H4734" s="52"/>
      <c r="I4734" s="52"/>
      <c r="J4734" s="52"/>
      <c r="K4734" s="52"/>
      <c r="L4734" s="52"/>
      <c r="M4734" s="52"/>
      <c r="N4734" s="52"/>
      <c r="O4734" s="52"/>
      <c r="P4734" s="52"/>
      <c r="Q4734" s="52"/>
      <c r="R4734" s="52"/>
      <c r="S4734" s="52"/>
      <c r="T4734" s="52"/>
      <c r="U4734" s="52"/>
      <c r="V4734" s="52"/>
      <c r="W4734" s="52"/>
      <c r="X4734" s="52"/>
      <c r="Y4734" s="52"/>
      <c r="Z4734" s="38"/>
      <c r="AA4734" s="38"/>
      <c r="AB4734" s="38"/>
      <c r="AC4734" s="50"/>
      <c r="AD4734" s="50"/>
      <c r="AE4734" s="51"/>
      <c r="AF4734" s="51"/>
      <c r="AG4734" s="40"/>
      <c r="AH4734" s="41"/>
      <c r="AI4734" s="42"/>
      <c r="AJ4734" s="40"/>
      <c r="AK4734" s="41"/>
      <c r="AL4734" s="42"/>
      <c r="AM4734" s="43"/>
      <c r="AN4734" s="43"/>
      <c r="AO4734" s="43"/>
    </row>
    <row r="4735" spans="5:41" x14ac:dyDescent="0.25">
      <c r="E4735" s="54"/>
      <c r="F4735" s="54"/>
      <c r="G4735" s="52"/>
      <c r="H4735" s="52"/>
      <c r="I4735" s="52"/>
      <c r="J4735" s="52"/>
      <c r="K4735" s="52"/>
      <c r="L4735" s="52"/>
      <c r="M4735" s="52"/>
      <c r="N4735" s="52"/>
      <c r="O4735" s="52"/>
      <c r="P4735" s="52"/>
      <c r="Q4735" s="52"/>
      <c r="R4735" s="52"/>
      <c r="S4735" s="52"/>
      <c r="T4735" s="52"/>
      <c r="U4735" s="52"/>
      <c r="V4735" s="52"/>
      <c r="W4735" s="52"/>
      <c r="X4735" s="52"/>
      <c r="Y4735" s="52"/>
      <c r="Z4735" s="38"/>
      <c r="AA4735" s="38"/>
      <c r="AB4735" s="38"/>
      <c r="AC4735" s="50"/>
      <c r="AD4735" s="50"/>
      <c r="AE4735" s="51"/>
      <c r="AF4735" s="51"/>
      <c r="AG4735" s="40"/>
      <c r="AH4735" s="41"/>
      <c r="AI4735" s="42"/>
      <c r="AJ4735" s="40"/>
      <c r="AK4735" s="41"/>
      <c r="AL4735" s="42"/>
      <c r="AM4735" s="43"/>
      <c r="AN4735" s="43"/>
      <c r="AO4735" s="43"/>
    </row>
    <row r="4736" spans="5:41" x14ac:dyDescent="0.25">
      <c r="E4736" s="54"/>
      <c r="F4736" s="54"/>
      <c r="G4736" s="52"/>
      <c r="H4736" s="52"/>
      <c r="I4736" s="52"/>
      <c r="J4736" s="52"/>
      <c r="K4736" s="52"/>
      <c r="L4736" s="52"/>
      <c r="M4736" s="52"/>
      <c r="N4736" s="52"/>
      <c r="O4736" s="52"/>
      <c r="P4736" s="52"/>
      <c r="Q4736" s="52"/>
      <c r="R4736" s="52"/>
      <c r="S4736" s="52"/>
      <c r="T4736" s="52"/>
      <c r="U4736" s="52"/>
      <c r="V4736" s="52"/>
      <c r="W4736" s="52"/>
      <c r="X4736" s="52"/>
      <c r="Y4736" s="52"/>
      <c r="Z4736" s="38"/>
      <c r="AA4736" s="38"/>
      <c r="AB4736" s="38"/>
      <c r="AC4736" s="50"/>
      <c r="AD4736" s="50"/>
      <c r="AE4736" s="51"/>
      <c r="AF4736" s="51"/>
      <c r="AG4736" s="40"/>
      <c r="AH4736" s="41"/>
      <c r="AI4736" s="42"/>
      <c r="AJ4736" s="40"/>
      <c r="AK4736" s="41"/>
      <c r="AL4736" s="42"/>
      <c r="AM4736" s="43"/>
      <c r="AN4736" s="43"/>
      <c r="AO4736" s="43"/>
    </row>
    <row r="4737" spans="5:41" x14ac:dyDescent="0.25">
      <c r="E4737" s="54"/>
      <c r="F4737" s="54"/>
      <c r="G4737" s="52"/>
      <c r="H4737" s="52"/>
      <c r="I4737" s="52"/>
      <c r="J4737" s="52"/>
      <c r="K4737" s="52"/>
      <c r="L4737" s="52"/>
      <c r="M4737" s="52"/>
      <c r="N4737" s="52"/>
      <c r="O4737" s="52"/>
      <c r="P4737" s="52"/>
      <c r="Q4737" s="52"/>
      <c r="R4737" s="52"/>
      <c r="S4737" s="52"/>
      <c r="T4737" s="52"/>
      <c r="U4737" s="52"/>
      <c r="V4737" s="52"/>
      <c r="W4737" s="52"/>
      <c r="X4737" s="52"/>
      <c r="Y4737" s="52"/>
      <c r="Z4737" s="38"/>
      <c r="AA4737" s="38"/>
      <c r="AB4737" s="38"/>
      <c r="AC4737" s="50"/>
      <c r="AD4737" s="50"/>
      <c r="AE4737" s="51"/>
      <c r="AF4737" s="51"/>
      <c r="AG4737" s="40"/>
      <c r="AH4737" s="41"/>
      <c r="AI4737" s="42"/>
      <c r="AJ4737" s="40"/>
      <c r="AK4737" s="41"/>
      <c r="AL4737" s="42"/>
      <c r="AM4737" s="43"/>
      <c r="AN4737" s="43"/>
      <c r="AO4737" s="43"/>
    </row>
    <row r="4738" spans="5:41" x14ac:dyDescent="0.25">
      <c r="E4738" s="54"/>
      <c r="F4738" s="54"/>
      <c r="G4738" s="52"/>
      <c r="H4738" s="52"/>
      <c r="I4738" s="52"/>
      <c r="J4738" s="52"/>
      <c r="K4738" s="52"/>
      <c r="L4738" s="52"/>
      <c r="M4738" s="52"/>
      <c r="N4738" s="52"/>
      <c r="O4738" s="52"/>
      <c r="P4738" s="52"/>
      <c r="Q4738" s="52"/>
      <c r="R4738" s="52"/>
      <c r="S4738" s="52"/>
      <c r="T4738" s="52"/>
      <c r="U4738" s="52"/>
      <c r="V4738" s="52"/>
      <c r="W4738" s="52"/>
      <c r="X4738" s="52"/>
      <c r="Y4738" s="52"/>
      <c r="Z4738" s="38"/>
      <c r="AA4738" s="38"/>
      <c r="AB4738" s="38"/>
      <c r="AC4738" s="50"/>
      <c r="AD4738" s="50"/>
      <c r="AE4738" s="51"/>
      <c r="AF4738" s="51"/>
      <c r="AG4738" s="40"/>
      <c r="AH4738" s="41"/>
      <c r="AI4738" s="42"/>
      <c r="AJ4738" s="40"/>
      <c r="AK4738" s="41"/>
      <c r="AL4738" s="42"/>
      <c r="AM4738" s="43"/>
      <c r="AN4738" s="43"/>
      <c r="AO4738" s="43"/>
    </row>
    <row r="4739" spans="5:41" x14ac:dyDescent="0.25">
      <c r="E4739" s="54"/>
      <c r="F4739" s="54"/>
      <c r="G4739" s="52"/>
      <c r="H4739" s="52"/>
      <c r="I4739" s="52"/>
      <c r="J4739" s="52"/>
      <c r="K4739" s="52"/>
      <c r="L4739" s="52"/>
      <c r="M4739" s="52"/>
      <c r="N4739" s="52"/>
      <c r="O4739" s="52"/>
      <c r="P4739" s="52"/>
      <c r="Q4739" s="52"/>
      <c r="R4739" s="52"/>
      <c r="S4739" s="52"/>
      <c r="T4739" s="52"/>
      <c r="U4739" s="52"/>
      <c r="V4739" s="52"/>
      <c r="W4739" s="52"/>
      <c r="X4739" s="52"/>
      <c r="Y4739" s="52"/>
      <c r="Z4739" s="38"/>
      <c r="AA4739" s="38"/>
      <c r="AB4739" s="38"/>
      <c r="AC4739" s="50"/>
      <c r="AD4739" s="50"/>
      <c r="AE4739" s="51"/>
      <c r="AF4739" s="51"/>
      <c r="AG4739" s="40"/>
      <c r="AH4739" s="41"/>
      <c r="AI4739" s="42"/>
      <c r="AJ4739" s="40"/>
      <c r="AK4739" s="41"/>
      <c r="AL4739" s="42"/>
      <c r="AM4739" s="43"/>
      <c r="AN4739" s="43"/>
      <c r="AO4739" s="43"/>
    </row>
    <row r="4740" spans="5:41" x14ac:dyDescent="0.25">
      <c r="E4740" s="54"/>
      <c r="F4740" s="54"/>
      <c r="G4740" s="52"/>
      <c r="H4740" s="52"/>
      <c r="I4740" s="52"/>
      <c r="J4740" s="52"/>
      <c r="K4740" s="52"/>
      <c r="L4740" s="52"/>
      <c r="M4740" s="52"/>
      <c r="N4740" s="52"/>
      <c r="O4740" s="52"/>
      <c r="P4740" s="52"/>
      <c r="Q4740" s="52"/>
      <c r="R4740" s="52"/>
      <c r="S4740" s="52"/>
      <c r="T4740" s="52"/>
      <c r="U4740" s="52"/>
      <c r="V4740" s="52"/>
      <c r="W4740" s="52"/>
      <c r="X4740" s="52"/>
      <c r="Y4740" s="52"/>
      <c r="Z4740" s="38"/>
      <c r="AA4740" s="38"/>
      <c r="AB4740" s="38"/>
      <c r="AC4740" s="50"/>
      <c r="AD4740" s="50"/>
      <c r="AE4740" s="51"/>
      <c r="AF4740" s="51"/>
      <c r="AG4740" s="40"/>
      <c r="AH4740" s="41"/>
      <c r="AI4740" s="42"/>
      <c r="AJ4740" s="40"/>
      <c r="AK4740" s="41"/>
      <c r="AL4740" s="42"/>
      <c r="AM4740" s="43"/>
      <c r="AN4740" s="43"/>
      <c r="AO4740" s="43"/>
    </row>
    <row r="4741" spans="5:41" x14ac:dyDescent="0.25">
      <c r="E4741" s="54"/>
      <c r="F4741" s="54"/>
      <c r="G4741" s="52"/>
      <c r="H4741" s="52"/>
      <c r="I4741" s="52"/>
      <c r="J4741" s="52"/>
      <c r="K4741" s="52"/>
      <c r="L4741" s="52"/>
      <c r="M4741" s="52"/>
      <c r="N4741" s="52"/>
      <c r="O4741" s="52"/>
      <c r="P4741" s="52"/>
      <c r="Q4741" s="52"/>
      <c r="R4741" s="52"/>
      <c r="S4741" s="52"/>
      <c r="T4741" s="52"/>
      <c r="U4741" s="52"/>
      <c r="V4741" s="52"/>
      <c r="W4741" s="52"/>
      <c r="X4741" s="52"/>
      <c r="Y4741" s="52"/>
      <c r="Z4741" s="38"/>
      <c r="AA4741" s="38"/>
      <c r="AB4741" s="38"/>
      <c r="AC4741" s="50"/>
      <c r="AD4741" s="50"/>
      <c r="AE4741" s="51"/>
      <c r="AF4741" s="51"/>
      <c r="AG4741" s="40"/>
      <c r="AH4741" s="41"/>
      <c r="AI4741" s="42"/>
      <c r="AJ4741" s="40"/>
      <c r="AK4741" s="41"/>
      <c r="AL4741" s="42"/>
      <c r="AM4741" s="43"/>
      <c r="AN4741" s="43"/>
      <c r="AO4741" s="43"/>
    </row>
    <row r="4742" spans="5:41" x14ac:dyDescent="0.25">
      <c r="E4742" s="54"/>
      <c r="F4742" s="54"/>
      <c r="G4742" s="52"/>
      <c r="H4742" s="52"/>
      <c r="I4742" s="52"/>
      <c r="J4742" s="52"/>
      <c r="K4742" s="52"/>
      <c r="L4742" s="52"/>
      <c r="M4742" s="52"/>
      <c r="N4742" s="52"/>
      <c r="O4742" s="52"/>
      <c r="P4742" s="52"/>
      <c r="Q4742" s="52"/>
      <c r="R4742" s="52"/>
      <c r="S4742" s="52"/>
      <c r="T4742" s="52"/>
      <c r="U4742" s="52"/>
      <c r="V4742" s="52"/>
      <c r="W4742" s="52"/>
      <c r="X4742" s="52"/>
      <c r="Y4742" s="52"/>
      <c r="Z4742" s="38"/>
      <c r="AA4742" s="38"/>
      <c r="AB4742" s="38"/>
      <c r="AC4742" s="50"/>
      <c r="AD4742" s="50"/>
      <c r="AE4742" s="51"/>
      <c r="AF4742" s="51"/>
      <c r="AG4742" s="40"/>
      <c r="AH4742" s="41"/>
      <c r="AI4742" s="42"/>
      <c r="AJ4742" s="40"/>
      <c r="AK4742" s="41"/>
      <c r="AL4742" s="42"/>
      <c r="AM4742" s="43"/>
      <c r="AN4742" s="43"/>
      <c r="AO4742" s="43"/>
    </row>
    <row r="4743" spans="5:41" x14ac:dyDescent="0.25">
      <c r="E4743" s="54"/>
      <c r="F4743" s="54"/>
      <c r="G4743" s="52"/>
      <c r="H4743" s="52"/>
      <c r="I4743" s="52"/>
      <c r="J4743" s="52"/>
      <c r="K4743" s="52"/>
      <c r="L4743" s="52"/>
      <c r="M4743" s="52"/>
      <c r="N4743" s="52"/>
      <c r="O4743" s="52"/>
      <c r="P4743" s="52"/>
      <c r="Q4743" s="52"/>
      <c r="R4743" s="52"/>
      <c r="S4743" s="52"/>
      <c r="T4743" s="52"/>
      <c r="U4743" s="52"/>
      <c r="V4743" s="52"/>
      <c r="W4743" s="52"/>
      <c r="X4743" s="52"/>
      <c r="Y4743" s="52"/>
      <c r="Z4743" s="38"/>
      <c r="AA4743" s="38"/>
      <c r="AB4743" s="38"/>
      <c r="AC4743" s="50"/>
      <c r="AD4743" s="50"/>
      <c r="AE4743" s="51"/>
      <c r="AF4743" s="51"/>
      <c r="AG4743" s="40"/>
      <c r="AH4743" s="41"/>
      <c r="AI4743" s="42"/>
      <c r="AJ4743" s="40"/>
      <c r="AK4743" s="41"/>
      <c r="AL4743" s="42"/>
      <c r="AM4743" s="43"/>
      <c r="AN4743" s="43"/>
      <c r="AO4743" s="43"/>
    </row>
    <row r="4744" spans="5:41" x14ac:dyDescent="0.25">
      <c r="E4744" s="54"/>
      <c r="F4744" s="54"/>
      <c r="G4744" s="52"/>
      <c r="H4744" s="52"/>
      <c r="I4744" s="52"/>
      <c r="J4744" s="52"/>
      <c r="K4744" s="52"/>
      <c r="L4744" s="52"/>
      <c r="M4744" s="52"/>
      <c r="N4744" s="52"/>
      <c r="O4744" s="52"/>
      <c r="P4744" s="52"/>
      <c r="Q4744" s="52"/>
      <c r="R4744" s="52"/>
      <c r="S4744" s="52"/>
      <c r="T4744" s="52"/>
      <c r="U4744" s="52"/>
      <c r="V4744" s="52"/>
      <c r="W4744" s="52"/>
      <c r="X4744" s="52"/>
      <c r="Y4744" s="52"/>
      <c r="Z4744" s="38"/>
      <c r="AA4744" s="38"/>
      <c r="AB4744" s="38"/>
      <c r="AC4744" s="50"/>
      <c r="AD4744" s="50"/>
      <c r="AE4744" s="51"/>
      <c r="AF4744" s="51"/>
      <c r="AG4744" s="40"/>
      <c r="AH4744" s="41"/>
      <c r="AI4744" s="42"/>
      <c r="AJ4744" s="40"/>
      <c r="AK4744" s="41"/>
      <c r="AL4744" s="42"/>
      <c r="AM4744" s="43"/>
      <c r="AN4744" s="43"/>
      <c r="AO4744" s="43"/>
    </row>
    <row r="4745" spans="5:41" x14ac:dyDescent="0.25">
      <c r="E4745" s="54"/>
      <c r="F4745" s="54"/>
      <c r="G4745" s="52"/>
      <c r="H4745" s="52"/>
      <c r="I4745" s="52"/>
      <c r="J4745" s="52"/>
      <c r="K4745" s="52"/>
      <c r="L4745" s="52"/>
      <c r="M4745" s="52"/>
      <c r="N4745" s="52"/>
      <c r="O4745" s="52"/>
      <c r="P4745" s="52"/>
      <c r="Q4745" s="52"/>
      <c r="R4745" s="52"/>
      <c r="S4745" s="52"/>
      <c r="T4745" s="52"/>
      <c r="U4745" s="52"/>
      <c r="V4745" s="52"/>
      <c r="W4745" s="52"/>
      <c r="X4745" s="52"/>
      <c r="Y4745" s="52"/>
      <c r="Z4745" s="38"/>
      <c r="AA4745" s="38"/>
      <c r="AB4745" s="38"/>
      <c r="AC4745" s="50"/>
      <c r="AD4745" s="50"/>
      <c r="AE4745" s="51"/>
      <c r="AF4745" s="51"/>
      <c r="AG4745" s="40"/>
      <c r="AH4745" s="41"/>
      <c r="AI4745" s="42"/>
      <c r="AJ4745" s="40"/>
      <c r="AK4745" s="41"/>
      <c r="AL4745" s="42"/>
      <c r="AM4745" s="43"/>
      <c r="AN4745" s="43"/>
      <c r="AO4745" s="43"/>
    </row>
    <row r="4746" spans="5:41" x14ac:dyDescent="0.25">
      <c r="E4746" s="54"/>
      <c r="F4746" s="54"/>
      <c r="G4746" s="52"/>
      <c r="H4746" s="52"/>
      <c r="I4746" s="52"/>
      <c r="J4746" s="52"/>
      <c r="K4746" s="52"/>
      <c r="L4746" s="52"/>
      <c r="M4746" s="52"/>
      <c r="N4746" s="52"/>
      <c r="O4746" s="52"/>
      <c r="P4746" s="52"/>
      <c r="Q4746" s="52"/>
      <c r="R4746" s="52"/>
      <c r="S4746" s="52"/>
      <c r="T4746" s="52"/>
      <c r="U4746" s="52"/>
      <c r="V4746" s="52"/>
      <c r="W4746" s="52"/>
      <c r="X4746" s="52"/>
      <c r="Y4746" s="52"/>
      <c r="Z4746" s="38"/>
      <c r="AA4746" s="38"/>
      <c r="AB4746" s="38"/>
      <c r="AC4746" s="50"/>
      <c r="AD4746" s="50"/>
      <c r="AE4746" s="51"/>
      <c r="AF4746" s="51"/>
      <c r="AG4746" s="40"/>
      <c r="AH4746" s="41"/>
      <c r="AI4746" s="42"/>
      <c r="AJ4746" s="40"/>
      <c r="AK4746" s="41"/>
      <c r="AL4746" s="42"/>
      <c r="AM4746" s="43"/>
      <c r="AN4746" s="43"/>
      <c r="AO4746" s="43"/>
    </row>
    <row r="4747" spans="5:41" x14ac:dyDescent="0.25">
      <c r="E4747" s="54"/>
      <c r="F4747" s="54"/>
      <c r="G4747" s="52"/>
      <c r="H4747" s="52"/>
      <c r="I4747" s="52"/>
      <c r="J4747" s="52"/>
      <c r="K4747" s="52"/>
      <c r="L4747" s="52"/>
      <c r="M4747" s="52"/>
      <c r="N4747" s="52"/>
      <c r="O4747" s="52"/>
      <c r="P4747" s="52"/>
      <c r="Q4747" s="52"/>
      <c r="R4747" s="52"/>
      <c r="S4747" s="52"/>
      <c r="T4747" s="52"/>
      <c r="U4747" s="52"/>
      <c r="V4747" s="52"/>
      <c r="W4747" s="52"/>
      <c r="X4747" s="52"/>
      <c r="Y4747" s="52"/>
      <c r="Z4747" s="38"/>
      <c r="AA4747" s="38"/>
      <c r="AB4747" s="38"/>
      <c r="AC4747" s="50"/>
      <c r="AD4747" s="50"/>
      <c r="AE4747" s="51"/>
      <c r="AF4747" s="51"/>
      <c r="AG4747" s="40"/>
      <c r="AH4747" s="41"/>
      <c r="AI4747" s="42"/>
      <c r="AJ4747" s="40"/>
      <c r="AK4747" s="41"/>
      <c r="AL4747" s="42"/>
      <c r="AM4747" s="43"/>
      <c r="AN4747" s="43"/>
      <c r="AO4747" s="43"/>
    </row>
    <row r="4748" spans="5:41" x14ac:dyDescent="0.25">
      <c r="E4748" s="54"/>
      <c r="F4748" s="54"/>
      <c r="G4748" s="52"/>
      <c r="H4748" s="52"/>
      <c r="I4748" s="52"/>
      <c r="J4748" s="52"/>
      <c r="K4748" s="52"/>
      <c r="L4748" s="52"/>
      <c r="M4748" s="52"/>
      <c r="N4748" s="52"/>
      <c r="O4748" s="52"/>
      <c r="P4748" s="52"/>
      <c r="Q4748" s="52"/>
      <c r="R4748" s="52"/>
      <c r="S4748" s="52"/>
      <c r="T4748" s="52"/>
      <c r="U4748" s="52"/>
      <c r="V4748" s="52"/>
      <c r="W4748" s="52"/>
      <c r="X4748" s="52"/>
      <c r="Y4748" s="52"/>
      <c r="Z4748" s="38"/>
      <c r="AA4748" s="38"/>
      <c r="AB4748" s="38"/>
      <c r="AC4748" s="50"/>
      <c r="AD4748" s="50"/>
      <c r="AE4748" s="51"/>
      <c r="AF4748" s="51"/>
      <c r="AG4748" s="40"/>
      <c r="AH4748" s="41"/>
      <c r="AI4748" s="42"/>
      <c r="AJ4748" s="40"/>
      <c r="AK4748" s="41"/>
      <c r="AL4748" s="42"/>
      <c r="AM4748" s="43"/>
      <c r="AN4748" s="43"/>
      <c r="AO4748" s="43"/>
    </row>
    <row r="4749" spans="5:41" x14ac:dyDescent="0.25">
      <c r="E4749" s="54"/>
      <c r="F4749" s="54"/>
      <c r="G4749" s="52"/>
      <c r="H4749" s="52"/>
      <c r="I4749" s="52"/>
      <c r="J4749" s="52"/>
      <c r="K4749" s="52"/>
      <c r="L4749" s="52"/>
      <c r="M4749" s="52"/>
      <c r="N4749" s="52"/>
      <c r="O4749" s="52"/>
      <c r="P4749" s="52"/>
      <c r="Q4749" s="52"/>
      <c r="R4749" s="52"/>
      <c r="S4749" s="52"/>
      <c r="T4749" s="52"/>
      <c r="U4749" s="52"/>
      <c r="V4749" s="52"/>
      <c r="W4749" s="52"/>
      <c r="X4749" s="52"/>
      <c r="Y4749" s="52"/>
      <c r="Z4749" s="38"/>
      <c r="AA4749" s="38"/>
      <c r="AB4749" s="38"/>
      <c r="AC4749" s="50"/>
      <c r="AD4749" s="50"/>
      <c r="AE4749" s="51"/>
      <c r="AF4749" s="51"/>
      <c r="AG4749" s="40"/>
      <c r="AH4749" s="41"/>
      <c r="AI4749" s="42"/>
      <c r="AJ4749" s="40"/>
      <c r="AK4749" s="41"/>
      <c r="AL4749" s="42"/>
      <c r="AM4749" s="43"/>
      <c r="AN4749" s="43"/>
      <c r="AO4749" s="43"/>
    </row>
    <row r="4750" spans="5:41" x14ac:dyDescent="0.25">
      <c r="E4750" s="54"/>
      <c r="F4750" s="54"/>
      <c r="G4750" s="52"/>
      <c r="H4750" s="52"/>
      <c r="I4750" s="52"/>
      <c r="J4750" s="52"/>
      <c r="K4750" s="52"/>
      <c r="L4750" s="52"/>
      <c r="M4750" s="52"/>
      <c r="N4750" s="52"/>
      <c r="O4750" s="52"/>
      <c r="P4750" s="52"/>
      <c r="Q4750" s="52"/>
      <c r="R4750" s="52"/>
      <c r="S4750" s="52"/>
      <c r="T4750" s="52"/>
      <c r="U4750" s="52"/>
      <c r="V4750" s="52"/>
      <c r="W4750" s="52"/>
      <c r="X4750" s="52"/>
      <c r="Y4750" s="52"/>
      <c r="Z4750" s="38"/>
      <c r="AA4750" s="38"/>
      <c r="AB4750" s="38"/>
      <c r="AC4750" s="50"/>
      <c r="AD4750" s="50"/>
      <c r="AE4750" s="51"/>
      <c r="AF4750" s="51"/>
      <c r="AG4750" s="40"/>
      <c r="AH4750" s="41"/>
      <c r="AI4750" s="42"/>
      <c r="AJ4750" s="40"/>
      <c r="AK4750" s="41"/>
      <c r="AL4750" s="42"/>
      <c r="AM4750" s="43"/>
      <c r="AN4750" s="43"/>
      <c r="AO4750" s="43"/>
    </row>
    <row r="4751" spans="5:41" x14ac:dyDescent="0.25">
      <c r="E4751" s="54"/>
      <c r="F4751" s="54"/>
      <c r="G4751" s="52"/>
      <c r="H4751" s="52"/>
      <c r="I4751" s="52"/>
      <c r="J4751" s="52"/>
      <c r="K4751" s="52"/>
      <c r="L4751" s="52"/>
      <c r="M4751" s="52"/>
      <c r="N4751" s="52"/>
      <c r="O4751" s="52"/>
      <c r="P4751" s="52"/>
      <c r="Q4751" s="52"/>
      <c r="R4751" s="52"/>
      <c r="S4751" s="52"/>
      <c r="T4751" s="52"/>
      <c r="U4751" s="52"/>
      <c r="V4751" s="52"/>
      <c r="W4751" s="52"/>
      <c r="X4751" s="52"/>
      <c r="Y4751" s="52"/>
      <c r="Z4751" s="38"/>
      <c r="AA4751" s="38"/>
      <c r="AB4751" s="38"/>
      <c r="AC4751" s="50"/>
      <c r="AD4751" s="50"/>
      <c r="AE4751" s="51"/>
      <c r="AF4751" s="51"/>
      <c r="AG4751" s="40"/>
      <c r="AH4751" s="41"/>
      <c r="AI4751" s="42"/>
      <c r="AJ4751" s="40"/>
      <c r="AK4751" s="41"/>
      <c r="AL4751" s="42"/>
      <c r="AM4751" s="43"/>
      <c r="AN4751" s="43"/>
      <c r="AO4751" s="43"/>
    </row>
    <row r="4752" spans="5:41" x14ac:dyDescent="0.25">
      <c r="E4752" s="54"/>
      <c r="F4752" s="54"/>
      <c r="G4752" s="52"/>
      <c r="H4752" s="52"/>
      <c r="I4752" s="52"/>
      <c r="J4752" s="52"/>
      <c r="K4752" s="52"/>
      <c r="L4752" s="52"/>
      <c r="M4752" s="52"/>
      <c r="N4752" s="52"/>
      <c r="O4752" s="52"/>
      <c r="P4752" s="52"/>
      <c r="Q4752" s="52"/>
      <c r="R4752" s="52"/>
      <c r="S4752" s="52"/>
      <c r="T4752" s="52"/>
      <c r="U4752" s="52"/>
      <c r="V4752" s="52"/>
      <c r="W4752" s="52"/>
      <c r="X4752" s="52"/>
      <c r="Y4752" s="52"/>
      <c r="Z4752" s="38"/>
      <c r="AA4752" s="38"/>
      <c r="AB4752" s="38"/>
      <c r="AC4752" s="50"/>
      <c r="AD4752" s="50"/>
      <c r="AE4752" s="51"/>
      <c r="AF4752" s="51"/>
      <c r="AG4752" s="40"/>
      <c r="AH4752" s="41"/>
      <c r="AI4752" s="42"/>
      <c r="AJ4752" s="40"/>
      <c r="AK4752" s="41"/>
      <c r="AL4752" s="42"/>
      <c r="AM4752" s="43"/>
      <c r="AN4752" s="43"/>
      <c r="AO4752" s="43"/>
    </row>
    <row r="4753" spans="5:41" x14ac:dyDescent="0.25">
      <c r="E4753" s="54"/>
      <c r="F4753" s="54"/>
      <c r="G4753" s="52"/>
      <c r="H4753" s="52"/>
      <c r="I4753" s="52"/>
      <c r="J4753" s="52"/>
      <c r="K4753" s="52"/>
      <c r="L4753" s="52"/>
      <c r="M4753" s="52"/>
      <c r="N4753" s="52"/>
      <c r="O4753" s="52"/>
      <c r="P4753" s="52"/>
      <c r="Q4753" s="52"/>
      <c r="R4753" s="52"/>
      <c r="S4753" s="52"/>
      <c r="T4753" s="52"/>
      <c r="U4753" s="52"/>
      <c r="V4753" s="52"/>
      <c r="W4753" s="52"/>
      <c r="X4753" s="52"/>
      <c r="Y4753" s="52"/>
      <c r="Z4753" s="38"/>
      <c r="AA4753" s="38"/>
      <c r="AB4753" s="38"/>
      <c r="AC4753" s="50"/>
      <c r="AD4753" s="50"/>
      <c r="AE4753" s="51"/>
      <c r="AF4753" s="51"/>
      <c r="AG4753" s="40"/>
      <c r="AH4753" s="41"/>
      <c r="AI4753" s="42"/>
      <c r="AJ4753" s="40"/>
      <c r="AK4753" s="41"/>
      <c r="AL4753" s="42"/>
      <c r="AM4753" s="43"/>
      <c r="AN4753" s="43"/>
      <c r="AO4753" s="43"/>
    </row>
    <row r="4754" spans="5:41" x14ac:dyDescent="0.25">
      <c r="E4754" s="54"/>
      <c r="F4754" s="54"/>
      <c r="G4754" s="52"/>
      <c r="H4754" s="52"/>
      <c r="I4754" s="52"/>
      <c r="J4754" s="52"/>
      <c r="K4754" s="52"/>
      <c r="L4754" s="52"/>
      <c r="M4754" s="52"/>
      <c r="N4754" s="52"/>
      <c r="O4754" s="52"/>
      <c r="P4754" s="52"/>
      <c r="Q4754" s="52"/>
      <c r="R4754" s="52"/>
      <c r="S4754" s="52"/>
      <c r="T4754" s="52"/>
      <c r="U4754" s="52"/>
      <c r="V4754" s="52"/>
      <c r="W4754" s="52"/>
      <c r="X4754" s="52"/>
      <c r="Y4754" s="52"/>
      <c r="Z4754" s="38"/>
      <c r="AA4754" s="38"/>
      <c r="AB4754" s="38"/>
      <c r="AC4754" s="50"/>
      <c r="AD4754" s="50"/>
      <c r="AE4754" s="51"/>
      <c r="AF4754" s="51"/>
      <c r="AG4754" s="40"/>
      <c r="AH4754" s="41"/>
      <c r="AI4754" s="42"/>
      <c r="AJ4754" s="40"/>
      <c r="AK4754" s="41"/>
      <c r="AL4754" s="42"/>
      <c r="AM4754" s="43"/>
      <c r="AN4754" s="43"/>
      <c r="AO4754" s="43"/>
    </row>
    <row r="4755" spans="5:41" x14ac:dyDescent="0.25">
      <c r="E4755" s="54"/>
      <c r="F4755" s="54"/>
      <c r="G4755" s="52"/>
      <c r="H4755" s="52"/>
      <c r="I4755" s="52"/>
      <c r="J4755" s="52"/>
      <c r="K4755" s="52"/>
      <c r="L4755" s="52"/>
      <c r="M4755" s="52"/>
      <c r="N4755" s="52"/>
      <c r="O4755" s="52"/>
      <c r="P4755" s="52"/>
      <c r="Q4755" s="52"/>
      <c r="R4755" s="52"/>
      <c r="S4755" s="52"/>
      <c r="T4755" s="52"/>
      <c r="U4755" s="52"/>
      <c r="V4755" s="52"/>
      <c r="W4755" s="52"/>
      <c r="X4755" s="52"/>
      <c r="Y4755" s="52"/>
      <c r="Z4755" s="38"/>
      <c r="AA4755" s="38"/>
      <c r="AB4755" s="38"/>
      <c r="AC4755" s="50"/>
      <c r="AD4755" s="50"/>
      <c r="AE4755" s="51"/>
      <c r="AF4755" s="51"/>
      <c r="AG4755" s="40"/>
      <c r="AH4755" s="41"/>
      <c r="AI4755" s="42"/>
      <c r="AJ4755" s="40"/>
      <c r="AK4755" s="41"/>
      <c r="AL4755" s="42"/>
      <c r="AM4755" s="43"/>
      <c r="AN4755" s="43"/>
      <c r="AO4755" s="43"/>
    </row>
    <row r="4756" spans="5:41" x14ac:dyDescent="0.25">
      <c r="E4756" s="54"/>
      <c r="F4756" s="54"/>
      <c r="G4756" s="52"/>
      <c r="H4756" s="52"/>
      <c r="I4756" s="52"/>
      <c r="J4756" s="52"/>
      <c r="K4756" s="52"/>
      <c r="L4756" s="52"/>
      <c r="M4756" s="52"/>
      <c r="N4756" s="52"/>
      <c r="O4756" s="52"/>
      <c r="P4756" s="52"/>
      <c r="Q4756" s="52"/>
      <c r="R4756" s="52"/>
      <c r="S4756" s="52"/>
      <c r="T4756" s="52"/>
      <c r="U4756" s="52"/>
      <c r="V4756" s="52"/>
      <c r="W4756" s="52"/>
      <c r="X4756" s="52"/>
      <c r="Y4756" s="52"/>
      <c r="Z4756" s="38"/>
      <c r="AA4756" s="38"/>
      <c r="AB4756" s="38"/>
      <c r="AC4756" s="50"/>
      <c r="AD4756" s="50"/>
      <c r="AE4756" s="51"/>
      <c r="AF4756" s="51"/>
      <c r="AG4756" s="40"/>
      <c r="AH4756" s="41"/>
      <c r="AI4756" s="42"/>
      <c r="AJ4756" s="40"/>
      <c r="AK4756" s="41"/>
      <c r="AL4756" s="42"/>
      <c r="AM4756" s="43"/>
      <c r="AN4756" s="43"/>
      <c r="AO4756" s="43"/>
    </row>
    <row r="4757" spans="5:41" x14ac:dyDescent="0.25">
      <c r="E4757" s="54"/>
      <c r="F4757" s="54"/>
      <c r="G4757" s="52"/>
      <c r="H4757" s="52"/>
      <c r="I4757" s="52"/>
      <c r="J4757" s="52"/>
      <c r="K4757" s="52"/>
      <c r="L4757" s="52"/>
      <c r="M4757" s="52"/>
      <c r="N4757" s="52"/>
      <c r="O4757" s="52"/>
      <c r="P4757" s="52"/>
      <c r="Q4757" s="52"/>
      <c r="R4757" s="52"/>
      <c r="S4757" s="52"/>
      <c r="T4757" s="52"/>
      <c r="U4757" s="52"/>
      <c r="V4757" s="52"/>
      <c r="W4757" s="52"/>
      <c r="X4757" s="52"/>
      <c r="Y4757" s="52"/>
      <c r="Z4757" s="38"/>
      <c r="AA4757" s="38"/>
      <c r="AB4757" s="38"/>
      <c r="AC4757" s="50"/>
      <c r="AD4757" s="50"/>
      <c r="AE4757" s="51"/>
      <c r="AF4757" s="51"/>
      <c r="AG4757" s="40"/>
      <c r="AH4757" s="41"/>
      <c r="AI4757" s="42"/>
      <c r="AJ4757" s="40"/>
      <c r="AK4757" s="41"/>
      <c r="AL4757" s="42"/>
      <c r="AM4757" s="43"/>
      <c r="AN4757" s="43"/>
      <c r="AO4757" s="43"/>
    </row>
    <row r="4758" spans="5:41" x14ac:dyDescent="0.25">
      <c r="E4758" s="54"/>
      <c r="F4758" s="54"/>
      <c r="G4758" s="52"/>
      <c r="H4758" s="52"/>
      <c r="I4758" s="52"/>
      <c r="J4758" s="52"/>
      <c r="K4758" s="52"/>
      <c r="L4758" s="52"/>
      <c r="M4758" s="52"/>
      <c r="N4758" s="52"/>
      <c r="O4758" s="52"/>
      <c r="P4758" s="52"/>
      <c r="Q4758" s="52"/>
      <c r="R4758" s="52"/>
      <c r="S4758" s="52"/>
      <c r="T4758" s="52"/>
      <c r="U4758" s="52"/>
      <c r="V4758" s="52"/>
      <c r="W4758" s="52"/>
      <c r="X4758" s="52"/>
      <c r="Y4758" s="52"/>
      <c r="Z4758" s="38"/>
      <c r="AA4758" s="38"/>
      <c r="AB4758" s="38"/>
      <c r="AC4758" s="50"/>
      <c r="AD4758" s="50"/>
      <c r="AE4758" s="51"/>
      <c r="AF4758" s="51"/>
      <c r="AG4758" s="40"/>
      <c r="AH4758" s="41"/>
      <c r="AI4758" s="42"/>
      <c r="AJ4758" s="40"/>
      <c r="AK4758" s="41"/>
      <c r="AL4758" s="42"/>
      <c r="AM4758" s="43"/>
      <c r="AN4758" s="43"/>
      <c r="AO4758" s="43"/>
    </row>
    <row r="4759" spans="5:41" x14ac:dyDescent="0.25">
      <c r="E4759" s="54"/>
      <c r="F4759" s="54"/>
      <c r="G4759" s="52"/>
      <c r="H4759" s="52"/>
      <c r="I4759" s="52"/>
      <c r="J4759" s="52"/>
      <c r="K4759" s="52"/>
      <c r="L4759" s="52"/>
      <c r="M4759" s="52"/>
      <c r="N4759" s="52"/>
      <c r="O4759" s="52"/>
      <c r="P4759" s="52"/>
      <c r="Q4759" s="52"/>
      <c r="R4759" s="52"/>
      <c r="S4759" s="52"/>
      <c r="T4759" s="52"/>
      <c r="U4759" s="52"/>
      <c r="V4759" s="52"/>
      <c r="W4759" s="52"/>
      <c r="X4759" s="52"/>
      <c r="Y4759" s="52"/>
      <c r="Z4759" s="38"/>
      <c r="AA4759" s="38"/>
      <c r="AB4759" s="38"/>
      <c r="AC4759" s="50"/>
      <c r="AD4759" s="50"/>
      <c r="AE4759" s="51"/>
      <c r="AF4759" s="51"/>
      <c r="AG4759" s="40"/>
      <c r="AH4759" s="41"/>
      <c r="AI4759" s="42"/>
      <c r="AJ4759" s="40"/>
      <c r="AK4759" s="41"/>
      <c r="AL4759" s="42"/>
      <c r="AM4759" s="43"/>
      <c r="AN4759" s="43"/>
      <c r="AO4759" s="43"/>
    </row>
    <row r="4760" spans="5:41" x14ac:dyDescent="0.25">
      <c r="E4760" s="54"/>
      <c r="F4760" s="54"/>
      <c r="G4760" s="52"/>
      <c r="H4760" s="52"/>
      <c r="I4760" s="52"/>
      <c r="J4760" s="52"/>
      <c r="K4760" s="52"/>
      <c r="L4760" s="52"/>
      <c r="M4760" s="52"/>
      <c r="N4760" s="52"/>
      <c r="O4760" s="52"/>
      <c r="P4760" s="52"/>
      <c r="Q4760" s="52"/>
      <c r="R4760" s="52"/>
      <c r="S4760" s="52"/>
      <c r="T4760" s="52"/>
      <c r="U4760" s="52"/>
      <c r="V4760" s="52"/>
      <c r="W4760" s="52"/>
      <c r="X4760" s="52"/>
      <c r="Y4760" s="52"/>
      <c r="Z4760" s="38"/>
      <c r="AA4760" s="38"/>
      <c r="AB4760" s="38"/>
      <c r="AC4760" s="50"/>
      <c r="AD4760" s="50"/>
      <c r="AE4760" s="51"/>
      <c r="AF4760" s="51"/>
      <c r="AG4760" s="40"/>
      <c r="AH4760" s="41"/>
      <c r="AI4760" s="42"/>
      <c r="AJ4760" s="40"/>
      <c r="AK4760" s="41"/>
      <c r="AL4760" s="42"/>
      <c r="AM4760" s="43"/>
      <c r="AN4760" s="43"/>
      <c r="AO4760" s="43"/>
    </row>
    <row r="4761" spans="5:41" x14ac:dyDescent="0.25">
      <c r="E4761" s="54"/>
      <c r="F4761" s="54"/>
      <c r="G4761" s="52"/>
      <c r="H4761" s="52"/>
      <c r="I4761" s="52"/>
      <c r="J4761" s="52"/>
      <c r="K4761" s="52"/>
      <c r="L4761" s="52"/>
      <c r="M4761" s="52"/>
      <c r="N4761" s="52"/>
      <c r="O4761" s="52"/>
      <c r="P4761" s="52"/>
      <c r="Q4761" s="52"/>
      <c r="R4761" s="52"/>
      <c r="S4761" s="52"/>
      <c r="T4761" s="52"/>
      <c r="U4761" s="52"/>
      <c r="V4761" s="52"/>
      <c r="W4761" s="52"/>
      <c r="X4761" s="52"/>
      <c r="Y4761" s="52"/>
      <c r="Z4761" s="38"/>
      <c r="AA4761" s="38"/>
      <c r="AB4761" s="38"/>
      <c r="AC4761" s="50"/>
      <c r="AD4761" s="50"/>
      <c r="AE4761" s="51"/>
      <c r="AF4761" s="51"/>
      <c r="AG4761" s="40"/>
      <c r="AH4761" s="41"/>
      <c r="AI4761" s="42"/>
      <c r="AJ4761" s="40"/>
      <c r="AK4761" s="41"/>
      <c r="AL4761" s="42"/>
      <c r="AM4761" s="43"/>
      <c r="AN4761" s="43"/>
      <c r="AO4761" s="43"/>
    </row>
    <row r="4762" spans="5:41" x14ac:dyDescent="0.25">
      <c r="E4762" s="54"/>
      <c r="F4762" s="54"/>
      <c r="G4762" s="52"/>
      <c r="H4762" s="52"/>
      <c r="I4762" s="52"/>
      <c r="J4762" s="52"/>
      <c r="K4762" s="52"/>
      <c r="L4762" s="52"/>
      <c r="M4762" s="52"/>
      <c r="N4762" s="52"/>
      <c r="O4762" s="52"/>
      <c r="P4762" s="52"/>
      <c r="Q4762" s="52"/>
      <c r="R4762" s="52"/>
      <c r="S4762" s="52"/>
      <c r="T4762" s="52"/>
      <c r="U4762" s="52"/>
      <c r="V4762" s="52"/>
      <c r="W4762" s="52"/>
      <c r="X4762" s="52"/>
      <c r="Y4762" s="52"/>
      <c r="Z4762" s="38"/>
      <c r="AA4762" s="38"/>
      <c r="AB4762" s="38"/>
      <c r="AC4762" s="50"/>
      <c r="AD4762" s="50"/>
      <c r="AE4762" s="51"/>
      <c r="AF4762" s="51"/>
      <c r="AG4762" s="40"/>
      <c r="AH4762" s="41"/>
      <c r="AI4762" s="42"/>
      <c r="AJ4762" s="40"/>
      <c r="AK4762" s="41"/>
      <c r="AL4762" s="42"/>
      <c r="AM4762" s="43"/>
      <c r="AN4762" s="43"/>
      <c r="AO4762" s="43"/>
    </row>
    <row r="4763" spans="5:41" x14ac:dyDescent="0.25">
      <c r="E4763" s="54"/>
      <c r="F4763" s="54"/>
      <c r="G4763" s="52"/>
      <c r="H4763" s="52"/>
      <c r="I4763" s="52"/>
      <c r="J4763" s="52"/>
      <c r="K4763" s="52"/>
      <c r="L4763" s="52"/>
      <c r="M4763" s="52"/>
      <c r="N4763" s="52"/>
      <c r="O4763" s="52"/>
      <c r="P4763" s="52"/>
      <c r="Q4763" s="52"/>
      <c r="R4763" s="52"/>
      <c r="S4763" s="52"/>
      <c r="T4763" s="52"/>
      <c r="U4763" s="52"/>
      <c r="V4763" s="52"/>
      <c r="W4763" s="52"/>
      <c r="X4763" s="52"/>
      <c r="Y4763" s="52"/>
      <c r="Z4763" s="38"/>
      <c r="AA4763" s="38"/>
      <c r="AB4763" s="38"/>
      <c r="AC4763" s="50"/>
      <c r="AD4763" s="50"/>
      <c r="AE4763" s="51"/>
      <c r="AF4763" s="51"/>
      <c r="AG4763" s="40"/>
      <c r="AH4763" s="41"/>
      <c r="AI4763" s="42"/>
      <c r="AJ4763" s="40"/>
      <c r="AK4763" s="41"/>
      <c r="AL4763" s="42"/>
      <c r="AM4763" s="43"/>
      <c r="AN4763" s="43"/>
      <c r="AO4763" s="43"/>
    </row>
    <row r="4764" spans="5:41" x14ac:dyDescent="0.25">
      <c r="E4764" s="54"/>
      <c r="F4764" s="54"/>
      <c r="G4764" s="52"/>
      <c r="H4764" s="52"/>
      <c r="I4764" s="52"/>
      <c r="J4764" s="52"/>
      <c r="K4764" s="52"/>
      <c r="L4764" s="52"/>
      <c r="M4764" s="52"/>
      <c r="N4764" s="52"/>
      <c r="O4764" s="52"/>
      <c r="P4764" s="52"/>
      <c r="Q4764" s="52"/>
      <c r="R4764" s="52"/>
      <c r="S4764" s="52"/>
      <c r="T4764" s="52"/>
      <c r="U4764" s="52"/>
      <c r="V4764" s="52"/>
      <c r="W4764" s="52"/>
      <c r="X4764" s="52"/>
      <c r="Y4764" s="52"/>
      <c r="Z4764" s="38"/>
      <c r="AA4764" s="38"/>
      <c r="AB4764" s="38"/>
      <c r="AC4764" s="50"/>
      <c r="AD4764" s="50"/>
      <c r="AE4764" s="51"/>
      <c r="AF4764" s="51"/>
      <c r="AG4764" s="40"/>
      <c r="AH4764" s="41"/>
      <c r="AI4764" s="42"/>
      <c r="AJ4764" s="40"/>
      <c r="AK4764" s="41"/>
      <c r="AL4764" s="42"/>
      <c r="AM4764" s="43"/>
      <c r="AN4764" s="43"/>
      <c r="AO4764" s="43"/>
    </row>
    <row r="4765" spans="5:41" x14ac:dyDescent="0.25">
      <c r="E4765" s="54"/>
      <c r="F4765" s="54"/>
      <c r="G4765" s="52"/>
      <c r="H4765" s="52"/>
      <c r="I4765" s="52"/>
      <c r="J4765" s="52"/>
      <c r="K4765" s="52"/>
      <c r="L4765" s="52"/>
      <c r="M4765" s="52"/>
      <c r="N4765" s="52"/>
      <c r="O4765" s="52"/>
      <c r="P4765" s="52"/>
      <c r="Q4765" s="52"/>
      <c r="R4765" s="52"/>
      <c r="S4765" s="52"/>
      <c r="T4765" s="52"/>
      <c r="U4765" s="52"/>
      <c r="V4765" s="52"/>
      <c r="W4765" s="52"/>
      <c r="X4765" s="52"/>
      <c r="Y4765" s="52"/>
      <c r="Z4765" s="38"/>
      <c r="AA4765" s="38"/>
      <c r="AB4765" s="38"/>
      <c r="AC4765" s="50"/>
      <c r="AD4765" s="50"/>
      <c r="AE4765" s="51"/>
      <c r="AF4765" s="51"/>
      <c r="AG4765" s="40"/>
      <c r="AH4765" s="41"/>
      <c r="AI4765" s="42"/>
      <c r="AJ4765" s="40"/>
      <c r="AK4765" s="41"/>
      <c r="AL4765" s="42"/>
      <c r="AM4765" s="43"/>
      <c r="AN4765" s="43"/>
      <c r="AO4765" s="43"/>
    </row>
    <row r="4766" spans="5:41" x14ac:dyDescent="0.25">
      <c r="E4766" s="54"/>
      <c r="F4766" s="54"/>
      <c r="G4766" s="52"/>
      <c r="H4766" s="52"/>
      <c r="I4766" s="52"/>
      <c r="J4766" s="52"/>
      <c r="K4766" s="52"/>
      <c r="L4766" s="52"/>
      <c r="M4766" s="52"/>
      <c r="N4766" s="52"/>
      <c r="O4766" s="52"/>
      <c r="P4766" s="52"/>
      <c r="Q4766" s="52"/>
      <c r="R4766" s="52"/>
      <c r="S4766" s="52"/>
      <c r="T4766" s="52"/>
      <c r="U4766" s="52"/>
      <c r="V4766" s="52"/>
      <c r="W4766" s="52"/>
      <c r="X4766" s="52"/>
      <c r="Y4766" s="52"/>
      <c r="Z4766" s="38"/>
      <c r="AA4766" s="38"/>
      <c r="AB4766" s="38"/>
      <c r="AC4766" s="50"/>
      <c r="AD4766" s="50"/>
      <c r="AE4766" s="51"/>
      <c r="AF4766" s="51"/>
      <c r="AG4766" s="40"/>
      <c r="AH4766" s="41"/>
      <c r="AI4766" s="42"/>
      <c r="AJ4766" s="40"/>
      <c r="AK4766" s="41"/>
      <c r="AL4766" s="42"/>
      <c r="AM4766" s="43"/>
      <c r="AN4766" s="43"/>
      <c r="AO4766" s="43"/>
    </row>
    <row r="4767" spans="5:41" x14ac:dyDescent="0.25">
      <c r="E4767" s="54"/>
      <c r="F4767" s="54"/>
      <c r="G4767" s="52"/>
      <c r="H4767" s="52"/>
      <c r="I4767" s="52"/>
      <c r="J4767" s="52"/>
      <c r="K4767" s="52"/>
      <c r="L4767" s="52"/>
      <c r="M4767" s="52"/>
      <c r="N4767" s="52"/>
      <c r="O4767" s="52"/>
      <c r="P4767" s="52"/>
      <c r="Q4767" s="52"/>
      <c r="R4767" s="52"/>
      <c r="S4767" s="52"/>
      <c r="T4767" s="52"/>
      <c r="U4767" s="52"/>
      <c r="V4767" s="52"/>
      <c r="W4767" s="52"/>
      <c r="X4767" s="52"/>
      <c r="Y4767" s="52"/>
      <c r="Z4767" s="38"/>
      <c r="AA4767" s="38"/>
      <c r="AB4767" s="38"/>
      <c r="AC4767" s="50"/>
      <c r="AD4767" s="50"/>
      <c r="AE4767" s="51"/>
      <c r="AF4767" s="51"/>
      <c r="AG4767" s="40"/>
      <c r="AH4767" s="41"/>
      <c r="AI4767" s="42"/>
      <c r="AJ4767" s="40"/>
      <c r="AK4767" s="41"/>
      <c r="AL4767" s="42"/>
      <c r="AM4767" s="43"/>
      <c r="AN4767" s="43"/>
      <c r="AO4767" s="43"/>
    </row>
    <row r="4768" spans="5:41" x14ac:dyDescent="0.25">
      <c r="E4768" s="54"/>
      <c r="F4768" s="54"/>
      <c r="G4768" s="52"/>
      <c r="H4768" s="52"/>
      <c r="I4768" s="52"/>
      <c r="J4768" s="52"/>
      <c r="K4768" s="52"/>
      <c r="L4768" s="52"/>
      <c r="M4768" s="52"/>
      <c r="N4768" s="52"/>
      <c r="O4768" s="52"/>
      <c r="P4768" s="52"/>
      <c r="Q4768" s="52"/>
      <c r="R4768" s="52"/>
      <c r="S4768" s="52"/>
      <c r="T4768" s="52"/>
      <c r="U4768" s="52"/>
      <c r="V4768" s="52"/>
      <c r="W4768" s="52"/>
      <c r="X4768" s="52"/>
      <c r="Y4768" s="52"/>
      <c r="Z4768" s="38"/>
      <c r="AA4768" s="38"/>
      <c r="AB4768" s="38"/>
      <c r="AC4768" s="50"/>
      <c r="AD4768" s="50"/>
      <c r="AE4768" s="51"/>
      <c r="AF4768" s="51"/>
      <c r="AG4768" s="40"/>
      <c r="AH4768" s="41"/>
      <c r="AI4768" s="42"/>
      <c r="AJ4768" s="40"/>
      <c r="AK4768" s="41"/>
      <c r="AL4768" s="42"/>
      <c r="AM4768" s="43"/>
      <c r="AN4768" s="43"/>
      <c r="AO4768" s="43"/>
    </row>
    <row r="4769" spans="5:41" x14ac:dyDescent="0.25">
      <c r="E4769" s="54"/>
      <c r="F4769" s="54"/>
      <c r="G4769" s="52"/>
      <c r="H4769" s="52"/>
      <c r="I4769" s="52"/>
      <c r="J4769" s="52"/>
      <c r="K4769" s="52"/>
      <c r="L4769" s="52"/>
      <c r="M4769" s="52"/>
      <c r="N4769" s="52"/>
      <c r="O4769" s="52"/>
      <c r="P4769" s="52"/>
      <c r="Q4769" s="52"/>
      <c r="R4769" s="52"/>
      <c r="S4769" s="52"/>
      <c r="T4769" s="52"/>
      <c r="U4769" s="52"/>
      <c r="V4769" s="52"/>
      <c r="W4769" s="52"/>
      <c r="X4769" s="52"/>
      <c r="Y4769" s="52"/>
      <c r="Z4769" s="38"/>
      <c r="AA4769" s="38"/>
      <c r="AB4769" s="38"/>
      <c r="AC4769" s="50"/>
      <c r="AD4769" s="50"/>
      <c r="AE4769" s="51"/>
      <c r="AF4769" s="51"/>
      <c r="AG4769" s="40"/>
      <c r="AH4769" s="41"/>
      <c r="AI4769" s="42"/>
      <c r="AJ4769" s="40"/>
      <c r="AK4769" s="41"/>
      <c r="AL4769" s="42"/>
      <c r="AM4769" s="43"/>
      <c r="AN4769" s="43"/>
      <c r="AO4769" s="43"/>
    </row>
    <row r="4770" spans="5:41" x14ac:dyDescent="0.25">
      <c r="E4770" s="54"/>
      <c r="F4770" s="54"/>
      <c r="G4770" s="52"/>
      <c r="H4770" s="52"/>
      <c r="I4770" s="52"/>
      <c r="J4770" s="52"/>
      <c r="K4770" s="52"/>
      <c r="L4770" s="52"/>
      <c r="M4770" s="52"/>
      <c r="N4770" s="52"/>
      <c r="O4770" s="52"/>
      <c r="P4770" s="52"/>
      <c r="Q4770" s="52"/>
      <c r="R4770" s="52"/>
      <c r="S4770" s="52"/>
      <c r="T4770" s="52"/>
      <c r="U4770" s="52"/>
      <c r="V4770" s="52"/>
      <c r="W4770" s="52"/>
      <c r="X4770" s="52"/>
      <c r="Y4770" s="52"/>
      <c r="Z4770" s="38"/>
      <c r="AA4770" s="38"/>
      <c r="AB4770" s="38"/>
      <c r="AC4770" s="50"/>
      <c r="AD4770" s="50"/>
      <c r="AE4770" s="51"/>
      <c r="AF4770" s="51"/>
      <c r="AG4770" s="40"/>
      <c r="AH4770" s="41"/>
      <c r="AI4770" s="42"/>
      <c r="AJ4770" s="40"/>
      <c r="AK4770" s="41"/>
      <c r="AL4770" s="42"/>
      <c r="AM4770" s="43"/>
      <c r="AN4770" s="43"/>
      <c r="AO4770" s="43"/>
    </row>
    <row r="4771" spans="5:41" x14ac:dyDescent="0.25">
      <c r="E4771" s="54"/>
      <c r="F4771" s="54"/>
      <c r="G4771" s="52"/>
      <c r="H4771" s="52"/>
      <c r="I4771" s="52"/>
      <c r="J4771" s="52"/>
      <c r="K4771" s="52"/>
      <c r="L4771" s="52"/>
      <c r="M4771" s="52"/>
      <c r="N4771" s="52"/>
      <c r="O4771" s="52"/>
      <c r="P4771" s="52"/>
      <c r="Q4771" s="52"/>
      <c r="R4771" s="52"/>
      <c r="S4771" s="52"/>
      <c r="T4771" s="52"/>
      <c r="U4771" s="52"/>
      <c r="V4771" s="52"/>
      <c r="W4771" s="52"/>
      <c r="X4771" s="52"/>
      <c r="Y4771" s="52"/>
      <c r="Z4771" s="38"/>
      <c r="AA4771" s="38"/>
      <c r="AB4771" s="38"/>
      <c r="AC4771" s="50"/>
      <c r="AD4771" s="50"/>
      <c r="AE4771" s="51"/>
      <c r="AF4771" s="51"/>
      <c r="AG4771" s="40"/>
      <c r="AH4771" s="41"/>
      <c r="AI4771" s="42"/>
      <c r="AJ4771" s="40"/>
      <c r="AK4771" s="41"/>
      <c r="AL4771" s="42"/>
      <c r="AM4771" s="43"/>
      <c r="AN4771" s="43"/>
      <c r="AO4771" s="43"/>
    </row>
    <row r="4772" spans="5:41" x14ac:dyDescent="0.25">
      <c r="E4772" s="54"/>
      <c r="F4772" s="54"/>
      <c r="G4772" s="52"/>
      <c r="H4772" s="52"/>
      <c r="I4772" s="52"/>
      <c r="J4772" s="52"/>
      <c r="K4772" s="52"/>
      <c r="L4772" s="52"/>
      <c r="M4772" s="52"/>
      <c r="N4772" s="52"/>
      <c r="O4772" s="52"/>
      <c r="P4772" s="52"/>
      <c r="Q4772" s="52"/>
      <c r="R4772" s="52"/>
      <c r="S4772" s="52"/>
      <c r="T4772" s="52"/>
      <c r="U4772" s="52"/>
      <c r="V4772" s="52"/>
      <c r="W4772" s="52"/>
      <c r="X4772" s="52"/>
      <c r="Y4772" s="52"/>
      <c r="Z4772" s="38"/>
      <c r="AA4772" s="38"/>
      <c r="AB4772" s="38"/>
      <c r="AC4772" s="50"/>
      <c r="AD4772" s="50"/>
      <c r="AE4772" s="51"/>
      <c r="AF4772" s="51"/>
      <c r="AG4772" s="40"/>
      <c r="AH4772" s="41"/>
      <c r="AI4772" s="42"/>
      <c r="AJ4772" s="40"/>
      <c r="AK4772" s="41"/>
      <c r="AL4772" s="42"/>
      <c r="AM4772" s="43"/>
      <c r="AN4772" s="43"/>
      <c r="AO4772" s="43"/>
    </row>
    <row r="4773" spans="5:41" x14ac:dyDescent="0.25">
      <c r="E4773" s="54"/>
      <c r="F4773" s="54"/>
      <c r="G4773" s="52"/>
      <c r="H4773" s="52"/>
      <c r="I4773" s="52"/>
      <c r="J4773" s="52"/>
      <c r="K4773" s="52"/>
      <c r="L4773" s="52"/>
      <c r="M4773" s="52"/>
      <c r="N4773" s="52"/>
      <c r="O4773" s="52"/>
      <c r="P4773" s="52"/>
      <c r="Q4773" s="52"/>
      <c r="R4773" s="52"/>
      <c r="S4773" s="52"/>
      <c r="T4773" s="52"/>
      <c r="U4773" s="52"/>
      <c r="V4773" s="52"/>
      <c r="W4773" s="52"/>
      <c r="X4773" s="52"/>
      <c r="Y4773" s="52"/>
      <c r="Z4773" s="38"/>
      <c r="AA4773" s="38"/>
      <c r="AB4773" s="38"/>
      <c r="AC4773" s="50"/>
      <c r="AD4773" s="50"/>
      <c r="AE4773" s="51"/>
      <c r="AF4773" s="51"/>
      <c r="AG4773" s="40"/>
      <c r="AH4773" s="41"/>
      <c r="AI4773" s="42"/>
      <c r="AJ4773" s="40"/>
      <c r="AK4773" s="41"/>
      <c r="AL4773" s="42"/>
      <c r="AM4773" s="43"/>
      <c r="AN4773" s="43"/>
      <c r="AO4773" s="43"/>
    </row>
    <row r="4774" spans="5:41" x14ac:dyDescent="0.25">
      <c r="E4774" s="54"/>
      <c r="F4774" s="54"/>
      <c r="G4774" s="52"/>
      <c r="H4774" s="52"/>
      <c r="I4774" s="52"/>
      <c r="J4774" s="52"/>
      <c r="K4774" s="52"/>
      <c r="L4774" s="52"/>
      <c r="M4774" s="52"/>
      <c r="N4774" s="52"/>
      <c r="O4774" s="52"/>
      <c r="P4774" s="52"/>
      <c r="Q4774" s="52"/>
      <c r="R4774" s="52"/>
      <c r="S4774" s="52"/>
      <c r="T4774" s="52"/>
      <c r="U4774" s="52"/>
      <c r="V4774" s="52"/>
      <c r="W4774" s="52"/>
      <c r="X4774" s="52"/>
      <c r="Y4774" s="52"/>
      <c r="Z4774" s="38"/>
      <c r="AA4774" s="38"/>
      <c r="AB4774" s="38"/>
      <c r="AC4774" s="50"/>
      <c r="AD4774" s="50"/>
      <c r="AE4774" s="51"/>
      <c r="AF4774" s="51"/>
      <c r="AG4774" s="40"/>
      <c r="AH4774" s="41"/>
      <c r="AI4774" s="42"/>
      <c r="AJ4774" s="40"/>
      <c r="AK4774" s="41"/>
      <c r="AL4774" s="42"/>
      <c r="AM4774" s="43"/>
      <c r="AN4774" s="43"/>
      <c r="AO4774" s="43"/>
    </row>
    <row r="4775" spans="5:41" x14ac:dyDescent="0.25">
      <c r="E4775" s="54"/>
      <c r="F4775" s="54"/>
      <c r="G4775" s="52"/>
      <c r="H4775" s="52"/>
      <c r="I4775" s="52"/>
      <c r="J4775" s="52"/>
      <c r="K4775" s="52"/>
      <c r="L4775" s="52"/>
      <c r="M4775" s="52"/>
      <c r="N4775" s="52"/>
      <c r="O4775" s="52"/>
      <c r="P4775" s="52"/>
      <c r="Q4775" s="52"/>
      <c r="R4775" s="52"/>
      <c r="S4775" s="52"/>
      <c r="T4775" s="52"/>
      <c r="U4775" s="52"/>
      <c r="V4775" s="52"/>
      <c r="W4775" s="52"/>
      <c r="X4775" s="52"/>
      <c r="Y4775" s="52"/>
      <c r="Z4775" s="38"/>
      <c r="AA4775" s="38"/>
      <c r="AB4775" s="38"/>
      <c r="AC4775" s="50"/>
      <c r="AD4775" s="50"/>
      <c r="AE4775" s="51"/>
      <c r="AF4775" s="51"/>
      <c r="AG4775" s="40"/>
      <c r="AH4775" s="41"/>
      <c r="AI4775" s="42"/>
      <c r="AJ4775" s="40"/>
      <c r="AK4775" s="41"/>
      <c r="AL4775" s="42"/>
      <c r="AM4775" s="43"/>
      <c r="AN4775" s="43"/>
      <c r="AO4775" s="43"/>
    </row>
    <row r="4776" spans="5:41" x14ac:dyDescent="0.25">
      <c r="E4776" s="54"/>
      <c r="F4776" s="54"/>
      <c r="G4776" s="52"/>
      <c r="H4776" s="52"/>
      <c r="I4776" s="52"/>
      <c r="J4776" s="52"/>
      <c r="K4776" s="52"/>
      <c r="L4776" s="52"/>
      <c r="M4776" s="52"/>
      <c r="N4776" s="52"/>
      <c r="O4776" s="52"/>
      <c r="P4776" s="52"/>
      <c r="Q4776" s="52"/>
      <c r="R4776" s="52"/>
      <c r="S4776" s="52"/>
      <c r="T4776" s="52"/>
      <c r="U4776" s="52"/>
      <c r="V4776" s="52"/>
      <c r="W4776" s="52"/>
      <c r="X4776" s="52"/>
      <c r="Y4776" s="52"/>
      <c r="Z4776" s="38"/>
      <c r="AA4776" s="38"/>
      <c r="AB4776" s="38"/>
      <c r="AC4776" s="50"/>
      <c r="AD4776" s="50"/>
      <c r="AE4776" s="51"/>
      <c r="AF4776" s="51"/>
      <c r="AG4776" s="40"/>
      <c r="AH4776" s="41"/>
      <c r="AI4776" s="42"/>
      <c r="AJ4776" s="40"/>
      <c r="AK4776" s="41"/>
      <c r="AL4776" s="42"/>
      <c r="AM4776" s="43"/>
      <c r="AN4776" s="43"/>
      <c r="AO4776" s="43"/>
    </row>
    <row r="4777" spans="5:41" x14ac:dyDescent="0.25">
      <c r="E4777" s="54"/>
      <c r="F4777" s="54"/>
      <c r="G4777" s="52"/>
      <c r="H4777" s="52"/>
      <c r="I4777" s="52"/>
      <c r="J4777" s="52"/>
      <c r="K4777" s="52"/>
      <c r="L4777" s="52"/>
      <c r="M4777" s="52"/>
      <c r="N4777" s="52"/>
      <c r="O4777" s="52"/>
      <c r="P4777" s="52"/>
      <c r="Q4777" s="52"/>
      <c r="R4777" s="52"/>
      <c r="S4777" s="52"/>
      <c r="T4777" s="52"/>
      <c r="U4777" s="52"/>
      <c r="V4777" s="52"/>
      <c r="W4777" s="52"/>
      <c r="X4777" s="52"/>
      <c r="Y4777" s="52"/>
      <c r="Z4777" s="38"/>
      <c r="AA4777" s="38"/>
      <c r="AB4777" s="38"/>
      <c r="AC4777" s="50"/>
      <c r="AD4777" s="50"/>
      <c r="AE4777" s="51"/>
      <c r="AF4777" s="51"/>
      <c r="AG4777" s="40"/>
      <c r="AH4777" s="41"/>
      <c r="AI4777" s="42"/>
      <c r="AJ4777" s="40"/>
      <c r="AK4777" s="41"/>
      <c r="AL4777" s="42"/>
      <c r="AM4777" s="43"/>
      <c r="AN4777" s="43"/>
      <c r="AO4777" s="43"/>
    </row>
    <row r="4778" spans="5:41" x14ac:dyDescent="0.25">
      <c r="E4778" s="54"/>
      <c r="F4778" s="54"/>
      <c r="G4778" s="52"/>
      <c r="H4778" s="52"/>
      <c r="I4778" s="52"/>
      <c r="J4778" s="52"/>
      <c r="K4778" s="52"/>
      <c r="L4778" s="52"/>
      <c r="M4778" s="52"/>
      <c r="N4778" s="52"/>
      <c r="O4778" s="52"/>
      <c r="P4778" s="52"/>
      <c r="Q4778" s="52"/>
      <c r="R4778" s="52"/>
      <c r="S4778" s="52"/>
      <c r="T4778" s="52"/>
      <c r="U4778" s="52"/>
      <c r="V4778" s="52"/>
      <c r="W4778" s="52"/>
      <c r="X4778" s="52"/>
      <c r="Y4778" s="52"/>
      <c r="Z4778" s="38"/>
      <c r="AA4778" s="38"/>
      <c r="AB4778" s="38"/>
      <c r="AC4778" s="50"/>
      <c r="AD4778" s="50"/>
      <c r="AE4778" s="51"/>
      <c r="AF4778" s="51"/>
      <c r="AG4778" s="40"/>
      <c r="AH4778" s="41"/>
      <c r="AI4778" s="42"/>
      <c r="AJ4778" s="40"/>
      <c r="AK4778" s="41"/>
      <c r="AL4778" s="42"/>
      <c r="AM4778" s="43"/>
      <c r="AN4778" s="43"/>
      <c r="AO4778" s="43"/>
    </row>
    <row r="4779" spans="5:41" x14ac:dyDescent="0.25">
      <c r="E4779" s="54"/>
      <c r="F4779" s="54"/>
      <c r="G4779" s="52"/>
      <c r="H4779" s="52"/>
      <c r="I4779" s="52"/>
      <c r="J4779" s="52"/>
      <c r="K4779" s="52"/>
      <c r="L4779" s="52"/>
      <c r="M4779" s="52"/>
      <c r="N4779" s="52"/>
      <c r="O4779" s="52"/>
      <c r="P4779" s="52"/>
      <c r="Q4779" s="52"/>
      <c r="R4779" s="52"/>
      <c r="S4779" s="52"/>
      <c r="T4779" s="52"/>
      <c r="U4779" s="52"/>
      <c r="V4779" s="52"/>
      <c r="W4779" s="52"/>
      <c r="X4779" s="52"/>
      <c r="Y4779" s="52"/>
      <c r="Z4779" s="38"/>
      <c r="AA4779" s="38"/>
      <c r="AB4779" s="38"/>
      <c r="AC4779" s="50"/>
      <c r="AD4779" s="50"/>
      <c r="AE4779" s="51"/>
      <c r="AF4779" s="51"/>
      <c r="AG4779" s="40"/>
      <c r="AH4779" s="41"/>
      <c r="AI4779" s="42"/>
      <c r="AJ4779" s="40"/>
      <c r="AK4779" s="41"/>
      <c r="AL4779" s="42"/>
      <c r="AM4779" s="43"/>
      <c r="AN4779" s="43"/>
      <c r="AO4779" s="43"/>
    </row>
    <row r="4780" spans="5:41" x14ac:dyDescent="0.25">
      <c r="E4780" s="54"/>
      <c r="F4780" s="54"/>
      <c r="G4780" s="52"/>
      <c r="H4780" s="52"/>
      <c r="I4780" s="52"/>
      <c r="J4780" s="52"/>
      <c r="K4780" s="52"/>
      <c r="L4780" s="52"/>
      <c r="M4780" s="52"/>
      <c r="N4780" s="52"/>
      <c r="O4780" s="52"/>
      <c r="P4780" s="52"/>
      <c r="Q4780" s="52"/>
      <c r="R4780" s="52"/>
      <c r="S4780" s="52"/>
      <c r="T4780" s="52"/>
      <c r="U4780" s="52"/>
      <c r="V4780" s="52"/>
      <c r="W4780" s="52"/>
      <c r="X4780" s="52"/>
      <c r="Y4780" s="52"/>
      <c r="Z4780" s="38"/>
      <c r="AA4780" s="38"/>
      <c r="AB4780" s="38"/>
      <c r="AC4780" s="50"/>
      <c r="AD4780" s="50"/>
      <c r="AE4780" s="51"/>
      <c r="AF4780" s="51"/>
      <c r="AG4780" s="40"/>
      <c r="AH4780" s="41"/>
      <c r="AI4780" s="42"/>
      <c r="AJ4780" s="40"/>
      <c r="AK4780" s="41"/>
      <c r="AL4780" s="42"/>
      <c r="AM4780" s="43"/>
      <c r="AN4780" s="43"/>
      <c r="AO4780" s="43"/>
    </row>
    <row r="4781" spans="5:41" x14ac:dyDescent="0.25">
      <c r="E4781" s="54"/>
      <c r="F4781" s="54"/>
      <c r="G4781" s="52"/>
      <c r="H4781" s="52"/>
      <c r="I4781" s="52"/>
      <c r="J4781" s="52"/>
      <c r="K4781" s="52"/>
      <c r="L4781" s="52"/>
      <c r="M4781" s="52"/>
      <c r="N4781" s="52"/>
      <c r="O4781" s="52"/>
      <c r="P4781" s="52"/>
      <c r="Q4781" s="52"/>
      <c r="R4781" s="52"/>
      <c r="S4781" s="52"/>
      <c r="T4781" s="52"/>
      <c r="U4781" s="52"/>
      <c r="V4781" s="52"/>
      <c r="W4781" s="52"/>
      <c r="X4781" s="52"/>
      <c r="Y4781" s="52"/>
      <c r="Z4781" s="38"/>
      <c r="AA4781" s="38"/>
      <c r="AB4781" s="38"/>
      <c r="AC4781" s="50"/>
      <c r="AD4781" s="50"/>
      <c r="AE4781" s="51"/>
      <c r="AF4781" s="51"/>
      <c r="AG4781" s="40"/>
      <c r="AH4781" s="41"/>
      <c r="AI4781" s="42"/>
      <c r="AJ4781" s="40"/>
      <c r="AK4781" s="41"/>
      <c r="AL4781" s="42"/>
      <c r="AM4781" s="43"/>
      <c r="AN4781" s="43"/>
      <c r="AO4781" s="43"/>
    </row>
    <row r="4782" spans="5:41" x14ac:dyDescent="0.25">
      <c r="E4782" s="54"/>
      <c r="F4782" s="54"/>
      <c r="G4782" s="52"/>
      <c r="H4782" s="52"/>
      <c r="I4782" s="52"/>
      <c r="J4782" s="52"/>
      <c r="K4782" s="52"/>
      <c r="L4782" s="52"/>
      <c r="M4782" s="52"/>
      <c r="N4782" s="52"/>
      <c r="O4782" s="52"/>
      <c r="P4782" s="52"/>
      <c r="Q4782" s="52"/>
      <c r="R4782" s="52"/>
      <c r="S4782" s="52"/>
      <c r="T4782" s="52"/>
      <c r="U4782" s="52"/>
      <c r="V4782" s="52"/>
      <c r="W4782" s="52"/>
      <c r="X4782" s="52"/>
      <c r="Y4782" s="52"/>
      <c r="Z4782" s="38"/>
      <c r="AA4782" s="38"/>
      <c r="AB4782" s="38"/>
      <c r="AC4782" s="50"/>
      <c r="AD4782" s="50"/>
      <c r="AE4782" s="51"/>
      <c r="AF4782" s="51"/>
      <c r="AG4782" s="40"/>
      <c r="AH4782" s="41"/>
      <c r="AI4782" s="42"/>
      <c r="AJ4782" s="40"/>
      <c r="AK4782" s="41"/>
      <c r="AL4782" s="42"/>
      <c r="AM4782" s="43"/>
      <c r="AN4782" s="43"/>
      <c r="AO4782" s="43"/>
    </row>
    <row r="4783" spans="5:41" x14ac:dyDescent="0.25">
      <c r="E4783" s="54"/>
      <c r="F4783" s="54"/>
      <c r="G4783" s="52"/>
      <c r="H4783" s="52"/>
      <c r="I4783" s="52"/>
      <c r="J4783" s="52"/>
      <c r="K4783" s="52"/>
      <c r="L4783" s="52"/>
      <c r="M4783" s="52"/>
      <c r="N4783" s="52"/>
      <c r="O4783" s="52"/>
      <c r="P4783" s="52"/>
      <c r="Q4783" s="52"/>
      <c r="R4783" s="52"/>
      <c r="S4783" s="52"/>
      <c r="T4783" s="52"/>
      <c r="U4783" s="52"/>
      <c r="V4783" s="52"/>
      <c r="W4783" s="52"/>
      <c r="X4783" s="52"/>
      <c r="Y4783" s="52"/>
      <c r="Z4783" s="38"/>
      <c r="AA4783" s="38"/>
      <c r="AB4783" s="38"/>
      <c r="AC4783" s="50"/>
      <c r="AD4783" s="50"/>
      <c r="AE4783" s="51"/>
      <c r="AF4783" s="51"/>
      <c r="AG4783" s="40"/>
      <c r="AH4783" s="41"/>
      <c r="AI4783" s="42"/>
      <c r="AJ4783" s="40"/>
      <c r="AK4783" s="41"/>
      <c r="AL4783" s="42"/>
      <c r="AM4783" s="43"/>
      <c r="AN4783" s="43"/>
      <c r="AO4783" s="43"/>
    </row>
    <row r="4784" spans="5:41" x14ac:dyDescent="0.25">
      <c r="E4784" s="54"/>
      <c r="F4784" s="54"/>
      <c r="G4784" s="52"/>
      <c r="H4784" s="52"/>
      <c r="I4784" s="52"/>
      <c r="J4784" s="52"/>
      <c r="K4784" s="52"/>
      <c r="L4784" s="52"/>
      <c r="M4784" s="52"/>
      <c r="N4784" s="52"/>
      <c r="O4784" s="52"/>
      <c r="P4784" s="52"/>
      <c r="Q4784" s="52"/>
      <c r="R4784" s="52"/>
      <c r="S4784" s="52"/>
      <c r="T4784" s="52"/>
      <c r="U4784" s="52"/>
      <c r="V4784" s="52"/>
      <c r="W4784" s="52"/>
      <c r="X4784" s="52"/>
      <c r="Y4784" s="52"/>
      <c r="Z4784" s="38"/>
      <c r="AA4784" s="38"/>
      <c r="AB4784" s="38"/>
      <c r="AC4784" s="50"/>
      <c r="AD4784" s="50"/>
      <c r="AE4784" s="51"/>
      <c r="AF4784" s="51"/>
      <c r="AG4784" s="40"/>
      <c r="AH4784" s="41"/>
      <c r="AI4784" s="42"/>
      <c r="AJ4784" s="40"/>
      <c r="AK4784" s="41"/>
      <c r="AL4784" s="42"/>
      <c r="AM4784" s="43"/>
      <c r="AN4784" s="43"/>
      <c r="AO4784" s="43"/>
    </row>
    <row r="4785" spans="5:41" x14ac:dyDescent="0.25">
      <c r="E4785" s="54"/>
      <c r="F4785" s="54"/>
      <c r="G4785" s="52"/>
      <c r="H4785" s="52"/>
      <c r="I4785" s="52"/>
      <c r="J4785" s="52"/>
      <c r="K4785" s="52"/>
      <c r="L4785" s="52"/>
      <c r="M4785" s="52"/>
      <c r="N4785" s="52"/>
      <c r="O4785" s="52"/>
      <c r="P4785" s="52"/>
      <c r="Q4785" s="52"/>
      <c r="R4785" s="52"/>
      <c r="S4785" s="52"/>
      <c r="T4785" s="52"/>
      <c r="U4785" s="52"/>
      <c r="V4785" s="52"/>
      <c r="W4785" s="52"/>
      <c r="X4785" s="52"/>
      <c r="Y4785" s="52"/>
      <c r="Z4785" s="38"/>
      <c r="AA4785" s="38"/>
      <c r="AB4785" s="38"/>
      <c r="AC4785" s="50"/>
      <c r="AD4785" s="50"/>
      <c r="AE4785" s="51"/>
      <c r="AF4785" s="51"/>
      <c r="AG4785" s="40"/>
      <c r="AH4785" s="41"/>
      <c r="AI4785" s="42"/>
      <c r="AJ4785" s="40"/>
      <c r="AK4785" s="41"/>
      <c r="AL4785" s="42"/>
      <c r="AM4785" s="43"/>
      <c r="AN4785" s="43"/>
      <c r="AO4785" s="43"/>
    </row>
    <row r="4786" spans="5:41" x14ac:dyDescent="0.25">
      <c r="E4786" s="54"/>
      <c r="F4786" s="54"/>
      <c r="G4786" s="52"/>
      <c r="H4786" s="52"/>
      <c r="I4786" s="52"/>
      <c r="J4786" s="52"/>
      <c r="K4786" s="52"/>
      <c r="L4786" s="52"/>
      <c r="M4786" s="52"/>
      <c r="N4786" s="52"/>
      <c r="O4786" s="52"/>
      <c r="P4786" s="52"/>
      <c r="Q4786" s="52"/>
      <c r="R4786" s="52"/>
      <c r="S4786" s="52"/>
      <c r="T4786" s="52"/>
      <c r="U4786" s="52"/>
      <c r="V4786" s="52"/>
      <c r="W4786" s="52"/>
      <c r="X4786" s="52"/>
      <c r="Y4786" s="52"/>
      <c r="Z4786" s="38"/>
      <c r="AA4786" s="38"/>
      <c r="AB4786" s="38"/>
      <c r="AC4786" s="50"/>
      <c r="AD4786" s="50"/>
      <c r="AE4786" s="51"/>
      <c r="AF4786" s="51"/>
      <c r="AG4786" s="40"/>
      <c r="AH4786" s="41"/>
      <c r="AI4786" s="42"/>
      <c r="AJ4786" s="40"/>
      <c r="AK4786" s="41"/>
      <c r="AL4786" s="42"/>
      <c r="AM4786" s="43"/>
      <c r="AN4786" s="43"/>
      <c r="AO4786" s="43"/>
    </row>
    <row r="4787" spans="5:41" x14ac:dyDescent="0.25">
      <c r="E4787" s="54"/>
      <c r="F4787" s="54"/>
      <c r="G4787" s="52"/>
      <c r="H4787" s="52"/>
      <c r="I4787" s="52"/>
      <c r="J4787" s="52"/>
      <c r="K4787" s="52"/>
      <c r="L4787" s="52"/>
      <c r="M4787" s="52"/>
      <c r="N4787" s="52"/>
      <c r="O4787" s="52"/>
      <c r="P4787" s="52"/>
      <c r="Q4787" s="52"/>
      <c r="R4787" s="52"/>
      <c r="S4787" s="52"/>
      <c r="T4787" s="52"/>
      <c r="U4787" s="52"/>
      <c r="V4787" s="52"/>
      <c r="W4787" s="52"/>
      <c r="X4787" s="52"/>
      <c r="Y4787" s="52"/>
      <c r="Z4787" s="38"/>
      <c r="AA4787" s="38"/>
      <c r="AB4787" s="38"/>
      <c r="AC4787" s="50"/>
      <c r="AD4787" s="50"/>
      <c r="AE4787" s="51"/>
      <c r="AF4787" s="51"/>
      <c r="AG4787" s="40"/>
      <c r="AH4787" s="41"/>
      <c r="AI4787" s="42"/>
      <c r="AJ4787" s="40"/>
      <c r="AK4787" s="41"/>
      <c r="AL4787" s="42"/>
      <c r="AM4787" s="43"/>
      <c r="AN4787" s="43"/>
      <c r="AO4787" s="43"/>
    </row>
    <row r="4788" spans="5:41" x14ac:dyDescent="0.25">
      <c r="E4788" s="54"/>
      <c r="F4788" s="54"/>
      <c r="G4788" s="52"/>
      <c r="H4788" s="52"/>
      <c r="I4788" s="52"/>
      <c r="J4788" s="52"/>
      <c r="K4788" s="52"/>
      <c r="L4788" s="52"/>
      <c r="M4788" s="52"/>
      <c r="N4788" s="52"/>
      <c r="O4788" s="52"/>
      <c r="P4788" s="52"/>
      <c r="Q4788" s="52"/>
      <c r="R4788" s="52"/>
      <c r="S4788" s="52"/>
      <c r="T4788" s="52"/>
      <c r="U4788" s="52"/>
      <c r="V4788" s="52"/>
      <c r="W4788" s="52"/>
      <c r="X4788" s="52"/>
      <c r="Y4788" s="52"/>
      <c r="Z4788" s="38"/>
      <c r="AA4788" s="38"/>
      <c r="AB4788" s="38"/>
      <c r="AC4788" s="50"/>
      <c r="AD4788" s="50"/>
      <c r="AE4788" s="51"/>
      <c r="AF4788" s="51"/>
      <c r="AG4788" s="40"/>
      <c r="AH4788" s="41"/>
      <c r="AI4788" s="42"/>
      <c r="AJ4788" s="40"/>
      <c r="AK4788" s="41"/>
      <c r="AL4788" s="42"/>
      <c r="AM4788" s="43"/>
      <c r="AN4788" s="43"/>
      <c r="AO4788" s="43"/>
    </row>
    <row r="4789" spans="5:41" x14ac:dyDescent="0.25">
      <c r="E4789" s="54"/>
      <c r="F4789" s="54"/>
      <c r="G4789" s="52"/>
      <c r="H4789" s="52"/>
      <c r="I4789" s="52"/>
      <c r="J4789" s="52"/>
      <c r="K4789" s="52"/>
      <c r="L4789" s="52"/>
      <c r="M4789" s="52"/>
      <c r="N4789" s="52"/>
      <c r="O4789" s="52"/>
      <c r="P4789" s="52"/>
      <c r="Q4789" s="52"/>
      <c r="R4789" s="52"/>
      <c r="S4789" s="52"/>
      <c r="T4789" s="52"/>
      <c r="U4789" s="52"/>
      <c r="V4789" s="52"/>
      <c r="W4789" s="52"/>
      <c r="X4789" s="52"/>
      <c r="Y4789" s="52"/>
      <c r="Z4789" s="38"/>
      <c r="AA4789" s="38"/>
      <c r="AB4789" s="38"/>
      <c r="AC4789" s="50"/>
      <c r="AD4789" s="50"/>
      <c r="AE4789" s="51"/>
      <c r="AF4789" s="51"/>
      <c r="AG4789" s="40"/>
      <c r="AH4789" s="41"/>
      <c r="AI4789" s="42"/>
      <c r="AJ4789" s="40"/>
      <c r="AK4789" s="41"/>
      <c r="AL4789" s="42"/>
      <c r="AM4789" s="43"/>
      <c r="AN4789" s="43"/>
      <c r="AO4789" s="43"/>
    </row>
    <row r="4790" spans="5:41" x14ac:dyDescent="0.25">
      <c r="E4790" s="54"/>
      <c r="F4790" s="54"/>
      <c r="G4790" s="52"/>
      <c r="H4790" s="52"/>
      <c r="I4790" s="52"/>
      <c r="J4790" s="52"/>
      <c r="K4790" s="52"/>
      <c r="L4790" s="52"/>
      <c r="M4790" s="52"/>
      <c r="N4790" s="52"/>
      <c r="O4790" s="52"/>
      <c r="P4790" s="52"/>
      <c r="Q4790" s="52"/>
      <c r="R4790" s="52"/>
      <c r="S4790" s="52"/>
      <c r="T4790" s="52"/>
      <c r="U4790" s="52"/>
      <c r="V4790" s="52"/>
      <c r="W4790" s="52"/>
      <c r="X4790" s="52"/>
      <c r="Y4790" s="52"/>
      <c r="Z4790" s="38"/>
      <c r="AA4790" s="38"/>
      <c r="AB4790" s="38"/>
      <c r="AC4790" s="50"/>
      <c r="AD4790" s="50"/>
      <c r="AE4790" s="51"/>
      <c r="AF4790" s="51"/>
      <c r="AG4790" s="40"/>
      <c r="AH4790" s="41"/>
      <c r="AI4790" s="42"/>
      <c r="AJ4790" s="40"/>
      <c r="AK4790" s="41"/>
      <c r="AL4790" s="42"/>
      <c r="AM4790" s="43"/>
      <c r="AN4790" s="43"/>
      <c r="AO4790" s="43"/>
    </row>
    <row r="4791" spans="5:41" x14ac:dyDescent="0.25">
      <c r="E4791" s="54"/>
      <c r="F4791" s="54"/>
      <c r="G4791" s="52"/>
      <c r="H4791" s="52"/>
      <c r="I4791" s="52"/>
      <c r="J4791" s="52"/>
      <c r="K4791" s="52"/>
      <c r="L4791" s="52"/>
      <c r="M4791" s="52"/>
      <c r="N4791" s="52"/>
      <c r="O4791" s="52"/>
      <c r="P4791" s="52"/>
      <c r="Q4791" s="52"/>
      <c r="R4791" s="52"/>
      <c r="S4791" s="52"/>
      <c r="T4791" s="52"/>
      <c r="U4791" s="52"/>
      <c r="V4791" s="52"/>
      <c r="W4791" s="52"/>
      <c r="X4791" s="52"/>
      <c r="Y4791" s="52"/>
      <c r="Z4791" s="38"/>
      <c r="AA4791" s="38"/>
      <c r="AB4791" s="38"/>
      <c r="AC4791" s="50"/>
      <c r="AD4791" s="50"/>
      <c r="AE4791" s="51"/>
      <c r="AF4791" s="51"/>
      <c r="AG4791" s="40"/>
      <c r="AH4791" s="41"/>
      <c r="AI4791" s="42"/>
      <c r="AJ4791" s="40"/>
      <c r="AK4791" s="41"/>
      <c r="AL4791" s="42"/>
      <c r="AM4791" s="43"/>
      <c r="AN4791" s="43"/>
      <c r="AO4791" s="43"/>
    </row>
    <row r="4792" spans="5:41" x14ac:dyDescent="0.25">
      <c r="E4792" s="54"/>
      <c r="F4792" s="54"/>
      <c r="G4792" s="52"/>
      <c r="H4792" s="52"/>
      <c r="I4792" s="52"/>
      <c r="J4792" s="52"/>
      <c r="K4792" s="52"/>
      <c r="L4792" s="52"/>
      <c r="M4792" s="52"/>
      <c r="N4792" s="52"/>
      <c r="O4792" s="52"/>
      <c r="P4792" s="52"/>
      <c r="Q4792" s="52"/>
      <c r="R4792" s="52"/>
      <c r="S4792" s="52"/>
      <c r="T4792" s="52"/>
      <c r="U4792" s="52"/>
      <c r="V4792" s="52"/>
      <c r="W4792" s="52"/>
      <c r="X4792" s="52"/>
      <c r="Y4792" s="52"/>
      <c r="Z4792" s="38"/>
      <c r="AA4792" s="38"/>
      <c r="AB4792" s="38"/>
      <c r="AC4792" s="50"/>
      <c r="AD4792" s="50"/>
      <c r="AE4792" s="51"/>
      <c r="AF4792" s="51"/>
      <c r="AG4792" s="40"/>
      <c r="AH4792" s="41"/>
      <c r="AI4792" s="42"/>
      <c r="AJ4792" s="40"/>
      <c r="AK4792" s="41"/>
      <c r="AL4792" s="42"/>
      <c r="AM4792" s="43"/>
      <c r="AN4792" s="43"/>
      <c r="AO4792" s="43"/>
    </row>
    <row r="4793" spans="5:41" x14ac:dyDescent="0.25">
      <c r="E4793" s="54"/>
      <c r="F4793" s="54"/>
      <c r="G4793" s="52"/>
      <c r="H4793" s="52"/>
      <c r="I4793" s="52"/>
      <c r="J4793" s="52"/>
      <c r="K4793" s="52"/>
      <c r="L4793" s="52"/>
      <c r="M4793" s="52"/>
      <c r="N4793" s="52"/>
      <c r="O4793" s="52"/>
      <c r="P4793" s="52"/>
      <c r="Q4793" s="52"/>
      <c r="R4793" s="52"/>
      <c r="S4793" s="52"/>
      <c r="T4793" s="52"/>
      <c r="U4793" s="52"/>
      <c r="V4793" s="52"/>
      <c r="W4793" s="52"/>
      <c r="X4793" s="52"/>
      <c r="Y4793" s="52"/>
      <c r="Z4793" s="38"/>
      <c r="AA4793" s="38"/>
      <c r="AB4793" s="38"/>
      <c r="AC4793" s="50"/>
      <c r="AD4793" s="50"/>
      <c r="AE4793" s="51"/>
      <c r="AF4793" s="51"/>
      <c r="AG4793" s="40"/>
      <c r="AH4793" s="41"/>
      <c r="AI4793" s="42"/>
      <c r="AJ4793" s="40"/>
      <c r="AK4793" s="41"/>
      <c r="AL4793" s="42"/>
      <c r="AM4793" s="43"/>
      <c r="AN4793" s="43"/>
      <c r="AO4793" s="43"/>
    </row>
    <row r="4794" spans="5:41" x14ac:dyDescent="0.25">
      <c r="E4794" s="54"/>
      <c r="F4794" s="54"/>
      <c r="G4794" s="52"/>
      <c r="H4794" s="52"/>
      <c r="I4794" s="52"/>
      <c r="J4794" s="52"/>
      <c r="K4794" s="52"/>
      <c r="L4794" s="52"/>
      <c r="M4794" s="52"/>
      <c r="N4794" s="52"/>
      <c r="O4794" s="52"/>
      <c r="P4794" s="52"/>
      <c r="Q4794" s="52"/>
      <c r="R4794" s="52"/>
      <c r="S4794" s="52"/>
      <c r="T4794" s="52"/>
      <c r="U4794" s="52"/>
      <c r="V4794" s="52"/>
      <c r="W4794" s="52"/>
      <c r="X4794" s="52"/>
      <c r="Y4794" s="52"/>
      <c r="Z4794" s="38"/>
      <c r="AA4794" s="38"/>
      <c r="AB4794" s="38"/>
      <c r="AC4794" s="50"/>
      <c r="AD4794" s="50"/>
      <c r="AE4794" s="51"/>
      <c r="AF4794" s="51"/>
      <c r="AG4794" s="40"/>
      <c r="AH4794" s="41"/>
      <c r="AI4794" s="42"/>
      <c r="AJ4794" s="40"/>
      <c r="AK4794" s="41"/>
      <c r="AL4794" s="42"/>
      <c r="AM4794" s="43"/>
      <c r="AN4794" s="43"/>
      <c r="AO4794" s="43"/>
    </row>
    <row r="4795" spans="5:41" x14ac:dyDescent="0.25">
      <c r="E4795" s="54"/>
      <c r="F4795" s="54"/>
      <c r="G4795" s="52"/>
      <c r="H4795" s="52"/>
      <c r="I4795" s="52"/>
      <c r="J4795" s="52"/>
      <c r="K4795" s="52"/>
      <c r="L4795" s="52"/>
      <c r="M4795" s="52"/>
      <c r="N4795" s="52"/>
      <c r="O4795" s="52"/>
      <c r="P4795" s="52"/>
      <c r="Q4795" s="52"/>
      <c r="R4795" s="52"/>
      <c r="S4795" s="52"/>
      <c r="T4795" s="52"/>
      <c r="U4795" s="52"/>
      <c r="V4795" s="52"/>
      <c r="W4795" s="52"/>
      <c r="X4795" s="52"/>
      <c r="Y4795" s="52"/>
      <c r="Z4795" s="38"/>
      <c r="AA4795" s="38"/>
      <c r="AB4795" s="38"/>
      <c r="AC4795" s="50"/>
      <c r="AD4795" s="50"/>
      <c r="AE4795" s="51"/>
      <c r="AF4795" s="51"/>
      <c r="AG4795" s="40"/>
      <c r="AH4795" s="41"/>
      <c r="AI4795" s="42"/>
      <c r="AJ4795" s="40"/>
      <c r="AK4795" s="41"/>
      <c r="AL4795" s="42"/>
      <c r="AM4795" s="43"/>
      <c r="AN4795" s="43"/>
      <c r="AO4795" s="43"/>
    </row>
    <row r="4796" spans="5:41" x14ac:dyDescent="0.25">
      <c r="E4796" s="54"/>
      <c r="F4796" s="54"/>
      <c r="G4796" s="52"/>
      <c r="H4796" s="52"/>
      <c r="I4796" s="52"/>
      <c r="J4796" s="52"/>
      <c r="K4796" s="52"/>
      <c r="L4796" s="52"/>
      <c r="M4796" s="52"/>
      <c r="N4796" s="52"/>
      <c r="O4796" s="52"/>
      <c r="P4796" s="52"/>
      <c r="Q4796" s="52"/>
      <c r="R4796" s="52"/>
      <c r="S4796" s="52"/>
      <c r="T4796" s="52"/>
      <c r="U4796" s="52"/>
      <c r="V4796" s="52"/>
      <c r="W4796" s="52"/>
      <c r="X4796" s="52"/>
      <c r="Y4796" s="52"/>
      <c r="Z4796" s="38"/>
      <c r="AA4796" s="38"/>
      <c r="AB4796" s="38"/>
      <c r="AC4796" s="50"/>
      <c r="AD4796" s="50"/>
      <c r="AE4796" s="51"/>
      <c r="AF4796" s="51"/>
      <c r="AG4796" s="40"/>
      <c r="AH4796" s="41"/>
      <c r="AI4796" s="42"/>
      <c r="AJ4796" s="40"/>
      <c r="AK4796" s="41"/>
      <c r="AL4796" s="42"/>
      <c r="AM4796" s="43"/>
      <c r="AN4796" s="43"/>
      <c r="AO4796" s="43"/>
    </row>
    <row r="4797" spans="5:41" x14ac:dyDescent="0.25">
      <c r="E4797" s="54"/>
      <c r="F4797" s="54"/>
      <c r="G4797" s="52"/>
      <c r="H4797" s="52"/>
      <c r="I4797" s="52"/>
      <c r="J4797" s="52"/>
      <c r="K4797" s="52"/>
      <c r="L4797" s="52"/>
      <c r="M4797" s="52"/>
      <c r="N4797" s="52"/>
      <c r="O4797" s="52"/>
      <c r="P4797" s="52"/>
      <c r="Q4797" s="52"/>
      <c r="R4797" s="52"/>
      <c r="S4797" s="52"/>
      <c r="T4797" s="52"/>
      <c r="U4797" s="52"/>
      <c r="V4797" s="52"/>
      <c r="W4797" s="52"/>
      <c r="X4797" s="52"/>
      <c r="Y4797" s="52"/>
      <c r="Z4797" s="38"/>
      <c r="AA4797" s="38"/>
      <c r="AB4797" s="38"/>
      <c r="AC4797" s="50"/>
      <c r="AD4797" s="50"/>
      <c r="AE4797" s="51"/>
      <c r="AF4797" s="51"/>
      <c r="AG4797" s="40"/>
      <c r="AH4797" s="41"/>
      <c r="AI4797" s="42"/>
      <c r="AJ4797" s="40"/>
      <c r="AK4797" s="41"/>
      <c r="AL4797" s="42"/>
      <c r="AM4797" s="43"/>
      <c r="AN4797" s="43"/>
      <c r="AO4797" s="43"/>
    </row>
    <row r="4798" spans="5:41" x14ac:dyDescent="0.25">
      <c r="E4798" s="54"/>
      <c r="F4798" s="54"/>
      <c r="G4798" s="52"/>
      <c r="H4798" s="52"/>
      <c r="I4798" s="52"/>
      <c r="J4798" s="52"/>
      <c r="K4798" s="52"/>
      <c r="L4798" s="52"/>
      <c r="M4798" s="52"/>
      <c r="N4798" s="52"/>
      <c r="O4798" s="52"/>
      <c r="P4798" s="52"/>
      <c r="Q4798" s="52"/>
      <c r="R4798" s="52"/>
      <c r="S4798" s="52"/>
      <c r="T4798" s="52"/>
      <c r="U4798" s="52"/>
      <c r="V4798" s="52"/>
      <c r="W4798" s="52"/>
      <c r="X4798" s="52"/>
      <c r="Y4798" s="52"/>
      <c r="Z4798" s="38"/>
      <c r="AA4798" s="38"/>
      <c r="AB4798" s="38"/>
      <c r="AC4798" s="50"/>
      <c r="AD4798" s="50"/>
      <c r="AE4798" s="51"/>
      <c r="AF4798" s="51"/>
      <c r="AG4798" s="40"/>
      <c r="AH4798" s="41"/>
      <c r="AI4798" s="42"/>
      <c r="AJ4798" s="40"/>
      <c r="AK4798" s="41"/>
      <c r="AL4798" s="42"/>
      <c r="AM4798" s="43"/>
      <c r="AN4798" s="43"/>
      <c r="AO4798" s="43"/>
    </row>
    <row r="4799" spans="5:41" x14ac:dyDescent="0.25">
      <c r="E4799" s="54"/>
      <c r="F4799" s="54"/>
      <c r="G4799" s="52"/>
      <c r="H4799" s="52"/>
      <c r="I4799" s="52"/>
      <c r="J4799" s="52"/>
      <c r="K4799" s="52"/>
      <c r="L4799" s="52"/>
      <c r="M4799" s="52"/>
      <c r="N4799" s="52"/>
      <c r="O4799" s="52"/>
      <c r="P4799" s="52"/>
      <c r="Q4799" s="52"/>
      <c r="R4799" s="52"/>
      <c r="S4799" s="52"/>
      <c r="T4799" s="52"/>
      <c r="U4799" s="52"/>
      <c r="V4799" s="52"/>
      <c r="W4799" s="52"/>
      <c r="X4799" s="52"/>
      <c r="Y4799" s="52"/>
      <c r="Z4799" s="38"/>
      <c r="AA4799" s="38"/>
      <c r="AB4799" s="38"/>
      <c r="AC4799" s="50"/>
      <c r="AD4799" s="50"/>
      <c r="AE4799" s="51"/>
      <c r="AF4799" s="51"/>
      <c r="AG4799" s="40"/>
      <c r="AH4799" s="41"/>
      <c r="AI4799" s="42"/>
      <c r="AJ4799" s="40"/>
      <c r="AK4799" s="41"/>
      <c r="AL4799" s="42"/>
      <c r="AM4799" s="43"/>
      <c r="AN4799" s="43"/>
      <c r="AO4799" s="43"/>
    </row>
    <row r="4800" spans="5:41" x14ac:dyDescent="0.25">
      <c r="E4800" s="54"/>
      <c r="F4800" s="54"/>
      <c r="G4800" s="52"/>
      <c r="H4800" s="52"/>
      <c r="I4800" s="52"/>
      <c r="J4800" s="52"/>
      <c r="K4800" s="52"/>
      <c r="L4800" s="52"/>
      <c r="M4800" s="52"/>
      <c r="N4800" s="52"/>
      <c r="O4800" s="52"/>
      <c r="P4800" s="52"/>
      <c r="Q4800" s="52"/>
      <c r="R4800" s="52"/>
      <c r="S4800" s="52"/>
      <c r="T4800" s="52"/>
      <c r="U4800" s="52"/>
      <c r="V4800" s="52"/>
      <c r="W4800" s="52"/>
      <c r="X4800" s="52"/>
      <c r="Y4800" s="52"/>
      <c r="Z4800" s="38"/>
      <c r="AA4800" s="38"/>
      <c r="AB4800" s="38"/>
      <c r="AC4800" s="50"/>
      <c r="AD4800" s="50"/>
      <c r="AE4800" s="51"/>
      <c r="AF4800" s="51"/>
      <c r="AG4800" s="40"/>
      <c r="AH4800" s="41"/>
      <c r="AI4800" s="42"/>
      <c r="AJ4800" s="40"/>
      <c r="AK4800" s="41"/>
      <c r="AL4800" s="42"/>
      <c r="AM4800" s="43"/>
      <c r="AN4800" s="43"/>
      <c r="AO4800" s="43"/>
    </row>
    <row r="4801" spans="5:41" x14ac:dyDescent="0.25">
      <c r="E4801" s="54"/>
      <c r="F4801" s="54"/>
      <c r="G4801" s="52"/>
      <c r="H4801" s="52"/>
      <c r="I4801" s="52"/>
      <c r="J4801" s="52"/>
      <c r="K4801" s="52"/>
      <c r="L4801" s="52"/>
      <c r="M4801" s="52"/>
      <c r="N4801" s="52"/>
      <c r="O4801" s="52"/>
      <c r="P4801" s="52"/>
      <c r="Q4801" s="52"/>
      <c r="R4801" s="52"/>
      <c r="S4801" s="52"/>
      <c r="T4801" s="52"/>
      <c r="U4801" s="52"/>
      <c r="V4801" s="52"/>
      <c r="W4801" s="52"/>
      <c r="X4801" s="52"/>
      <c r="Y4801" s="52"/>
      <c r="Z4801" s="38"/>
      <c r="AA4801" s="38"/>
      <c r="AB4801" s="38"/>
      <c r="AC4801" s="50"/>
      <c r="AD4801" s="50"/>
      <c r="AE4801" s="51"/>
      <c r="AF4801" s="51"/>
      <c r="AG4801" s="40"/>
      <c r="AH4801" s="41"/>
      <c r="AI4801" s="42"/>
      <c r="AJ4801" s="40"/>
      <c r="AK4801" s="41"/>
      <c r="AL4801" s="42"/>
      <c r="AM4801" s="43"/>
      <c r="AN4801" s="43"/>
      <c r="AO4801" s="43"/>
    </row>
    <row r="4802" spans="5:41" x14ac:dyDescent="0.25">
      <c r="E4802" s="54"/>
      <c r="F4802" s="54"/>
      <c r="G4802" s="52"/>
      <c r="H4802" s="52"/>
      <c r="I4802" s="52"/>
      <c r="J4802" s="52"/>
      <c r="K4802" s="52"/>
      <c r="L4802" s="52"/>
      <c r="M4802" s="52"/>
      <c r="N4802" s="52"/>
      <c r="O4802" s="52"/>
      <c r="P4802" s="52"/>
      <c r="Q4802" s="52"/>
      <c r="R4802" s="52"/>
      <c r="S4802" s="52"/>
      <c r="T4802" s="52"/>
      <c r="U4802" s="52"/>
      <c r="V4802" s="52"/>
      <c r="W4802" s="52"/>
      <c r="X4802" s="52"/>
      <c r="Y4802" s="52"/>
      <c r="Z4802" s="38"/>
      <c r="AA4802" s="38"/>
      <c r="AB4802" s="38"/>
      <c r="AC4802" s="50"/>
      <c r="AD4802" s="50"/>
      <c r="AE4802" s="51"/>
      <c r="AF4802" s="51"/>
      <c r="AG4802" s="40"/>
      <c r="AH4802" s="41"/>
      <c r="AI4802" s="42"/>
      <c r="AJ4802" s="40"/>
      <c r="AK4802" s="41"/>
      <c r="AL4802" s="42"/>
      <c r="AM4802" s="43"/>
      <c r="AN4802" s="43"/>
      <c r="AO4802" s="43"/>
    </row>
    <row r="4803" spans="5:41" x14ac:dyDescent="0.25">
      <c r="E4803" s="54"/>
      <c r="F4803" s="54"/>
      <c r="G4803" s="52"/>
      <c r="H4803" s="52"/>
      <c r="I4803" s="52"/>
      <c r="J4803" s="52"/>
      <c r="K4803" s="52"/>
      <c r="L4803" s="52"/>
      <c r="M4803" s="52"/>
      <c r="N4803" s="52"/>
      <c r="O4803" s="52"/>
      <c r="P4803" s="52"/>
      <c r="Q4803" s="52"/>
      <c r="R4803" s="52"/>
      <c r="S4803" s="52"/>
      <c r="T4803" s="52"/>
      <c r="U4803" s="52"/>
      <c r="V4803" s="52"/>
      <c r="W4803" s="52"/>
      <c r="X4803" s="52"/>
      <c r="Y4803" s="52"/>
      <c r="Z4803" s="38"/>
      <c r="AA4803" s="38"/>
      <c r="AB4803" s="38"/>
      <c r="AC4803" s="50"/>
      <c r="AD4803" s="50"/>
      <c r="AE4803" s="51"/>
      <c r="AF4803" s="51"/>
      <c r="AG4803" s="40"/>
      <c r="AH4803" s="41"/>
      <c r="AI4803" s="42"/>
      <c r="AJ4803" s="40"/>
      <c r="AK4803" s="41"/>
      <c r="AL4803" s="42"/>
      <c r="AM4803" s="43"/>
      <c r="AN4803" s="43"/>
      <c r="AO4803" s="43"/>
    </row>
    <row r="4804" spans="5:41" x14ac:dyDescent="0.25">
      <c r="E4804" s="54"/>
      <c r="F4804" s="54"/>
      <c r="G4804" s="52"/>
      <c r="H4804" s="52"/>
      <c r="I4804" s="52"/>
      <c r="J4804" s="52"/>
      <c r="K4804" s="52"/>
      <c r="L4804" s="52"/>
      <c r="M4804" s="52"/>
      <c r="N4804" s="52"/>
      <c r="O4804" s="52"/>
      <c r="P4804" s="52"/>
      <c r="Q4804" s="52"/>
      <c r="R4804" s="52"/>
      <c r="S4804" s="52"/>
      <c r="T4804" s="52"/>
      <c r="U4804" s="52"/>
      <c r="V4804" s="52"/>
      <c r="W4804" s="52"/>
      <c r="X4804" s="52"/>
      <c r="Y4804" s="52"/>
      <c r="Z4804" s="38"/>
      <c r="AA4804" s="38"/>
      <c r="AB4804" s="38"/>
      <c r="AC4804" s="50"/>
      <c r="AD4804" s="50"/>
      <c r="AE4804" s="51"/>
      <c r="AF4804" s="51"/>
      <c r="AG4804" s="40"/>
      <c r="AH4804" s="41"/>
      <c r="AI4804" s="42"/>
      <c r="AJ4804" s="40"/>
      <c r="AK4804" s="41"/>
      <c r="AL4804" s="42"/>
      <c r="AM4804" s="43"/>
      <c r="AN4804" s="43"/>
      <c r="AO4804" s="43"/>
    </row>
    <row r="4805" spans="5:41" x14ac:dyDescent="0.25">
      <c r="E4805" s="54"/>
      <c r="F4805" s="54"/>
      <c r="G4805" s="52"/>
      <c r="H4805" s="52"/>
      <c r="I4805" s="52"/>
      <c r="J4805" s="52"/>
      <c r="K4805" s="52"/>
      <c r="L4805" s="52"/>
      <c r="M4805" s="52"/>
      <c r="N4805" s="52"/>
      <c r="O4805" s="52"/>
      <c r="P4805" s="52"/>
      <c r="Q4805" s="52"/>
      <c r="R4805" s="52"/>
      <c r="S4805" s="52"/>
      <c r="T4805" s="52"/>
      <c r="U4805" s="52"/>
      <c r="V4805" s="52"/>
      <c r="W4805" s="52"/>
      <c r="X4805" s="52"/>
      <c r="Y4805" s="52"/>
      <c r="Z4805" s="38"/>
      <c r="AA4805" s="38"/>
      <c r="AB4805" s="38"/>
      <c r="AC4805" s="50"/>
      <c r="AD4805" s="50"/>
      <c r="AE4805" s="51"/>
      <c r="AF4805" s="51"/>
      <c r="AG4805" s="40"/>
      <c r="AH4805" s="41"/>
      <c r="AI4805" s="42"/>
      <c r="AJ4805" s="40"/>
      <c r="AK4805" s="41"/>
      <c r="AL4805" s="42"/>
      <c r="AM4805" s="43"/>
      <c r="AN4805" s="43"/>
      <c r="AO4805" s="43"/>
    </row>
    <row r="4806" spans="5:41" x14ac:dyDescent="0.25">
      <c r="E4806" s="54"/>
      <c r="F4806" s="54"/>
      <c r="G4806" s="52"/>
      <c r="H4806" s="52"/>
      <c r="I4806" s="52"/>
      <c r="J4806" s="52"/>
      <c r="K4806" s="52"/>
      <c r="L4806" s="52"/>
      <c r="M4806" s="52"/>
      <c r="N4806" s="52"/>
      <c r="O4806" s="52"/>
      <c r="P4806" s="52"/>
      <c r="Q4806" s="52"/>
      <c r="R4806" s="52"/>
      <c r="S4806" s="52"/>
      <c r="T4806" s="52"/>
      <c r="U4806" s="52"/>
      <c r="V4806" s="52"/>
      <c r="W4806" s="52"/>
      <c r="X4806" s="52"/>
      <c r="Y4806" s="52"/>
      <c r="Z4806" s="38"/>
      <c r="AA4806" s="38"/>
      <c r="AB4806" s="38"/>
      <c r="AC4806" s="50"/>
      <c r="AD4806" s="50"/>
      <c r="AE4806" s="51"/>
      <c r="AF4806" s="51"/>
      <c r="AG4806" s="40"/>
      <c r="AH4806" s="41"/>
      <c r="AI4806" s="42"/>
      <c r="AJ4806" s="40"/>
      <c r="AK4806" s="41"/>
      <c r="AL4806" s="42"/>
      <c r="AM4806" s="43"/>
      <c r="AN4806" s="43"/>
      <c r="AO4806" s="43"/>
    </row>
    <row r="4807" spans="5:41" x14ac:dyDescent="0.25">
      <c r="E4807" s="54"/>
      <c r="F4807" s="54"/>
      <c r="G4807" s="52"/>
      <c r="H4807" s="52"/>
      <c r="I4807" s="52"/>
      <c r="J4807" s="52"/>
      <c r="K4807" s="52"/>
      <c r="L4807" s="52"/>
      <c r="M4807" s="52"/>
      <c r="N4807" s="52"/>
      <c r="O4807" s="52"/>
      <c r="P4807" s="52"/>
      <c r="Q4807" s="52"/>
      <c r="R4807" s="52"/>
      <c r="S4807" s="52"/>
      <c r="T4807" s="52"/>
      <c r="U4807" s="52"/>
      <c r="V4807" s="52"/>
      <c r="W4807" s="52"/>
      <c r="X4807" s="52"/>
      <c r="Y4807" s="52"/>
      <c r="Z4807" s="38"/>
      <c r="AA4807" s="38"/>
      <c r="AB4807" s="38"/>
      <c r="AC4807" s="50"/>
      <c r="AD4807" s="50"/>
      <c r="AE4807" s="51"/>
      <c r="AF4807" s="51"/>
      <c r="AG4807" s="40"/>
      <c r="AH4807" s="41"/>
      <c r="AI4807" s="42"/>
      <c r="AJ4807" s="40"/>
      <c r="AK4807" s="41"/>
      <c r="AL4807" s="42"/>
      <c r="AM4807" s="43"/>
      <c r="AN4807" s="43"/>
      <c r="AO4807" s="43"/>
    </row>
    <row r="4808" spans="5:41" x14ac:dyDescent="0.25">
      <c r="E4808" s="54"/>
      <c r="F4808" s="54"/>
      <c r="G4808" s="52"/>
      <c r="H4808" s="52"/>
      <c r="I4808" s="52"/>
      <c r="J4808" s="52"/>
      <c r="K4808" s="52"/>
      <c r="L4808" s="52"/>
      <c r="M4808" s="52"/>
      <c r="N4808" s="52"/>
      <c r="O4808" s="52"/>
      <c r="P4808" s="52"/>
      <c r="Q4808" s="52"/>
      <c r="R4808" s="52"/>
      <c r="S4808" s="52"/>
      <c r="T4808" s="52"/>
      <c r="U4808" s="52"/>
      <c r="V4808" s="52"/>
      <c r="W4808" s="52"/>
      <c r="X4808" s="52"/>
      <c r="Y4808" s="52"/>
      <c r="Z4808" s="38"/>
      <c r="AA4808" s="38"/>
      <c r="AB4808" s="38"/>
      <c r="AC4808" s="50"/>
      <c r="AD4808" s="50"/>
      <c r="AE4808" s="51"/>
      <c r="AF4808" s="51"/>
      <c r="AG4808" s="40"/>
      <c r="AH4808" s="41"/>
      <c r="AI4808" s="42"/>
      <c r="AJ4808" s="40"/>
      <c r="AK4808" s="41"/>
      <c r="AL4808" s="42"/>
      <c r="AM4808" s="43"/>
      <c r="AN4808" s="43"/>
      <c r="AO4808" s="43"/>
    </row>
    <row r="4809" spans="5:41" x14ac:dyDescent="0.25">
      <c r="E4809" s="54"/>
      <c r="F4809" s="54"/>
      <c r="G4809" s="52"/>
      <c r="H4809" s="52"/>
      <c r="I4809" s="52"/>
      <c r="J4809" s="52"/>
      <c r="K4809" s="52"/>
      <c r="L4809" s="52"/>
      <c r="M4809" s="52"/>
      <c r="N4809" s="52"/>
      <c r="O4809" s="52"/>
      <c r="P4809" s="52"/>
      <c r="Q4809" s="52"/>
      <c r="R4809" s="52"/>
      <c r="S4809" s="52"/>
      <c r="T4809" s="52"/>
      <c r="U4809" s="52"/>
      <c r="V4809" s="52"/>
      <c r="W4809" s="52"/>
      <c r="X4809" s="52"/>
      <c r="Y4809" s="52"/>
      <c r="Z4809" s="38"/>
      <c r="AA4809" s="38"/>
      <c r="AB4809" s="38"/>
      <c r="AC4809" s="50"/>
      <c r="AD4809" s="50"/>
      <c r="AE4809" s="51"/>
      <c r="AF4809" s="51"/>
      <c r="AG4809" s="40"/>
      <c r="AH4809" s="41"/>
      <c r="AI4809" s="42"/>
      <c r="AJ4809" s="40"/>
      <c r="AK4809" s="41"/>
      <c r="AL4809" s="42"/>
      <c r="AM4809" s="43"/>
      <c r="AN4809" s="43"/>
      <c r="AO4809" s="43"/>
    </row>
    <row r="4810" spans="5:41" x14ac:dyDescent="0.25">
      <c r="E4810" s="54"/>
      <c r="F4810" s="54"/>
      <c r="G4810" s="52"/>
      <c r="H4810" s="52"/>
      <c r="I4810" s="52"/>
      <c r="J4810" s="52"/>
      <c r="K4810" s="52"/>
      <c r="L4810" s="52"/>
      <c r="M4810" s="52"/>
      <c r="N4810" s="52"/>
      <c r="O4810" s="52"/>
      <c r="P4810" s="52"/>
      <c r="Q4810" s="52"/>
      <c r="R4810" s="52"/>
      <c r="S4810" s="52"/>
      <c r="T4810" s="52"/>
      <c r="U4810" s="52"/>
      <c r="V4810" s="52"/>
      <c r="W4810" s="52"/>
      <c r="X4810" s="52"/>
      <c r="Y4810" s="52"/>
      <c r="Z4810" s="38"/>
      <c r="AA4810" s="38"/>
      <c r="AB4810" s="38"/>
      <c r="AC4810" s="50"/>
      <c r="AD4810" s="50"/>
      <c r="AE4810" s="51"/>
      <c r="AF4810" s="51"/>
      <c r="AG4810" s="40"/>
      <c r="AH4810" s="41"/>
      <c r="AI4810" s="42"/>
      <c r="AJ4810" s="40"/>
      <c r="AK4810" s="41"/>
      <c r="AL4810" s="42"/>
      <c r="AM4810" s="43"/>
      <c r="AN4810" s="43"/>
      <c r="AO4810" s="43"/>
    </row>
    <row r="4811" spans="5:41" x14ac:dyDescent="0.25">
      <c r="E4811" s="54"/>
      <c r="F4811" s="54"/>
      <c r="G4811" s="52"/>
      <c r="H4811" s="52"/>
      <c r="I4811" s="52"/>
      <c r="J4811" s="52"/>
      <c r="K4811" s="52"/>
      <c r="L4811" s="52"/>
      <c r="M4811" s="52"/>
      <c r="N4811" s="52"/>
      <c r="O4811" s="52"/>
      <c r="P4811" s="52"/>
      <c r="Q4811" s="52"/>
      <c r="R4811" s="52"/>
      <c r="S4811" s="52"/>
      <c r="T4811" s="52"/>
      <c r="U4811" s="52"/>
      <c r="V4811" s="52"/>
      <c r="W4811" s="52"/>
      <c r="X4811" s="52"/>
      <c r="Y4811" s="52"/>
      <c r="Z4811" s="38"/>
      <c r="AA4811" s="38"/>
      <c r="AB4811" s="38"/>
      <c r="AC4811" s="50"/>
      <c r="AD4811" s="50"/>
      <c r="AE4811" s="51"/>
      <c r="AF4811" s="51"/>
      <c r="AG4811" s="40"/>
      <c r="AH4811" s="41"/>
      <c r="AI4811" s="42"/>
      <c r="AJ4811" s="40"/>
      <c r="AK4811" s="41"/>
      <c r="AL4811" s="42"/>
      <c r="AM4811" s="43"/>
      <c r="AN4811" s="43"/>
      <c r="AO4811" s="43"/>
    </row>
    <row r="4812" spans="5:41" x14ac:dyDescent="0.25">
      <c r="E4812" s="54"/>
      <c r="F4812" s="54"/>
      <c r="G4812" s="52"/>
      <c r="H4812" s="52"/>
      <c r="I4812" s="52"/>
      <c r="J4812" s="52"/>
      <c r="K4812" s="52"/>
      <c r="L4812" s="52"/>
      <c r="M4812" s="52"/>
      <c r="N4812" s="52"/>
      <c r="O4812" s="52"/>
      <c r="P4812" s="52"/>
      <c r="Q4812" s="52"/>
      <c r="R4812" s="52"/>
      <c r="S4812" s="52"/>
      <c r="T4812" s="52"/>
      <c r="U4812" s="52"/>
      <c r="V4812" s="52"/>
      <c r="W4812" s="52"/>
      <c r="X4812" s="52"/>
      <c r="Y4812" s="52"/>
      <c r="Z4812" s="38"/>
      <c r="AA4812" s="38"/>
      <c r="AB4812" s="38"/>
      <c r="AC4812" s="50"/>
      <c r="AD4812" s="50"/>
      <c r="AE4812" s="51"/>
      <c r="AF4812" s="51"/>
      <c r="AG4812" s="40"/>
      <c r="AH4812" s="41"/>
      <c r="AI4812" s="42"/>
      <c r="AJ4812" s="40"/>
      <c r="AK4812" s="41"/>
      <c r="AL4812" s="42"/>
      <c r="AM4812" s="43"/>
      <c r="AN4812" s="43"/>
      <c r="AO4812" s="43"/>
    </row>
    <row r="4813" spans="5:41" x14ac:dyDescent="0.25">
      <c r="E4813" s="54"/>
      <c r="F4813" s="54"/>
      <c r="G4813" s="52"/>
      <c r="H4813" s="52"/>
      <c r="I4813" s="52"/>
      <c r="J4813" s="52"/>
      <c r="K4813" s="52"/>
      <c r="L4813" s="52"/>
      <c r="M4813" s="52"/>
      <c r="N4813" s="52"/>
      <c r="O4813" s="52"/>
      <c r="P4813" s="52"/>
      <c r="Q4813" s="52"/>
      <c r="R4813" s="52"/>
      <c r="S4813" s="52"/>
      <c r="T4813" s="52"/>
      <c r="U4813" s="52"/>
      <c r="V4813" s="52"/>
      <c r="W4813" s="52"/>
      <c r="X4813" s="52"/>
      <c r="Y4813" s="52"/>
      <c r="Z4813" s="38"/>
      <c r="AA4813" s="38"/>
      <c r="AB4813" s="38"/>
      <c r="AC4813" s="50"/>
      <c r="AD4813" s="50"/>
      <c r="AE4813" s="51"/>
      <c r="AF4813" s="51"/>
      <c r="AG4813" s="40"/>
      <c r="AH4813" s="41"/>
      <c r="AI4813" s="42"/>
      <c r="AJ4813" s="40"/>
      <c r="AK4813" s="41"/>
      <c r="AL4813" s="42"/>
      <c r="AM4813" s="43"/>
      <c r="AN4813" s="43"/>
      <c r="AO4813" s="43"/>
    </row>
    <row r="4814" spans="5:41" x14ac:dyDescent="0.25">
      <c r="E4814" s="54"/>
      <c r="F4814" s="54"/>
      <c r="G4814" s="52"/>
      <c r="H4814" s="52"/>
      <c r="I4814" s="52"/>
      <c r="J4814" s="52"/>
      <c r="K4814" s="52"/>
      <c r="L4814" s="52"/>
      <c r="M4814" s="52"/>
      <c r="N4814" s="52"/>
      <c r="O4814" s="52"/>
      <c r="P4814" s="52"/>
      <c r="Q4814" s="52"/>
      <c r="R4814" s="52"/>
      <c r="S4814" s="52"/>
      <c r="T4814" s="52"/>
      <c r="U4814" s="52"/>
      <c r="V4814" s="52"/>
      <c r="W4814" s="52"/>
      <c r="X4814" s="52"/>
      <c r="Y4814" s="52"/>
      <c r="Z4814" s="38"/>
      <c r="AA4814" s="38"/>
      <c r="AB4814" s="38"/>
      <c r="AC4814" s="50"/>
      <c r="AD4814" s="50"/>
      <c r="AE4814" s="51"/>
      <c r="AF4814" s="51"/>
      <c r="AG4814" s="40"/>
      <c r="AH4814" s="41"/>
      <c r="AI4814" s="42"/>
      <c r="AJ4814" s="40"/>
      <c r="AK4814" s="41"/>
      <c r="AL4814" s="42"/>
      <c r="AM4814" s="43"/>
      <c r="AN4814" s="43"/>
      <c r="AO4814" s="43"/>
    </row>
    <row r="4815" spans="5:41" x14ac:dyDescent="0.25">
      <c r="E4815" s="54"/>
      <c r="F4815" s="54"/>
      <c r="G4815" s="52"/>
      <c r="H4815" s="52"/>
      <c r="I4815" s="52"/>
      <c r="J4815" s="52"/>
      <c r="K4815" s="52"/>
      <c r="L4815" s="52"/>
      <c r="M4815" s="52"/>
      <c r="N4815" s="52"/>
      <c r="O4815" s="52"/>
      <c r="P4815" s="52"/>
      <c r="Q4815" s="52"/>
      <c r="R4815" s="52"/>
      <c r="S4815" s="52"/>
      <c r="T4815" s="52"/>
      <c r="U4815" s="52"/>
      <c r="V4815" s="52"/>
      <c r="W4815" s="52"/>
      <c r="X4815" s="52"/>
      <c r="Y4815" s="52"/>
      <c r="Z4815" s="38"/>
      <c r="AA4815" s="38"/>
      <c r="AB4815" s="38"/>
      <c r="AC4815" s="50"/>
      <c r="AD4815" s="50"/>
      <c r="AE4815" s="51"/>
      <c r="AF4815" s="51"/>
      <c r="AG4815" s="40"/>
      <c r="AH4815" s="41"/>
      <c r="AI4815" s="42"/>
      <c r="AJ4815" s="40"/>
      <c r="AK4815" s="41"/>
      <c r="AL4815" s="42"/>
      <c r="AM4815" s="43"/>
      <c r="AN4815" s="43"/>
      <c r="AO4815" s="43"/>
    </row>
    <row r="4816" spans="5:41" x14ac:dyDescent="0.25">
      <c r="E4816" s="54"/>
      <c r="F4816" s="54"/>
      <c r="G4816" s="52"/>
      <c r="H4816" s="52"/>
      <c r="I4816" s="52"/>
      <c r="J4816" s="52"/>
      <c r="K4816" s="52"/>
      <c r="L4816" s="52"/>
      <c r="M4816" s="52"/>
      <c r="N4816" s="52"/>
      <c r="O4816" s="52"/>
      <c r="P4816" s="52"/>
      <c r="Q4816" s="52"/>
      <c r="R4816" s="52"/>
      <c r="S4816" s="52"/>
      <c r="T4816" s="52"/>
      <c r="U4816" s="52"/>
      <c r="V4816" s="52"/>
      <c r="W4816" s="52"/>
      <c r="X4816" s="52"/>
      <c r="Y4816" s="52"/>
      <c r="Z4816" s="38"/>
      <c r="AA4816" s="38"/>
      <c r="AB4816" s="38"/>
      <c r="AC4816" s="50"/>
      <c r="AD4816" s="50"/>
      <c r="AE4816" s="51"/>
      <c r="AF4816" s="51"/>
      <c r="AG4816" s="40"/>
      <c r="AH4816" s="41"/>
      <c r="AI4816" s="42"/>
      <c r="AJ4816" s="40"/>
      <c r="AK4816" s="41"/>
      <c r="AL4816" s="42"/>
      <c r="AM4816" s="43"/>
      <c r="AN4816" s="43"/>
      <c r="AO4816" s="43"/>
    </row>
    <row r="4817" spans="5:41" x14ac:dyDescent="0.25">
      <c r="E4817" s="54"/>
      <c r="F4817" s="54"/>
      <c r="G4817" s="52"/>
      <c r="H4817" s="52"/>
      <c r="I4817" s="52"/>
      <c r="J4817" s="52"/>
      <c r="K4817" s="52"/>
      <c r="L4817" s="52"/>
      <c r="M4817" s="52"/>
      <c r="N4817" s="52"/>
      <c r="O4817" s="52"/>
      <c r="P4817" s="52"/>
      <c r="Q4817" s="52"/>
      <c r="R4817" s="52"/>
      <c r="S4817" s="52"/>
      <c r="T4817" s="52"/>
      <c r="U4817" s="52"/>
      <c r="V4817" s="52"/>
      <c r="W4817" s="52"/>
      <c r="X4817" s="52"/>
      <c r="Y4817" s="52"/>
      <c r="Z4817" s="38"/>
      <c r="AA4817" s="38"/>
      <c r="AB4817" s="38"/>
      <c r="AC4817" s="50"/>
      <c r="AD4817" s="50"/>
      <c r="AE4817" s="51"/>
      <c r="AF4817" s="51"/>
      <c r="AG4817" s="40"/>
      <c r="AH4817" s="41"/>
      <c r="AI4817" s="42"/>
      <c r="AJ4817" s="40"/>
      <c r="AK4817" s="41"/>
      <c r="AL4817" s="42"/>
      <c r="AM4817" s="43"/>
      <c r="AN4817" s="43"/>
      <c r="AO4817" s="43"/>
    </row>
    <row r="4818" spans="5:41" x14ac:dyDescent="0.25">
      <c r="E4818" s="54"/>
      <c r="F4818" s="54"/>
      <c r="G4818" s="52"/>
      <c r="H4818" s="52"/>
      <c r="I4818" s="52"/>
      <c r="J4818" s="52"/>
      <c r="K4818" s="52"/>
      <c r="L4818" s="52"/>
      <c r="M4818" s="52"/>
      <c r="N4818" s="52"/>
      <c r="O4818" s="52"/>
      <c r="P4818" s="52"/>
      <c r="Q4818" s="52"/>
      <c r="R4818" s="52"/>
      <c r="S4818" s="52"/>
      <c r="T4818" s="52"/>
      <c r="U4818" s="52"/>
      <c r="V4818" s="52"/>
      <c r="W4818" s="52"/>
      <c r="X4818" s="52"/>
      <c r="Y4818" s="52"/>
      <c r="Z4818" s="38"/>
      <c r="AA4818" s="38"/>
      <c r="AB4818" s="38"/>
      <c r="AC4818" s="50"/>
      <c r="AD4818" s="50"/>
      <c r="AE4818" s="51"/>
      <c r="AF4818" s="51"/>
      <c r="AG4818" s="40"/>
      <c r="AH4818" s="41"/>
      <c r="AI4818" s="42"/>
      <c r="AJ4818" s="40"/>
      <c r="AK4818" s="41"/>
      <c r="AL4818" s="42"/>
      <c r="AM4818" s="43"/>
      <c r="AN4818" s="43"/>
      <c r="AO4818" s="43"/>
    </row>
    <row r="4819" spans="5:41" x14ac:dyDescent="0.25">
      <c r="E4819" s="54"/>
      <c r="F4819" s="54"/>
      <c r="G4819" s="52"/>
      <c r="H4819" s="52"/>
      <c r="I4819" s="52"/>
      <c r="J4819" s="52"/>
      <c r="K4819" s="52"/>
      <c r="L4819" s="52"/>
      <c r="M4819" s="52"/>
      <c r="N4819" s="52"/>
      <c r="O4819" s="52"/>
      <c r="P4819" s="52"/>
      <c r="Q4819" s="52"/>
      <c r="R4819" s="52"/>
      <c r="S4819" s="52"/>
      <c r="T4819" s="52"/>
      <c r="U4819" s="52"/>
      <c r="V4819" s="52"/>
      <c r="W4819" s="52"/>
      <c r="X4819" s="52"/>
      <c r="Y4819" s="52"/>
      <c r="Z4819" s="38"/>
      <c r="AA4819" s="38"/>
      <c r="AB4819" s="38"/>
      <c r="AC4819" s="50"/>
      <c r="AD4819" s="50"/>
      <c r="AE4819" s="51"/>
      <c r="AF4819" s="51"/>
      <c r="AG4819" s="40"/>
      <c r="AH4819" s="41"/>
      <c r="AI4819" s="42"/>
      <c r="AJ4819" s="40"/>
      <c r="AK4819" s="41"/>
      <c r="AL4819" s="42"/>
      <c r="AM4819" s="43"/>
      <c r="AN4819" s="43"/>
      <c r="AO4819" s="43"/>
    </row>
    <row r="4820" spans="5:41" x14ac:dyDescent="0.25">
      <c r="E4820" s="54"/>
      <c r="F4820" s="54"/>
      <c r="G4820" s="52"/>
      <c r="H4820" s="52"/>
      <c r="I4820" s="52"/>
      <c r="J4820" s="52"/>
      <c r="K4820" s="52"/>
      <c r="L4820" s="52"/>
      <c r="M4820" s="52"/>
      <c r="N4820" s="52"/>
      <c r="O4820" s="52"/>
      <c r="P4820" s="52"/>
      <c r="Q4820" s="52"/>
      <c r="R4820" s="52"/>
      <c r="S4820" s="52"/>
      <c r="T4820" s="52"/>
      <c r="U4820" s="52"/>
      <c r="V4820" s="52"/>
      <c r="W4820" s="52"/>
      <c r="X4820" s="52"/>
      <c r="Y4820" s="52"/>
      <c r="Z4820" s="38"/>
      <c r="AA4820" s="38"/>
      <c r="AB4820" s="38"/>
      <c r="AC4820" s="50"/>
      <c r="AD4820" s="50"/>
      <c r="AE4820" s="51"/>
      <c r="AF4820" s="51"/>
      <c r="AG4820" s="40"/>
      <c r="AH4820" s="41"/>
      <c r="AI4820" s="42"/>
      <c r="AJ4820" s="40"/>
      <c r="AK4820" s="41"/>
      <c r="AL4820" s="42"/>
      <c r="AM4820" s="43"/>
      <c r="AN4820" s="43"/>
      <c r="AO4820" s="43"/>
    </row>
    <row r="4821" spans="5:41" x14ac:dyDescent="0.25">
      <c r="E4821" s="54"/>
      <c r="F4821" s="54"/>
      <c r="G4821" s="52"/>
      <c r="H4821" s="52"/>
      <c r="I4821" s="52"/>
      <c r="J4821" s="52"/>
      <c r="K4821" s="52"/>
      <c r="L4821" s="52"/>
      <c r="M4821" s="52"/>
      <c r="N4821" s="52"/>
      <c r="O4821" s="52"/>
      <c r="P4821" s="52"/>
      <c r="Q4821" s="52"/>
      <c r="R4821" s="52"/>
      <c r="S4821" s="52"/>
      <c r="T4821" s="52"/>
      <c r="U4821" s="52"/>
      <c r="V4821" s="52"/>
      <c r="W4821" s="52"/>
      <c r="X4821" s="52"/>
      <c r="Y4821" s="52"/>
      <c r="Z4821" s="38"/>
      <c r="AA4821" s="38"/>
      <c r="AB4821" s="38"/>
      <c r="AC4821" s="50"/>
      <c r="AD4821" s="50"/>
      <c r="AE4821" s="51"/>
      <c r="AF4821" s="51"/>
      <c r="AG4821" s="40"/>
      <c r="AH4821" s="41"/>
      <c r="AI4821" s="42"/>
      <c r="AJ4821" s="40"/>
      <c r="AK4821" s="41"/>
      <c r="AL4821" s="42"/>
      <c r="AM4821" s="43"/>
      <c r="AN4821" s="43"/>
      <c r="AO4821" s="43"/>
    </row>
    <row r="4822" spans="5:41" x14ac:dyDescent="0.25">
      <c r="E4822" s="54"/>
      <c r="F4822" s="54"/>
      <c r="G4822" s="52"/>
      <c r="H4822" s="52"/>
      <c r="I4822" s="52"/>
      <c r="J4822" s="52"/>
      <c r="K4822" s="52"/>
      <c r="L4822" s="52"/>
      <c r="M4822" s="52"/>
      <c r="N4822" s="52"/>
      <c r="O4822" s="52"/>
      <c r="P4822" s="52"/>
      <c r="Q4822" s="52"/>
      <c r="R4822" s="52"/>
      <c r="S4822" s="52"/>
      <c r="T4822" s="52"/>
      <c r="U4822" s="52"/>
      <c r="V4822" s="52"/>
      <c r="W4822" s="52"/>
      <c r="X4822" s="52"/>
      <c r="Y4822" s="52"/>
      <c r="Z4822" s="38"/>
      <c r="AA4822" s="38"/>
      <c r="AB4822" s="38"/>
      <c r="AC4822" s="50"/>
      <c r="AD4822" s="50"/>
      <c r="AE4822" s="51"/>
      <c r="AF4822" s="51"/>
      <c r="AG4822" s="40"/>
      <c r="AH4822" s="41"/>
      <c r="AI4822" s="42"/>
      <c r="AJ4822" s="40"/>
      <c r="AK4822" s="41"/>
      <c r="AL4822" s="42"/>
      <c r="AM4822" s="43"/>
      <c r="AN4822" s="43"/>
      <c r="AO4822" s="43"/>
    </row>
    <row r="4823" spans="5:41" x14ac:dyDescent="0.25">
      <c r="E4823" s="54"/>
      <c r="F4823" s="54"/>
      <c r="G4823" s="52"/>
      <c r="H4823" s="52"/>
      <c r="I4823" s="52"/>
      <c r="J4823" s="52"/>
      <c r="K4823" s="52"/>
      <c r="L4823" s="52"/>
      <c r="M4823" s="52"/>
      <c r="N4823" s="52"/>
      <c r="O4823" s="52"/>
      <c r="P4823" s="52"/>
      <c r="Q4823" s="52"/>
      <c r="R4823" s="52"/>
      <c r="S4823" s="52"/>
      <c r="T4823" s="52"/>
      <c r="U4823" s="52"/>
      <c r="V4823" s="52"/>
      <c r="W4823" s="52"/>
      <c r="X4823" s="52"/>
      <c r="Y4823" s="52"/>
      <c r="Z4823" s="38"/>
      <c r="AA4823" s="38"/>
      <c r="AB4823" s="38"/>
      <c r="AC4823" s="50"/>
      <c r="AD4823" s="50"/>
      <c r="AE4823" s="51"/>
      <c r="AF4823" s="51"/>
      <c r="AG4823" s="40"/>
      <c r="AH4823" s="41"/>
      <c r="AI4823" s="42"/>
      <c r="AJ4823" s="40"/>
      <c r="AK4823" s="41"/>
      <c r="AL4823" s="42"/>
      <c r="AM4823" s="43"/>
      <c r="AN4823" s="43"/>
      <c r="AO4823" s="43"/>
    </row>
    <row r="4824" spans="5:41" x14ac:dyDescent="0.25">
      <c r="E4824" s="54"/>
      <c r="F4824" s="54"/>
      <c r="G4824" s="52"/>
      <c r="H4824" s="52"/>
      <c r="I4824" s="52"/>
      <c r="J4824" s="52"/>
      <c r="K4824" s="52"/>
      <c r="L4824" s="52"/>
      <c r="M4824" s="52"/>
      <c r="N4824" s="52"/>
      <c r="O4824" s="52"/>
      <c r="P4824" s="52"/>
      <c r="Q4824" s="52"/>
      <c r="R4824" s="52"/>
      <c r="S4824" s="52"/>
      <c r="T4824" s="52"/>
      <c r="U4824" s="52"/>
      <c r="V4824" s="52"/>
      <c r="W4824" s="52"/>
      <c r="X4824" s="52"/>
      <c r="Y4824" s="52"/>
      <c r="Z4824" s="38"/>
      <c r="AA4824" s="38"/>
      <c r="AB4824" s="38"/>
      <c r="AC4824" s="50"/>
      <c r="AD4824" s="50"/>
      <c r="AE4824" s="51"/>
      <c r="AF4824" s="51"/>
      <c r="AG4824" s="40"/>
      <c r="AH4824" s="41"/>
      <c r="AI4824" s="42"/>
      <c r="AJ4824" s="40"/>
      <c r="AK4824" s="41"/>
      <c r="AL4824" s="42"/>
      <c r="AM4824" s="43"/>
      <c r="AN4824" s="43"/>
      <c r="AO4824" s="43"/>
    </row>
    <row r="4825" spans="5:41" x14ac:dyDescent="0.25">
      <c r="E4825" s="54"/>
      <c r="F4825" s="54"/>
      <c r="G4825" s="52"/>
      <c r="H4825" s="52"/>
      <c r="I4825" s="52"/>
      <c r="J4825" s="52"/>
      <c r="K4825" s="52"/>
      <c r="L4825" s="52"/>
      <c r="M4825" s="52"/>
      <c r="N4825" s="52"/>
      <c r="O4825" s="52"/>
      <c r="P4825" s="52"/>
      <c r="Q4825" s="52"/>
      <c r="R4825" s="52"/>
      <c r="S4825" s="52"/>
      <c r="T4825" s="52"/>
      <c r="U4825" s="52"/>
      <c r="V4825" s="52"/>
      <c r="W4825" s="52"/>
      <c r="X4825" s="52"/>
      <c r="Y4825" s="52"/>
      <c r="Z4825" s="38"/>
      <c r="AA4825" s="38"/>
      <c r="AB4825" s="38"/>
      <c r="AC4825" s="50"/>
      <c r="AD4825" s="50"/>
      <c r="AE4825" s="51"/>
      <c r="AF4825" s="51"/>
      <c r="AG4825" s="40"/>
      <c r="AH4825" s="41"/>
      <c r="AI4825" s="42"/>
      <c r="AJ4825" s="40"/>
      <c r="AK4825" s="41"/>
      <c r="AL4825" s="42"/>
      <c r="AM4825" s="43"/>
      <c r="AN4825" s="43"/>
      <c r="AO4825" s="43"/>
    </row>
    <row r="4826" spans="5:41" x14ac:dyDescent="0.25">
      <c r="E4826" s="54"/>
      <c r="F4826" s="54"/>
      <c r="G4826" s="52"/>
      <c r="H4826" s="52"/>
      <c r="I4826" s="52"/>
      <c r="J4826" s="52"/>
      <c r="K4826" s="52"/>
      <c r="L4826" s="52"/>
      <c r="M4826" s="52"/>
      <c r="N4826" s="52"/>
      <c r="O4826" s="52"/>
      <c r="P4826" s="52"/>
      <c r="Q4826" s="52"/>
      <c r="R4826" s="52"/>
      <c r="S4826" s="52"/>
      <c r="T4826" s="52"/>
      <c r="U4826" s="52"/>
      <c r="V4826" s="52"/>
      <c r="W4826" s="52"/>
      <c r="X4826" s="52"/>
      <c r="Y4826" s="52"/>
      <c r="Z4826" s="38"/>
      <c r="AA4826" s="38"/>
      <c r="AB4826" s="38"/>
      <c r="AC4826" s="50"/>
      <c r="AD4826" s="50"/>
      <c r="AE4826" s="51"/>
      <c r="AF4826" s="51"/>
      <c r="AG4826" s="40"/>
      <c r="AH4826" s="41"/>
      <c r="AI4826" s="42"/>
      <c r="AJ4826" s="40"/>
      <c r="AK4826" s="41"/>
      <c r="AL4826" s="42"/>
      <c r="AM4826" s="43"/>
      <c r="AN4826" s="43"/>
      <c r="AO4826" s="43"/>
    </row>
    <row r="4827" spans="5:41" x14ac:dyDescent="0.25">
      <c r="E4827" s="54"/>
      <c r="F4827" s="54"/>
      <c r="G4827" s="52"/>
      <c r="H4827" s="52"/>
      <c r="I4827" s="52"/>
      <c r="J4827" s="52"/>
      <c r="K4827" s="52"/>
      <c r="L4827" s="52"/>
      <c r="M4827" s="52"/>
      <c r="N4827" s="52"/>
      <c r="O4827" s="52"/>
      <c r="P4827" s="52"/>
      <c r="Q4827" s="52"/>
      <c r="R4827" s="52"/>
      <c r="S4827" s="52"/>
      <c r="T4827" s="52"/>
      <c r="U4827" s="52"/>
      <c r="V4827" s="52"/>
      <c r="W4827" s="52"/>
      <c r="X4827" s="52"/>
      <c r="Y4827" s="52"/>
      <c r="Z4827" s="38"/>
      <c r="AA4827" s="38"/>
      <c r="AB4827" s="38"/>
      <c r="AC4827" s="50"/>
      <c r="AD4827" s="50"/>
      <c r="AE4827" s="51"/>
      <c r="AF4827" s="51"/>
      <c r="AG4827" s="40"/>
      <c r="AH4827" s="41"/>
      <c r="AI4827" s="42"/>
      <c r="AJ4827" s="40"/>
      <c r="AK4827" s="41"/>
      <c r="AL4827" s="42"/>
      <c r="AM4827" s="43"/>
      <c r="AN4827" s="43"/>
      <c r="AO4827" s="43"/>
    </row>
    <row r="4828" spans="5:41" x14ac:dyDescent="0.25">
      <c r="E4828" s="54"/>
      <c r="F4828" s="54"/>
      <c r="G4828" s="52"/>
      <c r="H4828" s="52"/>
      <c r="I4828" s="52"/>
      <c r="J4828" s="52"/>
      <c r="K4828" s="52"/>
      <c r="L4828" s="52"/>
      <c r="M4828" s="52"/>
      <c r="N4828" s="52"/>
      <c r="O4828" s="52"/>
      <c r="P4828" s="52"/>
      <c r="Q4828" s="52"/>
      <c r="R4828" s="52"/>
      <c r="S4828" s="52"/>
      <c r="T4828" s="52"/>
      <c r="U4828" s="52"/>
      <c r="V4828" s="52"/>
      <c r="W4828" s="52"/>
      <c r="X4828" s="52"/>
      <c r="Y4828" s="52"/>
      <c r="Z4828" s="38"/>
      <c r="AA4828" s="38"/>
      <c r="AB4828" s="38"/>
      <c r="AC4828" s="50"/>
      <c r="AD4828" s="50"/>
      <c r="AE4828" s="51"/>
      <c r="AF4828" s="51"/>
      <c r="AG4828" s="40"/>
      <c r="AH4828" s="41"/>
      <c r="AI4828" s="42"/>
      <c r="AJ4828" s="40"/>
      <c r="AK4828" s="41"/>
      <c r="AL4828" s="42"/>
      <c r="AM4828" s="43"/>
      <c r="AN4828" s="43"/>
      <c r="AO4828" s="43"/>
    </row>
    <row r="4829" spans="5:41" x14ac:dyDescent="0.25">
      <c r="E4829" s="54"/>
      <c r="F4829" s="54"/>
      <c r="G4829" s="52"/>
      <c r="H4829" s="52"/>
      <c r="I4829" s="52"/>
      <c r="J4829" s="52"/>
      <c r="K4829" s="52"/>
      <c r="L4829" s="52"/>
      <c r="M4829" s="52"/>
      <c r="N4829" s="52"/>
      <c r="O4829" s="52"/>
      <c r="P4829" s="52"/>
      <c r="Q4829" s="52"/>
      <c r="R4829" s="52"/>
      <c r="S4829" s="52"/>
      <c r="T4829" s="52"/>
      <c r="U4829" s="52"/>
      <c r="V4829" s="52"/>
      <c r="W4829" s="52"/>
      <c r="X4829" s="52"/>
      <c r="Y4829" s="52"/>
      <c r="Z4829" s="38"/>
      <c r="AA4829" s="38"/>
      <c r="AB4829" s="38"/>
      <c r="AC4829" s="50"/>
      <c r="AD4829" s="50"/>
      <c r="AE4829" s="51"/>
      <c r="AF4829" s="51"/>
      <c r="AG4829" s="40"/>
      <c r="AH4829" s="41"/>
      <c r="AI4829" s="42"/>
      <c r="AJ4829" s="40"/>
      <c r="AK4829" s="41"/>
      <c r="AL4829" s="42"/>
      <c r="AM4829" s="43"/>
      <c r="AN4829" s="43"/>
      <c r="AO4829" s="43"/>
    </row>
    <row r="4830" spans="5:41" x14ac:dyDescent="0.25">
      <c r="E4830" s="54"/>
      <c r="F4830" s="54"/>
      <c r="G4830" s="52"/>
      <c r="H4830" s="52"/>
      <c r="I4830" s="52"/>
      <c r="J4830" s="52"/>
      <c r="K4830" s="52"/>
      <c r="L4830" s="52"/>
      <c r="M4830" s="52"/>
      <c r="N4830" s="52"/>
      <c r="O4830" s="52"/>
      <c r="P4830" s="52"/>
      <c r="Q4830" s="52"/>
      <c r="R4830" s="52"/>
      <c r="S4830" s="52"/>
      <c r="T4830" s="52"/>
      <c r="U4830" s="52"/>
      <c r="V4830" s="52"/>
      <c r="W4830" s="52"/>
      <c r="X4830" s="52"/>
      <c r="Y4830" s="52"/>
      <c r="Z4830" s="38"/>
      <c r="AA4830" s="38"/>
      <c r="AB4830" s="38"/>
      <c r="AC4830" s="50"/>
      <c r="AD4830" s="50"/>
      <c r="AE4830" s="51"/>
      <c r="AF4830" s="51"/>
      <c r="AG4830" s="40"/>
      <c r="AH4830" s="41"/>
      <c r="AI4830" s="42"/>
      <c r="AJ4830" s="40"/>
      <c r="AK4830" s="41"/>
      <c r="AL4830" s="42"/>
      <c r="AM4830" s="43"/>
      <c r="AN4830" s="43"/>
      <c r="AO4830" s="43"/>
    </row>
    <row r="4831" spans="5:41" x14ac:dyDescent="0.25">
      <c r="E4831" s="54"/>
      <c r="F4831" s="54"/>
      <c r="G4831" s="52"/>
      <c r="H4831" s="52"/>
      <c r="I4831" s="52"/>
      <c r="J4831" s="52"/>
      <c r="K4831" s="52"/>
      <c r="L4831" s="52"/>
      <c r="M4831" s="52"/>
      <c r="N4831" s="52"/>
      <c r="O4831" s="52"/>
      <c r="P4831" s="52"/>
      <c r="Q4831" s="52"/>
      <c r="R4831" s="52"/>
      <c r="S4831" s="52"/>
      <c r="T4831" s="52"/>
      <c r="U4831" s="52"/>
      <c r="V4831" s="52"/>
      <c r="W4831" s="52"/>
      <c r="X4831" s="52"/>
      <c r="Y4831" s="52"/>
      <c r="Z4831" s="38"/>
      <c r="AA4831" s="38"/>
      <c r="AB4831" s="38"/>
      <c r="AC4831" s="50"/>
      <c r="AD4831" s="50"/>
      <c r="AE4831" s="51"/>
      <c r="AF4831" s="51"/>
      <c r="AG4831" s="40"/>
      <c r="AH4831" s="41"/>
      <c r="AI4831" s="42"/>
      <c r="AJ4831" s="40"/>
      <c r="AK4831" s="41"/>
      <c r="AL4831" s="42"/>
      <c r="AM4831" s="43"/>
      <c r="AN4831" s="43"/>
      <c r="AO4831" s="43"/>
    </row>
    <row r="4832" spans="5:41" x14ac:dyDescent="0.25">
      <c r="E4832" s="54"/>
      <c r="F4832" s="54"/>
      <c r="G4832" s="52"/>
      <c r="H4832" s="52"/>
      <c r="I4832" s="52"/>
      <c r="J4832" s="52"/>
      <c r="K4832" s="52"/>
      <c r="L4832" s="52"/>
      <c r="M4832" s="52"/>
      <c r="N4832" s="52"/>
      <c r="O4832" s="52"/>
      <c r="P4832" s="52"/>
      <c r="Q4832" s="52"/>
      <c r="R4832" s="52"/>
      <c r="S4832" s="52"/>
      <c r="T4832" s="52"/>
      <c r="U4832" s="52"/>
      <c r="V4832" s="52"/>
      <c r="W4832" s="52"/>
      <c r="X4832" s="52"/>
      <c r="Y4832" s="52"/>
      <c r="Z4832" s="38"/>
      <c r="AA4832" s="38"/>
      <c r="AB4832" s="38"/>
      <c r="AC4832" s="50"/>
      <c r="AD4832" s="50"/>
      <c r="AE4832" s="51"/>
      <c r="AF4832" s="51"/>
      <c r="AG4832" s="40"/>
      <c r="AH4832" s="41"/>
      <c r="AI4832" s="42"/>
      <c r="AJ4832" s="40"/>
      <c r="AK4832" s="41"/>
      <c r="AL4832" s="42"/>
      <c r="AM4832" s="43"/>
      <c r="AN4832" s="43"/>
      <c r="AO4832" s="43"/>
    </row>
    <row r="4833" spans="5:41" x14ac:dyDescent="0.25">
      <c r="E4833" s="54"/>
      <c r="F4833" s="54"/>
      <c r="G4833" s="52"/>
      <c r="H4833" s="52"/>
      <c r="I4833" s="52"/>
      <c r="J4833" s="52"/>
      <c r="K4833" s="52"/>
      <c r="L4833" s="52"/>
      <c r="M4833" s="52"/>
      <c r="N4833" s="52"/>
      <c r="O4833" s="52"/>
      <c r="P4833" s="52"/>
      <c r="Q4833" s="52"/>
      <c r="R4833" s="52"/>
      <c r="S4833" s="52"/>
      <c r="T4833" s="52"/>
      <c r="U4833" s="52"/>
      <c r="V4833" s="52"/>
      <c r="W4833" s="52"/>
      <c r="X4833" s="52"/>
      <c r="Y4833" s="52"/>
      <c r="Z4833" s="38"/>
      <c r="AA4833" s="38"/>
      <c r="AB4833" s="38"/>
      <c r="AC4833" s="50"/>
      <c r="AD4833" s="50"/>
      <c r="AE4833" s="51"/>
      <c r="AF4833" s="51"/>
      <c r="AG4833" s="40"/>
      <c r="AH4833" s="41"/>
      <c r="AI4833" s="42"/>
      <c r="AJ4833" s="40"/>
      <c r="AK4833" s="41"/>
      <c r="AL4833" s="42"/>
      <c r="AM4833" s="43"/>
      <c r="AN4833" s="43"/>
      <c r="AO4833" s="43"/>
    </row>
    <row r="4834" spans="5:41" x14ac:dyDescent="0.25">
      <c r="E4834" s="54"/>
      <c r="F4834" s="54"/>
      <c r="G4834" s="52"/>
      <c r="H4834" s="52"/>
      <c r="I4834" s="52"/>
      <c r="J4834" s="52"/>
      <c r="K4834" s="52"/>
      <c r="L4834" s="52"/>
      <c r="M4834" s="52"/>
      <c r="N4834" s="52"/>
      <c r="O4834" s="52"/>
      <c r="P4834" s="52"/>
      <c r="Q4834" s="52"/>
      <c r="R4834" s="52"/>
      <c r="S4834" s="52"/>
      <c r="T4834" s="52"/>
      <c r="U4834" s="52"/>
      <c r="V4834" s="52"/>
      <c r="W4834" s="52"/>
      <c r="X4834" s="52"/>
      <c r="Y4834" s="52"/>
      <c r="Z4834" s="38"/>
      <c r="AA4834" s="38"/>
      <c r="AB4834" s="38"/>
      <c r="AC4834" s="50"/>
      <c r="AD4834" s="50"/>
      <c r="AE4834" s="51"/>
      <c r="AF4834" s="51"/>
      <c r="AG4834" s="40"/>
      <c r="AH4834" s="41"/>
      <c r="AI4834" s="42"/>
      <c r="AJ4834" s="40"/>
      <c r="AK4834" s="41"/>
      <c r="AL4834" s="42"/>
      <c r="AM4834" s="43"/>
      <c r="AN4834" s="43"/>
      <c r="AO4834" s="43"/>
    </row>
    <row r="4835" spans="5:41" x14ac:dyDescent="0.25">
      <c r="E4835" s="54"/>
      <c r="F4835" s="54"/>
      <c r="G4835" s="52"/>
      <c r="H4835" s="52"/>
      <c r="I4835" s="52"/>
      <c r="J4835" s="52"/>
      <c r="K4835" s="52"/>
      <c r="L4835" s="52"/>
      <c r="M4835" s="52"/>
      <c r="N4835" s="52"/>
      <c r="O4835" s="52"/>
      <c r="P4835" s="52"/>
      <c r="Q4835" s="52"/>
      <c r="R4835" s="52"/>
      <c r="S4835" s="52"/>
      <c r="T4835" s="52"/>
      <c r="U4835" s="52"/>
      <c r="V4835" s="52"/>
      <c r="W4835" s="52"/>
      <c r="X4835" s="52"/>
      <c r="Y4835" s="52"/>
      <c r="Z4835" s="38"/>
      <c r="AA4835" s="38"/>
      <c r="AB4835" s="38"/>
      <c r="AC4835" s="50"/>
      <c r="AD4835" s="50"/>
      <c r="AE4835" s="51"/>
      <c r="AF4835" s="51"/>
      <c r="AG4835" s="40"/>
      <c r="AH4835" s="41"/>
      <c r="AI4835" s="42"/>
      <c r="AJ4835" s="40"/>
      <c r="AK4835" s="41"/>
      <c r="AL4835" s="42"/>
      <c r="AM4835" s="43"/>
      <c r="AN4835" s="43"/>
      <c r="AO4835" s="43"/>
    </row>
    <row r="4836" spans="5:41" x14ac:dyDescent="0.25">
      <c r="E4836" s="54"/>
      <c r="F4836" s="54"/>
      <c r="G4836" s="52"/>
      <c r="H4836" s="52"/>
      <c r="I4836" s="52"/>
      <c r="J4836" s="52"/>
      <c r="K4836" s="52"/>
      <c r="L4836" s="52"/>
      <c r="M4836" s="52"/>
      <c r="N4836" s="52"/>
      <c r="O4836" s="52"/>
      <c r="P4836" s="52"/>
      <c r="Q4836" s="52"/>
      <c r="R4836" s="52"/>
      <c r="S4836" s="52"/>
      <c r="T4836" s="52"/>
      <c r="U4836" s="52"/>
      <c r="V4836" s="52"/>
      <c r="W4836" s="52"/>
      <c r="X4836" s="52"/>
      <c r="Y4836" s="52"/>
      <c r="Z4836" s="38"/>
      <c r="AA4836" s="38"/>
      <c r="AB4836" s="38"/>
      <c r="AC4836" s="50"/>
      <c r="AD4836" s="50"/>
      <c r="AE4836" s="51"/>
      <c r="AF4836" s="51"/>
      <c r="AG4836" s="40"/>
      <c r="AH4836" s="41"/>
      <c r="AI4836" s="42"/>
      <c r="AJ4836" s="40"/>
      <c r="AK4836" s="41"/>
      <c r="AL4836" s="42"/>
      <c r="AM4836" s="43"/>
      <c r="AN4836" s="43"/>
      <c r="AO4836" s="43"/>
    </row>
    <row r="4837" spans="5:41" x14ac:dyDescent="0.25">
      <c r="E4837" s="54"/>
      <c r="F4837" s="54"/>
      <c r="G4837" s="52"/>
      <c r="H4837" s="52"/>
      <c r="I4837" s="52"/>
      <c r="J4837" s="52"/>
      <c r="K4837" s="52"/>
      <c r="L4837" s="52"/>
      <c r="M4837" s="52"/>
      <c r="N4837" s="52"/>
      <c r="O4837" s="52"/>
      <c r="P4837" s="52"/>
      <c r="Q4837" s="52"/>
      <c r="R4837" s="52"/>
      <c r="S4837" s="52"/>
      <c r="T4837" s="52"/>
      <c r="U4837" s="52"/>
      <c r="V4837" s="52"/>
      <c r="W4837" s="52"/>
      <c r="X4837" s="52"/>
      <c r="Y4837" s="52"/>
      <c r="Z4837" s="38"/>
      <c r="AA4837" s="38"/>
      <c r="AB4837" s="38"/>
      <c r="AC4837" s="50"/>
      <c r="AD4837" s="50"/>
      <c r="AE4837" s="51"/>
      <c r="AF4837" s="51"/>
      <c r="AG4837" s="40"/>
      <c r="AH4837" s="41"/>
      <c r="AI4837" s="42"/>
      <c r="AJ4837" s="40"/>
      <c r="AK4837" s="41"/>
      <c r="AL4837" s="42"/>
      <c r="AM4837" s="43"/>
      <c r="AN4837" s="43"/>
      <c r="AO4837" s="43"/>
    </row>
    <row r="4838" spans="5:41" x14ac:dyDescent="0.25">
      <c r="E4838" s="54"/>
      <c r="F4838" s="54"/>
      <c r="G4838" s="52"/>
      <c r="H4838" s="52"/>
      <c r="I4838" s="52"/>
      <c r="J4838" s="52"/>
      <c r="K4838" s="52"/>
      <c r="L4838" s="52"/>
      <c r="M4838" s="52"/>
      <c r="N4838" s="52"/>
      <c r="O4838" s="52"/>
      <c r="P4838" s="52"/>
      <c r="Q4838" s="52"/>
      <c r="R4838" s="52"/>
      <c r="S4838" s="52"/>
      <c r="T4838" s="52"/>
      <c r="U4838" s="52"/>
      <c r="V4838" s="52"/>
      <c r="W4838" s="52"/>
      <c r="X4838" s="52"/>
      <c r="Y4838" s="52"/>
      <c r="Z4838" s="38"/>
      <c r="AA4838" s="38"/>
      <c r="AB4838" s="38"/>
      <c r="AC4838" s="50"/>
      <c r="AD4838" s="50"/>
      <c r="AE4838" s="51"/>
      <c r="AF4838" s="51"/>
      <c r="AG4838" s="40"/>
      <c r="AH4838" s="41"/>
      <c r="AI4838" s="42"/>
      <c r="AJ4838" s="40"/>
      <c r="AK4838" s="41"/>
      <c r="AL4838" s="42"/>
      <c r="AM4838" s="43"/>
      <c r="AN4838" s="43"/>
      <c r="AO4838" s="43"/>
    </row>
    <row r="4839" spans="5:41" x14ac:dyDescent="0.25">
      <c r="E4839" s="54"/>
      <c r="F4839" s="54"/>
      <c r="G4839" s="52"/>
      <c r="H4839" s="52"/>
      <c r="I4839" s="52"/>
      <c r="J4839" s="52"/>
      <c r="K4839" s="52"/>
      <c r="L4839" s="52"/>
      <c r="M4839" s="52"/>
      <c r="N4839" s="52"/>
      <c r="O4839" s="52"/>
      <c r="P4839" s="52"/>
      <c r="Q4839" s="52"/>
      <c r="R4839" s="52"/>
      <c r="S4839" s="52"/>
      <c r="T4839" s="52"/>
      <c r="U4839" s="52"/>
      <c r="V4839" s="52"/>
      <c r="W4839" s="52"/>
      <c r="X4839" s="52"/>
      <c r="Y4839" s="52"/>
      <c r="Z4839" s="38"/>
      <c r="AA4839" s="38"/>
      <c r="AB4839" s="38"/>
      <c r="AC4839" s="50"/>
      <c r="AD4839" s="50"/>
      <c r="AE4839" s="51"/>
      <c r="AF4839" s="51"/>
      <c r="AG4839" s="40"/>
      <c r="AH4839" s="41"/>
      <c r="AI4839" s="42"/>
      <c r="AJ4839" s="40"/>
      <c r="AK4839" s="41"/>
      <c r="AL4839" s="42"/>
      <c r="AM4839" s="43"/>
      <c r="AN4839" s="43"/>
      <c r="AO4839" s="43"/>
    </row>
    <row r="4840" spans="5:41" x14ac:dyDescent="0.25">
      <c r="E4840" s="54"/>
      <c r="F4840" s="54"/>
      <c r="G4840" s="52"/>
      <c r="H4840" s="52"/>
      <c r="I4840" s="52"/>
      <c r="J4840" s="52"/>
      <c r="K4840" s="52"/>
      <c r="L4840" s="52"/>
      <c r="M4840" s="52"/>
      <c r="N4840" s="52"/>
      <c r="O4840" s="52"/>
      <c r="P4840" s="52"/>
      <c r="Q4840" s="52"/>
      <c r="R4840" s="52"/>
      <c r="S4840" s="52"/>
      <c r="T4840" s="52"/>
      <c r="U4840" s="52"/>
      <c r="V4840" s="52"/>
      <c r="W4840" s="52"/>
      <c r="X4840" s="52"/>
      <c r="Y4840" s="52"/>
      <c r="Z4840" s="38"/>
      <c r="AA4840" s="38"/>
      <c r="AB4840" s="38"/>
      <c r="AC4840" s="50"/>
      <c r="AD4840" s="50"/>
      <c r="AE4840" s="51"/>
      <c r="AF4840" s="51"/>
      <c r="AG4840" s="40"/>
      <c r="AH4840" s="41"/>
      <c r="AI4840" s="42"/>
      <c r="AJ4840" s="40"/>
      <c r="AK4840" s="41"/>
      <c r="AL4840" s="42"/>
      <c r="AM4840" s="43"/>
      <c r="AN4840" s="43"/>
      <c r="AO4840" s="43"/>
    </row>
    <row r="4841" spans="5:41" x14ac:dyDescent="0.25">
      <c r="E4841" s="54"/>
      <c r="F4841" s="54"/>
      <c r="G4841" s="52"/>
      <c r="H4841" s="52"/>
      <c r="I4841" s="52"/>
      <c r="J4841" s="52"/>
      <c r="K4841" s="52"/>
      <c r="L4841" s="52"/>
      <c r="M4841" s="52"/>
      <c r="N4841" s="52"/>
      <c r="O4841" s="52"/>
      <c r="P4841" s="52"/>
      <c r="Q4841" s="52"/>
      <c r="R4841" s="52"/>
      <c r="S4841" s="52"/>
      <c r="T4841" s="52"/>
      <c r="U4841" s="52"/>
      <c r="V4841" s="52"/>
      <c r="W4841" s="52"/>
      <c r="X4841" s="52"/>
      <c r="Y4841" s="52"/>
      <c r="Z4841" s="38"/>
      <c r="AA4841" s="38"/>
      <c r="AB4841" s="38"/>
      <c r="AC4841" s="50"/>
      <c r="AD4841" s="50"/>
      <c r="AE4841" s="51"/>
      <c r="AF4841" s="51"/>
      <c r="AG4841" s="40"/>
      <c r="AH4841" s="41"/>
      <c r="AI4841" s="42"/>
      <c r="AJ4841" s="40"/>
      <c r="AK4841" s="41"/>
      <c r="AL4841" s="42"/>
      <c r="AM4841" s="43"/>
      <c r="AN4841" s="43"/>
      <c r="AO4841" s="43"/>
    </row>
    <row r="4842" spans="5:41" x14ac:dyDescent="0.25">
      <c r="E4842" s="54"/>
      <c r="F4842" s="54"/>
      <c r="G4842" s="52"/>
      <c r="H4842" s="52"/>
      <c r="I4842" s="52"/>
      <c r="J4842" s="52"/>
      <c r="K4842" s="52"/>
      <c r="L4842" s="52"/>
      <c r="M4842" s="52"/>
      <c r="N4842" s="52"/>
      <c r="O4842" s="52"/>
      <c r="P4842" s="52"/>
      <c r="Q4842" s="52"/>
      <c r="R4842" s="52"/>
      <c r="S4842" s="52"/>
      <c r="T4842" s="52"/>
      <c r="U4842" s="52"/>
      <c r="V4842" s="52"/>
      <c r="W4842" s="52"/>
      <c r="X4842" s="52"/>
      <c r="Y4842" s="52"/>
      <c r="Z4842" s="38"/>
      <c r="AA4842" s="38"/>
      <c r="AB4842" s="38"/>
      <c r="AC4842" s="50"/>
      <c r="AD4842" s="50"/>
      <c r="AE4842" s="51"/>
      <c r="AF4842" s="51"/>
      <c r="AG4842" s="40"/>
      <c r="AH4842" s="41"/>
      <c r="AI4842" s="42"/>
      <c r="AJ4842" s="40"/>
      <c r="AK4842" s="41"/>
      <c r="AL4842" s="42"/>
      <c r="AM4842" s="43"/>
      <c r="AN4842" s="43"/>
      <c r="AO4842" s="43"/>
    </row>
    <row r="4843" spans="5:41" x14ac:dyDescent="0.25">
      <c r="E4843" s="54"/>
      <c r="F4843" s="54"/>
      <c r="G4843" s="52"/>
      <c r="H4843" s="52"/>
      <c r="I4843" s="52"/>
      <c r="J4843" s="52"/>
      <c r="K4843" s="52"/>
      <c r="L4843" s="52"/>
      <c r="M4843" s="52"/>
      <c r="N4843" s="52"/>
      <c r="O4843" s="52"/>
      <c r="P4843" s="52"/>
      <c r="Q4843" s="52"/>
      <c r="R4843" s="52"/>
      <c r="S4843" s="52"/>
      <c r="T4843" s="52"/>
      <c r="U4843" s="52"/>
      <c r="V4843" s="52"/>
      <c r="W4843" s="52"/>
      <c r="X4843" s="52"/>
      <c r="Y4843" s="52"/>
      <c r="Z4843" s="38"/>
      <c r="AA4843" s="38"/>
      <c r="AB4843" s="38"/>
      <c r="AC4843" s="50"/>
      <c r="AD4843" s="50"/>
      <c r="AE4843" s="51"/>
      <c r="AF4843" s="51"/>
      <c r="AG4843" s="40"/>
      <c r="AH4843" s="41"/>
      <c r="AI4843" s="42"/>
      <c r="AJ4843" s="40"/>
      <c r="AK4843" s="41"/>
      <c r="AL4843" s="42"/>
      <c r="AM4843" s="43"/>
      <c r="AN4843" s="43"/>
      <c r="AO4843" s="43"/>
    </row>
    <row r="4844" spans="5:41" x14ac:dyDescent="0.25">
      <c r="E4844" s="54"/>
      <c r="F4844" s="54"/>
      <c r="G4844" s="52"/>
      <c r="H4844" s="52"/>
      <c r="I4844" s="52"/>
      <c r="J4844" s="52"/>
      <c r="K4844" s="52"/>
      <c r="L4844" s="52"/>
      <c r="M4844" s="52"/>
      <c r="N4844" s="52"/>
      <c r="O4844" s="52"/>
      <c r="P4844" s="52"/>
      <c r="Q4844" s="52"/>
      <c r="R4844" s="52"/>
      <c r="S4844" s="52"/>
      <c r="T4844" s="52"/>
      <c r="U4844" s="52"/>
      <c r="V4844" s="52"/>
      <c r="W4844" s="52"/>
      <c r="X4844" s="52"/>
      <c r="Y4844" s="52"/>
      <c r="Z4844" s="38"/>
      <c r="AA4844" s="38"/>
      <c r="AB4844" s="38"/>
      <c r="AC4844" s="50"/>
      <c r="AD4844" s="50"/>
      <c r="AE4844" s="51"/>
      <c r="AF4844" s="51"/>
      <c r="AG4844" s="40"/>
      <c r="AH4844" s="41"/>
      <c r="AI4844" s="42"/>
      <c r="AJ4844" s="40"/>
      <c r="AK4844" s="41"/>
      <c r="AL4844" s="42"/>
      <c r="AM4844" s="43"/>
      <c r="AN4844" s="43"/>
      <c r="AO4844" s="43"/>
    </row>
    <row r="4845" spans="5:41" x14ac:dyDescent="0.25">
      <c r="E4845" s="54"/>
      <c r="F4845" s="54"/>
      <c r="G4845" s="52"/>
      <c r="H4845" s="52"/>
      <c r="I4845" s="52"/>
      <c r="J4845" s="52"/>
      <c r="K4845" s="52"/>
      <c r="L4845" s="52"/>
      <c r="M4845" s="52"/>
      <c r="N4845" s="52"/>
      <c r="O4845" s="52"/>
      <c r="P4845" s="52"/>
      <c r="Q4845" s="52"/>
      <c r="R4845" s="52"/>
      <c r="S4845" s="52"/>
      <c r="T4845" s="52"/>
      <c r="U4845" s="52"/>
      <c r="V4845" s="52"/>
      <c r="W4845" s="52"/>
      <c r="X4845" s="52"/>
      <c r="Y4845" s="52"/>
      <c r="Z4845" s="38"/>
      <c r="AA4845" s="38"/>
      <c r="AB4845" s="38"/>
      <c r="AC4845" s="50"/>
      <c r="AD4845" s="50"/>
      <c r="AE4845" s="51"/>
      <c r="AF4845" s="51"/>
      <c r="AG4845" s="40"/>
      <c r="AH4845" s="41"/>
      <c r="AI4845" s="42"/>
      <c r="AJ4845" s="40"/>
      <c r="AK4845" s="41"/>
      <c r="AL4845" s="42"/>
      <c r="AM4845" s="43"/>
      <c r="AN4845" s="43"/>
      <c r="AO4845" s="43"/>
    </row>
    <row r="4846" spans="5:41" x14ac:dyDescent="0.25">
      <c r="E4846" s="54"/>
      <c r="F4846" s="54"/>
      <c r="G4846" s="52"/>
      <c r="H4846" s="52"/>
      <c r="I4846" s="52"/>
      <c r="J4846" s="52"/>
      <c r="K4846" s="52"/>
      <c r="L4846" s="52"/>
      <c r="M4846" s="52"/>
      <c r="N4846" s="52"/>
      <c r="O4846" s="52"/>
      <c r="P4846" s="52"/>
      <c r="Q4846" s="52"/>
      <c r="R4846" s="52"/>
      <c r="S4846" s="52"/>
      <c r="T4846" s="52"/>
      <c r="U4846" s="52"/>
      <c r="V4846" s="52"/>
      <c r="W4846" s="52"/>
      <c r="X4846" s="52"/>
      <c r="Y4846" s="52"/>
      <c r="Z4846" s="38"/>
      <c r="AA4846" s="38"/>
      <c r="AB4846" s="38"/>
      <c r="AC4846" s="50"/>
      <c r="AD4846" s="50"/>
      <c r="AE4846" s="51"/>
      <c r="AF4846" s="51"/>
      <c r="AG4846" s="40"/>
      <c r="AH4846" s="41"/>
      <c r="AI4846" s="42"/>
      <c r="AJ4846" s="40"/>
      <c r="AK4846" s="41"/>
      <c r="AL4846" s="42"/>
      <c r="AM4846" s="43"/>
      <c r="AN4846" s="43"/>
      <c r="AO4846" s="43"/>
    </row>
    <row r="4847" spans="5:41" x14ac:dyDescent="0.25">
      <c r="E4847" s="54"/>
      <c r="F4847" s="54"/>
      <c r="G4847" s="52"/>
      <c r="H4847" s="52"/>
      <c r="I4847" s="52"/>
      <c r="J4847" s="52"/>
      <c r="K4847" s="52"/>
      <c r="L4847" s="52"/>
      <c r="M4847" s="52"/>
      <c r="N4847" s="52"/>
      <c r="O4847" s="52"/>
      <c r="P4847" s="52"/>
      <c r="Q4847" s="52"/>
      <c r="R4847" s="52"/>
      <c r="S4847" s="52"/>
      <c r="T4847" s="52"/>
      <c r="U4847" s="52"/>
      <c r="V4847" s="52"/>
      <c r="W4847" s="52"/>
      <c r="X4847" s="52"/>
      <c r="Y4847" s="52"/>
      <c r="Z4847" s="38"/>
      <c r="AA4847" s="38"/>
      <c r="AB4847" s="38"/>
      <c r="AC4847" s="50"/>
      <c r="AD4847" s="50"/>
      <c r="AE4847" s="51"/>
      <c r="AF4847" s="51"/>
      <c r="AG4847" s="40"/>
      <c r="AH4847" s="41"/>
      <c r="AI4847" s="42"/>
      <c r="AJ4847" s="40"/>
      <c r="AK4847" s="41"/>
      <c r="AL4847" s="42"/>
      <c r="AM4847" s="43"/>
      <c r="AN4847" s="43"/>
      <c r="AO4847" s="43"/>
    </row>
    <row r="4848" spans="5:41" x14ac:dyDescent="0.25">
      <c r="E4848" s="54"/>
      <c r="F4848" s="54"/>
      <c r="G4848" s="52"/>
      <c r="H4848" s="52"/>
      <c r="I4848" s="52"/>
      <c r="J4848" s="52"/>
      <c r="K4848" s="52"/>
      <c r="L4848" s="52"/>
      <c r="M4848" s="52"/>
      <c r="N4848" s="52"/>
      <c r="O4848" s="52"/>
      <c r="P4848" s="52"/>
      <c r="Q4848" s="52"/>
      <c r="R4848" s="52"/>
      <c r="S4848" s="52"/>
      <c r="T4848" s="52"/>
      <c r="U4848" s="52"/>
      <c r="V4848" s="52"/>
      <c r="W4848" s="52"/>
      <c r="X4848" s="52"/>
      <c r="Y4848" s="52"/>
      <c r="Z4848" s="38"/>
      <c r="AA4848" s="38"/>
      <c r="AB4848" s="38"/>
      <c r="AC4848" s="50"/>
      <c r="AD4848" s="50"/>
      <c r="AE4848" s="51"/>
      <c r="AF4848" s="51"/>
      <c r="AG4848" s="40"/>
      <c r="AH4848" s="41"/>
      <c r="AI4848" s="42"/>
      <c r="AJ4848" s="40"/>
      <c r="AK4848" s="41"/>
      <c r="AL4848" s="42"/>
      <c r="AM4848" s="43"/>
      <c r="AN4848" s="43"/>
      <c r="AO4848" s="43"/>
    </row>
    <row r="4849" spans="5:41" x14ac:dyDescent="0.25">
      <c r="E4849" s="54"/>
      <c r="F4849" s="54"/>
      <c r="G4849" s="52"/>
      <c r="H4849" s="52"/>
      <c r="I4849" s="52"/>
      <c r="J4849" s="52"/>
      <c r="K4849" s="52"/>
      <c r="L4849" s="52"/>
      <c r="M4849" s="52"/>
      <c r="N4849" s="52"/>
      <c r="O4849" s="52"/>
      <c r="P4849" s="52"/>
      <c r="Q4849" s="52"/>
      <c r="R4849" s="52"/>
      <c r="S4849" s="52"/>
      <c r="T4849" s="52"/>
      <c r="U4849" s="52"/>
      <c r="V4849" s="52"/>
      <c r="W4849" s="52"/>
      <c r="X4849" s="52"/>
      <c r="Y4849" s="52"/>
      <c r="Z4849" s="38"/>
      <c r="AA4849" s="38"/>
      <c r="AB4849" s="38"/>
      <c r="AC4849" s="50"/>
      <c r="AD4849" s="50"/>
      <c r="AE4849" s="51"/>
      <c r="AF4849" s="51"/>
      <c r="AG4849" s="40"/>
      <c r="AH4849" s="41"/>
      <c r="AI4849" s="42"/>
      <c r="AJ4849" s="40"/>
      <c r="AK4849" s="41"/>
      <c r="AL4849" s="42"/>
      <c r="AM4849" s="43"/>
      <c r="AN4849" s="43"/>
      <c r="AO4849" s="43"/>
    </row>
    <row r="4850" spans="5:41" x14ac:dyDescent="0.25">
      <c r="E4850" s="54"/>
      <c r="F4850" s="54"/>
      <c r="G4850" s="52"/>
      <c r="H4850" s="52"/>
      <c r="I4850" s="52"/>
      <c r="J4850" s="52"/>
      <c r="K4850" s="52"/>
      <c r="L4850" s="52"/>
      <c r="M4850" s="52"/>
      <c r="N4850" s="52"/>
      <c r="O4850" s="52"/>
      <c r="P4850" s="52"/>
      <c r="Q4850" s="52"/>
      <c r="R4850" s="52"/>
      <c r="S4850" s="52"/>
      <c r="T4850" s="52"/>
      <c r="U4850" s="52"/>
      <c r="V4850" s="52"/>
      <c r="W4850" s="52"/>
      <c r="X4850" s="52"/>
      <c r="Y4850" s="52"/>
      <c r="Z4850" s="38"/>
      <c r="AA4850" s="38"/>
      <c r="AB4850" s="38"/>
      <c r="AC4850" s="50"/>
      <c r="AD4850" s="50"/>
      <c r="AE4850" s="51"/>
      <c r="AF4850" s="51"/>
      <c r="AG4850" s="40"/>
      <c r="AH4850" s="41"/>
      <c r="AI4850" s="42"/>
      <c r="AJ4850" s="40"/>
      <c r="AK4850" s="41"/>
      <c r="AL4850" s="42"/>
      <c r="AM4850" s="43"/>
      <c r="AN4850" s="43"/>
      <c r="AO4850" s="43"/>
    </row>
    <row r="4851" spans="5:41" x14ac:dyDescent="0.25">
      <c r="E4851" s="54"/>
      <c r="F4851" s="54"/>
      <c r="G4851" s="52"/>
      <c r="H4851" s="52"/>
      <c r="I4851" s="52"/>
      <c r="J4851" s="52"/>
      <c r="K4851" s="52"/>
      <c r="L4851" s="52"/>
      <c r="M4851" s="52"/>
      <c r="N4851" s="52"/>
      <c r="O4851" s="52"/>
      <c r="P4851" s="52"/>
      <c r="Q4851" s="52"/>
      <c r="R4851" s="52"/>
      <c r="S4851" s="52"/>
      <c r="T4851" s="52"/>
      <c r="U4851" s="52"/>
      <c r="V4851" s="52"/>
      <c r="W4851" s="52"/>
      <c r="X4851" s="52"/>
      <c r="Y4851" s="52"/>
      <c r="Z4851" s="38"/>
      <c r="AA4851" s="38"/>
      <c r="AB4851" s="38"/>
      <c r="AC4851" s="50"/>
      <c r="AD4851" s="50"/>
      <c r="AE4851" s="51"/>
      <c r="AF4851" s="51"/>
      <c r="AG4851" s="40"/>
      <c r="AH4851" s="41"/>
      <c r="AI4851" s="42"/>
      <c r="AJ4851" s="40"/>
      <c r="AK4851" s="41"/>
      <c r="AL4851" s="42"/>
      <c r="AM4851" s="43"/>
      <c r="AN4851" s="43"/>
      <c r="AO4851" s="43"/>
    </row>
    <row r="4852" spans="5:41" x14ac:dyDescent="0.25">
      <c r="E4852" s="54"/>
      <c r="F4852" s="54"/>
      <c r="G4852" s="52"/>
      <c r="H4852" s="52"/>
      <c r="I4852" s="52"/>
      <c r="J4852" s="52"/>
      <c r="K4852" s="52"/>
      <c r="L4852" s="52"/>
      <c r="M4852" s="52"/>
      <c r="N4852" s="52"/>
      <c r="O4852" s="52"/>
      <c r="P4852" s="52"/>
      <c r="Q4852" s="52"/>
      <c r="R4852" s="52"/>
      <c r="S4852" s="52"/>
      <c r="T4852" s="52"/>
      <c r="U4852" s="52"/>
      <c r="V4852" s="52"/>
      <c r="W4852" s="52"/>
      <c r="X4852" s="52"/>
      <c r="Y4852" s="52"/>
      <c r="Z4852" s="38"/>
      <c r="AA4852" s="38"/>
      <c r="AB4852" s="38"/>
      <c r="AC4852" s="50"/>
      <c r="AD4852" s="50"/>
      <c r="AE4852" s="51"/>
      <c r="AF4852" s="51"/>
      <c r="AG4852" s="40"/>
      <c r="AH4852" s="41"/>
      <c r="AI4852" s="42"/>
      <c r="AJ4852" s="40"/>
      <c r="AK4852" s="41"/>
      <c r="AL4852" s="42"/>
      <c r="AM4852" s="43"/>
      <c r="AN4852" s="43"/>
      <c r="AO4852" s="43"/>
    </row>
    <row r="4853" spans="5:41" x14ac:dyDescent="0.25">
      <c r="E4853" s="54"/>
      <c r="F4853" s="54"/>
      <c r="G4853" s="52"/>
      <c r="H4853" s="52"/>
      <c r="I4853" s="52"/>
      <c r="J4853" s="52"/>
      <c r="K4853" s="52"/>
      <c r="L4853" s="52"/>
      <c r="M4853" s="52"/>
      <c r="N4853" s="52"/>
      <c r="O4853" s="52"/>
      <c r="P4853" s="52"/>
      <c r="Q4853" s="52"/>
      <c r="R4853" s="52"/>
      <c r="S4853" s="52"/>
      <c r="T4853" s="52"/>
      <c r="U4853" s="52"/>
      <c r="V4853" s="52"/>
      <c r="W4853" s="52"/>
      <c r="X4853" s="52"/>
      <c r="Y4853" s="52"/>
      <c r="Z4853" s="38"/>
      <c r="AA4853" s="38"/>
      <c r="AB4853" s="38"/>
      <c r="AC4853" s="50"/>
      <c r="AD4853" s="50"/>
      <c r="AE4853" s="51"/>
      <c r="AF4853" s="51"/>
      <c r="AG4853" s="40"/>
      <c r="AH4853" s="41"/>
      <c r="AI4853" s="42"/>
      <c r="AJ4853" s="40"/>
      <c r="AK4853" s="41"/>
      <c r="AL4853" s="42"/>
      <c r="AM4853" s="43"/>
      <c r="AN4853" s="43"/>
      <c r="AO4853" s="43"/>
    </row>
    <row r="4854" spans="5:41" x14ac:dyDescent="0.25">
      <c r="E4854" s="54"/>
      <c r="F4854" s="54"/>
      <c r="G4854" s="52"/>
      <c r="H4854" s="52"/>
      <c r="I4854" s="52"/>
      <c r="J4854" s="52"/>
      <c r="K4854" s="52"/>
      <c r="L4854" s="52"/>
      <c r="M4854" s="52"/>
      <c r="N4854" s="52"/>
      <c r="O4854" s="52"/>
      <c r="P4854" s="52"/>
      <c r="Q4854" s="52"/>
      <c r="R4854" s="52"/>
      <c r="S4854" s="52"/>
      <c r="T4854" s="52"/>
      <c r="U4854" s="52"/>
      <c r="V4854" s="52"/>
      <c r="W4854" s="52"/>
      <c r="X4854" s="52"/>
      <c r="Y4854" s="52"/>
      <c r="Z4854" s="38"/>
      <c r="AA4854" s="38"/>
      <c r="AB4854" s="38"/>
      <c r="AC4854" s="50"/>
      <c r="AD4854" s="50"/>
      <c r="AE4854" s="51"/>
      <c r="AF4854" s="51"/>
      <c r="AG4854" s="40"/>
      <c r="AH4854" s="41"/>
      <c r="AI4854" s="42"/>
      <c r="AJ4854" s="40"/>
      <c r="AK4854" s="41"/>
      <c r="AL4854" s="42"/>
      <c r="AM4854" s="43"/>
      <c r="AN4854" s="43"/>
      <c r="AO4854" s="43"/>
    </row>
    <row r="4855" spans="5:41" x14ac:dyDescent="0.25">
      <c r="E4855" s="54"/>
      <c r="F4855" s="54"/>
      <c r="G4855" s="52"/>
      <c r="H4855" s="52"/>
      <c r="I4855" s="52"/>
      <c r="J4855" s="52"/>
      <c r="K4855" s="52"/>
      <c r="L4855" s="52"/>
      <c r="M4855" s="52"/>
      <c r="N4855" s="52"/>
      <c r="O4855" s="52"/>
      <c r="P4855" s="52"/>
      <c r="Q4855" s="52"/>
      <c r="R4855" s="52"/>
      <c r="S4855" s="52"/>
      <c r="T4855" s="52"/>
      <c r="U4855" s="52"/>
      <c r="V4855" s="52"/>
      <c r="W4855" s="52"/>
      <c r="X4855" s="52"/>
      <c r="Y4855" s="52"/>
      <c r="Z4855" s="38"/>
      <c r="AA4855" s="38"/>
      <c r="AB4855" s="38"/>
      <c r="AC4855" s="50"/>
      <c r="AD4855" s="50"/>
      <c r="AE4855" s="51"/>
      <c r="AF4855" s="51"/>
      <c r="AG4855" s="40"/>
      <c r="AH4855" s="41"/>
      <c r="AI4855" s="42"/>
      <c r="AJ4855" s="40"/>
      <c r="AK4855" s="41"/>
      <c r="AL4855" s="42"/>
      <c r="AM4855" s="43"/>
      <c r="AN4855" s="43"/>
      <c r="AO4855" s="43"/>
    </row>
    <row r="4856" spans="5:41" x14ac:dyDescent="0.25">
      <c r="E4856" s="54"/>
      <c r="F4856" s="54"/>
      <c r="G4856" s="52"/>
      <c r="H4856" s="52"/>
      <c r="I4856" s="52"/>
      <c r="J4856" s="52"/>
      <c r="K4856" s="52"/>
      <c r="L4856" s="52"/>
      <c r="M4856" s="52"/>
      <c r="N4856" s="52"/>
      <c r="O4856" s="52"/>
      <c r="P4856" s="52"/>
      <c r="Q4856" s="52"/>
      <c r="R4856" s="52"/>
      <c r="S4856" s="52"/>
      <c r="T4856" s="52"/>
      <c r="U4856" s="52"/>
      <c r="V4856" s="52"/>
      <c r="W4856" s="52"/>
      <c r="X4856" s="52"/>
      <c r="Y4856" s="52"/>
      <c r="Z4856" s="38"/>
      <c r="AA4856" s="38"/>
      <c r="AB4856" s="38"/>
      <c r="AC4856" s="50"/>
      <c r="AD4856" s="50"/>
      <c r="AE4856" s="51"/>
      <c r="AF4856" s="51"/>
      <c r="AG4856" s="40"/>
      <c r="AH4856" s="41"/>
      <c r="AI4856" s="42"/>
      <c r="AJ4856" s="40"/>
      <c r="AK4856" s="41"/>
      <c r="AL4856" s="42"/>
      <c r="AM4856" s="43"/>
      <c r="AN4856" s="43"/>
      <c r="AO4856" s="43"/>
    </row>
    <row r="4857" spans="5:41" x14ac:dyDescent="0.25">
      <c r="E4857" s="54"/>
      <c r="F4857" s="54"/>
      <c r="G4857" s="52"/>
      <c r="H4857" s="52"/>
      <c r="I4857" s="52"/>
      <c r="J4857" s="52"/>
      <c r="K4857" s="52"/>
      <c r="L4857" s="52"/>
      <c r="M4857" s="52"/>
      <c r="N4857" s="52"/>
      <c r="O4857" s="52"/>
      <c r="P4857" s="52"/>
      <c r="Q4857" s="52"/>
      <c r="R4857" s="52"/>
      <c r="S4857" s="52"/>
      <c r="T4857" s="52"/>
      <c r="U4857" s="52"/>
      <c r="V4857" s="52"/>
      <c r="W4857" s="52"/>
      <c r="X4857" s="52"/>
      <c r="Y4857" s="52"/>
      <c r="Z4857" s="38"/>
      <c r="AA4857" s="38"/>
      <c r="AB4857" s="38"/>
      <c r="AC4857" s="50"/>
      <c r="AD4857" s="50"/>
      <c r="AE4857" s="51"/>
      <c r="AF4857" s="51"/>
      <c r="AG4857" s="40"/>
      <c r="AH4857" s="41"/>
      <c r="AI4857" s="42"/>
      <c r="AJ4857" s="40"/>
      <c r="AK4857" s="41"/>
      <c r="AL4857" s="42"/>
      <c r="AM4857" s="43"/>
      <c r="AN4857" s="43"/>
      <c r="AO4857" s="43"/>
    </row>
    <row r="4858" spans="5:41" x14ac:dyDescent="0.25">
      <c r="E4858" s="54"/>
      <c r="F4858" s="54"/>
      <c r="G4858" s="52"/>
      <c r="H4858" s="52"/>
      <c r="I4858" s="52"/>
      <c r="J4858" s="52"/>
      <c r="K4858" s="52"/>
      <c r="L4858" s="52"/>
      <c r="M4858" s="52"/>
      <c r="N4858" s="52"/>
      <c r="O4858" s="52"/>
      <c r="P4858" s="52"/>
      <c r="Q4858" s="52"/>
      <c r="R4858" s="52"/>
      <c r="S4858" s="52"/>
      <c r="T4858" s="52"/>
      <c r="U4858" s="52"/>
      <c r="V4858" s="52"/>
      <c r="W4858" s="52"/>
      <c r="X4858" s="52"/>
      <c r="Y4858" s="52"/>
      <c r="Z4858" s="38"/>
      <c r="AA4858" s="38"/>
      <c r="AB4858" s="38"/>
      <c r="AC4858" s="50"/>
      <c r="AD4858" s="50"/>
      <c r="AE4858" s="51"/>
      <c r="AF4858" s="51"/>
      <c r="AG4858" s="40"/>
      <c r="AH4858" s="41"/>
      <c r="AI4858" s="42"/>
      <c r="AJ4858" s="40"/>
      <c r="AK4858" s="41"/>
      <c r="AL4858" s="42"/>
      <c r="AM4858" s="43"/>
      <c r="AN4858" s="43"/>
      <c r="AO4858" s="43"/>
    </row>
    <row r="4859" spans="5:41" x14ac:dyDescent="0.25">
      <c r="E4859" s="54"/>
      <c r="F4859" s="54"/>
      <c r="G4859" s="52"/>
      <c r="H4859" s="52"/>
      <c r="I4859" s="52"/>
      <c r="J4859" s="52"/>
      <c r="K4859" s="52"/>
      <c r="L4859" s="52"/>
      <c r="M4859" s="52"/>
      <c r="N4859" s="52"/>
      <c r="O4859" s="52"/>
      <c r="P4859" s="52"/>
      <c r="Q4859" s="52"/>
      <c r="R4859" s="52"/>
      <c r="S4859" s="52"/>
      <c r="T4859" s="52"/>
      <c r="U4859" s="52"/>
      <c r="V4859" s="52"/>
      <c r="W4859" s="52"/>
      <c r="X4859" s="52"/>
      <c r="Y4859" s="52"/>
      <c r="Z4859" s="38"/>
      <c r="AA4859" s="38"/>
      <c r="AB4859" s="38"/>
      <c r="AC4859" s="50"/>
      <c r="AD4859" s="50"/>
      <c r="AE4859" s="51"/>
      <c r="AF4859" s="51"/>
      <c r="AG4859" s="40"/>
      <c r="AH4859" s="41"/>
      <c r="AI4859" s="42"/>
      <c r="AJ4859" s="40"/>
      <c r="AK4859" s="41"/>
      <c r="AL4859" s="42"/>
      <c r="AM4859" s="43"/>
      <c r="AN4859" s="43"/>
      <c r="AO4859" s="43"/>
    </row>
    <row r="4860" spans="5:41" x14ac:dyDescent="0.25">
      <c r="E4860" s="54"/>
      <c r="F4860" s="54"/>
      <c r="G4860" s="52"/>
      <c r="H4860" s="52"/>
      <c r="I4860" s="52"/>
      <c r="J4860" s="52"/>
      <c r="K4860" s="52"/>
      <c r="L4860" s="52"/>
      <c r="M4860" s="52"/>
      <c r="N4860" s="52"/>
      <c r="O4860" s="52"/>
      <c r="P4860" s="52"/>
      <c r="Q4860" s="52"/>
      <c r="R4860" s="52"/>
      <c r="S4860" s="52"/>
      <c r="T4860" s="52"/>
      <c r="U4860" s="52"/>
      <c r="V4860" s="52"/>
      <c r="W4860" s="52"/>
      <c r="X4860" s="52"/>
      <c r="Y4860" s="52"/>
      <c r="Z4860" s="38"/>
      <c r="AA4860" s="38"/>
      <c r="AB4860" s="38"/>
      <c r="AC4860" s="50"/>
      <c r="AD4860" s="50"/>
      <c r="AE4860" s="51"/>
      <c r="AF4860" s="51"/>
      <c r="AG4860" s="40"/>
      <c r="AH4860" s="41"/>
      <c r="AI4860" s="42"/>
      <c r="AJ4860" s="40"/>
      <c r="AK4860" s="41"/>
      <c r="AL4860" s="42"/>
      <c r="AM4860" s="43"/>
      <c r="AN4860" s="43"/>
      <c r="AO4860" s="43"/>
    </row>
    <row r="4861" spans="5:41" x14ac:dyDescent="0.25">
      <c r="E4861" s="54"/>
      <c r="F4861" s="54"/>
      <c r="G4861" s="52"/>
      <c r="H4861" s="52"/>
      <c r="I4861" s="52"/>
      <c r="J4861" s="52"/>
      <c r="K4861" s="52"/>
      <c r="L4861" s="52"/>
      <c r="M4861" s="52"/>
      <c r="N4861" s="52"/>
      <c r="O4861" s="52"/>
      <c r="P4861" s="52"/>
      <c r="Q4861" s="52"/>
      <c r="R4861" s="52"/>
      <c r="S4861" s="52"/>
      <c r="T4861" s="52"/>
      <c r="U4861" s="52"/>
      <c r="V4861" s="52"/>
      <c r="W4861" s="52"/>
      <c r="X4861" s="52"/>
      <c r="Y4861" s="52"/>
      <c r="Z4861" s="38"/>
      <c r="AA4861" s="38"/>
      <c r="AB4861" s="38"/>
      <c r="AC4861" s="50"/>
      <c r="AD4861" s="50"/>
      <c r="AE4861" s="51"/>
      <c r="AF4861" s="51"/>
      <c r="AG4861" s="40"/>
      <c r="AH4861" s="41"/>
      <c r="AI4861" s="42"/>
      <c r="AJ4861" s="40"/>
      <c r="AK4861" s="41"/>
      <c r="AL4861" s="42"/>
      <c r="AM4861" s="43"/>
      <c r="AN4861" s="43"/>
      <c r="AO4861" s="43"/>
    </row>
    <row r="4862" spans="5:41" x14ac:dyDescent="0.25">
      <c r="E4862" s="54"/>
      <c r="F4862" s="54"/>
      <c r="G4862" s="52"/>
      <c r="H4862" s="52"/>
      <c r="I4862" s="52"/>
      <c r="J4862" s="52"/>
      <c r="K4862" s="52"/>
      <c r="L4862" s="52"/>
      <c r="M4862" s="52"/>
      <c r="N4862" s="52"/>
      <c r="O4862" s="52"/>
      <c r="P4862" s="52"/>
      <c r="Q4862" s="52"/>
      <c r="R4862" s="52"/>
      <c r="S4862" s="52"/>
      <c r="T4862" s="52"/>
      <c r="U4862" s="52"/>
      <c r="V4862" s="52"/>
      <c r="W4862" s="52"/>
      <c r="X4862" s="52"/>
      <c r="Y4862" s="52"/>
      <c r="Z4862" s="38"/>
      <c r="AA4862" s="38"/>
      <c r="AB4862" s="38"/>
      <c r="AC4862" s="50"/>
      <c r="AD4862" s="50"/>
      <c r="AE4862" s="51"/>
      <c r="AF4862" s="51"/>
      <c r="AG4862" s="40"/>
      <c r="AH4862" s="41"/>
      <c r="AI4862" s="42"/>
      <c r="AJ4862" s="40"/>
      <c r="AK4862" s="41"/>
      <c r="AL4862" s="42"/>
      <c r="AM4862" s="43"/>
      <c r="AN4862" s="43"/>
      <c r="AO4862" s="43"/>
    </row>
    <row r="4863" spans="5:41" x14ac:dyDescent="0.25">
      <c r="E4863" s="54"/>
      <c r="F4863" s="54"/>
      <c r="G4863" s="52"/>
      <c r="H4863" s="52"/>
      <c r="I4863" s="52"/>
      <c r="J4863" s="52"/>
      <c r="K4863" s="52"/>
      <c r="L4863" s="52"/>
      <c r="M4863" s="52"/>
      <c r="N4863" s="52"/>
      <c r="O4863" s="52"/>
      <c r="P4863" s="52"/>
      <c r="Q4863" s="52"/>
      <c r="R4863" s="52"/>
      <c r="S4863" s="52"/>
      <c r="T4863" s="52"/>
      <c r="U4863" s="52"/>
      <c r="V4863" s="52"/>
      <c r="W4863" s="52"/>
      <c r="X4863" s="52"/>
      <c r="Y4863" s="52"/>
      <c r="Z4863" s="38"/>
      <c r="AA4863" s="38"/>
      <c r="AB4863" s="38"/>
      <c r="AC4863" s="50"/>
      <c r="AD4863" s="50"/>
      <c r="AE4863" s="51"/>
      <c r="AF4863" s="51"/>
      <c r="AG4863" s="40"/>
      <c r="AH4863" s="41"/>
      <c r="AI4863" s="42"/>
      <c r="AJ4863" s="40"/>
      <c r="AK4863" s="41"/>
      <c r="AL4863" s="42"/>
      <c r="AM4863" s="43"/>
      <c r="AN4863" s="43"/>
      <c r="AO4863" s="43"/>
    </row>
    <row r="4864" spans="5:41" x14ac:dyDescent="0.25">
      <c r="E4864" s="54"/>
      <c r="F4864" s="54"/>
      <c r="G4864" s="52"/>
      <c r="H4864" s="52"/>
      <c r="I4864" s="52"/>
      <c r="J4864" s="52"/>
      <c r="K4864" s="52"/>
      <c r="L4864" s="52"/>
      <c r="M4864" s="52"/>
      <c r="N4864" s="52"/>
      <c r="O4864" s="52"/>
      <c r="P4864" s="52"/>
      <c r="Q4864" s="52"/>
      <c r="R4864" s="52"/>
      <c r="S4864" s="52"/>
      <c r="T4864" s="52"/>
      <c r="U4864" s="52"/>
      <c r="V4864" s="52"/>
      <c r="W4864" s="52"/>
      <c r="X4864" s="52"/>
      <c r="Y4864" s="52"/>
      <c r="Z4864" s="38"/>
      <c r="AA4864" s="38"/>
      <c r="AB4864" s="38"/>
      <c r="AC4864" s="50"/>
      <c r="AD4864" s="50"/>
      <c r="AE4864" s="51"/>
      <c r="AF4864" s="51"/>
      <c r="AG4864" s="40"/>
      <c r="AH4864" s="41"/>
      <c r="AI4864" s="42"/>
      <c r="AJ4864" s="40"/>
      <c r="AK4864" s="41"/>
      <c r="AL4864" s="42"/>
      <c r="AM4864" s="43"/>
      <c r="AN4864" s="43"/>
      <c r="AO4864" s="43"/>
    </row>
    <row r="4865" spans="5:41" x14ac:dyDescent="0.25">
      <c r="E4865" s="54"/>
      <c r="F4865" s="54"/>
      <c r="G4865" s="52"/>
      <c r="H4865" s="52"/>
      <c r="I4865" s="52"/>
      <c r="J4865" s="52"/>
      <c r="K4865" s="52"/>
      <c r="L4865" s="52"/>
      <c r="M4865" s="52"/>
      <c r="N4865" s="52"/>
      <c r="O4865" s="52"/>
      <c r="P4865" s="52"/>
      <c r="Q4865" s="52"/>
      <c r="R4865" s="52"/>
      <c r="S4865" s="52"/>
      <c r="T4865" s="52"/>
      <c r="U4865" s="52"/>
      <c r="V4865" s="52"/>
      <c r="W4865" s="52"/>
      <c r="X4865" s="52"/>
      <c r="Y4865" s="52"/>
      <c r="Z4865" s="38"/>
      <c r="AA4865" s="38"/>
      <c r="AB4865" s="38"/>
      <c r="AC4865" s="50"/>
      <c r="AD4865" s="50"/>
      <c r="AE4865" s="51"/>
      <c r="AF4865" s="51"/>
      <c r="AG4865" s="40"/>
      <c r="AH4865" s="41"/>
      <c r="AI4865" s="42"/>
      <c r="AJ4865" s="40"/>
      <c r="AK4865" s="41"/>
      <c r="AL4865" s="42"/>
      <c r="AM4865" s="43"/>
      <c r="AN4865" s="43"/>
      <c r="AO4865" s="43"/>
    </row>
    <row r="4866" spans="5:41" x14ac:dyDescent="0.25">
      <c r="E4866" s="54"/>
      <c r="F4866" s="54"/>
      <c r="G4866" s="52"/>
      <c r="H4866" s="52"/>
      <c r="I4866" s="52"/>
      <c r="J4866" s="52"/>
      <c r="K4866" s="52"/>
      <c r="L4866" s="52"/>
      <c r="M4866" s="52"/>
      <c r="N4866" s="52"/>
      <c r="O4866" s="52"/>
      <c r="P4866" s="52"/>
      <c r="Q4866" s="52"/>
      <c r="R4866" s="52"/>
      <c r="S4866" s="52"/>
      <c r="T4866" s="52"/>
      <c r="U4866" s="52"/>
      <c r="V4866" s="52"/>
      <c r="W4866" s="52"/>
      <c r="X4866" s="52"/>
      <c r="Y4866" s="52"/>
      <c r="Z4866" s="38"/>
      <c r="AA4866" s="38"/>
      <c r="AB4866" s="38"/>
      <c r="AC4866" s="50"/>
      <c r="AD4866" s="50"/>
      <c r="AE4866" s="51"/>
      <c r="AF4866" s="51"/>
      <c r="AG4866" s="40"/>
      <c r="AH4866" s="41"/>
      <c r="AI4866" s="42"/>
      <c r="AJ4866" s="40"/>
      <c r="AK4866" s="41"/>
      <c r="AL4866" s="42"/>
      <c r="AM4866" s="43"/>
      <c r="AN4866" s="43"/>
      <c r="AO4866" s="43"/>
    </row>
    <row r="4867" spans="5:41" x14ac:dyDescent="0.25">
      <c r="E4867" s="54"/>
      <c r="F4867" s="54"/>
      <c r="G4867" s="52"/>
      <c r="H4867" s="52"/>
      <c r="I4867" s="52"/>
      <c r="J4867" s="52"/>
      <c r="K4867" s="52"/>
      <c r="L4867" s="52"/>
      <c r="M4867" s="52"/>
      <c r="N4867" s="52"/>
      <c r="O4867" s="52"/>
      <c r="P4867" s="52"/>
      <c r="Q4867" s="52"/>
      <c r="R4867" s="52"/>
      <c r="S4867" s="52"/>
      <c r="T4867" s="52"/>
      <c r="U4867" s="52"/>
      <c r="V4867" s="52"/>
      <c r="W4867" s="52"/>
      <c r="X4867" s="52"/>
      <c r="Y4867" s="52"/>
      <c r="Z4867" s="38"/>
      <c r="AA4867" s="38"/>
      <c r="AB4867" s="38"/>
      <c r="AC4867" s="50"/>
      <c r="AD4867" s="50"/>
      <c r="AE4867" s="51"/>
      <c r="AF4867" s="51"/>
      <c r="AG4867" s="40"/>
      <c r="AH4867" s="41"/>
      <c r="AI4867" s="42"/>
      <c r="AJ4867" s="40"/>
      <c r="AK4867" s="41"/>
      <c r="AL4867" s="42"/>
      <c r="AM4867" s="43"/>
      <c r="AN4867" s="43"/>
      <c r="AO4867" s="43"/>
    </row>
    <row r="4868" spans="5:41" x14ac:dyDescent="0.25">
      <c r="E4868" s="54"/>
      <c r="F4868" s="54"/>
      <c r="G4868" s="52"/>
      <c r="H4868" s="52"/>
      <c r="I4868" s="52"/>
      <c r="J4868" s="52"/>
      <c r="K4868" s="52"/>
      <c r="L4868" s="52"/>
      <c r="M4868" s="52"/>
      <c r="N4868" s="52"/>
      <c r="O4868" s="52"/>
      <c r="P4868" s="52"/>
      <c r="Q4868" s="52"/>
      <c r="R4868" s="52"/>
      <c r="S4868" s="52"/>
      <c r="T4868" s="52"/>
      <c r="U4868" s="52"/>
      <c r="V4868" s="52"/>
      <c r="W4868" s="52"/>
      <c r="X4868" s="52"/>
      <c r="Y4868" s="52"/>
      <c r="Z4868" s="38"/>
      <c r="AA4868" s="38"/>
      <c r="AB4868" s="38"/>
      <c r="AC4868" s="50"/>
      <c r="AD4868" s="50"/>
      <c r="AE4868" s="51"/>
      <c r="AF4868" s="51"/>
      <c r="AG4868" s="40"/>
      <c r="AH4868" s="41"/>
      <c r="AI4868" s="42"/>
      <c r="AJ4868" s="40"/>
      <c r="AK4868" s="41"/>
      <c r="AL4868" s="42"/>
      <c r="AM4868" s="43"/>
      <c r="AN4868" s="43"/>
      <c r="AO4868" s="43"/>
    </row>
    <row r="4869" spans="5:41" x14ac:dyDescent="0.25">
      <c r="E4869" s="54"/>
      <c r="F4869" s="54"/>
      <c r="G4869" s="52"/>
      <c r="H4869" s="52"/>
      <c r="I4869" s="52"/>
      <c r="J4869" s="52"/>
      <c r="K4869" s="52"/>
      <c r="L4869" s="52"/>
      <c r="M4869" s="52"/>
      <c r="N4869" s="52"/>
      <c r="O4869" s="52"/>
      <c r="P4869" s="52"/>
      <c r="Q4869" s="52"/>
      <c r="R4869" s="52"/>
      <c r="S4869" s="52"/>
      <c r="T4869" s="52"/>
      <c r="U4869" s="52"/>
      <c r="V4869" s="52"/>
      <c r="W4869" s="52"/>
      <c r="X4869" s="52"/>
      <c r="Y4869" s="52"/>
      <c r="Z4869" s="38"/>
      <c r="AA4869" s="38"/>
      <c r="AB4869" s="38"/>
      <c r="AC4869" s="50"/>
      <c r="AD4869" s="50"/>
      <c r="AE4869" s="51"/>
      <c r="AF4869" s="51"/>
      <c r="AG4869" s="40"/>
      <c r="AH4869" s="41"/>
      <c r="AI4869" s="42"/>
      <c r="AJ4869" s="40"/>
      <c r="AK4869" s="41"/>
      <c r="AL4869" s="42"/>
      <c r="AM4869" s="43"/>
      <c r="AN4869" s="43"/>
      <c r="AO4869" s="43"/>
    </row>
    <row r="4870" spans="5:41" x14ac:dyDescent="0.25">
      <c r="E4870" s="54"/>
      <c r="F4870" s="54"/>
      <c r="G4870" s="52"/>
      <c r="H4870" s="52"/>
      <c r="I4870" s="52"/>
      <c r="J4870" s="52"/>
      <c r="K4870" s="52"/>
      <c r="L4870" s="52"/>
      <c r="M4870" s="52"/>
      <c r="N4870" s="52"/>
      <c r="O4870" s="52"/>
      <c r="P4870" s="52"/>
      <c r="Q4870" s="52"/>
      <c r="R4870" s="52"/>
      <c r="S4870" s="52"/>
      <c r="T4870" s="52"/>
      <c r="U4870" s="52"/>
      <c r="V4870" s="52"/>
      <c r="W4870" s="52"/>
      <c r="X4870" s="52"/>
      <c r="Y4870" s="52"/>
      <c r="Z4870" s="38"/>
      <c r="AA4870" s="38"/>
      <c r="AB4870" s="38"/>
      <c r="AC4870" s="50"/>
      <c r="AD4870" s="50"/>
      <c r="AE4870" s="51"/>
      <c r="AF4870" s="51"/>
      <c r="AG4870" s="40"/>
      <c r="AH4870" s="41"/>
      <c r="AI4870" s="42"/>
      <c r="AJ4870" s="40"/>
      <c r="AK4870" s="41"/>
      <c r="AL4870" s="42"/>
      <c r="AM4870" s="43"/>
      <c r="AN4870" s="43"/>
      <c r="AO4870" s="43"/>
    </row>
    <row r="4871" spans="5:41" x14ac:dyDescent="0.25">
      <c r="E4871" s="54"/>
      <c r="F4871" s="54"/>
      <c r="G4871" s="52"/>
      <c r="H4871" s="52"/>
      <c r="I4871" s="52"/>
      <c r="J4871" s="52"/>
      <c r="K4871" s="52"/>
      <c r="L4871" s="52"/>
      <c r="M4871" s="52"/>
      <c r="N4871" s="52"/>
      <c r="O4871" s="52"/>
      <c r="P4871" s="52"/>
      <c r="Q4871" s="52"/>
      <c r="R4871" s="52"/>
      <c r="S4871" s="52"/>
      <c r="T4871" s="52"/>
      <c r="U4871" s="52"/>
      <c r="V4871" s="52"/>
      <c r="W4871" s="52"/>
      <c r="X4871" s="52"/>
      <c r="Y4871" s="52"/>
      <c r="Z4871" s="38"/>
      <c r="AA4871" s="38"/>
      <c r="AB4871" s="38"/>
      <c r="AC4871" s="50"/>
      <c r="AD4871" s="50"/>
      <c r="AE4871" s="51"/>
      <c r="AF4871" s="51"/>
      <c r="AG4871" s="40"/>
      <c r="AH4871" s="41"/>
      <c r="AI4871" s="42"/>
      <c r="AJ4871" s="40"/>
      <c r="AK4871" s="41"/>
      <c r="AL4871" s="42"/>
      <c r="AM4871" s="43"/>
      <c r="AN4871" s="43"/>
      <c r="AO4871" s="43"/>
    </row>
    <row r="4872" spans="5:41" x14ac:dyDescent="0.25">
      <c r="E4872" s="54"/>
      <c r="F4872" s="54"/>
      <c r="G4872" s="52"/>
      <c r="H4872" s="52"/>
      <c r="I4872" s="52"/>
      <c r="J4872" s="52"/>
      <c r="K4872" s="52"/>
      <c r="L4872" s="52"/>
      <c r="M4872" s="52"/>
      <c r="N4872" s="52"/>
      <c r="O4872" s="52"/>
      <c r="P4872" s="52"/>
      <c r="Q4872" s="52"/>
      <c r="R4872" s="52"/>
      <c r="S4872" s="52"/>
      <c r="T4872" s="52"/>
      <c r="U4872" s="52"/>
      <c r="V4872" s="52"/>
      <c r="W4872" s="52"/>
      <c r="X4872" s="52"/>
      <c r="Y4872" s="52"/>
      <c r="Z4872" s="38"/>
      <c r="AA4872" s="38"/>
      <c r="AB4872" s="38"/>
      <c r="AC4872" s="50"/>
      <c r="AD4872" s="50"/>
      <c r="AE4872" s="51"/>
      <c r="AF4872" s="51"/>
      <c r="AG4872" s="40"/>
      <c r="AH4872" s="41"/>
      <c r="AI4872" s="42"/>
      <c r="AJ4872" s="40"/>
      <c r="AK4872" s="41"/>
      <c r="AL4872" s="42"/>
      <c r="AM4872" s="43"/>
      <c r="AN4872" s="43"/>
      <c r="AO4872" s="43"/>
    </row>
    <row r="4873" spans="5:41" x14ac:dyDescent="0.25">
      <c r="E4873" s="54"/>
      <c r="F4873" s="54"/>
      <c r="G4873" s="52"/>
      <c r="H4873" s="52"/>
      <c r="I4873" s="52"/>
      <c r="J4873" s="52"/>
      <c r="K4873" s="52"/>
      <c r="L4873" s="52"/>
      <c r="M4873" s="52"/>
      <c r="N4873" s="52"/>
      <c r="O4873" s="52"/>
      <c r="P4873" s="52"/>
      <c r="Q4873" s="52"/>
      <c r="R4873" s="52"/>
      <c r="S4873" s="52"/>
      <c r="T4873" s="52"/>
      <c r="U4873" s="52"/>
      <c r="V4873" s="52"/>
      <c r="W4873" s="52"/>
      <c r="X4873" s="52"/>
      <c r="Y4873" s="52"/>
      <c r="Z4873" s="38"/>
      <c r="AA4873" s="38"/>
      <c r="AB4873" s="38"/>
      <c r="AC4873" s="50"/>
      <c r="AD4873" s="50"/>
      <c r="AE4873" s="51"/>
      <c r="AF4873" s="51"/>
      <c r="AG4873" s="40"/>
      <c r="AH4873" s="41"/>
      <c r="AI4873" s="42"/>
      <c r="AJ4873" s="40"/>
      <c r="AK4873" s="41"/>
      <c r="AL4873" s="42"/>
      <c r="AM4873" s="43"/>
      <c r="AN4873" s="43"/>
      <c r="AO4873" s="43"/>
    </row>
    <row r="4874" spans="5:41" x14ac:dyDescent="0.25">
      <c r="E4874" s="54"/>
      <c r="F4874" s="54"/>
      <c r="G4874" s="52"/>
      <c r="H4874" s="52"/>
      <c r="I4874" s="52"/>
      <c r="J4874" s="52"/>
      <c r="K4874" s="52"/>
      <c r="L4874" s="52"/>
      <c r="M4874" s="52"/>
      <c r="N4874" s="52"/>
      <c r="O4874" s="52"/>
      <c r="P4874" s="52"/>
      <c r="Q4874" s="52"/>
      <c r="R4874" s="52"/>
      <c r="S4874" s="52"/>
      <c r="T4874" s="52"/>
      <c r="U4874" s="52"/>
      <c r="V4874" s="52"/>
      <c r="W4874" s="52"/>
      <c r="X4874" s="52"/>
      <c r="Y4874" s="52"/>
      <c r="Z4874" s="38"/>
      <c r="AA4874" s="38"/>
      <c r="AB4874" s="38"/>
      <c r="AC4874" s="50"/>
      <c r="AD4874" s="50"/>
      <c r="AE4874" s="51"/>
      <c r="AF4874" s="51"/>
      <c r="AG4874" s="40"/>
      <c r="AH4874" s="41"/>
      <c r="AI4874" s="42"/>
      <c r="AJ4874" s="40"/>
      <c r="AK4874" s="41"/>
      <c r="AL4874" s="42"/>
      <c r="AM4874" s="43"/>
      <c r="AN4874" s="43"/>
      <c r="AO4874" s="43"/>
    </row>
    <row r="4875" spans="5:41" x14ac:dyDescent="0.25">
      <c r="E4875" s="54"/>
      <c r="F4875" s="54"/>
      <c r="G4875" s="52"/>
      <c r="H4875" s="52"/>
      <c r="I4875" s="52"/>
      <c r="J4875" s="52"/>
      <c r="K4875" s="52"/>
      <c r="L4875" s="52"/>
      <c r="M4875" s="52"/>
      <c r="N4875" s="52"/>
      <c r="O4875" s="52"/>
      <c r="P4875" s="52"/>
      <c r="Q4875" s="52"/>
      <c r="R4875" s="52"/>
      <c r="S4875" s="52"/>
      <c r="T4875" s="52"/>
      <c r="U4875" s="52"/>
      <c r="V4875" s="52"/>
      <c r="W4875" s="52"/>
      <c r="X4875" s="52"/>
      <c r="Y4875" s="52"/>
      <c r="Z4875" s="38"/>
      <c r="AA4875" s="38"/>
      <c r="AB4875" s="38"/>
      <c r="AC4875" s="50"/>
      <c r="AD4875" s="50"/>
      <c r="AE4875" s="51"/>
      <c r="AF4875" s="51"/>
      <c r="AG4875" s="40"/>
      <c r="AH4875" s="41"/>
      <c r="AI4875" s="42"/>
      <c r="AJ4875" s="40"/>
      <c r="AK4875" s="41"/>
      <c r="AL4875" s="42"/>
      <c r="AM4875" s="43"/>
      <c r="AN4875" s="43"/>
      <c r="AO4875" s="43"/>
    </row>
    <row r="4876" spans="5:41" x14ac:dyDescent="0.25">
      <c r="E4876" s="54"/>
      <c r="F4876" s="54"/>
      <c r="G4876" s="52"/>
      <c r="H4876" s="52"/>
      <c r="I4876" s="52"/>
      <c r="J4876" s="52"/>
      <c r="K4876" s="52"/>
      <c r="L4876" s="52"/>
      <c r="M4876" s="52"/>
      <c r="N4876" s="52"/>
      <c r="O4876" s="52"/>
      <c r="P4876" s="52"/>
      <c r="Q4876" s="52"/>
      <c r="R4876" s="52"/>
      <c r="S4876" s="52"/>
      <c r="T4876" s="52"/>
      <c r="U4876" s="52"/>
      <c r="V4876" s="52"/>
      <c r="W4876" s="52"/>
      <c r="X4876" s="52"/>
      <c r="Y4876" s="52"/>
      <c r="Z4876" s="38"/>
      <c r="AA4876" s="38"/>
      <c r="AB4876" s="38"/>
      <c r="AC4876" s="50"/>
      <c r="AD4876" s="50"/>
      <c r="AE4876" s="51"/>
      <c r="AF4876" s="51"/>
      <c r="AG4876" s="40"/>
      <c r="AH4876" s="41"/>
      <c r="AI4876" s="42"/>
      <c r="AJ4876" s="40"/>
      <c r="AK4876" s="41"/>
      <c r="AL4876" s="42"/>
      <c r="AM4876" s="43"/>
      <c r="AN4876" s="43"/>
      <c r="AO4876" s="43"/>
    </row>
    <row r="4877" spans="5:41" x14ac:dyDescent="0.25">
      <c r="E4877" s="54"/>
      <c r="F4877" s="54"/>
      <c r="G4877" s="52"/>
      <c r="H4877" s="52"/>
      <c r="I4877" s="52"/>
      <c r="J4877" s="52"/>
      <c r="K4877" s="52"/>
      <c r="L4877" s="52"/>
      <c r="M4877" s="52"/>
      <c r="N4877" s="52"/>
      <c r="O4877" s="52"/>
      <c r="P4877" s="52"/>
      <c r="Q4877" s="52"/>
      <c r="R4877" s="52"/>
      <c r="S4877" s="52"/>
      <c r="T4877" s="52"/>
      <c r="U4877" s="52"/>
      <c r="V4877" s="52"/>
      <c r="W4877" s="52"/>
      <c r="X4877" s="52"/>
      <c r="Y4877" s="52"/>
      <c r="Z4877" s="38"/>
      <c r="AA4877" s="38"/>
      <c r="AB4877" s="38"/>
      <c r="AC4877" s="50"/>
      <c r="AD4877" s="50"/>
      <c r="AE4877" s="51"/>
      <c r="AF4877" s="51"/>
      <c r="AG4877" s="40"/>
      <c r="AH4877" s="41"/>
      <c r="AI4877" s="42"/>
      <c r="AJ4877" s="40"/>
      <c r="AK4877" s="41"/>
      <c r="AL4877" s="42"/>
      <c r="AM4877" s="43"/>
      <c r="AN4877" s="43"/>
      <c r="AO4877" s="43"/>
    </row>
    <row r="4878" spans="5:41" x14ac:dyDescent="0.25">
      <c r="E4878" s="54"/>
      <c r="F4878" s="54"/>
      <c r="G4878" s="52"/>
      <c r="H4878" s="52"/>
      <c r="I4878" s="52"/>
      <c r="J4878" s="52"/>
      <c r="K4878" s="52"/>
      <c r="L4878" s="52"/>
      <c r="M4878" s="52"/>
      <c r="N4878" s="52"/>
      <c r="O4878" s="52"/>
      <c r="P4878" s="52"/>
      <c r="Q4878" s="52"/>
      <c r="R4878" s="52"/>
      <c r="S4878" s="52"/>
      <c r="T4878" s="52"/>
      <c r="U4878" s="52"/>
      <c r="V4878" s="52"/>
      <c r="W4878" s="52"/>
      <c r="X4878" s="52"/>
      <c r="Y4878" s="52"/>
      <c r="Z4878" s="38"/>
      <c r="AA4878" s="38"/>
      <c r="AB4878" s="38"/>
      <c r="AC4878" s="50"/>
      <c r="AD4878" s="50"/>
      <c r="AE4878" s="51"/>
      <c r="AF4878" s="51"/>
      <c r="AG4878" s="40"/>
      <c r="AH4878" s="41"/>
      <c r="AI4878" s="42"/>
      <c r="AJ4878" s="40"/>
      <c r="AK4878" s="41"/>
      <c r="AL4878" s="42"/>
      <c r="AM4878" s="43"/>
      <c r="AN4878" s="43"/>
      <c r="AO4878" s="43"/>
    </row>
    <row r="4879" spans="5:41" x14ac:dyDescent="0.25">
      <c r="E4879" s="54"/>
      <c r="F4879" s="54"/>
      <c r="G4879" s="52"/>
      <c r="H4879" s="52"/>
      <c r="I4879" s="52"/>
      <c r="J4879" s="52"/>
      <c r="K4879" s="52"/>
      <c r="L4879" s="52"/>
      <c r="M4879" s="52"/>
      <c r="N4879" s="52"/>
      <c r="O4879" s="52"/>
      <c r="P4879" s="52"/>
      <c r="Q4879" s="52"/>
      <c r="R4879" s="52"/>
      <c r="S4879" s="52"/>
      <c r="T4879" s="52"/>
      <c r="U4879" s="52"/>
      <c r="V4879" s="52"/>
      <c r="W4879" s="52"/>
      <c r="X4879" s="52"/>
      <c r="Y4879" s="52"/>
      <c r="Z4879" s="38"/>
      <c r="AA4879" s="38"/>
      <c r="AB4879" s="38"/>
      <c r="AC4879" s="50"/>
      <c r="AD4879" s="50"/>
      <c r="AE4879" s="51"/>
      <c r="AF4879" s="51"/>
      <c r="AG4879" s="40"/>
      <c r="AH4879" s="41"/>
      <c r="AI4879" s="42"/>
      <c r="AJ4879" s="40"/>
      <c r="AK4879" s="41"/>
      <c r="AL4879" s="42"/>
      <c r="AM4879" s="43"/>
      <c r="AN4879" s="43"/>
      <c r="AO4879" s="43"/>
    </row>
    <row r="4880" spans="5:41" x14ac:dyDescent="0.25">
      <c r="E4880" s="54"/>
      <c r="F4880" s="54"/>
      <c r="G4880" s="52"/>
      <c r="H4880" s="52"/>
      <c r="I4880" s="52"/>
      <c r="J4880" s="52"/>
      <c r="K4880" s="52"/>
      <c r="L4880" s="52"/>
      <c r="M4880" s="52"/>
      <c r="N4880" s="52"/>
      <c r="O4880" s="52"/>
      <c r="P4880" s="52"/>
      <c r="Q4880" s="52"/>
      <c r="R4880" s="52"/>
      <c r="S4880" s="52"/>
      <c r="T4880" s="52"/>
      <c r="U4880" s="52"/>
      <c r="V4880" s="52"/>
      <c r="W4880" s="52"/>
      <c r="X4880" s="52"/>
      <c r="Y4880" s="52"/>
      <c r="Z4880" s="38"/>
      <c r="AA4880" s="38"/>
      <c r="AB4880" s="38"/>
      <c r="AC4880" s="50"/>
      <c r="AD4880" s="50"/>
      <c r="AE4880" s="51"/>
      <c r="AF4880" s="51"/>
      <c r="AG4880" s="40"/>
      <c r="AH4880" s="41"/>
      <c r="AI4880" s="42"/>
      <c r="AJ4880" s="40"/>
      <c r="AK4880" s="41"/>
      <c r="AL4880" s="42"/>
      <c r="AM4880" s="43"/>
      <c r="AN4880" s="43"/>
      <c r="AO4880" s="43"/>
    </row>
    <row r="4881" spans="5:41" x14ac:dyDescent="0.25">
      <c r="E4881" s="54"/>
      <c r="F4881" s="54"/>
      <c r="G4881" s="52"/>
      <c r="H4881" s="52"/>
      <c r="I4881" s="52"/>
      <c r="J4881" s="52"/>
      <c r="K4881" s="52"/>
      <c r="L4881" s="52"/>
      <c r="M4881" s="52"/>
      <c r="N4881" s="52"/>
      <c r="O4881" s="52"/>
      <c r="P4881" s="52"/>
      <c r="Q4881" s="52"/>
      <c r="R4881" s="52"/>
      <c r="S4881" s="52"/>
      <c r="T4881" s="52"/>
      <c r="U4881" s="52"/>
      <c r="V4881" s="52"/>
      <c r="W4881" s="52"/>
      <c r="X4881" s="52"/>
      <c r="Y4881" s="52"/>
      <c r="Z4881" s="38"/>
      <c r="AA4881" s="38"/>
      <c r="AB4881" s="38"/>
      <c r="AC4881" s="50"/>
      <c r="AD4881" s="50"/>
      <c r="AE4881" s="51"/>
      <c r="AF4881" s="51"/>
      <c r="AG4881" s="40"/>
      <c r="AH4881" s="41"/>
      <c r="AI4881" s="42"/>
      <c r="AJ4881" s="40"/>
      <c r="AK4881" s="41"/>
      <c r="AL4881" s="42"/>
      <c r="AM4881" s="43"/>
      <c r="AN4881" s="43"/>
      <c r="AO4881" s="43"/>
    </row>
    <row r="4882" spans="5:41" x14ac:dyDescent="0.25">
      <c r="E4882" s="54"/>
      <c r="F4882" s="54"/>
      <c r="G4882" s="52"/>
      <c r="H4882" s="52"/>
      <c r="I4882" s="52"/>
      <c r="J4882" s="52"/>
      <c r="K4882" s="52"/>
      <c r="L4882" s="52"/>
      <c r="M4882" s="52"/>
      <c r="N4882" s="52"/>
      <c r="O4882" s="52"/>
      <c r="P4882" s="52"/>
      <c r="Q4882" s="52"/>
      <c r="R4882" s="52"/>
      <c r="S4882" s="52"/>
      <c r="T4882" s="52"/>
      <c r="U4882" s="52"/>
      <c r="V4882" s="52"/>
      <c r="W4882" s="52"/>
      <c r="X4882" s="52"/>
      <c r="Y4882" s="52"/>
      <c r="Z4882" s="38"/>
      <c r="AA4882" s="38"/>
      <c r="AB4882" s="38"/>
      <c r="AC4882" s="50"/>
      <c r="AD4882" s="50"/>
      <c r="AE4882" s="51"/>
      <c r="AF4882" s="51"/>
      <c r="AG4882" s="40"/>
      <c r="AH4882" s="41"/>
      <c r="AI4882" s="42"/>
      <c r="AJ4882" s="40"/>
      <c r="AK4882" s="41"/>
      <c r="AL4882" s="42"/>
      <c r="AM4882" s="43"/>
      <c r="AN4882" s="43"/>
      <c r="AO4882" s="43"/>
    </row>
    <row r="4883" spans="5:41" x14ac:dyDescent="0.25">
      <c r="E4883" s="54"/>
      <c r="F4883" s="54"/>
      <c r="G4883" s="52"/>
      <c r="H4883" s="52"/>
      <c r="I4883" s="52"/>
      <c r="J4883" s="52"/>
      <c r="K4883" s="52"/>
      <c r="L4883" s="52"/>
      <c r="M4883" s="52"/>
      <c r="N4883" s="52"/>
      <c r="O4883" s="52"/>
      <c r="P4883" s="52"/>
      <c r="Q4883" s="52"/>
      <c r="R4883" s="52"/>
      <c r="S4883" s="52"/>
      <c r="T4883" s="52"/>
      <c r="U4883" s="52"/>
      <c r="V4883" s="52"/>
      <c r="W4883" s="52"/>
      <c r="X4883" s="52"/>
      <c r="Y4883" s="52"/>
      <c r="Z4883" s="38"/>
      <c r="AA4883" s="38"/>
      <c r="AB4883" s="38"/>
      <c r="AC4883" s="50"/>
      <c r="AD4883" s="50"/>
      <c r="AE4883" s="51"/>
      <c r="AF4883" s="51"/>
      <c r="AG4883" s="40"/>
      <c r="AH4883" s="41"/>
      <c r="AI4883" s="42"/>
      <c r="AJ4883" s="40"/>
      <c r="AK4883" s="41"/>
      <c r="AL4883" s="42"/>
      <c r="AM4883" s="43"/>
      <c r="AN4883" s="43"/>
      <c r="AO4883" s="43"/>
    </row>
    <row r="4884" spans="5:41" x14ac:dyDescent="0.25">
      <c r="E4884" s="54"/>
      <c r="F4884" s="54"/>
      <c r="G4884" s="52"/>
      <c r="H4884" s="52"/>
      <c r="I4884" s="52"/>
      <c r="J4884" s="52"/>
      <c r="K4884" s="52"/>
      <c r="L4884" s="52"/>
      <c r="M4884" s="52"/>
      <c r="N4884" s="52"/>
      <c r="O4884" s="52"/>
      <c r="P4884" s="52"/>
      <c r="Q4884" s="52"/>
      <c r="R4884" s="52"/>
      <c r="S4884" s="52"/>
      <c r="T4884" s="52"/>
      <c r="U4884" s="52"/>
      <c r="V4884" s="52"/>
      <c r="W4884" s="52"/>
      <c r="X4884" s="52"/>
      <c r="Y4884" s="52"/>
      <c r="Z4884" s="38"/>
      <c r="AA4884" s="38"/>
      <c r="AB4884" s="38"/>
      <c r="AC4884" s="50"/>
      <c r="AD4884" s="50"/>
      <c r="AE4884" s="51"/>
      <c r="AF4884" s="51"/>
      <c r="AG4884" s="40"/>
      <c r="AH4884" s="41"/>
      <c r="AI4884" s="42"/>
      <c r="AJ4884" s="40"/>
      <c r="AK4884" s="41"/>
      <c r="AL4884" s="42"/>
      <c r="AM4884" s="43"/>
      <c r="AN4884" s="43"/>
      <c r="AO4884" s="43"/>
    </row>
    <row r="4885" spans="5:41" x14ac:dyDescent="0.25">
      <c r="E4885" s="54"/>
      <c r="F4885" s="54"/>
      <c r="G4885" s="52"/>
      <c r="H4885" s="52"/>
      <c r="I4885" s="52"/>
      <c r="J4885" s="52"/>
      <c r="K4885" s="52"/>
      <c r="L4885" s="52"/>
      <c r="M4885" s="52"/>
      <c r="N4885" s="52"/>
      <c r="O4885" s="52"/>
      <c r="P4885" s="52"/>
      <c r="Q4885" s="52"/>
      <c r="R4885" s="52"/>
      <c r="S4885" s="52"/>
      <c r="T4885" s="52"/>
      <c r="U4885" s="52"/>
      <c r="V4885" s="52"/>
      <c r="W4885" s="52"/>
      <c r="X4885" s="52"/>
      <c r="Y4885" s="52"/>
      <c r="Z4885" s="38"/>
      <c r="AA4885" s="38"/>
      <c r="AB4885" s="38"/>
      <c r="AC4885" s="50"/>
      <c r="AD4885" s="50"/>
      <c r="AE4885" s="51"/>
      <c r="AF4885" s="51"/>
      <c r="AG4885" s="40"/>
      <c r="AH4885" s="41"/>
      <c r="AI4885" s="42"/>
      <c r="AJ4885" s="40"/>
      <c r="AK4885" s="41"/>
      <c r="AL4885" s="42"/>
      <c r="AM4885" s="43"/>
      <c r="AN4885" s="43"/>
      <c r="AO4885" s="43"/>
    </row>
    <row r="4886" spans="5:41" x14ac:dyDescent="0.25">
      <c r="E4886" s="54"/>
      <c r="F4886" s="54"/>
      <c r="G4886" s="52"/>
      <c r="H4886" s="52"/>
      <c r="I4886" s="52"/>
      <c r="J4886" s="52"/>
      <c r="K4886" s="52"/>
      <c r="L4886" s="52"/>
      <c r="M4886" s="52"/>
      <c r="N4886" s="52"/>
      <c r="O4886" s="52"/>
      <c r="P4886" s="52"/>
      <c r="Q4886" s="52"/>
      <c r="R4886" s="52"/>
      <c r="S4886" s="52"/>
      <c r="T4886" s="52"/>
      <c r="U4886" s="52"/>
      <c r="V4886" s="52"/>
      <c r="W4886" s="52"/>
      <c r="X4886" s="52"/>
      <c r="Y4886" s="52"/>
      <c r="Z4886" s="38"/>
      <c r="AA4886" s="38"/>
      <c r="AB4886" s="38"/>
      <c r="AC4886" s="50"/>
      <c r="AD4886" s="50"/>
      <c r="AE4886" s="51"/>
      <c r="AF4886" s="51"/>
      <c r="AG4886" s="40"/>
      <c r="AH4886" s="41"/>
      <c r="AI4886" s="42"/>
      <c r="AJ4886" s="40"/>
      <c r="AK4886" s="41"/>
      <c r="AL4886" s="42"/>
      <c r="AM4886" s="43"/>
      <c r="AN4886" s="43"/>
      <c r="AO4886" s="43"/>
    </row>
    <row r="4887" spans="5:41" x14ac:dyDescent="0.25">
      <c r="E4887" s="54"/>
      <c r="F4887" s="54"/>
      <c r="G4887" s="52"/>
      <c r="H4887" s="52"/>
      <c r="I4887" s="52"/>
      <c r="J4887" s="52"/>
      <c r="K4887" s="52"/>
      <c r="L4887" s="52"/>
      <c r="M4887" s="52"/>
      <c r="N4887" s="52"/>
      <c r="O4887" s="52"/>
      <c r="P4887" s="52"/>
      <c r="Q4887" s="52"/>
      <c r="R4887" s="52"/>
      <c r="S4887" s="52"/>
      <c r="T4887" s="52"/>
      <c r="U4887" s="52"/>
      <c r="V4887" s="52"/>
      <c r="W4887" s="52"/>
      <c r="X4887" s="52"/>
      <c r="Y4887" s="52"/>
      <c r="Z4887" s="38"/>
      <c r="AA4887" s="38"/>
      <c r="AB4887" s="38"/>
      <c r="AC4887" s="50"/>
      <c r="AD4887" s="50"/>
      <c r="AE4887" s="51"/>
      <c r="AF4887" s="51"/>
      <c r="AG4887" s="40"/>
      <c r="AH4887" s="41"/>
      <c r="AI4887" s="42"/>
      <c r="AJ4887" s="40"/>
      <c r="AK4887" s="41"/>
      <c r="AL4887" s="42"/>
      <c r="AM4887" s="43"/>
      <c r="AN4887" s="43"/>
      <c r="AO4887" s="43"/>
    </row>
    <row r="4888" spans="5:41" x14ac:dyDescent="0.25">
      <c r="E4888" s="54"/>
      <c r="F4888" s="54"/>
      <c r="G4888" s="52"/>
      <c r="H4888" s="52"/>
      <c r="I4888" s="52"/>
      <c r="J4888" s="52"/>
      <c r="K4888" s="52"/>
      <c r="L4888" s="52"/>
      <c r="M4888" s="52"/>
      <c r="N4888" s="52"/>
      <c r="O4888" s="52"/>
      <c r="P4888" s="52"/>
      <c r="Q4888" s="52"/>
      <c r="R4888" s="52"/>
      <c r="S4888" s="52"/>
      <c r="T4888" s="52"/>
      <c r="U4888" s="52"/>
      <c r="V4888" s="52"/>
      <c r="W4888" s="52"/>
      <c r="X4888" s="52"/>
      <c r="Y4888" s="52"/>
      <c r="Z4888" s="38"/>
      <c r="AA4888" s="38"/>
      <c r="AB4888" s="38"/>
      <c r="AC4888" s="50"/>
      <c r="AD4888" s="50"/>
      <c r="AE4888" s="51"/>
      <c r="AF4888" s="51"/>
      <c r="AG4888" s="40"/>
      <c r="AH4888" s="41"/>
      <c r="AI4888" s="42"/>
      <c r="AJ4888" s="40"/>
      <c r="AK4888" s="41"/>
      <c r="AL4888" s="42"/>
      <c r="AM4888" s="43"/>
      <c r="AN4888" s="43"/>
      <c r="AO4888" s="43"/>
    </row>
    <row r="4889" spans="5:41" x14ac:dyDescent="0.25">
      <c r="E4889" s="54"/>
      <c r="F4889" s="54"/>
      <c r="G4889" s="52"/>
      <c r="H4889" s="52"/>
      <c r="I4889" s="52"/>
      <c r="J4889" s="52"/>
      <c r="K4889" s="52"/>
      <c r="L4889" s="52"/>
      <c r="M4889" s="52"/>
      <c r="N4889" s="52"/>
      <c r="O4889" s="52"/>
      <c r="P4889" s="52"/>
      <c r="Q4889" s="52"/>
      <c r="R4889" s="52"/>
      <c r="S4889" s="52"/>
      <c r="T4889" s="52"/>
      <c r="U4889" s="52"/>
      <c r="V4889" s="52"/>
      <c r="W4889" s="52"/>
      <c r="X4889" s="52"/>
      <c r="Y4889" s="52"/>
      <c r="Z4889" s="38"/>
      <c r="AA4889" s="38"/>
      <c r="AB4889" s="38"/>
      <c r="AC4889" s="50"/>
      <c r="AD4889" s="50"/>
      <c r="AE4889" s="51"/>
      <c r="AF4889" s="51"/>
      <c r="AG4889" s="40"/>
      <c r="AH4889" s="41"/>
      <c r="AI4889" s="42"/>
      <c r="AJ4889" s="40"/>
      <c r="AK4889" s="41"/>
      <c r="AL4889" s="42"/>
      <c r="AM4889" s="43"/>
      <c r="AN4889" s="43"/>
      <c r="AO4889" s="43"/>
    </row>
    <row r="4890" spans="5:41" x14ac:dyDescent="0.25">
      <c r="E4890" s="54"/>
      <c r="F4890" s="54"/>
      <c r="G4890" s="52"/>
      <c r="H4890" s="52"/>
      <c r="I4890" s="52"/>
      <c r="J4890" s="52"/>
      <c r="K4890" s="52"/>
      <c r="L4890" s="52"/>
      <c r="M4890" s="52"/>
      <c r="N4890" s="52"/>
      <c r="O4890" s="52"/>
      <c r="P4890" s="52"/>
      <c r="Q4890" s="52"/>
      <c r="R4890" s="52"/>
      <c r="S4890" s="52"/>
      <c r="T4890" s="52"/>
      <c r="U4890" s="52"/>
      <c r="V4890" s="52"/>
      <c r="W4890" s="52"/>
      <c r="X4890" s="52"/>
      <c r="Y4890" s="52"/>
      <c r="Z4890" s="38"/>
      <c r="AA4890" s="38"/>
      <c r="AB4890" s="38"/>
      <c r="AC4890" s="50"/>
      <c r="AD4890" s="50"/>
      <c r="AE4890" s="51"/>
      <c r="AF4890" s="51"/>
      <c r="AG4890" s="40"/>
      <c r="AH4890" s="41"/>
      <c r="AI4890" s="42"/>
      <c r="AJ4890" s="40"/>
      <c r="AK4890" s="41"/>
      <c r="AL4890" s="42"/>
      <c r="AM4890" s="43"/>
      <c r="AN4890" s="43"/>
      <c r="AO4890" s="43"/>
    </row>
    <row r="4891" spans="5:41" x14ac:dyDescent="0.25">
      <c r="E4891" s="54"/>
      <c r="F4891" s="54"/>
      <c r="G4891" s="52"/>
      <c r="H4891" s="52"/>
      <c r="I4891" s="52"/>
      <c r="J4891" s="52"/>
      <c r="K4891" s="52"/>
      <c r="L4891" s="52"/>
      <c r="M4891" s="52"/>
      <c r="N4891" s="52"/>
      <c r="O4891" s="52"/>
      <c r="P4891" s="52"/>
      <c r="Q4891" s="52"/>
      <c r="R4891" s="52"/>
      <c r="S4891" s="52"/>
      <c r="T4891" s="52"/>
      <c r="U4891" s="52"/>
      <c r="V4891" s="52"/>
      <c r="W4891" s="52"/>
      <c r="X4891" s="52"/>
      <c r="Y4891" s="52"/>
      <c r="Z4891" s="38"/>
      <c r="AA4891" s="38"/>
      <c r="AB4891" s="38"/>
      <c r="AC4891" s="50"/>
      <c r="AD4891" s="50"/>
      <c r="AE4891" s="51"/>
      <c r="AF4891" s="51"/>
      <c r="AG4891" s="40"/>
      <c r="AH4891" s="41"/>
      <c r="AI4891" s="42"/>
      <c r="AJ4891" s="40"/>
      <c r="AK4891" s="41"/>
      <c r="AL4891" s="42"/>
      <c r="AM4891" s="43"/>
      <c r="AN4891" s="43"/>
      <c r="AO4891" s="43"/>
    </row>
    <row r="4892" spans="5:41" x14ac:dyDescent="0.25">
      <c r="E4892" s="54"/>
      <c r="F4892" s="54"/>
      <c r="G4892" s="52"/>
      <c r="H4892" s="52"/>
      <c r="I4892" s="52"/>
      <c r="J4892" s="52"/>
      <c r="K4892" s="52"/>
      <c r="L4892" s="52"/>
      <c r="M4892" s="52"/>
      <c r="N4892" s="52"/>
      <c r="O4892" s="52"/>
      <c r="P4892" s="52"/>
      <c r="Q4892" s="52"/>
      <c r="R4892" s="52"/>
      <c r="S4892" s="52"/>
      <c r="T4892" s="52"/>
      <c r="U4892" s="52"/>
      <c r="V4892" s="52"/>
      <c r="W4892" s="52"/>
      <c r="X4892" s="52"/>
      <c r="Y4892" s="52"/>
      <c r="Z4892" s="38"/>
      <c r="AA4892" s="38"/>
      <c r="AB4892" s="38"/>
      <c r="AC4892" s="50"/>
      <c r="AD4892" s="50"/>
      <c r="AE4892" s="51"/>
      <c r="AF4892" s="51"/>
      <c r="AG4892" s="40"/>
      <c r="AH4892" s="41"/>
      <c r="AI4892" s="42"/>
      <c r="AJ4892" s="40"/>
      <c r="AK4892" s="41"/>
      <c r="AL4892" s="42"/>
      <c r="AM4892" s="43"/>
      <c r="AN4892" s="43"/>
      <c r="AO4892" s="43"/>
    </row>
    <row r="4893" spans="5:41" x14ac:dyDescent="0.25">
      <c r="E4893" s="54"/>
      <c r="F4893" s="54"/>
      <c r="G4893" s="52"/>
      <c r="H4893" s="52"/>
      <c r="I4893" s="52"/>
      <c r="J4893" s="52"/>
      <c r="K4893" s="52"/>
      <c r="L4893" s="52"/>
      <c r="M4893" s="52"/>
      <c r="N4893" s="52"/>
      <c r="O4893" s="52"/>
      <c r="P4893" s="52"/>
      <c r="Q4893" s="52"/>
      <c r="R4893" s="52"/>
      <c r="S4893" s="52"/>
      <c r="T4893" s="52"/>
      <c r="U4893" s="52"/>
      <c r="V4893" s="52"/>
      <c r="W4893" s="52"/>
      <c r="X4893" s="52"/>
      <c r="Y4893" s="52"/>
      <c r="Z4893" s="38"/>
      <c r="AA4893" s="38"/>
      <c r="AB4893" s="38"/>
      <c r="AC4893" s="50"/>
      <c r="AD4893" s="50"/>
      <c r="AE4893" s="51"/>
      <c r="AF4893" s="51"/>
      <c r="AG4893" s="40"/>
      <c r="AH4893" s="41"/>
      <c r="AI4893" s="42"/>
      <c r="AJ4893" s="40"/>
      <c r="AK4893" s="41"/>
      <c r="AL4893" s="42"/>
      <c r="AM4893" s="43"/>
      <c r="AN4893" s="43"/>
      <c r="AO4893" s="43"/>
    </row>
    <row r="4894" spans="5:41" x14ac:dyDescent="0.25">
      <c r="E4894" s="54"/>
      <c r="F4894" s="54"/>
      <c r="G4894" s="52"/>
      <c r="H4894" s="52"/>
      <c r="I4894" s="52"/>
      <c r="J4894" s="52"/>
      <c r="K4894" s="52"/>
      <c r="L4894" s="52"/>
      <c r="M4894" s="52"/>
      <c r="N4894" s="52"/>
      <c r="O4894" s="52"/>
      <c r="P4894" s="52"/>
      <c r="Q4894" s="52"/>
      <c r="R4894" s="52"/>
      <c r="S4894" s="52"/>
      <c r="T4894" s="52"/>
      <c r="U4894" s="52"/>
      <c r="V4894" s="52"/>
      <c r="W4894" s="52"/>
      <c r="X4894" s="52"/>
      <c r="Y4894" s="52"/>
      <c r="Z4894" s="38"/>
      <c r="AA4894" s="38"/>
      <c r="AB4894" s="38"/>
      <c r="AC4894" s="50"/>
      <c r="AD4894" s="50"/>
      <c r="AE4894" s="51"/>
      <c r="AF4894" s="51"/>
      <c r="AG4894" s="40"/>
      <c r="AH4894" s="41"/>
      <c r="AI4894" s="42"/>
      <c r="AJ4894" s="40"/>
      <c r="AK4894" s="41"/>
      <c r="AL4894" s="42"/>
      <c r="AM4894" s="43"/>
      <c r="AN4894" s="43"/>
      <c r="AO4894" s="43"/>
    </row>
    <row r="4895" spans="5:41" x14ac:dyDescent="0.25">
      <c r="E4895" s="54"/>
      <c r="F4895" s="54"/>
      <c r="G4895" s="52"/>
      <c r="H4895" s="52"/>
      <c r="I4895" s="52"/>
      <c r="J4895" s="52"/>
      <c r="K4895" s="52"/>
      <c r="L4895" s="52"/>
      <c r="M4895" s="52"/>
      <c r="N4895" s="52"/>
      <c r="O4895" s="52"/>
      <c r="P4895" s="52"/>
      <c r="Q4895" s="52"/>
      <c r="R4895" s="52"/>
      <c r="S4895" s="52"/>
      <c r="T4895" s="52"/>
      <c r="U4895" s="52"/>
      <c r="V4895" s="52"/>
      <c r="W4895" s="52"/>
      <c r="X4895" s="52"/>
      <c r="Y4895" s="52"/>
      <c r="Z4895" s="38"/>
      <c r="AA4895" s="38"/>
      <c r="AB4895" s="38"/>
      <c r="AC4895" s="50"/>
      <c r="AD4895" s="50"/>
      <c r="AE4895" s="51"/>
      <c r="AF4895" s="51"/>
      <c r="AG4895" s="40"/>
      <c r="AH4895" s="41"/>
      <c r="AI4895" s="42"/>
      <c r="AJ4895" s="40"/>
      <c r="AK4895" s="41"/>
      <c r="AL4895" s="42"/>
      <c r="AM4895" s="43"/>
      <c r="AN4895" s="43"/>
      <c r="AO4895" s="43"/>
    </row>
    <row r="4896" spans="5:41" x14ac:dyDescent="0.25">
      <c r="E4896" s="54"/>
      <c r="F4896" s="54"/>
      <c r="G4896" s="52"/>
      <c r="H4896" s="52"/>
      <c r="I4896" s="52"/>
      <c r="J4896" s="52"/>
      <c r="K4896" s="52"/>
      <c r="L4896" s="52"/>
      <c r="M4896" s="52"/>
      <c r="N4896" s="52"/>
      <c r="O4896" s="52"/>
      <c r="P4896" s="52"/>
      <c r="Q4896" s="52"/>
      <c r="R4896" s="52"/>
      <c r="S4896" s="52"/>
      <c r="T4896" s="52"/>
      <c r="U4896" s="52"/>
      <c r="V4896" s="52"/>
      <c r="W4896" s="52"/>
      <c r="X4896" s="52"/>
      <c r="Y4896" s="52"/>
      <c r="Z4896" s="38"/>
      <c r="AA4896" s="38"/>
      <c r="AB4896" s="38"/>
      <c r="AC4896" s="50"/>
      <c r="AD4896" s="50"/>
      <c r="AE4896" s="51"/>
      <c r="AF4896" s="51"/>
      <c r="AG4896" s="40"/>
      <c r="AH4896" s="41"/>
      <c r="AI4896" s="42"/>
      <c r="AJ4896" s="40"/>
      <c r="AK4896" s="41"/>
      <c r="AL4896" s="42"/>
      <c r="AM4896" s="43"/>
      <c r="AN4896" s="43"/>
      <c r="AO4896" s="43"/>
    </row>
    <row r="4897" spans="5:41" x14ac:dyDescent="0.25">
      <c r="E4897" s="54"/>
      <c r="F4897" s="54"/>
      <c r="G4897" s="52"/>
      <c r="H4897" s="52"/>
      <c r="I4897" s="52"/>
      <c r="J4897" s="52"/>
      <c r="K4897" s="52"/>
      <c r="L4897" s="52"/>
      <c r="M4897" s="52"/>
      <c r="N4897" s="52"/>
      <c r="O4897" s="52"/>
      <c r="P4897" s="52"/>
      <c r="Q4897" s="52"/>
      <c r="R4897" s="52"/>
      <c r="S4897" s="52"/>
      <c r="T4897" s="52"/>
      <c r="U4897" s="52"/>
      <c r="V4897" s="52"/>
      <c r="W4897" s="52"/>
      <c r="X4897" s="52"/>
      <c r="Y4897" s="52"/>
      <c r="Z4897" s="38"/>
      <c r="AA4897" s="38"/>
      <c r="AB4897" s="38"/>
      <c r="AC4897" s="50"/>
      <c r="AD4897" s="50"/>
      <c r="AE4897" s="51"/>
      <c r="AF4897" s="51"/>
      <c r="AG4897" s="40"/>
      <c r="AH4897" s="41"/>
      <c r="AI4897" s="42"/>
      <c r="AJ4897" s="40"/>
      <c r="AK4897" s="41"/>
      <c r="AL4897" s="42"/>
      <c r="AM4897" s="43"/>
      <c r="AN4897" s="43"/>
      <c r="AO4897" s="43"/>
    </row>
    <row r="4898" spans="5:41" x14ac:dyDescent="0.25">
      <c r="E4898" s="54"/>
      <c r="F4898" s="54"/>
      <c r="G4898" s="52"/>
      <c r="H4898" s="52"/>
      <c r="I4898" s="52"/>
      <c r="J4898" s="52"/>
      <c r="K4898" s="52"/>
      <c r="L4898" s="52"/>
      <c r="M4898" s="52"/>
      <c r="N4898" s="52"/>
      <c r="O4898" s="52"/>
      <c r="P4898" s="52"/>
      <c r="Q4898" s="52"/>
      <c r="R4898" s="52"/>
      <c r="S4898" s="52"/>
      <c r="T4898" s="52"/>
      <c r="U4898" s="52"/>
      <c r="V4898" s="52"/>
      <c r="W4898" s="52"/>
      <c r="X4898" s="52"/>
      <c r="Y4898" s="52"/>
      <c r="Z4898" s="38"/>
      <c r="AA4898" s="38"/>
      <c r="AB4898" s="38"/>
      <c r="AC4898" s="50"/>
      <c r="AD4898" s="50"/>
      <c r="AE4898" s="51"/>
      <c r="AF4898" s="51"/>
      <c r="AG4898" s="40"/>
      <c r="AH4898" s="41"/>
      <c r="AI4898" s="42"/>
      <c r="AJ4898" s="40"/>
      <c r="AK4898" s="41"/>
      <c r="AL4898" s="42"/>
      <c r="AM4898" s="43"/>
      <c r="AN4898" s="43"/>
      <c r="AO4898" s="43"/>
    </row>
    <row r="4899" spans="5:41" x14ac:dyDescent="0.25">
      <c r="E4899" s="54"/>
      <c r="F4899" s="54"/>
      <c r="G4899" s="52"/>
      <c r="H4899" s="52"/>
      <c r="I4899" s="52"/>
      <c r="J4899" s="52"/>
      <c r="K4899" s="52"/>
      <c r="L4899" s="52"/>
      <c r="M4899" s="52"/>
      <c r="N4899" s="52"/>
      <c r="O4899" s="52"/>
      <c r="P4899" s="52"/>
      <c r="Q4899" s="52"/>
      <c r="R4899" s="52"/>
      <c r="S4899" s="52"/>
      <c r="T4899" s="52"/>
      <c r="U4899" s="52"/>
      <c r="V4899" s="52"/>
      <c r="W4899" s="52"/>
      <c r="X4899" s="52"/>
      <c r="Y4899" s="52"/>
      <c r="Z4899" s="38"/>
      <c r="AA4899" s="38"/>
      <c r="AB4899" s="38"/>
      <c r="AC4899" s="50"/>
      <c r="AD4899" s="50"/>
      <c r="AE4899" s="51"/>
      <c r="AF4899" s="51"/>
      <c r="AG4899" s="40"/>
      <c r="AH4899" s="41"/>
      <c r="AI4899" s="42"/>
      <c r="AJ4899" s="40"/>
      <c r="AK4899" s="41"/>
      <c r="AL4899" s="42"/>
      <c r="AM4899" s="43"/>
      <c r="AN4899" s="43"/>
      <c r="AO4899" s="43"/>
    </row>
    <row r="4900" spans="5:41" x14ac:dyDescent="0.25">
      <c r="E4900" s="54"/>
      <c r="F4900" s="54"/>
      <c r="G4900" s="52"/>
      <c r="H4900" s="52"/>
      <c r="I4900" s="52"/>
      <c r="J4900" s="52"/>
      <c r="K4900" s="52"/>
      <c r="L4900" s="52"/>
      <c r="M4900" s="52"/>
      <c r="N4900" s="52"/>
      <c r="O4900" s="52"/>
      <c r="P4900" s="52"/>
      <c r="Q4900" s="52"/>
      <c r="R4900" s="52"/>
      <c r="S4900" s="52"/>
      <c r="T4900" s="52"/>
      <c r="U4900" s="52"/>
      <c r="V4900" s="52"/>
      <c r="W4900" s="52"/>
      <c r="X4900" s="52"/>
      <c r="Y4900" s="52"/>
      <c r="Z4900" s="38"/>
      <c r="AA4900" s="38"/>
      <c r="AB4900" s="38"/>
      <c r="AC4900" s="50"/>
      <c r="AD4900" s="50"/>
      <c r="AE4900" s="51"/>
      <c r="AF4900" s="51"/>
      <c r="AG4900" s="40"/>
      <c r="AH4900" s="41"/>
      <c r="AI4900" s="42"/>
      <c r="AJ4900" s="40"/>
      <c r="AK4900" s="41"/>
      <c r="AL4900" s="42"/>
      <c r="AM4900" s="43"/>
      <c r="AN4900" s="43"/>
      <c r="AO4900" s="43"/>
    </row>
    <row r="4901" spans="5:41" x14ac:dyDescent="0.25">
      <c r="E4901" s="54"/>
      <c r="F4901" s="54"/>
      <c r="G4901" s="52"/>
      <c r="H4901" s="52"/>
      <c r="I4901" s="52"/>
      <c r="J4901" s="52"/>
      <c r="K4901" s="52"/>
      <c r="L4901" s="52"/>
      <c r="M4901" s="52"/>
      <c r="N4901" s="52"/>
      <c r="O4901" s="52"/>
      <c r="P4901" s="52"/>
      <c r="Q4901" s="52"/>
      <c r="R4901" s="52"/>
      <c r="S4901" s="52"/>
      <c r="T4901" s="52"/>
      <c r="U4901" s="52"/>
      <c r="V4901" s="52"/>
      <c r="W4901" s="52"/>
      <c r="X4901" s="52"/>
      <c r="Y4901" s="52"/>
      <c r="Z4901" s="38"/>
      <c r="AA4901" s="38"/>
      <c r="AB4901" s="38"/>
      <c r="AC4901" s="50"/>
      <c r="AD4901" s="50"/>
      <c r="AE4901" s="51"/>
      <c r="AF4901" s="51"/>
      <c r="AG4901" s="40"/>
      <c r="AH4901" s="41"/>
      <c r="AI4901" s="42"/>
      <c r="AJ4901" s="40"/>
      <c r="AK4901" s="41"/>
      <c r="AL4901" s="42"/>
      <c r="AM4901" s="43"/>
      <c r="AN4901" s="43"/>
      <c r="AO4901" s="43"/>
    </row>
    <row r="4902" spans="5:41" x14ac:dyDescent="0.25">
      <c r="E4902" s="54"/>
      <c r="F4902" s="54"/>
      <c r="G4902" s="52"/>
      <c r="H4902" s="52"/>
      <c r="I4902" s="52"/>
      <c r="J4902" s="52"/>
      <c r="K4902" s="52"/>
      <c r="L4902" s="52"/>
      <c r="M4902" s="52"/>
      <c r="N4902" s="52"/>
      <c r="O4902" s="52"/>
      <c r="P4902" s="52"/>
      <c r="Q4902" s="52"/>
      <c r="R4902" s="52"/>
      <c r="S4902" s="52"/>
      <c r="T4902" s="52"/>
      <c r="U4902" s="52"/>
      <c r="V4902" s="52"/>
      <c r="W4902" s="52"/>
      <c r="X4902" s="52"/>
      <c r="Y4902" s="52"/>
      <c r="Z4902" s="38"/>
      <c r="AA4902" s="38"/>
      <c r="AB4902" s="38"/>
      <c r="AC4902" s="50"/>
      <c r="AD4902" s="50"/>
      <c r="AE4902" s="51"/>
      <c r="AF4902" s="51"/>
      <c r="AG4902" s="40"/>
      <c r="AH4902" s="41"/>
      <c r="AI4902" s="42"/>
      <c r="AJ4902" s="40"/>
      <c r="AK4902" s="41"/>
      <c r="AL4902" s="42"/>
      <c r="AM4902" s="43"/>
      <c r="AN4902" s="43"/>
      <c r="AO4902" s="43"/>
    </row>
    <row r="4903" spans="5:41" x14ac:dyDescent="0.25">
      <c r="E4903" s="54"/>
      <c r="F4903" s="54"/>
      <c r="G4903" s="52"/>
      <c r="H4903" s="52"/>
      <c r="I4903" s="52"/>
      <c r="J4903" s="52"/>
      <c r="K4903" s="52"/>
      <c r="L4903" s="52"/>
      <c r="M4903" s="52"/>
      <c r="N4903" s="52"/>
      <c r="O4903" s="52"/>
      <c r="P4903" s="52"/>
      <c r="Q4903" s="52"/>
      <c r="R4903" s="52"/>
      <c r="S4903" s="52"/>
      <c r="T4903" s="52"/>
      <c r="U4903" s="52"/>
      <c r="V4903" s="52"/>
      <c r="W4903" s="52"/>
      <c r="X4903" s="52"/>
      <c r="Y4903" s="52"/>
      <c r="Z4903" s="38"/>
      <c r="AA4903" s="38"/>
      <c r="AB4903" s="38"/>
      <c r="AC4903" s="50"/>
      <c r="AD4903" s="50"/>
      <c r="AE4903" s="51"/>
      <c r="AF4903" s="51"/>
      <c r="AG4903" s="40"/>
      <c r="AH4903" s="41"/>
      <c r="AI4903" s="42"/>
      <c r="AJ4903" s="40"/>
      <c r="AK4903" s="41"/>
      <c r="AL4903" s="42"/>
      <c r="AM4903" s="43"/>
      <c r="AN4903" s="43"/>
      <c r="AO4903" s="43"/>
    </row>
    <row r="4904" spans="5:41" x14ac:dyDescent="0.25">
      <c r="E4904" s="54"/>
      <c r="F4904" s="54"/>
      <c r="G4904" s="52"/>
      <c r="H4904" s="52"/>
      <c r="I4904" s="52"/>
      <c r="J4904" s="52"/>
      <c r="K4904" s="52"/>
      <c r="L4904" s="52"/>
      <c r="M4904" s="52"/>
      <c r="N4904" s="52"/>
      <c r="O4904" s="52"/>
      <c r="P4904" s="52"/>
      <c r="Q4904" s="52"/>
      <c r="R4904" s="52"/>
      <c r="S4904" s="52"/>
      <c r="T4904" s="52"/>
      <c r="U4904" s="52"/>
      <c r="V4904" s="52"/>
      <c r="W4904" s="52"/>
      <c r="X4904" s="52"/>
      <c r="Y4904" s="52"/>
      <c r="Z4904" s="38"/>
      <c r="AA4904" s="38"/>
      <c r="AB4904" s="38"/>
      <c r="AC4904" s="50"/>
      <c r="AD4904" s="50"/>
      <c r="AE4904" s="51"/>
      <c r="AF4904" s="51"/>
      <c r="AG4904" s="40"/>
      <c r="AH4904" s="41"/>
      <c r="AI4904" s="42"/>
      <c r="AJ4904" s="40"/>
      <c r="AK4904" s="41"/>
      <c r="AL4904" s="42"/>
      <c r="AM4904" s="43"/>
      <c r="AN4904" s="43"/>
      <c r="AO4904" s="43"/>
    </row>
    <row r="4905" spans="5:41" x14ac:dyDescent="0.25">
      <c r="E4905" s="54"/>
      <c r="F4905" s="54"/>
      <c r="G4905" s="52"/>
      <c r="H4905" s="52"/>
      <c r="I4905" s="52"/>
      <c r="J4905" s="52"/>
      <c r="K4905" s="52"/>
      <c r="L4905" s="52"/>
      <c r="M4905" s="52"/>
      <c r="N4905" s="52"/>
      <c r="O4905" s="52"/>
      <c r="P4905" s="52"/>
      <c r="Q4905" s="52"/>
      <c r="R4905" s="52"/>
      <c r="S4905" s="52"/>
      <c r="T4905" s="52"/>
      <c r="U4905" s="52"/>
      <c r="V4905" s="52"/>
      <c r="W4905" s="52"/>
      <c r="X4905" s="52"/>
      <c r="Y4905" s="52"/>
      <c r="Z4905" s="38"/>
      <c r="AA4905" s="38"/>
      <c r="AB4905" s="38"/>
      <c r="AC4905" s="50"/>
      <c r="AD4905" s="50"/>
      <c r="AE4905" s="51"/>
      <c r="AF4905" s="51"/>
      <c r="AG4905" s="40"/>
      <c r="AH4905" s="41"/>
      <c r="AI4905" s="42"/>
      <c r="AJ4905" s="40"/>
      <c r="AK4905" s="41"/>
      <c r="AL4905" s="42"/>
      <c r="AM4905" s="43"/>
      <c r="AN4905" s="43"/>
      <c r="AO4905" s="43"/>
    </row>
    <row r="4906" spans="5:41" x14ac:dyDescent="0.25">
      <c r="E4906" s="54"/>
      <c r="F4906" s="54"/>
      <c r="G4906" s="52"/>
      <c r="H4906" s="52"/>
      <c r="I4906" s="52"/>
      <c r="J4906" s="52"/>
      <c r="K4906" s="52"/>
      <c r="L4906" s="52"/>
      <c r="M4906" s="52"/>
      <c r="N4906" s="52"/>
      <c r="O4906" s="52"/>
      <c r="P4906" s="52"/>
      <c r="Q4906" s="52"/>
      <c r="R4906" s="52"/>
      <c r="S4906" s="52"/>
      <c r="T4906" s="52"/>
      <c r="U4906" s="52"/>
      <c r="V4906" s="52"/>
      <c r="W4906" s="52"/>
      <c r="X4906" s="52"/>
      <c r="Y4906" s="52"/>
      <c r="Z4906" s="38"/>
      <c r="AA4906" s="38"/>
      <c r="AB4906" s="38"/>
      <c r="AC4906" s="50"/>
      <c r="AD4906" s="50"/>
      <c r="AE4906" s="51"/>
      <c r="AF4906" s="51"/>
      <c r="AG4906" s="40"/>
      <c r="AH4906" s="41"/>
      <c r="AI4906" s="42"/>
      <c r="AJ4906" s="40"/>
      <c r="AK4906" s="41"/>
      <c r="AL4906" s="42"/>
      <c r="AM4906" s="43"/>
      <c r="AN4906" s="43"/>
      <c r="AO4906" s="43"/>
    </row>
    <row r="4907" spans="5:41" x14ac:dyDescent="0.25">
      <c r="E4907" s="54"/>
      <c r="F4907" s="54"/>
      <c r="G4907" s="52"/>
      <c r="H4907" s="52"/>
      <c r="I4907" s="52"/>
      <c r="J4907" s="52"/>
      <c r="K4907" s="52"/>
      <c r="L4907" s="52"/>
      <c r="M4907" s="52"/>
      <c r="N4907" s="52"/>
      <c r="O4907" s="52"/>
      <c r="P4907" s="52"/>
      <c r="Q4907" s="52"/>
      <c r="R4907" s="52"/>
      <c r="S4907" s="52"/>
      <c r="T4907" s="52"/>
      <c r="U4907" s="52"/>
      <c r="V4907" s="52"/>
      <c r="W4907" s="52"/>
      <c r="X4907" s="52"/>
      <c r="Y4907" s="52"/>
      <c r="Z4907" s="38"/>
      <c r="AA4907" s="38"/>
      <c r="AB4907" s="38"/>
      <c r="AC4907" s="50"/>
      <c r="AD4907" s="50"/>
      <c r="AE4907" s="51"/>
      <c r="AF4907" s="51"/>
      <c r="AG4907" s="40"/>
      <c r="AH4907" s="41"/>
      <c r="AI4907" s="42"/>
      <c r="AJ4907" s="40"/>
      <c r="AK4907" s="41"/>
      <c r="AL4907" s="42"/>
      <c r="AM4907" s="43"/>
      <c r="AN4907" s="43"/>
      <c r="AO4907" s="43"/>
    </row>
    <row r="4908" spans="5:41" x14ac:dyDescent="0.25">
      <c r="E4908" s="54"/>
      <c r="F4908" s="54"/>
      <c r="G4908" s="52"/>
      <c r="H4908" s="52"/>
      <c r="I4908" s="52"/>
      <c r="J4908" s="52"/>
      <c r="K4908" s="52"/>
      <c r="L4908" s="52"/>
      <c r="M4908" s="52"/>
      <c r="N4908" s="52"/>
      <c r="O4908" s="52"/>
      <c r="P4908" s="52"/>
      <c r="Q4908" s="52"/>
      <c r="R4908" s="52"/>
      <c r="S4908" s="52"/>
      <c r="T4908" s="52"/>
      <c r="U4908" s="52"/>
      <c r="V4908" s="52"/>
      <c r="W4908" s="52"/>
      <c r="X4908" s="52"/>
      <c r="Y4908" s="52"/>
      <c r="Z4908" s="38"/>
      <c r="AA4908" s="38"/>
      <c r="AB4908" s="38"/>
      <c r="AC4908" s="50"/>
      <c r="AD4908" s="50"/>
      <c r="AE4908" s="51"/>
      <c r="AF4908" s="51"/>
      <c r="AG4908" s="40"/>
      <c r="AH4908" s="41"/>
      <c r="AI4908" s="42"/>
      <c r="AJ4908" s="40"/>
      <c r="AK4908" s="41"/>
      <c r="AL4908" s="42"/>
      <c r="AM4908" s="43"/>
      <c r="AN4908" s="43"/>
      <c r="AO4908" s="43"/>
    </row>
    <row r="4909" spans="5:41" x14ac:dyDescent="0.25">
      <c r="E4909" s="54"/>
      <c r="F4909" s="54"/>
      <c r="G4909" s="52"/>
      <c r="H4909" s="52"/>
      <c r="I4909" s="52"/>
      <c r="J4909" s="52"/>
      <c r="K4909" s="52"/>
      <c r="L4909" s="52"/>
      <c r="M4909" s="52"/>
      <c r="N4909" s="52"/>
      <c r="O4909" s="52"/>
      <c r="P4909" s="52"/>
      <c r="Q4909" s="52"/>
      <c r="R4909" s="52"/>
      <c r="S4909" s="52"/>
      <c r="T4909" s="52"/>
      <c r="U4909" s="52"/>
      <c r="V4909" s="52"/>
      <c r="W4909" s="52"/>
      <c r="X4909" s="52"/>
      <c r="Y4909" s="52"/>
      <c r="Z4909" s="38"/>
      <c r="AA4909" s="38"/>
      <c r="AB4909" s="38"/>
      <c r="AC4909" s="50"/>
      <c r="AD4909" s="50"/>
      <c r="AE4909" s="51"/>
      <c r="AF4909" s="51"/>
      <c r="AG4909" s="40"/>
      <c r="AH4909" s="41"/>
      <c r="AI4909" s="42"/>
      <c r="AJ4909" s="40"/>
      <c r="AK4909" s="41"/>
      <c r="AL4909" s="42"/>
      <c r="AM4909" s="43"/>
      <c r="AN4909" s="43"/>
      <c r="AO4909" s="43"/>
    </row>
    <row r="4910" spans="5:41" x14ac:dyDescent="0.25">
      <c r="E4910" s="54"/>
      <c r="F4910" s="54"/>
      <c r="G4910" s="52"/>
      <c r="H4910" s="52"/>
      <c r="I4910" s="52"/>
      <c r="J4910" s="52"/>
      <c r="K4910" s="52"/>
      <c r="L4910" s="52"/>
      <c r="M4910" s="52"/>
      <c r="N4910" s="52"/>
      <c r="O4910" s="52"/>
      <c r="P4910" s="52"/>
      <c r="Q4910" s="52"/>
      <c r="R4910" s="52"/>
      <c r="S4910" s="52"/>
      <c r="T4910" s="52"/>
      <c r="U4910" s="52"/>
      <c r="V4910" s="52"/>
      <c r="W4910" s="52"/>
      <c r="X4910" s="52"/>
      <c r="Y4910" s="52"/>
      <c r="Z4910" s="38"/>
      <c r="AA4910" s="38"/>
      <c r="AB4910" s="38"/>
      <c r="AC4910" s="50"/>
      <c r="AD4910" s="50"/>
      <c r="AE4910" s="51"/>
      <c r="AF4910" s="51"/>
      <c r="AG4910" s="40"/>
      <c r="AH4910" s="41"/>
      <c r="AI4910" s="42"/>
      <c r="AJ4910" s="40"/>
      <c r="AK4910" s="41"/>
      <c r="AL4910" s="42"/>
      <c r="AM4910" s="43"/>
      <c r="AN4910" s="43"/>
      <c r="AO4910" s="43"/>
    </row>
    <row r="4911" spans="5:41" x14ac:dyDescent="0.25">
      <c r="E4911" s="54"/>
      <c r="F4911" s="54"/>
      <c r="G4911" s="52"/>
      <c r="H4911" s="52"/>
      <c r="I4911" s="52"/>
      <c r="J4911" s="52"/>
      <c r="K4911" s="52"/>
      <c r="L4911" s="52"/>
      <c r="M4911" s="52"/>
      <c r="N4911" s="52"/>
      <c r="O4911" s="52"/>
      <c r="P4911" s="52"/>
      <c r="Q4911" s="52"/>
      <c r="R4911" s="52"/>
      <c r="S4911" s="52"/>
      <c r="T4911" s="52"/>
      <c r="U4911" s="52"/>
      <c r="V4911" s="52"/>
      <c r="W4911" s="52"/>
      <c r="X4911" s="52"/>
      <c r="Y4911" s="52"/>
      <c r="Z4911" s="38"/>
      <c r="AA4911" s="38"/>
      <c r="AB4911" s="38"/>
      <c r="AC4911" s="50"/>
      <c r="AD4911" s="50"/>
      <c r="AE4911" s="51"/>
      <c r="AF4911" s="51"/>
      <c r="AG4911" s="40"/>
      <c r="AH4911" s="41"/>
      <c r="AI4911" s="42"/>
      <c r="AJ4911" s="40"/>
      <c r="AK4911" s="41"/>
      <c r="AL4911" s="42"/>
      <c r="AM4911" s="43"/>
      <c r="AN4911" s="43"/>
      <c r="AO4911" s="43"/>
    </row>
    <row r="4912" spans="5:41" x14ac:dyDescent="0.25">
      <c r="E4912" s="54"/>
      <c r="F4912" s="54"/>
      <c r="G4912" s="52"/>
      <c r="H4912" s="52"/>
      <c r="I4912" s="52"/>
      <c r="J4912" s="52"/>
      <c r="K4912" s="52"/>
      <c r="L4912" s="52"/>
      <c r="M4912" s="52"/>
      <c r="N4912" s="52"/>
      <c r="O4912" s="52"/>
      <c r="P4912" s="52"/>
      <c r="Q4912" s="52"/>
      <c r="R4912" s="52"/>
      <c r="S4912" s="52"/>
      <c r="T4912" s="52"/>
      <c r="U4912" s="52"/>
      <c r="V4912" s="52"/>
      <c r="W4912" s="52"/>
      <c r="X4912" s="52"/>
      <c r="Y4912" s="52"/>
      <c r="Z4912" s="38"/>
      <c r="AA4912" s="38"/>
      <c r="AB4912" s="38"/>
      <c r="AC4912" s="50"/>
      <c r="AD4912" s="50"/>
      <c r="AE4912" s="51"/>
      <c r="AF4912" s="51"/>
      <c r="AG4912" s="40"/>
      <c r="AH4912" s="41"/>
      <c r="AI4912" s="42"/>
      <c r="AJ4912" s="40"/>
      <c r="AK4912" s="41"/>
      <c r="AL4912" s="42"/>
      <c r="AM4912" s="43"/>
      <c r="AN4912" s="43"/>
      <c r="AO4912" s="43"/>
    </row>
    <row r="4913" spans="5:41" x14ac:dyDescent="0.25">
      <c r="E4913" s="54"/>
      <c r="F4913" s="54"/>
      <c r="G4913" s="52"/>
      <c r="H4913" s="52"/>
      <c r="I4913" s="52"/>
      <c r="J4913" s="52"/>
      <c r="K4913" s="52"/>
      <c r="L4913" s="52"/>
      <c r="M4913" s="52"/>
      <c r="N4913" s="52"/>
      <c r="O4913" s="52"/>
      <c r="P4913" s="52"/>
      <c r="Q4913" s="52"/>
      <c r="R4913" s="52"/>
      <c r="S4913" s="52"/>
      <c r="T4913" s="52"/>
      <c r="U4913" s="52"/>
      <c r="V4913" s="52"/>
      <c r="W4913" s="52"/>
      <c r="X4913" s="52"/>
      <c r="Y4913" s="52"/>
      <c r="Z4913" s="38"/>
      <c r="AA4913" s="38"/>
      <c r="AB4913" s="38"/>
      <c r="AC4913" s="50"/>
      <c r="AD4913" s="50"/>
      <c r="AE4913" s="51"/>
      <c r="AF4913" s="51"/>
      <c r="AG4913" s="40"/>
      <c r="AH4913" s="41"/>
      <c r="AI4913" s="42"/>
      <c r="AJ4913" s="40"/>
      <c r="AK4913" s="41"/>
      <c r="AL4913" s="42"/>
      <c r="AM4913" s="43"/>
      <c r="AN4913" s="43"/>
      <c r="AO4913" s="43"/>
    </row>
    <row r="4914" spans="5:41" x14ac:dyDescent="0.25">
      <c r="E4914" s="54"/>
      <c r="F4914" s="54"/>
      <c r="G4914" s="52"/>
      <c r="H4914" s="52"/>
      <c r="I4914" s="52"/>
      <c r="J4914" s="52"/>
      <c r="K4914" s="52"/>
      <c r="L4914" s="52"/>
      <c r="M4914" s="52"/>
      <c r="N4914" s="52"/>
      <c r="O4914" s="52"/>
      <c r="P4914" s="52"/>
      <c r="Q4914" s="52"/>
      <c r="R4914" s="52"/>
      <c r="S4914" s="52"/>
      <c r="T4914" s="52"/>
      <c r="U4914" s="52"/>
      <c r="V4914" s="52"/>
      <c r="W4914" s="52"/>
      <c r="X4914" s="52"/>
      <c r="Y4914" s="52"/>
      <c r="Z4914" s="38"/>
      <c r="AA4914" s="38"/>
      <c r="AB4914" s="38"/>
      <c r="AC4914" s="50"/>
      <c r="AD4914" s="50"/>
      <c r="AE4914" s="51"/>
      <c r="AF4914" s="51"/>
      <c r="AG4914" s="40"/>
      <c r="AH4914" s="41"/>
      <c r="AI4914" s="42"/>
      <c r="AJ4914" s="40"/>
      <c r="AK4914" s="41"/>
      <c r="AL4914" s="42"/>
      <c r="AM4914" s="43"/>
      <c r="AN4914" s="43"/>
      <c r="AO4914" s="43"/>
    </row>
    <row r="4915" spans="5:41" x14ac:dyDescent="0.25">
      <c r="E4915" s="54"/>
      <c r="F4915" s="54"/>
      <c r="G4915" s="52"/>
      <c r="H4915" s="52"/>
      <c r="I4915" s="52"/>
      <c r="J4915" s="52"/>
      <c r="K4915" s="52"/>
      <c r="L4915" s="52"/>
      <c r="M4915" s="52"/>
      <c r="N4915" s="52"/>
      <c r="O4915" s="52"/>
      <c r="P4915" s="52"/>
      <c r="Q4915" s="52"/>
      <c r="R4915" s="52"/>
      <c r="S4915" s="52"/>
      <c r="T4915" s="52"/>
      <c r="U4915" s="52"/>
      <c r="V4915" s="52"/>
      <c r="W4915" s="52"/>
      <c r="X4915" s="52"/>
      <c r="Y4915" s="52"/>
      <c r="Z4915" s="38"/>
      <c r="AA4915" s="38"/>
      <c r="AB4915" s="38"/>
      <c r="AC4915" s="50"/>
      <c r="AD4915" s="50"/>
      <c r="AE4915" s="51"/>
      <c r="AF4915" s="51"/>
      <c r="AG4915" s="40"/>
      <c r="AH4915" s="41"/>
      <c r="AI4915" s="42"/>
      <c r="AJ4915" s="40"/>
      <c r="AK4915" s="41"/>
      <c r="AL4915" s="42"/>
      <c r="AM4915" s="43"/>
      <c r="AN4915" s="43"/>
      <c r="AO4915" s="43"/>
    </row>
    <row r="4916" spans="5:41" x14ac:dyDescent="0.25">
      <c r="E4916" s="54"/>
      <c r="F4916" s="54"/>
      <c r="G4916" s="52"/>
      <c r="H4916" s="52"/>
      <c r="I4916" s="52"/>
      <c r="J4916" s="52"/>
      <c r="K4916" s="52"/>
      <c r="L4916" s="52"/>
      <c r="M4916" s="52"/>
      <c r="N4916" s="52"/>
      <c r="O4916" s="52"/>
      <c r="P4916" s="52"/>
      <c r="Q4916" s="52"/>
      <c r="R4916" s="52"/>
      <c r="S4916" s="52"/>
      <c r="T4916" s="52"/>
      <c r="U4916" s="52"/>
      <c r="V4916" s="52"/>
      <c r="W4916" s="52"/>
      <c r="X4916" s="52"/>
      <c r="Y4916" s="52"/>
      <c r="Z4916" s="38"/>
      <c r="AA4916" s="38"/>
      <c r="AB4916" s="38"/>
      <c r="AC4916" s="50"/>
      <c r="AD4916" s="50"/>
      <c r="AE4916" s="51"/>
      <c r="AF4916" s="51"/>
      <c r="AG4916" s="40"/>
      <c r="AH4916" s="41"/>
      <c r="AI4916" s="42"/>
      <c r="AJ4916" s="40"/>
      <c r="AK4916" s="41"/>
      <c r="AL4916" s="42"/>
      <c r="AM4916" s="43"/>
      <c r="AN4916" s="43"/>
      <c r="AO4916" s="43"/>
    </row>
    <row r="4917" spans="5:41" x14ac:dyDescent="0.25">
      <c r="E4917" s="54"/>
      <c r="F4917" s="54"/>
      <c r="G4917" s="52"/>
      <c r="H4917" s="52"/>
      <c r="I4917" s="52"/>
      <c r="J4917" s="52"/>
      <c r="K4917" s="52"/>
      <c r="L4917" s="52"/>
      <c r="M4917" s="52"/>
      <c r="N4917" s="52"/>
      <c r="O4917" s="52"/>
      <c r="P4917" s="52"/>
      <c r="Q4917" s="52"/>
      <c r="R4917" s="52"/>
      <c r="S4917" s="52"/>
      <c r="T4917" s="52"/>
      <c r="U4917" s="52"/>
      <c r="V4917" s="52"/>
      <c r="W4917" s="52"/>
      <c r="X4917" s="52"/>
      <c r="Y4917" s="52"/>
      <c r="Z4917" s="38"/>
      <c r="AA4917" s="38"/>
      <c r="AB4917" s="38"/>
      <c r="AC4917" s="50"/>
      <c r="AD4917" s="50"/>
      <c r="AE4917" s="51"/>
      <c r="AF4917" s="51"/>
      <c r="AG4917" s="40"/>
      <c r="AH4917" s="41"/>
      <c r="AI4917" s="42"/>
      <c r="AJ4917" s="40"/>
      <c r="AK4917" s="41"/>
      <c r="AL4917" s="42"/>
      <c r="AM4917" s="43"/>
      <c r="AN4917" s="43"/>
      <c r="AO4917" s="43"/>
    </row>
    <row r="4918" spans="5:41" x14ac:dyDescent="0.25">
      <c r="E4918" s="54"/>
      <c r="F4918" s="54"/>
      <c r="G4918" s="52"/>
      <c r="H4918" s="52"/>
      <c r="I4918" s="52"/>
      <c r="J4918" s="52"/>
      <c r="K4918" s="52"/>
      <c r="L4918" s="52"/>
      <c r="M4918" s="52"/>
      <c r="N4918" s="52"/>
      <c r="O4918" s="52"/>
      <c r="P4918" s="52"/>
      <c r="Q4918" s="52"/>
      <c r="R4918" s="52"/>
      <c r="S4918" s="52"/>
      <c r="T4918" s="52"/>
      <c r="U4918" s="52"/>
      <c r="V4918" s="52"/>
      <c r="W4918" s="52"/>
      <c r="X4918" s="52"/>
      <c r="Y4918" s="52"/>
      <c r="Z4918" s="38"/>
      <c r="AA4918" s="38"/>
      <c r="AB4918" s="38"/>
      <c r="AC4918" s="50"/>
      <c r="AD4918" s="50"/>
      <c r="AE4918" s="51"/>
      <c r="AF4918" s="51"/>
      <c r="AG4918" s="40"/>
      <c r="AH4918" s="41"/>
      <c r="AI4918" s="42"/>
      <c r="AJ4918" s="40"/>
      <c r="AK4918" s="41"/>
      <c r="AL4918" s="42"/>
      <c r="AM4918" s="43"/>
      <c r="AN4918" s="43"/>
      <c r="AO4918" s="43"/>
    </row>
    <row r="4919" spans="5:41" x14ac:dyDescent="0.25">
      <c r="E4919" s="54"/>
      <c r="F4919" s="54"/>
      <c r="G4919" s="52"/>
      <c r="H4919" s="52"/>
      <c r="I4919" s="52"/>
      <c r="J4919" s="52"/>
      <c r="K4919" s="52"/>
      <c r="L4919" s="52"/>
      <c r="M4919" s="52"/>
      <c r="N4919" s="52"/>
      <c r="O4919" s="52"/>
      <c r="P4919" s="52"/>
      <c r="Q4919" s="52"/>
      <c r="R4919" s="52"/>
      <c r="S4919" s="52"/>
      <c r="T4919" s="52"/>
      <c r="U4919" s="52"/>
      <c r="V4919" s="52"/>
      <c r="W4919" s="52"/>
      <c r="X4919" s="52"/>
      <c r="Y4919" s="52"/>
      <c r="Z4919" s="38"/>
      <c r="AA4919" s="38"/>
      <c r="AB4919" s="38"/>
      <c r="AC4919" s="50"/>
      <c r="AD4919" s="50"/>
      <c r="AE4919" s="51"/>
      <c r="AF4919" s="51"/>
      <c r="AG4919" s="40"/>
      <c r="AH4919" s="41"/>
      <c r="AI4919" s="42"/>
      <c r="AJ4919" s="40"/>
      <c r="AK4919" s="41"/>
      <c r="AL4919" s="42"/>
      <c r="AM4919" s="43"/>
      <c r="AN4919" s="43"/>
      <c r="AO4919" s="43"/>
    </row>
    <row r="4920" spans="5:41" x14ac:dyDescent="0.25">
      <c r="E4920" s="54"/>
      <c r="F4920" s="54"/>
      <c r="G4920" s="52"/>
      <c r="H4920" s="52"/>
      <c r="I4920" s="52"/>
      <c r="J4920" s="52"/>
      <c r="K4920" s="52"/>
      <c r="L4920" s="52"/>
      <c r="M4920" s="52"/>
      <c r="N4920" s="52"/>
      <c r="O4920" s="52"/>
      <c r="P4920" s="52"/>
      <c r="Q4920" s="52"/>
      <c r="R4920" s="52"/>
      <c r="S4920" s="52"/>
      <c r="T4920" s="52"/>
      <c r="U4920" s="52"/>
      <c r="V4920" s="52"/>
      <c r="W4920" s="52"/>
      <c r="X4920" s="52"/>
      <c r="Y4920" s="52"/>
      <c r="Z4920" s="38"/>
      <c r="AA4920" s="38"/>
      <c r="AB4920" s="38"/>
      <c r="AC4920" s="50"/>
      <c r="AD4920" s="50"/>
      <c r="AE4920" s="51"/>
      <c r="AF4920" s="51"/>
      <c r="AG4920" s="40"/>
      <c r="AH4920" s="41"/>
      <c r="AI4920" s="42"/>
      <c r="AJ4920" s="40"/>
      <c r="AK4920" s="41"/>
      <c r="AL4920" s="42"/>
      <c r="AM4920" s="43"/>
      <c r="AN4920" s="43"/>
      <c r="AO4920" s="43"/>
    </row>
    <row r="4921" spans="5:41" x14ac:dyDescent="0.25">
      <c r="E4921" s="54"/>
      <c r="F4921" s="54"/>
      <c r="G4921" s="52"/>
      <c r="H4921" s="52"/>
      <c r="I4921" s="52"/>
      <c r="J4921" s="52"/>
      <c r="K4921" s="52"/>
      <c r="L4921" s="52"/>
      <c r="M4921" s="52"/>
      <c r="N4921" s="52"/>
      <c r="O4921" s="52"/>
      <c r="P4921" s="52"/>
      <c r="Q4921" s="52"/>
      <c r="R4921" s="52"/>
      <c r="S4921" s="52"/>
      <c r="T4921" s="52"/>
      <c r="U4921" s="52"/>
      <c r="V4921" s="52"/>
      <c r="W4921" s="52"/>
      <c r="X4921" s="52"/>
      <c r="Y4921" s="52"/>
      <c r="Z4921" s="38"/>
      <c r="AA4921" s="38"/>
      <c r="AB4921" s="38"/>
      <c r="AC4921" s="50"/>
      <c r="AD4921" s="50"/>
      <c r="AE4921" s="51"/>
      <c r="AF4921" s="51"/>
      <c r="AG4921" s="40"/>
      <c r="AH4921" s="41"/>
      <c r="AI4921" s="42"/>
      <c r="AJ4921" s="40"/>
      <c r="AK4921" s="41"/>
      <c r="AL4921" s="42"/>
      <c r="AM4921" s="43"/>
      <c r="AN4921" s="43"/>
      <c r="AO4921" s="43"/>
    </row>
    <row r="4922" spans="5:41" x14ac:dyDescent="0.25">
      <c r="E4922" s="54"/>
      <c r="F4922" s="54"/>
      <c r="G4922" s="52"/>
      <c r="H4922" s="52"/>
      <c r="I4922" s="52"/>
      <c r="J4922" s="52"/>
      <c r="K4922" s="52"/>
      <c r="L4922" s="52"/>
      <c r="M4922" s="52"/>
      <c r="N4922" s="52"/>
      <c r="O4922" s="52"/>
      <c r="P4922" s="52"/>
      <c r="Q4922" s="52"/>
      <c r="R4922" s="52"/>
      <c r="S4922" s="52"/>
      <c r="T4922" s="52"/>
      <c r="U4922" s="52"/>
      <c r="V4922" s="52"/>
      <c r="W4922" s="52"/>
      <c r="X4922" s="52"/>
      <c r="Y4922" s="52"/>
      <c r="Z4922" s="38"/>
      <c r="AA4922" s="38"/>
      <c r="AB4922" s="38"/>
      <c r="AC4922" s="50"/>
      <c r="AD4922" s="50"/>
      <c r="AE4922" s="51"/>
      <c r="AF4922" s="51"/>
      <c r="AG4922" s="40"/>
      <c r="AH4922" s="41"/>
      <c r="AI4922" s="42"/>
      <c r="AJ4922" s="40"/>
      <c r="AK4922" s="41"/>
      <c r="AL4922" s="42"/>
      <c r="AM4922" s="43"/>
      <c r="AN4922" s="43"/>
      <c r="AO4922" s="43"/>
    </row>
    <row r="4923" spans="5:41" x14ac:dyDescent="0.25">
      <c r="E4923" s="54"/>
      <c r="F4923" s="54"/>
      <c r="G4923" s="52"/>
      <c r="H4923" s="52"/>
      <c r="I4923" s="52"/>
      <c r="J4923" s="52"/>
      <c r="K4923" s="52"/>
      <c r="L4923" s="52"/>
      <c r="M4923" s="52"/>
      <c r="N4923" s="52"/>
      <c r="O4923" s="52"/>
      <c r="P4923" s="52"/>
      <c r="Q4923" s="52"/>
      <c r="R4923" s="52"/>
      <c r="S4923" s="52"/>
      <c r="T4923" s="52"/>
      <c r="U4923" s="52"/>
      <c r="V4923" s="52"/>
      <c r="W4923" s="52"/>
      <c r="X4923" s="52"/>
      <c r="Y4923" s="52"/>
      <c r="Z4923" s="38"/>
      <c r="AA4923" s="38"/>
      <c r="AB4923" s="38"/>
      <c r="AC4923" s="50"/>
      <c r="AD4923" s="50"/>
      <c r="AE4923" s="51"/>
      <c r="AF4923" s="51"/>
      <c r="AG4923" s="40"/>
      <c r="AH4923" s="41"/>
      <c r="AI4923" s="42"/>
      <c r="AJ4923" s="40"/>
      <c r="AK4923" s="41"/>
      <c r="AL4923" s="42"/>
      <c r="AM4923" s="43"/>
      <c r="AN4923" s="43"/>
      <c r="AO4923" s="43"/>
    </row>
    <row r="4924" spans="5:41" x14ac:dyDescent="0.25">
      <c r="E4924" s="54"/>
      <c r="F4924" s="54"/>
      <c r="G4924" s="52"/>
      <c r="H4924" s="52"/>
      <c r="I4924" s="52"/>
      <c r="J4924" s="52"/>
      <c r="K4924" s="52"/>
      <c r="L4924" s="52"/>
      <c r="M4924" s="52"/>
      <c r="N4924" s="52"/>
      <c r="O4924" s="52"/>
      <c r="P4924" s="52"/>
      <c r="Q4924" s="52"/>
      <c r="R4924" s="52"/>
      <c r="S4924" s="52"/>
      <c r="T4924" s="52"/>
      <c r="U4924" s="52"/>
      <c r="V4924" s="52"/>
      <c r="W4924" s="52"/>
      <c r="X4924" s="52"/>
      <c r="Y4924" s="52"/>
      <c r="Z4924" s="38"/>
      <c r="AA4924" s="38"/>
      <c r="AB4924" s="38"/>
      <c r="AC4924" s="50"/>
      <c r="AD4924" s="50"/>
      <c r="AE4924" s="51"/>
      <c r="AF4924" s="51"/>
      <c r="AG4924" s="40"/>
      <c r="AH4924" s="41"/>
      <c r="AI4924" s="42"/>
      <c r="AJ4924" s="40"/>
      <c r="AK4924" s="41"/>
      <c r="AL4924" s="42"/>
      <c r="AM4924" s="43"/>
      <c r="AN4924" s="43"/>
      <c r="AO4924" s="43"/>
    </row>
    <row r="4925" spans="5:41" x14ac:dyDescent="0.25">
      <c r="E4925" s="54"/>
      <c r="F4925" s="54"/>
      <c r="G4925" s="52"/>
      <c r="H4925" s="52"/>
      <c r="I4925" s="52"/>
      <c r="J4925" s="52"/>
      <c r="K4925" s="52"/>
      <c r="L4925" s="52"/>
      <c r="M4925" s="52"/>
      <c r="N4925" s="52"/>
      <c r="O4925" s="52"/>
      <c r="P4925" s="52"/>
      <c r="Q4925" s="52"/>
      <c r="R4925" s="52"/>
      <c r="S4925" s="52"/>
      <c r="T4925" s="52"/>
      <c r="U4925" s="52"/>
      <c r="V4925" s="52"/>
      <c r="W4925" s="52"/>
      <c r="X4925" s="52"/>
      <c r="Y4925" s="52"/>
      <c r="Z4925" s="38"/>
      <c r="AA4925" s="38"/>
      <c r="AB4925" s="38"/>
      <c r="AC4925" s="50"/>
      <c r="AD4925" s="50"/>
      <c r="AE4925" s="51"/>
      <c r="AF4925" s="51"/>
      <c r="AG4925" s="40"/>
      <c r="AH4925" s="41"/>
      <c r="AI4925" s="42"/>
      <c r="AJ4925" s="40"/>
      <c r="AK4925" s="41"/>
      <c r="AL4925" s="42"/>
      <c r="AM4925" s="43"/>
      <c r="AN4925" s="43"/>
      <c r="AO4925" s="43"/>
    </row>
    <row r="4926" spans="5:41" x14ac:dyDescent="0.25">
      <c r="E4926" s="54"/>
      <c r="F4926" s="54"/>
      <c r="G4926" s="52"/>
      <c r="H4926" s="52"/>
      <c r="I4926" s="52"/>
      <c r="J4926" s="52"/>
      <c r="K4926" s="52"/>
      <c r="L4926" s="52"/>
      <c r="M4926" s="52"/>
      <c r="N4926" s="52"/>
      <c r="O4926" s="52"/>
      <c r="P4926" s="52"/>
      <c r="Q4926" s="52"/>
      <c r="R4926" s="52"/>
      <c r="S4926" s="52"/>
      <c r="T4926" s="52"/>
      <c r="U4926" s="52"/>
      <c r="V4926" s="52"/>
      <c r="W4926" s="52"/>
      <c r="X4926" s="52"/>
      <c r="Y4926" s="52"/>
      <c r="Z4926" s="38"/>
      <c r="AA4926" s="38"/>
      <c r="AB4926" s="38"/>
      <c r="AC4926" s="50"/>
      <c r="AD4926" s="50"/>
      <c r="AE4926" s="51"/>
      <c r="AF4926" s="51"/>
      <c r="AG4926" s="40"/>
      <c r="AH4926" s="41"/>
      <c r="AI4926" s="42"/>
      <c r="AJ4926" s="40"/>
      <c r="AK4926" s="41"/>
      <c r="AL4926" s="42"/>
      <c r="AM4926" s="43"/>
      <c r="AN4926" s="43"/>
      <c r="AO4926" s="43"/>
    </row>
    <row r="4927" spans="5:41" x14ac:dyDescent="0.25">
      <c r="E4927" s="54"/>
      <c r="F4927" s="54"/>
      <c r="G4927" s="52"/>
      <c r="H4927" s="52"/>
      <c r="I4927" s="52"/>
      <c r="J4927" s="52"/>
      <c r="K4927" s="52"/>
      <c r="L4927" s="52"/>
      <c r="M4927" s="52"/>
      <c r="N4927" s="52"/>
      <c r="O4927" s="52"/>
      <c r="P4927" s="52"/>
      <c r="Q4927" s="52"/>
      <c r="R4927" s="52"/>
      <c r="S4927" s="52"/>
      <c r="T4927" s="52"/>
      <c r="U4927" s="52"/>
      <c r="V4927" s="52"/>
      <c r="W4927" s="52"/>
      <c r="X4927" s="52"/>
      <c r="Y4927" s="52"/>
      <c r="Z4927" s="38"/>
      <c r="AA4927" s="38"/>
      <c r="AB4927" s="38"/>
      <c r="AC4927" s="50"/>
      <c r="AD4927" s="50"/>
      <c r="AE4927" s="51"/>
      <c r="AF4927" s="51"/>
      <c r="AG4927" s="40"/>
      <c r="AH4927" s="41"/>
      <c r="AI4927" s="42"/>
      <c r="AJ4927" s="40"/>
      <c r="AK4927" s="41"/>
      <c r="AL4927" s="42"/>
      <c r="AM4927" s="43"/>
      <c r="AN4927" s="43"/>
      <c r="AO4927" s="43"/>
    </row>
    <row r="4928" spans="5:41" x14ac:dyDescent="0.25">
      <c r="E4928" s="54"/>
      <c r="F4928" s="54"/>
      <c r="G4928" s="52"/>
      <c r="H4928" s="52"/>
      <c r="I4928" s="52"/>
      <c r="J4928" s="52"/>
      <c r="K4928" s="52"/>
      <c r="L4928" s="52"/>
      <c r="M4928" s="52"/>
      <c r="N4928" s="52"/>
      <c r="O4928" s="52"/>
      <c r="P4928" s="52"/>
      <c r="Q4928" s="52"/>
      <c r="R4928" s="52"/>
      <c r="S4928" s="52"/>
      <c r="T4928" s="52"/>
      <c r="U4928" s="52"/>
      <c r="V4928" s="52"/>
      <c r="W4928" s="52"/>
      <c r="X4928" s="52"/>
      <c r="Y4928" s="52"/>
      <c r="Z4928" s="38"/>
      <c r="AA4928" s="38"/>
      <c r="AB4928" s="38"/>
      <c r="AC4928" s="50"/>
      <c r="AD4928" s="50"/>
      <c r="AE4928" s="51"/>
      <c r="AF4928" s="51"/>
      <c r="AG4928" s="40"/>
      <c r="AH4928" s="41"/>
      <c r="AI4928" s="42"/>
      <c r="AJ4928" s="40"/>
      <c r="AK4928" s="41"/>
      <c r="AL4928" s="42"/>
      <c r="AM4928" s="43"/>
      <c r="AN4928" s="43"/>
      <c r="AO4928" s="43"/>
    </row>
    <row r="4929" spans="5:41" x14ac:dyDescent="0.25">
      <c r="E4929" s="54"/>
      <c r="F4929" s="54"/>
      <c r="G4929" s="52"/>
      <c r="H4929" s="52"/>
      <c r="I4929" s="52"/>
      <c r="J4929" s="52"/>
      <c r="K4929" s="52"/>
      <c r="L4929" s="52"/>
      <c r="M4929" s="52"/>
      <c r="N4929" s="52"/>
      <c r="O4929" s="52"/>
      <c r="P4929" s="52"/>
      <c r="Q4929" s="52"/>
      <c r="R4929" s="52"/>
      <c r="S4929" s="52"/>
      <c r="T4929" s="52"/>
      <c r="U4929" s="52"/>
      <c r="V4929" s="52"/>
      <c r="W4929" s="52"/>
      <c r="X4929" s="52"/>
      <c r="Y4929" s="52"/>
      <c r="Z4929" s="38"/>
      <c r="AA4929" s="38"/>
      <c r="AB4929" s="38"/>
      <c r="AC4929" s="50"/>
      <c r="AD4929" s="50"/>
      <c r="AE4929" s="51"/>
      <c r="AF4929" s="51"/>
      <c r="AG4929" s="40"/>
      <c r="AH4929" s="41"/>
      <c r="AI4929" s="42"/>
      <c r="AJ4929" s="40"/>
      <c r="AK4929" s="41"/>
      <c r="AL4929" s="42"/>
      <c r="AM4929" s="43"/>
      <c r="AN4929" s="43"/>
      <c r="AO4929" s="43"/>
    </row>
    <row r="4930" spans="5:41" x14ac:dyDescent="0.25">
      <c r="E4930" s="54"/>
      <c r="F4930" s="54"/>
      <c r="G4930" s="52"/>
      <c r="H4930" s="52"/>
      <c r="I4930" s="52"/>
      <c r="J4930" s="52"/>
      <c r="K4930" s="52"/>
      <c r="L4930" s="52"/>
      <c r="M4930" s="52"/>
      <c r="N4930" s="52"/>
      <c r="O4930" s="52"/>
      <c r="P4930" s="52"/>
      <c r="Q4930" s="52"/>
      <c r="R4930" s="52"/>
      <c r="S4930" s="52"/>
      <c r="T4930" s="52"/>
      <c r="U4930" s="52"/>
      <c r="V4930" s="52"/>
      <c r="W4930" s="52"/>
      <c r="X4930" s="52"/>
      <c r="Y4930" s="52"/>
      <c r="Z4930" s="38"/>
      <c r="AA4930" s="38"/>
      <c r="AB4930" s="38"/>
      <c r="AC4930" s="50"/>
      <c r="AD4930" s="50"/>
      <c r="AE4930" s="51"/>
      <c r="AF4930" s="51"/>
      <c r="AG4930" s="40"/>
      <c r="AH4930" s="41"/>
      <c r="AI4930" s="42"/>
      <c r="AJ4930" s="40"/>
      <c r="AK4930" s="41"/>
      <c r="AL4930" s="42"/>
      <c r="AM4930" s="43"/>
      <c r="AN4930" s="43"/>
      <c r="AO4930" s="43"/>
    </row>
    <row r="4931" spans="5:41" x14ac:dyDescent="0.25">
      <c r="E4931" s="54"/>
      <c r="F4931" s="54"/>
      <c r="G4931" s="52"/>
      <c r="H4931" s="52"/>
      <c r="I4931" s="52"/>
      <c r="J4931" s="52"/>
      <c r="K4931" s="52"/>
      <c r="L4931" s="52"/>
      <c r="M4931" s="52"/>
      <c r="N4931" s="52"/>
      <c r="O4931" s="52"/>
      <c r="P4931" s="52"/>
      <c r="Q4931" s="52"/>
      <c r="R4931" s="52"/>
      <c r="S4931" s="52"/>
      <c r="T4931" s="52"/>
      <c r="U4931" s="52"/>
      <c r="V4931" s="52"/>
      <c r="W4931" s="52"/>
      <c r="X4931" s="52"/>
      <c r="Y4931" s="52"/>
      <c r="Z4931" s="38"/>
      <c r="AA4931" s="38"/>
      <c r="AB4931" s="38"/>
      <c r="AC4931" s="50"/>
      <c r="AD4931" s="50"/>
      <c r="AE4931" s="51"/>
      <c r="AF4931" s="51"/>
      <c r="AG4931" s="40"/>
      <c r="AH4931" s="41"/>
      <c r="AI4931" s="42"/>
      <c r="AJ4931" s="40"/>
      <c r="AK4931" s="41"/>
      <c r="AL4931" s="42"/>
      <c r="AM4931" s="43"/>
      <c r="AN4931" s="43"/>
      <c r="AO4931" s="43"/>
    </row>
    <row r="4932" spans="5:41" x14ac:dyDescent="0.25">
      <c r="E4932" s="54"/>
      <c r="F4932" s="54"/>
      <c r="G4932" s="52"/>
      <c r="H4932" s="52"/>
      <c r="I4932" s="52"/>
      <c r="J4932" s="52"/>
      <c r="K4932" s="52"/>
      <c r="L4932" s="52"/>
      <c r="M4932" s="52"/>
      <c r="N4932" s="52"/>
      <c r="O4932" s="52"/>
      <c r="P4932" s="52"/>
      <c r="Q4932" s="52"/>
      <c r="R4932" s="52"/>
      <c r="S4932" s="52"/>
      <c r="T4932" s="52"/>
      <c r="U4932" s="52"/>
      <c r="V4932" s="52"/>
      <c r="W4932" s="52"/>
      <c r="X4932" s="52"/>
      <c r="Y4932" s="52"/>
      <c r="Z4932" s="38"/>
      <c r="AA4932" s="38"/>
      <c r="AB4932" s="38"/>
      <c r="AC4932" s="50"/>
      <c r="AD4932" s="50"/>
      <c r="AE4932" s="51"/>
      <c r="AF4932" s="51"/>
      <c r="AG4932" s="40"/>
      <c r="AH4932" s="41"/>
      <c r="AI4932" s="42"/>
      <c r="AJ4932" s="40"/>
      <c r="AK4932" s="41"/>
      <c r="AL4932" s="42"/>
      <c r="AM4932" s="43"/>
      <c r="AN4932" s="43"/>
      <c r="AO4932" s="43"/>
    </row>
    <row r="4933" spans="5:41" x14ac:dyDescent="0.25">
      <c r="E4933" s="54"/>
      <c r="F4933" s="54"/>
      <c r="G4933" s="52"/>
      <c r="H4933" s="52"/>
      <c r="I4933" s="52"/>
      <c r="J4933" s="52"/>
      <c r="K4933" s="52"/>
      <c r="L4933" s="52"/>
      <c r="M4933" s="52"/>
      <c r="N4933" s="52"/>
      <c r="O4933" s="52"/>
      <c r="P4933" s="52"/>
      <c r="Q4933" s="52"/>
      <c r="R4933" s="52"/>
      <c r="S4933" s="52"/>
      <c r="T4933" s="52"/>
      <c r="U4933" s="52"/>
      <c r="V4933" s="52"/>
      <c r="W4933" s="52"/>
      <c r="X4933" s="52"/>
      <c r="Y4933" s="52"/>
      <c r="Z4933" s="38"/>
      <c r="AA4933" s="38"/>
      <c r="AB4933" s="38"/>
      <c r="AC4933" s="50"/>
      <c r="AD4933" s="50"/>
      <c r="AE4933" s="51"/>
      <c r="AF4933" s="51"/>
      <c r="AG4933" s="40"/>
      <c r="AH4933" s="41"/>
      <c r="AI4933" s="42"/>
      <c r="AJ4933" s="40"/>
      <c r="AK4933" s="41"/>
      <c r="AL4933" s="42"/>
      <c r="AM4933" s="43"/>
      <c r="AN4933" s="43"/>
      <c r="AO4933" s="43"/>
    </row>
    <row r="4934" spans="5:41" x14ac:dyDescent="0.25">
      <c r="E4934" s="54"/>
      <c r="F4934" s="54"/>
      <c r="G4934" s="52"/>
      <c r="H4934" s="52"/>
      <c r="I4934" s="52"/>
      <c r="J4934" s="52"/>
      <c r="K4934" s="52"/>
      <c r="L4934" s="52"/>
      <c r="M4934" s="52"/>
      <c r="N4934" s="52"/>
      <c r="O4934" s="52"/>
      <c r="P4934" s="52"/>
      <c r="Q4934" s="52"/>
      <c r="R4934" s="52"/>
      <c r="S4934" s="52"/>
      <c r="T4934" s="52"/>
      <c r="U4934" s="52"/>
      <c r="V4934" s="52"/>
      <c r="W4934" s="52"/>
      <c r="X4934" s="52"/>
      <c r="Y4934" s="52"/>
      <c r="Z4934" s="38"/>
      <c r="AA4934" s="38"/>
      <c r="AB4934" s="38"/>
      <c r="AC4934" s="50"/>
      <c r="AD4934" s="50"/>
      <c r="AE4934" s="51"/>
      <c r="AF4934" s="51"/>
      <c r="AG4934" s="40"/>
      <c r="AH4934" s="41"/>
      <c r="AI4934" s="42"/>
      <c r="AJ4934" s="40"/>
      <c r="AK4934" s="41"/>
      <c r="AL4934" s="42"/>
      <c r="AM4934" s="43"/>
      <c r="AN4934" s="43"/>
      <c r="AO4934" s="43"/>
    </row>
    <row r="4935" spans="5:41" x14ac:dyDescent="0.25">
      <c r="E4935" s="54"/>
      <c r="F4935" s="54"/>
      <c r="G4935" s="52"/>
      <c r="H4935" s="52"/>
      <c r="I4935" s="52"/>
      <c r="J4935" s="52"/>
      <c r="K4935" s="52"/>
      <c r="L4935" s="52"/>
      <c r="M4935" s="52"/>
      <c r="N4935" s="52"/>
      <c r="O4935" s="52"/>
      <c r="P4935" s="52"/>
      <c r="Q4935" s="52"/>
      <c r="R4935" s="52"/>
      <c r="S4935" s="52"/>
      <c r="T4935" s="52"/>
      <c r="U4935" s="52"/>
      <c r="V4935" s="52"/>
      <c r="W4935" s="52"/>
      <c r="X4935" s="52"/>
      <c r="Y4935" s="52"/>
      <c r="Z4935" s="38"/>
      <c r="AA4935" s="38"/>
      <c r="AB4935" s="38"/>
      <c r="AC4935" s="50"/>
      <c r="AD4935" s="50"/>
      <c r="AE4935" s="51"/>
      <c r="AF4935" s="51"/>
      <c r="AG4935" s="40"/>
      <c r="AH4935" s="41"/>
      <c r="AI4935" s="42"/>
      <c r="AJ4935" s="40"/>
      <c r="AK4935" s="41"/>
      <c r="AL4935" s="42"/>
      <c r="AM4935" s="43"/>
      <c r="AN4935" s="43"/>
      <c r="AO4935" s="43"/>
    </row>
    <row r="4936" spans="5:41" x14ac:dyDescent="0.25">
      <c r="E4936" s="54"/>
      <c r="F4936" s="54"/>
      <c r="G4936" s="52"/>
      <c r="H4936" s="52"/>
      <c r="I4936" s="52"/>
      <c r="J4936" s="52"/>
      <c r="K4936" s="52"/>
      <c r="L4936" s="52"/>
      <c r="M4936" s="52"/>
      <c r="N4936" s="52"/>
      <c r="O4936" s="52"/>
      <c r="P4936" s="52"/>
      <c r="Q4936" s="52"/>
      <c r="R4936" s="52"/>
      <c r="S4936" s="52"/>
      <c r="T4936" s="52"/>
      <c r="U4936" s="52"/>
      <c r="V4936" s="52"/>
      <c r="W4936" s="52"/>
      <c r="X4936" s="52"/>
      <c r="Y4936" s="52"/>
      <c r="Z4936" s="38"/>
      <c r="AA4936" s="38"/>
      <c r="AB4936" s="38"/>
      <c r="AC4936" s="50"/>
      <c r="AD4936" s="50"/>
      <c r="AE4936" s="51"/>
      <c r="AF4936" s="51"/>
      <c r="AG4936" s="40"/>
      <c r="AH4936" s="41"/>
      <c r="AI4936" s="42"/>
      <c r="AJ4936" s="40"/>
      <c r="AK4936" s="41"/>
      <c r="AL4936" s="42"/>
      <c r="AM4936" s="43"/>
      <c r="AN4936" s="43"/>
      <c r="AO4936" s="43"/>
    </row>
    <row r="4937" spans="5:41" x14ac:dyDescent="0.25">
      <c r="E4937" s="54"/>
      <c r="F4937" s="54"/>
      <c r="G4937" s="52"/>
      <c r="H4937" s="52"/>
      <c r="I4937" s="52"/>
      <c r="J4937" s="52"/>
      <c r="K4937" s="52"/>
      <c r="L4937" s="52"/>
      <c r="M4937" s="52"/>
      <c r="N4937" s="52"/>
      <c r="O4937" s="52"/>
      <c r="P4937" s="52"/>
      <c r="Q4937" s="52"/>
      <c r="R4937" s="52"/>
      <c r="S4937" s="52"/>
      <c r="T4937" s="52"/>
      <c r="U4937" s="52"/>
      <c r="V4937" s="52"/>
      <c r="W4937" s="52"/>
      <c r="X4937" s="52"/>
      <c r="Y4937" s="52"/>
      <c r="Z4937" s="38"/>
      <c r="AA4937" s="38"/>
      <c r="AB4937" s="38"/>
      <c r="AC4937" s="50"/>
      <c r="AD4937" s="50"/>
      <c r="AE4937" s="51"/>
      <c r="AF4937" s="51"/>
      <c r="AG4937" s="40"/>
      <c r="AH4937" s="41"/>
      <c r="AI4937" s="42"/>
      <c r="AJ4937" s="40"/>
      <c r="AK4937" s="41"/>
      <c r="AL4937" s="42"/>
      <c r="AM4937" s="43"/>
      <c r="AN4937" s="43"/>
      <c r="AO4937" s="43"/>
    </row>
    <row r="4938" spans="5:41" x14ac:dyDescent="0.25">
      <c r="E4938" s="54"/>
      <c r="F4938" s="54"/>
      <c r="G4938" s="52"/>
      <c r="H4938" s="52"/>
      <c r="I4938" s="52"/>
      <c r="J4938" s="52"/>
      <c r="K4938" s="52"/>
      <c r="L4938" s="52"/>
      <c r="M4938" s="52"/>
      <c r="N4938" s="52"/>
      <c r="O4938" s="52"/>
      <c r="P4938" s="52"/>
      <c r="Q4938" s="52"/>
      <c r="R4938" s="52"/>
      <c r="S4938" s="52"/>
      <c r="T4938" s="52"/>
      <c r="U4938" s="52"/>
      <c r="V4938" s="52"/>
      <c r="W4938" s="52"/>
      <c r="X4938" s="52"/>
      <c r="Y4938" s="52"/>
      <c r="Z4938" s="38"/>
      <c r="AA4938" s="38"/>
      <c r="AB4938" s="38"/>
      <c r="AC4938" s="50"/>
      <c r="AD4938" s="50"/>
      <c r="AE4938" s="51"/>
      <c r="AF4938" s="51"/>
      <c r="AG4938" s="40"/>
      <c r="AH4938" s="41"/>
      <c r="AI4938" s="42"/>
      <c r="AJ4938" s="40"/>
      <c r="AK4938" s="41"/>
      <c r="AL4938" s="42"/>
      <c r="AM4938" s="43"/>
      <c r="AN4938" s="43"/>
      <c r="AO4938" s="43"/>
    </row>
    <row r="4939" spans="5:41" x14ac:dyDescent="0.25">
      <c r="E4939" s="54"/>
      <c r="F4939" s="54"/>
      <c r="G4939" s="52"/>
      <c r="H4939" s="52"/>
      <c r="I4939" s="52"/>
      <c r="J4939" s="52"/>
      <c r="K4939" s="52"/>
      <c r="L4939" s="52"/>
      <c r="M4939" s="52"/>
      <c r="N4939" s="52"/>
      <c r="O4939" s="52"/>
      <c r="P4939" s="52"/>
      <c r="Q4939" s="52"/>
      <c r="R4939" s="52"/>
      <c r="S4939" s="52"/>
      <c r="T4939" s="52"/>
      <c r="U4939" s="52"/>
      <c r="V4939" s="52"/>
      <c r="W4939" s="52"/>
      <c r="X4939" s="52"/>
      <c r="Y4939" s="52"/>
      <c r="Z4939" s="38"/>
      <c r="AA4939" s="38"/>
      <c r="AB4939" s="38"/>
      <c r="AC4939" s="50"/>
      <c r="AD4939" s="50"/>
      <c r="AE4939" s="51"/>
      <c r="AF4939" s="51"/>
      <c r="AG4939" s="40"/>
      <c r="AH4939" s="41"/>
      <c r="AI4939" s="42"/>
      <c r="AJ4939" s="40"/>
      <c r="AK4939" s="41"/>
      <c r="AL4939" s="42"/>
      <c r="AM4939" s="43"/>
      <c r="AN4939" s="43"/>
      <c r="AO4939" s="43"/>
    </row>
    <row r="4940" spans="5:41" x14ac:dyDescent="0.25">
      <c r="E4940" s="54"/>
      <c r="F4940" s="54"/>
      <c r="G4940" s="52"/>
      <c r="H4940" s="52"/>
      <c r="I4940" s="52"/>
      <c r="J4940" s="52"/>
      <c r="K4940" s="52"/>
      <c r="L4940" s="52"/>
      <c r="M4940" s="52"/>
      <c r="N4940" s="52"/>
      <c r="O4940" s="52"/>
      <c r="P4940" s="52"/>
      <c r="Q4940" s="52"/>
      <c r="R4940" s="52"/>
      <c r="S4940" s="52"/>
      <c r="T4940" s="52"/>
      <c r="U4940" s="52"/>
      <c r="V4940" s="52"/>
      <c r="W4940" s="52"/>
      <c r="X4940" s="52"/>
      <c r="Y4940" s="52"/>
      <c r="Z4940" s="38"/>
      <c r="AA4940" s="38"/>
      <c r="AB4940" s="38"/>
      <c r="AC4940" s="50"/>
      <c r="AD4940" s="50"/>
      <c r="AE4940" s="51"/>
      <c r="AF4940" s="51"/>
      <c r="AG4940" s="40"/>
      <c r="AH4940" s="41"/>
      <c r="AI4940" s="42"/>
      <c r="AJ4940" s="40"/>
      <c r="AK4940" s="41"/>
      <c r="AL4940" s="42"/>
      <c r="AM4940" s="43"/>
      <c r="AN4940" s="43"/>
      <c r="AO4940" s="43"/>
    </row>
    <row r="4941" spans="5:41" x14ac:dyDescent="0.25">
      <c r="E4941" s="54"/>
      <c r="F4941" s="54"/>
      <c r="G4941" s="52"/>
      <c r="H4941" s="52"/>
      <c r="I4941" s="52"/>
      <c r="J4941" s="52"/>
      <c r="K4941" s="52"/>
      <c r="L4941" s="52"/>
      <c r="M4941" s="52"/>
      <c r="N4941" s="52"/>
      <c r="O4941" s="52"/>
      <c r="P4941" s="52"/>
      <c r="Q4941" s="52"/>
      <c r="R4941" s="52"/>
      <c r="S4941" s="52"/>
      <c r="T4941" s="52"/>
      <c r="U4941" s="52"/>
      <c r="V4941" s="52"/>
      <c r="W4941" s="52"/>
      <c r="X4941" s="52"/>
      <c r="Y4941" s="52"/>
      <c r="Z4941" s="38"/>
      <c r="AA4941" s="38"/>
      <c r="AB4941" s="38"/>
      <c r="AC4941" s="50"/>
      <c r="AD4941" s="50"/>
      <c r="AE4941" s="51"/>
      <c r="AF4941" s="51"/>
      <c r="AG4941" s="40"/>
      <c r="AH4941" s="41"/>
      <c r="AI4941" s="42"/>
      <c r="AJ4941" s="40"/>
      <c r="AK4941" s="41"/>
      <c r="AL4941" s="42"/>
      <c r="AM4941" s="43"/>
      <c r="AN4941" s="43"/>
      <c r="AO4941" s="43"/>
    </row>
    <row r="4942" spans="5:41" x14ac:dyDescent="0.25">
      <c r="E4942" s="54"/>
      <c r="F4942" s="54"/>
      <c r="G4942" s="52"/>
      <c r="H4942" s="52"/>
      <c r="I4942" s="52"/>
      <c r="J4942" s="52"/>
      <c r="K4942" s="52"/>
      <c r="L4942" s="52"/>
      <c r="M4942" s="52"/>
      <c r="N4942" s="52"/>
      <c r="O4942" s="52"/>
      <c r="P4942" s="52"/>
      <c r="Q4942" s="52"/>
      <c r="R4942" s="52"/>
      <c r="S4942" s="52"/>
      <c r="T4942" s="52"/>
      <c r="U4942" s="52"/>
      <c r="V4942" s="52"/>
      <c r="W4942" s="52"/>
      <c r="X4942" s="52"/>
      <c r="Y4942" s="52"/>
      <c r="Z4942" s="38"/>
      <c r="AA4942" s="38"/>
      <c r="AB4942" s="38"/>
      <c r="AC4942" s="50"/>
      <c r="AD4942" s="50"/>
      <c r="AE4942" s="51"/>
      <c r="AF4942" s="51"/>
      <c r="AG4942" s="40"/>
      <c r="AH4942" s="41"/>
      <c r="AI4942" s="42"/>
      <c r="AJ4942" s="40"/>
      <c r="AK4942" s="41"/>
      <c r="AL4942" s="42"/>
      <c r="AM4942" s="43"/>
      <c r="AN4942" s="43"/>
      <c r="AO4942" s="43"/>
    </row>
    <row r="4943" spans="5:41" x14ac:dyDescent="0.25">
      <c r="E4943" s="54"/>
      <c r="F4943" s="54"/>
      <c r="G4943" s="52"/>
      <c r="H4943" s="52"/>
      <c r="I4943" s="52"/>
      <c r="J4943" s="52"/>
      <c r="K4943" s="52"/>
      <c r="L4943" s="52"/>
      <c r="M4943" s="52"/>
      <c r="N4943" s="52"/>
      <c r="O4943" s="52"/>
      <c r="P4943" s="52"/>
      <c r="Q4943" s="52"/>
      <c r="R4943" s="52"/>
      <c r="S4943" s="52"/>
      <c r="T4943" s="52"/>
      <c r="U4943" s="52"/>
      <c r="V4943" s="52"/>
      <c r="W4943" s="52"/>
      <c r="X4943" s="52"/>
      <c r="Y4943" s="52"/>
      <c r="Z4943" s="38"/>
      <c r="AA4943" s="38"/>
      <c r="AB4943" s="38"/>
      <c r="AC4943" s="50"/>
      <c r="AD4943" s="50"/>
      <c r="AE4943" s="51"/>
      <c r="AF4943" s="51"/>
      <c r="AG4943" s="40"/>
      <c r="AH4943" s="41"/>
      <c r="AI4943" s="42"/>
      <c r="AJ4943" s="40"/>
      <c r="AK4943" s="41"/>
      <c r="AL4943" s="42"/>
      <c r="AM4943" s="43"/>
      <c r="AN4943" s="43"/>
      <c r="AO4943" s="43"/>
    </row>
    <row r="4944" spans="5:41" x14ac:dyDescent="0.25">
      <c r="E4944" s="54"/>
      <c r="F4944" s="54"/>
      <c r="G4944" s="52"/>
      <c r="H4944" s="52"/>
      <c r="I4944" s="52"/>
      <c r="J4944" s="52"/>
      <c r="K4944" s="52"/>
      <c r="L4944" s="52"/>
      <c r="M4944" s="52"/>
      <c r="N4944" s="52"/>
      <c r="O4944" s="52"/>
      <c r="P4944" s="52"/>
      <c r="Q4944" s="52"/>
      <c r="R4944" s="52"/>
      <c r="S4944" s="52"/>
      <c r="T4944" s="52"/>
      <c r="U4944" s="52"/>
      <c r="V4944" s="52"/>
      <c r="W4944" s="52"/>
      <c r="X4944" s="52"/>
      <c r="Y4944" s="52"/>
      <c r="Z4944" s="38"/>
      <c r="AA4944" s="38"/>
      <c r="AB4944" s="38"/>
      <c r="AC4944" s="50"/>
      <c r="AD4944" s="50"/>
      <c r="AE4944" s="51"/>
      <c r="AF4944" s="51"/>
      <c r="AG4944" s="40"/>
      <c r="AH4944" s="41"/>
      <c r="AI4944" s="42"/>
      <c r="AJ4944" s="40"/>
      <c r="AK4944" s="41"/>
      <c r="AL4944" s="42"/>
      <c r="AM4944" s="43"/>
      <c r="AN4944" s="43"/>
      <c r="AO4944" s="43"/>
    </row>
    <row r="4945" spans="5:41" x14ac:dyDescent="0.25">
      <c r="E4945" s="54"/>
      <c r="F4945" s="54"/>
      <c r="G4945" s="52"/>
      <c r="H4945" s="52"/>
      <c r="I4945" s="52"/>
      <c r="J4945" s="52"/>
      <c r="K4945" s="52"/>
      <c r="L4945" s="52"/>
      <c r="M4945" s="52"/>
      <c r="N4945" s="52"/>
      <c r="O4945" s="52"/>
      <c r="P4945" s="52"/>
      <c r="Q4945" s="52"/>
      <c r="R4945" s="52"/>
      <c r="S4945" s="52"/>
      <c r="T4945" s="52"/>
      <c r="U4945" s="52"/>
      <c r="V4945" s="52"/>
      <c r="W4945" s="52"/>
      <c r="X4945" s="52"/>
      <c r="Y4945" s="52"/>
      <c r="Z4945" s="38"/>
      <c r="AA4945" s="38"/>
      <c r="AB4945" s="38"/>
      <c r="AC4945" s="50"/>
      <c r="AD4945" s="50"/>
      <c r="AE4945" s="51"/>
      <c r="AF4945" s="51"/>
      <c r="AG4945" s="40"/>
      <c r="AH4945" s="41"/>
      <c r="AI4945" s="42"/>
      <c r="AJ4945" s="40"/>
      <c r="AK4945" s="41"/>
      <c r="AL4945" s="42"/>
      <c r="AM4945" s="43"/>
      <c r="AN4945" s="43"/>
      <c r="AO4945" s="43"/>
    </row>
    <row r="4946" spans="5:41" x14ac:dyDescent="0.25">
      <c r="E4946" s="54"/>
      <c r="F4946" s="54"/>
      <c r="G4946" s="52"/>
      <c r="H4946" s="52"/>
      <c r="I4946" s="52"/>
      <c r="J4946" s="52"/>
      <c r="K4946" s="52"/>
      <c r="L4946" s="52"/>
      <c r="M4946" s="52"/>
      <c r="N4946" s="52"/>
      <c r="O4946" s="52"/>
      <c r="P4946" s="52"/>
      <c r="Q4946" s="52"/>
      <c r="R4946" s="52"/>
      <c r="S4946" s="52"/>
      <c r="T4946" s="52"/>
      <c r="U4946" s="52"/>
      <c r="V4946" s="52"/>
      <c r="W4946" s="52"/>
      <c r="X4946" s="52"/>
      <c r="Y4946" s="52"/>
      <c r="Z4946" s="38"/>
      <c r="AA4946" s="38"/>
      <c r="AB4946" s="38"/>
      <c r="AC4946" s="50"/>
      <c r="AD4946" s="50"/>
      <c r="AE4946" s="51"/>
      <c r="AF4946" s="51"/>
      <c r="AG4946" s="40"/>
      <c r="AH4946" s="41"/>
      <c r="AI4946" s="42"/>
      <c r="AJ4946" s="40"/>
      <c r="AK4946" s="41"/>
      <c r="AL4946" s="42"/>
      <c r="AM4946" s="43"/>
      <c r="AN4946" s="43"/>
      <c r="AO4946" s="43"/>
    </row>
    <row r="4947" spans="5:41" x14ac:dyDescent="0.25">
      <c r="E4947" s="54"/>
      <c r="F4947" s="54"/>
      <c r="G4947" s="52"/>
      <c r="H4947" s="52"/>
      <c r="I4947" s="52"/>
      <c r="J4947" s="52"/>
      <c r="K4947" s="52"/>
      <c r="L4947" s="52"/>
      <c r="M4947" s="52"/>
      <c r="N4947" s="52"/>
      <c r="O4947" s="52"/>
      <c r="P4947" s="52"/>
      <c r="Q4947" s="52"/>
      <c r="R4947" s="52"/>
      <c r="S4947" s="52"/>
      <c r="T4947" s="52"/>
      <c r="U4947" s="52"/>
      <c r="V4947" s="52"/>
      <c r="W4947" s="52"/>
      <c r="X4947" s="52"/>
      <c r="Y4947" s="52"/>
      <c r="Z4947" s="38"/>
      <c r="AA4947" s="38"/>
      <c r="AB4947" s="38"/>
      <c r="AC4947" s="50"/>
      <c r="AD4947" s="50"/>
      <c r="AE4947" s="51"/>
      <c r="AF4947" s="51"/>
      <c r="AG4947" s="40"/>
      <c r="AH4947" s="41"/>
      <c r="AI4947" s="42"/>
      <c r="AJ4947" s="40"/>
      <c r="AK4947" s="41"/>
      <c r="AL4947" s="42"/>
      <c r="AM4947" s="43"/>
      <c r="AN4947" s="43"/>
      <c r="AO4947" s="43"/>
    </row>
    <row r="4948" spans="5:41" x14ac:dyDescent="0.25">
      <c r="E4948" s="54"/>
      <c r="F4948" s="54"/>
      <c r="G4948" s="52"/>
      <c r="H4948" s="52"/>
      <c r="I4948" s="52"/>
      <c r="J4948" s="52"/>
      <c r="K4948" s="52"/>
      <c r="L4948" s="52"/>
      <c r="M4948" s="52"/>
      <c r="N4948" s="52"/>
      <c r="O4948" s="52"/>
      <c r="P4948" s="52"/>
      <c r="Q4948" s="52"/>
      <c r="R4948" s="52"/>
      <c r="S4948" s="52"/>
      <c r="T4948" s="52"/>
      <c r="U4948" s="52"/>
      <c r="V4948" s="52"/>
      <c r="W4948" s="52"/>
      <c r="X4948" s="52"/>
      <c r="Y4948" s="52"/>
      <c r="Z4948" s="38"/>
      <c r="AA4948" s="38"/>
      <c r="AB4948" s="38"/>
      <c r="AC4948" s="50"/>
      <c r="AD4948" s="50"/>
      <c r="AE4948" s="51"/>
      <c r="AF4948" s="51"/>
      <c r="AG4948" s="40"/>
      <c r="AH4948" s="41"/>
      <c r="AI4948" s="42"/>
      <c r="AJ4948" s="40"/>
      <c r="AK4948" s="41"/>
      <c r="AL4948" s="42"/>
      <c r="AM4948" s="43"/>
      <c r="AN4948" s="43"/>
      <c r="AO4948" s="43"/>
    </row>
    <row r="4949" spans="5:41" x14ac:dyDescent="0.25">
      <c r="E4949" s="54"/>
      <c r="F4949" s="54"/>
      <c r="G4949" s="52"/>
      <c r="H4949" s="52"/>
      <c r="I4949" s="52"/>
      <c r="J4949" s="52"/>
      <c r="K4949" s="52"/>
      <c r="L4949" s="52"/>
      <c r="M4949" s="52"/>
      <c r="N4949" s="52"/>
      <c r="O4949" s="52"/>
      <c r="P4949" s="52"/>
      <c r="Q4949" s="52"/>
      <c r="R4949" s="52"/>
      <c r="S4949" s="52"/>
      <c r="T4949" s="52"/>
      <c r="U4949" s="52"/>
      <c r="V4949" s="52"/>
      <c r="W4949" s="52"/>
      <c r="X4949" s="52"/>
      <c r="Y4949" s="52"/>
      <c r="Z4949" s="38"/>
      <c r="AA4949" s="38"/>
      <c r="AB4949" s="38"/>
      <c r="AC4949" s="50"/>
      <c r="AD4949" s="50"/>
      <c r="AE4949" s="51"/>
      <c r="AF4949" s="51"/>
      <c r="AG4949" s="40"/>
      <c r="AH4949" s="41"/>
      <c r="AI4949" s="42"/>
      <c r="AJ4949" s="40"/>
      <c r="AK4949" s="41"/>
      <c r="AL4949" s="42"/>
      <c r="AM4949" s="43"/>
      <c r="AN4949" s="43"/>
      <c r="AO4949" s="43"/>
    </row>
    <row r="4950" spans="5:41" x14ac:dyDescent="0.25">
      <c r="E4950" s="54"/>
      <c r="F4950" s="54"/>
      <c r="G4950" s="52"/>
      <c r="H4950" s="52"/>
      <c r="I4950" s="52"/>
      <c r="J4950" s="52"/>
      <c r="K4950" s="52"/>
      <c r="L4950" s="52"/>
      <c r="M4950" s="52"/>
      <c r="N4950" s="52"/>
      <c r="O4950" s="52"/>
      <c r="P4950" s="52"/>
      <c r="Q4950" s="52"/>
      <c r="R4950" s="52"/>
      <c r="S4950" s="52"/>
      <c r="T4950" s="52"/>
      <c r="U4950" s="52"/>
      <c r="V4950" s="52"/>
      <c r="W4950" s="52"/>
      <c r="X4950" s="52"/>
      <c r="Y4950" s="52"/>
      <c r="Z4950" s="38"/>
      <c r="AA4950" s="38"/>
      <c r="AB4950" s="38"/>
      <c r="AC4950" s="50"/>
      <c r="AD4950" s="50"/>
      <c r="AE4950" s="51"/>
      <c r="AF4950" s="51"/>
      <c r="AG4950" s="40"/>
      <c r="AH4950" s="41"/>
      <c r="AI4950" s="42"/>
      <c r="AJ4950" s="40"/>
      <c r="AK4950" s="41"/>
      <c r="AL4950" s="42"/>
      <c r="AM4950" s="43"/>
      <c r="AN4950" s="43"/>
      <c r="AO4950" s="43"/>
    </row>
    <row r="4951" spans="5:41" x14ac:dyDescent="0.25">
      <c r="E4951" s="54"/>
      <c r="F4951" s="54"/>
      <c r="G4951" s="52"/>
      <c r="H4951" s="52"/>
      <c r="I4951" s="52"/>
      <c r="J4951" s="52"/>
      <c r="K4951" s="52"/>
      <c r="L4951" s="52"/>
      <c r="M4951" s="52"/>
      <c r="N4951" s="52"/>
      <c r="O4951" s="52"/>
      <c r="P4951" s="52"/>
      <c r="Q4951" s="52"/>
      <c r="R4951" s="52"/>
      <c r="S4951" s="52"/>
      <c r="T4951" s="52"/>
      <c r="U4951" s="52"/>
      <c r="V4951" s="52"/>
      <c r="W4951" s="52"/>
      <c r="X4951" s="52"/>
      <c r="Y4951" s="52"/>
      <c r="Z4951" s="38"/>
      <c r="AA4951" s="38"/>
      <c r="AB4951" s="38"/>
      <c r="AC4951" s="50"/>
      <c r="AD4951" s="50"/>
      <c r="AE4951" s="51"/>
      <c r="AF4951" s="51"/>
      <c r="AG4951" s="40"/>
      <c r="AH4951" s="41"/>
      <c r="AI4951" s="42"/>
      <c r="AJ4951" s="40"/>
      <c r="AK4951" s="41"/>
      <c r="AL4951" s="42"/>
      <c r="AM4951" s="43"/>
      <c r="AN4951" s="43"/>
      <c r="AO4951" s="43"/>
    </row>
    <row r="4952" spans="5:41" x14ac:dyDescent="0.25">
      <c r="E4952" s="54"/>
      <c r="F4952" s="54"/>
      <c r="G4952" s="52"/>
      <c r="H4952" s="52"/>
      <c r="I4952" s="52"/>
      <c r="J4952" s="52"/>
      <c r="K4952" s="52"/>
      <c r="L4952" s="52"/>
      <c r="M4952" s="52"/>
      <c r="N4952" s="52"/>
      <c r="O4952" s="52"/>
      <c r="P4952" s="52"/>
      <c r="Q4952" s="52"/>
      <c r="R4952" s="52"/>
      <c r="S4952" s="52"/>
      <c r="T4952" s="52"/>
      <c r="U4952" s="52"/>
      <c r="V4952" s="52"/>
      <c r="W4952" s="52"/>
      <c r="X4952" s="52"/>
      <c r="Y4952" s="52"/>
      <c r="Z4952" s="38"/>
      <c r="AA4952" s="38"/>
      <c r="AB4952" s="38"/>
      <c r="AC4952" s="50"/>
      <c r="AD4952" s="50"/>
      <c r="AE4952" s="51"/>
      <c r="AF4952" s="51"/>
      <c r="AG4952" s="40"/>
      <c r="AH4952" s="41"/>
      <c r="AI4952" s="42"/>
      <c r="AJ4952" s="40"/>
      <c r="AK4952" s="41"/>
      <c r="AL4952" s="42"/>
      <c r="AM4952" s="43"/>
      <c r="AN4952" s="43"/>
      <c r="AO4952" s="43"/>
    </row>
    <row r="4953" spans="5:41" x14ac:dyDescent="0.25">
      <c r="E4953" s="54"/>
      <c r="F4953" s="54"/>
      <c r="G4953" s="52"/>
      <c r="H4953" s="52"/>
      <c r="I4953" s="52"/>
      <c r="J4953" s="52"/>
      <c r="K4953" s="52"/>
      <c r="L4953" s="52"/>
      <c r="M4953" s="52"/>
      <c r="N4953" s="52"/>
      <c r="O4953" s="52"/>
      <c r="P4953" s="52"/>
      <c r="Q4953" s="52"/>
      <c r="R4953" s="52"/>
      <c r="S4953" s="52"/>
      <c r="T4953" s="52"/>
      <c r="U4953" s="52"/>
      <c r="V4953" s="52"/>
      <c r="W4953" s="52"/>
      <c r="X4953" s="52"/>
      <c r="Y4953" s="52"/>
      <c r="Z4953" s="38"/>
      <c r="AA4953" s="38"/>
      <c r="AB4953" s="38"/>
      <c r="AC4953" s="50"/>
      <c r="AD4953" s="50"/>
      <c r="AE4953" s="51"/>
      <c r="AF4953" s="51"/>
      <c r="AG4953" s="40"/>
      <c r="AH4953" s="41"/>
      <c r="AI4953" s="42"/>
      <c r="AJ4953" s="40"/>
      <c r="AK4953" s="41"/>
      <c r="AL4953" s="42"/>
      <c r="AM4953" s="43"/>
      <c r="AN4953" s="43"/>
      <c r="AO4953" s="43"/>
    </row>
    <row r="4954" spans="5:41" x14ac:dyDescent="0.25">
      <c r="E4954" s="54"/>
      <c r="F4954" s="54"/>
      <c r="G4954" s="52"/>
      <c r="H4954" s="52"/>
      <c r="I4954" s="52"/>
      <c r="J4954" s="52"/>
      <c r="K4954" s="52"/>
      <c r="L4954" s="52"/>
      <c r="M4954" s="52"/>
      <c r="N4954" s="52"/>
      <c r="O4954" s="52"/>
      <c r="P4954" s="52"/>
      <c r="Q4954" s="52"/>
      <c r="R4954" s="52"/>
      <c r="S4954" s="52"/>
      <c r="T4954" s="52"/>
      <c r="U4954" s="52"/>
      <c r="V4954" s="52"/>
      <c r="W4954" s="52"/>
      <c r="X4954" s="52"/>
      <c r="Y4954" s="52"/>
      <c r="Z4954" s="38"/>
      <c r="AA4954" s="38"/>
      <c r="AB4954" s="38"/>
      <c r="AC4954" s="50"/>
      <c r="AD4954" s="50"/>
      <c r="AE4954" s="51"/>
      <c r="AF4954" s="51"/>
      <c r="AG4954" s="40"/>
      <c r="AH4954" s="41"/>
      <c r="AI4954" s="42"/>
      <c r="AJ4954" s="40"/>
      <c r="AK4954" s="41"/>
      <c r="AL4954" s="42"/>
      <c r="AM4954" s="43"/>
      <c r="AN4954" s="43"/>
      <c r="AO4954" s="43"/>
    </row>
    <row r="4955" spans="5:41" x14ac:dyDescent="0.25">
      <c r="E4955" s="54"/>
      <c r="F4955" s="54"/>
      <c r="G4955" s="52"/>
      <c r="H4955" s="52"/>
      <c r="I4955" s="52"/>
      <c r="J4955" s="52"/>
      <c r="K4955" s="52"/>
      <c r="L4955" s="52"/>
      <c r="M4955" s="52"/>
      <c r="N4955" s="52"/>
      <c r="O4955" s="52"/>
      <c r="P4955" s="52"/>
      <c r="Q4955" s="52"/>
      <c r="R4955" s="52"/>
      <c r="S4955" s="52"/>
      <c r="T4955" s="52"/>
      <c r="U4955" s="52"/>
      <c r="V4955" s="52"/>
      <c r="W4955" s="52"/>
      <c r="X4955" s="52"/>
      <c r="Y4955" s="52"/>
      <c r="Z4955" s="38"/>
      <c r="AA4955" s="38"/>
      <c r="AB4955" s="38"/>
      <c r="AC4955" s="50"/>
      <c r="AD4955" s="50"/>
      <c r="AE4955" s="51"/>
      <c r="AF4955" s="51"/>
      <c r="AG4955" s="40"/>
      <c r="AH4955" s="41"/>
      <c r="AI4955" s="42"/>
      <c r="AJ4955" s="40"/>
      <c r="AK4955" s="41"/>
      <c r="AL4955" s="42"/>
      <c r="AM4955" s="43"/>
      <c r="AN4955" s="43"/>
      <c r="AO4955" s="43"/>
    </row>
    <row r="4956" spans="5:41" x14ac:dyDescent="0.25">
      <c r="E4956" s="54"/>
      <c r="F4956" s="54"/>
      <c r="G4956" s="52"/>
      <c r="H4956" s="52"/>
      <c r="I4956" s="52"/>
      <c r="J4956" s="52"/>
      <c r="K4956" s="52"/>
      <c r="L4956" s="52"/>
      <c r="M4956" s="52"/>
      <c r="N4956" s="52"/>
      <c r="O4956" s="52"/>
      <c r="P4956" s="52"/>
      <c r="Q4956" s="52"/>
      <c r="R4956" s="52"/>
      <c r="S4956" s="52"/>
      <c r="T4956" s="52"/>
      <c r="U4956" s="52"/>
      <c r="V4956" s="52"/>
      <c r="W4956" s="52"/>
      <c r="X4956" s="52"/>
      <c r="Y4956" s="52"/>
      <c r="Z4956" s="38"/>
      <c r="AA4956" s="38"/>
      <c r="AB4956" s="38"/>
      <c r="AC4956" s="50"/>
      <c r="AD4956" s="50"/>
      <c r="AE4956" s="51"/>
      <c r="AF4956" s="51"/>
      <c r="AG4956" s="40"/>
      <c r="AH4956" s="41"/>
      <c r="AI4956" s="42"/>
      <c r="AJ4956" s="40"/>
      <c r="AK4956" s="41"/>
      <c r="AL4956" s="42"/>
      <c r="AM4956" s="43"/>
      <c r="AN4956" s="43"/>
      <c r="AO4956" s="43"/>
    </row>
    <row r="4957" spans="5:41" x14ac:dyDescent="0.25">
      <c r="E4957" s="54"/>
      <c r="F4957" s="54"/>
      <c r="G4957" s="52"/>
      <c r="H4957" s="52"/>
      <c r="I4957" s="52"/>
      <c r="J4957" s="52"/>
      <c r="K4957" s="52"/>
      <c r="L4957" s="52"/>
      <c r="M4957" s="52"/>
      <c r="N4957" s="52"/>
      <c r="O4957" s="52"/>
      <c r="P4957" s="52"/>
      <c r="Q4957" s="52"/>
      <c r="R4957" s="52"/>
      <c r="S4957" s="52"/>
      <c r="T4957" s="52"/>
      <c r="U4957" s="52"/>
      <c r="V4957" s="52"/>
      <c r="W4957" s="52"/>
      <c r="X4957" s="52"/>
      <c r="Y4957" s="52"/>
      <c r="Z4957" s="38"/>
      <c r="AA4957" s="38"/>
      <c r="AB4957" s="38"/>
      <c r="AC4957" s="50"/>
      <c r="AD4957" s="50"/>
      <c r="AE4957" s="51"/>
      <c r="AF4957" s="51"/>
      <c r="AG4957" s="40"/>
      <c r="AH4957" s="41"/>
      <c r="AI4957" s="42"/>
      <c r="AJ4957" s="40"/>
      <c r="AK4957" s="41"/>
      <c r="AL4957" s="42"/>
      <c r="AM4957" s="43"/>
      <c r="AN4957" s="43"/>
      <c r="AO4957" s="43"/>
    </row>
    <row r="4958" spans="5:41" x14ac:dyDescent="0.25">
      <c r="E4958" s="54"/>
      <c r="F4958" s="54"/>
      <c r="G4958" s="52"/>
      <c r="H4958" s="52"/>
      <c r="I4958" s="52"/>
      <c r="J4958" s="52"/>
      <c r="K4958" s="52"/>
      <c r="L4958" s="52"/>
      <c r="M4958" s="52"/>
      <c r="N4958" s="52"/>
      <c r="O4958" s="52"/>
      <c r="P4958" s="52"/>
      <c r="Q4958" s="52"/>
      <c r="R4958" s="52"/>
      <c r="S4958" s="52"/>
      <c r="T4958" s="52"/>
      <c r="U4958" s="52"/>
      <c r="V4958" s="52"/>
      <c r="W4958" s="52"/>
      <c r="X4958" s="52"/>
      <c r="Y4958" s="52"/>
      <c r="Z4958" s="38"/>
      <c r="AA4958" s="38"/>
      <c r="AB4958" s="38"/>
      <c r="AC4958" s="50"/>
      <c r="AD4958" s="50"/>
      <c r="AE4958" s="51"/>
      <c r="AF4958" s="51"/>
      <c r="AG4958" s="40"/>
      <c r="AH4958" s="41"/>
      <c r="AI4958" s="42"/>
      <c r="AJ4958" s="40"/>
      <c r="AK4958" s="41"/>
      <c r="AL4958" s="42"/>
      <c r="AM4958" s="43"/>
      <c r="AN4958" s="43"/>
      <c r="AO4958" s="43"/>
    </row>
    <row r="4959" spans="5:41" x14ac:dyDescent="0.25">
      <c r="E4959" s="54"/>
      <c r="F4959" s="54"/>
      <c r="G4959" s="52"/>
      <c r="H4959" s="52"/>
      <c r="I4959" s="52"/>
      <c r="J4959" s="52"/>
      <c r="K4959" s="52"/>
      <c r="L4959" s="52"/>
      <c r="M4959" s="52"/>
      <c r="N4959" s="52"/>
      <c r="O4959" s="52"/>
      <c r="P4959" s="52"/>
      <c r="Q4959" s="52"/>
      <c r="R4959" s="52"/>
      <c r="S4959" s="52"/>
      <c r="T4959" s="52"/>
      <c r="U4959" s="52"/>
      <c r="V4959" s="52"/>
      <c r="W4959" s="52"/>
      <c r="X4959" s="52"/>
      <c r="Y4959" s="52"/>
      <c r="Z4959" s="38"/>
      <c r="AA4959" s="38"/>
      <c r="AB4959" s="38"/>
      <c r="AC4959" s="50"/>
      <c r="AD4959" s="50"/>
      <c r="AE4959" s="51"/>
      <c r="AF4959" s="51"/>
      <c r="AG4959" s="40"/>
      <c r="AH4959" s="41"/>
      <c r="AI4959" s="42"/>
      <c r="AJ4959" s="40"/>
      <c r="AK4959" s="41"/>
      <c r="AL4959" s="42"/>
      <c r="AM4959" s="43"/>
      <c r="AN4959" s="43"/>
      <c r="AO4959" s="43"/>
    </row>
    <row r="4960" spans="5:41" x14ac:dyDescent="0.25">
      <c r="E4960" s="54"/>
      <c r="F4960" s="54"/>
      <c r="G4960" s="52"/>
      <c r="H4960" s="52"/>
      <c r="I4960" s="52"/>
      <c r="J4960" s="52"/>
      <c r="K4960" s="52"/>
      <c r="L4960" s="52"/>
      <c r="M4960" s="52"/>
      <c r="N4960" s="52"/>
      <c r="O4960" s="52"/>
      <c r="P4960" s="52"/>
      <c r="Q4960" s="52"/>
      <c r="R4960" s="52"/>
      <c r="S4960" s="52"/>
      <c r="T4960" s="52"/>
      <c r="U4960" s="52"/>
      <c r="V4960" s="52"/>
      <c r="W4960" s="52"/>
      <c r="X4960" s="52"/>
      <c r="Y4960" s="52"/>
      <c r="Z4960" s="38"/>
      <c r="AA4960" s="38"/>
      <c r="AB4960" s="38"/>
      <c r="AC4960" s="50"/>
      <c r="AD4960" s="50"/>
      <c r="AE4960" s="51"/>
      <c r="AF4960" s="51"/>
      <c r="AG4960" s="40"/>
      <c r="AH4960" s="41"/>
      <c r="AI4960" s="42"/>
      <c r="AJ4960" s="40"/>
      <c r="AK4960" s="41"/>
      <c r="AL4960" s="42"/>
      <c r="AM4960" s="43"/>
      <c r="AN4960" s="43"/>
      <c r="AO4960" s="43"/>
    </row>
    <row r="4961" spans="5:41" x14ac:dyDescent="0.25">
      <c r="E4961" s="54"/>
      <c r="F4961" s="54"/>
      <c r="G4961" s="52"/>
      <c r="H4961" s="52"/>
      <c r="I4961" s="52"/>
      <c r="J4961" s="52"/>
      <c r="K4961" s="52"/>
      <c r="L4961" s="52"/>
      <c r="M4961" s="52"/>
      <c r="N4961" s="52"/>
      <c r="O4961" s="52"/>
      <c r="P4961" s="52"/>
      <c r="Q4961" s="52"/>
      <c r="R4961" s="52"/>
      <c r="S4961" s="52"/>
      <c r="T4961" s="52"/>
      <c r="U4961" s="52"/>
      <c r="V4961" s="52"/>
      <c r="W4961" s="52"/>
      <c r="X4961" s="52"/>
      <c r="Y4961" s="52"/>
      <c r="Z4961" s="38"/>
      <c r="AA4961" s="38"/>
      <c r="AB4961" s="38"/>
      <c r="AC4961" s="50"/>
      <c r="AD4961" s="50"/>
      <c r="AE4961" s="51"/>
      <c r="AF4961" s="51"/>
      <c r="AG4961" s="40"/>
      <c r="AH4961" s="41"/>
      <c r="AI4961" s="42"/>
      <c r="AJ4961" s="40"/>
      <c r="AK4961" s="41"/>
      <c r="AL4961" s="42"/>
      <c r="AM4961" s="43"/>
      <c r="AN4961" s="43"/>
      <c r="AO4961" s="43"/>
    </row>
    <row r="4962" spans="5:41" x14ac:dyDescent="0.25">
      <c r="E4962" s="54"/>
      <c r="F4962" s="54"/>
      <c r="G4962" s="52"/>
      <c r="H4962" s="52"/>
      <c r="I4962" s="52"/>
      <c r="J4962" s="52"/>
      <c r="K4962" s="52"/>
      <c r="L4962" s="52"/>
      <c r="M4962" s="52"/>
      <c r="N4962" s="52"/>
      <c r="O4962" s="52"/>
      <c r="P4962" s="52"/>
      <c r="Q4962" s="52"/>
      <c r="R4962" s="52"/>
      <c r="S4962" s="52"/>
      <c r="T4962" s="52"/>
      <c r="U4962" s="52"/>
      <c r="V4962" s="52"/>
      <c r="W4962" s="52"/>
      <c r="X4962" s="52"/>
      <c r="Y4962" s="52"/>
      <c r="Z4962" s="38"/>
      <c r="AA4962" s="38"/>
      <c r="AB4962" s="38"/>
      <c r="AC4962" s="50"/>
      <c r="AD4962" s="50"/>
      <c r="AE4962" s="51"/>
      <c r="AF4962" s="51"/>
      <c r="AG4962" s="40"/>
      <c r="AH4962" s="41"/>
      <c r="AI4962" s="42"/>
      <c r="AJ4962" s="40"/>
      <c r="AK4962" s="41"/>
      <c r="AL4962" s="42"/>
      <c r="AM4962" s="43"/>
      <c r="AN4962" s="43"/>
      <c r="AO4962" s="43"/>
    </row>
    <row r="4963" spans="5:41" x14ac:dyDescent="0.25">
      <c r="E4963" s="54"/>
      <c r="F4963" s="54"/>
      <c r="G4963" s="52"/>
      <c r="H4963" s="52"/>
      <c r="I4963" s="52"/>
      <c r="J4963" s="52"/>
      <c r="K4963" s="52"/>
      <c r="L4963" s="52"/>
      <c r="M4963" s="52"/>
      <c r="N4963" s="52"/>
      <c r="O4963" s="52"/>
      <c r="P4963" s="52"/>
      <c r="Q4963" s="52"/>
      <c r="R4963" s="52"/>
      <c r="S4963" s="52"/>
      <c r="T4963" s="52"/>
      <c r="U4963" s="52"/>
      <c r="V4963" s="52"/>
      <c r="W4963" s="52"/>
      <c r="X4963" s="52"/>
      <c r="Y4963" s="52"/>
      <c r="Z4963" s="38"/>
      <c r="AA4963" s="38"/>
      <c r="AB4963" s="38"/>
      <c r="AC4963" s="50"/>
      <c r="AD4963" s="50"/>
      <c r="AE4963" s="51"/>
      <c r="AF4963" s="51"/>
      <c r="AG4963" s="40"/>
      <c r="AH4963" s="41"/>
      <c r="AI4963" s="42"/>
      <c r="AJ4963" s="40"/>
      <c r="AK4963" s="41"/>
      <c r="AL4963" s="42"/>
      <c r="AM4963" s="43"/>
      <c r="AN4963" s="43"/>
      <c r="AO4963" s="43"/>
    </row>
    <row r="4964" spans="5:41" x14ac:dyDescent="0.25">
      <c r="E4964" s="54"/>
      <c r="F4964" s="54"/>
      <c r="G4964" s="52"/>
      <c r="H4964" s="52"/>
      <c r="I4964" s="52"/>
      <c r="J4964" s="52"/>
      <c r="K4964" s="52"/>
      <c r="L4964" s="52"/>
      <c r="M4964" s="52"/>
      <c r="N4964" s="52"/>
      <c r="O4964" s="52"/>
      <c r="P4964" s="52"/>
      <c r="Q4964" s="52"/>
      <c r="R4964" s="52"/>
      <c r="S4964" s="52"/>
      <c r="T4964" s="52"/>
      <c r="U4964" s="52"/>
      <c r="V4964" s="52"/>
      <c r="W4964" s="52"/>
      <c r="X4964" s="52"/>
      <c r="Y4964" s="52"/>
      <c r="Z4964" s="38"/>
      <c r="AA4964" s="38"/>
      <c r="AB4964" s="38"/>
      <c r="AC4964" s="50"/>
      <c r="AD4964" s="50"/>
      <c r="AE4964" s="51"/>
      <c r="AF4964" s="51"/>
      <c r="AG4964" s="40"/>
      <c r="AH4964" s="41"/>
      <c r="AI4964" s="42"/>
      <c r="AJ4964" s="40"/>
      <c r="AK4964" s="41"/>
      <c r="AL4964" s="42"/>
      <c r="AM4964" s="43"/>
      <c r="AN4964" s="43"/>
      <c r="AO4964" s="43"/>
    </row>
    <row r="4965" spans="5:41" x14ac:dyDescent="0.25">
      <c r="E4965" s="54"/>
      <c r="F4965" s="54"/>
      <c r="G4965" s="52"/>
      <c r="H4965" s="52"/>
      <c r="I4965" s="52"/>
      <c r="J4965" s="52"/>
      <c r="K4965" s="52"/>
      <c r="L4965" s="52"/>
      <c r="M4965" s="52"/>
      <c r="N4965" s="52"/>
      <c r="O4965" s="52"/>
      <c r="P4965" s="52"/>
      <c r="Q4965" s="52"/>
      <c r="R4965" s="52"/>
      <c r="S4965" s="52"/>
      <c r="T4965" s="52"/>
      <c r="U4965" s="52"/>
      <c r="V4965" s="52"/>
      <c r="W4965" s="52"/>
      <c r="X4965" s="52"/>
      <c r="Y4965" s="52"/>
      <c r="Z4965" s="38"/>
      <c r="AA4965" s="38"/>
      <c r="AB4965" s="38"/>
      <c r="AC4965" s="50"/>
      <c r="AD4965" s="50"/>
      <c r="AE4965" s="51"/>
      <c r="AF4965" s="51"/>
      <c r="AG4965" s="40"/>
      <c r="AH4965" s="41"/>
      <c r="AI4965" s="42"/>
      <c r="AJ4965" s="40"/>
      <c r="AK4965" s="41"/>
      <c r="AL4965" s="42"/>
      <c r="AM4965" s="43"/>
      <c r="AN4965" s="43"/>
      <c r="AO4965" s="43"/>
    </row>
    <row r="4966" spans="5:41" x14ac:dyDescent="0.25">
      <c r="E4966" s="54"/>
      <c r="F4966" s="54"/>
      <c r="G4966" s="52"/>
      <c r="H4966" s="52"/>
      <c r="I4966" s="52"/>
      <c r="J4966" s="52"/>
      <c r="K4966" s="52"/>
      <c r="L4966" s="52"/>
      <c r="M4966" s="52"/>
      <c r="N4966" s="52"/>
      <c r="O4966" s="52"/>
      <c r="P4966" s="52"/>
      <c r="Q4966" s="52"/>
      <c r="R4966" s="52"/>
      <c r="S4966" s="52"/>
      <c r="T4966" s="52"/>
      <c r="U4966" s="52"/>
      <c r="V4966" s="52"/>
      <c r="W4966" s="52"/>
      <c r="X4966" s="52"/>
      <c r="Y4966" s="52"/>
      <c r="Z4966" s="38"/>
      <c r="AA4966" s="38"/>
      <c r="AB4966" s="38"/>
      <c r="AC4966" s="50"/>
      <c r="AD4966" s="50"/>
      <c r="AE4966" s="51"/>
      <c r="AF4966" s="51"/>
      <c r="AG4966" s="40"/>
      <c r="AH4966" s="41"/>
      <c r="AI4966" s="42"/>
      <c r="AJ4966" s="40"/>
      <c r="AK4966" s="41"/>
      <c r="AL4966" s="42"/>
      <c r="AM4966" s="43"/>
      <c r="AN4966" s="43"/>
      <c r="AO4966" s="43"/>
    </row>
    <row r="4967" spans="5:41" x14ac:dyDescent="0.25">
      <c r="E4967" s="54"/>
      <c r="F4967" s="54"/>
      <c r="G4967" s="52"/>
      <c r="H4967" s="52"/>
      <c r="I4967" s="52"/>
      <c r="J4967" s="52"/>
      <c r="K4967" s="52"/>
      <c r="L4967" s="52"/>
      <c r="M4967" s="52"/>
      <c r="N4967" s="52"/>
      <c r="O4967" s="52"/>
      <c r="P4967" s="52"/>
      <c r="Q4967" s="52"/>
      <c r="R4967" s="52"/>
      <c r="S4967" s="52"/>
      <c r="T4967" s="52"/>
      <c r="U4967" s="52"/>
      <c r="V4967" s="52"/>
      <c r="W4967" s="52"/>
      <c r="X4967" s="52"/>
      <c r="Y4967" s="52"/>
      <c r="Z4967" s="38"/>
      <c r="AA4967" s="38"/>
      <c r="AB4967" s="38"/>
      <c r="AC4967" s="50"/>
      <c r="AD4967" s="50"/>
      <c r="AE4967" s="51"/>
      <c r="AF4967" s="51"/>
      <c r="AG4967" s="40"/>
      <c r="AH4967" s="41"/>
      <c r="AI4967" s="42"/>
      <c r="AJ4967" s="40"/>
      <c r="AK4967" s="41"/>
      <c r="AL4967" s="42"/>
      <c r="AM4967" s="43"/>
      <c r="AN4967" s="43"/>
      <c r="AO4967" s="43"/>
    </row>
    <row r="4968" spans="5:41" x14ac:dyDescent="0.25">
      <c r="E4968" s="54"/>
      <c r="F4968" s="54"/>
      <c r="G4968" s="52"/>
      <c r="H4968" s="52"/>
      <c r="I4968" s="52"/>
      <c r="J4968" s="52"/>
      <c r="K4968" s="52"/>
      <c r="L4968" s="52"/>
      <c r="M4968" s="52"/>
      <c r="N4968" s="52"/>
      <c r="O4968" s="52"/>
      <c r="P4968" s="52"/>
      <c r="Q4968" s="52"/>
      <c r="R4968" s="52"/>
      <c r="S4968" s="52"/>
      <c r="T4968" s="52"/>
      <c r="U4968" s="52"/>
      <c r="V4968" s="52"/>
      <c r="W4968" s="52"/>
      <c r="X4968" s="52"/>
      <c r="Y4968" s="52"/>
      <c r="Z4968" s="38"/>
      <c r="AA4968" s="38"/>
      <c r="AB4968" s="38"/>
      <c r="AC4968" s="50"/>
      <c r="AD4968" s="50"/>
      <c r="AE4968" s="51"/>
      <c r="AF4968" s="51"/>
      <c r="AG4968" s="40"/>
      <c r="AH4968" s="41"/>
      <c r="AI4968" s="42"/>
      <c r="AJ4968" s="40"/>
      <c r="AK4968" s="41"/>
      <c r="AL4968" s="42"/>
      <c r="AM4968" s="43"/>
      <c r="AN4968" s="43"/>
      <c r="AO4968" s="43"/>
    </row>
  </sheetData>
  <autoFilter ref="E5:AO2006" xr:uid="{E29E722B-5351-4747-88B6-E4D1F54BDCB8}"/>
  <mergeCells count="7">
    <mergeCell ref="AM3:AN3"/>
    <mergeCell ref="E2:F2"/>
    <mergeCell ref="B30:C30"/>
    <mergeCell ref="E3:F3"/>
    <mergeCell ref="AC3:AF3"/>
    <mergeCell ref="B21:C21"/>
    <mergeCell ref="B12:C12"/>
  </mergeCells>
  <dataValidations disablePrompts="1" count="1"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C22" xr:uid="{00000000-0002-0000-0100-000000000000}">
      <formula1>"N,S"</formula1>
    </dataValidation>
  </dataValidations>
  <hyperlinks>
    <hyperlink ref="B30" r:id="rId1" xr:uid="{00000000-0004-0000-0100-000000000000}"/>
  </hyperlinks>
  <pageMargins left="0.75" right="0.75" top="1" bottom="1" header="0" footer="0"/>
  <pageSetup paperSize="122" orientation="portrait" r:id="rId2"/>
  <headerFooter alignWithMargins="0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B28"/>
  <sheetViews>
    <sheetView workbookViewId="0">
      <selection activeCell="M7" sqref="M7"/>
    </sheetView>
  </sheetViews>
  <sheetFormatPr defaultColWidth="11.42578125" defaultRowHeight="15" x14ac:dyDescent="0.2"/>
  <cols>
    <col min="1" max="1" width="11.42578125" style="7"/>
    <col min="2" max="9" width="7.7109375" style="7" customWidth="1"/>
    <col min="10" max="11" width="13.7109375" style="7" customWidth="1"/>
    <col min="12" max="16384" width="11.42578125" style="7"/>
  </cols>
  <sheetData>
    <row r="1" spans="2:28" s="1" customFormat="1" ht="18.75" x14ac:dyDescent="0.2">
      <c r="B1" s="4" t="s">
        <v>39</v>
      </c>
      <c r="E1" s="5"/>
      <c r="F1" s="5"/>
      <c r="I1" s="3"/>
      <c r="J1" s="3"/>
      <c r="Z1" s="6"/>
      <c r="AA1" s="6"/>
      <c r="AB1" s="6"/>
    </row>
    <row r="3" spans="2:28" x14ac:dyDescent="0.2">
      <c r="B3" s="92" t="s">
        <v>42</v>
      </c>
      <c r="C3" s="93"/>
      <c r="D3" s="93"/>
      <c r="E3" s="94"/>
      <c r="F3" s="93" t="s">
        <v>43</v>
      </c>
      <c r="G3" s="93"/>
      <c r="H3" s="93"/>
      <c r="I3" s="94"/>
      <c r="J3" s="2" t="s">
        <v>42</v>
      </c>
      <c r="K3" s="2" t="s">
        <v>43</v>
      </c>
    </row>
    <row r="4" spans="2:28" x14ac:dyDescent="0.2">
      <c r="B4" s="8">
        <v>3</v>
      </c>
      <c r="C4" s="9">
        <v>54</v>
      </c>
      <c r="D4" s="10">
        <v>18.8</v>
      </c>
      <c r="E4" s="62" t="s">
        <v>27</v>
      </c>
      <c r="F4" s="8">
        <v>79</v>
      </c>
      <c r="G4" s="9">
        <v>34</v>
      </c>
      <c r="H4" s="10">
        <v>29.4</v>
      </c>
      <c r="I4" s="62" t="s">
        <v>19</v>
      </c>
      <c r="J4" s="11">
        <f>IF(E4="S",-1*(((D4/60)/60)+(C4/60)+B4),((D4/60)/60)+(C4/60)+B4)</f>
        <v>-3.9052222222222222</v>
      </c>
      <c r="K4" s="11">
        <f>IF(I4="W",-1*(((H4/60)/60)+(G4/60)+F4),((H4/60)/60)+(G4/60)+F4)</f>
        <v>-79.574833333333331</v>
      </c>
    </row>
    <row r="5" spans="2:28" x14ac:dyDescent="0.2">
      <c r="B5" s="8">
        <v>4</v>
      </c>
      <c r="C5" s="9">
        <v>10</v>
      </c>
      <c r="D5" s="10">
        <v>30</v>
      </c>
      <c r="E5" s="62" t="s">
        <v>27</v>
      </c>
      <c r="F5" s="8">
        <v>79</v>
      </c>
      <c r="G5" s="9">
        <v>34</v>
      </c>
      <c r="H5" s="10">
        <v>29.4</v>
      </c>
      <c r="I5" s="62" t="s">
        <v>19</v>
      </c>
      <c r="J5" s="11">
        <f t="shared" ref="J5:J28" si="0">IF(E5="S",-1*(((D5/60)/60)+(C5/60)+B5),((D5/60)/60)+(C5/60)+B5)</f>
        <v>-4.1749999999999998</v>
      </c>
      <c r="K5" s="11">
        <f t="shared" ref="K5:K28" si="1">IF(I5="W",-1*(((H5/60)/60)+(G5/60)+F5),((H5/60)/60)+(G5/60)+F5)</f>
        <v>-79.574833333333331</v>
      </c>
    </row>
    <row r="6" spans="2:28" x14ac:dyDescent="0.2">
      <c r="B6" s="8">
        <v>4</v>
      </c>
      <c r="C6" s="9">
        <v>10</v>
      </c>
      <c r="D6" s="10">
        <v>30</v>
      </c>
      <c r="E6" s="62" t="s">
        <v>27</v>
      </c>
      <c r="F6" s="8">
        <v>79</v>
      </c>
      <c r="G6" s="9">
        <v>34</v>
      </c>
      <c r="H6" s="10">
        <v>29.4</v>
      </c>
      <c r="I6" s="62" t="s">
        <v>19</v>
      </c>
      <c r="J6" s="11">
        <f t="shared" si="0"/>
        <v>-4.1749999999999998</v>
      </c>
      <c r="K6" s="11">
        <f t="shared" si="1"/>
        <v>-79.574833333333331</v>
      </c>
    </row>
    <row r="7" spans="2:28" x14ac:dyDescent="0.2">
      <c r="B7" s="8">
        <v>4</v>
      </c>
      <c r="C7" s="9">
        <v>10</v>
      </c>
      <c r="D7" s="10">
        <v>30</v>
      </c>
      <c r="E7" s="62" t="s">
        <v>27</v>
      </c>
      <c r="F7" s="8">
        <v>79</v>
      </c>
      <c r="G7" s="9">
        <v>34</v>
      </c>
      <c r="H7" s="10">
        <v>29.4</v>
      </c>
      <c r="I7" s="62" t="s">
        <v>19</v>
      </c>
      <c r="J7" s="11">
        <f t="shared" si="0"/>
        <v>-4.1749999999999998</v>
      </c>
      <c r="K7" s="11">
        <f t="shared" si="1"/>
        <v>-79.574833333333331</v>
      </c>
    </row>
    <row r="8" spans="2:28" x14ac:dyDescent="0.2">
      <c r="B8" s="8">
        <v>4</v>
      </c>
      <c r="C8" s="9">
        <v>10</v>
      </c>
      <c r="D8" s="10">
        <v>30</v>
      </c>
      <c r="E8" s="62" t="s">
        <v>27</v>
      </c>
      <c r="F8" s="8">
        <v>79</v>
      </c>
      <c r="G8" s="9">
        <v>34</v>
      </c>
      <c r="H8" s="10">
        <v>29.4</v>
      </c>
      <c r="I8" s="62" t="s">
        <v>19</v>
      </c>
      <c r="J8" s="11">
        <f t="shared" si="0"/>
        <v>-4.1749999999999998</v>
      </c>
      <c r="K8" s="11">
        <f t="shared" si="1"/>
        <v>-79.574833333333331</v>
      </c>
    </row>
    <row r="9" spans="2:28" x14ac:dyDescent="0.2">
      <c r="B9" s="8">
        <v>4</v>
      </c>
      <c r="C9" s="9">
        <v>10</v>
      </c>
      <c r="D9" s="10">
        <v>30</v>
      </c>
      <c r="E9" s="62" t="s">
        <v>27</v>
      </c>
      <c r="F9" s="8">
        <v>79</v>
      </c>
      <c r="G9" s="9">
        <v>34</v>
      </c>
      <c r="H9" s="10">
        <v>29.4</v>
      </c>
      <c r="I9" s="62" t="s">
        <v>19</v>
      </c>
      <c r="J9" s="11">
        <f t="shared" si="0"/>
        <v>-4.1749999999999998</v>
      </c>
      <c r="K9" s="11">
        <f t="shared" si="1"/>
        <v>-79.574833333333331</v>
      </c>
    </row>
    <row r="10" spans="2:28" x14ac:dyDescent="0.2">
      <c r="B10" s="8">
        <v>4</v>
      </c>
      <c r="C10" s="9">
        <v>10</v>
      </c>
      <c r="D10" s="10">
        <v>30</v>
      </c>
      <c r="E10" s="62" t="s">
        <v>27</v>
      </c>
      <c r="F10" s="8">
        <v>79</v>
      </c>
      <c r="G10" s="9">
        <v>34</v>
      </c>
      <c r="H10" s="10">
        <v>29.4</v>
      </c>
      <c r="I10" s="62" t="s">
        <v>19</v>
      </c>
      <c r="J10" s="11">
        <f t="shared" si="0"/>
        <v>-4.1749999999999998</v>
      </c>
      <c r="K10" s="11">
        <f t="shared" si="1"/>
        <v>-79.574833333333331</v>
      </c>
    </row>
    <row r="11" spans="2:28" x14ac:dyDescent="0.2">
      <c r="B11" s="8">
        <v>4</v>
      </c>
      <c r="C11" s="9">
        <v>10</v>
      </c>
      <c r="D11" s="10">
        <v>30</v>
      </c>
      <c r="E11" s="62" t="s">
        <v>27</v>
      </c>
      <c r="F11" s="8">
        <v>79</v>
      </c>
      <c r="G11" s="9">
        <v>34</v>
      </c>
      <c r="H11" s="10">
        <v>29.4</v>
      </c>
      <c r="I11" s="62" t="s">
        <v>19</v>
      </c>
      <c r="J11" s="11">
        <f t="shared" si="0"/>
        <v>-4.1749999999999998</v>
      </c>
      <c r="K11" s="11">
        <f t="shared" si="1"/>
        <v>-79.574833333333331</v>
      </c>
    </row>
    <row r="12" spans="2:28" x14ac:dyDescent="0.2">
      <c r="B12" s="8">
        <v>4</v>
      </c>
      <c r="C12" s="9">
        <v>10</v>
      </c>
      <c r="D12" s="10">
        <v>30</v>
      </c>
      <c r="E12" s="62" t="s">
        <v>27</v>
      </c>
      <c r="F12" s="8">
        <v>79</v>
      </c>
      <c r="G12" s="9">
        <v>34</v>
      </c>
      <c r="H12" s="10">
        <v>29.4</v>
      </c>
      <c r="I12" s="62" t="s">
        <v>19</v>
      </c>
      <c r="J12" s="11">
        <f t="shared" si="0"/>
        <v>-4.1749999999999998</v>
      </c>
      <c r="K12" s="11">
        <f t="shared" si="1"/>
        <v>-79.574833333333331</v>
      </c>
    </row>
    <row r="13" spans="2:28" x14ac:dyDescent="0.2">
      <c r="B13" s="8">
        <v>4</v>
      </c>
      <c r="C13" s="9">
        <v>10</v>
      </c>
      <c r="D13" s="10">
        <v>30</v>
      </c>
      <c r="E13" s="62" t="s">
        <v>27</v>
      </c>
      <c r="F13" s="8">
        <v>79</v>
      </c>
      <c r="G13" s="9">
        <v>34</v>
      </c>
      <c r="H13" s="10">
        <v>29.4</v>
      </c>
      <c r="I13" s="62" t="s">
        <v>19</v>
      </c>
      <c r="J13" s="11">
        <f t="shared" si="0"/>
        <v>-4.1749999999999998</v>
      </c>
      <c r="K13" s="11">
        <f t="shared" si="1"/>
        <v>-79.574833333333331</v>
      </c>
    </row>
    <row r="14" spans="2:28" x14ac:dyDescent="0.2">
      <c r="B14" s="8">
        <v>4</v>
      </c>
      <c r="C14" s="9">
        <v>10</v>
      </c>
      <c r="D14" s="10">
        <v>30</v>
      </c>
      <c r="E14" s="62" t="s">
        <v>27</v>
      </c>
      <c r="F14" s="8">
        <v>79</v>
      </c>
      <c r="G14" s="9">
        <v>34</v>
      </c>
      <c r="H14" s="10">
        <v>29.4</v>
      </c>
      <c r="I14" s="62" t="s">
        <v>19</v>
      </c>
      <c r="J14" s="11">
        <f t="shared" si="0"/>
        <v>-4.1749999999999998</v>
      </c>
      <c r="K14" s="11">
        <f t="shared" si="1"/>
        <v>-79.574833333333331</v>
      </c>
    </row>
    <row r="15" spans="2:28" x14ac:dyDescent="0.2">
      <c r="B15" s="8">
        <v>4</v>
      </c>
      <c r="C15" s="9">
        <v>10</v>
      </c>
      <c r="D15" s="10">
        <v>30</v>
      </c>
      <c r="E15" s="62" t="s">
        <v>27</v>
      </c>
      <c r="F15" s="8">
        <v>79</v>
      </c>
      <c r="G15" s="9">
        <v>34</v>
      </c>
      <c r="H15" s="10">
        <v>29.4</v>
      </c>
      <c r="I15" s="62" t="s">
        <v>19</v>
      </c>
      <c r="J15" s="11">
        <f t="shared" si="0"/>
        <v>-4.1749999999999998</v>
      </c>
      <c r="K15" s="11">
        <f t="shared" si="1"/>
        <v>-79.574833333333331</v>
      </c>
    </row>
    <row r="16" spans="2:28" x14ac:dyDescent="0.2">
      <c r="B16" s="8">
        <v>4</v>
      </c>
      <c r="C16" s="9">
        <v>10</v>
      </c>
      <c r="D16" s="10">
        <v>30</v>
      </c>
      <c r="E16" s="62" t="s">
        <v>27</v>
      </c>
      <c r="F16" s="8">
        <v>79</v>
      </c>
      <c r="G16" s="9">
        <v>34</v>
      </c>
      <c r="H16" s="10">
        <v>29.4</v>
      </c>
      <c r="I16" s="62" t="s">
        <v>19</v>
      </c>
      <c r="J16" s="11">
        <f t="shared" si="0"/>
        <v>-4.1749999999999998</v>
      </c>
      <c r="K16" s="11">
        <f t="shared" si="1"/>
        <v>-79.574833333333331</v>
      </c>
    </row>
    <row r="17" spans="2:11" x14ac:dyDescent="0.2">
      <c r="B17" s="8">
        <v>4</v>
      </c>
      <c r="C17" s="9">
        <v>10</v>
      </c>
      <c r="D17" s="10">
        <v>30</v>
      </c>
      <c r="E17" s="62" t="s">
        <v>27</v>
      </c>
      <c r="F17" s="8">
        <v>79</v>
      </c>
      <c r="G17" s="9">
        <v>34</v>
      </c>
      <c r="H17" s="10">
        <v>29.4</v>
      </c>
      <c r="I17" s="62" t="s">
        <v>19</v>
      </c>
      <c r="J17" s="11">
        <f t="shared" si="0"/>
        <v>-4.1749999999999998</v>
      </c>
      <c r="K17" s="11">
        <f t="shared" si="1"/>
        <v>-79.574833333333331</v>
      </c>
    </row>
    <row r="18" spans="2:11" x14ac:dyDescent="0.2">
      <c r="B18" s="8">
        <v>4</v>
      </c>
      <c r="C18" s="9">
        <v>10</v>
      </c>
      <c r="D18" s="10">
        <v>30</v>
      </c>
      <c r="E18" s="62" t="s">
        <v>27</v>
      </c>
      <c r="F18" s="8">
        <v>79</v>
      </c>
      <c r="G18" s="9">
        <v>34</v>
      </c>
      <c r="H18" s="10">
        <v>29.4</v>
      </c>
      <c r="I18" s="62" t="s">
        <v>19</v>
      </c>
      <c r="J18" s="11">
        <f t="shared" si="0"/>
        <v>-4.1749999999999998</v>
      </c>
      <c r="K18" s="11">
        <f t="shared" si="1"/>
        <v>-79.574833333333331</v>
      </c>
    </row>
    <row r="19" spans="2:11" x14ac:dyDescent="0.2">
      <c r="B19" s="8">
        <v>4</v>
      </c>
      <c r="C19" s="9">
        <v>10</v>
      </c>
      <c r="D19" s="10">
        <v>30</v>
      </c>
      <c r="E19" s="62" t="s">
        <v>27</v>
      </c>
      <c r="F19" s="8">
        <v>79</v>
      </c>
      <c r="G19" s="9">
        <v>34</v>
      </c>
      <c r="H19" s="10">
        <v>29.4</v>
      </c>
      <c r="I19" s="62" t="s">
        <v>19</v>
      </c>
      <c r="J19" s="11">
        <f t="shared" si="0"/>
        <v>-4.1749999999999998</v>
      </c>
      <c r="K19" s="11">
        <f t="shared" si="1"/>
        <v>-79.574833333333331</v>
      </c>
    </row>
    <row r="20" spans="2:11" x14ac:dyDescent="0.2">
      <c r="B20" s="8">
        <v>4</v>
      </c>
      <c r="C20" s="9">
        <v>10</v>
      </c>
      <c r="D20" s="10">
        <v>30</v>
      </c>
      <c r="E20" s="62" t="s">
        <v>27</v>
      </c>
      <c r="F20" s="8">
        <v>79</v>
      </c>
      <c r="G20" s="9">
        <v>34</v>
      </c>
      <c r="H20" s="10">
        <v>29.4</v>
      </c>
      <c r="I20" s="62" t="s">
        <v>19</v>
      </c>
      <c r="J20" s="11">
        <f t="shared" si="0"/>
        <v>-4.1749999999999998</v>
      </c>
      <c r="K20" s="11">
        <f t="shared" si="1"/>
        <v>-79.574833333333331</v>
      </c>
    </row>
    <row r="21" spans="2:11" x14ac:dyDescent="0.2">
      <c r="B21" s="8">
        <v>4</v>
      </c>
      <c r="C21" s="9">
        <v>10</v>
      </c>
      <c r="D21" s="10">
        <v>30</v>
      </c>
      <c r="E21" s="62" t="s">
        <v>27</v>
      </c>
      <c r="F21" s="8">
        <v>79</v>
      </c>
      <c r="G21" s="9">
        <v>34</v>
      </c>
      <c r="H21" s="10">
        <v>29.4</v>
      </c>
      <c r="I21" s="62" t="s">
        <v>19</v>
      </c>
      <c r="J21" s="11">
        <f t="shared" si="0"/>
        <v>-4.1749999999999998</v>
      </c>
      <c r="K21" s="11">
        <f t="shared" si="1"/>
        <v>-79.574833333333331</v>
      </c>
    </row>
    <row r="22" spans="2:11" x14ac:dyDescent="0.2">
      <c r="B22" s="8">
        <v>4</v>
      </c>
      <c r="C22" s="9">
        <v>10</v>
      </c>
      <c r="D22" s="10">
        <v>30</v>
      </c>
      <c r="E22" s="62" t="s">
        <v>27</v>
      </c>
      <c r="F22" s="8">
        <v>79</v>
      </c>
      <c r="G22" s="9">
        <v>34</v>
      </c>
      <c r="H22" s="10">
        <v>29.4</v>
      </c>
      <c r="I22" s="62" t="s">
        <v>19</v>
      </c>
      <c r="J22" s="11">
        <f t="shared" si="0"/>
        <v>-4.1749999999999998</v>
      </c>
      <c r="K22" s="11">
        <f t="shared" si="1"/>
        <v>-79.574833333333331</v>
      </c>
    </row>
    <row r="23" spans="2:11" x14ac:dyDescent="0.2">
      <c r="B23" s="8">
        <v>4</v>
      </c>
      <c r="C23" s="9">
        <v>10</v>
      </c>
      <c r="D23" s="10">
        <v>30</v>
      </c>
      <c r="E23" s="62" t="s">
        <v>27</v>
      </c>
      <c r="F23" s="8">
        <v>79</v>
      </c>
      <c r="G23" s="9">
        <v>34</v>
      </c>
      <c r="H23" s="10">
        <v>29.4</v>
      </c>
      <c r="I23" s="62" t="s">
        <v>19</v>
      </c>
      <c r="J23" s="11">
        <f t="shared" si="0"/>
        <v>-4.1749999999999998</v>
      </c>
      <c r="K23" s="11">
        <f t="shared" si="1"/>
        <v>-79.574833333333331</v>
      </c>
    </row>
    <row r="24" spans="2:11" x14ac:dyDescent="0.2">
      <c r="B24" s="8">
        <v>4</v>
      </c>
      <c r="C24" s="9">
        <v>10</v>
      </c>
      <c r="D24" s="10">
        <v>30</v>
      </c>
      <c r="E24" s="62" t="s">
        <v>27</v>
      </c>
      <c r="F24" s="8">
        <v>79</v>
      </c>
      <c r="G24" s="9">
        <v>34</v>
      </c>
      <c r="H24" s="10">
        <v>29.4</v>
      </c>
      <c r="I24" s="62" t="s">
        <v>19</v>
      </c>
      <c r="J24" s="11">
        <f t="shared" si="0"/>
        <v>-4.1749999999999998</v>
      </c>
      <c r="K24" s="11">
        <f t="shared" si="1"/>
        <v>-79.574833333333331</v>
      </c>
    </row>
    <row r="25" spans="2:11" x14ac:dyDescent="0.2">
      <c r="B25" s="8">
        <v>4</v>
      </c>
      <c r="C25" s="9">
        <v>10</v>
      </c>
      <c r="D25" s="10">
        <v>30</v>
      </c>
      <c r="E25" s="62" t="s">
        <v>27</v>
      </c>
      <c r="F25" s="8">
        <v>79</v>
      </c>
      <c r="G25" s="9">
        <v>34</v>
      </c>
      <c r="H25" s="10">
        <v>29.4</v>
      </c>
      <c r="I25" s="62" t="s">
        <v>19</v>
      </c>
      <c r="J25" s="11">
        <f t="shared" si="0"/>
        <v>-4.1749999999999998</v>
      </c>
      <c r="K25" s="11">
        <f t="shared" si="1"/>
        <v>-79.574833333333331</v>
      </c>
    </row>
    <row r="26" spans="2:11" x14ac:dyDescent="0.2">
      <c r="B26" s="8">
        <v>4</v>
      </c>
      <c r="C26" s="9">
        <v>10</v>
      </c>
      <c r="D26" s="10">
        <v>30</v>
      </c>
      <c r="E26" s="62" t="s">
        <v>27</v>
      </c>
      <c r="F26" s="8">
        <v>79</v>
      </c>
      <c r="G26" s="9">
        <v>34</v>
      </c>
      <c r="H26" s="10">
        <v>29.4</v>
      </c>
      <c r="I26" s="62" t="s">
        <v>19</v>
      </c>
      <c r="J26" s="11">
        <f t="shared" si="0"/>
        <v>-4.1749999999999998</v>
      </c>
      <c r="K26" s="11">
        <f t="shared" si="1"/>
        <v>-79.574833333333331</v>
      </c>
    </row>
    <row r="27" spans="2:11" x14ac:dyDescent="0.2">
      <c r="B27" s="8">
        <v>4</v>
      </c>
      <c r="C27" s="9">
        <v>10</v>
      </c>
      <c r="D27" s="10">
        <v>30</v>
      </c>
      <c r="E27" s="62" t="s">
        <v>27</v>
      </c>
      <c r="F27" s="8">
        <v>79</v>
      </c>
      <c r="G27" s="9">
        <v>34</v>
      </c>
      <c r="H27" s="10">
        <v>29.4</v>
      </c>
      <c r="I27" s="62" t="s">
        <v>19</v>
      </c>
      <c r="J27" s="11">
        <f t="shared" si="0"/>
        <v>-4.1749999999999998</v>
      </c>
      <c r="K27" s="11">
        <f t="shared" si="1"/>
        <v>-79.574833333333331</v>
      </c>
    </row>
    <row r="28" spans="2:11" x14ac:dyDescent="0.2">
      <c r="B28" s="8">
        <v>4</v>
      </c>
      <c r="C28" s="9">
        <v>10</v>
      </c>
      <c r="D28" s="10">
        <v>30</v>
      </c>
      <c r="E28" s="62" t="s">
        <v>27</v>
      </c>
      <c r="F28" s="8">
        <v>79</v>
      </c>
      <c r="G28" s="9">
        <v>34</v>
      </c>
      <c r="H28" s="10">
        <v>29.4</v>
      </c>
      <c r="I28" s="62" t="s">
        <v>19</v>
      </c>
      <c r="J28" s="11">
        <f t="shared" si="0"/>
        <v>-4.1749999999999998</v>
      </c>
      <c r="K28" s="11">
        <f t="shared" si="1"/>
        <v>-79.574833333333331</v>
      </c>
    </row>
  </sheetData>
  <mergeCells count="2">
    <mergeCell ref="B3:E3"/>
    <mergeCell ref="F3:I3"/>
  </mergeCells>
  <phoneticPr fontId="18" type="noConversion"/>
  <dataValidations count="8">
    <dataValidation type="list" allowBlank="1" showInputMessage="1" showErrorMessage="1" errorTitle="Atención" error="Introduce CON MAYÚSCULAS uno de estos dos valores:_x000a_- W, si la longitud está referida al oeste del meridiano Greenwich._x000a_- E, si la longitud está referida al este del meridiano Greenwich." sqref="I4:I28" xr:uid="{00000000-0002-0000-0200-000000000000}">
      <formula1>"W,E"</formula1>
    </dataValidation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E4:E28" xr:uid="{00000000-0002-0000-0200-000001000000}">
      <formula1>"N,S"</formula1>
    </dataValidation>
    <dataValidation type="whole" allowBlank="1" showInputMessage="1" showErrorMessage="1" errorTitle="Atención:" error="El valor de los grados de la longitud ha de estar entre 0° y 180°. Para utilizar valores de longitud negativos, utiliza la opción Oeste (W) o Este (E) del meridiano Greenwich, con el selector situado a la derecha." sqref="F4:F28" xr:uid="{00000000-0002-0000-0200-000002000000}">
      <formula1>0</formula1>
      <formula2>180</formula2>
    </dataValidation>
    <dataValidation type="whole" allowBlank="1" showInputMessage="1" showErrorMessage="1" errorTitle="Atención:" error="El valor de los minutos de la longitud ha de estar entre 0' y 59'." sqref="G4:G28" xr:uid="{00000000-0002-0000-0200-000003000000}">
      <formula1>0</formula1>
      <formula2>59</formula2>
    </dataValidation>
    <dataValidation type="decimal" allowBlank="1" showInputMessage="1" showErrorMessage="1" errorTitle="Atención:" error="El valor de los segundos de la longitud ha de estar entre 0'' y &lt; 60''." sqref="H4:H28" xr:uid="{00000000-0002-0000-0200-000004000000}">
      <formula1>0</formula1>
      <formula2>59.9999999999999</formula2>
    </dataValidation>
    <dataValidation type="decimal" allowBlank="1" showInputMessage="1" showErrorMessage="1" errorTitle="Atención:" error="El valor de los segundos de la latitud ha de estar entre 0'' y &lt; 60''." sqref="D4:D28" xr:uid="{00000000-0002-0000-0200-000005000000}">
      <formula1>0</formula1>
      <formula2>59.9999999999999</formula2>
    </dataValidation>
    <dataValidation type="whole" allowBlank="1" showInputMessage="1" showErrorMessage="1" errorTitle="Atención:" error="El valor de los minutos de la latitud ha de estar entre 0' y 59'." sqref="C4:C28" xr:uid="{00000000-0002-0000-0200-000006000000}">
      <formula1>0</formula1>
      <formula2>59</formula2>
    </dataValidation>
    <dataValidation type="whole" allowBlank="1" showInputMessage="1" showErrorMessage="1" errorTitle="Atención:" error="El valor de los grados de la latitud ha de estar entre 84° N y 80° S. Más allá ha de utilizarse UPS._x000a_Para utilizar valores de latitud negativos, utiliza la opción Sur (S) del Ecuador, con el selector situado a la derecha." sqref="B4:B28" xr:uid="{00000000-0002-0000-0200-000007000000}">
      <formula1>0</formula1>
      <formula2>84</formula2>
    </dataValidation>
  </dataValidations>
  <pageMargins left="0.75" right="0.75" top="1" bottom="1" header="0" footer="0"/>
  <pageSetup paperSize="122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T28"/>
  <sheetViews>
    <sheetView workbookViewId="0">
      <selection activeCell="A13" sqref="A13"/>
    </sheetView>
  </sheetViews>
  <sheetFormatPr defaultColWidth="11.42578125" defaultRowHeight="15" x14ac:dyDescent="0.2"/>
  <cols>
    <col min="1" max="1" width="11.42578125" style="7"/>
    <col min="2" max="3" width="13.7109375" style="7" customWidth="1"/>
    <col min="4" max="16384" width="11.42578125" style="7"/>
  </cols>
  <sheetData>
    <row r="1" spans="2:20" s="1" customFormat="1" ht="18.75" x14ac:dyDescent="0.2">
      <c r="B1" s="4" t="s">
        <v>40</v>
      </c>
      <c r="R1" s="6"/>
      <c r="S1" s="6"/>
      <c r="T1" s="6"/>
    </row>
    <row r="3" spans="2:20" x14ac:dyDescent="0.2">
      <c r="B3" s="2" t="s">
        <v>42</v>
      </c>
      <c r="C3" s="2" t="s">
        <v>43</v>
      </c>
      <c r="D3" s="92" t="s">
        <v>42</v>
      </c>
      <c r="E3" s="93"/>
      <c r="F3" s="93"/>
      <c r="G3" s="94"/>
      <c r="H3" s="93" t="s">
        <v>43</v>
      </c>
      <c r="I3" s="93"/>
      <c r="J3" s="93"/>
      <c r="K3" s="94"/>
    </row>
    <row r="4" spans="2:20" x14ac:dyDescent="0.2">
      <c r="B4" s="11">
        <v>-3.9052246870678524</v>
      </c>
      <c r="C4" s="11">
        <v>-79.574834939055293</v>
      </c>
      <c r="D4" s="64">
        <f>IF($B4="","",ABS(ROUNDDOWN($B4,0)))</f>
        <v>3</v>
      </c>
      <c r="E4" s="65">
        <f>IF($B4="","",ROUNDDOWN(((ABS($B4)-$D4)*60),0))</f>
        <v>54</v>
      </c>
      <c r="F4" s="66">
        <f>IF($B4="","",ROUND((ABS($B4)-($D4+$E4/60))*(60*60),1))</f>
        <v>18.8</v>
      </c>
      <c r="G4" s="67" t="str">
        <f>IF($B4="","",IF($B4&gt;=0,"N","S"))</f>
        <v>S</v>
      </c>
      <c r="H4" s="64">
        <f>IF($C4="","",ABS(ROUNDDOWN($C4,0)))</f>
        <v>79</v>
      </c>
      <c r="I4" s="65">
        <f>IF($C4="","",ROUNDDOWN(((ABS($C4)-$H4)*60),0))</f>
        <v>34</v>
      </c>
      <c r="J4" s="66">
        <f>IF($C4="","",ROUND((ABS($C4)-($H4+$I4/60))*(60*60),1))</f>
        <v>29.4</v>
      </c>
      <c r="K4" s="67" t="str">
        <f>IF($C4="","",IF($C4&gt;=0,"E","W"))</f>
        <v>W</v>
      </c>
    </row>
    <row r="5" spans="2:20" x14ac:dyDescent="0.2">
      <c r="B5" s="11">
        <v>-3.9052246870678524</v>
      </c>
      <c r="C5" s="11">
        <v>-79.574834939055293</v>
      </c>
      <c r="D5" s="64">
        <f t="shared" ref="D5:D28" si="0">IF($B5="","",ABS(ROUNDDOWN($B5,0)))</f>
        <v>3</v>
      </c>
      <c r="E5" s="65">
        <f t="shared" ref="E5:E28" si="1">IF($B5="","",ROUNDDOWN(((ABS($B5)-$D5)*60),0))</f>
        <v>54</v>
      </c>
      <c r="F5" s="66">
        <f t="shared" ref="F5:F28" si="2">IF($B5="","",ROUND((ABS($B5)-($D5+$E5/60))*(60*60),1))</f>
        <v>18.8</v>
      </c>
      <c r="G5" s="67" t="str">
        <f t="shared" ref="G5:G28" si="3">IF($B5="","",IF($B5&gt;=0,"N","S"))</f>
        <v>S</v>
      </c>
      <c r="H5" s="64">
        <f t="shared" ref="H5:H28" si="4">IF($C5="","",ABS(ROUNDDOWN($C5,0)))</f>
        <v>79</v>
      </c>
      <c r="I5" s="65">
        <f t="shared" ref="I5:I28" si="5">IF($C5="","",ROUNDDOWN(((ABS($C5)-$H5)*60),0))</f>
        <v>34</v>
      </c>
      <c r="J5" s="66">
        <f t="shared" ref="J5:J28" si="6">IF($C5="","",ROUND((ABS($C5)-($H5+$I5/60))*(60*60),1))</f>
        <v>29.4</v>
      </c>
      <c r="K5" s="67" t="str">
        <f t="shared" ref="K5:K28" si="7">IF($C5="","",IF($C5&gt;=0,"E","W"))</f>
        <v>W</v>
      </c>
    </row>
    <row r="6" spans="2:20" x14ac:dyDescent="0.2">
      <c r="B6" s="11">
        <v>-3.9052246870678524</v>
      </c>
      <c r="C6" s="11">
        <v>-79.574834939055293</v>
      </c>
      <c r="D6" s="64">
        <f t="shared" si="0"/>
        <v>3</v>
      </c>
      <c r="E6" s="65">
        <f t="shared" si="1"/>
        <v>54</v>
      </c>
      <c r="F6" s="66">
        <f t="shared" si="2"/>
        <v>18.8</v>
      </c>
      <c r="G6" s="67" t="str">
        <f t="shared" si="3"/>
        <v>S</v>
      </c>
      <c r="H6" s="64">
        <f t="shared" si="4"/>
        <v>79</v>
      </c>
      <c r="I6" s="65">
        <f t="shared" si="5"/>
        <v>34</v>
      </c>
      <c r="J6" s="66">
        <f t="shared" si="6"/>
        <v>29.4</v>
      </c>
      <c r="K6" s="67" t="str">
        <f t="shared" si="7"/>
        <v>W</v>
      </c>
    </row>
    <row r="7" spans="2:20" x14ac:dyDescent="0.2">
      <c r="B7" s="11">
        <v>-3.9052246870678524</v>
      </c>
      <c r="C7" s="11">
        <v>-79.574834939055293</v>
      </c>
      <c r="D7" s="64">
        <f t="shared" si="0"/>
        <v>3</v>
      </c>
      <c r="E7" s="65">
        <f t="shared" si="1"/>
        <v>54</v>
      </c>
      <c r="F7" s="66">
        <f t="shared" si="2"/>
        <v>18.8</v>
      </c>
      <c r="G7" s="67" t="str">
        <f t="shared" si="3"/>
        <v>S</v>
      </c>
      <c r="H7" s="64">
        <f t="shared" si="4"/>
        <v>79</v>
      </c>
      <c r="I7" s="65">
        <f t="shared" si="5"/>
        <v>34</v>
      </c>
      <c r="J7" s="66">
        <f t="shared" si="6"/>
        <v>29.4</v>
      </c>
      <c r="K7" s="67" t="str">
        <f t="shared" si="7"/>
        <v>W</v>
      </c>
    </row>
    <row r="8" spans="2:20" x14ac:dyDescent="0.2">
      <c r="B8" s="11">
        <v>-3.9052246870678524</v>
      </c>
      <c r="C8" s="11">
        <v>-79.574834939055293</v>
      </c>
      <c r="D8" s="64">
        <f t="shared" si="0"/>
        <v>3</v>
      </c>
      <c r="E8" s="65">
        <f t="shared" si="1"/>
        <v>54</v>
      </c>
      <c r="F8" s="66">
        <f t="shared" si="2"/>
        <v>18.8</v>
      </c>
      <c r="G8" s="67" t="str">
        <f t="shared" si="3"/>
        <v>S</v>
      </c>
      <c r="H8" s="64">
        <f t="shared" si="4"/>
        <v>79</v>
      </c>
      <c r="I8" s="65">
        <f t="shared" si="5"/>
        <v>34</v>
      </c>
      <c r="J8" s="66">
        <f t="shared" si="6"/>
        <v>29.4</v>
      </c>
      <c r="K8" s="67" t="str">
        <f t="shared" si="7"/>
        <v>W</v>
      </c>
    </row>
    <row r="9" spans="2:20" x14ac:dyDescent="0.2">
      <c r="B9" s="11">
        <v>-3.9052246870678524</v>
      </c>
      <c r="C9" s="11">
        <v>-79.574834939055293</v>
      </c>
      <c r="D9" s="64">
        <f t="shared" si="0"/>
        <v>3</v>
      </c>
      <c r="E9" s="65">
        <f t="shared" si="1"/>
        <v>54</v>
      </c>
      <c r="F9" s="66">
        <f t="shared" si="2"/>
        <v>18.8</v>
      </c>
      <c r="G9" s="67" t="str">
        <f t="shared" si="3"/>
        <v>S</v>
      </c>
      <c r="H9" s="64">
        <f t="shared" si="4"/>
        <v>79</v>
      </c>
      <c r="I9" s="65">
        <f t="shared" si="5"/>
        <v>34</v>
      </c>
      <c r="J9" s="66">
        <f t="shared" si="6"/>
        <v>29.4</v>
      </c>
      <c r="K9" s="67" t="str">
        <f t="shared" si="7"/>
        <v>W</v>
      </c>
    </row>
    <row r="10" spans="2:20" x14ac:dyDescent="0.2">
      <c r="B10" s="11">
        <v>-3.9052246870678524</v>
      </c>
      <c r="C10" s="11">
        <v>-79.574834939055293</v>
      </c>
      <c r="D10" s="64">
        <f t="shared" si="0"/>
        <v>3</v>
      </c>
      <c r="E10" s="65">
        <f t="shared" si="1"/>
        <v>54</v>
      </c>
      <c r="F10" s="66">
        <f t="shared" si="2"/>
        <v>18.8</v>
      </c>
      <c r="G10" s="67" t="str">
        <f t="shared" si="3"/>
        <v>S</v>
      </c>
      <c r="H10" s="64">
        <f t="shared" si="4"/>
        <v>79</v>
      </c>
      <c r="I10" s="65">
        <f t="shared" si="5"/>
        <v>34</v>
      </c>
      <c r="J10" s="66">
        <f t="shared" si="6"/>
        <v>29.4</v>
      </c>
      <c r="K10" s="67" t="str">
        <f t="shared" si="7"/>
        <v>W</v>
      </c>
    </row>
    <row r="11" spans="2:20" x14ac:dyDescent="0.2">
      <c r="B11" s="11">
        <v>-3.9052246870678524</v>
      </c>
      <c r="C11" s="11">
        <v>-79.574834939055293</v>
      </c>
      <c r="D11" s="64">
        <f t="shared" si="0"/>
        <v>3</v>
      </c>
      <c r="E11" s="65">
        <f t="shared" si="1"/>
        <v>54</v>
      </c>
      <c r="F11" s="66">
        <f t="shared" si="2"/>
        <v>18.8</v>
      </c>
      <c r="G11" s="67" t="str">
        <f t="shared" si="3"/>
        <v>S</v>
      </c>
      <c r="H11" s="64">
        <f t="shared" si="4"/>
        <v>79</v>
      </c>
      <c r="I11" s="65">
        <f t="shared" si="5"/>
        <v>34</v>
      </c>
      <c r="J11" s="66">
        <f t="shared" si="6"/>
        <v>29.4</v>
      </c>
      <c r="K11" s="67" t="str">
        <f t="shared" si="7"/>
        <v>W</v>
      </c>
    </row>
    <row r="12" spans="2:20" x14ac:dyDescent="0.2">
      <c r="B12" s="11">
        <v>-3.9052246870678524</v>
      </c>
      <c r="C12" s="11">
        <v>-79.574834939055293</v>
      </c>
      <c r="D12" s="64">
        <f t="shared" si="0"/>
        <v>3</v>
      </c>
      <c r="E12" s="65">
        <f t="shared" si="1"/>
        <v>54</v>
      </c>
      <c r="F12" s="66">
        <f t="shared" si="2"/>
        <v>18.8</v>
      </c>
      <c r="G12" s="67" t="str">
        <f t="shared" si="3"/>
        <v>S</v>
      </c>
      <c r="H12" s="64">
        <f t="shared" si="4"/>
        <v>79</v>
      </c>
      <c r="I12" s="65">
        <f t="shared" si="5"/>
        <v>34</v>
      </c>
      <c r="J12" s="66">
        <f t="shared" si="6"/>
        <v>29.4</v>
      </c>
      <c r="K12" s="67" t="str">
        <f t="shared" si="7"/>
        <v>W</v>
      </c>
    </row>
    <row r="13" spans="2:20" x14ac:dyDescent="0.2">
      <c r="B13" s="11">
        <v>-3.9052246870678524</v>
      </c>
      <c r="C13" s="11">
        <v>-79.574834939055293</v>
      </c>
      <c r="D13" s="64">
        <f t="shared" si="0"/>
        <v>3</v>
      </c>
      <c r="E13" s="65">
        <f t="shared" si="1"/>
        <v>54</v>
      </c>
      <c r="F13" s="66">
        <f t="shared" si="2"/>
        <v>18.8</v>
      </c>
      <c r="G13" s="67" t="str">
        <f t="shared" si="3"/>
        <v>S</v>
      </c>
      <c r="H13" s="64">
        <f t="shared" si="4"/>
        <v>79</v>
      </c>
      <c r="I13" s="65">
        <f t="shared" si="5"/>
        <v>34</v>
      </c>
      <c r="J13" s="66">
        <f t="shared" si="6"/>
        <v>29.4</v>
      </c>
      <c r="K13" s="67" t="str">
        <f t="shared" si="7"/>
        <v>W</v>
      </c>
    </row>
    <row r="14" spans="2:20" x14ac:dyDescent="0.2">
      <c r="B14" s="11">
        <v>-3.9052246870678524</v>
      </c>
      <c r="C14" s="11">
        <v>-79.574834939055293</v>
      </c>
      <c r="D14" s="64">
        <f t="shared" si="0"/>
        <v>3</v>
      </c>
      <c r="E14" s="65">
        <f t="shared" si="1"/>
        <v>54</v>
      </c>
      <c r="F14" s="66">
        <f t="shared" si="2"/>
        <v>18.8</v>
      </c>
      <c r="G14" s="67" t="str">
        <f t="shared" si="3"/>
        <v>S</v>
      </c>
      <c r="H14" s="64">
        <f t="shared" si="4"/>
        <v>79</v>
      </c>
      <c r="I14" s="65">
        <f t="shared" si="5"/>
        <v>34</v>
      </c>
      <c r="J14" s="66">
        <f t="shared" si="6"/>
        <v>29.4</v>
      </c>
      <c r="K14" s="67" t="str">
        <f t="shared" si="7"/>
        <v>W</v>
      </c>
    </row>
    <row r="15" spans="2:20" x14ac:dyDescent="0.2">
      <c r="B15" s="11">
        <v>-3.9052246870678524</v>
      </c>
      <c r="C15" s="11">
        <v>-79.574834939055293</v>
      </c>
      <c r="D15" s="64">
        <f t="shared" si="0"/>
        <v>3</v>
      </c>
      <c r="E15" s="65">
        <f t="shared" si="1"/>
        <v>54</v>
      </c>
      <c r="F15" s="66">
        <f t="shared" si="2"/>
        <v>18.8</v>
      </c>
      <c r="G15" s="67" t="str">
        <f t="shared" si="3"/>
        <v>S</v>
      </c>
      <c r="H15" s="64">
        <f t="shared" si="4"/>
        <v>79</v>
      </c>
      <c r="I15" s="65">
        <f t="shared" si="5"/>
        <v>34</v>
      </c>
      <c r="J15" s="66">
        <f t="shared" si="6"/>
        <v>29.4</v>
      </c>
      <c r="K15" s="67" t="str">
        <f t="shared" si="7"/>
        <v>W</v>
      </c>
    </row>
    <row r="16" spans="2:20" x14ac:dyDescent="0.2">
      <c r="B16" s="11">
        <v>-3.9052246870678524</v>
      </c>
      <c r="C16" s="11">
        <v>-79.574834939055293</v>
      </c>
      <c r="D16" s="64">
        <f t="shared" si="0"/>
        <v>3</v>
      </c>
      <c r="E16" s="65">
        <f t="shared" si="1"/>
        <v>54</v>
      </c>
      <c r="F16" s="66">
        <f t="shared" si="2"/>
        <v>18.8</v>
      </c>
      <c r="G16" s="67" t="str">
        <f t="shared" si="3"/>
        <v>S</v>
      </c>
      <c r="H16" s="64">
        <f t="shared" si="4"/>
        <v>79</v>
      </c>
      <c r="I16" s="65">
        <f t="shared" si="5"/>
        <v>34</v>
      </c>
      <c r="J16" s="66">
        <f t="shared" si="6"/>
        <v>29.4</v>
      </c>
      <c r="K16" s="67" t="str">
        <f t="shared" si="7"/>
        <v>W</v>
      </c>
    </row>
    <row r="17" spans="2:11" x14ac:dyDescent="0.2">
      <c r="B17" s="11">
        <v>-3.9052246870678524</v>
      </c>
      <c r="C17" s="11">
        <v>-79.574834939055293</v>
      </c>
      <c r="D17" s="64">
        <f t="shared" si="0"/>
        <v>3</v>
      </c>
      <c r="E17" s="65">
        <f t="shared" si="1"/>
        <v>54</v>
      </c>
      <c r="F17" s="66">
        <f t="shared" si="2"/>
        <v>18.8</v>
      </c>
      <c r="G17" s="67" t="str">
        <f t="shared" si="3"/>
        <v>S</v>
      </c>
      <c r="H17" s="64">
        <f t="shared" si="4"/>
        <v>79</v>
      </c>
      <c r="I17" s="65">
        <f t="shared" si="5"/>
        <v>34</v>
      </c>
      <c r="J17" s="66">
        <f t="shared" si="6"/>
        <v>29.4</v>
      </c>
      <c r="K17" s="67" t="str">
        <f t="shared" si="7"/>
        <v>W</v>
      </c>
    </row>
    <row r="18" spans="2:11" x14ac:dyDescent="0.2">
      <c r="B18" s="11">
        <v>-3.9052246870678524</v>
      </c>
      <c r="C18" s="11">
        <v>-79.574834939055293</v>
      </c>
      <c r="D18" s="64">
        <f t="shared" si="0"/>
        <v>3</v>
      </c>
      <c r="E18" s="65">
        <f t="shared" si="1"/>
        <v>54</v>
      </c>
      <c r="F18" s="66">
        <f t="shared" si="2"/>
        <v>18.8</v>
      </c>
      <c r="G18" s="67" t="str">
        <f t="shared" si="3"/>
        <v>S</v>
      </c>
      <c r="H18" s="64">
        <f t="shared" si="4"/>
        <v>79</v>
      </c>
      <c r="I18" s="65">
        <f t="shared" si="5"/>
        <v>34</v>
      </c>
      <c r="J18" s="66">
        <f t="shared" si="6"/>
        <v>29.4</v>
      </c>
      <c r="K18" s="67" t="str">
        <f t="shared" si="7"/>
        <v>W</v>
      </c>
    </row>
    <row r="19" spans="2:11" x14ac:dyDescent="0.2">
      <c r="B19" s="11">
        <v>-3.9052246870678524</v>
      </c>
      <c r="C19" s="11">
        <v>-79.574834939055293</v>
      </c>
      <c r="D19" s="64">
        <f t="shared" si="0"/>
        <v>3</v>
      </c>
      <c r="E19" s="65">
        <f t="shared" si="1"/>
        <v>54</v>
      </c>
      <c r="F19" s="66">
        <f t="shared" si="2"/>
        <v>18.8</v>
      </c>
      <c r="G19" s="67" t="str">
        <f t="shared" si="3"/>
        <v>S</v>
      </c>
      <c r="H19" s="64">
        <f t="shared" si="4"/>
        <v>79</v>
      </c>
      <c r="I19" s="65">
        <f t="shared" si="5"/>
        <v>34</v>
      </c>
      <c r="J19" s="66">
        <f t="shared" si="6"/>
        <v>29.4</v>
      </c>
      <c r="K19" s="67" t="str">
        <f t="shared" si="7"/>
        <v>W</v>
      </c>
    </row>
    <row r="20" spans="2:11" x14ac:dyDescent="0.2">
      <c r="B20" s="11">
        <v>-3.9052246870678524</v>
      </c>
      <c r="C20" s="11">
        <v>-79.574834939055293</v>
      </c>
      <c r="D20" s="64">
        <f t="shared" si="0"/>
        <v>3</v>
      </c>
      <c r="E20" s="65">
        <f t="shared" si="1"/>
        <v>54</v>
      </c>
      <c r="F20" s="66">
        <f t="shared" si="2"/>
        <v>18.8</v>
      </c>
      <c r="G20" s="67" t="str">
        <f t="shared" si="3"/>
        <v>S</v>
      </c>
      <c r="H20" s="64">
        <f t="shared" si="4"/>
        <v>79</v>
      </c>
      <c r="I20" s="65">
        <f t="shared" si="5"/>
        <v>34</v>
      </c>
      <c r="J20" s="66">
        <f t="shared" si="6"/>
        <v>29.4</v>
      </c>
      <c r="K20" s="67" t="str">
        <f t="shared" si="7"/>
        <v>W</v>
      </c>
    </row>
    <row r="21" spans="2:11" x14ac:dyDescent="0.2">
      <c r="B21" s="11">
        <v>-3.9052246870678524</v>
      </c>
      <c r="C21" s="11">
        <v>-79.574834939055293</v>
      </c>
      <c r="D21" s="64">
        <f t="shared" si="0"/>
        <v>3</v>
      </c>
      <c r="E21" s="65">
        <f t="shared" si="1"/>
        <v>54</v>
      </c>
      <c r="F21" s="66">
        <f t="shared" si="2"/>
        <v>18.8</v>
      </c>
      <c r="G21" s="67" t="str">
        <f t="shared" si="3"/>
        <v>S</v>
      </c>
      <c r="H21" s="64">
        <f t="shared" si="4"/>
        <v>79</v>
      </c>
      <c r="I21" s="65">
        <f t="shared" si="5"/>
        <v>34</v>
      </c>
      <c r="J21" s="66">
        <f t="shared" si="6"/>
        <v>29.4</v>
      </c>
      <c r="K21" s="67" t="str">
        <f t="shared" si="7"/>
        <v>W</v>
      </c>
    </row>
    <row r="22" spans="2:11" x14ac:dyDescent="0.2">
      <c r="B22" s="11">
        <v>-3.9052246870678524</v>
      </c>
      <c r="C22" s="11">
        <v>-79.574834939055293</v>
      </c>
      <c r="D22" s="64">
        <f t="shared" si="0"/>
        <v>3</v>
      </c>
      <c r="E22" s="65">
        <f t="shared" si="1"/>
        <v>54</v>
      </c>
      <c r="F22" s="66">
        <f t="shared" si="2"/>
        <v>18.8</v>
      </c>
      <c r="G22" s="67" t="str">
        <f t="shared" si="3"/>
        <v>S</v>
      </c>
      <c r="H22" s="64">
        <f t="shared" si="4"/>
        <v>79</v>
      </c>
      <c r="I22" s="65">
        <f t="shared" si="5"/>
        <v>34</v>
      </c>
      <c r="J22" s="66">
        <f t="shared" si="6"/>
        <v>29.4</v>
      </c>
      <c r="K22" s="67" t="str">
        <f t="shared" si="7"/>
        <v>W</v>
      </c>
    </row>
    <row r="23" spans="2:11" x14ac:dyDescent="0.2">
      <c r="B23" s="11">
        <v>-3.9052246870678524</v>
      </c>
      <c r="C23" s="11">
        <v>-79.574834939055293</v>
      </c>
      <c r="D23" s="64">
        <f t="shared" si="0"/>
        <v>3</v>
      </c>
      <c r="E23" s="65">
        <f t="shared" si="1"/>
        <v>54</v>
      </c>
      <c r="F23" s="66">
        <f t="shared" si="2"/>
        <v>18.8</v>
      </c>
      <c r="G23" s="67" t="str">
        <f t="shared" si="3"/>
        <v>S</v>
      </c>
      <c r="H23" s="64">
        <f t="shared" si="4"/>
        <v>79</v>
      </c>
      <c r="I23" s="65">
        <f t="shared" si="5"/>
        <v>34</v>
      </c>
      <c r="J23" s="66">
        <f t="shared" si="6"/>
        <v>29.4</v>
      </c>
      <c r="K23" s="67" t="str">
        <f t="shared" si="7"/>
        <v>W</v>
      </c>
    </row>
    <row r="24" spans="2:11" x14ac:dyDescent="0.2">
      <c r="B24" s="11">
        <v>-3.9052246870678524</v>
      </c>
      <c r="C24" s="11">
        <v>-79.574834939055293</v>
      </c>
      <c r="D24" s="64">
        <f t="shared" si="0"/>
        <v>3</v>
      </c>
      <c r="E24" s="65">
        <f t="shared" si="1"/>
        <v>54</v>
      </c>
      <c r="F24" s="66">
        <f t="shared" si="2"/>
        <v>18.8</v>
      </c>
      <c r="G24" s="67" t="str">
        <f t="shared" si="3"/>
        <v>S</v>
      </c>
      <c r="H24" s="64">
        <f t="shared" si="4"/>
        <v>79</v>
      </c>
      <c r="I24" s="65">
        <f t="shared" si="5"/>
        <v>34</v>
      </c>
      <c r="J24" s="66">
        <f t="shared" si="6"/>
        <v>29.4</v>
      </c>
      <c r="K24" s="67" t="str">
        <f t="shared" si="7"/>
        <v>W</v>
      </c>
    </row>
    <row r="25" spans="2:11" x14ac:dyDescent="0.2">
      <c r="B25" s="11">
        <v>-3.9052246870678524</v>
      </c>
      <c r="C25" s="11">
        <v>-79.574834939055293</v>
      </c>
      <c r="D25" s="64">
        <f t="shared" si="0"/>
        <v>3</v>
      </c>
      <c r="E25" s="65">
        <f t="shared" si="1"/>
        <v>54</v>
      </c>
      <c r="F25" s="66">
        <f t="shared" si="2"/>
        <v>18.8</v>
      </c>
      <c r="G25" s="67" t="str">
        <f t="shared" si="3"/>
        <v>S</v>
      </c>
      <c r="H25" s="64">
        <f t="shared" si="4"/>
        <v>79</v>
      </c>
      <c r="I25" s="65">
        <f t="shared" si="5"/>
        <v>34</v>
      </c>
      <c r="J25" s="66">
        <f t="shared" si="6"/>
        <v>29.4</v>
      </c>
      <c r="K25" s="67" t="str">
        <f t="shared" si="7"/>
        <v>W</v>
      </c>
    </row>
    <row r="26" spans="2:11" x14ac:dyDescent="0.2">
      <c r="B26" s="11">
        <v>-3.9052246870678524</v>
      </c>
      <c r="C26" s="11">
        <v>-79.574834939055293</v>
      </c>
      <c r="D26" s="64">
        <f t="shared" si="0"/>
        <v>3</v>
      </c>
      <c r="E26" s="65">
        <f t="shared" si="1"/>
        <v>54</v>
      </c>
      <c r="F26" s="66">
        <f t="shared" si="2"/>
        <v>18.8</v>
      </c>
      <c r="G26" s="67" t="str">
        <f t="shared" si="3"/>
        <v>S</v>
      </c>
      <c r="H26" s="64">
        <f t="shared" si="4"/>
        <v>79</v>
      </c>
      <c r="I26" s="65">
        <f t="shared" si="5"/>
        <v>34</v>
      </c>
      <c r="J26" s="66">
        <f t="shared" si="6"/>
        <v>29.4</v>
      </c>
      <c r="K26" s="67" t="str">
        <f t="shared" si="7"/>
        <v>W</v>
      </c>
    </row>
    <row r="27" spans="2:11" x14ac:dyDescent="0.2">
      <c r="B27" s="11">
        <v>-3.9052246870678524</v>
      </c>
      <c r="C27" s="11">
        <v>-79.574834939055293</v>
      </c>
      <c r="D27" s="64">
        <f t="shared" si="0"/>
        <v>3</v>
      </c>
      <c r="E27" s="65">
        <f t="shared" si="1"/>
        <v>54</v>
      </c>
      <c r="F27" s="66">
        <f t="shared" si="2"/>
        <v>18.8</v>
      </c>
      <c r="G27" s="67" t="str">
        <f t="shared" si="3"/>
        <v>S</v>
      </c>
      <c r="H27" s="64">
        <f t="shared" si="4"/>
        <v>79</v>
      </c>
      <c r="I27" s="65">
        <f t="shared" si="5"/>
        <v>34</v>
      </c>
      <c r="J27" s="66">
        <f t="shared" si="6"/>
        <v>29.4</v>
      </c>
      <c r="K27" s="67" t="str">
        <f t="shared" si="7"/>
        <v>W</v>
      </c>
    </row>
    <row r="28" spans="2:11" x14ac:dyDescent="0.2">
      <c r="B28" s="11">
        <v>-3.9052246870678524</v>
      </c>
      <c r="C28" s="11">
        <v>-79.574834939055293</v>
      </c>
      <c r="D28" s="64">
        <f t="shared" si="0"/>
        <v>3</v>
      </c>
      <c r="E28" s="65">
        <f t="shared" si="1"/>
        <v>54</v>
      </c>
      <c r="F28" s="66">
        <f t="shared" si="2"/>
        <v>18.8</v>
      </c>
      <c r="G28" s="67" t="str">
        <f t="shared" si="3"/>
        <v>S</v>
      </c>
      <c r="H28" s="64">
        <f t="shared" si="4"/>
        <v>79</v>
      </c>
      <c r="I28" s="65">
        <f t="shared" si="5"/>
        <v>34</v>
      </c>
      <c r="J28" s="66">
        <f t="shared" si="6"/>
        <v>29.4</v>
      </c>
      <c r="K28" s="67" t="str">
        <f t="shared" si="7"/>
        <v>W</v>
      </c>
    </row>
  </sheetData>
  <mergeCells count="2">
    <mergeCell ref="D3:G3"/>
    <mergeCell ref="H3:K3"/>
  </mergeCells>
  <dataValidations count="8">
    <dataValidation type="whole" allowBlank="1" showInputMessage="1" showErrorMessage="1" errorTitle="Atención:" error="El valor de los grados de la latitud ha de estar entre 84° N y 80° S. Más allá ha de utilizarse UPS._x000a_Para utilizar valores de latitud negativos, utiliza la opción Sur (S) del Ecuador, con el selector situado a la derecha." sqref="D4:D28" xr:uid="{00000000-0002-0000-0300-000000000000}">
      <formula1>0</formula1>
      <formula2>84</formula2>
    </dataValidation>
    <dataValidation type="whole" allowBlank="1" showInputMessage="1" showErrorMessage="1" errorTitle="Atención:" error="El valor de los minutos de la latitud ha de estar entre 0' y 59'." sqref="E4:E28" xr:uid="{00000000-0002-0000-0300-000001000000}">
      <formula1>0</formula1>
      <formula2>59</formula2>
    </dataValidation>
    <dataValidation type="decimal" allowBlank="1" showInputMessage="1" showErrorMessage="1" errorTitle="Atención:" error="El valor de los segundos de la latitud ha de estar entre 0'' y &lt; 60''." sqref="F4:F28" xr:uid="{00000000-0002-0000-0300-000002000000}">
      <formula1>0</formula1>
      <formula2>59.9999999999999</formula2>
    </dataValidation>
    <dataValidation type="decimal" allowBlank="1" showInputMessage="1" showErrorMessage="1" errorTitle="Atención:" error="El valor de los segundos de la longitud ha de estar entre 0'' y &lt; 60''." sqref="J4:J28" xr:uid="{00000000-0002-0000-0300-000003000000}">
      <formula1>0</formula1>
      <formula2>59.9999999999999</formula2>
    </dataValidation>
    <dataValidation type="whole" allowBlank="1" showInputMessage="1" showErrorMessage="1" errorTitle="Atención:" error="El valor de los minutos de la longitud ha de estar entre 0' y 59'." sqref="I4:I28" xr:uid="{00000000-0002-0000-0300-000004000000}">
      <formula1>0</formula1>
      <formula2>59</formula2>
    </dataValidation>
    <dataValidation type="whole" allowBlank="1" showInputMessage="1" showErrorMessage="1" errorTitle="Atención:" error="El valor de los grados de la longitud ha de estar entre 0° y 180°. Para utilizar valores de longitud negativos, utiliza la opción Oeste (W) o Este (E) del meridiano Greenwich, con el selector situado a la derecha." sqref="H4:H28" xr:uid="{00000000-0002-0000-0300-000005000000}">
      <formula1>0</formula1>
      <formula2>180</formula2>
    </dataValidation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G4:G28" xr:uid="{00000000-0002-0000-0300-000006000000}">
      <formula1>"N,S"</formula1>
    </dataValidation>
    <dataValidation type="list" allowBlank="1" showInputMessage="1" showErrorMessage="1" errorTitle="Atención" error="Introduce CON MAYÚSCULAS uno de estos dos valores:_x000a_- W, si la longitud está referida al oeste del meridiano Greenwich._x000a_- E, si la longitud está referida al este del meridiano Greenwich." sqref="K4:K28" xr:uid="{00000000-0002-0000-0300-000007000000}">
      <formula1>"W,E"</formula1>
    </dataValidation>
  </dataValidations>
  <pageMargins left="0.75" right="0.75" top="1" bottom="1" header="0" footer="0"/>
  <pageSetup paperSize="122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UTM to Decimal Degrees</vt:lpstr>
      <vt:lpstr>Decimal Degrees to UTM</vt:lpstr>
      <vt:lpstr>G-M-S to Decimal Degrees</vt:lpstr>
      <vt:lpstr>Decimal Degrees to G-M-S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Conversor de coordenadas</dc:title>
  <dc:creator>ArcGeek</dc:creator>
  <cp:keywords>wgs84; utm; sistemas de información geográfica; geográficas</cp:keywords>
  <cp:lastModifiedBy>Deveena Jain</cp:lastModifiedBy>
  <dcterms:created xsi:type="dcterms:W3CDTF">2009-07-28T20:34:52Z</dcterms:created>
  <dcterms:modified xsi:type="dcterms:W3CDTF">2021-09-06T19:30:43Z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198224adf6b54e3abd5f173096ec5641</vt:lpwstr>
  </property>
</Properties>
</file>